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7"/>
  <workbookPr filterPrivacy="1" defaultThemeVersion="124226"/>
  <xr:revisionPtr revIDLastSave="0" documentId="13_ncr:1_{93F8ABDF-34EC-460F-BBD4-0AA61C67BF4B}" xr6:coauthVersionLast="47" xr6:coauthVersionMax="47" xr10:uidLastSave="{00000000-0000-0000-0000-000000000000}"/>
  <bookViews>
    <workbookView xWindow="-120" yWindow="-120" windowWidth="20730" windowHeight="11040" tabRatio="815" firstSheet="1" activeTab="1" xr2:uid="{00000000-000D-0000-FFFF-FFFF00000000}"/>
  </bookViews>
  <sheets>
    <sheet name="Grand summary" sheetId="16" state="hidden" r:id="rId1"/>
    <sheet name="Summary_Final" sheetId="22" r:id="rId2"/>
    <sheet name="Part-A &amp; B_BOQ" sheetId="5" r:id="rId3"/>
    <sheet name="Derived Items_RMC &amp; Others" sheetId="23" r:id="rId4"/>
    <sheet name="Derived Items_UPVC" sheetId="21" r:id="rId5"/>
    <sheet name="Working_UPVC" sheetId="20" state="hidden" r:id="rId6"/>
    <sheet name="NT_01" sheetId="18" r:id="rId7"/>
    <sheet name="NT_02" sheetId="17" r:id="rId8"/>
    <sheet name="NT_03" sheetId="24" r:id="rId9"/>
    <sheet name="Compound Wall Works" sheetId="25" r:id="rId10"/>
    <sheet name="Ext Dev. Works" sheetId="26" r:id="rId11"/>
    <sheet name="RFA" sheetId="19" r:id="rId12"/>
  </sheets>
  <externalReferences>
    <externalReference r:id="rId13"/>
    <externalReference r:id="rId14"/>
    <externalReference r:id="rId15"/>
    <externalReference r:id="rId16"/>
    <externalReference r:id="rId17"/>
    <externalReference r:id="rId18"/>
    <externalReference r:id="rId19"/>
    <externalReference r:id="rId20"/>
  </externalReferences>
  <definedNames>
    <definedName name="_____________IV65675">'[1]2-Conc'!#REF!</definedName>
    <definedName name="____________IV65675">'[1]2-Conc'!#REF!</definedName>
    <definedName name="___________IV65675">'[1]2-Conc'!#REF!</definedName>
    <definedName name="__________IV65675">#REF!</definedName>
    <definedName name="_________IV65675">'[1]2-Conc'!#REF!</definedName>
    <definedName name="_______IV65675">'[1]2-Conc'!#REF!</definedName>
    <definedName name="______IV65675">#REF!</definedName>
    <definedName name="_____IV65675">'[1]2-Conc'!#REF!</definedName>
    <definedName name="____IV65675">'[1]2-Conc'!#REF!</definedName>
    <definedName name="___IV65675">'[1]2-Conc'!#REF!</definedName>
    <definedName name="__IV65675">'[1]2-Conc'!#REF!</definedName>
    <definedName name="_boq1">[2]BOQ!#REF!</definedName>
    <definedName name="_xlnm._FilterDatabase" localSheetId="4" hidden="1">'Derived Items_UPVC'!$E$1:$E$40</definedName>
    <definedName name="_xlnm._FilterDatabase" localSheetId="2" hidden="1">'Part-A &amp; B_BOQ'!$A$5:$AI$2419</definedName>
    <definedName name="_IV65675">'[1]2-Conc'!#REF!</definedName>
    <definedName name="A">#REF!</definedName>
    <definedName name="aa">#REF!</definedName>
    <definedName name="aaa">#REF!</definedName>
    <definedName name="b">#REF!</definedName>
    <definedName name="beam">[3]Lstsub!#REF!</definedName>
    <definedName name="Beamupper">[2]BOQ!#REF!</definedName>
    <definedName name="boqformat">[4]BOQ!#REF!</definedName>
    <definedName name="CA">[3]Lstsub!#REF!</definedName>
    <definedName name="Excluded">[4]BOQ!#REF!</definedName>
    <definedName name="FH">'[5]2-Conc'!#REF!</definedName>
    <definedName name="gd">[3]Lstsub!#REF!</definedName>
    <definedName name="GFJHN">'[1]2-Conc'!#REF!</definedName>
    <definedName name="H">#REF!</definedName>
    <definedName name="Included">[4]BOQ!#REF!</definedName>
    <definedName name="jh">#REF!</definedName>
    <definedName name="jhiuyhip">#REF!</definedName>
    <definedName name="kFOB">'[6]CIF COST ITEM'!#REF!</definedName>
    <definedName name="kIF">'[6]CIF COST ITEM'!#REF!</definedName>
    <definedName name="KK">#REF!</definedName>
    <definedName name="kloc">'[6]CIF COST ITEM'!#REF!</definedName>
    <definedName name="mez">[4]BOQ!#REF!</definedName>
    <definedName name="nw">[3]Lstsub!#REF!</definedName>
    <definedName name="OO">#REF!</definedName>
    <definedName name="_xlnm.Print_Area" localSheetId="9">'Compound Wall Works'!$B$1:$G$43</definedName>
    <definedName name="_xlnm.Print_Area" localSheetId="3">'Derived Items_RMC &amp; Others'!$A$1:$O$45</definedName>
    <definedName name="_xlnm.Print_Area" localSheetId="10">'Ext Dev. Works'!$A$1:$G$89</definedName>
    <definedName name="_xlnm.Print_Area" localSheetId="0">'Grand summary'!$B$2:$F$46</definedName>
    <definedName name="_xlnm.Print_Area" localSheetId="7">NT_02!$A$1:$G$21</definedName>
    <definedName name="_xlnm.Print_Area" localSheetId="8">NT_03!$A$1:$K$10</definedName>
    <definedName name="_xlnm.Print_Area" localSheetId="2">'Part-A &amp; B_BOQ'!$A$1:$O$2420</definedName>
    <definedName name="_xlnm.Print_Area" localSheetId="1">Summary_Final!$A$1:$F$49</definedName>
    <definedName name="_xlnm.Print_Titles" localSheetId="9">'Compound Wall Works'!$4:$4</definedName>
    <definedName name="_xlnm.Print_Titles" localSheetId="3">'Derived Items_RMC &amp; Others'!$3:$5</definedName>
    <definedName name="_xlnm.Print_Titles" localSheetId="4">'Derived Items_UPVC'!$3:$4</definedName>
    <definedName name="_xlnm.Print_Titles" localSheetId="10">'Ext Dev. Works'!$4:$4</definedName>
    <definedName name="_xlnm.Print_Titles" localSheetId="7">NT_02!$4:$5</definedName>
    <definedName name="_xlnm.Print_Titles" localSheetId="2">'Part-A &amp; B_BOQ'!$2:$4</definedName>
    <definedName name="_xlnm.Print_Titles" localSheetId="1">Summary_Final!$3:$5</definedName>
    <definedName name="QR.">[4]BOQ!#REF!</definedName>
    <definedName name="RA">[3]Lstsub!#REF!</definedName>
    <definedName name="RAPS">[3]Lstsub!#REF!</definedName>
    <definedName name="RCD">[3]Lstsub!#REF!</definedName>
    <definedName name="RCS">[3]Lstsub!#REF!</definedName>
    <definedName name="rgt">'[1]2-Conc'!#REF!</definedName>
    <definedName name="RL">[3]Lstsub!#REF!</definedName>
    <definedName name="RLPS">[3]Lstsub!#REF!</definedName>
    <definedName name="SS">'[7]2-Conc'!#REF!</definedName>
    <definedName name="SSS">#REF!</definedName>
    <definedName name="TSD">[3]Lstsub!#REF!</definedName>
    <definedName name="TSS">[3]Lstsub!#REF!</definedName>
    <definedName name="tyfy">#REF!</definedName>
    <definedName name="xxxx">[3]Lstsub!#REF!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20" i="5" l="1"/>
  <c r="J2420" i="5"/>
  <c r="I2420" i="5"/>
  <c r="H2420" i="5"/>
  <c r="A69" i="26"/>
  <c r="A60" i="26"/>
  <c r="A59" i="26"/>
  <c r="A44" i="26"/>
  <c r="A43" i="26"/>
  <c r="A39" i="26"/>
  <c r="A38" i="26"/>
  <c r="A37" i="26"/>
  <c r="A36" i="26"/>
  <c r="D13" i="26"/>
  <c r="D12" i="26"/>
  <c r="D20" i="26"/>
  <c r="D53" i="26"/>
  <c r="D34" i="26"/>
  <c r="D32" i="26"/>
  <c r="C45" i="22" l="1"/>
  <c r="F88" i="26" l="1"/>
  <c r="F87" i="26"/>
  <c r="F86" i="26"/>
  <c r="F85" i="26"/>
  <c r="F84" i="26"/>
  <c r="F83" i="26"/>
  <c r="F82" i="26"/>
  <c r="F81" i="26"/>
  <c r="F80" i="26"/>
  <c r="F79" i="26"/>
  <c r="F78" i="26"/>
  <c r="F77" i="26"/>
  <c r="F76" i="26"/>
  <c r="F75" i="26"/>
  <c r="F74" i="26"/>
  <c r="F73" i="26"/>
  <c r="F72" i="26"/>
  <c r="G71" i="26"/>
  <c r="G72" i="26" s="1"/>
  <c r="G73" i="26" s="1"/>
  <c r="G74" i="26" s="1"/>
  <c r="G75" i="26" s="1"/>
  <c r="G77" i="26" s="1"/>
  <c r="G78" i="26" s="1"/>
  <c r="G79" i="26" s="1"/>
  <c r="G80" i="26" s="1"/>
  <c r="G81" i="26" s="1"/>
  <c r="F71" i="26"/>
  <c r="F70" i="26"/>
  <c r="A70" i="26"/>
  <c r="A71" i="26" s="1"/>
  <c r="A72" i="26" s="1"/>
  <c r="A73" i="26" s="1"/>
  <c r="A75" i="26" s="1"/>
  <c r="A76" i="26" s="1"/>
  <c r="F69" i="26"/>
  <c r="F68" i="26"/>
  <c r="G67" i="26"/>
  <c r="F67" i="26"/>
  <c r="A67" i="26"/>
  <c r="A68" i="26" s="1"/>
  <c r="F66" i="26"/>
  <c r="F65" i="26"/>
  <c r="F64" i="26"/>
  <c r="F63" i="26"/>
  <c r="F62" i="26"/>
  <c r="F61" i="26"/>
  <c r="F60" i="26"/>
  <c r="F59" i="26"/>
  <c r="F58" i="26"/>
  <c r="F57" i="26"/>
  <c r="F56" i="26"/>
  <c r="F55" i="26"/>
  <c r="F54" i="26"/>
  <c r="F53" i="26"/>
  <c r="F52" i="26"/>
  <c r="F51" i="26"/>
  <c r="F50" i="26"/>
  <c r="F49" i="26"/>
  <c r="F48" i="26"/>
  <c r="F47" i="26"/>
  <c r="F46" i="26"/>
  <c r="F45" i="26"/>
  <c r="A45" i="26"/>
  <c r="A46" i="26" s="1"/>
  <c r="A47" i="26" s="1"/>
  <c r="A48" i="26" s="1"/>
  <c r="A49" i="26" s="1"/>
  <c r="A50" i="26" s="1"/>
  <c r="A51" i="26" s="1"/>
  <c r="A52" i="26" s="1"/>
  <c r="A53" i="26" s="1"/>
  <c r="F44" i="26"/>
  <c r="F43" i="26"/>
  <c r="F42" i="26"/>
  <c r="F41" i="26"/>
  <c r="F40" i="26"/>
  <c r="F39" i="26"/>
  <c r="F38" i="26"/>
  <c r="F37" i="26"/>
  <c r="F36" i="26"/>
  <c r="F35" i="26"/>
  <c r="F34" i="26"/>
  <c r="F33" i="26"/>
  <c r="A33" i="26"/>
  <c r="F32" i="26"/>
  <c r="F31" i="26"/>
  <c r="F30" i="26"/>
  <c r="F29" i="26"/>
  <c r="F28" i="26"/>
  <c r="A28" i="26"/>
  <c r="A29" i="26" s="1"/>
  <c r="A30" i="26" s="1"/>
  <c r="F27" i="26"/>
  <c r="F26" i="26"/>
  <c r="F25" i="26"/>
  <c r="F24" i="26"/>
  <c r="F23" i="26"/>
  <c r="F22" i="26"/>
  <c r="F21" i="26"/>
  <c r="F20" i="26"/>
  <c r="F19" i="26"/>
  <c r="A19" i="26"/>
  <c r="F18" i="26"/>
  <c r="F17" i="26"/>
  <c r="F16" i="26"/>
  <c r="F15" i="26"/>
  <c r="A15" i="26"/>
  <c r="A16" i="26" s="1"/>
  <c r="A17" i="26" s="1"/>
  <c r="F14" i="26"/>
  <c r="F13" i="26"/>
  <c r="F12" i="26"/>
  <c r="F11" i="26"/>
  <c r="A11" i="26"/>
  <c r="F10" i="26"/>
  <c r="F9" i="26"/>
  <c r="F8" i="26"/>
  <c r="F7" i="26"/>
  <c r="F6" i="26"/>
  <c r="A77" i="26" l="1"/>
  <c r="A78" i="26" s="1"/>
  <c r="A79" i="26" s="1"/>
  <c r="A80" i="26" s="1"/>
  <c r="A81" i="26" s="1"/>
  <c r="A82" i="26" s="1"/>
  <c r="A83" i="26" s="1"/>
  <c r="A84" i="26" s="1"/>
  <c r="A85" i="26" s="1"/>
  <c r="A54" i="26"/>
  <c r="A55" i="26" s="1"/>
  <c r="A56" i="26" s="1"/>
  <c r="A57" i="26" s="1"/>
  <c r="A58" i="26" s="1"/>
  <c r="F89" i="26"/>
  <c r="C41" i="22"/>
  <c r="I9" i="24"/>
  <c r="G8" i="24"/>
  <c r="H8" i="24" s="1"/>
  <c r="G7" i="24"/>
  <c r="I7" i="24" s="1"/>
  <c r="C43" i="22"/>
  <c r="C47" i="22" s="1"/>
  <c r="C39" i="22"/>
  <c r="O44" i="23"/>
  <c r="K44" i="23"/>
  <c r="L44" i="23"/>
  <c r="O10" i="23"/>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O39" i="23"/>
  <c r="O40" i="23"/>
  <c r="O41" i="23"/>
  <c r="O42" i="23"/>
  <c r="O43" i="23"/>
  <c r="O9" i="23"/>
  <c r="K10" i="23"/>
  <c r="L10" i="23"/>
  <c r="K11" i="23"/>
  <c r="L11" i="23"/>
  <c r="K12" i="23"/>
  <c r="L12" i="23"/>
  <c r="K13" i="23"/>
  <c r="L13" i="23"/>
  <c r="K14" i="23"/>
  <c r="L14" i="23"/>
  <c r="K15" i="23"/>
  <c r="L15" i="23"/>
  <c r="K16" i="23"/>
  <c r="L16" i="23"/>
  <c r="K17" i="23"/>
  <c r="L17" i="23"/>
  <c r="K18" i="23"/>
  <c r="L18" i="23"/>
  <c r="K19" i="23"/>
  <c r="L19" i="23"/>
  <c r="K20" i="23"/>
  <c r="L20" i="23"/>
  <c r="K21" i="23"/>
  <c r="L21" i="23"/>
  <c r="K22" i="23"/>
  <c r="L22" i="23"/>
  <c r="K23" i="23"/>
  <c r="L23" i="23"/>
  <c r="K24" i="23"/>
  <c r="L24" i="23"/>
  <c r="K25" i="23"/>
  <c r="L25" i="23"/>
  <c r="K26" i="23"/>
  <c r="L26" i="23"/>
  <c r="K27" i="23"/>
  <c r="L27" i="23"/>
  <c r="K28" i="23"/>
  <c r="L28" i="23"/>
  <c r="K29" i="23"/>
  <c r="L29" i="23"/>
  <c r="K30" i="23"/>
  <c r="L30" i="23"/>
  <c r="K31" i="23"/>
  <c r="L31" i="23"/>
  <c r="K32" i="23"/>
  <c r="L32" i="23"/>
  <c r="K33" i="23"/>
  <c r="L33" i="23"/>
  <c r="K34" i="23"/>
  <c r="L34" i="23"/>
  <c r="K35" i="23"/>
  <c r="L35" i="23"/>
  <c r="K36" i="23"/>
  <c r="L36" i="23"/>
  <c r="K37" i="23"/>
  <c r="L37" i="23"/>
  <c r="K38" i="23"/>
  <c r="L38" i="23"/>
  <c r="K39" i="23"/>
  <c r="L39" i="23"/>
  <c r="K40" i="23"/>
  <c r="L40" i="23"/>
  <c r="K41" i="23"/>
  <c r="L41" i="23"/>
  <c r="K42" i="23"/>
  <c r="L42" i="23"/>
  <c r="K43" i="23"/>
  <c r="L43" i="23"/>
  <c r="L9" i="23"/>
  <c r="K9" i="23"/>
  <c r="G42" i="25"/>
  <c r="G41" i="25"/>
  <c r="G40" i="25"/>
  <c r="G39" i="25"/>
  <c r="G38" i="25"/>
  <c r="G36" i="25"/>
  <c r="G35" i="25"/>
  <c r="G29" i="25"/>
  <c r="G27" i="25"/>
  <c r="G26" i="25"/>
  <c r="G25" i="25"/>
  <c r="G20" i="25"/>
  <c r="G18" i="25"/>
  <c r="G16" i="25"/>
  <c r="G15" i="25"/>
  <c r="G13" i="25"/>
  <c r="G12" i="25"/>
  <c r="G11" i="25"/>
  <c r="G10" i="25"/>
  <c r="G9" i="25"/>
  <c r="G8" i="25"/>
  <c r="G7" i="25"/>
  <c r="A8" i="24"/>
  <c r="E34" i="22"/>
  <c r="C34" i="22"/>
  <c r="C35" i="22" s="1"/>
  <c r="E32" i="22"/>
  <c r="C32" i="22"/>
  <c r="C36" i="22"/>
  <c r="C37" i="22" s="1"/>
  <c r="E44" i="22" l="1"/>
  <c r="D44" i="22" s="1"/>
  <c r="D45" i="22" s="1"/>
  <c r="F94" i="26"/>
  <c r="H7" i="24"/>
  <c r="J7" i="24" s="1"/>
  <c r="H9" i="24"/>
  <c r="F8" i="24"/>
  <c r="O45" i="23"/>
  <c r="E38" i="22" s="1"/>
  <c r="D38" i="22" s="1"/>
  <c r="D39" i="22" s="1"/>
  <c r="G23" i="25"/>
  <c r="G22" i="25"/>
  <c r="G31" i="25"/>
  <c r="G21" i="25"/>
  <c r="G30" i="25"/>
  <c r="I8" i="24"/>
  <c r="I10" i="24" s="1"/>
  <c r="F7" i="24"/>
  <c r="E36" i="22"/>
  <c r="K1960" i="5"/>
  <c r="K28" i="5"/>
  <c r="L28" i="5"/>
  <c r="L29" i="5"/>
  <c r="K30" i="5"/>
  <c r="L30" i="5"/>
  <c r="L31" i="5"/>
  <c r="L32" i="5"/>
  <c r="K33" i="5"/>
  <c r="L33" i="5"/>
  <c r="L34" i="5"/>
  <c r="K35" i="5"/>
  <c r="L35" i="5"/>
  <c r="L36" i="5"/>
  <c r="L37" i="5"/>
  <c r="K38" i="5"/>
  <c r="L38" i="5"/>
  <c r="K39" i="5"/>
  <c r="L39" i="5"/>
  <c r="L40" i="5"/>
  <c r="K41" i="5"/>
  <c r="L41" i="5"/>
  <c r="O42" i="5"/>
  <c r="L42" i="5"/>
  <c r="K43" i="5"/>
  <c r="L43" i="5"/>
  <c r="O43" i="5"/>
  <c r="K44" i="5"/>
  <c r="L45" i="5"/>
  <c r="L46" i="5"/>
  <c r="K47" i="5"/>
  <c r="L47" i="5"/>
  <c r="L48" i="5"/>
  <c r="K49" i="5"/>
  <c r="L49" i="5"/>
  <c r="L50" i="5"/>
  <c r="L51" i="5"/>
  <c r="O52" i="5"/>
  <c r="L52" i="5"/>
  <c r="L53" i="5"/>
  <c r="K54" i="5"/>
  <c r="L54" i="5"/>
  <c r="L55" i="5"/>
  <c r="L56" i="5"/>
  <c r="K57" i="5"/>
  <c r="L57" i="5"/>
  <c r="K58" i="5"/>
  <c r="L58" i="5"/>
  <c r="K59" i="5"/>
  <c r="L59" i="5"/>
  <c r="L60" i="5"/>
  <c r="L61" i="5"/>
  <c r="K62" i="5"/>
  <c r="L62" i="5"/>
  <c r="O63" i="5"/>
  <c r="L63" i="5"/>
  <c r="L64" i="5"/>
  <c r="K65" i="5"/>
  <c r="L65" i="5"/>
  <c r="L66" i="5"/>
  <c r="O66" i="5"/>
  <c r="K67" i="5"/>
  <c r="L67" i="5"/>
  <c r="L68" i="5"/>
  <c r="L69" i="5"/>
  <c r="K70" i="5"/>
  <c r="L70" i="5"/>
  <c r="L71" i="5"/>
  <c r="L72" i="5"/>
  <c r="K73" i="5"/>
  <c r="L73" i="5"/>
  <c r="L74" i="5"/>
  <c r="K75" i="5"/>
  <c r="L75" i="5"/>
  <c r="O75" i="5"/>
  <c r="K76" i="5"/>
  <c r="L77" i="5"/>
  <c r="K78" i="5"/>
  <c r="L78" i="5"/>
  <c r="L79" i="5"/>
  <c r="L80" i="5"/>
  <c r="K81" i="5"/>
  <c r="L81" i="5"/>
  <c r="K82" i="5"/>
  <c r="L82" i="5"/>
  <c r="K83" i="5"/>
  <c r="L83" i="5"/>
  <c r="L84" i="5"/>
  <c r="L85" i="5"/>
  <c r="L86" i="5"/>
  <c r="L87" i="5"/>
  <c r="O87" i="5"/>
  <c r="L88" i="5"/>
  <c r="K89" i="5"/>
  <c r="L89" i="5"/>
  <c r="K90" i="5"/>
  <c r="L90" i="5"/>
  <c r="L91" i="5"/>
  <c r="K92" i="5"/>
  <c r="L92" i="5"/>
  <c r="O92" i="5"/>
  <c r="L93" i="5"/>
  <c r="K94" i="5"/>
  <c r="L94" i="5"/>
  <c r="L95" i="5"/>
  <c r="L96" i="5"/>
  <c r="K97" i="5"/>
  <c r="L97" i="5"/>
  <c r="L98" i="5"/>
  <c r="K99" i="5"/>
  <c r="L99" i="5"/>
  <c r="L100" i="5"/>
  <c r="L101" i="5"/>
  <c r="K102" i="5"/>
  <c r="L102" i="5"/>
  <c r="O102" i="5"/>
  <c r="K103" i="5"/>
  <c r="L103" i="5"/>
  <c r="O104" i="5"/>
  <c r="L104" i="5"/>
  <c r="K105" i="5"/>
  <c r="L105" i="5"/>
  <c r="L106" i="5"/>
  <c r="K107" i="5"/>
  <c r="L107" i="5"/>
  <c r="K108" i="5"/>
  <c r="L109" i="5"/>
  <c r="L110" i="5"/>
  <c r="K111" i="5"/>
  <c r="L111" i="5"/>
  <c r="L112" i="5"/>
  <c r="K113" i="5"/>
  <c r="L113" i="5"/>
  <c r="L114" i="5"/>
  <c r="L115" i="5"/>
  <c r="L116" i="5"/>
  <c r="L117" i="5"/>
  <c r="L118" i="5"/>
  <c r="L119" i="5"/>
  <c r="L120" i="5"/>
  <c r="K121" i="5"/>
  <c r="L121" i="5"/>
  <c r="K122" i="5"/>
  <c r="O122" i="5"/>
  <c r="L122" i="5"/>
  <c r="L123" i="5"/>
  <c r="L124" i="5"/>
  <c r="L125" i="5"/>
  <c r="K126" i="5"/>
  <c r="L126" i="5"/>
  <c r="L127" i="5"/>
  <c r="L128" i="5"/>
  <c r="K129" i="5"/>
  <c r="L129" i="5"/>
  <c r="L130" i="5"/>
  <c r="L131" i="5"/>
  <c r="L132" i="5"/>
  <c r="L133" i="5"/>
  <c r="L134" i="5"/>
  <c r="L135" i="5"/>
  <c r="L136" i="5"/>
  <c r="K137" i="5"/>
  <c r="L137" i="5"/>
  <c r="L138" i="5"/>
  <c r="K139" i="5"/>
  <c r="L139" i="5"/>
  <c r="L140" i="5"/>
  <c r="L141" i="5"/>
  <c r="K142" i="5"/>
  <c r="L142" i="5"/>
  <c r="L143" i="5"/>
  <c r="L144" i="5"/>
  <c r="K145" i="5"/>
  <c r="L145" i="5"/>
  <c r="K146" i="5"/>
  <c r="L146" i="5"/>
  <c r="L147" i="5"/>
  <c r="K148" i="5"/>
  <c r="L148" i="5"/>
  <c r="O148" i="5"/>
  <c r="L149" i="5"/>
  <c r="L150" i="5"/>
  <c r="L151" i="5"/>
  <c r="O151" i="5"/>
  <c r="L152" i="5"/>
  <c r="K153" i="5"/>
  <c r="L153" i="5"/>
  <c r="K154" i="5"/>
  <c r="L154" i="5"/>
  <c r="L155" i="5"/>
  <c r="K156" i="5"/>
  <c r="O156" i="5"/>
  <c r="L157" i="5"/>
  <c r="K158" i="5"/>
  <c r="L159" i="5"/>
  <c r="L160" i="5"/>
  <c r="K161" i="5"/>
  <c r="L161" i="5"/>
  <c r="L162" i="5"/>
  <c r="K163" i="5"/>
  <c r="L164" i="5"/>
  <c r="L165" i="5"/>
  <c r="K166" i="5"/>
  <c r="L166" i="5"/>
  <c r="K167" i="5"/>
  <c r="L167" i="5"/>
  <c r="L168" i="5"/>
  <c r="K169" i="5"/>
  <c r="L169" i="5"/>
  <c r="L170" i="5"/>
  <c r="K171" i="5"/>
  <c r="L171" i="5"/>
  <c r="O171" i="5"/>
  <c r="K172" i="5"/>
  <c r="L173" i="5"/>
  <c r="L174" i="5"/>
  <c r="K175" i="5"/>
  <c r="L175" i="5"/>
  <c r="L176" i="5"/>
  <c r="K177" i="5"/>
  <c r="L177" i="5"/>
  <c r="L178" i="5"/>
  <c r="L179" i="5"/>
  <c r="K180" i="5"/>
  <c r="L180" i="5"/>
  <c r="L181" i="5"/>
  <c r="L182" i="5"/>
  <c r="L183" i="5"/>
  <c r="L184" i="5"/>
  <c r="K185" i="5"/>
  <c r="L185" i="5"/>
  <c r="L186" i="5"/>
  <c r="L187" i="5"/>
  <c r="L188" i="5"/>
  <c r="L189" i="5"/>
  <c r="K190" i="5"/>
  <c r="L190" i="5"/>
  <c r="L191" i="5"/>
  <c r="L192" i="5"/>
  <c r="K193" i="5"/>
  <c r="L193" i="5"/>
  <c r="O194" i="5"/>
  <c r="L194" i="5"/>
  <c r="K195" i="5"/>
  <c r="L195" i="5"/>
  <c r="L196" i="5"/>
  <c r="L197" i="5"/>
  <c r="K198" i="5"/>
  <c r="L198" i="5"/>
  <c r="L199" i="5"/>
  <c r="L200" i="5"/>
  <c r="K201" i="5"/>
  <c r="L201" i="5"/>
  <c r="L202" i="5"/>
  <c r="K203" i="5"/>
  <c r="L203" i="5"/>
  <c r="K204" i="5"/>
  <c r="L204" i="5"/>
  <c r="L205" i="5"/>
  <c r="K206" i="5"/>
  <c r="L206" i="5"/>
  <c r="L207" i="5"/>
  <c r="L208" i="5"/>
  <c r="K209" i="5"/>
  <c r="L209" i="5"/>
  <c r="K210" i="5"/>
  <c r="L210" i="5"/>
  <c r="K211" i="5"/>
  <c r="L211" i="5"/>
  <c r="O211" i="5"/>
  <c r="K212" i="5"/>
  <c r="L212" i="5"/>
  <c r="L213" i="5"/>
  <c r="L214" i="5"/>
  <c r="L215" i="5"/>
  <c r="L216" i="5"/>
  <c r="K217" i="5"/>
  <c r="L217" i="5"/>
  <c r="K218" i="5"/>
  <c r="L218" i="5"/>
  <c r="L219" i="5"/>
  <c r="K220" i="5"/>
  <c r="L220" i="5"/>
  <c r="L221" i="5"/>
  <c r="K222" i="5"/>
  <c r="L223" i="5"/>
  <c r="L224" i="5"/>
  <c r="K225" i="5"/>
  <c r="L225" i="5"/>
  <c r="L226" i="5"/>
  <c r="K227" i="5"/>
  <c r="L228" i="5"/>
  <c r="L229" i="5"/>
  <c r="K230" i="5"/>
  <c r="L230" i="5"/>
  <c r="K231" i="5"/>
  <c r="L231" i="5"/>
  <c r="L232" i="5"/>
  <c r="K233" i="5"/>
  <c r="L233" i="5"/>
  <c r="L234" i="5"/>
  <c r="K235" i="5"/>
  <c r="L235" i="5"/>
  <c r="K236" i="5"/>
  <c r="L237" i="5"/>
  <c r="L238" i="5"/>
  <c r="K239" i="5"/>
  <c r="L239" i="5"/>
  <c r="L240" i="5"/>
  <c r="K241" i="5"/>
  <c r="L241" i="5"/>
  <c r="K242" i="5"/>
  <c r="L242" i="5"/>
  <c r="L243" i="5"/>
  <c r="K244" i="5"/>
  <c r="L244" i="5"/>
  <c r="K245" i="5"/>
  <c r="L245" i="5"/>
  <c r="L246" i="5"/>
  <c r="L247" i="5"/>
  <c r="L248" i="5"/>
  <c r="L249" i="5"/>
  <c r="K250" i="5"/>
  <c r="L250" i="5"/>
  <c r="K251" i="5"/>
  <c r="L251" i="5"/>
  <c r="L252" i="5"/>
  <c r="K253" i="5"/>
  <c r="L253" i="5"/>
  <c r="L254" i="5"/>
  <c r="K255" i="5"/>
  <c r="L255" i="5"/>
  <c r="K256" i="5"/>
  <c r="L256" i="5"/>
  <c r="L257" i="5"/>
  <c r="K258" i="5"/>
  <c r="L258" i="5"/>
  <c r="K259" i="5"/>
  <c r="L259" i="5"/>
  <c r="L260" i="5"/>
  <c r="K261" i="5"/>
  <c r="L261" i="5"/>
  <c r="L262" i="5"/>
  <c r="K263" i="5"/>
  <c r="L263" i="5"/>
  <c r="K264" i="5"/>
  <c r="L264" i="5"/>
  <c r="L265" i="5"/>
  <c r="K266" i="5"/>
  <c r="L266" i="5"/>
  <c r="L267" i="5"/>
  <c r="L268" i="5"/>
  <c r="K269" i="5"/>
  <c r="L269" i="5"/>
  <c r="O269" i="5"/>
  <c r="L270" i="5"/>
  <c r="K271" i="5"/>
  <c r="L271" i="5"/>
  <c r="K272" i="5"/>
  <c r="L272" i="5"/>
  <c r="L273" i="5"/>
  <c r="K274" i="5"/>
  <c r="L275" i="5"/>
  <c r="L276" i="5"/>
  <c r="K277" i="5"/>
  <c r="L277" i="5"/>
  <c r="L278" i="5"/>
  <c r="K279" i="5"/>
  <c r="L279" i="5"/>
  <c r="K280" i="5"/>
  <c r="L280" i="5"/>
  <c r="K281" i="5"/>
  <c r="L281" i="5"/>
  <c r="K282" i="5"/>
  <c r="L282" i="5"/>
  <c r="L283" i="5"/>
  <c r="L284" i="5"/>
  <c r="O285" i="5"/>
  <c r="L285" i="5"/>
  <c r="K286" i="5"/>
  <c r="K287" i="5"/>
  <c r="L287" i="5"/>
  <c r="K288" i="5"/>
  <c r="L288" i="5"/>
  <c r="L289" i="5"/>
  <c r="K290" i="5"/>
  <c r="L291" i="5"/>
  <c r="L292" i="5"/>
  <c r="K293" i="5"/>
  <c r="L293" i="5"/>
  <c r="K294" i="5"/>
  <c r="L295" i="5"/>
  <c r="L296" i="5"/>
  <c r="K296" i="5"/>
  <c r="L297" i="5"/>
  <c r="K298" i="5"/>
  <c r="L298" i="5"/>
  <c r="L299" i="5"/>
  <c r="L300" i="5"/>
  <c r="K301" i="5"/>
  <c r="L302" i="5"/>
  <c r="L303" i="5"/>
  <c r="K304" i="5"/>
  <c r="L304" i="5"/>
  <c r="L305" i="5"/>
  <c r="K306" i="5"/>
  <c r="L306" i="5"/>
  <c r="K307" i="5"/>
  <c r="L307" i="5"/>
  <c r="L308" i="5"/>
  <c r="K309" i="5"/>
  <c r="L309" i="5"/>
  <c r="L310" i="5"/>
  <c r="L311" i="5"/>
  <c r="L312" i="5"/>
  <c r="K312" i="5"/>
  <c r="K313" i="5"/>
  <c r="L313" i="5"/>
  <c r="L314" i="5"/>
  <c r="K315" i="5"/>
  <c r="L315" i="5"/>
  <c r="L316" i="5"/>
  <c r="L317" i="5"/>
  <c r="L318" i="5"/>
  <c r="L319" i="5"/>
  <c r="K320" i="5"/>
  <c r="L320" i="5"/>
  <c r="K321" i="5"/>
  <c r="L321" i="5"/>
  <c r="K322" i="5"/>
  <c r="O322" i="5"/>
  <c r="L322" i="5"/>
  <c r="L323" i="5"/>
  <c r="L324" i="5"/>
  <c r="L325" i="5"/>
  <c r="K326" i="5"/>
  <c r="L327" i="5"/>
  <c r="K328" i="5"/>
  <c r="L328" i="5"/>
  <c r="L329" i="5"/>
  <c r="K330" i="5"/>
  <c r="K331" i="5"/>
  <c r="L331" i="5"/>
  <c r="L332" i="5"/>
  <c r="K333" i="5"/>
  <c r="L333" i="5"/>
  <c r="L334" i="5"/>
  <c r="L335" i="5"/>
  <c r="K336" i="5"/>
  <c r="L336" i="5"/>
  <c r="L337" i="5"/>
  <c r="K338" i="5"/>
  <c r="L339" i="5"/>
  <c r="L340" i="5"/>
  <c r="K341" i="5"/>
  <c r="L341" i="5"/>
  <c r="O341" i="5"/>
  <c r="K342" i="5"/>
  <c r="L343" i="5"/>
  <c r="K344" i="5"/>
  <c r="L344" i="5"/>
  <c r="L345" i="5"/>
  <c r="K346" i="5"/>
  <c r="L347" i="5"/>
  <c r="L348" i="5"/>
  <c r="K349" i="5"/>
  <c r="L349" i="5"/>
  <c r="K350" i="5"/>
  <c r="L351" i="5"/>
  <c r="K352" i="5"/>
  <c r="L352" i="5"/>
  <c r="O353" i="5"/>
  <c r="L353" i="5"/>
  <c r="K354" i="5"/>
  <c r="L354" i="5"/>
  <c r="L355" i="5"/>
  <c r="L356" i="5"/>
  <c r="K357" i="5"/>
  <c r="L358" i="5"/>
  <c r="L359" i="5"/>
  <c r="K360" i="5"/>
  <c r="L360" i="5"/>
  <c r="L361" i="5"/>
  <c r="K362" i="5"/>
  <c r="L362" i="5"/>
  <c r="L363" i="5"/>
  <c r="L364" i="5"/>
  <c r="L365" i="5"/>
  <c r="K366" i="5"/>
  <c r="L366" i="5"/>
  <c r="L367" i="5"/>
  <c r="K368" i="5"/>
  <c r="L368" i="5"/>
  <c r="L369" i="5"/>
  <c r="K370" i="5"/>
  <c r="L370" i="5"/>
  <c r="K371" i="5"/>
  <c r="L371" i="5"/>
  <c r="L372" i="5"/>
  <c r="L373" i="5"/>
  <c r="L374" i="5"/>
  <c r="L375" i="5"/>
  <c r="K376" i="5"/>
  <c r="L376" i="5"/>
  <c r="K377" i="5"/>
  <c r="L377" i="5"/>
  <c r="K378" i="5"/>
  <c r="L378" i="5"/>
  <c r="O379" i="5"/>
  <c r="L379" i="5"/>
  <c r="L380" i="5"/>
  <c r="K381" i="5"/>
  <c r="L381" i="5"/>
  <c r="L382" i="5"/>
  <c r="L383" i="5"/>
  <c r="L384" i="5"/>
  <c r="L385" i="5"/>
  <c r="L386" i="5"/>
  <c r="L387" i="5"/>
  <c r="L388" i="5"/>
  <c r="K389" i="5"/>
  <c r="L389" i="5"/>
  <c r="L390" i="5"/>
  <c r="K391" i="5"/>
  <c r="L391" i="5"/>
  <c r="L392" i="5"/>
  <c r="K393" i="5"/>
  <c r="L393" i="5"/>
  <c r="K394" i="5"/>
  <c r="L394" i="5"/>
  <c r="L395" i="5"/>
  <c r="L396" i="5"/>
  <c r="L397" i="5"/>
  <c r="K398" i="5"/>
  <c r="K399" i="5"/>
  <c r="L399" i="5"/>
  <c r="L400" i="5"/>
  <c r="K401" i="5"/>
  <c r="L401" i="5"/>
  <c r="K402" i="5"/>
  <c r="L403" i="5"/>
  <c r="L404" i="5"/>
  <c r="K405" i="5"/>
  <c r="L405" i="5"/>
  <c r="K406" i="5"/>
  <c r="L407" i="5"/>
  <c r="L408" i="5"/>
  <c r="L409" i="5"/>
  <c r="K410" i="5"/>
  <c r="L410" i="5"/>
  <c r="K411" i="5"/>
  <c r="L411" i="5"/>
  <c r="L412" i="5"/>
  <c r="L413" i="5"/>
  <c r="L414" i="5"/>
  <c r="K414" i="5"/>
  <c r="K415" i="5"/>
  <c r="L415" i="5"/>
  <c r="L416" i="5"/>
  <c r="L417" i="5"/>
  <c r="K418" i="5"/>
  <c r="L418" i="5"/>
  <c r="O418" i="5"/>
  <c r="L419" i="5"/>
  <c r="K420" i="5"/>
  <c r="L420" i="5"/>
  <c r="K421" i="5"/>
  <c r="L421" i="5"/>
  <c r="K422" i="5"/>
  <c r="L423" i="5"/>
  <c r="K424" i="5"/>
  <c r="L424" i="5"/>
  <c r="O425" i="5"/>
  <c r="L425" i="5"/>
  <c r="K426" i="5"/>
  <c r="L426" i="5"/>
  <c r="K427" i="5"/>
  <c r="L428" i="5"/>
  <c r="L429" i="5"/>
  <c r="K430" i="5"/>
  <c r="L430" i="5"/>
  <c r="K431" i="5"/>
  <c r="L431" i="5"/>
  <c r="K432" i="5"/>
  <c r="L432" i="5"/>
  <c r="L433" i="5"/>
  <c r="L434" i="5"/>
  <c r="K435" i="5"/>
  <c r="L435" i="5"/>
  <c r="L436" i="5"/>
  <c r="L437" i="5"/>
  <c r="L438" i="5"/>
  <c r="K439" i="5"/>
  <c r="L439" i="5"/>
  <c r="K440" i="5"/>
  <c r="L440" i="5"/>
  <c r="O440" i="5"/>
  <c r="L441" i="5"/>
  <c r="L442" i="5"/>
  <c r="L443" i="5"/>
  <c r="K444" i="5"/>
  <c r="L444" i="5"/>
  <c r="L445" i="5"/>
  <c r="K446" i="5"/>
  <c r="L446" i="5"/>
  <c r="K447" i="5"/>
  <c r="L447" i="5"/>
  <c r="L448" i="5"/>
  <c r="L449" i="5"/>
  <c r="O450" i="5"/>
  <c r="L450" i="5"/>
  <c r="K451" i="5"/>
  <c r="L451" i="5"/>
  <c r="K452" i="5"/>
  <c r="L452" i="5"/>
  <c r="L453" i="5"/>
  <c r="K454" i="5"/>
  <c r="L455" i="5"/>
  <c r="L456" i="5"/>
  <c r="L457" i="5"/>
  <c r="K458" i="5"/>
  <c r="L458" i="5"/>
  <c r="K459" i="5"/>
  <c r="L459" i="5"/>
  <c r="L460" i="5"/>
  <c r="K461" i="5"/>
  <c r="L461" i="5"/>
  <c r="L462" i="5"/>
  <c r="K463" i="5"/>
  <c r="L463" i="5"/>
  <c r="L464" i="5"/>
  <c r="L465" i="5"/>
  <c r="L466" i="5"/>
  <c r="L467" i="5"/>
  <c r="K468" i="5"/>
  <c r="L468" i="5"/>
  <c r="K469" i="5"/>
  <c r="L469" i="5"/>
  <c r="L470" i="5"/>
  <c r="K471" i="5"/>
  <c r="L471" i="5"/>
  <c r="L472" i="5"/>
  <c r="L473" i="5"/>
  <c r="L474" i="5"/>
  <c r="K475" i="5"/>
  <c r="L475" i="5"/>
  <c r="K476" i="5"/>
  <c r="K477" i="5"/>
  <c r="L477" i="5"/>
  <c r="L478" i="5"/>
  <c r="L479" i="5"/>
  <c r="K480" i="5"/>
  <c r="L480" i="5"/>
  <c r="L481" i="5"/>
  <c r="L482" i="5"/>
  <c r="K483" i="5"/>
  <c r="L483" i="5"/>
  <c r="K484" i="5"/>
  <c r="L484" i="5"/>
  <c r="K485" i="5"/>
  <c r="L485" i="5"/>
  <c r="L486" i="5"/>
  <c r="K487" i="5"/>
  <c r="L487" i="5"/>
  <c r="O488" i="5"/>
  <c r="L488" i="5"/>
  <c r="L489" i="5"/>
  <c r="L490" i="5"/>
  <c r="L491" i="5"/>
  <c r="K491" i="5"/>
  <c r="K492" i="5"/>
  <c r="K493" i="5"/>
  <c r="L493" i="5"/>
  <c r="L494" i="5"/>
  <c r="K495" i="5"/>
  <c r="L495" i="5"/>
  <c r="K496" i="5"/>
  <c r="L496" i="5"/>
  <c r="L497" i="5"/>
  <c r="L498" i="5"/>
  <c r="K499" i="5"/>
  <c r="L499" i="5"/>
  <c r="K500" i="5"/>
  <c r="L500" i="5"/>
  <c r="K501" i="5"/>
  <c r="L501" i="5"/>
  <c r="L502" i="5"/>
  <c r="L503" i="5"/>
  <c r="K504" i="5"/>
  <c r="L504" i="5"/>
  <c r="L505" i="5"/>
  <c r="L506" i="5"/>
  <c r="K507" i="5"/>
  <c r="L507" i="5"/>
  <c r="K508" i="5"/>
  <c r="K509" i="5"/>
  <c r="L509" i="5"/>
  <c r="L510" i="5"/>
  <c r="K511" i="5"/>
  <c r="L511" i="5"/>
  <c r="L512" i="5"/>
  <c r="L513" i="5"/>
  <c r="L514" i="5"/>
  <c r="K515" i="5"/>
  <c r="L515" i="5"/>
  <c r="O515" i="5"/>
  <c r="K516" i="5"/>
  <c r="L516" i="5"/>
  <c r="K517" i="5"/>
  <c r="L517" i="5"/>
  <c r="L518" i="5"/>
  <c r="K519" i="5"/>
  <c r="L519" i="5"/>
  <c r="K520" i="5"/>
  <c r="L520" i="5"/>
  <c r="L521" i="5"/>
  <c r="L522" i="5"/>
  <c r="L523" i="5"/>
  <c r="K523" i="5"/>
  <c r="K524" i="5"/>
  <c r="K525" i="5"/>
  <c r="L525" i="5"/>
  <c r="L526" i="5"/>
  <c r="K527" i="5"/>
  <c r="L527" i="5"/>
  <c r="K528" i="5"/>
  <c r="L528" i="5"/>
  <c r="L529" i="5"/>
  <c r="L530" i="5"/>
  <c r="L531" i="5"/>
  <c r="K532" i="5"/>
  <c r="L532" i="5"/>
  <c r="K533" i="5"/>
  <c r="L533" i="5"/>
  <c r="L534" i="5"/>
  <c r="L535" i="5"/>
  <c r="L536" i="5"/>
  <c r="L537" i="5"/>
  <c r="L538" i="5"/>
  <c r="K539" i="5"/>
  <c r="L539" i="5"/>
  <c r="K540" i="5"/>
  <c r="K541" i="5"/>
  <c r="L541" i="5"/>
  <c r="L542" i="5"/>
  <c r="L543" i="5"/>
  <c r="K544" i="5"/>
  <c r="L544" i="5"/>
  <c r="L545" i="5"/>
  <c r="L546" i="5"/>
  <c r="K547" i="5"/>
  <c r="L547" i="5"/>
  <c r="K548" i="5"/>
  <c r="L548" i="5"/>
  <c r="K549" i="5"/>
  <c r="L549" i="5"/>
  <c r="K550" i="5"/>
  <c r="L550" i="5"/>
  <c r="K551" i="5"/>
  <c r="L551" i="5"/>
  <c r="L552" i="5"/>
  <c r="L553" i="5"/>
  <c r="K554" i="5"/>
  <c r="L554" i="5"/>
  <c r="K555" i="5"/>
  <c r="O555" i="5"/>
  <c r="K556" i="5"/>
  <c r="L556" i="5"/>
  <c r="L557" i="5"/>
  <c r="K557" i="5"/>
  <c r="L558" i="5"/>
  <c r="L559" i="5"/>
  <c r="O560" i="5"/>
  <c r="L560" i="5"/>
  <c r="L561" i="5"/>
  <c r="L562" i="5"/>
  <c r="K563" i="5"/>
  <c r="K564" i="5"/>
  <c r="K565" i="5"/>
  <c r="L565" i="5"/>
  <c r="K566" i="5"/>
  <c r="L566" i="5"/>
  <c r="L567" i="5"/>
  <c r="K568" i="5"/>
  <c r="L568" i="5"/>
  <c r="L569" i="5"/>
  <c r="K570" i="5"/>
  <c r="L570" i="5"/>
  <c r="K571" i="5"/>
  <c r="L572" i="5"/>
  <c r="K573" i="5"/>
  <c r="L573" i="5"/>
  <c r="K574" i="5"/>
  <c r="L574" i="5"/>
  <c r="K575" i="5"/>
  <c r="L575" i="5"/>
  <c r="L576" i="5"/>
  <c r="L577" i="5"/>
  <c r="L578" i="5"/>
  <c r="K579" i="5"/>
  <c r="K580" i="5"/>
  <c r="L581" i="5"/>
  <c r="K582" i="5"/>
  <c r="L582" i="5"/>
  <c r="K583" i="5"/>
  <c r="L583" i="5"/>
  <c r="K584" i="5"/>
  <c r="L584" i="5"/>
  <c r="L585" i="5"/>
  <c r="L586" i="5"/>
  <c r="L587" i="5"/>
  <c r="K588" i="5"/>
  <c r="L588" i="5"/>
  <c r="L589" i="5"/>
  <c r="L590" i="5"/>
  <c r="K591" i="5"/>
  <c r="L591" i="5"/>
  <c r="K592" i="5"/>
  <c r="L592" i="5"/>
  <c r="L593" i="5"/>
  <c r="L594" i="5"/>
  <c r="K595" i="5"/>
  <c r="L596" i="5"/>
  <c r="L597" i="5"/>
  <c r="L598" i="5"/>
  <c r="L599" i="5"/>
  <c r="K600" i="5"/>
  <c r="L600" i="5"/>
  <c r="O600" i="5"/>
  <c r="L601" i="5"/>
  <c r="L602" i="5"/>
  <c r="K603" i="5"/>
  <c r="L603" i="5"/>
  <c r="K604" i="5"/>
  <c r="L604" i="5"/>
  <c r="L605" i="5"/>
  <c r="L606" i="5"/>
  <c r="K607" i="5"/>
  <c r="L607" i="5"/>
  <c r="O607" i="5"/>
  <c r="L608" i="5"/>
  <c r="L609" i="5"/>
  <c r="L610" i="5"/>
  <c r="K611" i="5"/>
  <c r="K612" i="5"/>
  <c r="L613" i="5"/>
  <c r="L614" i="5"/>
  <c r="L615" i="5"/>
  <c r="L616" i="5"/>
  <c r="L617" i="5"/>
  <c r="L618" i="5"/>
  <c r="L619" i="5"/>
  <c r="K620" i="5"/>
  <c r="L620" i="5"/>
  <c r="L621" i="5"/>
  <c r="K622" i="5"/>
  <c r="L622" i="5"/>
  <c r="K623" i="5"/>
  <c r="K624" i="5"/>
  <c r="L624" i="5"/>
  <c r="L625" i="5"/>
  <c r="L626" i="5"/>
  <c r="K627" i="5"/>
  <c r="O627" i="5"/>
  <c r="K628" i="5"/>
  <c r="L628" i="5"/>
  <c r="L629" i="5"/>
  <c r="K630" i="5"/>
  <c r="L630" i="5"/>
  <c r="L631" i="5"/>
  <c r="K632" i="5"/>
  <c r="L632" i="5"/>
  <c r="K633" i="5"/>
  <c r="L633" i="5"/>
  <c r="K634" i="5"/>
  <c r="L634" i="5"/>
  <c r="K635" i="5"/>
  <c r="L636" i="5"/>
  <c r="K637" i="5"/>
  <c r="L638" i="5"/>
  <c r="K639" i="5"/>
  <c r="L639" i="5"/>
  <c r="L640" i="5"/>
  <c r="K641" i="5"/>
  <c r="L641" i="5"/>
  <c r="K642" i="5"/>
  <c r="K643" i="5"/>
  <c r="L643" i="5"/>
  <c r="K644" i="5"/>
  <c r="L644" i="5"/>
  <c r="L645" i="5"/>
  <c r="K646" i="5"/>
  <c r="L646" i="5"/>
  <c r="K647" i="5"/>
  <c r="K648" i="5"/>
  <c r="L648" i="5"/>
  <c r="L649" i="5"/>
  <c r="K650" i="5"/>
  <c r="L650" i="5"/>
  <c r="K651" i="5"/>
  <c r="L651" i="5"/>
  <c r="L652" i="5"/>
  <c r="O652" i="5"/>
  <c r="K653" i="5"/>
  <c r="L653" i="5"/>
  <c r="L654" i="5"/>
  <c r="L655" i="5"/>
  <c r="L656" i="5"/>
  <c r="K657" i="5"/>
  <c r="L658" i="5"/>
  <c r="K659" i="5"/>
  <c r="L659" i="5"/>
  <c r="L660" i="5"/>
  <c r="K661" i="5"/>
  <c r="L661" i="5"/>
  <c r="K662" i="5"/>
  <c r="L662" i="5"/>
  <c r="L663" i="5"/>
  <c r="L664" i="5"/>
  <c r="K665" i="5"/>
  <c r="O665" i="5"/>
  <c r="K666" i="5"/>
  <c r="K667" i="5"/>
  <c r="L667" i="5"/>
  <c r="L668" i="5"/>
  <c r="L669" i="5"/>
  <c r="K670" i="5"/>
  <c r="L670" i="5"/>
  <c r="L671" i="5"/>
  <c r="K672" i="5"/>
  <c r="L672" i="5"/>
  <c r="K673" i="5"/>
  <c r="L673" i="5"/>
  <c r="K674" i="5"/>
  <c r="L674" i="5"/>
  <c r="K675" i="5"/>
  <c r="L675" i="5"/>
  <c r="O676" i="5"/>
  <c r="L676" i="5"/>
  <c r="K677" i="5"/>
  <c r="K678" i="5"/>
  <c r="L679" i="5"/>
  <c r="K680" i="5"/>
  <c r="L680" i="5"/>
  <c r="K681" i="5"/>
  <c r="K682" i="5"/>
  <c r="L682" i="5"/>
  <c r="K683" i="5"/>
  <c r="L683" i="5"/>
  <c r="L684" i="5"/>
  <c r="K685" i="5"/>
  <c r="K686" i="5"/>
  <c r="L686" i="5"/>
  <c r="L687" i="5"/>
  <c r="L688" i="5"/>
  <c r="K689" i="5"/>
  <c r="L689" i="5"/>
  <c r="L690" i="5"/>
  <c r="K691" i="5"/>
  <c r="L691" i="5"/>
  <c r="L692" i="5"/>
  <c r="K693" i="5"/>
  <c r="L693" i="5"/>
  <c r="K694" i="5"/>
  <c r="L694" i="5"/>
  <c r="L695" i="5"/>
  <c r="K696" i="5"/>
  <c r="L696" i="5"/>
  <c r="K697" i="5"/>
  <c r="L698" i="5"/>
  <c r="K699" i="5"/>
  <c r="L699" i="5"/>
  <c r="L700" i="5"/>
  <c r="K701" i="5"/>
  <c r="L701" i="5"/>
  <c r="K702" i="5"/>
  <c r="L703" i="5"/>
  <c r="K704" i="5"/>
  <c r="L704" i="5"/>
  <c r="K705" i="5"/>
  <c r="K706" i="5"/>
  <c r="L706" i="5"/>
  <c r="K707" i="5"/>
  <c r="L707" i="5"/>
  <c r="K708" i="5"/>
  <c r="L708" i="5"/>
  <c r="K709" i="5"/>
  <c r="L710" i="5"/>
  <c r="L711" i="5"/>
  <c r="K712" i="5"/>
  <c r="L712" i="5"/>
  <c r="K713" i="5"/>
  <c r="L713" i="5"/>
  <c r="K714" i="5"/>
  <c r="L714" i="5"/>
  <c r="K715" i="5"/>
  <c r="L715" i="5"/>
  <c r="L716" i="5"/>
  <c r="L717" i="5"/>
  <c r="K718" i="5"/>
  <c r="L718" i="5"/>
  <c r="L719" i="5"/>
  <c r="L720" i="5"/>
  <c r="K720" i="5"/>
  <c r="K721" i="5"/>
  <c r="L721" i="5"/>
  <c r="K722" i="5"/>
  <c r="L722" i="5"/>
  <c r="K723" i="5"/>
  <c r="L723" i="5"/>
  <c r="L724" i="5"/>
  <c r="K725" i="5"/>
  <c r="L725" i="5"/>
  <c r="L726" i="5"/>
  <c r="L727" i="5"/>
  <c r="L728" i="5"/>
  <c r="L729" i="5"/>
  <c r="L730" i="5"/>
  <c r="K731" i="5"/>
  <c r="L731" i="5"/>
  <c r="L732" i="5"/>
  <c r="L733" i="5"/>
  <c r="K734" i="5"/>
  <c r="L734" i="5"/>
  <c r="L735" i="5"/>
  <c r="K736" i="5"/>
  <c r="L736" i="5"/>
  <c r="L737" i="5"/>
  <c r="L738" i="5"/>
  <c r="K739" i="5"/>
  <c r="L739" i="5"/>
  <c r="L740" i="5"/>
  <c r="K741" i="5"/>
  <c r="L741" i="5"/>
  <c r="K742" i="5"/>
  <c r="L742" i="5"/>
  <c r="O742" i="5"/>
  <c r="L743" i="5"/>
  <c r="K744" i="5"/>
  <c r="L744" i="5"/>
  <c r="L745" i="5"/>
  <c r="K746" i="5"/>
  <c r="K747" i="5"/>
  <c r="L747" i="5"/>
  <c r="L748" i="5"/>
  <c r="K749" i="5"/>
  <c r="L749" i="5"/>
  <c r="K750" i="5"/>
  <c r="L750" i="5"/>
  <c r="L751" i="5"/>
  <c r="K752" i="5"/>
  <c r="K753" i="5"/>
  <c r="L753" i="5"/>
  <c r="K754" i="5"/>
  <c r="L754" i="5"/>
  <c r="K755" i="5"/>
  <c r="L755" i="5"/>
  <c r="O756" i="5"/>
  <c r="L756" i="5"/>
  <c r="L757" i="5"/>
  <c r="K758" i="5"/>
  <c r="L758" i="5"/>
  <c r="L759" i="5"/>
  <c r="K760" i="5"/>
  <c r="L760" i="5"/>
  <c r="L761" i="5"/>
  <c r="O761" i="5"/>
  <c r="K762" i="5"/>
  <c r="L762" i="5"/>
  <c r="K763" i="5"/>
  <c r="L763" i="5"/>
  <c r="L764" i="5"/>
  <c r="K765" i="5"/>
  <c r="K766" i="5"/>
  <c r="L766" i="5"/>
  <c r="L767" i="5"/>
  <c r="K768" i="5"/>
  <c r="L768" i="5"/>
  <c r="K769" i="5"/>
  <c r="L769" i="5"/>
  <c r="K770" i="5"/>
  <c r="L770" i="5"/>
  <c r="K771" i="5"/>
  <c r="L771" i="5"/>
  <c r="L772" i="5"/>
  <c r="K773" i="5"/>
  <c r="K774" i="5"/>
  <c r="L774" i="5"/>
  <c r="L775" i="5"/>
  <c r="L776" i="5"/>
  <c r="K777" i="5"/>
  <c r="L777" i="5"/>
  <c r="K778" i="5"/>
  <c r="L778" i="5"/>
  <c r="K779" i="5"/>
  <c r="L779" i="5"/>
  <c r="L780" i="5"/>
  <c r="O781" i="5"/>
  <c r="L781" i="5"/>
  <c r="K782" i="5"/>
  <c r="L782" i="5"/>
  <c r="L783" i="5"/>
  <c r="K784" i="5"/>
  <c r="L784" i="5"/>
  <c r="K785" i="5"/>
  <c r="K786" i="5"/>
  <c r="L786" i="5"/>
  <c r="K787" i="5"/>
  <c r="L787" i="5"/>
  <c r="O788" i="5"/>
  <c r="L788" i="5"/>
  <c r="K789" i="5"/>
  <c r="L789" i="5"/>
  <c r="K790" i="5"/>
  <c r="L790" i="5"/>
  <c r="L791" i="5"/>
  <c r="L792" i="5"/>
  <c r="K793" i="5"/>
  <c r="L793" i="5"/>
  <c r="L794" i="5"/>
  <c r="K795" i="5"/>
  <c r="L795" i="5"/>
  <c r="L796" i="5"/>
  <c r="O797" i="5"/>
  <c r="L797" i="5"/>
  <c r="K798" i="5"/>
  <c r="L798" i="5"/>
  <c r="L799" i="5"/>
  <c r="K800" i="5"/>
  <c r="L800" i="5"/>
  <c r="O801" i="5"/>
  <c r="L801" i="5"/>
  <c r="L802" i="5"/>
  <c r="K803" i="5"/>
  <c r="L803" i="5"/>
  <c r="O804" i="5"/>
  <c r="L804" i="5"/>
  <c r="K805" i="5"/>
  <c r="L805" i="5"/>
  <c r="K806" i="5"/>
  <c r="L807" i="5"/>
  <c r="K808" i="5"/>
  <c r="L808" i="5"/>
  <c r="K809" i="5"/>
  <c r="L809" i="5"/>
  <c r="K810" i="5"/>
  <c r="K811" i="5"/>
  <c r="L811" i="5"/>
  <c r="L812" i="5"/>
  <c r="K813" i="5"/>
  <c r="K814" i="5"/>
  <c r="L814" i="5"/>
  <c r="L815" i="5"/>
  <c r="K816" i="5"/>
  <c r="L816" i="5"/>
  <c r="O816" i="5"/>
  <c r="L817" i="5"/>
  <c r="K817" i="5"/>
  <c r="L818" i="5"/>
  <c r="K819" i="5"/>
  <c r="L819" i="5"/>
  <c r="L820" i="5"/>
  <c r="K821" i="5"/>
  <c r="O821" i="5"/>
  <c r="L821" i="5"/>
  <c r="L822" i="5"/>
  <c r="L823" i="5"/>
  <c r="K824" i="5"/>
  <c r="L824" i="5"/>
  <c r="K825" i="5"/>
  <c r="L825" i="5"/>
  <c r="K826" i="5"/>
  <c r="L827" i="5"/>
  <c r="O828" i="5"/>
  <c r="L828" i="5"/>
  <c r="K829" i="5"/>
  <c r="K830" i="5"/>
  <c r="L830" i="5"/>
  <c r="L831" i="5"/>
  <c r="L832" i="5"/>
  <c r="K832" i="5"/>
  <c r="L833" i="5"/>
  <c r="K834" i="5"/>
  <c r="L834" i="5"/>
  <c r="L835" i="5"/>
  <c r="L836" i="5"/>
  <c r="K837" i="5"/>
  <c r="K838" i="5"/>
  <c r="L838" i="5"/>
  <c r="L839" i="5"/>
  <c r="L840" i="5"/>
  <c r="K841" i="5"/>
  <c r="K842" i="5"/>
  <c r="L842" i="5"/>
  <c r="L843" i="5"/>
  <c r="K844" i="5"/>
  <c r="L844" i="5"/>
  <c r="K845" i="5"/>
  <c r="K846" i="5"/>
  <c r="L846" i="5"/>
  <c r="L847" i="5"/>
  <c r="K848" i="5"/>
  <c r="L848" i="5"/>
  <c r="K849" i="5"/>
  <c r="O849" i="5"/>
  <c r="L849" i="5"/>
  <c r="K850" i="5"/>
  <c r="L850" i="5"/>
  <c r="L851" i="5"/>
  <c r="L852" i="5"/>
  <c r="K852" i="5"/>
  <c r="L853" i="5"/>
  <c r="L854" i="5"/>
  <c r="L855" i="5"/>
  <c r="L856" i="5"/>
  <c r="K856" i="5"/>
  <c r="K857" i="5"/>
  <c r="L857" i="5"/>
  <c r="K858" i="5"/>
  <c r="L859" i="5"/>
  <c r="L860" i="5"/>
  <c r="K861" i="5"/>
  <c r="L861" i="5"/>
  <c r="L862" i="5"/>
  <c r="L863" i="5"/>
  <c r="L864" i="5"/>
  <c r="L865" i="5"/>
  <c r="K866" i="5"/>
  <c r="L866" i="5"/>
  <c r="L867" i="5"/>
  <c r="L868" i="5"/>
  <c r="L869" i="5"/>
  <c r="K870" i="5"/>
  <c r="L870" i="5"/>
  <c r="L871" i="5"/>
  <c r="L872" i="5"/>
  <c r="K873" i="5"/>
  <c r="K874" i="5"/>
  <c r="L874" i="5"/>
  <c r="L875" i="5"/>
  <c r="K876" i="5"/>
  <c r="L876" i="5"/>
  <c r="K877" i="5"/>
  <c r="K878" i="5"/>
  <c r="L878" i="5"/>
  <c r="L879" i="5"/>
  <c r="K880" i="5"/>
  <c r="L880" i="5"/>
  <c r="L881" i="5"/>
  <c r="K882" i="5"/>
  <c r="L882" i="5"/>
  <c r="L883" i="5"/>
  <c r="L884" i="5"/>
  <c r="K885" i="5"/>
  <c r="L885" i="5"/>
  <c r="L886" i="5"/>
  <c r="L887" i="5"/>
  <c r="L888" i="5"/>
  <c r="K889" i="5"/>
  <c r="L889" i="5"/>
  <c r="K890" i="5"/>
  <c r="L891" i="5"/>
  <c r="L892" i="5"/>
  <c r="L893" i="5"/>
  <c r="L894" i="5"/>
  <c r="L895" i="5"/>
  <c r="L896" i="5"/>
  <c r="K897" i="5"/>
  <c r="L897" i="5"/>
  <c r="K898" i="5"/>
  <c r="O898" i="5"/>
  <c r="L898" i="5"/>
  <c r="L899" i="5"/>
  <c r="L900" i="5"/>
  <c r="L901" i="5"/>
  <c r="K902" i="5"/>
  <c r="L902" i="5"/>
  <c r="L903" i="5"/>
  <c r="L904" i="5"/>
  <c r="K905" i="5"/>
  <c r="K906" i="5"/>
  <c r="L906" i="5"/>
  <c r="L907" i="5"/>
  <c r="L908" i="5"/>
  <c r="K909" i="5"/>
  <c r="K910" i="5"/>
  <c r="L910" i="5"/>
  <c r="L911" i="5"/>
  <c r="K912" i="5"/>
  <c r="L912" i="5"/>
  <c r="K913" i="5"/>
  <c r="L914" i="5"/>
  <c r="L915" i="5"/>
  <c r="L916" i="5"/>
  <c r="L917" i="5"/>
  <c r="L918" i="5"/>
  <c r="L919" i="5"/>
  <c r="L920" i="5"/>
  <c r="K921" i="5"/>
  <c r="L921" i="5"/>
  <c r="K922" i="5"/>
  <c r="K923" i="5"/>
  <c r="L923" i="5"/>
  <c r="L924" i="5"/>
  <c r="K925" i="5"/>
  <c r="L925" i="5"/>
  <c r="K926" i="5"/>
  <c r="L926" i="5"/>
  <c r="K927" i="5"/>
  <c r="L928" i="5"/>
  <c r="K928" i="5"/>
  <c r="L929" i="5"/>
  <c r="L930" i="5"/>
  <c r="L931" i="5"/>
  <c r="L932" i="5"/>
  <c r="K933" i="5"/>
  <c r="L933" i="5"/>
  <c r="L934" i="5"/>
  <c r="K935" i="5"/>
  <c r="K936" i="5"/>
  <c r="L936" i="5"/>
  <c r="L937" i="5"/>
  <c r="K938" i="5"/>
  <c r="L938" i="5"/>
  <c r="L939" i="5"/>
  <c r="L940" i="5"/>
  <c r="K941" i="5"/>
  <c r="L941" i="5"/>
  <c r="L942" i="5"/>
  <c r="K943" i="5"/>
  <c r="K944" i="5"/>
  <c r="L944" i="5"/>
  <c r="L945" i="5"/>
  <c r="K946" i="5"/>
  <c r="L947" i="5"/>
  <c r="L948" i="5"/>
  <c r="L949" i="5"/>
  <c r="K950" i="5"/>
  <c r="L950" i="5"/>
  <c r="K951" i="5"/>
  <c r="K952" i="5"/>
  <c r="L952" i="5"/>
  <c r="L953" i="5"/>
  <c r="K954" i="5"/>
  <c r="L954" i="5"/>
  <c r="L955" i="5"/>
  <c r="L956" i="5"/>
  <c r="L957" i="5"/>
  <c r="K958" i="5"/>
  <c r="L958" i="5"/>
  <c r="K959" i="5"/>
  <c r="K960" i="5"/>
  <c r="L960" i="5"/>
  <c r="L961" i="5"/>
  <c r="K962" i="5"/>
  <c r="L962" i="5"/>
  <c r="L963" i="5"/>
  <c r="L964" i="5"/>
  <c r="K965" i="5"/>
  <c r="L966" i="5"/>
  <c r="K967" i="5"/>
  <c r="K968" i="5"/>
  <c r="L968" i="5"/>
  <c r="L969" i="5"/>
  <c r="L970" i="5"/>
  <c r="K971" i="5"/>
  <c r="L971" i="5"/>
  <c r="L972" i="5"/>
  <c r="K973" i="5"/>
  <c r="L973" i="5"/>
  <c r="K974" i="5"/>
  <c r="K975" i="5"/>
  <c r="K976" i="5"/>
  <c r="L976" i="5"/>
  <c r="L977" i="5"/>
  <c r="L978" i="5"/>
  <c r="K979" i="5"/>
  <c r="L979" i="5"/>
  <c r="L980" i="5"/>
  <c r="L981" i="5"/>
  <c r="K982" i="5"/>
  <c r="L982" i="5"/>
  <c r="K983" i="5"/>
  <c r="K984" i="5"/>
  <c r="L984" i="5"/>
  <c r="L985" i="5"/>
  <c r="L986" i="5"/>
  <c r="K987" i="5"/>
  <c r="L987" i="5"/>
  <c r="L988" i="5"/>
  <c r="L989" i="5"/>
  <c r="L990" i="5"/>
  <c r="K991" i="5"/>
  <c r="L992" i="5"/>
  <c r="K992" i="5"/>
  <c r="O993" i="5"/>
  <c r="L993" i="5"/>
  <c r="O994" i="5"/>
  <c r="L994" i="5"/>
  <c r="O995" i="5"/>
  <c r="L995" i="5"/>
  <c r="L996" i="5"/>
  <c r="L997" i="5"/>
  <c r="L998" i="5"/>
  <c r="K999" i="5"/>
  <c r="K1000" i="5"/>
  <c r="L1000" i="5"/>
  <c r="L1001" i="5"/>
  <c r="K1002" i="5"/>
  <c r="L1002" i="5"/>
  <c r="L1003" i="5"/>
  <c r="L1004" i="5"/>
  <c r="K1005" i="5"/>
  <c r="L1005" i="5"/>
  <c r="L1006" i="5"/>
  <c r="K1007" i="5"/>
  <c r="K1008" i="5"/>
  <c r="L1008" i="5"/>
  <c r="L1009" i="5"/>
  <c r="K1010" i="5"/>
  <c r="L1011" i="5"/>
  <c r="L1012" i="5"/>
  <c r="L1013" i="5"/>
  <c r="K1014" i="5"/>
  <c r="L1014" i="5"/>
  <c r="K1015" i="5"/>
  <c r="K1016" i="5"/>
  <c r="L1016" i="5"/>
  <c r="L1017" i="5"/>
  <c r="K1018" i="5"/>
  <c r="L1018" i="5"/>
  <c r="O1019" i="5"/>
  <c r="L1019" i="5"/>
  <c r="L1020" i="5"/>
  <c r="L1021" i="5"/>
  <c r="L1022" i="5"/>
  <c r="K1022" i="5"/>
  <c r="K1023" i="5"/>
  <c r="K1024" i="5"/>
  <c r="L1024" i="5"/>
  <c r="L1025" i="5"/>
  <c r="K1026" i="5"/>
  <c r="L1026" i="5"/>
  <c r="L1027" i="5"/>
  <c r="L1028" i="5"/>
  <c r="K1029" i="5"/>
  <c r="L1030" i="5"/>
  <c r="K1031" i="5"/>
  <c r="K1032" i="5"/>
  <c r="L1032" i="5"/>
  <c r="L1033" i="5"/>
  <c r="L1034" i="5"/>
  <c r="K1035" i="5"/>
  <c r="L1035" i="5"/>
  <c r="L1036" i="5"/>
  <c r="K1037" i="5"/>
  <c r="L1037" i="5"/>
  <c r="K1038" i="5"/>
  <c r="K1039" i="5"/>
  <c r="K1040" i="5"/>
  <c r="L1040" i="5"/>
  <c r="L1041" i="5"/>
  <c r="L1042" i="5"/>
  <c r="K1043" i="5"/>
  <c r="L1043" i="5"/>
  <c r="L1044" i="5"/>
  <c r="O1045" i="5"/>
  <c r="L1045" i="5"/>
  <c r="K1046" i="5"/>
  <c r="L1046" i="5"/>
  <c r="K1047" i="5"/>
  <c r="K1048" i="5"/>
  <c r="L1048" i="5"/>
  <c r="L1049" i="5"/>
  <c r="K1050" i="5"/>
  <c r="L1050" i="5"/>
  <c r="O1050" i="5"/>
  <c r="L1051" i="5"/>
  <c r="L1052" i="5"/>
  <c r="L1053" i="5"/>
  <c r="L1054" i="5"/>
  <c r="K1055" i="5"/>
  <c r="L1056" i="5"/>
  <c r="K1056" i="5"/>
  <c r="O1057" i="5"/>
  <c r="L1057" i="5"/>
  <c r="O1058" i="5"/>
  <c r="L1058" i="5"/>
  <c r="O1059" i="5"/>
  <c r="L1059" i="5"/>
  <c r="L1060" i="5"/>
  <c r="L1061" i="5"/>
  <c r="L1062" i="5"/>
  <c r="K1063" i="5"/>
  <c r="K1064" i="5"/>
  <c r="L1064" i="5"/>
  <c r="L1065" i="5"/>
  <c r="K1066" i="5"/>
  <c r="L1066" i="5"/>
  <c r="L1067" i="5"/>
  <c r="L1068" i="5"/>
  <c r="K1069" i="5"/>
  <c r="L1069" i="5"/>
  <c r="L1070" i="5"/>
  <c r="K1071" i="5"/>
  <c r="K1072" i="5"/>
  <c r="L1072" i="5"/>
  <c r="L1073" i="5"/>
  <c r="K1074" i="5"/>
  <c r="L1075" i="5"/>
  <c r="L1076" i="5"/>
  <c r="L1077" i="5"/>
  <c r="K1078" i="5"/>
  <c r="L1078" i="5"/>
  <c r="K1079" i="5"/>
  <c r="K1080" i="5"/>
  <c r="L1080" i="5"/>
  <c r="L1081" i="5"/>
  <c r="K1082" i="5"/>
  <c r="L1082" i="5"/>
  <c r="L1083" i="5"/>
  <c r="L1084" i="5"/>
  <c r="L1085" i="5"/>
  <c r="K1086" i="5"/>
  <c r="L1086" i="5"/>
  <c r="K1087" i="5"/>
  <c r="K1088" i="5"/>
  <c r="L1088" i="5"/>
  <c r="L1089" i="5"/>
  <c r="K1090" i="5"/>
  <c r="L1090" i="5"/>
  <c r="L1091" i="5"/>
  <c r="L1092" i="5"/>
  <c r="K1093" i="5"/>
  <c r="L1094" i="5"/>
  <c r="K1095" i="5"/>
  <c r="K1096" i="5"/>
  <c r="L1096" i="5"/>
  <c r="L1097" i="5"/>
  <c r="L1098" i="5"/>
  <c r="K1099" i="5"/>
  <c r="L1099" i="5"/>
  <c r="L1100" i="5"/>
  <c r="K1101" i="5"/>
  <c r="L1101" i="5"/>
  <c r="K1102" i="5"/>
  <c r="K1103" i="5"/>
  <c r="K1104" i="5"/>
  <c r="L1104" i="5"/>
  <c r="O1105" i="5"/>
  <c r="L1105" i="5"/>
  <c r="L1106" i="5"/>
  <c r="K1107" i="5"/>
  <c r="L1107" i="5"/>
  <c r="L1108" i="5"/>
  <c r="K1109" i="5"/>
  <c r="O1109" i="5"/>
  <c r="L1109" i="5"/>
  <c r="K1110" i="5"/>
  <c r="L1110" i="5"/>
  <c r="K1111" i="5"/>
  <c r="K1112" i="5"/>
  <c r="L1112" i="5"/>
  <c r="L1113" i="5"/>
  <c r="K1114" i="5"/>
  <c r="L1114" i="5"/>
  <c r="L1115" i="5"/>
  <c r="L1116" i="5"/>
  <c r="L1117" i="5"/>
  <c r="O1118" i="5"/>
  <c r="L1118" i="5"/>
  <c r="K1119" i="5"/>
  <c r="L1120" i="5"/>
  <c r="K1120" i="5"/>
  <c r="L1121" i="5"/>
  <c r="K1122" i="5"/>
  <c r="L1122" i="5"/>
  <c r="O1123" i="5"/>
  <c r="L1123" i="5"/>
  <c r="L1124" i="5"/>
  <c r="L1125" i="5"/>
  <c r="L1126" i="5"/>
  <c r="K1127" i="5"/>
  <c r="K1128" i="5"/>
  <c r="L1128" i="5"/>
  <c r="L1129" i="5"/>
  <c r="K1130" i="5"/>
  <c r="L1130" i="5"/>
  <c r="L1131" i="5"/>
  <c r="L1132" i="5"/>
  <c r="K1133" i="5"/>
  <c r="L1133" i="5"/>
  <c r="L1134" i="5"/>
  <c r="K1135" i="5"/>
  <c r="K1136" i="5"/>
  <c r="L1136" i="5"/>
  <c r="L1137" i="5"/>
  <c r="K1138" i="5"/>
  <c r="L1139" i="5"/>
  <c r="L1140" i="5"/>
  <c r="L1141" i="5"/>
  <c r="K1141" i="5"/>
  <c r="K1142" i="5"/>
  <c r="L1142" i="5"/>
  <c r="K1143" i="5"/>
  <c r="L1144" i="5"/>
  <c r="K1144" i="5"/>
  <c r="L1145" i="5"/>
  <c r="L1146" i="5"/>
  <c r="O1147" i="5"/>
  <c r="L1147" i="5"/>
  <c r="L1148" i="5"/>
  <c r="L1149" i="5"/>
  <c r="K1150" i="5"/>
  <c r="L1150" i="5"/>
  <c r="K1151" i="5"/>
  <c r="L1152" i="5"/>
  <c r="L1153" i="5"/>
  <c r="K1154" i="5"/>
  <c r="L1154" i="5"/>
  <c r="O1155" i="5"/>
  <c r="L1155" i="5"/>
  <c r="L1156" i="5"/>
  <c r="K1157" i="5"/>
  <c r="L1158" i="5"/>
  <c r="O1158" i="5"/>
  <c r="K1159" i="5"/>
  <c r="L1159" i="5"/>
  <c r="L1160" i="5"/>
  <c r="L1161" i="5"/>
  <c r="L1162" i="5"/>
  <c r="K1163" i="5"/>
  <c r="L1163" i="5"/>
  <c r="L1164" i="5"/>
  <c r="K1165" i="5"/>
  <c r="L1165" i="5"/>
  <c r="K1166" i="5"/>
  <c r="K1167" i="5"/>
  <c r="L1167" i="5"/>
  <c r="L1168" i="5"/>
  <c r="L1169" i="5"/>
  <c r="K1170" i="5"/>
  <c r="L1170" i="5"/>
  <c r="K1171" i="5"/>
  <c r="L1171" i="5"/>
  <c r="L1172" i="5"/>
  <c r="K1173" i="5"/>
  <c r="L1173" i="5"/>
  <c r="K1174" i="5"/>
  <c r="K1175" i="5"/>
  <c r="L1175" i="5"/>
  <c r="L1176" i="5"/>
  <c r="K1177" i="5"/>
  <c r="L1177" i="5"/>
  <c r="K1178" i="5"/>
  <c r="L1178" i="5"/>
  <c r="O1179" i="5"/>
  <c r="L1179" i="5"/>
  <c r="L1180" i="5"/>
  <c r="K1181" i="5"/>
  <c r="K1182" i="5"/>
  <c r="K1183" i="5"/>
  <c r="L1183" i="5"/>
  <c r="L1184" i="5"/>
  <c r="K1185" i="5"/>
  <c r="L1185" i="5"/>
  <c r="K1186" i="5"/>
  <c r="L1186" i="5"/>
  <c r="L1187" i="5"/>
  <c r="L1188" i="5"/>
  <c r="L1189" i="5"/>
  <c r="K1189" i="5"/>
  <c r="K1190" i="5"/>
  <c r="L1190" i="5"/>
  <c r="K1191" i="5"/>
  <c r="L1192" i="5"/>
  <c r="K1193" i="5"/>
  <c r="K1194" i="5"/>
  <c r="L1194" i="5"/>
  <c r="L1195" i="5"/>
  <c r="L1196" i="5"/>
  <c r="K1197" i="5"/>
  <c r="L1198" i="5"/>
  <c r="K1198" i="5"/>
  <c r="L1199" i="5"/>
  <c r="K1200" i="5"/>
  <c r="L1200" i="5"/>
  <c r="L1201" i="5"/>
  <c r="K1202" i="5"/>
  <c r="L1202" i="5"/>
  <c r="L1203" i="5"/>
  <c r="K1204" i="5"/>
  <c r="L1204" i="5"/>
  <c r="L1205" i="5"/>
  <c r="K1206" i="5"/>
  <c r="L1206" i="5"/>
  <c r="K1207" i="5"/>
  <c r="L1207" i="5"/>
  <c r="K1208" i="5"/>
  <c r="L1208" i="5"/>
  <c r="L1209" i="5"/>
  <c r="K1210" i="5"/>
  <c r="L1210" i="5"/>
  <c r="L1211" i="5"/>
  <c r="L1212" i="5"/>
  <c r="K1213" i="5"/>
  <c r="L1214" i="5"/>
  <c r="K1215" i="5"/>
  <c r="L1215" i="5"/>
  <c r="L1216" i="5"/>
  <c r="L1217" i="5"/>
  <c r="O1218" i="5"/>
  <c r="L1218" i="5"/>
  <c r="K1219" i="5"/>
  <c r="L1219" i="5"/>
  <c r="K1220" i="5"/>
  <c r="L1220" i="5"/>
  <c r="K1221" i="5"/>
  <c r="K1222" i="5"/>
  <c r="K1223" i="5"/>
  <c r="L1223" i="5"/>
  <c r="K1224" i="5"/>
  <c r="L1224" i="5"/>
  <c r="K1225" i="5"/>
  <c r="L1225" i="5"/>
  <c r="L1226" i="5"/>
  <c r="K1227" i="5"/>
  <c r="L1227" i="5"/>
  <c r="L1228" i="5"/>
  <c r="L1229" i="5"/>
  <c r="K1229" i="5"/>
  <c r="K1230" i="5"/>
  <c r="L1230" i="5"/>
  <c r="K1231" i="5"/>
  <c r="L1231" i="5"/>
  <c r="K1232" i="5"/>
  <c r="L1232" i="5"/>
  <c r="L1233" i="5"/>
  <c r="K1233" i="5"/>
  <c r="K1234" i="5"/>
  <c r="L1234" i="5"/>
  <c r="K1235" i="5"/>
  <c r="L1235" i="5"/>
  <c r="L1236" i="5"/>
  <c r="K1236" i="5"/>
  <c r="L1237" i="5"/>
  <c r="K1238" i="5"/>
  <c r="L1238" i="5"/>
  <c r="K1239" i="5"/>
  <c r="L1239" i="5"/>
  <c r="K1240" i="5"/>
  <c r="L1240" i="5"/>
  <c r="L1241" i="5"/>
  <c r="L1242" i="5"/>
  <c r="L1243" i="5"/>
  <c r="O1244" i="5"/>
  <c r="L1244" i="5"/>
  <c r="K1245" i="5"/>
  <c r="L1246" i="5"/>
  <c r="L1247" i="5"/>
  <c r="K1247" i="5"/>
  <c r="K1248" i="5"/>
  <c r="L1249" i="5"/>
  <c r="K1249" i="5"/>
  <c r="L1250" i="5"/>
  <c r="K1251" i="5"/>
  <c r="L1251" i="5"/>
  <c r="L1252" i="5"/>
  <c r="L1253" i="5"/>
  <c r="K1254" i="5"/>
  <c r="K1255" i="5"/>
  <c r="L1255" i="5"/>
  <c r="K1256" i="5"/>
  <c r="L1256" i="5"/>
  <c r="L1257" i="5"/>
  <c r="K1258" i="5"/>
  <c r="L1258" i="5"/>
  <c r="L1259" i="5"/>
  <c r="L1260" i="5"/>
  <c r="K1261" i="5"/>
  <c r="K1262" i="5"/>
  <c r="O1262" i="5"/>
  <c r="K1263" i="5"/>
  <c r="L1263" i="5"/>
  <c r="L1264" i="5"/>
  <c r="K1264" i="5"/>
  <c r="K1265" i="5"/>
  <c r="L1265" i="5"/>
  <c r="L1266" i="5"/>
  <c r="K1267" i="5"/>
  <c r="L1267" i="5"/>
  <c r="L1268" i="5"/>
  <c r="L1269" i="5"/>
  <c r="L1270" i="5"/>
  <c r="K1271" i="5"/>
  <c r="L1271" i="5"/>
  <c r="K1272" i="5"/>
  <c r="L1272" i="5"/>
  <c r="K1273" i="5"/>
  <c r="L1273" i="5"/>
  <c r="K1274" i="5"/>
  <c r="L1274" i="5"/>
  <c r="L1275" i="5"/>
  <c r="L1276" i="5"/>
  <c r="L1277" i="5"/>
  <c r="L1278" i="5"/>
  <c r="K1279" i="5"/>
  <c r="L1279" i="5"/>
  <c r="L1280" i="5"/>
  <c r="K1280" i="5"/>
  <c r="K1281" i="5"/>
  <c r="L1281" i="5"/>
  <c r="K1282" i="5"/>
  <c r="L1282" i="5"/>
  <c r="O1283" i="5"/>
  <c r="L1283" i="5"/>
  <c r="L1284" i="5"/>
  <c r="L1285" i="5"/>
  <c r="L1286" i="5"/>
  <c r="K1287" i="5"/>
  <c r="L1287" i="5"/>
  <c r="K1288" i="5"/>
  <c r="L1288" i="5"/>
  <c r="K1289" i="5"/>
  <c r="L1289" i="5"/>
  <c r="K1290" i="5"/>
  <c r="L1291" i="5"/>
  <c r="L1292" i="5"/>
  <c r="L1293" i="5"/>
  <c r="K1294" i="5"/>
  <c r="K1295" i="5"/>
  <c r="L1295" i="5"/>
  <c r="K1296" i="5"/>
  <c r="L1296" i="5"/>
  <c r="L1297" i="5"/>
  <c r="O1297" i="5"/>
  <c r="K1298" i="5"/>
  <c r="L1298" i="5"/>
  <c r="L1299" i="5"/>
  <c r="L1300" i="5"/>
  <c r="K1301" i="5"/>
  <c r="K1302" i="5"/>
  <c r="L1302" i="5"/>
  <c r="K1303" i="5"/>
  <c r="L1303" i="5"/>
  <c r="K1304" i="5"/>
  <c r="L1304" i="5"/>
  <c r="O1305" i="5"/>
  <c r="L1305" i="5"/>
  <c r="K1306" i="5"/>
  <c r="L1306" i="5"/>
  <c r="O1306" i="5"/>
  <c r="L1307" i="5"/>
  <c r="L1308" i="5"/>
  <c r="K1309" i="5"/>
  <c r="O1309" i="5"/>
  <c r="K1310" i="5"/>
  <c r="L1310" i="5"/>
  <c r="K1311" i="5"/>
  <c r="L1311" i="5"/>
  <c r="K1312" i="5"/>
  <c r="L1312" i="5"/>
  <c r="L1313" i="5"/>
  <c r="K1314" i="5"/>
  <c r="O1314" i="5"/>
  <c r="L1314" i="5"/>
  <c r="K1315" i="5"/>
  <c r="L1315" i="5"/>
  <c r="L1316" i="5"/>
  <c r="L1317" i="5"/>
  <c r="K1317" i="5"/>
  <c r="K1318" i="5"/>
  <c r="L1318" i="5"/>
  <c r="K1319" i="5"/>
  <c r="L1319" i="5"/>
  <c r="K1320" i="5"/>
  <c r="L1320" i="5"/>
  <c r="L1321" i="5"/>
  <c r="L1322" i="5"/>
  <c r="K1323" i="5"/>
  <c r="L1323" i="5"/>
  <c r="L1324" i="5"/>
  <c r="K1325" i="5"/>
  <c r="L1325" i="5"/>
  <c r="L1326" i="5"/>
  <c r="K1327" i="5"/>
  <c r="L1327" i="5"/>
  <c r="L1328" i="5"/>
  <c r="K1328" i="5"/>
  <c r="L1329" i="5"/>
  <c r="L1330" i="5"/>
  <c r="K1331" i="5"/>
  <c r="L1331" i="5"/>
  <c r="L1332" i="5"/>
  <c r="L1333" i="5"/>
  <c r="L1334" i="5"/>
  <c r="K1335" i="5"/>
  <c r="L1335" i="5"/>
  <c r="K1336" i="5"/>
  <c r="L1336" i="5"/>
  <c r="K1337" i="5"/>
  <c r="L1337" i="5"/>
  <c r="K1338" i="5"/>
  <c r="L1338" i="5"/>
  <c r="K1339" i="5"/>
  <c r="L1339" i="5"/>
  <c r="L1340" i="5"/>
  <c r="L1341" i="5"/>
  <c r="L1342" i="5"/>
  <c r="K1343" i="5"/>
  <c r="L1343" i="5"/>
  <c r="L1344" i="5"/>
  <c r="K1344" i="5"/>
  <c r="K1345" i="5"/>
  <c r="L1345" i="5"/>
  <c r="K1346" i="5"/>
  <c r="L1346" i="5"/>
  <c r="O1347" i="5"/>
  <c r="L1347" i="5"/>
  <c r="L1348" i="5"/>
  <c r="L1349" i="5"/>
  <c r="O1350" i="5"/>
  <c r="L1350" i="5"/>
  <c r="K1351" i="5"/>
  <c r="L1351" i="5"/>
  <c r="K1352" i="5"/>
  <c r="L1352" i="5"/>
  <c r="K1353" i="5"/>
  <c r="L1353" i="5"/>
  <c r="K1354" i="5"/>
  <c r="L1355" i="5"/>
  <c r="L1356" i="5"/>
  <c r="L1357" i="5"/>
  <c r="K1358" i="5"/>
  <c r="K1359" i="5"/>
  <c r="L1359" i="5"/>
  <c r="K1360" i="5"/>
  <c r="L1360" i="5"/>
  <c r="L1361" i="5"/>
  <c r="K1362" i="5"/>
  <c r="L1363" i="5"/>
  <c r="L1364" i="5"/>
  <c r="K1365" i="5"/>
  <c r="L1365" i="5"/>
  <c r="K1366" i="5"/>
  <c r="L1366" i="5"/>
  <c r="K1367" i="5"/>
  <c r="L1367" i="5"/>
  <c r="K1368" i="5"/>
  <c r="L1368" i="5"/>
  <c r="L1369" i="5"/>
  <c r="L1370" i="5"/>
  <c r="L1371" i="5"/>
  <c r="L1372" i="5"/>
  <c r="K1373" i="5"/>
  <c r="O1373" i="5"/>
  <c r="K1374" i="5"/>
  <c r="L1374" i="5"/>
  <c r="K1375" i="5"/>
  <c r="L1375" i="5"/>
  <c r="K1376" i="5"/>
  <c r="L1376" i="5"/>
  <c r="L1377" i="5"/>
  <c r="O1378" i="5"/>
  <c r="L1378" i="5"/>
  <c r="O1379" i="5"/>
  <c r="L1379" i="5"/>
  <c r="L1380" i="5"/>
  <c r="K1381" i="5"/>
  <c r="L1381" i="5"/>
  <c r="K1382" i="5"/>
  <c r="L1382" i="5"/>
  <c r="K1383" i="5"/>
  <c r="L1383" i="5"/>
  <c r="K1384" i="5"/>
  <c r="L1384" i="5"/>
  <c r="L1385" i="5"/>
  <c r="K1386" i="5"/>
  <c r="L1386" i="5"/>
  <c r="K1387" i="5"/>
  <c r="L1387" i="5"/>
  <c r="L1388" i="5"/>
  <c r="K1389" i="5"/>
  <c r="L1389" i="5"/>
  <c r="K1390" i="5"/>
  <c r="L1390" i="5"/>
  <c r="K1391" i="5"/>
  <c r="L1391" i="5"/>
  <c r="L1392" i="5"/>
  <c r="K1392" i="5"/>
  <c r="O1393" i="5"/>
  <c r="L1393" i="5"/>
  <c r="L1394" i="5"/>
  <c r="L1395" i="5"/>
  <c r="L1396" i="5"/>
  <c r="K1397" i="5"/>
  <c r="L1397" i="5"/>
  <c r="L1398" i="5"/>
  <c r="K1399" i="5"/>
  <c r="L1399" i="5"/>
  <c r="K1400" i="5"/>
  <c r="L1400" i="5"/>
  <c r="K1401" i="5"/>
  <c r="L1401" i="5"/>
  <c r="K1402" i="5"/>
  <c r="L1402" i="5"/>
  <c r="L1403" i="5"/>
  <c r="L1404" i="5"/>
  <c r="O1405" i="5"/>
  <c r="L1405" i="5"/>
  <c r="K1406" i="5"/>
  <c r="L1406" i="5"/>
  <c r="K1407" i="5"/>
  <c r="L1407" i="5"/>
  <c r="K1408" i="5"/>
  <c r="L1408" i="5"/>
  <c r="K1409" i="5"/>
  <c r="L1409" i="5"/>
  <c r="K1410" i="5"/>
  <c r="L1410" i="5"/>
  <c r="O1410" i="5"/>
  <c r="O1411" i="5"/>
  <c r="L1411" i="5"/>
  <c r="L1412" i="5"/>
  <c r="K1413" i="5"/>
  <c r="L1413" i="5"/>
  <c r="L1414" i="5"/>
  <c r="O1414" i="5"/>
  <c r="K1415" i="5"/>
  <c r="L1415" i="5"/>
  <c r="K1416" i="5"/>
  <c r="L1416" i="5"/>
  <c r="L1417" i="5"/>
  <c r="K1418" i="5"/>
  <c r="L1418" i="5"/>
  <c r="L1419" i="5"/>
  <c r="L1420" i="5"/>
  <c r="L1421" i="5"/>
  <c r="K1421" i="5"/>
  <c r="L1422" i="5"/>
  <c r="K1423" i="5"/>
  <c r="L1423" i="5"/>
  <c r="K1424" i="5"/>
  <c r="L1424" i="5"/>
  <c r="L1425" i="5"/>
  <c r="K1426" i="5"/>
  <c r="L1426" i="5"/>
  <c r="L1427" i="5"/>
  <c r="L1428" i="5"/>
  <c r="K1429" i="5"/>
  <c r="L1429" i="5"/>
  <c r="K1430" i="5"/>
  <c r="L1430" i="5"/>
  <c r="K1431" i="5"/>
  <c r="L1431" i="5"/>
  <c r="K1432" i="5"/>
  <c r="L1432" i="5"/>
  <c r="L1433" i="5"/>
  <c r="L1434" i="5"/>
  <c r="L1435" i="5"/>
  <c r="L1436" i="5"/>
  <c r="K1437" i="5"/>
  <c r="L1437" i="5"/>
  <c r="L1438" i="5"/>
  <c r="K1439" i="5"/>
  <c r="L1439" i="5"/>
  <c r="K1440" i="5"/>
  <c r="L1440" i="5"/>
  <c r="K1441" i="5"/>
  <c r="L1441" i="5"/>
  <c r="K1442" i="5"/>
  <c r="O1442" i="5"/>
  <c r="L1442" i="5"/>
  <c r="L1443" i="5"/>
  <c r="L1444" i="5"/>
  <c r="L1445" i="5"/>
  <c r="K1446" i="5"/>
  <c r="L1446" i="5"/>
  <c r="O1446" i="5"/>
  <c r="K1447" i="5"/>
  <c r="L1447" i="5"/>
  <c r="K1448" i="5"/>
  <c r="L1448" i="5"/>
  <c r="L1449" i="5"/>
  <c r="K1450" i="5"/>
  <c r="L1450" i="5"/>
  <c r="K1451" i="5"/>
  <c r="L1451" i="5"/>
  <c r="L1452" i="5"/>
  <c r="K1453" i="5"/>
  <c r="L1453" i="5"/>
  <c r="K1454" i="5"/>
  <c r="L1454" i="5"/>
  <c r="K1455" i="5"/>
  <c r="L1455" i="5"/>
  <c r="K1456" i="5"/>
  <c r="L1456" i="5"/>
  <c r="L1457" i="5"/>
  <c r="L1458" i="5"/>
  <c r="L1459" i="5"/>
  <c r="L1460" i="5"/>
  <c r="K1461" i="5"/>
  <c r="L1461" i="5"/>
  <c r="O1461" i="5"/>
  <c r="O1462" i="5"/>
  <c r="L1462" i="5"/>
  <c r="K1463" i="5"/>
  <c r="L1463" i="5"/>
  <c r="K1464" i="5"/>
  <c r="L1464" i="5"/>
  <c r="K1465" i="5"/>
  <c r="L1465" i="5"/>
  <c r="K1466" i="5"/>
  <c r="L1466" i="5"/>
  <c r="L1467" i="5"/>
  <c r="L1468" i="5"/>
  <c r="L1469" i="5"/>
  <c r="K1470" i="5"/>
  <c r="L1470" i="5"/>
  <c r="K1471" i="5"/>
  <c r="L1471" i="5"/>
  <c r="K1472" i="5"/>
  <c r="L1472" i="5"/>
  <c r="K1473" i="5"/>
  <c r="L1473" i="5"/>
  <c r="K1474" i="5"/>
  <c r="L1474" i="5"/>
  <c r="O1474" i="5"/>
  <c r="O1475" i="5"/>
  <c r="L1475" i="5"/>
  <c r="L1476" i="5"/>
  <c r="K1477" i="5"/>
  <c r="L1477" i="5"/>
  <c r="L1478" i="5"/>
  <c r="O1478" i="5"/>
  <c r="K1479" i="5"/>
  <c r="L1479" i="5"/>
  <c r="K1480" i="5"/>
  <c r="L1480" i="5"/>
  <c r="L1481" i="5"/>
  <c r="K1482" i="5"/>
  <c r="O1482" i="5"/>
  <c r="L1482" i="5"/>
  <c r="L1483" i="5"/>
  <c r="L1484" i="5"/>
  <c r="K1485" i="5"/>
  <c r="L1485" i="5"/>
  <c r="L1486" i="5"/>
  <c r="K1487" i="5"/>
  <c r="L1487" i="5"/>
  <c r="K1488" i="5"/>
  <c r="L1488" i="5"/>
  <c r="L1489" i="5"/>
  <c r="K1490" i="5"/>
  <c r="L1490" i="5"/>
  <c r="L1491" i="5"/>
  <c r="L1492" i="5"/>
  <c r="K1493" i="5"/>
  <c r="L1493" i="5"/>
  <c r="O1493" i="5"/>
  <c r="K1494" i="5"/>
  <c r="L1494" i="5"/>
  <c r="K1495" i="5"/>
  <c r="L1495" i="5"/>
  <c r="K1496" i="5"/>
  <c r="L1496" i="5"/>
  <c r="L1497" i="5"/>
  <c r="L1498" i="5"/>
  <c r="O1499" i="5"/>
  <c r="L1499" i="5"/>
  <c r="L1500" i="5"/>
  <c r="K1501" i="5"/>
  <c r="L1501" i="5"/>
  <c r="L1502" i="5"/>
  <c r="K1503" i="5"/>
  <c r="L1503" i="5"/>
  <c r="K1504" i="5"/>
  <c r="L1504" i="5"/>
  <c r="K1505" i="5"/>
  <c r="L1505" i="5"/>
  <c r="K1506" i="5"/>
  <c r="L1506" i="5"/>
  <c r="O1507" i="5"/>
  <c r="L1507" i="5"/>
  <c r="L1508" i="5"/>
  <c r="L1509" i="5"/>
  <c r="K1510" i="5"/>
  <c r="L1510" i="5"/>
  <c r="K1511" i="5"/>
  <c r="L1511" i="5"/>
  <c r="K1512" i="5"/>
  <c r="L1512" i="5"/>
  <c r="L1513" i="5"/>
  <c r="K1514" i="5"/>
  <c r="O1514" i="5"/>
  <c r="L1514" i="5"/>
  <c r="K1515" i="5"/>
  <c r="L1515" i="5"/>
  <c r="L1516" i="5"/>
  <c r="K1517" i="5"/>
  <c r="L1517" i="5"/>
  <c r="L1518" i="5"/>
  <c r="K1519" i="5"/>
  <c r="L1519" i="5"/>
  <c r="K1520" i="5"/>
  <c r="L1520" i="5"/>
  <c r="O1521" i="5"/>
  <c r="L1521" i="5"/>
  <c r="L1522" i="5"/>
  <c r="L1523" i="5"/>
  <c r="L1524" i="5"/>
  <c r="K1525" i="5"/>
  <c r="L1525" i="5"/>
  <c r="L1526" i="5"/>
  <c r="K1527" i="5"/>
  <c r="L1527" i="5"/>
  <c r="L1528" i="5"/>
  <c r="K1528" i="5"/>
  <c r="K1529" i="5"/>
  <c r="L1529" i="5"/>
  <c r="K1530" i="5"/>
  <c r="L1530" i="5"/>
  <c r="L1531" i="5"/>
  <c r="L1532" i="5"/>
  <c r="L1533" i="5"/>
  <c r="K1534" i="5"/>
  <c r="L1534" i="5"/>
  <c r="L1535" i="5"/>
  <c r="K1536" i="5"/>
  <c r="L1536" i="5"/>
  <c r="K1537" i="5"/>
  <c r="L1537" i="5"/>
  <c r="O1538" i="5"/>
  <c r="L1538" i="5"/>
  <c r="K1539" i="5"/>
  <c r="L1539" i="5"/>
  <c r="L1540" i="5"/>
  <c r="K1541" i="5"/>
  <c r="L1541" i="5"/>
  <c r="K1542" i="5"/>
  <c r="L1542" i="5"/>
  <c r="L1543" i="5"/>
  <c r="K1544" i="5"/>
  <c r="L1544" i="5"/>
  <c r="L1545" i="5"/>
  <c r="K1546" i="5"/>
  <c r="L1546" i="5"/>
  <c r="L1547" i="5"/>
  <c r="L1548" i="5"/>
  <c r="K1549" i="5"/>
  <c r="L1549" i="5"/>
  <c r="K1550" i="5"/>
  <c r="L1550" i="5"/>
  <c r="L1551" i="5"/>
  <c r="L1552" i="5"/>
  <c r="L1553" i="5"/>
  <c r="K1554" i="5"/>
  <c r="K1555" i="5"/>
  <c r="L1555" i="5"/>
  <c r="L1556" i="5"/>
  <c r="K1557" i="5"/>
  <c r="L1557" i="5"/>
  <c r="O1558" i="5"/>
  <c r="L1558" i="5"/>
  <c r="L1559" i="5"/>
  <c r="L1560" i="5"/>
  <c r="L1561" i="5"/>
  <c r="K1562" i="5"/>
  <c r="L1562" i="5"/>
  <c r="K1563" i="5"/>
  <c r="L1564" i="5"/>
  <c r="K1565" i="5"/>
  <c r="L1565" i="5"/>
  <c r="L1566" i="5"/>
  <c r="K1566" i="5"/>
  <c r="L1567" i="5"/>
  <c r="L1568" i="5"/>
  <c r="L1569" i="5"/>
  <c r="O1569" i="5"/>
  <c r="L1570" i="5"/>
  <c r="K1571" i="5"/>
  <c r="L1572" i="5"/>
  <c r="K1573" i="5"/>
  <c r="L1573" i="5"/>
  <c r="L1574" i="5"/>
  <c r="L1575" i="5"/>
  <c r="L1576" i="5"/>
  <c r="L1577" i="5"/>
  <c r="K1578" i="5"/>
  <c r="L1578" i="5"/>
  <c r="K1579" i="5"/>
  <c r="L1580" i="5"/>
  <c r="L1581" i="5"/>
  <c r="K1581" i="5"/>
  <c r="K1582" i="5"/>
  <c r="L1582" i="5"/>
  <c r="O1582" i="5"/>
  <c r="K1583" i="5"/>
  <c r="L1583" i="5"/>
  <c r="L1584" i="5"/>
  <c r="K1585" i="5"/>
  <c r="L1585" i="5"/>
  <c r="O1586" i="5"/>
  <c r="L1586" i="5"/>
  <c r="K1587" i="5"/>
  <c r="L1588" i="5"/>
  <c r="K1589" i="5"/>
  <c r="L1589" i="5"/>
  <c r="K1590" i="5"/>
  <c r="L1590" i="5"/>
  <c r="K1591" i="5"/>
  <c r="L1591" i="5"/>
  <c r="L1592" i="5"/>
  <c r="L1593" i="5"/>
  <c r="K1594" i="5"/>
  <c r="L1594" i="5"/>
  <c r="K1595" i="5"/>
  <c r="L1596" i="5"/>
  <c r="K1597" i="5"/>
  <c r="L1597" i="5"/>
  <c r="K1598" i="5"/>
  <c r="L1598" i="5"/>
  <c r="K1599" i="5"/>
  <c r="L1599" i="5"/>
  <c r="L1600" i="5"/>
  <c r="O1601" i="5"/>
  <c r="L1601" i="5"/>
  <c r="L1602" i="5"/>
  <c r="K1603" i="5"/>
  <c r="L1604" i="5"/>
  <c r="L1605" i="5"/>
  <c r="K1605" i="5"/>
  <c r="K1606" i="5"/>
  <c r="L1606" i="5"/>
  <c r="O1606" i="5"/>
  <c r="L1607" i="5"/>
  <c r="L1608" i="5"/>
  <c r="L1609" i="5"/>
  <c r="K1610" i="5"/>
  <c r="L1610" i="5"/>
  <c r="K1611" i="5"/>
  <c r="L1612" i="5"/>
  <c r="L1613" i="5"/>
  <c r="K1614" i="5"/>
  <c r="L1614" i="5"/>
  <c r="O1614" i="5"/>
  <c r="K1615" i="5"/>
  <c r="L1615" i="5"/>
  <c r="L1616" i="5"/>
  <c r="L1617" i="5"/>
  <c r="K1618" i="5"/>
  <c r="L1618" i="5"/>
  <c r="O1618" i="5"/>
  <c r="O1619" i="5"/>
  <c r="L1619" i="5"/>
  <c r="L1620" i="5"/>
  <c r="K1621" i="5"/>
  <c r="L1621" i="5"/>
  <c r="L1622" i="5"/>
  <c r="K1623" i="5"/>
  <c r="L1623" i="5"/>
  <c r="L1624" i="5"/>
  <c r="L1625" i="5"/>
  <c r="K1626" i="5"/>
  <c r="L1626" i="5"/>
  <c r="L1627" i="5"/>
  <c r="L1628" i="5"/>
  <c r="K1629" i="5"/>
  <c r="L1629" i="5"/>
  <c r="K1630" i="5"/>
  <c r="L1630" i="5"/>
  <c r="L1631" i="5"/>
  <c r="L1632" i="5"/>
  <c r="L1633" i="5"/>
  <c r="O1634" i="5"/>
  <c r="L1634" i="5"/>
  <c r="K1635" i="5"/>
  <c r="L1635" i="5"/>
  <c r="K1636" i="5"/>
  <c r="L1636" i="5"/>
  <c r="K1637" i="5"/>
  <c r="L1637" i="5"/>
  <c r="K1638" i="5"/>
  <c r="L1638" i="5"/>
  <c r="K1639" i="5"/>
  <c r="L1639" i="5"/>
  <c r="K1640" i="5"/>
  <c r="L1640" i="5"/>
  <c r="L1641" i="5"/>
  <c r="L1642" i="5"/>
  <c r="K1642" i="5"/>
  <c r="K1643" i="5"/>
  <c r="L1643" i="5"/>
  <c r="L1644" i="5"/>
  <c r="K1645" i="5"/>
  <c r="L1645" i="5"/>
  <c r="K1646" i="5"/>
  <c r="K1647" i="5"/>
  <c r="L1647" i="5"/>
  <c r="L1648" i="5"/>
  <c r="K1649" i="5"/>
  <c r="L1649" i="5"/>
  <c r="K1650" i="5"/>
  <c r="L1650" i="5"/>
  <c r="K1651" i="5"/>
  <c r="L1651" i="5"/>
  <c r="K1652" i="5"/>
  <c r="L1652" i="5"/>
  <c r="K1653" i="5"/>
  <c r="K1654" i="5"/>
  <c r="L1654" i="5"/>
  <c r="K1655" i="5"/>
  <c r="L1655" i="5"/>
  <c r="L1656" i="5"/>
  <c r="K1657" i="5"/>
  <c r="L1657" i="5"/>
  <c r="K1658" i="5"/>
  <c r="L1658" i="5"/>
  <c r="K1659" i="5"/>
  <c r="L1659" i="5"/>
  <c r="K1660" i="5"/>
  <c r="L1660" i="5"/>
  <c r="K1661" i="5"/>
  <c r="L1661" i="5"/>
  <c r="L1662" i="5"/>
  <c r="K1663" i="5"/>
  <c r="L1663" i="5"/>
  <c r="L1664" i="5"/>
  <c r="L1665" i="5"/>
  <c r="K1666" i="5"/>
  <c r="L1666" i="5"/>
  <c r="K1667" i="5"/>
  <c r="L1667" i="5"/>
  <c r="K1668" i="5"/>
  <c r="L1668" i="5"/>
  <c r="K1669" i="5"/>
  <c r="L1669" i="5"/>
  <c r="L1670" i="5"/>
  <c r="K1671" i="5"/>
  <c r="L1671" i="5"/>
  <c r="L1672" i="5"/>
  <c r="K1673" i="5"/>
  <c r="L1673" i="5"/>
  <c r="L1674" i="5"/>
  <c r="K1675" i="5"/>
  <c r="L1675" i="5"/>
  <c r="K1676" i="5"/>
  <c r="L1676" i="5"/>
  <c r="L1677" i="5"/>
  <c r="K1678" i="5"/>
  <c r="L1678" i="5"/>
  <c r="K1679" i="5"/>
  <c r="L1679" i="5"/>
  <c r="L1680" i="5"/>
  <c r="K1681" i="5"/>
  <c r="L1681" i="5"/>
  <c r="K1682" i="5"/>
  <c r="L1682" i="5"/>
  <c r="K1683" i="5"/>
  <c r="L1683" i="5"/>
  <c r="K1684" i="5"/>
  <c r="L1684" i="5"/>
  <c r="K1685" i="5"/>
  <c r="L1685" i="5"/>
  <c r="K1686" i="5"/>
  <c r="L1686" i="5"/>
  <c r="O1686" i="5"/>
  <c r="K1687" i="5"/>
  <c r="L1687" i="5"/>
  <c r="L1688" i="5"/>
  <c r="K1689" i="5"/>
  <c r="L1689" i="5"/>
  <c r="K1690" i="5"/>
  <c r="L1690" i="5"/>
  <c r="K1691" i="5"/>
  <c r="L1691" i="5"/>
  <c r="K1692" i="5"/>
  <c r="L1692" i="5"/>
  <c r="K1693" i="5"/>
  <c r="K1694" i="5"/>
  <c r="L1694" i="5"/>
  <c r="O1694" i="5"/>
  <c r="K1695" i="5"/>
  <c r="L1695" i="5"/>
  <c r="L1696" i="5"/>
  <c r="K1697" i="5"/>
  <c r="L1697" i="5"/>
  <c r="K1698" i="5"/>
  <c r="L1698" i="5"/>
  <c r="K1699" i="5"/>
  <c r="L1699" i="5"/>
  <c r="K1700" i="5"/>
  <c r="L1700" i="5"/>
  <c r="K1701" i="5"/>
  <c r="L1701" i="5"/>
  <c r="L1702" i="5"/>
  <c r="K1703" i="5"/>
  <c r="L1703" i="5"/>
  <c r="L1704" i="5"/>
  <c r="L1705" i="5"/>
  <c r="K1706" i="5"/>
  <c r="L1706" i="5"/>
  <c r="K1707" i="5"/>
  <c r="L1707" i="5"/>
  <c r="K1708" i="5"/>
  <c r="L1708" i="5"/>
  <c r="K1709" i="5"/>
  <c r="L1709" i="5"/>
  <c r="L1710" i="5"/>
  <c r="K1711" i="5"/>
  <c r="L1711" i="5"/>
  <c r="L1712" i="5"/>
  <c r="K1713" i="5"/>
  <c r="L1713" i="5"/>
  <c r="K1714" i="5"/>
  <c r="L1714" i="5"/>
  <c r="K1715" i="5"/>
  <c r="L1715" i="5"/>
  <c r="K1716" i="5"/>
  <c r="L1716" i="5"/>
  <c r="K1717" i="5"/>
  <c r="K1718" i="5"/>
  <c r="L1718" i="5"/>
  <c r="K1719" i="5"/>
  <c r="L1719" i="5"/>
  <c r="L1720" i="5"/>
  <c r="K1721" i="5"/>
  <c r="L1721" i="5"/>
  <c r="K1722" i="5"/>
  <c r="L1722" i="5"/>
  <c r="K1723" i="5"/>
  <c r="L1723" i="5"/>
  <c r="K1724" i="5"/>
  <c r="L1724" i="5"/>
  <c r="K1725" i="5"/>
  <c r="K1726" i="5"/>
  <c r="L1726" i="5"/>
  <c r="O1726" i="5"/>
  <c r="K1727" i="5"/>
  <c r="L1727" i="5"/>
  <c r="L1728" i="5"/>
  <c r="K1729" i="5"/>
  <c r="L1729" i="5"/>
  <c r="L1730" i="5"/>
  <c r="L1731" i="5"/>
  <c r="L1732" i="5"/>
  <c r="K1733" i="5"/>
  <c r="L1733" i="5"/>
  <c r="K1734" i="5"/>
  <c r="K1735" i="5"/>
  <c r="L1736" i="5"/>
  <c r="K1737" i="5"/>
  <c r="L1737" i="5"/>
  <c r="K1738" i="5"/>
  <c r="L1738" i="5"/>
  <c r="L1739" i="5"/>
  <c r="L1740" i="5"/>
  <c r="K1741" i="5"/>
  <c r="K1742" i="5"/>
  <c r="L1742" i="5"/>
  <c r="K1743" i="5"/>
  <c r="L1744" i="5"/>
  <c r="K1745" i="5"/>
  <c r="L1745" i="5"/>
  <c r="L1746" i="5"/>
  <c r="L1747" i="5"/>
  <c r="L1748" i="5"/>
  <c r="K1749" i="5"/>
  <c r="K1750" i="5"/>
  <c r="L1750" i="5"/>
  <c r="K1751" i="5"/>
  <c r="L1752" i="5"/>
  <c r="K1753" i="5"/>
  <c r="L1753" i="5"/>
  <c r="L1754" i="5"/>
  <c r="L1755" i="5"/>
  <c r="L1756" i="5"/>
  <c r="K1757" i="5"/>
  <c r="L1757" i="5"/>
  <c r="L1758" i="5"/>
  <c r="K1759" i="5"/>
  <c r="L1760" i="5"/>
  <c r="L1761" i="5"/>
  <c r="K1762" i="5"/>
  <c r="L1762" i="5"/>
  <c r="L1763" i="5"/>
  <c r="K1764" i="5"/>
  <c r="L1764" i="5"/>
  <c r="K1765" i="5"/>
  <c r="L1765" i="5"/>
  <c r="K1766" i="5"/>
  <c r="L1766" i="5"/>
  <c r="K1767" i="5"/>
  <c r="L1767" i="5"/>
  <c r="L1768" i="5"/>
  <c r="L1769" i="5"/>
  <c r="L1770" i="5"/>
  <c r="L1771" i="5"/>
  <c r="K1772" i="5"/>
  <c r="L1772" i="5"/>
  <c r="K1773" i="5"/>
  <c r="K1774" i="5"/>
  <c r="L1774" i="5"/>
  <c r="K1775" i="5"/>
  <c r="L1775" i="5"/>
  <c r="K1776" i="5"/>
  <c r="L1776" i="5"/>
  <c r="K1777" i="5"/>
  <c r="L1777" i="5"/>
  <c r="K1778" i="5"/>
  <c r="L1778" i="5"/>
  <c r="K1779" i="5"/>
  <c r="L1779" i="5"/>
  <c r="L1780" i="5"/>
  <c r="K1781" i="5"/>
  <c r="K1782" i="5"/>
  <c r="L1782" i="5"/>
  <c r="K1783" i="5"/>
  <c r="L1784" i="5"/>
  <c r="K1784" i="5"/>
  <c r="K1785" i="5"/>
  <c r="L1785" i="5"/>
  <c r="K1786" i="5"/>
  <c r="L1786" i="5"/>
  <c r="L1787" i="5"/>
  <c r="K1788" i="5"/>
  <c r="L1788" i="5"/>
  <c r="K1789" i="5"/>
  <c r="L1790" i="5"/>
  <c r="K1791" i="5"/>
  <c r="L1791" i="5"/>
  <c r="O1792" i="5"/>
  <c r="L1792" i="5"/>
  <c r="L1793" i="5"/>
  <c r="L1794" i="5"/>
  <c r="L1795" i="5"/>
  <c r="K1796" i="5"/>
  <c r="L1796" i="5"/>
  <c r="K1797" i="5"/>
  <c r="L1798" i="5"/>
  <c r="K1798" i="5"/>
  <c r="K1799" i="5"/>
  <c r="L1799" i="5"/>
  <c r="L1800" i="5"/>
  <c r="K1801" i="5"/>
  <c r="L1801" i="5"/>
  <c r="K1802" i="5"/>
  <c r="L1802" i="5"/>
  <c r="L1803" i="5"/>
  <c r="K1804" i="5"/>
  <c r="L1804" i="5"/>
  <c r="K1805" i="5"/>
  <c r="L1805" i="5"/>
  <c r="K1806" i="5"/>
  <c r="L1806" i="5"/>
  <c r="K1807" i="5"/>
  <c r="K1808" i="5"/>
  <c r="L1808" i="5"/>
  <c r="K1809" i="5"/>
  <c r="L1809" i="5"/>
  <c r="K1810" i="5"/>
  <c r="L1810" i="5"/>
  <c r="K1811" i="5"/>
  <c r="L1811" i="5"/>
  <c r="K1812" i="5"/>
  <c r="L1812" i="5"/>
  <c r="K1813" i="5"/>
  <c r="O1813" i="5"/>
  <c r="K1814" i="5"/>
  <c r="L1814" i="5"/>
  <c r="K1815" i="5"/>
  <c r="L1815" i="5"/>
  <c r="K1816" i="5"/>
  <c r="L1816" i="5"/>
  <c r="K1817" i="5"/>
  <c r="L1817" i="5"/>
  <c r="K1818" i="5"/>
  <c r="L1818" i="5"/>
  <c r="L1819" i="5"/>
  <c r="K1820" i="5"/>
  <c r="L1820" i="5"/>
  <c r="K1821" i="5"/>
  <c r="L1822" i="5"/>
  <c r="K1823" i="5"/>
  <c r="L1823" i="5"/>
  <c r="O1824" i="5"/>
  <c r="L1824" i="5"/>
  <c r="K1825" i="5"/>
  <c r="L1825" i="5"/>
  <c r="O1825" i="5"/>
  <c r="K1826" i="5"/>
  <c r="L1826" i="5"/>
  <c r="L1827" i="5"/>
  <c r="L1828" i="5"/>
  <c r="K1829" i="5"/>
  <c r="L1830" i="5"/>
  <c r="K1830" i="5"/>
  <c r="K1831" i="5"/>
  <c r="L1831" i="5"/>
  <c r="L1832" i="5"/>
  <c r="K1833" i="5"/>
  <c r="L1833" i="5"/>
  <c r="K1834" i="5"/>
  <c r="L1834" i="5"/>
  <c r="O1834" i="5"/>
  <c r="L1835" i="5"/>
  <c r="K1836" i="5"/>
  <c r="L1836" i="5"/>
  <c r="O1837" i="5"/>
  <c r="L1837" i="5"/>
  <c r="K1838" i="5"/>
  <c r="L1838" i="5"/>
  <c r="K1839" i="5"/>
  <c r="O1839" i="5"/>
  <c r="K1840" i="5"/>
  <c r="L1840" i="5"/>
  <c r="K1841" i="5"/>
  <c r="L1841" i="5"/>
  <c r="K1842" i="5"/>
  <c r="L1842" i="5"/>
  <c r="K1843" i="5"/>
  <c r="L1843" i="5"/>
  <c r="K1844" i="5"/>
  <c r="L1844" i="5"/>
  <c r="K1845" i="5"/>
  <c r="L1845" i="5"/>
  <c r="L1846" i="5"/>
  <c r="K1847" i="5"/>
  <c r="L1847" i="5"/>
  <c r="K1848" i="5"/>
  <c r="L1848" i="5"/>
  <c r="K1849" i="5"/>
  <c r="L1849" i="5"/>
  <c r="K1850" i="5"/>
  <c r="L1850" i="5"/>
  <c r="K1851" i="5"/>
  <c r="L1851" i="5"/>
  <c r="K1852" i="5"/>
  <c r="L1852" i="5"/>
  <c r="K1853" i="5"/>
  <c r="L1853" i="5"/>
  <c r="L1854" i="5"/>
  <c r="K1855" i="5"/>
  <c r="L1855" i="5"/>
  <c r="K1856" i="5"/>
  <c r="L1856" i="5"/>
  <c r="K1857" i="5"/>
  <c r="L1857" i="5"/>
  <c r="K1858" i="5"/>
  <c r="L1858" i="5"/>
  <c r="L1859" i="5"/>
  <c r="K1860" i="5"/>
  <c r="L1860" i="5"/>
  <c r="K1861" i="5"/>
  <c r="L1861" i="5"/>
  <c r="O1861" i="5"/>
  <c r="L1862" i="5"/>
  <c r="K1863" i="5"/>
  <c r="L1863" i="5"/>
  <c r="L1864" i="5"/>
  <c r="K1865" i="5"/>
  <c r="L1865" i="5"/>
  <c r="K1866" i="5"/>
  <c r="L1866" i="5"/>
  <c r="L1867" i="5"/>
  <c r="K1868" i="5"/>
  <c r="L1868" i="5"/>
  <c r="L1869" i="5"/>
  <c r="L1870" i="5"/>
  <c r="K1871" i="5"/>
  <c r="L1871" i="5"/>
  <c r="K1872" i="5"/>
  <c r="L1872" i="5"/>
  <c r="K1873" i="5"/>
  <c r="L1873" i="5"/>
  <c r="K1874" i="5"/>
  <c r="L1874" i="5"/>
  <c r="O1875" i="5"/>
  <c r="L1875" i="5"/>
  <c r="K1876" i="5"/>
  <c r="L1876" i="5"/>
  <c r="K1877" i="5"/>
  <c r="L1877" i="5"/>
  <c r="L1878" i="5"/>
  <c r="K1879" i="5"/>
  <c r="L1879" i="5"/>
  <c r="K1880" i="5"/>
  <c r="L1880" i="5"/>
  <c r="K1881" i="5"/>
  <c r="L1881" i="5"/>
  <c r="K1882" i="5"/>
  <c r="L1882" i="5"/>
  <c r="K1883" i="5"/>
  <c r="L1883" i="5"/>
  <c r="K1884" i="5"/>
  <c r="L1884" i="5"/>
  <c r="K1885" i="5"/>
  <c r="L1885" i="5"/>
  <c r="L1886" i="5"/>
  <c r="K1887" i="5"/>
  <c r="L1887" i="5"/>
  <c r="K1888" i="5"/>
  <c r="L1888" i="5"/>
  <c r="K1889" i="5"/>
  <c r="L1889" i="5"/>
  <c r="K1890" i="5"/>
  <c r="L1890" i="5"/>
  <c r="L1891" i="5"/>
  <c r="K1892" i="5"/>
  <c r="L1892" i="5"/>
  <c r="O1893" i="5"/>
  <c r="L1893" i="5"/>
  <c r="L1894" i="5"/>
  <c r="K1895" i="5"/>
  <c r="L1895" i="5"/>
  <c r="K1896" i="5"/>
  <c r="L1896" i="5"/>
  <c r="K1897" i="5"/>
  <c r="L1897" i="5"/>
  <c r="K1898" i="5"/>
  <c r="L1898" i="5"/>
  <c r="K1899" i="5"/>
  <c r="L1899" i="5"/>
  <c r="K1900" i="5"/>
  <c r="L1900" i="5"/>
  <c r="L1901" i="5"/>
  <c r="L1902" i="5"/>
  <c r="K1903" i="5"/>
  <c r="L1903" i="5"/>
  <c r="K1904" i="5"/>
  <c r="L1904" i="5"/>
  <c r="K1905" i="5"/>
  <c r="L1905" i="5"/>
  <c r="K1906" i="5"/>
  <c r="L1906" i="5"/>
  <c r="O1907" i="5"/>
  <c r="L1907" i="5"/>
  <c r="K1908" i="5"/>
  <c r="L1908" i="5"/>
  <c r="O1908" i="5"/>
  <c r="O1909" i="5"/>
  <c r="L1909" i="5"/>
  <c r="L1910" i="5"/>
  <c r="K1911" i="5"/>
  <c r="L1911" i="5"/>
  <c r="K1912" i="5"/>
  <c r="L1912" i="5"/>
  <c r="K1913" i="5"/>
  <c r="L1913" i="5"/>
  <c r="K1914" i="5"/>
  <c r="L1914" i="5"/>
  <c r="K1915" i="5"/>
  <c r="L1915" i="5"/>
  <c r="K1916" i="5"/>
  <c r="L1916" i="5"/>
  <c r="K1917" i="5"/>
  <c r="L1917" i="5"/>
  <c r="L1918" i="5"/>
  <c r="K1919" i="5"/>
  <c r="L1919" i="5"/>
  <c r="K1920" i="5"/>
  <c r="L1920" i="5"/>
  <c r="K1921" i="5"/>
  <c r="L1921" i="5"/>
  <c r="K1922" i="5"/>
  <c r="L1922" i="5"/>
  <c r="L1923" i="5"/>
  <c r="K1924" i="5"/>
  <c r="L1924" i="5"/>
  <c r="K1925" i="5"/>
  <c r="L1925" i="5"/>
  <c r="L1926" i="5"/>
  <c r="K1927" i="5"/>
  <c r="L1927" i="5"/>
  <c r="K1928" i="5"/>
  <c r="L1928" i="5"/>
  <c r="K1929" i="5"/>
  <c r="L1929" i="5"/>
  <c r="K1930" i="5"/>
  <c r="L1930" i="5"/>
  <c r="K1931" i="5"/>
  <c r="L1931" i="5"/>
  <c r="K1932" i="5"/>
  <c r="L1932" i="5"/>
  <c r="L1933" i="5"/>
  <c r="L1934" i="5"/>
  <c r="K1935" i="5"/>
  <c r="L1935" i="5"/>
  <c r="K1936" i="5"/>
  <c r="L1936" i="5"/>
  <c r="K1937" i="5"/>
  <c r="L1937" i="5"/>
  <c r="K1938" i="5"/>
  <c r="L1938" i="5"/>
  <c r="L1939" i="5"/>
  <c r="K1940" i="5"/>
  <c r="L1940" i="5"/>
  <c r="O1940" i="5"/>
  <c r="K1941" i="5"/>
  <c r="O1941" i="5"/>
  <c r="L1941" i="5"/>
  <c r="L1942" i="5"/>
  <c r="K1943" i="5"/>
  <c r="L1943" i="5"/>
  <c r="K1944" i="5"/>
  <c r="L1944" i="5"/>
  <c r="K1945" i="5"/>
  <c r="L1945" i="5"/>
  <c r="K1946" i="5"/>
  <c r="L1946" i="5"/>
  <c r="K1947" i="5"/>
  <c r="L1947" i="5"/>
  <c r="K1948" i="5"/>
  <c r="L1948" i="5"/>
  <c r="K1949" i="5"/>
  <c r="L1949" i="5"/>
  <c r="L1950" i="5"/>
  <c r="K1951" i="5"/>
  <c r="L1951" i="5"/>
  <c r="K1952" i="5"/>
  <c r="L1952" i="5"/>
  <c r="K1953" i="5"/>
  <c r="L1953" i="5"/>
  <c r="K1954" i="5"/>
  <c r="L1954" i="5"/>
  <c r="L1955" i="5"/>
  <c r="O1955" i="5"/>
  <c r="K1956" i="5"/>
  <c r="L1956" i="5"/>
  <c r="O1957" i="5"/>
  <c r="L1958" i="5"/>
  <c r="K1959" i="5"/>
  <c r="L1959" i="5"/>
  <c r="L1960" i="5"/>
  <c r="O1960" i="5"/>
  <c r="K1961" i="5"/>
  <c r="L1961" i="5"/>
  <c r="K1962" i="5"/>
  <c r="L1962" i="5"/>
  <c r="K1963" i="5"/>
  <c r="L1963" i="5"/>
  <c r="O1963" i="5"/>
  <c r="K1964" i="5"/>
  <c r="L1964" i="5"/>
  <c r="O1964" i="5"/>
  <c r="K1965" i="5"/>
  <c r="L1965" i="5"/>
  <c r="O1965" i="5"/>
  <c r="L1966" i="5"/>
  <c r="L1967" i="5"/>
  <c r="K1967" i="5"/>
  <c r="O1967" i="5"/>
  <c r="K1968" i="5"/>
  <c r="L1968" i="5"/>
  <c r="O1968" i="5"/>
  <c r="K1969" i="5"/>
  <c r="L1969" i="5"/>
  <c r="K1970" i="5"/>
  <c r="L1970" i="5"/>
  <c r="K1971" i="5"/>
  <c r="L1971" i="5"/>
  <c r="O1971" i="5"/>
  <c r="K1972" i="5"/>
  <c r="L1972" i="5"/>
  <c r="O1972" i="5"/>
  <c r="K1973" i="5"/>
  <c r="L1973" i="5"/>
  <c r="O1973" i="5"/>
  <c r="L1974" i="5"/>
  <c r="L1975" i="5"/>
  <c r="K1975" i="5"/>
  <c r="O1975" i="5"/>
  <c r="K1976" i="5"/>
  <c r="L1976" i="5"/>
  <c r="O1976" i="5"/>
  <c r="K1977" i="5"/>
  <c r="L1977" i="5"/>
  <c r="K1978" i="5"/>
  <c r="L1978" i="5"/>
  <c r="K1979" i="5"/>
  <c r="L1979" i="5"/>
  <c r="O1979" i="5"/>
  <c r="K1980" i="5"/>
  <c r="L1980" i="5"/>
  <c r="O1980" i="5"/>
  <c r="K1981" i="5"/>
  <c r="L1981" i="5"/>
  <c r="O1981" i="5"/>
  <c r="L1982" i="5"/>
  <c r="K1983" i="5"/>
  <c r="L1983" i="5"/>
  <c r="K1984" i="5"/>
  <c r="L1984" i="5"/>
  <c r="O1984" i="5"/>
  <c r="K1985" i="5"/>
  <c r="L1985" i="5"/>
  <c r="K1986" i="5"/>
  <c r="L1986" i="5"/>
  <c r="K1987" i="5"/>
  <c r="L1987" i="5"/>
  <c r="O1987" i="5"/>
  <c r="K1988" i="5"/>
  <c r="L1988" i="5"/>
  <c r="O1988" i="5"/>
  <c r="K1989" i="5"/>
  <c r="L1989" i="5"/>
  <c r="L1990" i="5"/>
  <c r="L1991" i="5"/>
  <c r="K1991" i="5"/>
  <c r="O1991" i="5"/>
  <c r="K1992" i="5"/>
  <c r="L1992" i="5"/>
  <c r="O1992" i="5"/>
  <c r="K1993" i="5"/>
  <c r="L1993" i="5"/>
  <c r="K1994" i="5"/>
  <c r="L1994" i="5"/>
  <c r="K1995" i="5"/>
  <c r="L1995" i="5"/>
  <c r="O1995" i="5"/>
  <c r="K1996" i="5"/>
  <c r="L1996" i="5"/>
  <c r="O1996" i="5"/>
  <c r="K1997" i="5"/>
  <c r="L1997" i="5"/>
  <c r="L1998" i="5"/>
  <c r="L1999" i="5"/>
  <c r="K1999" i="5"/>
  <c r="O1999" i="5"/>
  <c r="K2000" i="5"/>
  <c r="L2000" i="5"/>
  <c r="O2000" i="5"/>
  <c r="K2001" i="5"/>
  <c r="L2001" i="5"/>
  <c r="K2002" i="5"/>
  <c r="L2002" i="5"/>
  <c r="K2003" i="5"/>
  <c r="L2003" i="5"/>
  <c r="O2003" i="5"/>
  <c r="K2004" i="5"/>
  <c r="L2004" i="5"/>
  <c r="O2004" i="5"/>
  <c r="K2005" i="5"/>
  <c r="L2005" i="5"/>
  <c r="L2006" i="5"/>
  <c r="K2007" i="5"/>
  <c r="L2007" i="5"/>
  <c r="K2008" i="5"/>
  <c r="L2008" i="5"/>
  <c r="O2008" i="5"/>
  <c r="K2009" i="5"/>
  <c r="L2009" i="5"/>
  <c r="K2010" i="5"/>
  <c r="L2010" i="5"/>
  <c r="K2011" i="5"/>
  <c r="L2011" i="5"/>
  <c r="O2011" i="5"/>
  <c r="K2012" i="5"/>
  <c r="L2012" i="5"/>
  <c r="O2012" i="5"/>
  <c r="K2013" i="5"/>
  <c r="L2013" i="5"/>
  <c r="L2014" i="5"/>
  <c r="L2015" i="5"/>
  <c r="K2015" i="5"/>
  <c r="O2015" i="5"/>
  <c r="K2016" i="5"/>
  <c r="L2016" i="5"/>
  <c r="O2016" i="5"/>
  <c r="K2017" i="5"/>
  <c r="L2017" i="5"/>
  <c r="K2018" i="5"/>
  <c r="L2018" i="5"/>
  <c r="K2019" i="5"/>
  <c r="L2019" i="5"/>
  <c r="O2019" i="5"/>
  <c r="K2020" i="5"/>
  <c r="L2020" i="5"/>
  <c r="O2020" i="5"/>
  <c r="K2021" i="5"/>
  <c r="L2021" i="5"/>
  <c r="L2022" i="5"/>
  <c r="L2023" i="5"/>
  <c r="K2023" i="5"/>
  <c r="O2023" i="5"/>
  <c r="K2024" i="5"/>
  <c r="L2024" i="5"/>
  <c r="O2024" i="5"/>
  <c r="K2025" i="5"/>
  <c r="L2025" i="5"/>
  <c r="K2026" i="5"/>
  <c r="L2026" i="5"/>
  <c r="K2027" i="5"/>
  <c r="L2027" i="5"/>
  <c r="O2027" i="5"/>
  <c r="K2028" i="5"/>
  <c r="L2028" i="5"/>
  <c r="O2028" i="5"/>
  <c r="K2029" i="5"/>
  <c r="L2029" i="5"/>
  <c r="L2030" i="5"/>
  <c r="K2031" i="5"/>
  <c r="L2031" i="5"/>
  <c r="K2032" i="5"/>
  <c r="L2032" i="5"/>
  <c r="O2032" i="5"/>
  <c r="K2033" i="5"/>
  <c r="L2033" i="5"/>
  <c r="K2034" i="5"/>
  <c r="L2034" i="5"/>
  <c r="K2035" i="5"/>
  <c r="L2035" i="5"/>
  <c r="O2035" i="5"/>
  <c r="K2036" i="5"/>
  <c r="L2036" i="5"/>
  <c r="O2036" i="5"/>
  <c r="K2037" i="5"/>
  <c r="L2037" i="5"/>
  <c r="L2038" i="5"/>
  <c r="L2039" i="5"/>
  <c r="K2039" i="5"/>
  <c r="O2039" i="5"/>
  <c r="K2040" i="5"/>
  <c r="L2040" i="5"/>
  <c r="O2040" i="5"/>
  <c r="K2041" i="5"/>
  <c r="L2041" i="5"/>
  <c r="K2042" i="5"/>
  <c r="L2042" i="5"/>
  <c r="K2043" i="5"/>
  <c r="L2043" i="5"/>
  <c r="O2043" i="5"/>
  <c r="K2044" i="5"/>
  <c r="L2044" i="5"/>
  <c r="O2044" i="5"/>
  <c r="K2045" i="5"/>
  <c r="L2045" i="5"/>
  <c r="L2046" i="5"/>
  <c r="L2047" i="5"/>
  <c r="K2047" i="5"/>
  <c r="O2047" i="5"/>
  <c r="K2048" i="5"/>
  <c r="L2048" i="5"/>
  <c r="O2048" i="5"/>
  <c r="K2049" i="5"/>
  <c r="L2049" i="5"/>
  <c r="K2050" i="5"/>
  <c r="L2050" i="5"/>
  <c r="K2051" i="5"/>
  <c r="L2051" i="5"/>
  <c r="O2051" i="5"/>
  <c r="K2052" i="5"/>
  <c r="L2052" i="5"/>
  <c r="O2052" i="5"/>
  <c r="K2053" i="5"/>
  <c r="L2053" i="5"/>
  <c r="L2054" i="5"/>
  <c r="K2055" i="5"/>
  <c r="L2055" i="5"/>
  <c r="L2056" i="5"/>
  <c r="K2057" i="5"/>
  <c r="L2057" i="5"/>
  <c r="K2058" i="5"/>
  <c r="L2058" i="5"/>
  <c r="K2059" i="5"/>
  <c r="L2059" i="5"/>
  <c r="O2059" i="5"/>
  <c r="K2060" i="5"/>
  <c r="L2060" i="5"/>
  <c r="O2060" i="5"/>
  <c r="K2061" i="5"/>
  <c r="L2061" i="5"/>
  <c r="L2062" i="5"/>
  <c r="L2063" i="5"/>
  <c r="K2063" i="5"/>
  <c r="O2063" i="5"/>
  <c r="K2064" i="5"/>
  <c r="L2064" i="5"/>
  <c r="O2064" i="5"/>
  <c r="K2065" i="5"/>
  <c r="L2065" i="5"/>
  <c r="K2066" i="5"/>
  <c r="L2066" i="5"/>
  <c r="K2067" i="5"/>
  <c r="L2067" i="5"/>
  <c r="O2067" i="5"/>
  <c r="K2068" i="5"/>
  <c r="L2068" i="5"/>
  <c r="O2068" i="5"/>
  <c r="K2069" i="5"/>
  <c r="L2069" i="5"/>
  <c r="L2070" i="5"/>
  <c r="L2071" i="5"/>
  <c r="K2071" i="5"/>
  <c r="O2071" i="5"/>
  <c r="K2072" i="5"/>
  <c r="L2072" i="5"/>
  <c r="O2072" i="5"/>
  <c r="K2073" i="5"/>
  <c r="L2073" i="5"/>
  <c r="K2074" i="5"/>
  <c r="L2074" i="5"/>
  <c r="K2075" i="5"/>
  <c r="L2075" i="5"/>
  <c r="O2075" i="5"/>
  <c r="K2076" i="5"/>
  <c r="L2076" i="5"/>
  <c r="O2076" i="5"/>
  <c r="K2077" i="5"/>
  <c r="L2077" i="5"/>
  <c r="L2078" i="5"/>
  <c r="L2079" i="5"/>
  <c r="K2079" i="5"/>
  <c r="K2080" i="5"/>
  <c r="L2080" i="5"/>
  <c r="K2081" i="5"/>
  <c r="L2081" i="5"/>
  <c r="K2082" i="5"/>
  <c r="L2082" i="5"/>
  <c r="K2083" i="5"/>
  <c r="L2083" i="5"/>
  <c r="O2083" i="5"/>
  <c r="K2084" i="5"/>
  <c r="L2084" i="5"/>
  <c r="O2084" i="5"/>
  <c r="K2085" i="5"/>
  <c r="L2085" i="5"/>
  <c r="L2086" i="5"/>
  <c r="L2087" i="5"/>
  <c r="K2087" i="5"/>
  <c r="O2087" i="5"/>
  <c r="K2088" i="5"/>
  <c r="L2088" i="5"/>
  <c r="O2088" i="5"/>
  <c r="K2089" i="5"/>
  <c r="L2089" i="5"/>
  <c r="K2090" i="5"/>
  <c r="L2090" i="5"/>
  <c r="K2091" i="5"/>
  <c r="L2091" i="5"/>
  <c r="O2091" i="5"/>
  <c r="K2092" i="5"/>
  <c r="L2092" i="5"/>
  <c r="O2092" i="5"/>
  <c r="K2093" i="5"/>
  <c r="L2093" i="5"/>
  <c r="L2094" i="5"/>
  <c r="L2095" i="5"/>
  <c r="K2095" i="5"/>
  <c r="O2095" i="5"/>
  <c r="K2096" i="5"/>
  <c r="L2096" i="5"/>
  <c r="O2096" i="5"/>
  <c r="K2097" i="5"/>
  <c r="L2097" i="5"/>
  <c r="K2098" i="5"/>
  <c r="L2098" i="5"/>
  <c r="K2099" i="5"/>
  <c r="L2099" i="5"/>
  <c r="O2099" i="5"/>
  <c r="K2100" i="5"/>
  <c r="L2100" i="5"/>
  <c r="O2100" i="5"/>
  <c r="K2101" i="5"/>
  <c r="L2101" i="5"/>
  <c r="L2102" i="5"/>
  <c r="L2103" i="5"/>
  <c r="K2103" i="5"/>
  <c r="O2103" i="5"/>
  <c r="K2104" i="5"/>
  <c r="L2104" i="5"/>
  <c r="O2104" i="5"/>
  <c r="K2105" i="5"/>
  <c r="L2105" i="5"/>
  <c r="K2106" i="5"/>
  <c r="L2106" i="5"/>
  <c r="L2107" i="5"/>
  <c r="K2108" i="5"/>
  <c r="L2108" i="5"/>
  <c r="O2108" i="5"/>
  <c r="K2109" i="5"/>
  <c r="L2109" i="5"/>
  <c r="L2110" i="5"/>
  <c r="L2111" i="5"/>
  <c r="K2111" i="5"/>
  <c r="O2111" i="5"/>
  <c r="K2112" i="5"/>
  <c r="L2112" i="5"/>
  <c r="O2112" i="5"/>
  <c r="K2113" i="5"/>
  <c r="L2113" i="5"/>
  <c r="K2114" i="5"/>
  <c r="L2114" i="5"/>
  <c r="K2115" i="5"/>
  <c r="L2115" i="5"/>
  <c r="O2115" i="5"/>
  <c r="K2116" i="5"/>
  <c r="L2116" i="5"/>
  <c r="O2116" i="5"/>
  <c r="K2117" i="5"/>
  <c r="L2117" i="5"/>
  <c r="L2118" i="5"/>
  <c r="L2119" i="5"/>
  <c r="K2119" i="5"/>
  <c r="O2119" i="5"/>
  <c r="K2120" i="5"/>
  <c r="L2120" i="5"/>
  <c r="O2120" i="5"/>
  <c r="K2121" i="5"/>
  <c r="L2121" i="5"/>
  <c r="K2122" i="5"/>
  <c r="L2122" i="5"/>
  <c r="K2123" i="5"/>
  <c r="L2123" i="5"/>
  <c r="O2123" i="5"/>
  <c r="K2124" i="5"/>
  <c r="L2124" i="5"/>
  <c r="O2124" i="5"/>
  <c r="K2125" i="5"/>
  <c r="L2125" i="5"/>
  <c r="L2126" i="5"/>
  <c r="L2127" i="5"/>
  <c r="K2127" i="5"/>
  <c r="O2127" i="5"/>
  <c r="K2128" i="5"/>
  <c r="L2128" i="5"/>
  <c r="O2128" i="5"/>
  <c r="K2129" i="5"/>
  <c r="L2129" i="5"/>
  <c r="K2130" i="5"/>
  <c r="L2130" i="5"/>
  <c r="K2131" i="5"/>
  <c r="L2131" i="5"/>
  <c r="O2131" i="5"/>
  <c r="K2132" i="5"/>
  <c r="L2132" i="5"/>
  <c r="K2133" i="5"/>
  <c r="L2133" i="5"/>
  <c r="L2134" i="5"/>
  <c r="L2135" i="5"/>
  <c r="K2135" i="5"/>
  <c r="O2135" i="5"/>
  <c r="K2136" i="5"/>
  <c r="L2136" i="5"/>
  <c r="O2136" i="5"/>
  <c r="K2137" i="5"/>
  <c r="L2137" i="5"/>
  <c r="K2138" i="5"/>
  <c r="L2138" i="5"/>
  <c r="K2139" i="5"/>
  <c r="L2139" i="5"/>
  <c r="O2139" i="5"/>
  <c r="K2140" i="5"/>
  <c r="L2140" i="5"/>
  <c r="O2140" i="5"/>
  <c r="K2141" i="5"/>
  <c r="L2141" i="5"/>
  <c r="L2142" i="5"/>
  <c r="K2143" i="5"/>
  <c r="L2143" i="5"/>
  <c r="K2144" i="5"/>
  <c r="L2144" i="5"/>
  <c r="K2145" i="5"/>
  <c r="L2145" i="5"/>
  <c r="K2146" i="5"/>
  <c r="L2146" i="5"/>
  <c r="O2147" i="5"/>
  <c r="L2147" i="5"/>
  <c r="K2148" i="5"/>
  <c r="L2148" i="5"/>
  <c r="K2149" i="5"/>
  <c r="L2149" i="5"/>
  <c r="L2150" i="5"/>
  <c r="L2151" i="5"/>
  <c r="K2151" i="5"/>
  <c r="K2152" i="5"/>
  <c r="L2152" i="5"/>
  <c r="O2152" i="5"/>
  <c r="L2153" i="5"/>
  <c r="K2154" i="5"/>
  <c r="L2154" i="5"/>
  <c r="L2155" i="5"/>
  <c r="K2156" i="5"/>
  <c r="L2156" i="5"/>
  <c r="O2156" i="5"/>
  <c r="K2157" i="5"/>
  <c r="L2157" i="5"/>
  <c r="L2158" i="5"/>
  <c r="K2159" i="5"/>
  <c r="L2159" i="5"/>
  <c r="K2160" i="5"/>
  <c r="L2160" i="5"/>
  <c r="O2160" i="5"/>
  <c r="L2161" i="5"/>
  <c r="K2162" i="5"/>
  <c r="L2162" i="5"/>
  <c r="K2163" i="5"/>
  <c r="L2163" i="5"/>
  <c r="O2163" i="5"/>
  <c r="O2164" i="5"/>
  <c r="L2164" i="5"/>
  <c r="K2165" i="5"/>
  <c r="L2165" i="5"/>
  <c r="L2166" i="5"/>
  <c r="L2167" i="5"/>
  <c r="K2167" i="5"/>
  <c r="O2167" i="5"/>
  <c r="K2168" i="5"/>
  <c r="L2168" i="5"/>
  <c r="O2168" i="5"/>
  <c r="L2169" i="5"/>
  <c r="K2170" i="5"/>
  <c r="L2170" i="5"/>
  <c r="K2171" i="5"/>
  <c r="L2171" i="5"/>
  <c r="O2171" i="5"/>
  <c r="K2172" i="5"/>
  <c r="L2172" i="5"/>
  <c r="K2173" i="5"/>
  <c r="L2173" i="5"/>
  <c r="L2174" i="5"/>
  <c r="L2175" i="5"/>
  <c r="K2175" i="5"/>
  <c r="O2175" i="5"/>
  <c r="K2176" i="5"/>
  <c r="L2176" i="5"/>
  <c r="O2176" i="5"/>
  <c r="L2177" i="5"/>
  <c r="K2178" i="5"/>
  <c r="L2178" i="5"/>
  <c r="K2179" i="5"/>
  <c r="L2179" i="5"/>
  <c r="O2179" i="5"/>
  <c r="K2180" i="5"/>
  <c r="L2180" i="5"/>
  <c r="K2181" i="5"/>
  <c r="L2181" i="5"/>
  <c r="L2182" i="5"/>
  <c r="L2183" i="5"/>
  <c r="K2183" i="5"/>
  <c r="O2183" i="5"/>
  <c r="K2184" i="5"/>
  <c r="L2184" i="5"/>
  <c r="O2184" i="5"/>
  <c r="L2185" i="5"/>
  <c r="K2186" i="5"/>
  <c r="L2186" i="5"/>
  <c r="O2187" i="5"/>
  <c r="L2187" i="5"/>
  <c r="K2188" i="5"/>
  <c r="L2188" i="5"/>
  <c r="K2189" i="5"/>
  <c r="L2190" i="5"/>
  <c r="L2191" i="5"/>
  <c r="K2191" i="5"/>
  <c r="O2191" i="5"/>
  <c r="K2192" i="5"/>
  <c r="L2192" i="5"/>
  <c r="O2192" i="5"/>
  <c r="K2193" i="5"/>
  <c r="L2193" i="5"/>
  <c r="L2194" i="5"/>
  <c r="L2195" i="5"/>
  <c r="O2195" i="5"/>
  <c r="K2196" i="5"/>
  <c r="L2196" i="5"/>
  <c r="O2196" i="5"/>
  <c r="K2197" i="5"/>
  <c r="L2198" i="5"/>
  <c r="L2199" i="5"/>
  <c r="K2199" i="5"/>
  <c r="O2199" i="5"/>
  <c r="K2200" i="5"/>
  <c r="L2200" i="5"/>
  <c r="O2200" i="5"/>
  <c r="K2201" i="5"/>
  <c r="L2201" i="5"/>
  <c r="L2202" i="5"/>
  <c r="K2203" i="5"/>
  <c r="L2203" i="5"/>
  <c r="O2203" i="5"/>
  <c r="K2204" i="5"/>
  <c r="L2204" i="5"/>
  <c r="O2204" i="5"/>
  <c r="K2205" i="5"/>
  <c r="L2206" i="5"/>
  <c r="L2207" i="5"/>
  <c r="K2207" i="5"/>
  <c r="O2207" i="5"/>
  <c r="K2208" i="5"/>
  <c r="L2208" i="5"/>
  <c r="O2208" i="5"/>
  <c r="K2209" i="5"/>
  <c r="L2209" i="5"/>
  <c r="L2210" i="5"/>
  <c r="L2211" i="5"/>
  <c r="O2211" i="5"/>
  <c r="K2212" i="5"/>
  <c r="L2212" i="5"/>
  <c r="O2212" i="5"/>
  <c r="K2213" i="5"/>
  <c r="L2214" i="5"/>
  <c r="L2215" i="5"/>
  <c r="K2215" i="5"/>
  <c r="O2215" i="5"/>
  <c r="K2216" i="5"/>
  <c r="L2216" i="5"/>
  <c r="O2216" i="5"/>
  <c r="K2217" i="5"/>
  <c r="L2217" i="5"/>
  <c r="L2218" i="5"/>
  <c r="K2219" i="5"/>
  <c r="L2219" i="5"/>
  <c r="O2219" i="5"/>
  <c r="K2220" i="5"/>
  <c r="L2220" i="5"/>
  <c r="O2220" i="5"/>
  <c r="K2221" i="5"/>
  <c r="L2222" i="5"/>
  <c r="L2223" i="5"/>
  <c r="K2223" i="5"/>
  <c r="O2223" i="5"/>
  <c r="K2224" i="5"/>
  <c r="L2224" i="5"/>
  <c r="O2224" i="5"/>
  <c r="K2225" i="5"/>
  <c r="L2225" i="5"/>
  <c r="L2226" i="5"/>
  <c r="L2227" i="5"/>
  <c r="O2227" i="5"/>
  <c r="K2228" i="5"/>
  <c r="L2228" i="5"/>
  <c r="O2228" i="5"/>
  <c r="K2229" i="5"/>
  <c r="L2230" i="5"/>
  <c r="L2231" i="5"/>
  <c r="K2231" i="5"/>
  <c r="O2231" i="5"/>
  <c r="K2232" i="5"/>
  <c r="L2232" i="5"/>
  <c r="O2232" i="5"/>
  <c r="K2233" i="5"/>
  <c r="L2233" i="5"/>
  <c r="K2234" i="5"/>
  <c r="L2234" i="5"/>
  <c r="L2235" i="5"/>
  <c r="L2236" i="5"/>
  <c r="K2237" i="5"/>
  <c r="L2237" i="5"/>
  <c r="K2238" i="5"/>
  <c r="L2238" i="5"/>
  <c r="O2238" i="5"/>
  <c r="K2239" i="5"/>
  <c r="L2239" i="5"/>
  <c r="O2239" i="5"/>
  <c r="K2240" i="5"/>
  <c r="L2240" i="5"/>
  <c r="O2240" i="5"/>
  <c r="K2241" i="5"/>
  <c r="L2241" i="5"/>
  <c r="L2242" i="5"/>
  <c r="K2242" i="5"/>
  <c r="L2243" i="5"/>
  <c r="O2243" i="5"/>
  <c r="K2244" i="5"/>
  <c r="L2244" i="5"/>
  <c r="O2244" i="5"/>
  <c r="K2245" i="5"/>
  <c r="O2245" i="5"/>
  <c r="L2245" i="5"/>
  <c r="L2246" i="5"/>
  <c r="K2247" i="5"/>
  <c r="L2247" i="5"/>
  <c r="O2247" i="5"/>
  <c r="K2248" i="5"/>
  <c r="L2248" i="5"/>
  <c r="K2249" i="5"/>
  <c r="L2249" i="5"/>
  <c r="O2249" i="5"/>
  <c r="L2250" i="5"/>
  <c r="K2250" i="5"/>
  <c r="K2251" i="5"/>
  <c r="L2251" i="5"/>
  <c r="O2251" i="5"/>
  <c r="K2252" i="5"/>
  <c r="L2252" i="5"/>
  <c r="O2252" i="5"/>
  <c r="K2253" i="5"/>
  <c r="L2253" i="5"/>
  <c r="O2253" i="5"/>
  <c r="K2254" i="5"/>
  <c r="L2254" i="5"/>
  <c r="O2254" i="5"/>
  <c r="K2255" i="5"/>
  <c r="L2255" i="5"/>
  <c r="K2256" i="5"/>
  <c r="L2256" i="5"/>
  <c r="O2256" i="5"/>
  <c r="K2257" i="5"/>
  <c r="L2257" i="5"/>
  <c r="O2257" i="5"/>
  <c r="K2258" i="5"/>
  <c r="L2258" i="5"/>
  <c r="O2258" i="5"/>
  <c r="K2259" i="5"/>
  <c r="L2259" i="5"/>
  <c r="O2259" i="5"/>
  <c r="K2260" i="5"/>
  <c r="L2260" i="5"/>
  <c r="K2261" i="5"/>
  <c r="L2261" i="5"/>
  <c r="L2262" i="5"/>
  <c r="O2262" i="5"/>
  <c r="K2263" i="5"/>
  <c r="L2263" i="5"/>
  <c r="O2263" i="5"/>
  <c r="K2264" i="5"/>
  <c r="L2264" i="5"/>
  <c r="O2264" i="5"/>
  <c r="K2265" i="5"/>
  <c r="L2265" i="5"/>
  <c r="O2265" i="5"/>
  <c r="L2266" i="5"/>
  <c r="K2266" i="5"/>
  <c r="L2267" i="5"/>
  <c r="K2267" i="5"/>
  <c r="K2268" i="5"/>
  <c r="L2268" i="5"/>
  <c r="O2268" i="5"/>
  <c r="O2269" i="5"/>
  <c r="L2269" i="5"/>
  <c r="K2270" i="5"/>
  <c r="L2270" i="5"/>
  <c r="K2271" i="5"/>
  <c r="L2271" i="5"/>
  <c r="O2271" i="5"/>
  <c r="K2272" i="5"/>
  <c r="L2272" i="5"/>
  <c r="O2272" i="5"/>
  <c r="K2273" i="5"/>
  <c r="L2273" i="5"/>
  <c r="O2273" i="5"/>
  <c r="K2274" i="5"/>
  <c r="L2274" i="5"/>
  <c r="K2275" i="5"/>
  <c r="L2275" i="5"/>
  <c r="O2275" i="5"/>
  <c r="K2276" i="5"/>
  <c r="L2276" i="5"/>
  <c r="O2276" i="5"/>
  <c r="K2277" i="5"/>
  <c r="L2277" i="5"/>
  <c r="O2277" i="5"/>
  <c r="K2278" i="5"/>
  <c r="L2278" i="5"/>
  <c r="K2279" i="5"/>
  <c r="L2279" i="5"/>
  <c r="O2279" i="5"/>
  <c r="K2280" i="5"/>
  <c r="L2280" i="5"/>
  <c r="O2280" i="5"/>
  <c r="L2281" i="5"/>
  <c r="O2281" i="5"/>
  <c r="L2282" i="5"/>
  <c r="K2282" i="5"/>
  <c r="O2282" i="5"/>
  <c r="K2283" i="5"/>
  <c r="L2283" i="5"/>
  <c r="O2283" i="5"/>
  <c r="K2284" i="5"/>
  <c r="L2284" i="5"/>
  <c r="O2284" i="5"/>
  <c r="K2285" i="5"/>
  <c r="L2285" i="5"/>
  <c r="K2286" i="5"/>
  <c r="L2286" i="5"/>
  <c r="L2287" i="5"/>
  <c r="K2288" i="5"/>
  <c r="K2289" i="5"/>
  <c r="L2289" i="5"/>
  <c r="K2290" i="5"/>
  <c r="L2290" i="5"/>
  <c r="K2291" i="5"/>
  <c r="L2291" i="5"/>
  <c r="O2291" i="5"/>
  <c r="K2292" i="5"/>
  <c r="O2292" i="5"/>
  <c r="L2292" i="5"/>
  <c r="L2293" i="5"/>
  <c r="O2293" i="5"/>
  <c r="K2294" i="5"/>
  <c r="L2294" i="5"/>
  <c r="O2294" i="5"/>
  <c r="K2295" i="5"/>
  <c r="L2295" i="5"/>
  <c r="O2295" i="5"/>
  <c r="K2296" i="5"/>
  <c r="L2296" i="5"/>
  <c r="L2297" i="5"/>
  <c r="K2297" i="5"/>
  <c r="O2297" i="5"/>
  <c r="K2298" i="5"/>
  <c r="L2298" i="5"/>
  <c r="O2298" i="5"/>
  <c r="K2299" i="5"/>
  <c r="L2299" i="5"/>
  <c r="O2299" i="5"/>
  <c r="K2300" i="5"/>
  <c r="O2300" i="5"/>
  <c r="L2300" i="5"/>
  <c r="L2301" i="5"/>
  <c r="O2301" i="5"/>
  <c r="K2302" i="5"/>
  <c r="L2302" i="5"/>
  <c r="O2302" i="5"/>
  <c r="K2303" i="5"/>
  <c r="L2303" i="5"/>
  <c r="O2303" i="5"/>
  <c r="K2304" i="5"/>
  <c r="L2304" i="5"/>
  <c r="L2305" i="5"/>
  <c r="K2305" i="5"/>
  <c r="O2305" i="5"/>
  <c r="K2306" i="5"/>
  <c r="L2306" i="5"/>
  <c r="O2306" i="5"/>
  <c r="K2307" i="5"/>
  <c r="L2307" i="5"/>
  <c r="O2307" i="5"/>
  <c r="K2308" i="5"/>
  <c r="O2308" i="5"/>
  <c r="L2308" i="5"/>
  <c r="L2309" i="5"/>
  <c r="O2309" i="5"/>
  <c r="K2310" i="5"/>
  <c r="L2310" i="5"/>
  <c r="O2310" i="5"/>
  <c r="K2311" i="5"/>
  <c r="L2311" i="5"/>
  <c r="O2311" i="5"/>
  <c r="K2312" i="5"/>
  <c r="L2312" i="5"/>
  <c r="K2313" i="5"/>
  <c r="L2313" i="5"/>
  <c r="O2313" i="5"/>
  <c r="K2314" i="5"/>
  <c r="L2314" i="5"/>
  <c r="K2315" i="5"/>
  <c r="L2315" i="5"/>
  <c r="L2316" i="5"/>
  <c r="L2317" i="5"/>
  <c r="K2318" i="5"/>
  <c r="O2318" i="5"/>
  <c r="L2318" i="5"/>
  <c r="K2319" i="5"/>
  <c r="L2319" i="5"/>
  <c r="K2320" i="5"/>
  <c r="L2320" i="5"/>
  <c r="K2321" i="5"/>
  <c r="L2321" i="5"/>
  <c r="K2322" i="5"/>
  <c r="L2322" i="5"/>
  <c r="K2323" i="5"/>
  <c r="L2323" i="5"/>
  <c r="L2324" i="5"/>
  <c r="L2325" i="5"/>
  <c r="K2326" i="5"/>
  <c r="L2326" i="5"/>
  <c r="O2326" i="5"/>
  <c r="K2327" i="5"/>
  <c r="O2327" i="5"/>
  <c r="K2328" i="5"/>
  <c r="L2328" i="5"/>
  <c r="K2329" i="5"/>
  <c r="L2329" i="5"/>
  <c r="L2330" i="5"/>
  <c r="K2331" i="5"/>
  <c r="L2331" i="5"/>
  <c r="L2332" i="5"/>
  <c r="L2333" i="5"/>
  <c r="L2334" i="5"/>
  <c r="K2335" i="5"/>
  <c r="L2335" i="5"/>
  <c r="K2336" i="5"/>
  <c r="L2336" i="5"/>
  <c r="K2337" i="5"/>
  <c r="L2337" i="5"/>
  <c r="L2338" i="5"/>
  <c r="K2339" i="5"/>
  <c r="L2339" i="5"/>
  <c r="L2340" i="5"/>
  <c r="L2341" i="5"/>
  <c r="O2341" i="5"/>
  <c r="K2342" i="5"/>
  <c r="L2342" i="5"/>
  <c r="O2342" i="5"/>
  <c r="K2343" i="5"/>
  <c r="L2343" i="5"/>
  <c r="O2343" i="5"/>
  <c r="K2344" i="5"/>
  <c r="L2344" i="5"/>
  <c r="L2345" i="5"/>
  <c r="K2345" i="5"/>
  <c r="O2345" i="5"/>
  <c r="K2346" i="5"/>
  <c r="L2346" i="5"/>
  <c r="O2346" i="5"/>
  <c r="K2347" i="5"/>
  <c r="L2347" i="5"/>
  <c r="O2347" i="5"/>
  <c r="K2348" i="5"/>
  <c r="O2348" i="5"/>
  <c r="L2348" i="5"/>
  <c r="L2349" i="5"/>
  <c r="O2349" i="5"/>
  <c r="K2350" i="5"/>
  <c r="L2350" i="5"/>
  <c r="O2350" i="5"/>
  <c r="K2351" i="5"/>
  <c r="L2351" i="5"/>
  <c r="O2351" i="5"/>
  <c r="K2352" i="5"/>
  <c r="L2352" i="5"/>
  <c r="L2353" i="5"/>
  <c r="K2353" i="5"/>
  <c r="O2353" i="5"/>
  <c r="K2354" i="5"/>
  <c r="L2354" i="5"/>
  <c r="O2354" i="5"/>
  <c r="K2355" i="5"/>
  <c r="L2355" i="5"/>
  <c r="O2355" i="5"/>
  <c r="K2356" i="5"/>
  <c r="O2356" i="5"/>
  <c r="L2356" i="5"/>
  <c r="L2357" i="5"/>
  <c r="O2357" i="5"/>
  <c r="K2358" i="5"/>
  <c r="L2358" i="5"/>
  <c r="O2358" i="5"/>
  <c r="K2359" i="5"/>
  <c r="L2359" i="5"/>
  <c r="O2359" i="5"/>
  <c r="K2360" i="5"/>
  <c r="L2360" i="5"/>
  <c r="L2361" i="5"/>
  <c r="K2361" i="5"/>
  <c r="O2361" i="5"/>
  <c r="L2362" i="5"/>
  <c r="O2362" i="5"/>
  <c r="K2363" i="5"/>
  <c r="L2363" i="5"/>
  <c r="O2364" i="5"/>
  <c r="L2364" i="5"/>
  <c r="L2365" i="5"/>
  <c r="O2365" i="5"/>
  <c r="K2366" i="5"/>
  <c r="L2366" i="5"/>
  <c r="O2366" i="5"/>
  <c r="K2367" i="5"/>
  <c r="L2367" i="5"/>
  <c r="O2367" i="5"/>
  <c r="K2368" i="5"/>
  <c r="L2368" i="5"/>
  <c r="L2369" i="5"/>
  <c r="K2369" i="5"/>
  <c r="O2369" i="5"/>
  <c r="K2370" i="5"/>
  <c r="L2370" i="5"/>
  <c r="O2370" i="5"/>
  <c r="K2371" i="5"/>
  <c r="L2371" i="5"/>
  <c r="O2371" i="5"/>
  <c r="K2372" i="5"/>
  <c r="O2372" i="5"/>
  <c r="L2372" i="5"/>
  <c r="L2373" i="5"/>
  <c r="O2373" i="5"/>
  <c r="K2374" i="5"/>
  <c r="L2374" i="5"/>
  <c r="O2374" i="5"/>
  <c r="K2375" i="5"/>
  <c r="L2375" i="5"/>
  <c r="O2375" i="5"/>
  <c r="K2376" i="5"/>
  <c r="L2376" i="5"/>
  <c r="L2377" i="5"/>
  <c r="K2377" i="5"/>
  <c r="O2377" i="5"/>
  <c r="K2378" i="5"/>
  <c r="L2378" i="5"/>
  <c r="O2378" i="5"/>
  <c r="K2379" i="5"/>
  <c r="L2379" i="5"/>
  <c r="O2379" i="5"/>
  <c r="K2380" i="5"/>
  <c r="O2380" i="5"/>
  <c r="L2380" i="5"/>
  <c r="L2381" i="5"/>
  <c r="O2381" i="5"/>
  <c r="K2382" i="5"/>
  <c r="L2382" i="5"/>
  <c r="O2382" i="5"/>
  <c r="K2383" i="5"/>
  <c r="L2383" i="5"/>
  <c r="O2383" i="5"/>
  <c r="K2384" i="5"/>
  <c r="L2384" i="5"/>
  <c r="L2385" i="5"/>
  <c r="K2385" i="5"/>
  <c r="O2385" i="5"/>
  <c r="K2386" i="5"/>
  <c r="L2386" i="5"/>
  <c r="O2386" i="5"/>
  <c r="K2387" i="5"/>
  <c r="L2387" i="5"/>
  <c r="O2387" i="5"/>
  <c r="K2388" i="5"/>
  <c r="O2388" i="5"/>
  <c r="L2388" i="5"/>
  <c r="K2390" i="5"/>
  <c r="L2390" i="5"/>
  <c r="O2390" i="5"/>
  <c r="K2391" i="5"/>
  <c r="K2392" i="5"/>
  <c r="L2392" i="5"/>
  <c r="K2393" i="5"/>
  <c r="L2393" i="5"/>
  <c r="L2394" i="5"/>
  <c r="O2394" i="5"/>
  <c r="K2395" i="5"/>
  <c r="L2395" i="5"/>
  <c r="K2396" i="5"/>
  <c r="L2396" i="5"/>
  <c r="L2397" i="5"/>
  <c r="O2398" i="5"/>
  <c r="L2398" i="5"/>
  <c r="K2399" i="5"/>
  <c r="K2400" i="5"/>
  <c r="L2400" i="5"/>
  <c r="K2401" i="5"/>
  <c r="O2401" i="5"/>
  <c r="K2402" i="5"/>
  <c r="L2402" i="5"/>
  <c r="K2403" i="5"/>
  <c r="L2403" i="5"/>
  <c r="L2404" i="5"/>
  <c r="L2405" i="5"/>
  <c r="K2406" i="5"/>
  <c r="L2406" i="5"/>
  <c r="K2407" i="5"/>
  <c r="L2407" i="5"/>
  <c r="K2408" i="5"/>
  <c r="L2408" i="5"/>
  <c r="K2409" i="5"/>
  <c r="L2409" i="5"/>
  <c r="O2410" i="5"/>
  <c r="L2410" i="5"/>
  <c r="K2411" i="5"/>
  <c r="L2411" i="5"/>
  <c r="L2412" i="5"/>
  <c r="L2413" i="5"/>
  <c r="K2414" i="5"/>
  <c r="L2414" i="5"/>
  <c r="K2415" i="5"/>
  <c r="L2415" i="5"/>
  <c r="K2416" i="5"/>
  <c r="L2416" i="5"/>
  <c r="K2417" i="5"/>
  <c r="L2417" i="5"/>
  <c r="L27" i="5"/>
  <c r="K27" i="5"/>
  <c r="D32" i="22"/>
  <c r="F20" i="17"/>
  <c r="F19" i="17"/>
  <c r="C19" i="17"/>
  <c r="F18" i="17"/>
  <c r="F17" i="17"/>
  <c r="F16" i="17"/>
  <c r="F15" i="17"/>
  <c r="F14" i="17"/>
  <c r="F13" i="17"/>
  <c r="F12" i="17"/>
  <c r="F11" i="17"/>
  <c r="F10" i="17"/>
  <c r="F9" i="17"/>
  <c r="F8" i="17"/>
  <c r="F7" i="17"/>
  <c r="E45" i="22" l="1"/>
  <c r="H10" i="24"/>
  <c r="E39" i="22"/>
  <c r="J9" i="24"/>
  <c r="F9" i="24"/>
  <c r="G32" i="25"/>
  <c r="G33" i="25"/>
  <c r="J8" i="24"/>
  <c r="O684" i="5"/>
  <c r="K52" i="5"/>
  <c r="O2409" i="5"/>
  <c r="O2143" i="5"/>
  <c r="O1983" i="5"/>
  <c r="O1812" i="5"/>
  <c r="O1721" i="5"/>
  <c r="O1249" i="5"/>
  <c r="O1022" i="5"/>
  <c r="O938" i="5"/>
  <c r="O647" i="5"/>
  <c r="O635" i="5"/>
  <c r="O519" i="5"/>
  <c r="O431" i="5"/>
  <c r="O1832" i="5"/>
  <c r="K1538" i="5"/>
  <c r="O1286" i="5"/>
  <c r="O930" i="5"/>
  <c r="O168" i="5"/>
  <c r="O1933" i="5"/>
  <c r="K1478" i="5"/>
  <c r="O1457" i="5"/>
  <c r="O1357" i="5"/>
  <c r="O1349" i="5"/>
  <c r="O1293" i="5"/>
  <c r="O1214" i="5"/>
  <c r="O1197" i="5"/>
  <c r="O1146" i="5"/>
  <c r="O1114" i="5"/>
  <c r="O1054" i="5"/>
  <c r="O990" i="5"/>
  <c r="K930" i="5"/>
  <c r="O926" i="5"/>
  <c r="O904" i="5"/>
  <c r="O897" i="5"/>
  <c r="O882" i="5"/>
  <c r="O766" i="5"/>
  <c r="O722" i="5"/>
  <c r="O669" i="5"/>
  <c r="O512" i="5"/>
  <c r="O453" i="5"/>
  <c r="O445" i="5"/>
  <c r="O426" i="5"/>
  <c r="O366" i="5"/>
  <c r="O265" i="5"/>
  <c r="O232" i="5"/>
  <c r="O79" i="5"/>
  <c r="K1909" i="5"/>
  <c r="O1650" i="5"/>
  <c r="O1633" i="5"/>
  <c r="K1619" i="5"/>
  <c r="K1475" i="5"/>
  <c r="K1218" i="5"/>
  <c r="O567" i="5"/>
  <c r="O258" i="5"/>
  <c r="O136" i="5"/>
  <c r="O1794" i="5"/>
  <c r="O1746" i="5"/>
  <c r="O1518" i="5"/>
  <c r="O1443" i="5"/>
  <c r="O1422" i="5"/>
  <c r="O1342" i="5"/>
  <c r="O1285" i="5"/>
  <c r="O1237" i="5"/>
  <c r="L555" i="5"/>
  <c r="O2399" i="5"/>
  <c r="O2395" i="5"/>
  <c r="O2316" i="5"/>
  <c r="O2031" i="5"/>
  <c r="O1959" i="5"/>
  <c r="O1935" i="5"/>
  <c r="K1794" i="5"/>
  <c r="O1693" i="5"/>
  <c r="O1689" i="5"/>
  <c r="O1642" i="5"/>
  <c r="O1574" i="5"/>
  <c r="O1539" i="5"/>
  <c r="O1525" i="5"/>
  <c r="K1518" i="5"/>
  <c r="O1486" i="5"/>
  <c r="K1422" i="5"/>
  <c r="K1342" i="5"/>
  <c r="K1285" i="5"/>
  <c r="O1275" i="5"/>
  <c r="K1237" i="5"/>
  <c r="L1197" i="5"/>
  <c r="O1149" i="5"/>
  <c r="O1121" i="5"/>
  <c r="O955" i="5"/>
  <c r="O856" i="5"/>
  <c r="O836" i="5"/>
  <c r="O748" i="5"/>
  <c r="O729" i="5"/>
  <c r="O668" i="5"/>
  <c r="O649" i="5"/>
  <c r="O626" i="5"/>
  <c r="O245" i="5"/>
  <c r="O203" i="5"/>
  <c r="O188" i="5"/>
  <c r="O78" i="5"/>
  <c r="O2330" i="5"/>
  <c r="K1832" i="5"/>
  <c r="O1800" i="5"/>
  <c r="O1768" i="5"/>
  <c r="O1625" i="5"/>
  <c r="O1429" i="5"/>
  <c r="O2288" i="5"/>
  <c r="O1944" i="5"/>
  <c r="O1903" i="5"/>
  <c r="L1813" i="5"/>
  <c r="O1802" i="5"/>
  <c r="O1517" i="5"/>
  <c r="K1486" i="5"/>
  <c r="O1435" i="5"/>
  <c r="O1421" i="5"/>
  <c r="O1365" i="5"/>
  <c r="O1317" i="5"/>
  <c r="O1278" i="5"/>
  <c r="O1005" i="5"/>
  <c r="O973" i="5"/>
  <c r="O902" i="5"/>
  <c r="O870" i="5"/>
  <c r="O817" i="5"/>
  <c r="O758" i="5"/>
  <c r="O602" i="5"/>
  <c r="O543" i="5"/>
  <c r="O539" i="5"/>
  <c r="O527" i="5"/>
  <c r="O495" i="5"/>
  <c r="O339" i="5"/>
  <c r="O297" i="5"/>
  <c r="O230" i="5"/>
  <c r="O212" i="5"/>
  <c r="O206" i="5"/>
  <c r="O180" i="5"/>
  <c r="O116" i="5"/>
  <c r="O108" i="5"/>
  <c r="K1586" i="5"/>
  <c r="O1433" i="5"/>
  <c r="K1283" i="5"/>
  <c r="K1058" i="5"/>
  <c r="K994" i="5"/>
  <c r="O908" i="5"/>
  <c r="O2334" i="5"/>
  <c r="O2056" i="5"/>
  <c r="O1609" i="5"/>
  <c r="O1546" i="5"/>
  <c r="L1373" i="5"/>
  <c r="K1349" i="5"/>
  <c r="O1339" i="5"/>
  <c r="O1329" i="5"/>
  <c r="L1262" i="5"/>
  <c r="O207" i="5"/>
  <c r="L156" i="5"/>
  <c r="O106" i="5"/>
  <c r="K79" i="5"/>
  <c r="O72" i="5"/>
  <c r="O68" i="5"/>
  <c r="O40" i="5"/>
  <c r="O2391" i="5"/>
  <c r="O2321" i="5"/>
  <c r="O1855" i="5"/>
  <c r="O1781" i="5"/>
  <c r="O1386" i="5"/>
  <c r="O1189" i="5"/>
  <c r="O1182" i="5"/>
  <c r="O877" i="5"/>
  <c r="O852" i="5"/>
  <c r="O705" i="5"/>
  <c r="O681" i="5"/>
  <c r="O523" i="5"/>
  <c r="O1880" i="5"/>
  <c r="O1877" i="5"/>
  <c r="O1871" i="5"/>
  <c r="O1829" i="5"/>
  <c r="O1810" i="5"/>
  <c r="O1807" i="5"/>
  <c r="O1789" i="5"/>
  <c r="O1785" i="5"/>
  <c r="O1782" i="5"/>
  <c r="O1718" i="5"/>
  <c r="O1681" i="5"/>
  <c r="O1654" i="5"/>
  <c r="O1645" i="5"/>
  <c r="O1550" i="5"/>
  <c r="O1542" i="5"/>
  <c r="O1485" i="5"/>
  <c r="O1450" i="5"/>
  <c r="O1389" i="5"/>
  <c r="O1318" i="5"/>
  <c r="O1310" i="5"/>
  <c r="O1245" i="5"/>
  <c r="O1173" i="5"/>
  <c r="K1077" i="5"/>
  <c r="O1077" i="5"/>
  <c r="O966" i="5"/>
  <c r="K966" i="5"/>
  <c r="O925" i="5"/>
  <c r="K854" i="5"/>
  <c r="O854" i="5"/>
  <c r="O186" i="5"/>
  <c r="K186" i="5"/>
  <c r="O1867" i="5"/>
  <c r="O1864" i="5"/>
  <c r="O1859" i="5"/>
  <c r="L1807" i="5"/>
  <c r="O1762" i="5"/>
  <c r="K1746" i="5"/>
  <c r="O1674" i="5"/>
  <c r="O1631" i="5"/>
  <c r="O1573" i="5"/>
  <c r="K1558" i="5"/>
  <c r="K1507" i="5"/>
  <c r="O1497" i="5"/>
  <c r="O1458" i="5"/>
  <c r="O1454" i="5"/>
  <c r="K1414" i="5"/>
  <c r="K1411" i="5"/>
  <c r="O1398" i="5"/>
  <c r="K1378" i="5"/>
  <c r="K1357" i="5"/>
  <c r="K1293" i="5"/>
  <c r="L1245" i="5"/>
  <c r="K1158" i="5"/>
  <c r="K1155" i="5"/>
  <c r="K1146" i="5"/>
  <c r="O1142" i="5"/>
  <c r="O1122" i="5"/>
  <c r="O931" i="5"/>
  <c r="K860" i="5"/>
  <c r="O860" i="5"/>
  <c r="K729" i="5"/>
  <c r="O657" i="5"/>
  <c r="K615" i="5"/>
  <c r="O615" i="5"/>
  <c r="K425" i="5"/>
  <c r="O305" i="5"/>
  <c r="K305" i="5"/>
  <c r="O220" i="5"/>
  <c r="O124" i="5"/>
  <c r="O1939" i="5"/>
  <c r="O631" i="5"/>
  <c r="K631" i="5"/>
  <c r="O2317" i="5"/>
  <c r="O2414" i="5"/>
  <c r="O2405" i="5"/>
  <c r="K2362" i="5"/>
  <c r="O2338" i="5"/>
  <c r="O2080" i="5"/>
  <c r="O2007" i="5"/>
  <c r="O1956" i="5"/>
  <c r="O1931" i="5"/>
  <c r="O1928" i="5"/>
  <c r="O1925" i="5"/>
  <c r="O1923" i="5"/>
  <c r="O1919" i="5"/>
  <c r="O1901" i="5"/>
  <c r="O1892" i="5"/>
  <c r="O1848" i="5"/>
  <c r="O1845" i="5"/>
  <c r="K1837" i="5"/>
  <c r="O1745" i="5"/>
  <c r="O1714" i="5"/>
  <c r="O1673" i="5"/>
  <c r="O1638" i="5"/>
  <c r="K1634" i="5"/>
  <c r="K1601" i="5"/>
  <c r="O1557" i="5"/>
  <c r="O1506" i="5"/>
  <c r="O1397" i="5"/>
  <c r="O1382" i="5"/>
  <c r="O1307" i="5"/>
  <c r="O1257" i="5"/>
  <c r="O1231" i="5"/>
  <c r="K1214" i="5"/>
  <c r="L1182" i="5"/>
  <c r="O1150" i="5"/>
  <c r="K1149" i="5"/>
  <c r="O1091" i="5"/>
  <c r="K1091" i="5"/>
  <c r="O957" i="5"/>
  <c r="K957" i="5"/>
  <c r="K949" i="5"/>
  <c r="O949" i="5"/>
  <c r="K596" i="5"/>
  <c r="O596" i="5"/>
  <c r="O592" i="5"/>
  <c r="K552" i="5"/>
  <c r="O552" i="5"/>
  <c r="O361" i="5"/>
  <c r="K361" i="5"/>
  <c r="O334" i="5"/>
  <c r="K334" i="5"/>
  <c r="O257" i="5"/>
  <c r="K257" i="5"/>
  <c r="K147" i="5"/>
  <c r="O147" i="5"/>
  <c r="K131" i="5"/>
  <c r="O131" i="5"/>
  <c r="O1030" i="5"/>
  <c r="K1030" i="5"/>
  <c r="O654" i="5"/>
  <c r="K654" i="5"/>
  <c r="K590" i="5"/>
  <c r="O590" i="5"/>
  <c r="O1912" i="5"/>
  <c r="O1876" i="5"/>
  <c r="K1867" i="5"/>
  <c r="K1864" i="5"/>
  <c r="O1830" i="5"/>
  <c r="O1821" i="5"/>
  <c r="O1817" i="5"/>
  <c r="O1717" i="5"/>
  <c r="O1682" i="5"/>
  <c r="O1653" i="5"/>
  <c r="O1549" i="5"/>
  <c r="K1443" i="5"/>
  <c r="O1418" i="5"/>
  <c r="O1390" i="5"/>
  <c r="O1377" i="5"/>
  <c r="K1278" i="5"/>
  <c r="K1275" i="5"/>
  <c r="O1265" i="5"/>
  <c r="K1179" i="5"/>
  <c r="O1094" i="5"/>
  <c r="K1094" i="5"/>
  <c r="K884" i="5"/>
  <c r="O884" i="5"/>
  <c r="O845" i="5"/>
  <c r="O528" i="5"/>
  <c r="O464" i="5"/>
  <c r="K464" i="5"/>
  <c r="K438" i="5"/>
  <c r="O438" i="5"/>
  <c r="O430" i="5"/>
  <c r="O390" i="5"/>
  <c r="K390" i="5"/>
  <c r="O200" i="5"/>
  <c r="O2322" i="5"/>
  <c r="K1893" i="5"/>
  <c r="L2401" i="5"/>
  <c r="K1350" i="5"/>
  <c r="K1329" i="5"/>
  <c r="K1286" i="5"/>
  <c r="O1233" i="5"/>
  <c r="K986" i="5"/>
  <c r="O986" i="5"/>
  <c r="K134" i="5"/>
  <c r="O134" i="5"/>
  <c r="O2412" i="5"/>
  <c r="O2287" i="5"/>
  <c r="O1027" i="5"/>
  <c r="K1027" i="5"/>
  <c r="L2391" i="5"/>
  <c r="K2334" i="5"/>
  <c r="O2324" i="5"/>
  <c r="O2236" i="5"/>
  <c r="K2164" i="5"/>
  <c r="O1869" i="5"/>
  <c r="O1860" i="5"/>
  <c r="O1750" i="5"/>
  <c r="O1649" i="5"/>
  <c r="O1589" i="5"/>
  <c r="K1569" i="5"/>
  <c r="O1522" i="5"/>
  <c r="O1453" i="5"/>
  <c r="K1379" i="5"/>
  <c r="K1377" i="5"/>
  <c r="K1347" i="5"/>
  <c r="O1325" i="5"/>
  <c r="L1309" i="5"/>
  <c r="O1141" i="5"/>
  <c r="O1021" i="5"/>
  <c r="K1021" i="5"/>
  <c r="O937" i="5"/>
  <c r="O764" i="5"/>
  <c r="O757" i="5"/>
  <c r="K757" i="5"/>
  <c r="O712" i="5"/>
  <c r="O670" i="5"/>
  <c r="K419" i="5"/>
  <c r="O419" i="5"/>
  <c r="O278" i="5"/>
  <c r="K278" i="5"/>
  <c r="K270" i="5"/>
  <c r="O270" i="5"/>
  <c r="K116" i="5"/>
  <c r="K818" i="5"/>
  <c r="O818" i="5"/>
  <c r="O472" i="5"/>
  <c r="K472" i="5"/>
  <c r="O2415" i="5"/>
  <c r="K2410" i="5"/>
  <c r="O2339" i="5"/>
  <c r="K2056" i="5"/>
  <c r="O1951" i="5"/>
  <c r="O1924" i="5"/>
  <c r="O1899" i="5"/>
  <c r="O1896" i="5"/>
  <c r="O1891" i="5"/>
  <c r="O1887" i="5"/>
  <c r="O1844" i="5"/>
  <c r="O1796" i="5"/>
  <c r="O1776" i="5"/>
  <c r="O1713" i="5"/>
  <c r="O1690" i="5"/>
  <c r="O1637" i="5"/>
  <c r="O1510" i="5"/>
  <c r="O1381" i="5"/>
  <c r="O1302" i="5"/>
  <c r="O1085" i="5"/>
  <c r="K1085" i="5"/>
  <c r="K1013" i="5"/>
  <c r="O1013" i="5"/>
  <c r="O963" i="5"/>
  <c r="K963" i="5"/>
  <c r="K535" i="5"/>
  <c r="O535" i="5"/>
  <c r="O323" i="5"/>
  <c r="K323" i="5"/>
  <c r="O84" i="5"/>
  <c r="K84" i="5"/>
  <c r="O1113" i="5"/>
  <c r="O1078" i="5"/>
  <c r="O1049" i="5"/>
  <c r="O1014" i="5"/>
  <c r="O985" i="5"/>
  <c r="O950" i="5"/>
  <c r="O881" i="5"/>
  <c r="O812" i="5"/>
  <c r="O721" i="5"/>
  <c r="O640" i="5"/>
  <c r="O620" i="5"/>
  <c r="O586" i="5"/>
  <c r="O491" i="5"/>
  <c r="O325" i="5"/>
  <c r="O314" i="5"/>
  <c r="O283" i="5"/>
  <c r="O226" i="5"/>
  <c r="O183" i="5"/>
  <c r="O143" i="5"/>
  <c r="O130" i="5"/>
  <c r="O1133" i="5"/>
  <c r="O1130" i="5"/>
  <c r="O1086" i="5"/>
  <c r="O958" i="5"/>
  <c r="K881" i="5"/>
  <c r="O861" i="5"/>
  <c r="O850" i="5"/>
  <c r="O696" i="5"/>
  <c r="O653" i="5"/>
  <c r="O603" i="5"/>
  <c r="O591" i="5"/>
  <c r="O559" i="5"/>
  <c r="O550" i="5"/>
  <c r="O547" i="5"/>
  <c r="O531" i="5"/>
  <c r="O471" i="5"/>
  <c r="O363" i="5"/>
  <c r="O333" i="5"/>
  <c r="K283" i="5"/>
  <c r="O83" i="5"/>
  <c r="O70" i="5"/>
  <c r="O1069" i="5"/>
  <c r="O981" i="5"/>
  <c r="O941" i="5"/>
  <c r="O790" i="5"/>
  <c r="K781" i="5"/>
  <c r="O632" i="5"/>
  <c r="K586" i="5"/>
  <c r="O582" i="5"/>
  <c r="O414" i="5"/>
  <c r="O399" i="5"/>
  <c r="O362" i="5"/>
  <c r="K325" i="5"/>
  <c r="O282" i="5"/>
  <c r="O277" i="5"/>
  <c r="O235" i="5"/>
  <c r="O198" i="5"/>
  <c r="K143" i="5"/>
  <c r="O139" i="5"/>
  <c r="O38" i="5"/>
  <c r="K1045" i="5"/>
  <c r="K981" i="5"/>
  <c r="O800" i="5"/>
  <c r="K669" i="5"/>
  <c r="L635" i="5"/>
  <c r="O507" i="5"/>
  <c r="O483" i="5"/>
  <c r="O401" i="5"/>
  <c r="K339" i="5"/>
  <c r="O309" i="5"/>
  <c r="O251" i="5"/>
  <c r="O204" i="5"/>
  <c r="O166" i="5"/>
  <c r="O142" i="5"/>
  <c r="O107" i="5"/>
  <c r="O62" i="5"/>
  <c r="O44" i="5"/>
  <c r="K1118" i="5"/>
  <c r="K1054" i="5"/>
  <c r="O1041" i="5"/>
  <c r="K990" i="5"/>
  <c r="O977" i="5"/>
  <c r="K904" i="5"/>
  <c r="O780" i="5"/>
  <c r="O717" i="5"/>
  <c r="K453" i="5"/>
  <c r="O1083" i="5"/>
  <c r="O909" i="5"/>
  <c r="O578" i="5"/>
  <c r="O417" i="5"/>
  <c r="O371" i="5"/>
  <c r="O318" i="5"/>
  <c r="O315" i="5"/>
  <c r="O215" i="5"/>
  <c r="K207" i="5"/>
  <c r="O162" i="5"/>
  <c r="K1780" i="5"/>
  <c r="O1780" i="5"/>
  <c r="O1434" i="5"/>
  <c r="K1434" i="5"/>
  <c r="K2324" i="5"/>
  <c r="K1901" i="5"/>
  <c r="K1869" i="5"/>
  <c r="O1773" i="5"/>
  <c r="L1773" i="5"/>
  <c r="O1627" i="5"/>
  <c r="K1627" i="5"/>
  <c r="O2417" i="5"/>
  <c r="O2407" i="5"/>
  <c r="O2393" i="5"/>
  <c r="O2331" i="5"/>
  <c r="O2319" i="5"/>
  <c r="O2289" i="5"/>
  <c r="O2188" i="5"/>
  <c r="O2148" i="5"/>
  <c r="O1952" i="5"/>
  <c r="O1920" i="5"/>
  <c r="O1888" i="5"/>
  <c r="O1856" i="5"/>
  <c r="O1842" i="5"/>
  <c r="O1815" i="5"/>
  <c r="O1805" i="5"/>
  <c r="O1783" i="5"/>
  <c r="L1783" i="5"/>
  <c r="O1771" i="5"/>
  <c r="K1771" i="5"/>
  <c r="O1553" i="5"/>
  <c r="K1553" i="5"/>
  <c r="O1438" i="5"/>
  <c r="K1438" i="5"/>
  <c r="L1248" i="5"/>
  <c r="O1248" i="5"/>
  <c r="O1242" i="5"/>
  <c r="K1242" i="5"/>
  <c r="K1217" i="5"/>
  <c r="O1217" i="5"/>
  <c r="K1199" i="5"/>
  <c r="O1199" i="5"/>
  <c r="K1126" i="5"/>
  <c r="O1126" i="5"/>
  <c r="K1117" i="5"/>
  <c r="O1117" i="5"/>
  <c r="K1062" i="5"/>
  <c r="O1062" i="5"/>
  <c r="K1053" i="5"/>
  <c r="O1053" i="5"/>
  <c r="K998" i="5"/>
  <c r="O998" i="5"/>
  <c r="K989" i="5"/>
  <c r="O989" i="5"/>
  <c r="O872" i="5"/>
  <c r="K872" i="5"/>
  <c r="O1570" i="5"/>
  <c r="K1570" i="5"/>
  <c r="K2364" i="5"/>
  <c r="O2155" i="5"/>
  <c r="O2107" i="5"/>
  <c r="K1933" i="5"/>
  <c r="O1741" i="5"/>
  <c r="L1741" i="5"/>
  <c r="O1677" i="5"/>
  <c r="K1677" i="5"/>
  <c r="K1613" i="5"/>
  <c r="O1613" i="5"/>
  <c r="O2411" i="5"/>
  <c r="O2363" i="5"/>
  <c r="O2340" i="5"/>
  <c r="K2338" i="5"/>
  <c r="O2335" i="5"/>
  <c r="O2333" i="5"/>
  <c r="O2323" i="5"/>
  <c r="K2287" i="5"/>
  <c r="O2159" i="5"/>
  <c r="O2055" i="5"/>
  <c r="K1955" i="5"/>
  <c r="O1949" i="5"/>
  <c r="O1947" i="5"/>
  <c r="O1932" i="5"/>
  <c r="O1927" i="5"/>
  <c r="K1923" i="5"/>
  <c r="O1917" i="5"/>
  <c r="O1915" i="5"/>
  <c r="O1900" i="5"/>
  <c r="O1895" i="5"/>
  <c r="K1891" i="5"/>
  <c r="O1885" i="5"/>
  <c r="O1883" i="5"/>
  <c r="O1868" i="5"/>
  <c r="O1863" i="5"/>
  <c r="K1859" i="5"/>
  <c r="O1853" i="5"/>
  <c r="O1851" i="5"/>
  <c r="O1836" i="5"/>
  <c r="O1831" i="5"/>
  <c r="O1826" i="5"/>
  <c r="K1824" i="5"/>
  <c r="O1814" i="5"/>
  <c r="K1800" i="5"/>
  <c r="O1797" i="5"/>
  <c r="K1792" i="5"/>
  <c r="O1770" i="5"/>
  <c r="K1770" i="5"/>
  <c r="K1761" i="5"/>
  <c r="O1761" i="5"/>
  <c r="K1758" i="5"/>
  <c r="O1758" i="5"/>
  <c r="O1730" i="5"/>
  <c r="K1730" i="5"/>
  <c r="K1705" i="5"/>
  <c r="O1705" i="5"/>
  <c r="O1702" i="5"/>
  <c r="O1526" i="5"/>
  <c r="O1509" i="5"/>
  <c r="K1509" i="5"/>
  <c r="O1394" i="5"/>
  <c r="K2398" i="5"/>
  <c r="L1957" i="5"/>
  <c r="O2406" i="5"/>
  <c r="O2404" i="5"/>
  <c r="O2397" i="5"/>
  <c r="K2340" i="5"/>
  <c r="O2337" i="5"/>
  <c r="O2237" i="5"/>
  <c r="O2235" i="5"/>
  <c r="K2155" i="5"/>
  <c r="O2144" i="5"/>
  <c r="O2132" i="5"/>
  <c r="K2107" i="5"/>
  <c r="K1957" i="5"/>
  <c r="O1936" i="5"/>
  <c r="O1904" i="5"/>
  <c r="O1872" i="5"/>
  <c r="L1839" i="5"/>
  <c r="O1804" i="5"/>
  <c r="O1799" i="5"/>
  <c r="O1772" i="5"/>
  <c r="O1766" i="5"/>
  <c r="O1754" i="5"/>
  <c r="K1754" i="5"/>
  <c r="O1722" i="5"/>
  <c r="O1403" i="5"/>
  <c r="K1403" i="5"/>
  <c r="K2412" i="5"/>
  <c r="O2314" i="5"/>
  <c r="O27" i="5"/>
  <c r="K2404" i="5"/>
  <c r="L2399" i="5"/>
  <c r="K2316" i="5"/>
  <c r="O1489" i="5"/>
  <c r="K1489" i="5"/>
  <c r="O1445" i="5"/>
  <c r="K1445" i="5"/>
  <c r="O1370" i="5"/>
  <c r="O2402" i="5"/>
  <c r="O2413" i="5"/>
  <c r="O2403" i="5"/>
  <c r="O2332" i="5"/>
  <c r="K2330" i="5"/>
  <c r="O2325" i="5"/>
  <c r="O2315" i="5"/>
  <c r="L2288" i="5"/>
  <c r="K2235" i="5"/>
  <c r="O2151" i="5"/>
  <c r="O1840" i="5"/>
  <c r="O1828" i="5"/>
  <c r="O1725" i="5"/>
  <c r="L1725" i="5"/>
  <c r="K1665" i="5"/>
  <c r="O1665" i="5"/>
  <c r="O1662" i="5"/>
  <c r="O1602" i="5"/>
  <c r="K1602" i="5"/>
  <c r="O1531" i="5"/>
  <c r="K1531" i="5"/>
  <c r="O1502" i="5"/>
  <c r="K1502" i="5"/>
  <c r="O1469" i="5"/>
  <c r="O1577" i="5"/>
  <c r="K1577" i="5"/>
  <c r="O1670" i="5"/>
  <c r="K1670" i="5"/>
  <c r="O1533" i="5"/>
  <c r="O1467" i="5"/>
  <c r="K1467" i="5"/>
  <c r="O2396" i="5"/>
  <c r="K2394" i="5"/>
  <c r="K2332" i="5"/>
  <c r="O2329" i="5"/>
  <c r="L2327" i="5"/>
  <c r="O2285" i="5"/>
  <c r="O2234" i="5"/>
  <c r="K2187" i="5"/>
  <c r="K2147" i="5"/>
  <c r="O2079" i="5"/>
  <c r="O1948" i="5"/>
  <c r="O1943" i="5"/>
  <c r="K1939" i="5"/>
  <c r="O1916" i="5"/>
  <c r="O1911" i="5"/>
  <c r="K1907" i="5"/>
  <c r="O1884" i="5"/>
  <c r="O1879" i="5"/>
  <c r="K1875" i="5"/>
  <c r="O1852" i="5"/>
  <c r="O1847" i="5"/>
  <c r="K1828" i="5"/>
  <c r="O1808" i="5"/>
  <c r="O1798" i="5"/>
  <c r="K1793" i="5"/>
  <c r="O1793" i="5"/>
  <c r="L1781" i="5"/>
  <c r="O1749" i="5"/>
  <c r="L1749" i="5"/>
  <c r="O1710" i="5"/>
  <c r="K1710" i="5"/>
  <c r="O1622" i="5"/>
  <c r="K1622" i="5"/>
  <c r="O1498" i="5"/>
  <c r="K1498" i="5"/>
  <c r="O1425" i="5"/>
  <c r="K1425" i="5"/>
  <c r="O1513" i="5"/>
  <c r="O1491" i="5"/>
  <c r="O1449" i="5"/>
  <c r="O1427" i="5"/>
  <c r="O1385" i="5"/>
  <c r="O1363" i="5"/>
  <c r="K1363" i="5"/>
  <c r="O1333" i="5"/>
  <c r="K1333" i="5"/>
  <c r="K1330" i="5"/>
  <c r="O1330" i="5"/>
  <c r="O1321" i="5"/>
  <c r="K1321" i="5"/>
  <c r="O1313" i="5"/>
  <c r="K1313" i="5"/>
  <c r="O1299" i="5"/>
  <c r="K1299" i="5"/>
  <c r="O1269" i="5"/>
  <c r="K1269" i="5"/>
  <c r="K1266" i="5"/>
  <c r="O1266" i="5"/>
  <c r="K1205" i="5"/>
  <c r="O1205" i="5"/>
  <c r="O1134" i="5"/>
  <c r="K1134" i="5"/>
  <c r="O1110" i="5"/>
  <c r="O1082" i="5"/>
  <c r="O1046" i="5"/>
  <c r="O1018" i="5"/>
  <c r="O982" i="5"/>
  <c r="O954" i="5"/>
  <c r="K934" i="5"/>
  <c r="O934" i="5"/>
  <c r="K869" i="5"/>
  <c r="O869" i="5"/>
  <c r="O785" i="5"/>
  <c r="L785" i="5"/>
  <c r="O457" i="5"/>
  <c r="K457" i="5"/>
  <c r="O409" i="5"/>
  <c r="K409" i="5"/>
  <c r="L342" i="5"/>
  <c r="O342" i="5"/>
  <c r="O337" i="5"/>
  <c r="K337" i="5"/>
  <c r="O236" i="5"/>
  <c r="L236" i="5"/>
  <c r="O1709" i="5"/>
  <c r="O1706" i="5"/>
  <c r="K1702" i="5"/>
  <c r="O1669" i="5"/>
  <c r="O1666" i="5"/>
  <c r="K1662" i="5"/>
  <c r="K1631" i="5"/>
  <c r="O1626" i="5"/>
  <c r="O1617" i="5"/>
  <c r="O1598" i="5"/>
  <c r="O1581" i="5"/>
  <c r="O1566" i="5"/>
  <c r="O1541" i="5"/>
  <c r="O1537" i="5"/>
  <c r="O1534" i="5"/>
  <c r="O1530" i="5"/>
  <c r="K1522" i="5"/>
  <c r="O1515" i="5"/>
  <c r="K1491" i="5"/>
  <c r="O1477" i="5"/>
  <c r="O1473" i="5"/>
  <c r="O1470" i="5"/>
  <c r="O1466" i="5"/>
  <c r="K1458" i="5"/>
  <c r="O1451" i="5"/>
  <c r="K1427" i="5"/>
  <c r="O1413" i="5"/>
  <c r="O1409" i="5"/>
  <c r="O1406" i="5"/>
  <c r="O1402" i="5"/>
  <c r="K1394" i="5"/>
  <c r="O1387" i="5"/>
  <c r="K1385" i="5"/>
  <c r="O1374" i="5"/>
  <c r="K1370" i="5"/>
  <c r="L1362" i="5"/>
  <c r="O1362" i="5"/>
  <c r="L1301" i="5"/>
  <c r="O1301" i="5"/>
  <c r="K1216" i="5"/>
  <c r="O1216" i="5"/>
  <c r="L1166" i="5"/>
  <c r="O1166" i="5"/>
  <c r="L1157" i="5"/>
  <c r="O1157" i="5"/>
  <c r="O1131" i="5"/>
  <c r="K1131" i="5"/>
  <c r="O1125" i="5"/>
  <c r="K1125" i="5"/>
  <c r="O1070" i="5"/>
  <c r="K1070" i="5"/>
  <c r="O1061" i="5"/>
  <c r="K1061" i="5"/>
  <c r="O1006" i="5"/>
  <c r="K1006" i="5"/>
  <c r="O997" i="5"/>
  <c r="K997" i="5"/>
  <c r="O942" i="5"/>
  <c r="K942" i="5"/>
  <c r="K893" i="5"/>
  <c r="O893" i="5"/>
  <c r="O865" i="5"/>
  <c r="K865" i="5"/>
  <c r="O1753" i="5"/>
  <c r="O1737" i="5"/>
  <c r="O1729" i="5"/>
  <c r="L1717" i="5"/>
  <c r="O1701" i="5"/>
  <c r="O1698" i="5"/>
  <c r="O1678" i="5"/>
  <c r="K1674" i="5"/>
  <c r="O1661" i="5"/>
  <c r="O1658" i="5"/>
  <c r="O1630" i="5"/>
  <c r="O1623" i="5"/>
  <c r="O1621" i="5"/>
  <c r="O1590" i="5"/>
  <c r="K1574" i="5"/>
  <c r="K1533" i="5"/>
  <c r="K1526" i="5"/>
  <c r="K1513" i="5"/>
  <c r="O1501" i="5"/>
  <c r="O1494" i="5"/>
  <c r="O1490" i="5"/>
  <c r="K1469" i="5"/>
  <c r="K1462" i="5"/>
  <c r="K1449" i="5"/>
  <c r="O1437" i="5"/>
  <c r="O1430" i="5"/>
  <c r="O1426" i="5"/>
  <c r="K1405" i="5"/>
  <c r="K1398" i="5"/>
  <c r="O1366" i="5"/>
  <c r="O1326" i="5"/>
  <c r="K1326" i="5"/>
  <c r="O1253" i="5"/>
  <c r="K1253" i="5"/>
  <c r="K1250" i="5"/>
  <c r="O1250" i="5"/>
  <c r="O1201" i="5"/>
  <c r="K1201" i="5"/>
  <c r="L1102" i="5"/>
  <c r="O1102" i="5"/>
  <c r="L1093" i="5"/>
  <c r="O1093" i="5"/>
  <c r="O1067" i="5"/>
  <c r="K1067" i="5"/>
  <c r="L1038" i="5"/>
  <c r="O1038" i="5"/>
  <c r="L1029" i="5"/>
  <c r="O1029" i="5"/>
  <c r="O1003" i="5"/>
  <c r="K1003" i="5"/>
  <c r="L974" i="5"/>
  <c r="O974" i="5"/>
  <c r="L965" i="5"/>
  <c r="O965" i="5"/>
  <c r="O939" i="5"/>
  <c r="K939" i="5"/>
  <c r="K918" i="5"/>
  <c r="O918" i="5"/>
  <c r="K886" i="5"/>
  <c r="O886" i="5"/>
  <c r="O853" i="5"/>
  <c r="K853" i="5"/>
  <c r="O1369" i="5"/>
  <c r="K1369" i="5"/>
  <c r="L1358" i="5"/>
  <c r="O1358" i="5"/>
  <c r="L1294" i="5"/>
  <c r="O1294" i="5"/>
  <c r="O1221" i="5"/>
  <c r="L1221" i="5"/>
  <c r="L1191" i="5"/>
  <c r="O1191" i="5"/>
  <c r="L1181" i="5"/>
  <c r="O1181" i="5"/>
  <c r="O1139" i="5"/>
  <c r="K1139" i="5"/>
  <c r="O1106" i="5"/>
  <c r="K1106" i="5"/>
  <c r="O1042" i="5"/>
  <c r="K1042" i="5"/>
  <c r="O978" i="5"/>
  <c r="K978" i="5"/>
  <c r="O914" i="5"/>
  <c r="K914" i="5"/>
  <c r="K892" i="5"/>
  <c r="O892" i="5"/>
  <c r="L826" i="5"/>
  <c r="O826" i="5"/>
  <c r="O752" i="5"/>
  <c r="L752" i="5"/>
  <c r="O685" i="5"/>
  <c r="L685" i="5"/>
  <c r="L678" i="5"/>
  <c r="O678" i="5"/>
  <c r="O594" i="5"/>
  <c r="K594" i="5"/>
  <c r="O386" i="5"/>
  <c r="K386" i="5"/>
  <c r="O310" i="5"/>
  <c r="K310" i="5"/>
  <c r="O252" i="5"/>
  <c r="K252" i="5"/>
  <c r="O60" i="5"/>
  <c r="K60" i="5"/>
  <c r="O1593" i="5"/>
  <c r="O1561" i="5"/>
  <c r="O1545" i="5"/>
  <c r="O1523" i="5"/>
  <c r="K1499" i="5"/>
  <c r="K1497" i="5"/>
  <c r="O1481" i="5"/>
  <c r="O1459" i="5"/>
  <c r="K1435" i="5"/>
  <c r="K1433" i="5"/>
  <c r="O1417" i="5"/>
  <c r="O1395" i="5"/>
  <c r="K1341" i="5"/>
  <c r="O1341" i="5"/>
  <c r="K1277" i="5"/>
  <c r="O1277" i="5"/>
  <c r="O1259" i="5"/>
  <c r="K1259" i="5"/>
  <c r="L1138" i="5"/>
  <c r="O1138" i="5"/>
  <c r="O1075" i="5"/>
  <c r="K1075" i="5"/>
  <c r="O1011" i="5"/>
  <c r="K1011" i="5"/>
  <c r="O947" i="5"/>
  <c r="K947" i="5"/>
  <c r="K917" i="5"/>
  <c r="O917" i="5"/>
  <c r="L913" i="5"/>
  <c r="O913" i="5"/>
  <c r="O901" i="5"/>
  <c r="O1765" i="5"/>
  <c r="L1693" i="5"/>
  <c r="O1685" i="5"/>
  <c r="L1653" i="5"/>
  <c r="O1585" i="5"/>
  <c r="O1547" i="5"/>
  <c r="K1523" i="5"/>
  <c r="K1521" i="5"/>
  <c r="O1505" i="5"/>
  <c r="O1483" i="5"/>
  <c r="K1459" i="5"/>
  <c r="K1457" i="5"/>
  <c r="O1441" i="5"/>
  <c r="O1419" i="5"/>
  <c r="K1395" i="5"/>
  <c r="K1393" i="5"/>
  <c r="O1371" i="5"/>
  <c r="K1371" i="5"/>
  <c r="O1361" i="5"/>
  <c r="K1361" i="5"/>
  <c r="O1355" i="5"/>
  <c r="K1355" i="5"/>
  <c r="O1291" i="5"/>
  <c r="K1291" i="5"/>
  <c r="L1261" i="5"/>
  <c r="O1261" i="5"/>
  <c r="K1246" i="5"/>
  <c r="O1246" i="5"/>
  <c r="L1193" i="5"/>
  <c r="O1193" i="5"/>
  <c r="O1165" i="5"/>
  <c r="K1162" i="5"/>
  <c r="O1162" i="5"/>
  <c r="L1074" i="5"/>
  <c r="O1074" i="5"/>
  <c r="L1010" i="5"/>
  <c r="O1010" i="5"/>
  <c r="L946" i="5"/>
  <c r="O946" i="5"/>
  <c r="O920" i="5"/>
  <c r="K920" i="5"/>
  <c r="K888" i="5"/>
  <c r="O888" i="5"/>
  <c r="O1775" i="5"/>
  <c r="O1757" i="5"/>
  <c r="O1733" i="5"/>
  <c r="O1697" i="5"/>
  <c r="O1657" i="5"/>
  <c r="O1597" i="5"/>
  <c r="O1565" i="5"/>
  <c r="K1561" i="5"/>
  <c r="K1547" i="5"/>
  <c r="K1545" i="5"/>
  <c r="O1529" i="5"/>
  <c r="K1483" i="5"/>
  <c r="K1481" i="5"/>
  <c r="O1465" i="5"/>
  <c r="K1419" i="5"/>
  <c r="K1417" i="5"/>
  <c r="O1401" i="5"/>
  <c r="L1354" i="5"/>
  <c r="O1354" i="5"/>
  <c r="O1346" i="5"/>
  <c r="K1334" i="5"/>
  <c r="O1334" i="5"/>
  <c r="O1322" i="5"/>
  <c r="K1322" i="5"/>
  <c r="L1290" i="5"/>
  <c r="O1290" i="5"/>
  <c r="O1282" i="5"/>
  <c r="K1270" i="5"/>
  <c r="O1270" i="5"/>
  <c r="O1230" i="5"/>
  <c r="O1101" i="5"/>
  <c r="K1098" i="5"/>
  <c r="O1098" i="5"/>
  <c r="O1037" i="5"/>
  <c r="K1034" i="5"/>
  <c r="O1034" i="5"/>
  <c r="K970" i="5"/>
  <c r="O970" i="5"/>
  <c r="O916" i="5"/>
  <c r="K916" i="5"/>
  <c r="K840" i="5"/>
  <c r="O840" i="5"/>
  <c r="O1337" i="5"/>
  <c r="O1315" i="5"/>
  <c r="O1273" i="5"/>
  <c r="O1198" i="5"/>
  <c r="O1153" i="5"/>
  <c r="O1115" i="5"/>
  <c r="O1089" i="5"/>
  <c r="O1051" i="5"/>
  <c r="O1025" i="5"/>
  <c r="O987" i="5"/>
  <c r="O961" i="5"/>
  <c r="L666" i="5"/>
  <c r="O666" i="5"/>
  <c r="O433" i="5"/>
  <c r="O397" i="5"/>
  <c r="O1254" i="5"/>
  <c r="O1213" i="5"/>
  <c r="O1129" i="5"/>
  <c r="K1115" i="5"/>
  <c r="O1065" i="5"/>
  <c r="K1051" i="5"/>
  <c r="K901" i="5"/>
  <c r="O820" i="5"/>
  <c r="K820" i="5"/>
  <c r="O623" i="5"/>
  <c r="L623" i="5"/>
  <c r="K249" i="5"/>
  <c r="O249" i="5"/>
  <c r="K140" i="5"/>
  <c r="O140" i="5"/>
  <c r="O1345" i="5"/>
  <c r="O1338" i="5"/>
  <c r="O1323" i="5"/>
  <c r="K1297" i="5"/>
  <c r="O1281" i="5"/>
  <c r="O1274" i="5"/>
  <c r="K1257" i="5"/>
  <c r="L1254" i="5"/>
  <c r="O1229" i="5"/>
  <c r="O1227" i="5"/>
  <c r="L1213" i="5"/>
  <c r="O1210" i="5"/>
  <c r="O1178" i="5"/>
  <c r="O1154" i="5"/>
  <c r="O1145" i="5"/>
  <c r="O1107" i="5"/>
  <c r="O1090" i="5"/>
  <c r="O1081" i="5"/>
  <c r="O1043" i="5"/>
  <c r="O1026" i="5"/>
  <c r="O1017" i="5"/>
  <c r="O979" i="5"/>
  <c r="O962" i="5"/>
  <c r="O953" i="5"/>
  <c r="O929" i="5"/>
  <c r="K908" i="5"/>
  <c r="O900" i="5"/>
  <c r="O885" i="5"/>
  <c r="O876" i="5"/>
  <c r="O866" i="5"/>
  <c r="O794" i="5"/>
  <c r="K794" i="5"/>
  <c r="O642" i="5"/>
  <c r="L642" i="5"/>
  <c r="O616" i="5"/>
  <c r="K616" i="5"/>
  <c r="K219" i="5"/>
  <c r="O219" i="5"/>
  <c r="O1298" i="5"/>
  <c r="O1258" i="5"/>
  <c r="O1170" i="5"/>
  <c r="O1066" i="5"/>
  <c r="O1002" i="5"/>
  <c r="K833" i="5"/>
  <c r="O833" i="5"/>
  <c r="O822" i="5"/>
  <c r="K822" i="5"/>
  <c r="O813" i="5"/>
  <c r="L813" i="5"/>
  <c r="L806" i="5"/>
  <c r="O806" i="5"/>
  <c r="K776" i="5"/>
  <c r="O776" i="5"/>
  <c r="O710" i="5"/>
  <c r="K710" i="5"/>
  <c r="O572" i="5"/>
  <c r="K572" i="5"/>
  <c r="O536" i="5"/>
  <c r="K536" i="5"/>
  <c r="L326" i="5"/>
  <c r="O326" i="5"/>
  <c r="L76" i="5"/>
  <c r="O76" i="5"/>
  <c r="K1147" i="5"/>
  <c r="O1097" i="5"/>
  <c r="K1083" i="5"/>
  <c r="O1033" i="5"/>
  <c r="K1019" i="5"/>
  <c r="O969" i="5"/>
  <c r="K955" i="5"/>
  <c r="K931" i="5"/>
  <c r="O868" i="5"/>
  <c r="O745" i="5"/>
  <c r="K745" i="5"/>
  <c r="O726" i="5"/>
  <c r="L702" i="5"/>
  <c r="O702" i="5"/>
  <c r="L637" i="5"/>
  <c r="O637" i="5"/>
  <c r="O619" i="5"/>
  <c r="K619" i="5"/>
  <c r="O599" i="5"/>
  <c r="K599" i="5"/>
  <c r="K407" i="5"/>
  <c r="O407" i="5"/>
  <c r="L227" i="5"/>
  <c r="O227" i="5"/>
  <c r="O119" i="5"/>
  <c r="K119" i="5"/>
  <c r="K110" i="5"/>
  <c r="O110" i="5"/>
  <c r="K100" i="5"/>
  <c r="O100" i="5"/>
  <c r="O1353" i="5"/>
  <c r="O1331" i="5"/>
  <c r="K1307" i="5"/>
  <c r="K1305" i="5"/>
  <c r="O1289" i="5"/>
  <c r="O1267" i="5"/>
  <c r="O1251" i="5"/>
  <c r="O1212" i="5"/>
  <c r="O1167" i="5"/>
  <c r="O1163" i="5"/>
  <c r="O1137" i="5"/>
  <c r="K1123" i="5"/>
  <c r="O1099" i="5"/>
  <c r="O1073" i="5"/>
  <c r="K1059" i="5"/>
  <c r="O1035" i="5"/>
  <c r="O1009" i="5"/>
  <c r="K995" i="5"/>
  <c r="O971" i="5"/>
  <c r="O945" i="5"/>
  <c r="O844" i="5"/>
  <c r="O737" i="5"/>
  <c r="O733" i="5"/>
  <c r="K698" i="5"/>
  <c r="O698" i="5"/>
  <c r="K664" i="5"/>
  <c r="O664" i="5"/>
  <c r="O587" i="5"/>
  <c r="O503" i="5"/>
  <c r="K503" i="5"/>
  <c r="O479" i="5"/>
  <c r="K479" i="5"/>
  <c r="O467" i="5"/>
  <c r="K467" i="5"/>
  <c r="O413" i="5"/>
  <c r="O374" i="5"/>
  <c r="K374" i="5"/>
  <c r="L286" i="5"/>
  <c r="O286" i="5"/>
  <c r="O808" i="5"/>
  <c r="K801" i="5"/>
  <c r="O798" i="5"/>
  <c r="K797" i="5"/>
  <c r="O789" i="5"/>
  <c r="O782" i="5"/>
  <c r="O777" i="5"/>
  <c r="O762" i="5"/>
  <c r="K761" i="5"/>
  <c r="O749" i="5"/>
  <c r="K748" i="5"/>
  <c r="O740" i="5"/>
  <c r="O724" i="5"/>
  <c r="O700" i="5"/>
  <c r="O697" i="5"/>
  <c r="O689" i="5"/>
  <c r="O682" i="5"/>
  <c r="O680" i="5"/>
  <c r="K676" i="5"/>
  <c r="K626" i="5"/>
  <c r="O443" i="5"/>
  <c r="K365" i="5"/>
  <c r="O365" i="5"/>
  <c r="O350" i="5"/>
  <c r="L350" i="5"/>
  <c r="O345" i="5"/>
  <c r="K345" i="5"/>
  <c r="O329" i="5"/>
  <c r="K329" i="5"/>
  <c r="O294" i="5"/>
  <c r="L294" i="5"/>
  <c r="O289" i="5"/>
  <c r="K289" i="5"/>
  <c r="K243" i="5"/>
  <c r="O243" i="5"/>
  <c r="O178" i="5"/>
  <c r="K178" i="5"/>
  <c r="O127" i="5"/>
  <c r="K127" i="5"/>
  <c r="O31" i="5"/>
  <c r="K31" i="5"/>
  <c r="O793" i="5"/>
  <c r="O753" i="5"/>
  <c r="O730" i="5"/>
  <c r="K726" i="5"/>
  <c r="K717" i="5"/>
  <c r="K587" i="5"/>
  <c r="O571" i="5"/>
  <c r="O556" i="5"/>
  <c r="K512" i="5"/>
  <c r="O504" i="5"/>
  <c r="K488" i="5"/>
  <c r="O480" i="5"/>
  <c r="O458" i="5"/>
  <c r="K443" i="5"/>
  <c r="O421" i="5"/>
  <c r="O410" i="5"/>
  <c r="O273" i="5"/>
  <c r="K273" i="5"/>
  <c r="O267" i="5"/>
  <c r="K267" i="5"/>
  <c r="O248" i="5"/>
  <c r="K248" i="5"/>
  <c r="O159" i="5"/>
  <c r="K159" i="5"/>
  <c r="O126" i="5"/>
  <c r="K51" i="5"/>
  <c r="O51" i="5"/>
  <c r="O34" i="5"/>
  <c r="K34" i="5"/>
  <c r="O830" i="5"/>
  <c r="O825" i="5"/>
  <c r="O786" i="5"/>
  <c r="O769" i="5"/>
  <c r="O744" i="5"/>
  <c r="K737" i="5"/>
  <c r="O734" i="5"/>
  <c r="K733" i="5"/>
  <c r="K730" i="5"/>
  <c r="O725" i="5"/>
  <c r="O718" i="5"/>
  <c r="O713" i="5"/>
  <c r="O701" i="5"/>
  <c r="K700" i="5"/>
  <c r="L697" i="5"/>
  <c r="O694" i="5"/>
  <c r="O692" i="5"/>
  <c r="O686" i="5"/>
  <c r="O636" i="5"/>
  <c r="O618" i="5"/>
  <c r="O588" i="5"/>
  <c r="O583" i="5"/>
  <c r="O575" i="5"/>
  <c r="K567" i="5"/>
  <c r="K559" i="5"/>
  <c r="O554" i="5"/>
  <c r="O551" i="5"/>
  <c r="O544" i="5"/>
  <c r="K543" i="5"/>
  <c r="K531" i="5"/>
  <c r="O511" i="5"/>
  <c r="O499" i="5"/>
  <c r="O487" i="5"/>
  <c r="O475" i="5"/>
  <c r="O451" i="5"/>
  <c r="K450" i="5"/>
  <c r="O446" i="5"/>
  <c r="K445" i="5"/>
  <c r="K433" i="5"/>
  <c r="K413" i="5"/>
  <c r="K397" i="5"/>
  <c r="K382" i="5"/>
  <c r="O382" i="5"/>
  <c r="K318" i="5"/>
  <c r="O191" i="5"/>
  <c r="K191" i="5"/>
  <c r="K174" i="5"/>
  <c r="O174" i="5"/>
  <c r="K162" i="5"/>
  <c r="K150" i="5"/>
  <c r="O150" i="5"/>
  <c r="K124" i="5"/>
  <c r="K118" i="5"/>
  <c r="O118" i="5"/>
  <c r="K836" i="5"/>
  <c r="O814" i="5"/>
  <c r="O809" i="5"/>
  <c r="K780" i="5"/>
  <c r="O774" i="5"/>
  <c r="O772" i="5"/>
  <c r="K756" i="5"/>
  <c r="O736" i="5"/>
  <c r="O716" i="5"/>
  <c r="K668" i="5"/>
  <c r="L665" i="5"/>
  <c r="O662" i="5"/>
  <c r="O660" i="5"/>
  <c r="L657" i="5"/>
  <c r="L647" i="5"/>
  <c r="K636" i="5"/>
  <c r="L627" i="5"/>
  <c r="O624" i="5"/>
  <c r="O622" i="5"/>
  <c r="O604" i="5"/>
  <c r="L571" i="5"/>
  <c r="O568" i="5"/>
  <c r="O566" i="5"/>
  <c r="O520" i="5"/>
  <c r="O439" i="5"/>
  <c r="O432" i="5"/>
  <c r="O405" i="5"/>
  <c r="O398" i="5"/>
  <c r="O381" i="5"/>
  <c r="O378" i="5"/>
  <c r="O373" i="5"/>
  <c r="K373" i="5"/>
  <c r="O349" i="5"/>
  <c r="O347" i="5"/>
  <c r="K347" i="5"/>
  <c r="O293" i="5"/>
  <c r="O291" i="5"/>
  <c r="K291" i="5"/>
  <c r="O266" i="5"/>
  <c r="K254" i="5"/>
  <c r="O254" i="5"/>
  <c r="O247" i="5"/>
  <c r="O244" i="5"/>
  <c r="O223" i="5"/>
  <c r="K223" i="5"/>
  <c r="O190" i="5"/>
  <c r="K183" i="5"/>
  <c r="K164" i="5"/>
  <c r="O164" i="5"/>
  <c r="L158" i="5"/>
  <c r="O158" i="5"/>
  <c r="O135" i="5"/>
  <c r="K135" i="5"/>
  <c r="O132" i="5"/>
  <c r="K132" i="5"/>
  <c r="K115" i="5"/>
  <c r="O115" i="5"/>
  <c r="O98" i="5"/>
  <c r="K98" i="5"/>
  <c r="O95" i="5"/>
  <c r="K95" i="5"/>
  <c r="K86" i="5"/>
  <c r="O86" i="5"/>
  <c r="O67" i="5"/>
  <c r="K358" i="5"/>
  <c r="O358" i="5"/>
  <c r="O355" i="5"/>
  <c r="K355" i="5"/>
  <c r="L346" i="5"/>
  <c r="O346" i="5"/>
  <c r="O317" i="5"/>
  <c r="K317" i="5"/>
  <c r="K302" i="5"/>
  <c r="O302" i="5"/>
  <c r="O299" i="5"/>
  <c r="K299" i="5"/>
  <c r="L290" i="5"/>
  <c r="O290" i="5"/>
  <c r="O275" i="5"/>
  <c r="K275" i="5"/>
  <c r="K238" i="5"/>
  <c r="O238" i="5"/>
  <c r="K226" i="5"/>
  <c r="K214" i="5"/>
  <c r="O214" i="5"/>
  <c r="K188" i="5"/>
  <c r="O170" i="5"/>
  <c r="K170" i="5"/>
  <c r="O138" i="5"/>
  <c r="K138" i="5"/>
  <c r="K123" i="5"/>
  <c r="O123" i="5"/>
  <c r="K772" i="5"/>
  <c r="K716" i="5"/>
  <c r="O708" i="5"/>
  <c r="O673" i="5"/>
  <c r="K649" i="5"/>
  <c r="K314" i="5"/>
  <c r="K285" i="5"/>
  <c r="L274" i="5"/>
  <c r="O274" i="5"/>
  <c r="O262" i="5"/>
  <c r="K262" i="5"/>
  <c r="K228" i="5"/>
  <c r="O228" i="5"/>
  <c r="L222" i="5"/>
  <c r="O222" i="5"/>
  <c r="O199" i="5"/>
  <c r="K199" i="5"/>
  <c r="O196" i="5"/>
  <c r="K196" i="5"/>
  <c r="K182" i="5"/>
  <c r="O182" i="5"/>
  <c r="O172" i="5"/>
  <c r="L172" i="5"/>
  <c r="L163" i="5"/>
  <c r="O163" i="5"/>
  <c r="K155" i="5"/>
  <c r="O155" i="5"/>
  <c r="O74" i="5"/>
  <c r="K74" i="5"/>
  <c r="O55" i="5"/>
  <c r="K55" i="5"/>
  <c r="K46" i="5"/>
  <c r="O46" i="5"/>
  <c r="K36" i="5"/>
  <c r="O36" i="5"/>
  <c r="O829" i="5"/>
  <c r="K812" i="5"/>
  <c r="O754" i="5"/>
  <c r="L705" i="5"/>
  <c r="L681" i="5"/>
  <c r="O570" i="5"/>
  <c r="O459" i="5"/>
  <c r="O422" i="5"/>
  <c r="O389" i="5"/>
  <c r="O369" i="5"/>
  <c r="K369" i="5"/>
  <c r="K363" i="5"/>
  <c r="O357" i="5"/>
  <c r="L357" i="5"/>
  <c r="O354" i="5"/>
  <c r="O307" i="5"/>
  <c r="O301" i="5"/>
  <c r="L301" i="5"/>
  <c r="O298" i="5"/>
  <c r="O261" i="5"/>
  <c r="O234" i="5"/>
  <c r="K234" i="5"/>
  <c r="O202" i="5"/>
  <c r="K202" i="5"/>
  <c r="O195" i="5"/>
  <c r="K187" i="5"/>
  <c r="O187" i="5"/>
  <c r="K179" i="5"/>
  <c r="O179" i="5"/>
  <c r="K91" i="5"/>
  <c r="O91" i="5"/>
  <c r="L108" i="5"/>
  <c r="K106" i="5"/>
  <c r="K68" i="5"/>
  <c r="K63" i="5"/>
  <c r="L44" i="5"/>
  <c r="K42" i="5"/>
  <c r="O114" i="5"/>
  <c r="O71" i="5"/>
  <c r="O50" i="5"/>
  <c r="O331" i="5"/>
  <c r="O313" i="5"/>
  <c r="O239" i="5"/>
  <c r="O218" i="5"/>
  <c r="O192" i="5"/>
  <c r="O175" i="5"/>
  <c r="O154" i="5"/>
  <c r="O128" i="5"/>
  <c r="O111" i="5"/>
  <c r="O90" i="5"/>
  <c r="O64" i="5"/>
  <c r="O59" i="5"/>
  <c r="O54" i="5"/>
  <c r="O47" i="5"/>
  <c r="O30" i="5"/>
  <c r="K114" i="5"/>
  <c r="O99" i="5"/>
  <c r="O94" i="5"/>
  <c r="K71" i="5"/>
  <c r="K50" i="5"/>
  <c r="O35" i="5"/>
  <c r="O377" i="5"/>
  <c r="K353" i="5"/>
  <c r="O321" i="5"/>
  <c r="K297" i="5"/>
  <c r="O281" i="5"/>
  <c r="K265" i="5"/>
  <c r="O231" i="5"/>
  <c r="K215" i="5"/>
  <c r="O210" i="5"/>
  <c r="K194" i="5"/>
  <c r="O167" i="5"/>
  <c r="K151" i="5"/>
  <c r="O146" i="5"/>
  <c r="K130" i="5"/>
  <c r="O103" i="5"/>
  <c r="K87" i="5"/>
  <c r="O82" i="5"/>
  <c r="K66" i="5"/>
  <c r="O39" i="5"/>
  <c r="K1543" i="5"/>
  <c r="O1543" i="5"/>
  <c r="L1023" i="5"/>
  <c r="O1023" i="5"/>
  <c r="L959" i="5"/>
  <c r="O959" i="5"/>
  <c r="O690" i="5"/>
  <c r="K690" i="5"/>
  <c r="K416" i="5"/>
  <c r="O416" i="5"/>
  <c r="K246" i="5"/>
  <c r="O246" i="5"/>
  <c r="O1910" i="5"/>
  <c r="K1910" i="5"/>
  <c r="O2416" i="5"/>
  <c r="O2408" i="5"/>
  <c r="O2400" i="5"/>
  <c r="O2392" i="5"/>
  <c r="O2384" i="5"/>
  <c r="O2376" i="5"/>
  <c r="O2368" i="5"/>
  <c r="O2360" i="5"/>
  <c r="O2352" i="5"/>
  <c r="O2344" i="5"/>
  <c r="O2336" i="5"/>
  <c r="O2328" i="5"/>
  <c r="O2320" i="5"/>
  <c r="O2312" i="5"/>
  <c r="O2304" i="5"/>
  <c r="O2296" i="5"/>
  <c r="O2274" i="5"/>
  <c r="O2267" i="5"/>
  <c r="O2260" i="5"/>
  <c r="O2255" i="5"/>
  <c r="O2248" i="5"/>
  <c r="O2241" i="5"/>
  <c r="O2225" i="5"/>
  <c r="O2209" i="5"/>
  <c r="O2193" i="5"/>
  <c r="O2182" i="5"/>
  <c r="K2182" i="5"/>
  <c r="K2177" i="5"/>
  <c r="O2177" i="5"/>
  <c r="O2172" i="5"/>
  <c r="O2118" i="5"/>
  <c r="K2118" i="5"/>
  <c r="O2054" i="5"/>
  <c r="K2054" i="5"/>
  <c r="O1990" i="5"/>
  <c r="K1990" i="5"/>
  <c r="O1950" i="5"/>
  <c r="K1950" i="5"/>
  <c r="O1918" i="5"/>
  <c r="K1918" i="5"/>
  <c r="O1886" i="5"/>
  <c r="K1886" i="5"/>
  <c r="O1854" i="5"/>
  <c r="K1854" i="5"/>
  <c r="K1769" i="5"/>
  <c r="O1769" i="5"/>
  <c r="O1696" i="5"/>
  <c r="K1696" i="5"/>
  <c r="O1942" i="5"/>
  <c r="K1942" i="5"/>
  <c r="O1878" i="5"/>
  <c r="K1878" i="5"/>
  <c r="K2413" i="5"/>
  <c r="K2405" i="5"/>
  <c r="K2381" i="5"/>
  <c r="K2373" i="5"/>
  <c r="K2365" i="5"/>
  <c r="K2357" i="5"/>
  <c r="K2349" i="5"/>
  <c r="K2341" i="5"/>
  <c r="K2333" i="5"/>
  <c r="K2325" i="5"/>
  <c r="K2317" i="5"/>
  <c r="K2309" i="5"/>
  <c r="K2301" i="5"/>
  <c r="K2293" i="5"/>
  <c r="K2281" i="5"/>
  <c r="K2262" i="5"/>
  <c r="O2246" i="5"/>
  <c r="K2243" i="5"/>
  <c r="K2236" i="5"/>
  <c r="L2229" i="5"/>
  <c r="O2229" i="5"/>
  <c r="K2218" i="5"/>
  <c r="O2218" i="5"/>
  <c r="L2213" i="5"/>
  <c r="O2213" i="5"/>
  <c r="K2202" i="5"/>
  <c r="O2202" i="5"/>
  <c r="L2197" i="5"/>
  <c r="O2197" i="5"/>
  <c r="O2174" i="5"/>
  <c r="K2174" i="5"/>
  <c r="K2169" i="5"/>
  <c r="O2169" i="5"/>
  <c r="O2110" i="5"/>
  <c r="K2110" i="5"/>
  <c r="O2046" i="5"/>
  <c r="K2046" i="5"/>
  <c r="O1982" i="5"/>
  <c r="K1982" i="5"/>
  <c r="O1966" i="5"/>
  <c r="K1966" i="5"/>
  <c r="O1760" i="5"/>
  <c r="K1760" i="5"/>
  <c r="K1747" i="5"/>
  <c r="O1747" i="5"/>
  <c r="K2153" i="5"/>
  <c r="O2153" i="5"/>
  <c r="K1732" i="5"/>
  <c r="O1732" i="5"/>
  <c r="O1596" i="5"/>
  <c r="K1596" i="5"/>
  <c r="O1243" i="5"/>
  <c r="K1243" i="5"/>
  <c r="L1087" i="5"/>
  <c r="O1087" i="5"/>
  <c r="L402" i="5"/>
  <c r="O402" i="5"/>
  <c r="O284" i="5"/>
  <c r="K284" i="5"/>
  <c r="O2134" i="5"/>
  <c r="K2134" i="5"/>
  <c r="O2006" i="5"/>
  <c r="K2006" i="5"/>
  <c r="K2397" i="5"/>
  <c r="O2270" i="5"/>
  <c r="O2261" i="5"/>
  <c r="O2242" i="5"/>
  <c r="O2233" i="5"/>
  <c r="O2217" i="5"/>
  <c r="O2201" i="5"/>
  <c r="O2150" i="5"/>
  <c r="K2150" i="5"/>
  <c r="O2086" i="5"/>
  <c r="K2086" i="5"/>
  <c r="O2022" i="5"/>
  <c r="K2022" i="5"/>
  <c r="O1934" i="5"/>
  <c r="K1934" i="5"/>
  <c r="O1902" i="5"/>
  <c r="K1902" i="5"/>
  <c r="O1870" i="5"/>
  <c r="K1870" i="5"/>
  <c r="O2230" i="5"/>
  <c r="K2230" i="5"/>
  <c r="O2158" i="5"/>
  <c r="K2158" i="5"/>
  <c r="O2030" i="5"/>
  <c r="K2030" i="5"/>
  <c r="K1552" i="5"/>
  <c r="O1552" i="5"/>
  <c r="L1151" i="5"/>
  <c r="O1151" i="5"/>
  <c r="O1012" i="5"/>
  <c r="K1012" i="5"/>
  <c r="O948" i="5"/>
  <c r="K948" i="5"/>
  <c r="O879" i="5"/>
  <c r="K879" i="5"/>
  <c r="O608" i="5"/>
  <c r="K608" i="5"/>
  <c r="L427" i="5"/>
  <c r="O427" i="5"/>
  <c r="O388" i="5"/>
  <c r="K388" i="5"/>
  <c r="O61" i="5"/>
  <c r="K61" i="5"/>
  <c r="O2266" i="5"/>
  <c r="K2246" i="5"/>
  <c r="K2227" i="5"/>
  <c r="O2222" i="5"/>
  <c r="K2222" i="5"/>
  <c r="K2211" i="5"/>
  <c r="O2206" i="5"/>
  <c r="K2206" i="5"/>
  <c r="K2195" i="5"/>
  <c r="O2190" i="5"/>
  <c r="K2190" i="5"/>
  <c r="K2185" i="5"/>
  <c r="O2185" i="5"/>
  <c r="O2180" i="5"/>
  <c r="O2126" i="5"/>
  <c r="K2126" i="5"/>
  <c r="O2062" i="5"/>
  <c r="K2062" i="5"/>
  <c r="O1998" i="5"/>
  <c r="K1998" i="5"/>
  <c r="O2198" i="5"/>
  <c r="K2198" i="5"/>
  <c r="O2094" i="5"/>
  <c r="K2094" i="5"/>
  <c r="O1656" i="5"/>
  <c r="K1656" i="5"/>
  <c r="L1554" i="5"/>
  <c r="O1554" i="5"/>
  <c r="O1444" i="5"/>
  <c r="K1444" i="5"/>
  <c r="K614" i="5"/>
  <c r="O614" i="5"/>
  <c r="K385" i="5"/>
  <c r="O385" i="5"/>
  <c r="K2269" i="5"/>
  <c r="O2290" i="5"/>
  <c r="O2166" i="5"/>
  <c r="K2166" i="5"/>
  <c r="K2161" i="5"/>
  <c r="O2161" i="5"/>
  <c r="O2102" i="5"/>
  <c r="K2102" i="5"/>
  <c r="O2038" i="5"/>
  <c r="K2038" i="5"/>
  <c r="O1958" i="5"/>
  <c r="K1958" i="5"/>
  <c r="O1926" i="5"/>
  <c r="K1926" i="5"/>
  <c r="O1894" i="5"/>
  <c r="K1894" i="5"/>
  <c r="O1862" i="5"/>
  <c r="K1862" i="5"/>
  <c r="O1835" i="5"/>
  <c r="K1835" i="5"/>
  <c r="O1822" i="5"/>
  <c r="K1822" i="5"/>
  <c r="O2214" i="5"/>
  <c r="K2214" i="5"/>
  <c r="L1734" i="5"/>
  <c r="O1734" i="5"/>
  <c r="L1611" i="5"/>
  <c r="O1611" i="5"/>
  <c r="O1508" i="5"/>
  <c r="K1508" i="5"/>
  <c r="O1380" i="5"/>
  <c r="K1380" i="5"/>
  <c r="O1316" i="5"/>
  <c r="K1316" i="5"/>
  <c r="O1140" i="5"/>
  <c r="K1140" i="5"/>
  <c r="O1076" i="5"/>
  <c r="K1076" i="5"/>
  <c r="O189" i="5"/>
  <c r="K189" i="5"/>
  <c r="O125" i="5"/>
  <c r="K125" i="5"/>
  <c r="O2286" i="5"/>
  <c r="O2070" i="5"/>
  <c r="K2070" i="5"/>
  <c r="O1846" i="5"/>
  <c r="K1846" i="5"/>
  <c r="O2278" i="5"/>
  <c r="O2250" i="5"/>
  <c r="K2226" i="5"/>
  <c r="O2226" i="5"/>
  <c r="L2221" i="5"/>
  <c r="O2221" i="5"/>
  <c r="K2210" i="5"/>
  <c r="O2210" i="5"/>
  <c r="L2205" i="5"/>
  <c r="O2205" i="5"/>
  <c r="K2194" i="5"/>
  <c r="O2194" i="5"/>
  <c r="L2189" i="5"/>
  <c r="O2189" i="5"/>
  <c r="O2142" i="5"/>
  <c r="K2142" i="5"/>
  <c r="O2078" i="5"/>
  <c r="K2078" i="5"/>
  <c r="O2014" i="5"/>
  <c r="K2014" i="5"/>
  <c r="O1974" i="5"/>
  <c r="K1974" i="5"/>
  <c r="O1803" i="5"/>
  <c r="K1803" i="5"/>
  <c r="O1790" i="5"/>
  <c r="K1790" i="5"/>
  <c r="O2145" i="5"/>
  <c r="O2137" i="5"/>
  <c r="O2129" i="5"/>
  <c r="O2121" i="5"/>
  <c r="O2113" i="5"/>
  <c r="O2105" i="5"/>
  <c r="O2097" i="5"/>
  <c r="O2089" i="5"/>
  <c r="O2081" i="5"/>
  <c r="O2073" i="5"/>
  <c r="O2065" i="5"/>
  <c r="O2057" i="5"/>
  <c r="O2049" i="5"/>
  <c r="O2041" i="5"/>
  <c r="O2033" i="5"/>
  <c r="O2025" i="5"/>
  <c r="O2017" i="5"/>
  <c r="O2009" i="5"/>
  <c r="O2001" i="5"/>
  <c r="O1993" i="5"/>
  <c r="O1985" i="5"/>
  <c r="O1977" i="5"/>
  <c r="O1969" i="5"/>
  <c r="O1961" i="5"/>
  <c r="O1953" i="5"/>
  <c r="O1945" i="5"/>
  <c r="O1937" i="5"/>
  <c r="O1929" i="5"/>
  <c r="O1921" i="5"/>
  <c r="O1913" i="5"/>
  <c r="O1905" i="5"/>
  <c r="O1897" i="5"/>
  <c r="O1889" i="5"/>
  <c r="O1881" i="5"/>
  <c r="O1873" i="5"/>
  <c r="O1865" i="5"/>
  <c r="O1857" i="5"/>
  <c r="O1849" i="5"/>
  <c r="O1833" i="5"/>
  <c r="O1820" i="5"/>
  <c r="O1818" i="5"/>
  <c r="O1816" i="5"/>
  <c r="O1801" i="5"/>
  <c r="O1788" i="5"/>
  <c r="O1786" i="5"/>
  <c r="O1784" i="5"/>
  <c r="K1755" i="5"/>
  <c r="O1755" i="5"/>
  <c r="K1740" i="5"/>
  <c r="O1740" i="5"/>
  <c r="O1704" i="5"/>
  <c r="K1704" i="5"/>
  <c r="O1664" i="5"/>
  <c r="K1664" i="5"/>
  <c r="O1752" i="5"/>
  <c r="K1752" i="5"/>
  <c r="K1739" i="5"/>
  <c r="O1739" i="5"/>
  <c r="O1688" i="5"/>
  <c r="K1688" i="5"/>
  <c r="K1648" i="5"/>
  <c r="O1648" i="5"/>
  <c r="O2186" i="5"/>
  <c r="O2178" i="5"/>
  <c r="O2170" i="5"/>
  <c r="O2162" i="5"/>
  <c r="O2154" i="5"/>
  <c r="O2146" i="5"/>
  <c r="O2138" i="5"/>
  <c r="O2130" i="5"/>
  <c r="O2122" i="5"/>
  <c r="O2114" i="5"/>
  <c r="O2106" i="5"/>
  <c r="O2098" i="5"/>
  <c r="O2090" i="5"/>
  <c r="O2082" i="5"/>
  <c r="O2074" i="5"/>
  <c r="O2066" i="5"/>
  <c r="O2058" i="5"/>
  <c r="O2050" i="5"/>
  <c r="O2042" i="5"/>
  <c r="O2034" i="5"/>
  <c r="O2026" i="5"/>
  <c r="O2018" i="5"/>
  <c r="O2010" i="5"/>
  <c r="O2002" i="5"/>
  <c r="O1994" i="5"/>
  <c r="O1986" i="5"/>
  <c r="O1978" i="5"/>
  <c r="O1970" i="5"/>
  <c r="O1962" i="5"/>
  <c r="O1946" i="5"/>
  <c r="O1938" i="5"/>
  <c r="O1930" i="5"/>
  <c r="O1922" i="5"/>
  <c r="O1914" i="5"/>
  <c r="O1906" i="5"/>
  <c r="O1898" i="5"/>
  <c r="O1890" i="5"/>
  <c r="O1882" i="5"/>
  <c r="O1874" i="5"/>
  <c r="O1866" i="5"/>
  <c r="O1858" i="5"/>
  <c r="O1850" i="5"/>
  <c r="O1838" i="5"/>
  <c r="O1827" i="5"/>
  <c r="O1823" i="5"/>
  <c r="O1806" i="5"/>
  <c r="O1795" i="5"/>
  <c r="O1791" i="5"/>
  <c r="O1774" i="5"/>
  <c r="O1764" i="5"/>
  <c r="L1759" i="5"/>
  <c r="O1759" i="5"/>
  <c r="O1744" i="5"/>
  <c r="K1744" i="5"/>
  <c r="K1731" i="5"/>
  <c r="O1731" i="5"/>
  <c r="O1680" i="5"/>
  <c r="K1680" i="5"/>
  <c r="K1632" i="5"/>
  <c r="O1632" i="5"/>
  <c r="K1575" i="5"/>
  <c r="O1575" i="5"/>
  <c r="L1563" i="5"/>
  <c r="O1563" i="5"/>
  <c r="O2181" i="5"/>
  <c r="O2173" i="5"/>
  <c r="O2165" i="5"/>
  <c r="O2157" i="5"/>
  <c r="O2149" i="5"/>
  <c r="O2141" i="5"/>
  <c r="O2133" i="5"/>
  <c r="O2125" i="5"/>
  <c r="O2117" i="5"/>
  <c r="O2109" i="5"/>
  <c r="O2101" i="5"/>
  <c r="O2093" i="5"/>
  <c r="O2085" i="5"/>
  <c r="O2077" i="5"/>
  <c r="O2069" i="5"/>
  <c r="O2061" i="5"/>
  <c r="O2053" i="5"/>
  <c r="O2045" i="5"/>
  <c r="O2037" i="5"/>
  <c r="O2029" i="5"/>
  <c r="O2021" i="5"/>
  <c r="O2013" i="5"/>
  <c r="O2005" i="5"/>
  <c r="O1997" i="5"/>
  <c r="O1989" i="5"/>
  <c r="L1829" i="5"/>
  <c r="L1797" i="5"/>
  <c r="L1751" i="5"/>
  <c r="O1751" i="5"/>
  <c r="O1736" i="5"/>
  <c r="K1736" i="5"/>
  <c r="O1615" i="5"/>
  <c r="O1580" i="5"/>
  <c r="K1580" i="5"/>
  <c r="K1827" i="5"/>
  <c r="O1819" i="5"/>
  <c r="K1795" i="5"/>
  <c r="O1787" i="5"/>
  <c r="L1743" i="5"/>
  <c r="O1743" i="5"/>
  <c r="O1728" i="5"/>
  <c r="K1728" i="5"/>
  <c r="O1607" i="5"/>
  <c r="K1607" i="5"/>
  <c r="O1841" i="5"/>
  <c r="L1821" i="5"/>
  <c r="O1809" i="5"/>
  <c r="L1789" i="5"/>
  <c r="O1777" i="5"/>
  <c r="K1768" i="5"/>
  <c r="K1756" i="5"/>
  <c r="O1756" i="5"/>
  <c r="L1735" i="5"/>
  <c r="O1735" i="5"/>
  <c r="O1720" i="5"/>
  <c r="K1720" i="5"/>
  <c r="O1672" i="5"/>
  <c r="K1672" i="5"/>
  <c r="L1646" i="5"/>
  <c r="O1646" i="5"/>
  <c r="O1843" i="5"/>
  <c r="K1819" i="5"/>
  <c r="O1811" i="5"/>
  <c r="K1787" i="5"/>
  <c r="O1779" i="5"/>
  <c r="O1767" i="5"/>
  <c r="K1763" i="5"/>
  <c r="O1763" i="5"/>
  <c r="K1748" i="5"/>
  <c r="O1748" i="5"/>
  <c r="O1742" i="5"/>
  <c r="O1712" i="5"/>
  <c r="K1712" i="5"/>
  <c r="O1641" i="5"/>
  <c r="K1641" i="5"/>
  <c r="O1723" i="5"/>
  <c r="O1715" i="5"/>
  <c r="O1707" i="5"/>
  <c r="O1699" i="5"/>
  <c r="O1691" i="5"/>
  <c r="O1683" i="5"/>
  <c r="O1675" i="5"/>
  <c r="O1667" i="5"/>
  <c r="O1659" i="5"/>
  <c r="O1651" i="5"/>
  <c r="O1639" i="5"/>
  <c r="O1636" i="5"/>
  <c r="O1628" i="5"/>
  <c r="K1628" i="5"/>
  <c r="K1624" i="5"/>
  <c r="O1624" i="5"/>
  <c r="O1605" i="5"/>
  <c r="O1591" i="5"/>
  <c r="O1548" i="5"/>
  <c r="K1548" i="5"/>
  <c r="O1484" i="5"/>
  <c r="K1484" i="5"/>
  <c r="O1420" i="5"/>
  <c r="K1420" i="5"/>
  <c r="O1356" i="5"/>
  <c r="K1356" i="5"/>
  <c r="O1292" i="5"/>
  <c r="K1292" i="5"/>
  <c r="K1568" i="5"/>
  <c r="O1568" i="5"/>
  <c r="O1532" i="5"/>
  <c r="K1532" i="5"/>
  <c r="O1468" i="5"/>
  <c r="K1468" i="5"/>
  <c r="O1404" i="5"/>
  <c r="K1404" i="5"/>
  <c r="O1340" i="5"/>
  <c r="K1340" i="5"/>
  <c r="O1276" i="5"/>
  <c r="K1276" i="5"/>
  <c r="O1226" i="5"/>
  <c r="K1226" i="5"/>
  <c r="O1209" i="5"/>
  <c r="K1209" i="5"/>
  <c r="O1724" i="5"/>
  <c r="O1716" i="5"/>
  <c r="O1708" i="5"/>
  <c r="O1700" i="5"/>
  <c r="O1692" i="5"/>
  <c r="O1684" i="5"/>
  <c r="O1676" i="5"/>
  <c r="O1668" i="5"/>
  <c r="O1660" i="5"/>
  <c r="O1652" i="5"/>
  <c r="O1647" i="5"/>
  <c r="O1635" i="5"/>
  <c r="O1629" i="5"/>
  <c r="K1600" i="5"/>
  <c r="O1600" i="5"/>
  <c r="L1595" i="5"/>
  <c r="O1595" i="5"/>
  <c r="K1584" i="5"/>
  <c r="O1584" i="5"/>
  <c r="L1579" i="5"/>
  <c r="O1579" i="5"/>
  <c r="O1556" i="5"/>
  <c r="K1556" i="5"/>
  <c r="O1492" i="5"/>
  <c r="K1492" i="5"/>
  <c r="O1428" i="5"/>
  <c r="K1428" i="5"/>
  <c r="O1364" i="5"/>
  <c r="K1364" i="5"/>
  <c r="O1300" i="5"/>
  <c r="K1300" i="5"/>
  <c r="O1260" i="5"/>
  <c r="K1260" i="5"/>
  <c r="L1222" i="5"/>
  <c r="O1222" i="5"/>
  <c r="L1174" i="5"/>
  <c r="O1174" i="5"/>
  <c r="O1727" i="5"/>
  <c r="O1719" i="5"/>
  <c r="O1711" i="5"/>
  <c r="O1703" i="5"/>
  <c r="O1695" i="5"/>
  <c r="O1687" i="5"/>
  <c r="O1679" i="5"/>
  <c r="O1671" i="5"/>
  <c r="O1663" i="5"/>
  <c r="O1655" i="5"/>
  <c r="O1640" i="5"/>
  <c r="O1610" i="5"/>
  <c r="K1609" i="5"/>
  <c r="O1599" i="5"/>
  <c r="O1583" i="5"/>
  <c r="O1572" i="5"/>
  <c r="K1572" i="5"/>
  <c r="K1567" i="5"/>
  <c r="O1567" i="5"/>
  <c r="O1562" i="5"/>
  <c r="K1551" i="5"/>
  <c r="O1551" i="5"/>
  <c r="O1516" i="5"/>
  <c r="K1516" i="5"/>
  <c r="O1452" i="5"/>
  <c r="K1452" i="5"/>
  <c r="O1388" i="5"/>
  <c r="K1388" i="5"/>
  <c r="O1324" i="5"/>
  <c r="K1324" i="5"/>
  <c r="O1228" i="5"/>
  <c r="K1228" i="5"/>
  <c r="K1644" i="5"/>
  <c r="K1617" i="5"/>
  <c r="O1604" i="5"/>
  <c r="K1604" i="5"/>
  <c r="K1593" i="5"/>
  <c r="O1588" i="5"/>
  <c r="K1588" i="5"/>
  <c r="K1560" i="5"/>
  <c r="O1560" i="5"/>
  <c r="O1540" i="5"/>
  <c r="K1540" i="5"/>
  <c r="O1476" i="5"/>
  <c r="K1476" i="5"/>
  <c r="O1412" i="5"/>
  <c r="K1412" i="5"/>
  <c r="O1348" i="5"/>
  <c r="K1348" i="5"/>
  <c r="O1284" i="5"/>
  <c r="K1284" i="5"/>
  <c r="O1211" i="5"/>
  <c r="K1211" i="5"/>
  <c r="O1643" i="5"/>
  <c r="K1625" i="5"/>
  <c r="O1612" i="5"/>
  <c r="K1612" i="5"/>
  <c r="K1608" i="5"/>
  <c r="O1608" i="5"/>
  <c r="O1594" i="5"/>
  <c r="O1578" i="5"/>
  <c r="L1571" i="5"/>
  <c r="O1571" i="5"/>
  <c r="O1555" i="5"/>
  <c r="K1535" i="5"/>
  <c r="O1535" i="5"/>
  <c r="O1500" i="5"/>
  <c r="K1500" i="5"/>
  <c r="O1436" i="5"/>
  <c r="K1436" i="5"/>
  <c r="O1372" i="5"/>
  <c r="K1372" i="5"/>
  <c r="O1308" i="5"/>
  <c r="K1308" i="5"/>
  <c r="O1241" i="5"/>
  <c r="K1241" i="5"/>
  <c r="K1633" i="5"/>
  <c r="O1620" i="5"/>
  <c r="K1620" i="5"/>
  <c r="K1616" i="5"/>
  <c r="O1616" i="5"/>
  <c r="L1603" i="5"/>
  <c r="O1603" i="5"/>
  <c r="K1592" i="5"/>
  <c r="O1592" i="5"/>
  <c r="L1587" i="5"/>
  <c r="O1587" i="5"/>
  <c r="K1576" i="5"/>
  <c r="O1576" i="5"/>
  <c r="O1564" i="5"/>
  <c r="K1564" i="5"/>
  <c r="K1559" i="5"/>
  <c r="O1559" i="5"/>
  <c r="O1524" i="5"/>
  <c r="K1524" i="5"/>
  <c r="O1460" i="5"/>
  <c r="K1460" i="5"/>
  <c r="O1396" i="5"/>
  <c r="K1396" i="5"/>
  <c r="O1332" i="5"/>
  <c r="K1332" i="5"/>
  <c r="O1268" i="5"/>
  <c r="K1268" i="5"/>
  <c r="O1252" i="5"/>
  <c r="K1252" i="5"/>
  <c r="O1527" i="5"/>
  <c r="O1519" i="5"/>
  <c r="O1511" i="5"/>
  <c r="O1503" i="5"/>
  <c r="O1495" i="5"/>
  <c r="O1487" i="5"/>
  <c r="O1479" i="5"/>
  <c r="O1471" i="5"/>
  <c r="O1463" i="5"/>
  <c r="O1455" i="5"/>
  <c r="O1447" i="5"/>
  <c r="O1439" i="5"/>
  <c r="O1431" i="5"/>
  <c r="O1423" i="5"/>
  <c r="O1415" i="5"/>
  <c r="O1407" i="5"/>
  <c r="O1399" i="5"/>
  <c r="O1391" i="5"/>
  <c r="O1383" i="5"/>
  <c r="O1375" i="5"/>
  <c r="O1367" i="5"/>
  <c r="O1359" i="5"/>
  <c r="O1351" i="5"/>
  <c r="O1343" i="5"/>
  <c r="O1335" i="5"/>
  <c r="O1327" i="5"/>
  <c r="O1319" i="5"/>
  <c r="O1311" i="5"/>
  <c r="O1303" i="5"/>
  <c r="O1295" i="5"/>
  <c r="O1287" i="5"/>
  <c r="O1279" i="5"/>
  <c r="O1271" i="5"/>
  <c r="O1263" i="5"/>
  <c r="O1255" i="5"/>
  <c r="O1239" i="5"/>
  <c r="O1224" i="5"/>
  <c r="O1207" i="5"/>
  <c r="O1196" i="5"/>
  <c r="K1196" i="5"/>
  <c r="O1185" i="5"/>
  <c r="O1183" i="5"/>
  <c r="O1161" i="5"/>
  <c r="K1161" i="5"/>
  <c r="L1111" i="5"/>
  <c r="O1111" i="5"/>
  <c r="O1100" i="5"/>
  <c r="K1100" i="5"/>
  <c r="L1047" i="5"/>
  <c r="O1047" i="5"/>
  <c r="O1036" i="5"/>
  <c r="K1036" i="5"/>
  <c r="L983" i="5"/>
  <c r="O983" i="5"/>
  <c r="O972" i="5"/>
  <c r="K972" i="5"/>
  <c r="L890" i="5"/>
  <c r="O890" i="5"/>
  <c r="O864" i="5"/>
  <c r="K864" i="5"/>
  <c r="K792" i="5"/>
  <c r="O792" i="5"/>
  <c r="L773" i="5"/>
  <c r="O773" i="5"/>
  <c r="K656" i="5"/>
  <c r="O656" i="5"/>
  <c r="K606" i="5"/>
  <c r="O606" i="5"/>
  <c r="O1187" i="5"/>
  <c r="L1127" i="5"/>
  <c r="O1127" i="5"/>
  <c r="O1116" i="5"/>
  <c r="K1116" i="5"/>
  <c r="L1063" i="5"/>
  <c r="O1063" i="5"/>
  <c r="O1052" i="5"/>
  <c r="K1052" i="5"/>
  <c r="L999" i="5"/>
  <c r="O999" i="5"/>
  <c r="O988" i="5"/>
  <c r="K988" i="5"/>
  <c r="L935" i="5"/>
  <c r="O935" i="5"/>
  <c r="O924" i="5"/>
  <c r="K924" i="5"/>
  <c r="L858" i="5"/>
  <c r="O858" i="5"/>
  <c r="L841" i="5"/>
  <c r="O841" i="5"/>
  <c r="O831" i="5"/>
  <c r="K831" i="5"/>
  <c r="L810" i="5"/>
  <c r="O810" i="5"/>
  <c r="O658" i="5"/>
  <c r="K658" i="5"/>
  <c r="L540" i="5"/>
  <c r="O540" i="5"/>
  <c r="L476" i="5"/>
  <c r="O476" i="5"/>
  <c r="O455" i="5"/>
  <c r="K455" i="5"/>
  <c r="O441" i="5"/>
  <c r="K441" i="5"/>
  <c r="O1544" i="5"/>
  <c r="O1536" i="5"/>
  <c r="O1528" i="5"/>
  <c r="O1520" i="5"/>
  <c r="O1512" i="5"/>
  <c r="O1504" i="5"/>
  <c r="O1496" i="5"/>
  <c r="O1488" i="5"/>
  <c r="O1480" i="5"/>
  <c r="O1472" i="5"/>
  <c r="O1464" i="5"/>
  <c r="O1456" i="5"/>
  <c r="O1448" i="5"/>
  <c r="O1440" i="5"/>
  <c r="O1432" i="5"/>
  <c r="O1424" i="5"/>
  <c r="O1416" i="5"/>
  <c r="O1408" i="5"/>
  <c r="O1400" i="5"/>
  <c r="O1392" i="5"/>
  <c r="O1384" i="5"/>
  <c r="O1376" i="5"/>
  <c r="O1368" i="5"/>
  <c r="O1360" i="5"/>
  <c r="O1352" i="5"/>
  <c r="O1344" i="5"/>
  <c r="O1336" i="5"/>
  <c r="O1328" i="5"/>
  <c r="O1320" i="5"/>
  <c r="O1312" i="5"/>
  <c r="O1304" i="5"/>
  <c r="O1296" i="5"/>
  <c r="O1288" i="5"/>
  <c r="O1280" i="5"/>
  <c r="O1272" i="5"/>
  <c r="O1264" i="5"/>
  <c r="O1256" i="5"/>
  <c r="O1235" i="5"/>
  <c r="O1225" i="5"/>
  <c r="O1220" i="5"/>
  <c r="O1203" i="5"/>
  <c r="O1195" i="5"/>
  <c r="K1187" i="5"/>
  <c r="K1176" i="5"/>
  <c r="O1176" i="5"/>
  <c r="O1172" i="5"/>
  <c r="K1172" i="5"/>
  <c r="K1160" i="5"/>
  <c r="O1160" i="5"/>
  <c r="O1156" i="5"/>
  <c r="K1156" i="5"/>
  <c r="L1103" i="5"/>
  <c r="O1103" i="5"/>
  <c r="O1092" i="5"/>
  <c r="K1092" i="5"/>
  <c r="L1039" i="5"/>
  <c r="O1039" i="5"/>
  <c r="O1028" i="5"/>
  <c r="K1028" i="5"/>
  <c r="L975" i="5"/>
  <c r="O975" i="5"/>
  <c r="O964" i="5"/>
  <c r="K964" i="5"/>
  <c r="O796" i="5"/>
  <c r="K796" i="5"/>
  <c r="K728" i="5"/>
  <c r="O728" i="5"/>
  <c r="L709" i="5"/>
  <c r="O709" i="5"/>
  <c r="K645" i="5"/>
  <c r="O645" i="5"/>
  <c r="L564" i="5"/>
  <c r="O564" i="5"/>
  <c r="O1240" i="5"/>
  <c r="O1238" i="5"/>
  <c r="O1223" i="5"/>
  <c r="O1208" i="5"/>
  <c r="O1206" i="5"/>
  <c r="K1203" i="5"/>
  <c r="K1195" i="5"/>
  <c r="O1190" i="5"/>
  <c r="O1186" i="5"/>
  <c r="O1169" i="5"/>
  <c r="K1169" i="5"/>
  <c r="L1143" i="5"/>
  <c r="O1143" i="5"/>
  <c r="O1132" i="5"/>
  <c r="K1132" i="5"/>
  <c r="L1079" i="5"/>
  <c r="O1079" i="5"/>
  <c r="O1068" i="5"/>
  <c r="K1068" i="5"/>
  <c r="L1015" i="5"/>
  <c r="O1015" i="5"/>
  <c r="O1004" i="5"/>
  <c r="K1004" i="5"/>
  <c r="L951" i="5"/>
  <c r="O951" i="5"/>
  <c r="O940" i="5"/>
  <c r="K940" i="5"/>
  <c r="O894" i="5"/>
  <c r="K894" i="5"/>
  <c r="O847" i="5"/>
  <c r="K847" i="5"/>
  <c r="O802" i="5"/>
  <c r="K802" i="5"/>
  <c r="O767" i="5"/>
  <c r="K767" i="5"/>
  <c r="L677" i="5"/>
  <c r="O677" i="5"/>
  <c r="O1234" i="5"/>
  <c r="O1202" i="5"/>
  <c r="O1194" i="5"/>
  <c r="O1175" i="5"/>
  <c r="O1159" i="5"/>
  <c r="L1119" i="5"/>
  <c r="O1119" i="5"/>
  <c r="O1108" i="5"/>
  <c r="K1108" i="5"/>
  <c r="L1055" i="5"/>
  <c r="O1055" i="5"/>
  <c r="O1044" i="5"/>
  <c r="K1044" i="5"/>
  <c r="L991" i="5"/>
  <c r="O991" i="5"/>
  <c r="O980" i="5"/>
  <c r="K980" i="5"/>
  <c r="L927" i="5"/>
  <c r="O927" i="5"/>
  <c r="L922" i="5"/>
  <c r="O922" i="5"/>
  <c r="L905" i="5"/>
  <c r="O905" i="5"/>
  <c r="L746" i="5"/>
  <c r="O746" i="5"/>
  <c r="L595" i="5"/>
  <c r="O595" i="5"/>
  <c r="O1247" i="5"/>
  <c r="O1232" i="5"/>
  <c r="O1215" i="5"/>
  <c r="O1200" i="5"/>
  <c r="K1184" i="5"/>
  <c r="O1184" i="5"/>
  <c r="O1180" i="5"/>
  <c r="K1180" i="5"/>
  <c r="O1177" i="5"/>
  <c r="O1148" i="5"/>
  <c r="K1148" i="5"/>
  <c r="L1095" i="5"/>
  <c r="O1095" i="5"/>
  <c r="O1084" i="5"/>
  <c r="K1084" i="5"/>
  <c r="L1031" i="5"/>
  <c r="O1031" i="5"/>
  <c r="O1020" i="5"/>
  <c r="K1020" i="5"/>
  <c r="L967" i="5"/>
  <c r="O967" i="5"/>
  <c r="O956" i="5"/>
  <c r="K956" i="5"/>
  <c r="O896" i="5"/>
  <c r="K896" i="5"/>
  <c r="O862" i="5"/>
  <c r="K862" i="5"/>
  <c r="L837" i="5"/>
  <c r="O837" i="5"/>
  <c r="K827" i="5"/>
  <c r="O732" i="5"/>
  <c r="K732" i="5"/>
  <c r="O638" i="5"/>
  <c r="K638" i="5"/>
  <c r="K1244" i="5"/>
  <c r="O1236" i="5"/>
  <c r="O1219" i="5"/>
  <c r="K1212" i="5"/>
  <c r="O1204" i="5"/>
  <c r="K1192" i="5"/>
  <c r="O1192" i="5"/>
  <c r="O1188" i="5"/>
  <c r="K1188" i="5"/>
  <c r="K1168" i="5"/>
  <c r="O1168" i="5"/>
  <c r="O1164" i="5"/>
  <c r="K1164" i="5"/>
  <c r="K1152" i="5"/>
  <c r="O1152" i="5"/>
  <c r="L1135" i="5"/>
  <c r="O1135" i="5"/>
  <c r="O1124" i="5"/>
  <c r="K1124" i="5"/>
  <c r="L1071" i="5"/>
  <c r="O1071" i="5"/>
  <c r="O1060" i="5"/>
  <c r="K1060" i="5"/>
  <c r="L1007" i="5"/>
  <c r="O1007" i="5"/>
  <c r="O996" i="5"/>
  <c r="K996" i="5"/>
  <c r="L943" i="5"/>
  <c r="O943" i="5"/>
  <c r="O932" i="5"/>
  <c r="K932" i="5"/>
  <c r="O911" i="5"/>
  <c r="K911" i="5"/>
  <c r="L873" i="5"/>
  <c r="O873" i="5"/>
  <c r="O738" i="5"/>
  <c r="K738" i="5"/>
  <c r="K688" i="5"/>
  <c r="O688" i="5"/>
  <c r="K915" i="5"/>
  <c r="O915" i="5"/>
  <c r="K883" i="5"/>
  <c r="O883" i="5"/>
  <c r="K851" i="5"/>
  <c r="O851" i="5"/>
  <c r="O823" i="5"/>
  <c r="K823" i="5"/>
  <c r="O759" i="5"/>
  <c r="K759" i="5"/>
  <c r="O703" i="5"/>
  <c r="K703" i="5"/>
  <c r="K671" i="5"/>
  <c r="L611" i="5"/>
  <c r="O611" i="5"/>
  <c r="K576" i="5"/>
  <c r="O576" i="5"/>
  <c r="O562" i="5"/>
  <c r="K562" i="5"/>
  <c r="O529" i="5"/>
  <c r="K529" i="5"/>
  <c r="K522" i="5"/>
  <c r="O522" i="5"/>
  <c r="O465" i="5"/>
  <c r="K465" i="5"/>
  <c r="O460" i="5"/>
  <c r="K460" i="5"/>
  <c r="K437" i="5"/>
  <c r="O437" i="5"/>
  <c r="O434" i="5"/>
  <c r="K434" i="5"/>
  <c r="K423" i="5"/>
  <c r="O423" i="5"/>
  <c r="O412" i="5"/>
  <c r="K412" i="5"/>
  <c r="K1153" i="5"/>
  <c r="K1145" i="5"/>
  <c r="K1137" i="5"/>
  <c r="K1129" i="5"/>
  <c r="K1121" i="5"/>
  <c r="K1113" i="5"/>
  <c r="K1105" i="5"/>
  <c r="K1097" i="5"/>
  <c r="K1089" i="5"/>
  <c r="K1081" i="5"/>
  <c r="K1073" i="5"/>
  <c r="K1065" i="5"/>
  <c r="K1057" i="5"/>
  <c r="K1049" i="5"/>
  <c r="K1041" i="5"/>
  <c r="K1033" i="5"/>
  <c r="K1025" i="5"/>
  <c r="K1017" i="5"/>
  <c r="K1009" i="5"/>
  <c r="K1001" i="5"/>
  <c r="K993" i="5"/>
  <c r="K985" i="5"/>
  <c r="K977" i="5"/>
  <c r="K969" i="5"/>
  <c r="K961" i="5"/>
  <c r="K953" i="5"/>
  <c r="K945" i="5"/>
  <c r="K937" i="5"/>
  <c r="K929" i="5"/>
  <c r="L909" i="5"/>
  <c r="K907" i="5"/>
  <c r="O907" i="5"/>
  <c r="K900" i="5"/>
  <c r="L877" i="5"/>
  <c r="K875" i="5"/>
  <c r="O875" i="5"/>
  <c r="K868" i="5"/>
  <c r="L845" i="5"/>
  <c r="K843" i="5"/>
  <c r="O843" i="5"/>
  <c r="O839" i="5"/>
  <c r="K839" i="5"/>
  <c r="K835" i="5"/>
  <c r="O835" i="5"/>
  <c r="L829" i="5"/>
  <c r="K788" i="5"/>
  <c r="O775" i="5"/>
  <c r="K775" i="5"/>
  <c r="L765" i="5"/>
  <c r="K724" i="5"/>
  <c r="O711" i="5"/>
  <c r="K711" i="5"/>
  <c r="K684" i="5"/>
  <c r="O679" i="5"/>
  <c r="K679" i="5"/>
  <c r="K652" i="5"/>
  <c r="K602" i="5"/>
  <c r="O545" i="5"/>
  <c r="K545" i="5"/>
  <c r="K538" i="5"/>
  <c r="O538" i="5"/>
  <c r="O481" i="5"/>
  <c r="K481" i="5"/>
  <c r="K474" i="5"/>
  <c r="O474" i="5"/>
  <c r="O1144" i="5"/>
  <c r="O1136" i="5"/>
  <c r="O1128" i="5"/>
  <c r="O1120" i="5"/>
  <c r="O1112" i="5"/>
  <c r="O1104" i="5"/>
  <c r="O1096" i="5"/>
  <c r="O1088" i="5"/>
  <c r="O1080" i="5"/>
  <c r="O1072" i="5"/>
  <c r="O1064" i="5"/>
  <c r="O1056" i="5"/>
  <c r="O1048" i="5"/>
  <c r="O1040" i="5"/>
  <c r="O1032" i="5"/>
  <c r="O1024" i="5"/>
  <c r="O1016" i="5"/>
  <c r="O1008" i="5"/>
  <c r="O1000" i="5"/>
  <c r="O992" i="5"/>
  <c r="O984" i="5"/>
  <c r="O976" i="5"/>
  <c r="O968" i="5"/>
  <c r="O960" i="5"/>
  <c r="O952" i="5"/>
  <c r="O944" i="5"/>
  <c r="O936" i="5"/>
  <c r="O928" i="5"/>
  <c r="O912" i="5"/>
  <c r="O910" i="5"/>
  <c r="O903" i="5"/>
  <c r="K903" i="5"/>
  <c r="O880" i="5"/>
  <c r="O878" i="5"/>
  <c r="O871" i="5"/>
  <c r="K871" i="5"/>
  <c r="O848" i="5"/>
  <c r="O846" i="5"/>
  <c r="O834" i="5"/>
  <c r="O824" i="5"/>
  <c r="O783" i="5"/>
  <c r="K783" i="5"/>
  <c r="O770" i="5"/>
  <c r="O760" i="5"/>
  <c r="O719" i="5"/>
  <c r="K719" i="5"/>
  <c r="O706" i="5"/>
  <c r="O704" i="5"/>
  <c r="O674" i="5"/>
  <c r="O672" i="5"/>
  <c r="K640" i="5"/>
  <c r="K581" i="5"/>
  <c r="O581" i="5"/>
  <c r="L492" i="5"/>
  <c r="O492" i="5"/>
  <c r="O923" i="5"/>
  <c r="O921" i="5"/>
  <c r="O906" i="5"/>
  <c r="K899" i="5"/>
  <c r="O899" i="5"/>
  <c r="O889" i="5"/>
  <c r="O874" i="5"/>
  <c r="K867" i="5"/>
  <c r="O867" i="5"/>
  <c r="O857" i="5"/>
  <c r="O842" i="5"/>
  <c r="O838" i="5"/>
  <c r="O832" i="5"/>
  <c r="O805" i="5"/>
  <c r="K804" i="5"/>
  <c r="O791" i="5"/>
  <c r="K791" i="5"/>
  <c r="O778" i="5"/>
  <c r="O768" i="5"/>
  <c r="O741" i="5"/>
  <c r="K740" i="5"/>
  <c r="O727" i="5"/>
  <c r="K727" i="5"/>
  <c r="O714" i="5"/>
  <c r="O693" i="5"/>
  <c r="K692" i="5"/>
  <c r="O687" i="5"/>
  <c r="K687" i="5"/>
  <c r="O661" i="5"/>
  <c r="K660" i="5"/>
  <c r="O655" i="5"/>
  <c r="K655" i="5"/>
  <c r="O648" i="5"/>
  <c r="O646" i="5"/>
  <c r="O639" i="5"/>
  <c r="K618" i="5"/>
  <c r="O610" i="5"/>
  <c r="K610" i="5"/>
  <c r="K605" i="5"/>
  <c r="O605" i="5"/>
  <c r="O601" i="5"/>
  <c r="K601" i="5"/>
  <c r="L580" i="5"/>
  <c r="O580" i="5"/>
  <c r="O563" i="5"/>
  <c r="L563" i="5"/>
  <c r="O497" i="5"/>
  <c r="K497" i="5"/>
  <c r="K490" i="5"/>
  <c r="O490" i="5"/>
  <c r="O895" i="5"/>
  <c r="K895" i="5"/>
  <c r="O863" i="5"/>
  <c r="K863" i="5"/>
  <c r="O799" i="5"/>
  <c r="K799" i="5"/>
  <c r="O735" i="5"/>
  <c r="K735" i="5"/>
  <c r="O650" i="5"/>
  <c r="O643" i="5"/>
  <c r="O628" i="5"/>
  <c r="L612" i="5"/>
  <c r="O612" i="5"/>
  <c r="K558" i="5"/>
  <c r="O558" i="5"/>
  <c r="L508" i="5"/>
  <c r="O508" i="5"/>
  <c r="K891" i="5"/>
  <c r="O891" i="5"/>
  <c r="K859" i="5"/>
  <c r="O859" i="5"/>
  <c r="O807" i="5"/>
  <c r="K807" i="5"/>
  <c r="O784" i="5"/>
  <c r="O743" i="5"/>
  <c r="K743" i="5"/>
  <c r="O720" i="5"/>
  <c r="O695" i="5"/>
  <c r="K695" i="5"/>
  <c r="O663" i="5"/>
  <c r="K663" i="5"/>
  <c r="O630" i="5"/>
  <c r="O577" i="5"/>
  <c r="K577" i="5"/>
  <c r="K560" i="5"/>
  <c r="O513" i="5"/>
  <c r="K513" i="5"/>
  <c r="K506" i="5"/>
  <c r="O506" i="5"/>
  <c r="O919" i="5"/>
  <c r="K919" i="5"/>
  <c r="O887" i="5"/>
  <c r="K887" i="5"/>
  <c r="O855" i="5"/>
  <c r="K855" i="5"/>
  <c r="K828" i="5"/>
  <c r="O815" i="5"/>
  <c r="K815" i="5"/>
  <c r="K764" i="5"/>
  <c r="O751" i="5"/>
  <c r="K751" i="5"/>
  <c r="K598" i="5"/>
  <c r="O598" i="5"/>
  <c r="O579" i="5"/>
  <c r="L579" i="5"/>
  <c r="L524" i="5"/>
  <c r="O524" i="5"/>
  <c r="K589" i="5"/>
  <c r="O589" i="5"/>
  <c r="O585" i="5"/>
  <c r="K585" i="5"/>
  <c r="K448" i="5"/>
  <c r="O448" i="5"/>
  <c r="K392" i="5"/>
  <c r="O392" i="5"/>
  <c r="L330" i="5"/>
  <c r="O330" i="5"/>
  <c r="K319" i="5"/>
  <c r="O319" i="5"/>
  <c r="O819" i="5"/>
  <c r="O811" i="5"/>
  <c r="O803" i="5"/>
  <c r="O795" i="5"/>
  <c r="O787" i="5"/>
  <c r="O779" i="5"/>
  <c r="O771" i="5"/>
  <c r="O763" i="5"/>
  <c r="O755" i="5"/>
  <c r="O747" i="5"/>
  <c r="O739" i="5"/>
  <c r="O731" i="5"/>
  <c r="O723" i="5"/>
  <c r="O715" i="5"/>
  <c r="O707" i="5"/>
  <c r="O699" i="5"/>
  <c r="O691" i="5"/>
  <c r="O683" i="5"/>
  <c r="O675" i="5"/>
  <c r="O667" i="5"/>
  <c r="O659" i="5"/>
  <c r="O651" i="5"/>
  <c r="O644" i="5"/>
  <c r="O641" i="5"/>
  <c r="O634" i="5"/>
  <c r="K597" i="5"/>
  <c r="O597" i="5"/>
  <c r="O593" i="5"/>
  <c r="K593" i="5"/>
  <c r="O584" i="5"/>
  <c r="O574" i="5"/>
  <c r="O553" i="5"/>
  <c r="K553" i="5"/>
  <c r="O542" i="5"/>
  <c r="K542" i="5"/>
  <c r="O532" i="5"/>
  <c r="O526" i="5"/>
  <c r="K526" i="5"/>
  <c r="O516" i="5"/>
  <c r="O510" i="5"/>
  <c r="K510" i="5"/>
  <c r="O500" i="5"/>
  <c r="O494" i="5"/>
  <c r="K494" i="5"/>
  <c r="O484" i="5"/>
  <c r="O478" i="5"/>
  <c r="K478" i="5"/>
  <c r="O468" i="5"/>
  <c r="O462" i="5"/>
  <c r="K462" i="5"/>
  <c r="L454" i="5"/>
  <c r="O454" i="5"/>
  <c r="O436" i="5"/>
  <c r="K436" i="5"/>
  <c r="O387" i="5"/>
  <c r="K387" i="5"/>
  <c r="O537" i="5"/>
  <c r="K537" i="5"/>
  <c r="O521" i="5"/>
  <c r="K521" i="5"/>
  <c r="O505" i="5"/>
  <c r="K505" i="5"/>
  <c r="O489" i="5"/>
  <c r="K489" i="5"/>
  <c r="O473" i="5"/>
  <c r="K473" i="5"/>
  <c r="L406" i="5"/>
  <c r="O406" i="5"/>
  <c r="O348" i="5"/>
  <c r="K348" i="5"/>
  <c r="O292" i="5"/>
  <c r="K292" i="5"/>
  <c r="O276" i="5"/>
  <c r="K276" i="5"/>
  <c r="K613" i="5"/>
  <c r="O613" i="5"/>
  <c r="O609" i="5"/>
  <c r="K609" i="5"/>
  <c r="O561" i="5"/>
  <c r="K561" i="5"/>
  <c r="K546" i="5"/>
  <c r="O546" i="5"/>
  <c r="K530" i="5"/>
  <c r="O530" i="5"/>
  <c r="K514" i="5"/>
  <c r="O514" i="5"/>
  <c r="K498" i="5"/>
  <c r="O498" i="5"/>
  <c r="K482" i="5"/>
  <c r="O482" i="5"/>
  <c r="K466" i="5"/>
  <c r="O466" i="5"/>
  <c r="O429" i="5"/>
  <c r="K429" i="5"/>
  <c r="K327" i="5"/>
  <c r="O327" i="5"/>
  <c r="K621" i="5"/>
  <c r="O621" i="5"/>
  <c r="O617" i="5"/>
  <c r="K617" i="5"/>
  <c r="K456" i="5"/>
  <c r="O456" i="5"/>
  <c r="K442" i="5"/>
  <c r="O442" i="5"/>
  <c r="L338" i="5"/>
  <c r="O338" i="5"/>
  <c r="O633" i="5"/>
  <c r="K629" i="5"/>
  <c r="O629" i="5"/>
  <c r="K625" i="5"/>
  <c r="K578" i="5"/>
  <c r="O569" i="5"/>
  <c r="K569" i="5"/>
  <c r="O534" i="5"/>
  <c r="K534" i="5"/>
  <c r="O518" i="5"/>
  <c r="K518" i="5"/>
  <c r="O502" i="5"/>
  <c r="K502" i="5"/>
  <c r="O486" i="5"/>
  <c r="K486" i="5"/>
  <c r="O470" i="5"/>
  <c r="K470" i="5"/>
  <c r="K449" i="5"/>
  <c r="O449" i="5"/>
  <c r="O356" i="5"/>
  <c r="K356" i="5"/>
  <c r="K384" i="5"/>
  <c r="O384" i="5"/>
  <c r="K359" i="5"/>
  <c r="O359" i="5"/>
  <c r="O324" i="5"/>
  <c r="K324" i="5"/>
  <c r="K295" i="5"/>
  <c r="O295" i="5"/>
  <c r="L422" i="5"/>
  <c r="O420" i="5"/>
  <c r="K417" i="5"/>
  <c r="K400" i="5"/>
  <c r="O400" i="5"/>
  <c r="L398" i="5"/>
  <c r="O396" i="5"/>
  <c r="K396" i="5"/>
  <c r="O372" i="5"/>
  <c r="K372" i="5"/>
  <c r="K343" i="5"/>
  <c r="O343" i="5"/>
  <c r="O308" i="5"/>
  <c r="K308" i="5"/>
  <c r="O260" i="5"/>
  <c r="K260" i="5"/>
  <c r="O573" i="5"/>
  <c r="O565" i="5"/>
  <c r="O557" i="5"/>
  <c r="O549" i="5"/>
  <c r="O541" i="5"/>
  <c r="O533" i="5"/>
  <c r="O525" i="5"/>
  <c r="O517" i="5"/>
  <c r="O509" i="5"/>
  <c r="O501" i="5"/>
  <c r="O493" i="5"/>
  <c r="O485" i="5"/>
  <c r="O477" i="5"/>
  <c r="O469" i="5"/>
  <c r="O461" i="5"/>
  <c r="O447" i="5"/>
  <c r="O444" i="5"/>
  <c r="O435" i="5"/>
  <c r="K408" i="5"/>
  <c r="O408" i="5"/>
  <c r="O404" i="5"/>
  <c r="K404" i="5"/>
  <c r="O393" i="5"/>
  <c r="O391" i="5"/>
  <c r="K383" i="5"/>
  <c r="O383" i="5"/>
  <c r="K367" i="5"/>
  <c r="O367" i="5"/>
  <c r="K332" i="5"/>
  <c r="K303" i="5"/>
  <c r="O303" i="5"/>
  <c r="O428" i="5"/>
  <c r="O395" i="5"/>
  <c r="K351" i="5"/>
  <c r="O351" i="5"/>
  <c r="O316" i="5"/>
  <c r="K316" i="5"/>
  <c r="O452" i="5"/>
  <c r="O424" i="5"/>
  <c r="O415" i="5"/>
  <c r="O403" i="5"/>
  <c r="K395" i="5"/>
  <c r="O380" i="5"/>
  <c r="K380" i="5"/>
  <c r="K375" i="5"/>
  <c r="O375" i="5"/>
  <c r="O340" i="5"/>
  <c r="K340" i="5"/>
  <c r="K311" i="5"/>
  <c r="O311" i="5"/>
  <c r="K428" i="5"/>
  <c r="O411" i="5"/>
  <c r="K403" i="5"/>
  <c r="O394" i="5"/>
  <c r="O370" i="5"/>
  <c r="O364" i="5"/>
  <c r="K364" i="5"/>
  <c r="K335" i="5"/>
  <c r="O335" i="5"/>
  <c r="O306" i="5"/>
  <c r="O300" i="5"/>
  <c r="K300" i="5"/>
  <c r="O268" i="5"/>
  <c r="K268" i="5"/>
  <c r="K379" i="5"/>
  <c r="O287" i="5"/>
  <c r="O279" i="5"/>
  <c r="O271" i="5"/>
  <c r="O263" i="5"/>
  <c r="O255" i="5"/>
  <c r="O253" i="5"/>
  <c r="O213" i="5"/>
  <c r="K213" i="5"/>
  <c r="O149" i="5"/>
  <c r="K149" i="5"/>
  <c r="O85" i="5"/>
  <c r="K85" i="5"/>
  <c r="O229" i="5"/>
  <c r="K229" i="5"/>
  <c r="O208" i="5"/>
  <c r="O165" i="5"/>
  <c r="K165" i="5"/>
  <c r="O144" i="5"/>
  <c r="O101" i="5"/>
  <c r="K101" i="5"/>
  <c r="O80" i="5"/>
  <c r="K37" i="5"/>
  <c r="O376" i="5"/>
  <c r="O368" i="5"/>
  <c r="O360" i="5"/>
  <c r="O352" i="5"/>
  <c r="O344" i="5"/>
  <c r="O336" i="5"/>
  <c r="O328" i="5"/>
  <c r="O320" i="5"/>
  <c r="O312" i="5"/>
  <c r="O304" i="5"/>
  <c r="O296" i="5"/>
  <c r="O288" i="5"/>
  <c r="O280" i="5"/>
  <c r="O272" i="5"/>
  <c r="O264" i="5"/>
  <c r="O256" i="5"/>
  <c r="O205" i="5"/>
  <c r="K205" i="5"/>
  <c r="O184" i="5"/>
  <c r="O141" i="5"/>
  <c r="K141" i="5"/>
  <c r="O120" i="5"/>
  <c r="O77" i="5"/>
  <c r="K77" i="5"/>
  <c r="O56" i="5"/>
  <c r="O32" i="5"/>
  <c r="O259" i="5"/>
  <c r="O224" i="5"/>
  <c r="O181" i="5"/>
  <c r="K181" i="5"/>
  <c r="O160" i="5"/>
  <c r="O117" i="5"/>
  <c r="K117" i="5"/>
  <c r="O96" i="5"/>
  <c r="O53" i="5"/>
  <c r="K53" i="5"/>
  <c r="O29" i="5"/>
  <c r="K29" i="5"/>
  <c r="O221" i="5"/>
  <c r="K221" i="5"/>
  <c r="O157" i="5"/>
  <c r="K157" i="5"/>
  <c r="O93" i="5"/>
  <c r="K93" i="5"/>
  <c r="K247" i="5"/>
  <c r="O240" i="5"/>
  <c r="K240" i="5"/>
  <c r="O197" i="5"/>
  <c r="K197" i="5"/>
  <c r="O176" i="5"/>
  <c r="O133" i="5"/>
  <c r="K133" i="5"/>
  <c r="O112" i="5"/>
  <c r="O69" i="5"/>
  <c r="K69" i="5"/>
  <c r="O48" i="5"/>
  <c r="O250" i="5"/>
  <c r="O242" i="5"/>
  <c r="O237" i="5"/>
  <c r="K237" i="5"/>
  <c r="O216" i="5"/>
  <c r="O173" i="5"/>
  <c r="K173" i="5"/>
  <c r="O152" i="5"/>
  <c r="O109" i="5"/>
  <c r="K109" i="5"/>
  <c r="O88" i="5"/>
  <c r="O45" i="5"/>
  <c r="K45" i="5"/>
  <c r="O241" i="5"/>
  <c r="O233" i="5"/>
  <c r="O225" i="5"/>
  <c r="O217" i="5"/>
  <c r="O209" i="5"/>
  <c r="O201" i="5"/>
  <c r="O193" i="5"/>
  <c r="O185" i="5"/>
  <c r="O177" i="5"/>
  <c r="O169" i="5"/>
  <c r="O161" i="5"/>
  <c r="O153" i="5"/>
  <c r="O145" i="5"/>
  <c r="O137" i="5"/>
  <c r="O129" i="5"/>
  <c r="O121" i="5"/>
  <c r="O113" i="5"/>
  <c r="O105" i="5"/>
  <c r="O97" i="5"/>
  <c r="O89" i="5"/>
  <c r="O81" i="5"/>
  <c r="O73" i="5"/>
  <c r="O65" i="5"/>
  <c r="O57" i="5"/>
  <c r="O49" i="5"/>
  <c r="O41" i="5"/>
  <c r="K232" i="5"/>
  <c r="K224" i="5"/>
  <c r="K216" i="5"/>
  <c r="K208" i="5"/>
  <c r="K200" i="5"/>
  <c r="K192" i="5"/>
  <c r="K184" i="5"/>
  <c r="K176" i="5"/>
  <c r="K168" i="5"/>
  <c r="K160" i="5"/>
  <c r="K152" i="5"/>
  <c r="K144" i="5"/>
  <c r="K136" i="5"/>
  <c r="K128" i="5"/>
  <c r="K120" i="5"/>
  <c r="K112" i="5"/>
  <c r="K104" i="5"/>
  <c r="K96" i="5"/>
  <c r="K88" i="5"/>
  <c r="K80" i="5"/>
  <c r="K72" i="5"/>
  <c r="K64" i="5"/>
  <c r="K56" i="5"/>
  <c r="K48" i="5"/>
  <c r="K40" i="5"/>
  <c r="K32" i="5"/>
  <c r="O28" i="5"/>
  <c r="F21" i="17"/>
  <c r="J10" i="24" l="1"/>
  <c r="E40" i="22" s="1"/>
  <c r="G43" i="25"/>
  <c r="E42" i="22" s="1"/>
  <c r="E43" i="22" s="1"/>
  <c r="O1738" i="5"/>
  <c r="E24" i="22" s="1"/>
  <c r="O2389" i="5"/>
  <c r="E27" i="22" s="1"/>
  <c r="O463" i="5"/>
  <c r="E10" i="22" s="1"/>
  <c r="O2418" i="5"/>
  <c r="E28" i="22" s="1"/>
  <c r="O625" i="5"/>
  <c r="E13" i="22" s="1"/>
  <c r="O37" i="5"/>
  <c r="O33" i="5"/>
  <c r="E7" i="22" s="1"/>
  <c r="O1001" i="5"/>
  <c r="E21" i="22" s="1"/>
  <c r="O496" i="5"/>
  <c r="E11" i="22" s="1"/>
  <c r="O827" i="5"/>
  <c r="E17" i="22" s="1"/>
  <c r="O1644" i="5"/>
  <c r="O750" i="5"/>
  <c r="E15" i="22" s="1"/>
  <c r="O1171" i="5"/>
  <c r="O58" i="5"/>
  <c r="E8" i="22" s="1"/>
  <c r="O765" i="5"/>
  <c r="E16" i="22" s="1"/>
  <c r="O1778" i="5"/>
  <c r="E25" i="22" s="1"/>
  <c r="O548" i="5"/>
  <c r="E12" i="22" s="1"/>
  <c r="O933" i="5"/>
  <c r="E18" i="22" s="1"/>
  <c r="O332" i="5"/>
  <c r="E9" i="22" s="1"/>
  <c r="O671" i="5"/>
  <c r="E14" i="22" s="1"/>
  <c r="O1954" i="5"/>
  <c r="E26" i="22" s="1"/>
  <c r="C33" i="22"/>
  <c r="J35" i="22"/>
  <c r="J33" i="22"/>
  <c r="E33" i="22"/>
  <c r="J29" i="22"/>
  <c r="L20" i="22"/>
  <c r="J19" i="22"/>
  <c r="A8" i="22"/>
  <c r="A9" i="22" s="1"/>
  <c r="A10" i="22" s="1"/>
  <c r="A11" i="22" s="1"/>
  <c r="A12" i="22" s="1"/>
  <c r="A13" i="22" s="1"/>
  <c r="A14" i="22" s="1"/>
  <c r="A15" i="22" s="1"/>
  <c r="A16" i="22" s="1"/>
  <c r="A17" i="22" s="1"/>
  <c r="A18" i="22" s="1"/>
  <c r="D42" i="22" l="1"/>
  <c r="D43" i="22" s="1"/>
  <c r="E41" i="22"/>
  <c r="E47" i="22" s="1"/>
  <c r="D40" i="22"/>
  <c r="D41" i="22" s="1"/>
  <c r="C22" i="22"/>
  <c r="E22" i="22"/>
  <c r="E23" i="22"/>
  <c r="J49" i="22"/>
  <c r="D33" i="22"/>
  <c r="L33" i="22" s="1"/>
  <c r="D47" i="22" l="1"/>
  <c r="E9" i="19"/>
  <c r="D22" i="22"/>
  <c r="R31" i="20"/>
  <c r="R30" i="20"/>
  <c r="R29" i="20"/>
  <c r="R28" i="20"/>
  <c r="R27" i="20"/>
  <c r="R26" i="20"/>
  <c r="R25" i="20"/>
  <c r="R24" i="20"/>
  <c r="R23" i="20"/>
  <c r="R22" i="20"/>
  <c r="R21" i="20"/>
  <c r="R20" i="20"/>
  <c r="R19" i="20"/>
  <c r="R18" i="20"/>
  <c r="R17" i="20"/>
  <c r="R16" i="20"/>
  <c r="R15" i="20"/>
  <c r="R14" i="20"/>
  <c r="R13" i="20"/>
  <c r="R12" i="20"/>
  <c r="R11" i="20"/>
  <c r="R10" i="20"/>
  <c r="D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F7" i="21"/>
  <c r="F6" i="21"/>
  <c r="Q7" i="20"/>
  <c r="Q8" i="20"/>
  <c r="Q9" i="20"/>
  <c r="Q10" i="20"/>
  <c r="Q11" i="20"/>
  <c r="Q12" i="20"/>
  <c r="Q13" i="20"/>
  <c r="Q14" i="20"/>
  <c r="Q15" i="20"/>
  <c r="Q16" i="20"/>
  <c r="Q17" i="20"/>
  <c r="Q18" i="20"/>
  <c r="Q19" i="20"/>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M463" i="20"/>
  <c r="N457" i="20"/>
  <c r="M457" i="20"/>
  <c r="N461" i="20"/>
  <c r="Q460" i="20"/>
  <c r="J460" i="20"/>
  <c r="P457" i="20"/>
  <c r="O457" i="20"/>
  <c r="O439" i="20"/>
  <c r="P439" i="20"/>
  <c r="O440" i="20"/>
  <c r="P440" i="20"/>
  <c r="O441" i="20"/>
  <c r="P441" i="20"/>
  <c r="O442" i="20"/>
  <c r="P442" i="20"/>
  <c r="O443" i="20"/>
  <c r="P443" i="20"/>
  <c r="O444" i="20"/>
  <c r="P444" i="20"/>
  <c r="O445" i="20"/>
  <c r="P445" i="20"/>
  <c r="O446" i="20"/>
  <c r="P446" i="20"/>
  <c r="O447" i="20"/>
  <c r="P447" i="20"/>
  <c r="O448" i="20"/>
  <c r="P448" i="20"/>
  <c r="O449" i="20"/>
  <c r="P449" i="20"/>
  <c r="O450" i="20"/>
  <c r="P450" i="20"/>
  <c r="O451" i="20"/>
  <c r="P451" i="20"/>
  <c r="O452" i="20"/>
  <c r="P452" i="20"/>
  <c r="O453" i="20"/>
  <c r="P453" i="20"/>
  <c r="O454" i="20"/>
  <c r="P454" i="20"/>
  <c r="O455" i="20"/>
  <c r="P455" i="20"/>
  <c r="L455" i="20"/>
  <c r="K455" i="20"/>
  <c r="L454" i="20"/>
  <c r="K454" i="20"/>
  <c r="L453" i="20"/>
  <c r="K453" i="20"/>
  <c r="L452" i="20"/>
  <c r="K452" i="20"/>
  <c r="L451" i="20"/>
  <c r="K451" i="20"/>
  <c r="L450" i="20"/>
  <c r="K450" i="20"/>
  <c r="L449" i="20"/>
  <c r="K449" i="20"/>
  <c r="L448" i="20"/>
  <c r="K448" i="20"/>
  <c r="L447" i="20"/>
  <c r="K447" i="20"/>
  <c r="L446" i="20"/>
  <c r="K446" i="20"/>
  <c r="L445" i="20"/>
  <c r="K445" i="20"/>
  <c r="L444" i="20"/>
  <c r="K444" i="20"/>
  <c r="L443" i="20"/>
  <c r="K443" i="20"/>
  <c r="L442" i="20"/>
  <c r="K442" i="20"/>
  <c r="L441" i="20"/>
  <c r="K441" i="20"/>
  <c r="L440" i="20"/>
  <c r="K440" i="20"/>
  <c r="O11" i="20"/>
  <c r="P11" i="20"/>
  <c r="O12" i="20"/>
  <c r="P12" i="20"/>
  <c r="O13" i="20"/>
  <c r="P13" i="20"/>
  <c r="O14" i="20"/>
  <c r="P14" i="20"/>
  <c r="O15" i="20"/>
  <c r="P15" i="20"/>
  <c r="O16" i="20"/>
  <c r="P16" i="20"/>
  <c r="O17" i="20"/>
  <c r="P17" i="20"/>
  <c r="O18" i="20"/>
  <c r="P18" i="20"/>
  <c r="O19" i="20"/>
  <c r="P19" i="20"/>
  <c r="O20" i="20"/>
  <c r="P20" i="20"/>
  <c r="O21" i="20"/>
  <c r="P21" i="20"/>
  <c r="O22" i="20"/>
  <c r="P22" i="20"/>
  <c r="O23" i="20"/>
  <c r="P23" i="20"/>
  <c r="O24" i="20"/>
  <c r="P24" i="20"/>
  <c r="O25" i="20"/>
  <c r="P25" i="20"/>
  <c r="O26" i="20"/>
  <c r="P26" i="20"/>
  <c r="O27" i="20"/>
  <c r="P27" i="20"/>
  <c r="O28" i="20"/>
  <c r="P28" i="20"/>
  <c r="O29" i="20"/>
  <c r="P29" i="20"/>
  <c r="O30" i="20"/>
  <c r="P30" i="20"/>
  <c r="O31" i="20"/>
  <c r="P31" i="20"/>
  <c r="O32" i="20"/>
  <c r="P32" i="20"/>
  <c r="O33" i="20"/>
  <c r="P33" i="20"/>
  <c r="O34" i="20"/>
  <c r="P34" i="20"/>
  <c r="O35" i="20"/>
  <c r="P35" i="20"/>
  <c r="O36" i="20"/>
  <c r="P36" i="20"/>
  <c r="O37" i="20"/>
  <c r="P37" i="20"/>
  <c r="O38" i="20"/>
  <c r="P38" i="20"/>
  <c r="O39" i="20"/>
  <c r="P39" i="20"/>
  <c r="O40" i="20"/>
  <c r="P40" i="20"/>
  <c r="O41" i="20"/>
  <c r="P41" i="20"/>
  <c r="O42" i="20"/>
  <c r="P42" i="20"/>
  <c r="O43" i="20"/>
  <c r="P43" i="20"/>
  <c r="O44" i="20"/>
  <c r="P44" i="20"/>
  <c r="O45" i="20"/>
  <c r="P45" i="20"/>
  <c r="O46" i="20"/>
  <c r="P46" i="20"/>
  <c r="O47" i="20"/>
  <c r="P47" i="20"/>
  <c r="O48" i="20"/>
  <c r="P48" i="20"/>
  <c r="O49" i="20"/>
  <c r="P49" i="20"/>
  <c r="O50" i="20"/>
  <c r="P50" i="20"/>
  <c r="O51" i="20"/>
  <c r="P51" i="20"/>
  <c r="O52" i="20"/>
  <c r="P52" i="20"/>
  <c r="O53" i="20"/>
  <c r="P53" i="20"/>
  <c r="O54" i="20"/>
  <c r="P54" i="20"/>
  <c r="O55" i="20"/>
  <c r="P55" i="20"/>
  <c r="O56" i="20"/>
  <c r="P56" i="20"/>
  <c r="O57" i="20"/>
  <c r="P57" i="20"/>
  <c r="O58" i="20"/>
  <c r="P58" i="20"/>
  <c r="O59" i="20"/>
  <c r="P59" i="20"/>
  <c r="O60" i="20"/>
  <c r="P60" i="20"/>
  <c r="O61" i="20"/>
  <c r="P61" i="20"/>
  <c r="O62" i="20"/>
  <c r="P62" i="20"/>
  <c r="O63" i="20"/>
  <c r="P63" i="20"/>
  <c r="O64" i="20"/>
  <c r="P64" i="20"/>
  <c r="O65" i="20"/>
  <c r="P65" i="20"/>
  <c r="O66" i="20"/>
  <c r="P66" i="20"/>
  <c r="O67" i="20"/>
  <c r="P67" i="20"/>
  <c r="O68" i="20"/>
  <c r="P68" i="20"/>
  <c r="O69" i="20"/>
  <c r="P69" i="20"/>
  <c r="O70" i="20"/>
  <c r="P70" i="20"/>
  <c r="O71" i="20"/>
  <c r="P71" i="20"/>
  <c r="O72" i="20"/>
  <c r="P72" i="20"/>
  <c r="O73" i="20"/>
  <c r="P73" i="20"/>
  <c r="O74" i="20"/>
  <c r="P74" i="20"/>
  <c r="O75" i="20"/>
  <c r="P75" i="20"/>
  <c r="O76" i="20"/>
  <c r="P76" i="20"/>
  <c r="O77" i="20"/>
  <c r="P77" i="20"/>
  <c r="O78" i="20"/>
  <c r="P78" i="20"/>
  <c r="O79" i="20"/>
  <c r="P79" i="20"/>
  <c r="O80" i="20"/>
  <c r="P80" i="20"/>
  <c r="O81" i="20"/>
  <c r="P81" i="20"/>
  <c r="O82" i="20"/>
  <c r="P82" i="20"/>
  <c r="O83" i="20"/>
  <c r="P83" i="20"/>
  <c r="O84" i="20"/>
  <c r="P84" i="20"/>
  <c r="O85" i="20"/>
  <c r="P85" i="20"/>
  <c r="O86" i="20"/>
  <c r="P86" i="20"/>
  <c r="O87" i="20"/>
  <c r="P87" i="20"/>
  <c r="O88" i="20"/>
  <c r="P88" i="20"/>
  <c r="O89" i="20"/>
  <c r="P89" i="20"/>
  <c r="O90" i="20"/>
  <c r="P90" i="20"/>
  <c r="O91" i="20"/>
  <c r="P91" i="20"/>
  <c r="O92" i="20"/>
  <c r="P92" i="20"/>
  <c r="O93" i="20"/>
  <c r="P93" i="20"/>
  <c r="O94" i="20"/>
  <c r="P94" i="20"/>
  <c r="O95" i="20"/>
  <c r="P95" i="20"/>
  <c r="O96" i="20"/>
  <c r="P96" i="20"/>
  <c r="O97" i="20"/>
  <c r="P97" i="20"/>
  <c r="O98" i="20"/>
  <c r="P98" i="20"/>
  <c r="O99" i="20"/>
  <c r="P99" i="20"/>
  <c r="O100" i="20"/>
  <c r="P100" i="20"/>
  <c r="O101" i="20"/>
  <c r="P101" i="20"/>
  <c r="O102" i="20"/>
  <c r="P102" i="20"/>
  <c r="O103" i="20"/>
  <c r="P103" i="20"/>
  <c r="O104" i="20"/>
  <c r="P104" i="20"/>
  <c r="O105" i="20"/>
  <c r="P105" i="20"/>
  <c r="O106" i="20"/>
  <c r="P106" i="20"/>
  <c r="O107" i="20"/>
  <c r="P107" i="20"/>
  <c r="O108" i="20"/>
  <c r="P108" i="20"/>
  <c r="O109" i="20"/>
  <c r="P109" i="20"/>
  <c r="O110" i="20"/>
  <c r="P110" i="20"/>
  <c r="O111" i="20"/>
  <c r="P111" i="20"/>
  <c r="O112" i="20"/>
  <c r="P112" i="20"/>
  <c r="O113" i="20"/>
  <c r="P113" i="20"/>
  <c r="O114" i="20"/>
  <c r="P114" i="20"/>
  <c r="O115" i="20"/>
  <c r="P115" i="20"/>
  <c r="O116" i="20"/>
  <c r="P116" i="20"/>
  <c r="O117" i="20"/>
  <c r="P117" i="20"/>
  <c r="O118" i="20"/>
  <c r="P118" i="20"/>
  <c r="O119" i="20"/>
  <c r="P119" i="20"/>
  <c r="O120" i="20"/>
  <c r="P120" i="20"/>
  <c r="O121" i="20"/>
  <c r="P121" i="20"/>
  <c r="O122" i="20"/>
  <c r="P122" i="20"/>
  <c r="O123" i="20"/>
  <c r="P123" i="20"/>
  <c r="O124" i="20"/>
  <c r="P124" i="20"/>
  <c r="O125" i="20"/>
  <c r="P125" i="20"/>
  <c r="O126" i="20"/>
  <c r="P126" i="20"/>
  <c r="O127" i="20"/>
  <c r="P127" i="20"/>
  <c r="O128" i="20"/>
  <c r="P128" i="20"/>
  <c r="O129" i="20"/>
  <c r="P129" i="20"/>
  <c r="O130" i="20"/>
  <c r="P130" i="20"/>
  <c r="O131" i="20"/>
  <c r="P131" i="20"/>
  <c r="O132" i="20"/>
  <c r="P132" i="20"/>
  <c r="O133" i="20"/>
  <c r="P133" i="20"/>
  <c r="O134" i="20"/>
  <c r="P134" i="20"/>
  <c r="O135" i="20"/>
  <c r="P135" i="20"/>
  <c r="O136" i="20"/>
  <c r="P136" i="20"/>
  <c r="O137" i="20"/>
  <c r="P137" i="20"/>
  <c r="O138" i="20"/>
  <c r="P138" i="20"/>
  <c r="O139" i="20"/>
  <c r="P139" i="20"/>
  <c r="O140" i="20"/>
  <c r="P140" i="20"/>
  <c r="O141" i="20"/>
  <c r="P141" i="20"/>
  <c r="O142" i="20"/>
  <c r="P142" i="20"/>
  <c r="O143" i="20"/>
  <c r="P143" i="20"/>
  <c r="O144" i="20"/>
  <c r="P144" i="20"/>
  <c r="O145" i="20"/>
  <c r="P145" i="20"/>
  <c r="O146" i="20"/>
  <c r="P146" i="20"/>
  <c r="O147" i="20"/>
  <c r="P147" i="20"/>
  <c r="O148" i="20"/>
  <c r="P148" i="20"/>
  <c r="O149" i="20"/>
  <c r="P149" i="20"/>
  <c r="O150" i="20"/>
  <c r="P150" i="20"/>
  <c r="O151" i="20"/>
  <c r="P151" i="20"/>
  <c r="O152" i="20"/>
  <c r="P152" i="20"/>
  <c r="O153" i="20"/>
  <c r="P153" i="20"/>
  <c r="O154" i="20"/>
  <c r="P154" i="20"/>
  <c r="O155" i="20"/>
  <c r="P155" i="20"/>
  <c r="O156" i="20"/>
  <c r="P156" i="20"/>
  <c r="O157" i="20"/>
  <c r="P157" i="20"/>
  <c r="O158" i="20"/>
  <c r="P158" i="20"/>
  <c r="O159" i="20"/>
  <c r="P159" i="20"/>
  <c r="O160" i="20"/>
  <c r="P160" i="20"/>
  <c r="O161" i="20"/>
  <c r="P161" i="20"/>
  <c r="O162" i="20"/>
  <c r="P162" i="20"/>
  <c r="O163" i="20"/>
  <c r="P163" i="20"/>
  <c r="O164" i="20"/>
  <c r="P164" i="20"/>
  <c r="O165" i="20"/>
  <c r="P165" i="20"/>
  <c r="O166" i="20"/>
  <c r="P166" i="20"/>
  <c r="O167" i="20"/>
  <c r="P167" i="20"/>
  <c r="O168" i="20"/>
  <c r="P168" i="20"/>
  <c r="O169" i="20"/>
  <c r="P169" i="20"/>
  <c r="O170" i="20"/>
  <c r="P170" i="20"/>
  <c r="O171" i="20"/>
  <c r="P171" i="20"/>
  <c r="O172" i="20"/>
  <c r="P172" i="20"/>
  <c r="O173" i="20"/>
  <c r="P173" i="20"/>
  <c r="O174" i="20"/>
  <c r="P174" i="20"/>
  <c r="O175" i="20"/>
  <c r="P175" i="20"/>
  <c r="O176" i="20"/>
  <c r="P176" i="20"/>
  <c r="O177" i="20"/>
  <c r="P177" i="20"/>
  <c r="O178" i="20"/>
  <c r="P178" i="20"/>
  <c r="O179" i="20"/>
  <c r="P179" i="20"/>
  <c r="O180" i="20"/>
  <c r="P180" i="20"/>
  <c r="O181" i="20"/>
  <c r="P181" i="20"/>
  <c r="O182" i="20"/>
  <c r="P182" i="20"/>
  <c r="O183" i="20"/>
  <c r="P183" i="20"/>
  <c r="O184" i="20"/>
  <c r="P184" i="20"/>
  <c r="O185" i="20"/>
  <c r="P185" i="20"/>
  <c r="O186" i="20"/>
  <c r="P186" i="20"/>
  <c r="O187" i="20"/>
  <c r="P187" i="20"/>
  <c r="O188" i="20"/>
  <c r="P188" i="20"/>
  <c r="O189" i="20"/>
  <c r="P189" i="20"/>
  <c r="O190" i="20"/>
  <c r="P190" i="20"/>
  <c r="O191" i="20"/>
  <c r="P191" i="20"/>
  <c r="O192" i="20"/>
  <c r="P192" i="20"/>
  <c r="O193" i="20"/>
  <c r="P193" i="20"/>
  <c r="O194" i="20"/>
  <c r="P194" i="20"/>
  <c r="O195" i="20"/>
  <c r="P195" i="20"/>
  <c r="O196" i="20"/>
  <c r="P196" i="20"/>
  <c r="O197" i="20"/>
  <c r="P197" i="20"/>
  <c r="O198" i="20"/>
  <c r="P198" i="20"/>
  <c r="O199" i="20"/>
  <c r="P199" i="20"/>
  <c r="O200" i="20"/>
  <c r="P200" i="20"/>
  <c r="O201" i="20"/>
  <c r="P201" i="20"/>
  <c r="O202" i="20"/>
  <c r="P202" i="20"/>
  <c r="O203" i="20"/>
  <c r="P203" i="20"/>
  <c r="O204" i="20"/>
  <c r="P204" i="20"/>
  <c r="O205" i="20"/>
  <c r="P205" i="20"/>
  <c r="O206" i="20"/>
  <c r="P206" i="20"/>
  <c r="O207" i="20"/>
  <c r="P207" i="20"/>
  <c r="O208" i="20"/>
  <c r="P208" i="20"/>
  <c r="O209" i="20"/>
  <c r="P209" i="20"/>
  <c r="O210" i="20"/>
  <c r="P210" i="20"/>
  <c r="O211" i="20"/>
  <c r="P211" i="20"/>
  <c r="O212" i="20"/>
  <c r="P212" i="20"/>
  <c r="O213" i="20"/>
  <c r="P213" i="20"/>
  <c r="O214" i="20"/>
  <c r="P214" i="20"/>
  <c r="O215" i="20"/>
  <c r="P215" i="20"/>
  <c r="O216" i="20"/>
  <c r="P216" i="20"/>
  <c r="O217" i="20"/>
  <c r="P217" i="20"/>
  <c r="O218" i="20"/>
  <c r="P218" i="20"/>
  <c r="O219" i="20"/>
  <c r="P219" i="20"/>
  <c r="O220" i="20"/>
  <c r="P220" i="20"/>
  <c r="O221" i="20"/>
  <c r="P221" i="20"/>
  <c r="O222" i="20"/>
  <c r="P222" i="20"/>
  <c r="O223" i="20"/>
  <c r="P223" i="20"/>
  <c r="O224" i="20"/>
  <c r="P224" i="20"/>
  <c r="O225" i="20"/>
  <c r="P225" i="20"/>
  <c r="O226" i="20"/>
  <c r="P226" i="20"/>
  <c r="O227" i="20"/>
  <c r="P227" i="20"/>
  <c r="O228" i="20"/>
  <c r="P228" i="20"/>
  <c r="O229" i="20"/>
  <c r="P229" i="20"/>
  <c r="O230" i="20"/>
  <c r="P230" i="20"/>
  <c r="O231" i="20"/>
  <c r="P231" i="20"/>
  <c r="O232" i="20"/>
  <c r="P232" i="20"/>
  <c r="O233" i="20"/>
  <c r="P233" i="20"/>
  <c r="O234" i="20"/>
  <c r="P234" i="20"/>
  <c r="O235" i="20"/>
  <c r="P235" i="20"/>
  <c r="O236" i="20"/>
  <c r="P236" i="20"/>
  <c r="O237" i="20"/>
  <c r="P237" i="20"/>
  <c r="O238" i="20"/>
  <c r="P238" i="20"/>
  <c r="O239" i="20"/>
  <c r="P239" i="20"/>
  <c r="O240" i="20"/>
  <c r="P240" i="20"/>
  <c r="O241" i="20"/>
  <c r="P241" i="20"/>
  <c r="O242" i="20"/>
  <c r="P242" i="20"/>
  <c r="O243" i="20"/>
  <c r="P243" i="20"/>
  <c r="O244" i="20"/>
  <c r="P244" i="20"/>
  <c r="O245" i="20"/>
  <c r="P245" i="20"/>
  <c r="O246" i="20"/>
  <c r="P246" i="20"/>
  <c r="O247" i="20"/>
  <c r="P247" i="20"/>
  <c r="O248" i="20"/>
  <c r="P248" i="20"/>
  <c r="O249" i="20"/>
  <c r="P249" i="20"/>
  <c r="O250" i="20"/>
  <c r="P250" i="20"/>
  <c r="O251" i="20"/>
  <c r="P251" i="20"/>
  <c r="O252" i="20"/>
  <c r="P252" i="20"/>
  <c r="O253" i="20"/>
  <c r="P253" i="20"/>
  <c r="O254" i="20"/>
  <c r="P254" i="20"/>
  <c r="O255" i="20"/>
  <c r="P255" i="20"/>
  <c r="O256" i="20"/>
  <c r="P256" i="20"/>
  <c r="O257" i="20"/>
  <c r="P257" i="20"/>
  <c r="O258" i="20"/>
  <c r="P258" i="20"/>
  <c r="O259" i="20"/>
  <c r="P259" i="20"/>
  <c r="O260" i="20"/>
  <c r="P260" i="20"/>
  <c r="O261" i="20"/>
  <c r="P261" i="20"/>
  <c r="O262" i="20"/>
  <c r="P262" i="20"/>
  <c r="O263" i="20"/>
  <c r="P263" i="20"/>
  <c r="O264" i="20"/>
  <c r="P264" i="20"/>
  <c r="O265" i="20"/>
  <c r="P265" i="20"/>
  <c r="O266" i="20"/>
  <c r="P266" i="20"/>
  <c r="O267" i="20"/>
  <c r="P267" i="20"/>
  <c r="O268" i="20"/>
  <c r="P268" i="20"/>
  <c r="O269" i="20"/>
  <c r="P269" i="20"/>
  <c r="O270" i="20"/>
  <c r="P270" i="20"/>
  <c r="O271" i="20"/>
  <c r="P271" i="20"/>
  <c r="O272" i="20"/>
  <c r="P272" i="20"/>
  <c r="O273" i="20"/>
  <c r="P273" i="20"/>
  <c r="O274" i="20"/>
  <c r="P274" i="20"/>
  <c r="O275" i="20"/>
  <c r="P275" i="20"/>
  <c r="O276" i="20"/>
  <c r="P276" i="20"/>
  <c r="O277" i="20"/>
  <c r="P277" i="20"/>
  <c r="O278" i="20"/>
  <c r="P278" i="20"/>
  <c r="O279" i="20"/>
  <c r="P279" i="20"/>
  <c r="O280" i="20"/>
  <c r="P280" i="20"/>
  <c r="O281" i="20"/>
  <c r="P281" i="20"/>
  <c r="O282" i="20"/>
  <c r="P282" i="20"/>
  <c r="O283" i="20"/>
  <c r="P283" i="20"/>
  <c r="O284" i="20"/>
  <c r="P284" i="20"/>
  <c r="O285" i="20"/>
  <c r="P285" i="20"/>
  <c r="O286" i="20"/>
  <c r="P286" i="20"/>
  <c r="O287" i="20"/>
  <c r="P287" i="20"/>
  <c r="O288" i="20"/>
  <c r="P288" i="20"/>
  <c r="O289" i="20"/>
  <c r="P289" i="20"/>
  <c r="O290" i="20"/>
  <c r="P290" i="20"/>
  <c r="O291" i="20"/>
  <c r="P291" i="20"/>
  <c r="O292" i="20"/>
  <c r="P292" i="20"/>
  <c r="O293" i="20"/>
  <c r="P293" i="20"/>
  <c r="O294" i="20"/>
  <c r="P294" i="20"/>
  <c r="O295" i="20"/>
  <c r="P295" i="20"/>
  <c r="O296" i="20"/>
  <c r="P296" i="20"/>
  <c r="O297" i="20"/>
  <c r="P297" i="20"/>
  <c r="O298" i="20"/>
  <c r="P298" i="20"/>
  <c r="O299" i="20"/>
  <c r="P299" i="20"/>
  <c r="O300" i="20"/>
  <c r="P300" i="20"/>
  <c r="O301" i="20"/>
  <c r="P301" i="20"/>
  <c r="O302" i="20"/>
  <c r="P302" i="20"/>
  <c r="O303" i="20"/>
  <c r="P303" i="20"/>
  <c r="O304" i="20"/>
  <c r="P304" i="20"/>
  <c r="O305" i="20"/>
  <c r="P305" i="20"/>
  <c r="O306" i="20"/>
  <c r="P306" i="20"/>
  <c r="O307" i="20"/>
  <c r="P307" i="20"/>
  <c r="O308" i="20"/>
  <c r="P308" i="20"/>
  <c r="O309" i="20"/>
  <c r="P309" i="20"/>
  <c r="O310" i="20"/>
  <c r="P310" i="20"/>
  <c r="O311" i="20"/>
  <c r="P311" i="20"/>
  <c r="O312" i="20"/>
  <c r="P312" i="20"/>
  <c r="O313" i="20"/>
  <c r="P313" i="20"/>
  <c r="O314" i="20"/>
  <c r="P314" i="20"/>
  <c r="O315" i="20"/>
  <c r="P315" i="20"/>
  <c r="O316" i="20"/>
  <c r="P316" i="20"/>
  <c r="O317" i="20"/>
  <c r="P317" i="20"/>
  <c r="O318" i="20"/>
  <c r="P318" i="20"/>
  <c r="O319" i="20"/>
  <c r="P319" i="20"/>
  <c r="O320" i="20"/>
  <c r="P320" i="20"/>
  <c r="O321" i="20"/>
  <c r="P321" i="20"/>
  <c r="O322" i="20"/>
  <c r="P322" i="20"/>
  <c r="O323" i="20"/>
  <c r="P323" i="20"/>
  <c r="O324" i="20"/>
  <c r="P324" i="20"/>
  <c r="O325" i="20"/>
  <c r="P325" i="20"/>
  <c r="O326" i="20"/>
  <c r="P326" i="20"/>
  <c r="O327" i="20"/>
  <c r="P327" i="20"/>
  <c r="O328" i="20"/>
  <c r="P328" i="20"/>
  <c r="O329" i="20"/>
  <c r="P329" i="20"/>
  <c r="O330" i="20"/>
  <c r="P330" i="20"/>
  <c r="O331" i="20"/>
  <c r="P331" i="20"/>
  <c r="O332" i="20"/>
  <c r="P332" i="20"/>
  <c r="O333" i="20"/>
  <c r="P333" i="20"/>
  <c r="O334" i="20"/>
  <c r="P334" i="20"/>
  <c r="O335" i="20"/>
  <c r="P335" i="20"/>
  <c r="O336" i="20"/>
  <c r="P336" i="20"/>
  <c r="O337" i="20"/>
  <c r="P337" i="20"/>
  <c r="O338" i="20"/>
  <c r="P338" i="20"/>
  <c r="O339" i="20"/>
  <c r="P339" i="20"/>
  <c r="O340" i="20"/>
  <c r="P340" i="20"/>
  <c r="O341" i="20"/>
  <c r="P341" i="20"/>
  <c r="O342" i="20"/>
  <c r="P342" i="20"/>
  <c r="O343" i="20"/>
  <c r="P343" i="20"/>
  <c r="O344" i="20"/>
  <c r="P344" i="20"/>
  <c r="O345" i="20"/>
  <c r="P345" i="20"/>
  <c r="O346" i="20"/>
  <c r="P346" i="20"/>
  <c r="O347" i="20"/>
  <c r="P347" i="20"/>
  <c r="O348" i="20"/>
  <c r="P348" i="20"/>
  <c r="O349" i="20"/>
  <c r="P349" i="20"/>
  <c r="O350" i="20"/>
  <c r="P350" i="20"/>
  <c r="O351" i="20"/>
  <c r="P351" i="20"/>
  <c r="O352" i="20"/>
  <c r="P352" i="20"/>
  <c r="O353" i="20"/>
  <c r="P353" i="20"/>
  <c r="O354" i="20"/>
  <c r="P354" i="20"/>
  <c r="O355" i="20"/>
  <c r="P355" i="20"/>
  <c r="O356" i="20"/>
  <c r="P356" i="20"/>
  <c r="O357" i="20"/>
  <c r="P357" i="20"/>
  <c r="O358" i="20"/>
  <c r="P358" i="20"/>
  <c r="O359" i="20"/>
  <c r="P359" i="20"/>
  <c r="O360" i="20"/>
  <c r="P360" i="20"/>
  <c r="O361" i="20"/>
  <c r="P361" i="20"/>
  <c r="O362" i="20"/>
  <c r="P362" i="20"/>
  <c r="O363" i="20"/>
  <c r="P363" i="20"/>
  <c r="O364" i="20"/>
  <c r="P364" i="20"/>
  <c r="O365" i="20"/>
  <c r="P365" i="20"/>
  <c r="O366" i="20"/>
  <c r="P366" i="20"/>
  <c r="O367" i="20"/>
  <c r="P367" i="20"/>
  <c r="O368" i="20"/>
  <c r="P368" i="20"/>
  <c r="O369" i="20"/>
  <c r="P369" i="20"/>
  <c r="O370" i="20"/>
  <c r="P370" i="20"/>
  <c r="O371" i="20"/>
  <c r="P371" i="20"/>
  <c r="O372" i="20"/>
  <c r="P372" i="20"/>
  <c r="O373" i="20"/>
  <c r="P373" i="20"/>
  <c r="O374" i="20"/>
  <c r="P374" i="20"/>
  <c r="O375" i="20"/>
  <c r="P375" i="20"/>
  <c r="O376" i="20"/>
  <c r="P376" i="20"/>
  <c r="O377" i="20"/>
  <c r="P377" i="20"/>
  <c r="O378" i="20"/>
  <c r="P378" i="20"/>
  <c r="O379" i="20"/>
  <c r="P379" i="20"/>
  <c r="O380" i="20"/>
  <c r="P380" i="20"/>
  <c r="O381" i="20"/>
  <c r="P381" i="20"/>
  <c r="O382" i="20"/>
  <c r="P382" i="20"/>
  <c r="O383" i="20"/>
  <c r="P383" i="20"/>
  <c r="O384" i="20"/>
  <c r="P384" i="20"/>
  <c r="O385" i="20"/>
  <c r="P385" i="20"/>
  <c r="O386" i="20"/>
  <c r="P386" i="20"/>
  <c r="O387" i="20"/>
  <c r="P387" i="20"/>
  <c r="O388" i="20"/>
  <c r="P388" i="20"/>
  <c r="O389" i="20"/>
  <c r="P389" i="20"/>
  <c r="O390" i="20"/>
  <c r="P390" i="20"/>
  <c r="O391" i="20"/>
  <c r="P391" i="20"/>
  <c r="O392" i="20"/>
  <c r="P392" i="20"/>
  <c r="O393" i="20"/>
  <c r="P393" i="20"/>
  <c r="O394" i="20"/>
  <c r="P394" i="20"/>
  <c r="O395" i="20"/>
  <c r="P395" i="20"/>
  <c r="O396" i="20"/>
  <c r="P396" i="20"/>
  <c r="O397" i="20"/>
  <c r="P397" i="20"/>
  <c r="O398" i="20"/>
  <c r="P398" i="20"/>
  <c r="O399" i="20"/>
  <c r="P399" i="20"/>
  <c r="O400" i="20"/>
  <c r="P400" i="20"/>
  <c r="O401" i="20"/>
  <c r="P401" i="20"/>
  <c r="O402" i="20"/>
  <c r="P402" i="20"/>
  <c r="O403" i="20"/>
  <c r="P403" i="20"/>
  <c r="O404" i="20"/>
  <c r="P404" i="20"/>
  <c r="O405" i="20"/>
  <c r="P405" i="20"/>
  <c r="O406" i="20"/>
  <c r="P406" i="20"/>
  <c r="O407" i="20"/>
  <c r="P407" i="20"/>
  <c r="O408" i="20"/>
  <c r="P408" i="20"/>
  <c r="O409" i="20"/>
  <c r="P409" i="20"/>
  <c r="O410" i="20"/>
  <c r="P410" i="20"/>
  <c r="O411" i="20"/>
  <c r="P411" i="20"/>
  <c r="O412" i="20"/>
  <c r="P412" i="20"/>
  <c r="O413" i="20"/>
  <c r="P413" i="20"/>
  <c r="O414" i="20"/>
  <c r="P414" i="20"/>
  <c r="O415" i="20"/>
  <c r="P415" i="20"/>
  <c r="O416" i="20"/>
  <c r="P416" i="20"/>
  <c r="O417" i="20"/>
  <c r="P417" i="20"/>
  <c r="O418" i="20"/>
  <c r="P418" i="20"/>
  <c r="O419" i="20"/>
  <c r="P419" i="20"/>
  <c r="O420" i="20"/>
  <c r="P420" i="20"/>
  <c r="O421" i="20"/>
  <c r="P421" i="20"/>
  <c r="O422" i="20"/>
  <c r="P422" i="20"/>
  <c r="O423" i="20"/>
  <c r="P423" i="20"/>
  <c r="O424" i="20"/>
  <c r="P424" i="20"/>
  <c r="O425" i="20"/>
  <c r="P425" i="20"/>
  <c r="O426" i="20"/>
  <c r="P426" i="20"/>
  <c r="O427" i="20"/>
  <c r="P427" i="20"/>
  <c r="O428" i="20"/>
  <c r="P428" i="20"/>
  <c r="O429" i="20"/>
  <c r="P429" i="20"/>
  <c r="O430" i="20"/>
  <c r="P430" i="20"/>
  <c r="O431" i="20"/>
  <c r="P431" i="20"/>
  <c r="O432" i="20"/>
  <c r="P432" i="20"/>
  <c r="O433" i="20"/>
  <c r="P433" i="20"/>
  <c r="O434" i="20"/>
  <c r="P434" i="20"/>
  <c r="O435" i="20"/>
  <c r="P435" i="20"/>
  <c r="O436" i="20"/>
  <c r="P436" i="20"/>
  <c r="O437" i="20"/>
  <c r="P437" i="20"/>
  <c r="O438" i="20"/>
  <c r="P438" i="20"/>
  <c r="P10" i="20"/>
  <c r="O10" i="20"/>
  <c r="K11" i="20"/>
  <c r="L11" i="20"/>
  <c r="K12" i="20"/>
  <c r="L12" i="20"/>
  <c r="K13" i="20"/>
  <c r="L13" i="20"/>
  <c r="K14" i="20"/>
  <c r="L14" i="20"/>
  <c r="K15" i="20"/>
  <c r="L15" i="20"/>
  <c r="K16" i="20"/>
  <c r="L16" i="20"/>
  <c r="K17" i="20"/>
  <c r="L17" i="20"/>
  <c r="K18" i="20"/>
  <c r="L18" i="20"/>
  <c r="K19" i="20"/>
  <c r="L19" i="20"/>
  <c r="K20" i="20"/>
  <c r="L20" i="20"/>
  <c r="K21" i="20"/>
  <c r="L21" i="20"/>
  <c r="K22" i="20"/>
  <c r="L22" i="20"/>
  <c r="K23" i="20"/>
  <c r="L23" i="20"/>
  <c r="K24" i="20"/>
  <c r="L24" i="20"/>
  <c r="K25" i="20"/>
  <c r="L25" i="20"/>
  <c r="K26" i="20"/>
  <c r="L26" i="20"/>
  <c r="K27" i="20"/>
  <c r="L27" i="20"/>
  <c r="K28" i="20"/>
  <c r="L28" i="20"/>
  <c r="K29" i="20"/>
  <c r="L29" i="20"/>
  <c r="K30" i="20"/>
  <c r="L30" i="20"/>
  <c r="K31" i="20"/>
  <c r="L31" i="20"/>
  <c r="K32" i="20"/>
  <c r="L32" i="20"/>
  <c r="K33" i="20"/>
  <c r="L33" i="20"/>
  <c r="K34" i="20"/>
  <c r="L34" i="20"/>
  <c r="K35" i="20"/>
  <c r="L35" i="20"/>
  <c r="K36" i="20"/>
  <c r="L36" i="20"/>
  <c r="K37" i="20"/>
  <c r="L37" i="20"/>
  <c r="K38" i="20"/>
  <c r="L38" i="20"/>
  <c r="K39" i="20"/>
  <c r="L39" i="20"/>
  <c r="K40" i="20"/>
  <c r="L40" i="20"/>
  <c r="K41" i="20"/>
  <c r="L41" i="20"/>
  <c r="K42" i="20"/>
  <c r="L42" i="20"/>
  <c r="K43" i="20"/>
  <c r="L43" i="20"/>
  <c r="K44" i="20"/>
  <c r="L44" i="20"/>
  <c r="K45" i="20"/>
  <c r="L45" i="20"/>
  <c r="K46" i="20"/>
  <c r="L46" i="20"/>
  <c r="K47" i="20"/>
  <c r="L47" i="20"/>
  <c r="K48" i="20"/>
  <c r="L48" i="20"/>
  <c r="K49" i="20"/>
  <c r="L49" i="20"/>
  <c r="K50" i="20"/>
  <c r="L50" i="20"/>
  <c r="K51" i="20"/>
  <c r="L51" i="20"/>
  <c r="K52" i="20"/>
  <c r="L52" i="20"/>
  <c r="K53" i="20"/>
  <c r="L53" i="20"/>
  <c r="K54" i="20"/>
  <c r="L54" i="20"/>
  <c r="K55" i="20"/>
  <c r="L55" i="20"/>
  <c r="K56" i="20"/>
  <c r="L56" i="20"/>
  <c r="K57" i="20"/>
  <c r="L57" i="20"/>
  <c r="K58" i="20"/>
  <c r="L58" i="20"/>
  <c r="K59" i="20"/>
  <c r="L59" i="20"/>
  <c r="K60" i="20"/>
  <c r="L60" i="20"/>
  <c r="K61" i="20"/>
  <c r="L61" i="20"/>
  <c r="K62" i="20"/>
  <c r="L62" i="20"/>
  <c r="K63" i="20"/>
  <c r="L63" i="20"/>
  <c r="K64" i="20"/>
  <c r="L64" i="20"/>
  <c r="K65" i="20"/>
  <c r="L65" i="20"/>
  <c r="K66" i="20"/>
  <c r="L66" i="20"/>
  <c r="K67" i="20"/>
  <c r="L67" i="20"/>
  <c r="K68" i="20"/>
  <c r="L68" i="20"/>
  <c r="K69" i="20"/>
  <c r="L69" i="20"/>
  <c r="K70" i="20"/>
  <c r="L70" i="20"/>
  <c r="K71" i="20"/>
  <c r="L71" i="20"/>
  <c r="K72" i="20"/>
  <c r="L72" i="20"/>
  <c r="K73" i="20"/>
  <c r="L73" i="20"/>
  <c r="K74" i="20"/>
  <c r="L74" i="20"/>
  <c r="K75" i="20"/>
  <c r="L75" i="20"/>
  <c r="K76" i="20"/>
  <c r="L76" i="20"/>
  <c r="K77" i="20"/>
  <c r="L77" i="20"/>
  <c r="K78" i="20"/>
  <c r="L78" i="20"/>
  <c r="K79" i="20"/>
  <c r="L79" i="20"/>
  <c r="K80" i="20"/>
  <c r="L80" i="20"/>
  <c r="K81" i="20"/>
  <c r="L81" i="20"/>
  <c r="K82" i="20"/>
  <c r="L82" i="20"/>
  <c r="K83" i="20"/>
  <c r="L83" i="20"/>
  <c r="K84" i="20"/>
  <c r="L84" i="20"/>
  <c r="K85" i="20"/>
  <c r="L85" i="20"/>
  <c r="K86" i="20"/>
  <c r="L86" i="20"/>
  <c r="K87" i="20"/>
  <c r="L87" i="20"/>
  <c r="K88" i="20"/>
  <c r="L88" i="20"/>
  <c r="K89" i="20"/>
  <c r="L89" i="20"/>
  <c r="K90" i="20"/>
  <c r="L90" i="20"/>
  <c r="K91" i="20"/>
  <c r="L91" i="20"/>
  <c r="K92" i="20"/>
  <c r="L92" i="20"/>
  <c r="K93" i="20"/>
  <c r="L93" i="20"/>
  <c r="K94" i="20"/>
  <c r="L94" i="20"/>
  <c r="K95" i="20"/>
  <c r="L95" i="20"/>
  <c r="K96" i="20"/>
  <c r="L96" i="20"/>
  <c r="K97" i="20"/>
  <c r="L97" i="20"/>
  <c r="K98" i="20"/>
  <c r="L98" i="20"/>
  <c r="K99" i="20"/>
  <c r="L99" i="20"/>
  <c r="K100" i="20"/>
  <c r="L100" i="20"/>
  <c r="K101" i="20"/>
  <c r="L101" i="20"/>
  <c r="K102" i="20"/>
  <c r="L102" i="20"/>
  <c r="K103" i="20"/>
  <c r="L103" i="20"/>
  <c r="K104" i="20"/>
  <c r="L104" i="20"/>
  <c r="K105" i="20"/>
  <c r="L105" i="20"/>
  <c r="K106" i="20"/>
  <c r="L106" i="20"/>
  <c r="K107" i="20"/>
  <c r="L107" i="20"/>
  <c r="K108" i="20"/>
  <c r="L108" i="20"/>
  <c r="K109" i="20"/>
  <c r="L109" i="20"/>
  <c r="K110" i="20"/>
  <c r="L110" i="20"/>
  <c r="K111" i="20"/>
  <c r="L111" i="20"/>
  <c r="K112" i="20"/>
  <c r="L112" i="20"/>
  <c r="K113" i="20"/>
  <c r="L113" i="20"/>
  <c r="K114" i="20"/>
  <c r="L114" i="20"/>
  <c r="K115" i="20"/>
  <c r="L115" i="20"/>
  <c r="K116" i="20"/>
  <c r="L116" i="20"/>
  <c r="K117" i="20"/>
  <c r="L117" i="20"/>
  <c r="K118" i="20"/>
  <c r="L118" i="20"/>
  <c r="K119" i="20"/>
  <c r="L119" i="20"/>
  <c r="K120" i="20"/>
  <c r="L120" i="20"/>
  <c r="K121" i="20"/>
  <c r="L121" i="20"/>
  <c r="K122" i="20"/>
  <c r="L122" i="20"/>
  <c r="K123" i="20"/>
  <c r="L123" i="20"/>
  <c r="K124" i="20"/>
  <c r="L124" i="20"/>
  <c r="K125" i="20"/>
  <c r="L125" i="20"/>
  <c r="K126" i="20"/>
  <c r="L126" i="20"/>
  <c r="K127" i="20"/>
  <c r="L127" i="20"/>
  <c r="K128" i="20"/>
  <c r="L128" i="20"/>
  <c r="K129" i="20"/>
  <c r="L129" i="20"/>
  <c r="K130" i="20"/>
  <c r="L130" i="20"/>
  <c r="K131" i="20"/>
  <c r="L131" i="20"/>
  <c r="K132" i="20"/>
  <c r="L132" i="20"/>
  <c r="K133" i="20"/>
  <c r="L133" i="20"/>
  <c r="K134" i="20"/>
  <c r="L134" i="20"/>
  <c r="K135" i="20"/>
  <c r="L135" i="20"/>
  <c r="K136" i="20"/>
  <c r="L136" i="20"/>
  <c r="K137" i="20"/>
  <c r="L137" i="20"/>
  <c r="K138" i="20"/>
  <c r="L138" i="20"/>
  <c r="K139" i="20"/>
  <c r="L139" i="20"/>
  <c r="K140" i="20"/>
  <c r="L140" i="20"/>
  <c r="K141" i="20"/>
  <c r="L141" i="20"/>
  <c r="K142" i="20"/>
  <c r="L142" i="20"/>
  <c r="K143" i="20"/>
  <c r="L143" i="20"/>
  <c r="K144" i="20"/>
  <c r="L144" i="20"/>
  <c r="K145" i="20"/>
  <c r="L145" i="20"/>
  <c r="K146" i="20"/>
  <c r="L146" i="20"/>
  <c r="K147" i="20"/>
  <c r="L147" i="20"/>
  <c r="K148" i="20"/>
  <c r="L148" i="20"/>
  <c r="K149" i="20"/>
  <c r="L149" i="20"/>
  <c r="K150" i="20"/>
  <c r="L150" i="20"/>
  <c r="K151" i="20"/>
  <c r="L151" i="20"/>
  <c r="K152" i="20"/>
  <c r="L152" i="20"/>
  <c r="K153" i="20"/>
  <c r="L153" i="20"/>
  <c r="K154" i="20"/>
  <c r="L154" i="20"/>
  <c r="K155" i="20"/>
  <c r="L155" i="20"/>
  <c r="K156" i="20"/>
  <c r="L156" i="20"/>
  <c r="K157" i="20"/>
  <c r="L157" i="20"/>
  <c r="K158" i="20"/>
  <c r="L158" i="20"/>
  <c r="K159" i="20"/>
  <c r="L159" i="20"/>
  <c r="K160" i="20"/>
  <c r="L160" i="20"/>
  <c r="K161" i="20"/>
  <c r="L161" i="20"/>
  <c r="K162" i="20"/>
  <c r="L162" i="20"/>
  <c r="K163" i="20"/>
  <c r="L163" i="20"/>
  <c r="K164" i="20"/>
  <c r="L164" i="20"/>
  <c r="K165" i="20"/>
  <c r="L165" i="20"/>
  <c r="K166" i="20"/>
  <c r="L166" i="20"/>
  <c r="K167" i="20"/>
  <c r="L167" i="20"/>
  <c r="K168" i="20"/>
  <c r="L168" i="20"/>
  <c r="K169" i="20"/>
  <c r="L169" i="20"/>
  <c r="K170" i="20"/>
  <c r="L170" i="20"/>
  <c r="K171" i="20"/>
  <c r="L171" i="20"/>
  <c r="K172" i="20"/>
  <c r="L172" i="20"/>
  <c r="K173" i="20"/>
  <c r="L173" i="20"/>
  <c r="K174" i="20"/>
  <c r="L174" i="20"/>
  <c r="K175" i="20"/>
  <c r="L175" i="20"/>
  <c r="K176" i="20"/>
  <c r="L176" i="20"/>
  <c r="K177" i="20"/>
  <c r="L177" i="20"/>
  <c r="K178" i="20"/>
  <c r="L178" i="20"/>
  <c r="K179" i="20"/>
  <c r="L179" i="20"/>
  <c r="K180" i="20"/>
  <c r="L180" i="20"/>
  <c r="K181" i="20"/>
  <c r="L181" i="20"/>
  <c r="K182" i="20"/>
  <c r="L182" i="20"/>
  <c r="K183" i="20"/>
  <c r="L183" i="20"/>
  <c r="K184" i="20"/>
  <c r="L184" i="20"/>
  <c r="K185" i="20"/>
  <c r="L185" i="20"/>
  <c r="K186" i="20"/>
  <c r="L186" i="20"/>
  <c r="K187" i="20"/>
  <c r="L187" i="20"/>
  <c r="K188" i="20"/>
  <c r="L188" i="20"/>
  <c r="K189" i="20"/>
  <c r="L189" i="20"/>
  <c r="K190" i="20"/>
  <c r="L190" i="20"/>
  <c r="K191" i="20"/>
  <c r="L191" i="20"/>
  <c r="K192" i="20"/>
  <c r="L192" i="20"/>
  <c r="K193" i="20"/>
  <c r="L193" i="20"/>
  <c r="K194" i="20"/>
  <c r="L194" i="20"/>
  <c r="K195" i="20"/>
  <c r="L195" i="20"/>
  <c r="K196" i="20"/>
  <c r="L196" i="20"/>
  <c r="K197" i="20"/>
  <c r="L197" i="20"/>
  <c r="K198" i="20"/>
  <c r="L198" i="20"/>
  <c r="K199" i="20"/>
  <c r="L199" i="20"/>
  <c r="K200" i="20"/>
  <c r="L200" i="20"/>
  <c r="K201" i="20"/>
  <c r="L201" i="20"/>
  <c r="K202" i="20"/>
  <c r="L202" i="20"/>
  <c r="K203" i="20"/>
  <c r="L203" i="20"/>
  <c r="K204" i="20"/>
  <c r="L204" i="20"/>
  <c r="K205" i="20"/>
  <c r="L205" i="20"/>
  <c r="K206" i="20"/>
  <c r="L206" i="20"/>
  <c r="K207" i="20"/>
  <c r="L207" i="20"/>
  <c r="K208" i="20"/>
  <c r="L208" i="20"/>
  <c r="K209" i="20"/>
  <c r="L209" i="20"/>
  <c r="K210" i="20"/>
  <c r="L210" i="20"/>
  <c r="K211" i="20"/>
  <c r="L211" i="20"/>
  <c r="K212" i="20"/>
  <c r="L212" i="20"/>
  <c r="K213" i="20"/>
  <c r="L213" i="20"/>
  <c r="K214" i="20"/>
  <c r="L214" i="20"/>
  <c r="K215" i="20"/>
  <c r="L215" i="20"/>
  <c r="K216" i="20"/>
  <c r="L216" i="20"/>
  <c r="K217" i="20"/>
  <c r="L217" i="20"/>
  <c r="K218" i="20"/>
  <c r="L218" i="20"/>
  <c r="K219" i="20"/>
  <c r="L219" i="20"/>
  <c r="K220" i="20"/>
  <c r="L220" i="20"/>
  <c r="K221" i="20"/>
  <c r="L221" i="20"/>
  <c r="K222" i="20"/>
  <c r="L222" i="20"/>
  <c r="K223" i="20"/>
  <c r="L223" i="20"/>
  <c r="K224" i="20"/>
  <c r="L224" i="20"/>
  <c r="K225" i="20"/>
  <c r="L225" i="20"/>
  <c r="K226" i="20"/>
  <c r="L226" i="20"/>
  <c r="K227" i="20"/>
  <c r="L227" i="20"/>
  <c r="K228" i="20"/>
  <c r="L228" i="20"/>
  <c r="K229" i="20"/>
  <c r="L229" i="20"/>
  <c r="K230" i="20"/>
  <c r="L230" i="20"/>
  <c r="K231" i="20"/>
  <c r="L231" i="20"/>
  <c r="K232" i="20"/>
  <c r="L232" i="20"/>
  <c r="K233" i="20"/>
  <c r="L233" i="20"/>
  <c r="K234" i="20"/>
  <c r="L234" i="20"/>
  <c r="K235" i="20"/>
  <c r="L235" i="20"/>
  <c r="K236" i="20"/>
  <c r="L236" i="20"/>
  <c r="K237" i="20"/>
  <c r="L237" i="20"/>
  <c r="K238" i="20"/>
  <c r="L238" i="20"/>
  <c r="K239" i="20"/>
  <c r="L239" i="20"/>
  <c r="K240" i="20"/>
  <c r="L240" i="20"/>
  <c r="K241" i="20"/>
  <c r="L241" i="20"/>
  <c r="K242" i="20"/>
  <c r="L242" i="20"/>
  <c r="K243" i="20"/>
  <c r="L243" i="20"/>
  <c r="K244" i="20"/>
  <c r="L244" i="20"/>
  <c r="K245" i="20"/>
  <c r="L245" i="20"/>
  <c r="K246" i="20"/>
  <c r="L246" i="20"/>
  <c r="K247" i="20"/>
  <c r="L247" i="20"/>
  <c r="K248" i="20"/>
  <c r="L248" i="20"/>
  <c r="K249" i="20"/>
  <c r="L249" i="20"/>
  <c r="K250" i="20"/>
  <c r="L250" i="20"/>
  <c r="K251" i="20"/>
  <c r="L251" i="20"/>
  <c r="K252" i="20"/>
  <c r="L252" i="20"/>
  <c r="K253" i="20"/>
  <c r="L253" i="20"/>
  <c r="K254" i="20"/>
  <c r="L254" i="20"/>
  <c r="K255" i="20"/>
  <c r="L255" i="20"/>
  <c r="K256" i="20"/>
  <c r="L256" i="20"/>
  <c r="K257" i="20"/>
  <c r="L257" i="20"/>
  <c r="K258" i="20"/>
  <c r="L258" i="20"/>
  <c r="K259" i="20"/>
  <c r="L259" i="20"/>
  <c r="K260" i="20"/>
  <c r="L260" i="20"/>
  <c r="K261" i="20"/>
  <c r="L261" i="20"/>
  <c r="K262" i="20"/>
  <c r="L262" i="20"/>
  <c r="K263" i="20"/>
  <c r="L263" i="20"/>
  <c r="K264" i="20"/>
  <c r="L264" i="20"/>
  <c r="K265" i="20"/>
  <c r="L265" i="20"/>
  <c r="K266" i="20"/>
  <c r="L266" i="20"/>
  <c r="K267" i="20"/>
  <c r="L267" i="20"/>
  <c r="K268" i="20"/>
  <c r="L268" i="20"/>
  <c r="K269" i="20"/>
  <c r="L269" i="20"/>
  <c r="K270" i="20"/>
  <c r="L270" i="20"/>
  <c r="K271" i="20"/>
  <c r="L271" i="20"/>
  <c r="K272" i="20"/>
  <c r="L272" i="20"/>
  <c r="K273" i="20"/>
  <c r="L273" i="20"/>
  <c r="K274" i="20"/>
  <c r="L274" i="20"/>
  <c r="K275" i="20"/>
  <c r="L275" i="20"/>
  <c r="K276" i="20"/>
  <c r="L276" i="20"/>
  <c r="K277" i="20"/>
  <c r="L277" i="20"/>
  <c r="K278" i="20"/>
  <c r="L278" i="20"/>
  <c r="K279" i="20"/>
  <c r="L279" i="20"/>
  <c r="K280" i="20"/>
  <c r="L280" i="20"/>
  <c r="K281" i="20"/>
  <c r="L281" i="20"/>
  <c r="K282" i="20"/>
  <c r="L282" i="20"/>
  <c r="K283" i="20"/>
  <c r="L283" i="20"/>
  <c r="K284" i="20"/>
  <c r="L284" i="20"/>
  <c r="K285" i="20"/>
  <c r="L285" i="20"/>
  <c r="K286" i="20"/>
  <c r="L286" i="20"/>
  <c r="K287" i="20"/>
  <c r="L287" i="20"/>
  <c r="K288" i="20"/>
  <c r="L288" i="20"/>
  <c r="K289" i="20"/>
  <c r="L289" i="20"/>
  <c r="K290" i="20"/>
  <c r="L290" i="20"/>
  <c r="K291" i="20"/>
  <c r="L291" i="20"/>
  <c r="K292" i="20"/>
  <c r="L292" i="20"/>
  <c r="K293" i="20"/>
  <c r="L293" i="20"/>
  <c r="K294" i="20"/>
  <c r="L294" i="20"/>
  <c r="K295" i="20"/>
  <c r="L295" i="20"/>
  <c r="K296" i="20"/>
  <c r="L296" i="20"/>
  <c r="K297" i="20"/>
  <c r="L297" i="20"/>
  <c r="K298" i="20"/>
  <c r="L298" i="20"/>
  <c r="K299" i="20"/>
  <c r="L299" i="20"/>
  <c r="K300" i="20"/>
  <c r="L300" i="20"/>
  <c r="K301" i="20"/>
  <c r="L301" i="20"/>
  <c r="K302" i="20"/>
  <c r="L302" i="20"/>
  <c r="K303" i="20"/>
  <c r="L303" i="20"/>
  <c r="K304" i="20"/>
  <c r="L304" i="20"/>
  <c r="K305" i="20"/>
  <c r="L305" i="20"/>
  <c r="K306" i="20"/>
  <c r="L306" i="20"/>
  <c r="K307" i="20"/>
  <c r="L307" i="20"/>
  <c r="K308" i="20"/>
  <c r="L308" i="20"/>
  <c r="K309" i="20"/>
  <c r="L309" i="20"/>
  <c r="K310" i="20"/>
  <c r="L310" i="20"/>
  <c r="K311" i="20"/>
  <c r="L311" i="20"/>
  <c r="K312" i="20"/>
  <c r="L312" i="20"/>
  <c r="K313" i="20"/>
  <c r="L313" i="20"/>
  <c r="K314" i="20"/>
  <c r="L314" i="20"/>
  <c r="K315" i="20"/>
  <c r="L315" i="20"/>
  <c r="K316" i="20"/>
  <c r="L316" i="20"/>
  <c r="K317" i="20"/>
  <c r="L317" i="20"/>
  <c r="K318" i="20"/>
  <c r="L318" i="20"/>
  <c r="K319" i="20"/>
  <c r="L319" i="20"/>
  <c r="K320" i="20"/>
  <c r="L320" i="20"/>
  <c r="K321" i="20"/>
  <c r="L321" i="20"/>
  <c r="K322" i="20"/>
  <c r="L322" i="20"/>
  <c r="K323" i="20"/>
  <c r="L323" i="20"/>
  <c r="K324" i="20"/>
  <c r="L324" i="20"/>
  <c r="K325" i="20"/>
  <c r="L325" i="20"/>
  <c r="K326" i="20"/>
  <c r="L326" i="20"/>
  <c r="K327" i="20"/>
  <c r="L327" i="20"/>
  <c r="K328" i="20"/>
  <c r="L328" i="20"/>
  <c r="K329" i="20"/>
  <c r="L329" i="20"/>
  <c r="K330" i="20"/>
  <c r="L330" i="20"/>
  <c r="K331" i="20"/>
  <c r="L331" i="20"/>
  <c r="K332" i="20"/>
  <c r="L332" i="20"/>
  <c r="K333" i="20"/>
  <c r="L333" i="20"/>
  <c r="K334" i="20"/>
  <c r="L334" i="20"/>
  <c r="K335" i="20"/>
  <c r="L335" i="20"/>
  <c r="K336" i="20"/>
  <c r="L336" i="20"/>
  <c r="K337" i="20"/>
  <c r="L337" i="20"/>
  <c r="K338" i="20"/>
  <c r="L338" i="20"/>
  <c r="K339" i="20"/>
  <c r="L339" i="20"/>
  <c r="K340" i="20"/>
  <c r="L340" i="20"/>
  <c r="K341" i="20"/>
  <c r="L341" i="20"/>
  <c r="K342" i="20"/>
  <c r="L342" i="20"/>
  <c r="K343" i="20"/>
  <c r="L343" i="20"/>
  <c r="K344" i="20"/>
  <c r="L344" i="20"/>
  <c r="K345" i="20"/>
  <c r="L345" i="20"/>
  <c r="K346" i="20"/>
  <c r="L346" i="20"/>
  <c r="K347" i="20"/>
  <c r="L347" i="20"/>
  <c r="K348" i="20"/>
  <c r="L348" i="20"/>
  <c r="K349" i="20"/>
  <c r="L349" i="20"/>
  <c r="K350" i="20"/>
  <c r="L350" i="20"/>
  <c r="K351" i="20"/>
  <c r="L351" i="20"/>
  <c r="K352" i="20"/>
  <c r="L352" i="20"/>
  <c r="K353" i="20"/>
  <c r="L353" i="20"/>
  <c r="K354" i="20"/>
  <c r="L354" i="20"/>
  <c r="K355" i="20"/>
  <c r="L355" i="20"/>
  <c r="K356" i="20"/>
  <c r="L356" i="20"/>
  <c r="K357" i="20"/>
  <c r="L357" i="20"/>
  <c r="K358" i="20"/>
  <c r="L358" i="20"/>
  <c r="K359" i="20"/>
  <c r="L359" i="20"/>
  <c r="K360" i="20"/>
  <c r="L360" i="20"/>
  <c r="K361" i="20"/>
  <c r="L361" i="20"/>
  <c r="K362" i="20"/>
  <c r="L362" i="20"/>
  <c r="K363" i="20"/>
  <c r="L363" i="20"/>
  <c r="K364" i="20"/>
  <c r="L364" i="20"/>
  <c r="K365" i="20"/>
  <c r="L365" i="20"/>
  <c r="K366" i="20"/>
  <c r="L366" i="20"/>
  <c r="K367" i="20"/>
  <c r="L367" i="20"/>
  <c r="K368" i="20"/>
  <c r="L368" i="20"/>
  <c r="K369" i="20"/>
  <c r="L369" i="20"/>
  <c r="K370" i="20"/>
  <c r="L370" i="20"/>
  <c r="K371" i="20"/>
  <c r="L371" i="20"/>
  <c r="K372" i="20"/>
  <c r="L372" i="20"/>
  <c r="K373" i="20"/>
  <c r="L373" i="20"/>
  <c r="K374" i="20"/>
  <c r="L374" i="20"/>
  <c r="K375" i="20"/>
  <c r="L375" i="20"/>
  <c r="K376" i="20"/>
  <c r="L376" i="20"/>
  <c r="K377" i="20"/>
  <c r="L377" i="20"/>
  <c r="K378" i="20"/>
  <c r="L378" i="20"/>
  <c r="K379" i="20"/>
  <c r="L379" i="20"/>
  <c r="K380" i="20"/>
  <c r="L380" i="20"/>
  <c r="K381" i="20"/>
  <c r="L381" i="20"/>
  <c r="K382" i="20"/>
  <c r="L382" i="20"/>
  <c r="K383" i="20"/>
  <c r="L383" i="20"/>
  <c r="K384" i="20"/>
  <c r="L384" i="20"/>
  <c r="K385" i="20"/>
  <c r="L385" i="20"/>
  <c r="K386" i="20"/>
  <c r="L386" i="20"/>
  <c r="K387" i="20"/>
  <c r="L387" i="20"/>
  <c r="K388" i="20"/>
  <c r="L388" i="20"/>
  <c r="K389" i="20"/>
  <c r="L389" i="20"/>
  <c r="K390" i="20"/>
  <c r="L390" i="20"/>
  <c r="K391" i="20"/>
  <c r="L391" i="20"/>
  <c r="K392" i="20"/>
  <c r="L392" i="20"/>
  <c r="K393" i="20"/>
  <c r="L393" i="20"/>
  <c r="K394" i="20"/>
  <c r="L394" i="20"/>
  <c r="K395" i="20"/>
  <c r="L395" i="20"/>
  <c r="K396" i="20"/>
  <c r="L396" i="20"/>
  <c r="K397" i="20"/>
  <c r="L397" i="20"/>
  <c r="K398" i="20"/>
  <c r="L398" i="20"/>
  <c r="K399" i="20"/>
  <c r="L399" i="20"/>
  <c r="K400" i="20"/>
  <c r="L400" i="20"/>
  <c r="K401" i="20"/>
  <c r="L401" i="20"/>
  <c r="K402" i="20"/>
  <c r="L402" i="20"/>
  <c r="K403" i="20"/>
  <c r="L403" i="20"/>
  <c r="K404" i="20"/>
  <c r="L404" i="20"/>
  <c r="K405" i="20"/>
  <c r="L405" i="20"/>
  <c r="K406" i="20"/>
  <c r="L406" i="20"/>
  <c r="K407" i="20"/>
  <c r="L407" i="20"/>
  <c r="K408" i="20"/>
  <c r="L408" i="20"/>
  <c r="K409" i="20"/>
  <c r="L409" i="20"/>
  <c r="K410" i="20"/>
  <c r="L410" i="20"/>
  <c r="K411" i="20"/>
  <c r="L411" i="20"/>
  <c r="K412" i="20"/>
  <c r="L412" i="20"/>
  <c r="K413" i="20"/>
  <c r="L413" i="20"/>
  <c r="K414" i="20"/>
  <c r="L414" i="20"/>
  <c r="K415" i="20"/>
  <c r="L415" i="20"/>
  <c r="K416" i="20"/>
  <c r="L416" i="20"/>
  <c r="K417" i="20"/>
  <c r="L417" i="20"/>
  <c r="K418" i="20"/>
  <c r="L418" i="20"/>
  <c r="K419" i="20"/>
  <c r="L419" i="20"/>
  <c r="K420" i="20"/>
  <c r="L420" i="20"/>
  <c r="K421" i="20"/>
  <c r="L421" i="20"/>
  <c r="K422" i="20"/>
  <c r="L422" i="20"/>
  <c r="K423" i="20"/>
  <c r="L423" i="20"/>
  <c r="K424" i="20"/>
  <c r="L424" i="20"/>
  <c r="K425" i="20"/>
  <c r="L425" i="20"/>
  <c r="K426" i="20"/>
  <c r="L426" i="20"/>
  <c r="K427" i="20"/>
  <c r="L427" i="20"/>
  <c r="K428" i="20"/>
  <c r="L428" i="20"/>
  <c r="K429" i="20"/>
  <c r="L429" i="20"/>
  <c r="K430" i="20"/>
  <c r="L430" i="20"/>
  <c r="K431" i="20"/>
  <c r="L431" i="20"/>
  <c r="K432" i="20"/>
  <c r="L432" i="20"/>
  <c r="K433" i="20"/>
  <c r="L433" i="20"/>
  <c r="K434" i="20"/>
  <c r="L434" i="20"/>
  <c r="K435" i="20"/>
  <c r="L435" i="20"/>
  <c r="K436" i="20"/>
  <c r="L436" i="20"/>
  <c r="K437" i="20"/>
  <c r="L437" i="20"/>
  <c r="K438" i="20"/>
  <c r="L438" i="20"/>
  <c r="L10" i="20"/>
  <c r="K10" i="20"/>
  <c r="F40" i="21" l="1"/>
  <c r="I438" i="20"/>
  <c r="H438" i="20"/>
  <c r="G438" i="20"/>
  <c r="I437" i="20"/>
  <c r="H437" i="20"/>
  <c r="J437" i="20" s="1"/>
  <c r="G437" i="20"/>
  <c r="I436" i="20"/>
  <c r="H436" i="20"/>
  <c r="G436" i="20"/>
  <c r="I435" i="20"/>
  <c r="H435" i="20"/>
  <c r="G435" i="20"/>
  <c r="I434" i="20"/>
  <c r="H434" i="20"/>
  <c r="G434" i="20"/>
  <c r="I433" i="20"/>
  <c r="H433" i="20"/>
  <c r="G433" i="20"/>
  <c r="I432" i="20"/>
  <c r="H432" i="20"/>
  <c r="G432" i="20"/>
  <c r="I431" i="20"/>
  <c r="H431" i="20"/>
  <c r="G431" i="20"/>
  <c r="I430" i="20"/>
  <c r="H430" i="20"/>
  <c r="G430" i="20"/>
  <c r="I429" i="20"/>
  <c r="H429" i="20"/>
  <c r="G429" i="20"/>
  <c r="I428" i="20"/>
  <c r="H428" i="20"/>
  <c r="G428" i="20"/>
  <c r="I427" i="20"/>
  <c r="H427" i="20"/>
  <c r="G427" i="20"/>
  <c r="I426" i="20"/>
  <c r="H426" i="20"/>
  <c r="G426" i="20"/>
  <c r="I425" i="20"/>
  <c r="H425" i="20"/>
  <c r="G425" i="20"/>
  <c r="I424" i="20"/>
  <c r="H424" i="20"/>
  <c r="G424" i="20"/>
  <c r="I423" i="20"/>
  <c r="H423" i="20"/>
  <c r="G423" i="20"/>
  <c r="I422" i="20"/>
  <c r="H422" i="20"/>
  <c r="G422" i="20"/>
  <c r="I421" i="20"/>
  <c r="H421" i="20"/>
  <c r="J421" i="20" s="1"/>
  <c r="G421" i="20"/>
  <c r="I420" i="20"/>
  <c r="H420" i="20"/>
  <c r="G420" i="20"/>
  <c r="I419" i="20"/>
  <c r="H419" i="20"/>
  <c r="J419" i="20" s="1"/>
  <c r="G419" i="20"/>
  <c r="I418" i="20"/>
  <c r="H418" i="20"/>
  <c r="G418" i="20"/>
  <c r="I417" i="20"/>
  <c r="H417" i="20"/>
  <c r="G417" i="20"/>
  <c r="I416" i="20"/>
  <c r="H416" i="20"/>
  <c r="G416" i="20"/>
  <c r="I415" i="20"/>
  <c r="H415" i="20"/>
  <c r="G415" i="20"/>
  <c r="I414" i="20"/>
  <c r="H414" i="20"/>
  <c r="G414" i="20"/>
  <c r="I413" i="20"/>
  <c r="H413" i="20"/>
  <c r="G413" i="20"/>
  <c r="I412" i="20"/>
  <c r="H412" i="20"/>
  <c r="G412" i="20"/>
  <c r="I411" i="20"/>
  <c r="H411" i="20"/>
  <c r="J411" i="20" s="1"/>
  <c r="G411" i="20"/>
  <c r="I410" i="20"/>
  <c r="H410" i="20"/>
  <c r="G410" i="20"/>
  <c r="I409" i="20"/>
  <c r="H409" i="20"/>
  <c r="G409" i="20"/>
  <c r="I408" i="20"/>
  <c r="H408" i="20"/>
  <c r="G408" i="20"/>
  <c r="I407" i="20"/>
  <c r="H407" i="20"/>
  <c r="G407" i="20"/>
  <c r="I406" i="20"/>
  <c r="H406" i="20"/>
  <c r="G406" i="20"/>
  <c r="I405" i="20"/>
  <c r="H405" i="20"/>
  <c r="G405" i="20"/>
  <c r="I404" i="20"/>
  <c r="H404" i="20"/>
  <c r="G404" i="20"/>
  <c r="I403" i="20"/>
  <c r="H403" i="20"/>
  <c r="G403" i="20"/>
  <c r="I402" i="20"/>
  <c r="H402" i="20"/>
  <c r="G402" i="20"/>
  <c r="I401" i="20"/>
  <c r="H401" i="20"/>
  <c r="G401" i="20"/>
  <c r="I400" i="20"/>
  <c r="H400" i="20"/>
  <c r="G400" i="20"/>
  <c r="I399" i="20"/>
  <c r="H399" i="20"/>
  <c r="G399" i="20"/>
  <c r="I398" i="20"/>
  <c r="H398" i="20"/>
  <c r="G398" i="20"/>
  <c r="I397" i="20"/>
  <c r="H397" i="20"/>
  <c r="G397" i="20"/>
  <c r="I396" i="20"/>
  <c r="H396" i="20"/>
  <c r="G396" i="20"/>
  <c r="I395" i="20"/>
  <c r="H395" i="20"/>
  <c r="J395" i="20" s="1"/>
  <c r="G395" i="20"/>
  <c r="I394" i="20"/>
  <c r="H394" i="20"/>
  <c r="G394" i="20"/>
  <c r="I393" i="20"/>
  <c r="H393" i="20"/>
  <c r="G393" i="20"/>
  <c r="I392" i="20"/>
  <c r="H392" i="20"/>
  <c r="G392" i="20"/>
  <c r="I391" i="20"/>
  <c r="H391" i="20"/>
  <c r="G391" i="20"/>
  <c r="I390" i="20"/>
  <c r="H390" i="20"/>
  <c r="G390" i="20"/>
  <c r="I389" i="20"/>
  <c r="H389" i="20"/>
  <c r="G389" i="20"/>
  <c r="I388" i="20"/>
  <c r="H388" i="20"/>
  <c r="G388" i="20"/>
  <c r="I387" i="20"/>
  <c r="H387" i="20"/>
  <c r="G387" i="20"/>
  <c r="I386" i="20"/>
  <c r="H386" i="20"/>
  <c r="G386" i="20"/>
  <c r="I385" i="20"/>
  <c r="H385" i="20"/>
  <c r="G385" i="20"/>
  <c r="I384" i="20"/>
  <c r="H384" i="20"/>
  <c r="G384" i="20"/>
  <c r="I383" i="20"/>
  <c r="H383" i="20"/>
  <c r="G383" i="20"/>
  <c r="I382" i="20"/>
  <c r="H382" i="20"/>
  <c r="G382" i="20"/>
  <c r="I381" i="20"/>
  <c r="H381" i="20"/>
  <c r="G381" i="20"/>
  <c r="I380" i="20"/>
  <c r="H380" i="20"/>
  <c r="G380" i="20"/>
  <c r="I379" i="20"/>
  <c r="H379" i="20"/>
  <c r="G379" i="20"/>
  <c r="I378" i="20"/>
  <c r="H378" i="20"/>
  <c r="G378" i="20"/>
  <c r="I377" i="20"/>
  <c r="H377" i="20"/>
  <c r="G377" i="20"/>
  <c r="I376" i="20"/>
  <c r="H376" i="20"/>
  <c r="G376" i="20"/>
  <c r="I375" i="20"/>
  <c r="H375" i="20"/>
  <c r="G375" i="20"/>
  <c r="I374" i="20"/>
  <c r="H374" i="20"/>
  <c r="G374" i="20"/>
  <c r="I373" i="20"/>
  <c r="H373" i="20"/>
  <c r="G373" i="20"/>
  <c r="I372" i="20"/>
  <c r="H372" i="20"/>
  <c r="G372" i="20"/>
  <c r="I371" i="20"/>
  <c r="H371" i="20"/>
  <c r="J371" i="20" s="1"/>
  <c r="G371" i="20"/>
  <c r="I370" i="20"/>
  <c r="H370" i="20"/>
  <c r="G370" i="20"/>
  <c r="I369" i="20"/>
  <c r="H369" i="20"/>
  <c r="G369" i="20"/>
  <c r="I368" i="20"/>
  <c r="H368" i="20"/>
  <c r="G368" i="20"/>
  <c r="I367" i="20"/>
  <c r="H367" i="20"/>
  <c r="G367" i="20"/>
  <c r="I366" i="20"/>
  <c r="H366" i="20"/>
  <c r="G366" i="20"/>
  <c r="I365" i="20"/>
  <c r="H365" i="20"/>
  <c r="G365" i="20"/>
  <c r="I364" i="20"/>
  <c r="H364" i="20"/>
  <c r="G364" i="20"/>
  <c r="I363" i="20"/>
  <c r="H363" i="20"/>
  <c r="J363" i="20" s="1"/>
  <c r="G363" i="20"/>
  <c r="I362" i="20"/>
  <c r="H362" i="20"/>
  <c r="G362" i="20"/>
  <c r="I361" i="20"/>
  <c r="H361" i="20"/>
  <c r="G361" i="20"/>
  <c r="I360" i="20"/>
  <c r="H360" i="20"/>
  <c r="G360" i="20"/>
  <c r="I359" i="20"/>
  <c r="H359" i="20"/>
  <c r="G359" i="20"/>
  <c r="I358" i="20"/>
  <c r="H358" i="20"/>
  <c r="G358" i="20"/>
  <c r="I357" i="20"/>
  <c r="H357" i="20"/>
  <c r="G357" i="20"/>
  <c r="I356" i="20"/>
  <c r="H356" i="20"/>
  <c r="G356" i="20"/>
  <c r="I355" i="20"/>
  <c r="H355" i="20"/>
  <c r="G355" i="20"/>
  <c r="I354" i="20"/>
  <c r="H354" i="20"/>
  <c r="G354" i="20"/>
  <c r="I353" i="20"/>
  <c r="H353" i="20"/>
  <c r="G353" i="20"/>
  <c r="I352" i="20"/>
  <c r="H352" i="20"/>
  <c r="G352" i="20"/>
  <c r="I351" i="20"/>
  <c r="H351" i="20"/>
  <c r="G351" i="20"/>
  <c r="I350" i="20"/>
  <c r="H350" i="20"/>
  <c r="G350" i="20"/>
  <c r="I349" i="20"/>
  <c r="H349" i="20"/>
  <c r="G349" i="20"/>
  <c r="I348" i="20"/>
  <c r="H348" i="20"/>
  <c r="G348" i="20"/>
  <c r="I347" i="20"/>
  <c r="H347" i="20"/>
  <c r="G347" i="20"/>
  <c r="I346" i="20"/>
  <c r="H346" i="20"/>
  <c r="G346" i="20"/>
  <c r="I345" i="20"/>
  <c r="H345" i="20"/>
  <c r="G345" i="20"/>
  <c r="I344" i="20"/>
  <c r="H344" i="20"/>
  <c r="G344" i="20"/>
  <c r="I343" i="20"/>
  <c r="H343" i="20"/>
  <c r="G343" i="20"/>
  <c r="I342" i="20"/>
  <c r="H342" i="20"/>
  <c r="G342" i="20"/>
  <c r="I341" i="20"/>
  <c r="H341" i="20"/>
  <c r="G341" i="20"/>
  <c r="I340" i="20"/>
  <c r="H340" i="20"/>
  <c r="G340" i="20"/>
  <c r="I339" i="20"/>
  <c r="H339" i="20"/>
  <c r="J339" i="20" s="1"/>
  <c r="G339" i="20"/>
  <c r="I338" i="20"/>
  <c r="H338" i="20"/>
  <c r="G338" i="20"/>
  <c r="I337" i="20"/>
  <c r="H337" i="20"/>
  <c r="G337" i="20"/>
  <c r="I336" i="20"/>
  <c r="H336" i="20"/>
  <c r="G336" i="20"/>
  <c r="I335" i="20"/>
  <c r="H335" i="20"/>
  <c r="G335" i="20"/>
  <c r="I334" i="20"/>
  <c r="H334" i="20"/>
  <c r="G334" i="20"/>
  <c r="I333" i="20"/>
  <c r="H333" i="20"/>
  <c r="G333" i="20"/>
  <c r="I332" i="20"/>
  <c r="H332" i="20"/>
  <c r="G332" i="20"/>
  <c r="I331" i="20"/>
  <c r="H331" i="20"/>
  <c r="G331" i="20"/>
  <c r="I330" i="20"/>
  <c r="H330" i="20"/>
  <c r="G330" i="20"/>
  <c r="I329" i="20"/>
  <c r="H329" i="20"/>
  <c r="G329" i="20"/>
  <c r="I328" i="20"/>
  <c r="H328" i="20"/>
  <c r="G328" i="20"/>
  <c r="I327" i="20"/>
  <c r="H327" i="20"/>
  <c r="G327" i="20"/>
  <c r="I326" i="20"/>
  <c r="H326" i="20"/>
  <c r="G326" i="20"/>
  <c r="I325" i="20"/>
  <c r="H325" i="20"/>
  <c r="G325" i="20"/>
  <c r="I324" i="20"/>
  <c r="H324" i="20"/>
  <c r="G324" i="20"/>
  <c r="I323" i="20"/>
  <c r="H323" i="20"/>
  <c r="G323" i="20"/>
  <c r="I322" i="20"/>
  <c r="H322" i="20"/>
  <c r="G322" i="20"/>
  <c r="I321" i="20"/>
  <c r="H321" i="20"/>
  <c r="G321" i="20"/>
  <c r="I320" i="20"/>
  <c r="H320" i="20"/>
  <c r="G320" i="20"/>
  <c r="I319" i="20"/>
  <c r="H319" i="20"/>
  <c r="G319" i="20"/>
  <c r="I318" i="20"/>
  <c r="H318" i="20"/>
  <c r="G318" i="20"/>
  <c r="I317" i="20"/>
  <c r="H317" i="20"/>
  <c r="G317" i="20"/>
  <c r="I316" i="20"/>
  <c r="H316" i="20"/>
  <c r="G316" i="20"/>
  <c r="I315" i="20"/>
  <c r="H315" i="20"/>
  <c r="J315" i="20" s="1"/>
  <c r="G315" i="20"/>
  <c r="I314" i="20"/>
  <c r="H314" i="20"/>
  <c r="G314" i="20"/>
  <c r="I313" i="20"/>
  <c r="H313" i="20"/>
  <c r="G313" i="20"/>
  <c r="I312" i="20"/>
  <c r="H312" i="20"/>
  <c r="G312" i="20"/>
  <c r="I311" i="20"/>
  <c r="H311" i="20"/>
  <c r="G311" i="20"/>
  <c r="I310" i="20"/>
  <c r="H310" i="20"/>
  <c r="G310" i="20"/>
  <c r="I309" i="20"/>
  <c r="H309" i="20"/>
  <c r="G309" i="20"/>
  <c r="I308" i="20"/>
  <c r="H308" i="20"/>
  <c r="G308" i="20"/>
  <c r="I307" i="20"/>
  <c r="H307" i="20"/>
  <c r="G307" i="20"/>
  <c r="I306" i="20"/>
  <c r="H306" i="20"/>
  <c r="G306" i="20"/>
  <c r="I305" i="20"/>
  <c r="H305" i="20"/>
  <c r="G305" i="20"/>
  <c r="I304" i="20"/>
  <c r="H304" i="20"/>
  <c r="G304" i="20"/>
  <c r="I303" i="20"/>
  <c r="H303" i="20"/>
  <c r="G303" i="20"/>
  <c r="I302" i="20"/>
  <c r="H302" i="20"/>
  <c r="G302" i="20"/>
  <c r="I301" i="20"/>
  <c r="H301" i="20"/>
  <c r="G301" i="20"/>
  <c r="I300" i="20"/>
  <c r="H300" i="20"/>
  <c r="G300" i="20"/>
  <c r="I299" i="20"/>
  <c r="H299" i="20"/>
  <c r="G299" i="20"/>
  <c r="I298" i="20"/>
  <c r="H298" i="20"/>
  <c r="G298" i="20"/>
  <c r="I297" i="20"/>
  <c r="H297" i="20"/>
  <c r="G297" i="20"/>
  <c r="I296" i="20"/>
  <c r="H296" i="20"/>
  <c r="G296" i="20"/>
  <c r="I295" i="20"/>
  <c r="H295" i="20"/>
  <c r="G295" i="20"/>
  <c r="I294" i="20"/>
  <c r="H294" i="20"/>
  <c r="G294" i="20"/>
  <c r="I293" i="20"/>
  <c r="H293" i="20"/>
  <c r="G293" i="20"/>
  <c r="I292" i="20"/>
  <c r="H292" i="20"/>
  <c r="G292" i="20"/>
  <c r="I291" i="20"/>
  <c r="H291" i="20"/>
  <c r="G291" i="20"/>
  <c r="I290" i="20"/>
  <c r="H290" i="20"/>
  <c r="G290" i="20"/>
  <c r="I289" i="20"/>
  <c r="H289" i="20"/>
  <c r="G289" i="20"/>
  <c r="I288" i="20"/>
  <c r="H288" i="20"/>
  <c r="G288" i="20"/>
  <c r="I287" i="20"/>
  <c r="H287" i="20"/>
  <c r="G287" i="20"/>
  <c r="I286" i="20"/>
  <c r="H286" i="20"/>
  <c r="G286" i="20"/>
  <c r="I285" i="20"/>
  <c r="H285" i="20"/>
  <c r="G285" i="20"/>
  <c r="I284" i="20"/>
  <c r="H284" i="20"/>
  <c r="G284" i="20"/>
  <c r="I283" i="20"/>
  <c r="H283" i="20"/>
  <c r="G283" i="20"/>
  <c r="I282" i="20"/>
  <c r="H282" i="20"/>
  <c r="G282" i="20"/>
  <c r="I281" i="20"/>
  <c r="H281" i="20"/>
  <c r="G281" i="20"/>
  <c r="I280" i="20"/>
  <c r="H280" i="20"/>
  <c r="G280" i="20"/>
  <c r="I279" i="20"/>
  <c r="H279" i="20"/>
  <c r="G279" i="20"/>
  <c r="I278" i="20"/>
  <c r="H278" i="20"/>
  <c r="G278" i="20"/>
  <c r="I277" i="20"/>
  <c r="H277" i="20"/>
  <c r="G277" i="20"/>
  <c r="I276" i="20"/>
  <c r="H276" i="20"/>
  <c r="G276" i="20"/>
  <c r="I275" i="20"/>
  <c r="H275" i="20"/>
  <c r="G275" i="20"/>
  <c r="I274" i="20"/>
  <c r="H274" i="20"/>
  <c r="G274" i="20"/>
  <c r="I273" i="20"/>
  <c r="H273" i="20"/>
  <c r="G273" i="20"/>
  <c r="I272" i="20"/>
  <c r="H272" i="20"/>
  <c r="G272" i="20"/>
  <c r="I271" i="20"/>
  <c r="H271" i="20"/>
  <c r="G271" i="20"/>
  <c r="I270" i="20"/>
  <c r="H270" i="20"/>
  <c r="G270" i="20"/>
  <c r="I269" i="20"/>
  <c r="H269" i="20"/>
  <c r="G269" i="20"/>
  <c r="I268" i="20"/>
  <c r="H268" i="20"/>
  <c r="G268" i="20"/>
  <c r="I267" i="20"/>
  <c r="H267" i="20"/>
  <c r="G267" i="20"/>
  <c r="I266" i="20"/>
  <c r="H266" i="20"/>
  <c r="G266" i="20"/>
  <c r="I265" i="20"/>
  <c r="H265" i="20"/>
  <c r="G265" i="20"/>
  <c r="I264" i="20"/>
  <c r="H264" i="20"/>
  <c r="G264" i="20"/>
  <c r="I263" i="20"/>
  <c r="H263" i="20"/>
  <c r="G263" i="20"/>
  <c r="I262" i="20"/>
  <c r="H262" i="20"/>
  <c r="G262" i="20"/>
  <c r="I261" i="20"/>
  <c r="H261" i="20"/>
  <c r="G261" i="20"/>
  <c r="I260" i="20"/>
  <c r="H260" i="20"/>
  <c r="G260" i="20"/>
  <c r="I259" i="20"/>
  <c r="H259" i="20"/>
  <c r="J259" i="20" s="1"/>
  <c r="G259" i="20"/>
  <c r="I258" i="20"/>
  <c r="H258" i="20"/>
  <c r="G258" i="20"/>
  <c r="I257" i="20"/>
  <c r="H257" i="20"/>
  <c r="G257" i="20"/>
  <c r="I256" i="20"/>
  <c r="H256" i="20"/>
  <c r="G256" i="20"/>
  <c r="I255" i="20"/>
  <c r="H255" i="20"/>
  <c r="G255" i="20"/>
  <c r="I254" i="20"/>
  <c r="H254" i="20"/>
  <c r="G254" i="20"/>
  <c r="I253" i="20"/>
  <c r="H253" i="20"/>
  <c r="G253" i="20"/>
  <c r="I252" i="20"/>
  <c r="H252" i="20"/>
  <c r="G252" i="20"/>
  <c r="I251" i="20"/>
  <c r="H251" i="20"/>
  <c r="G251" i="20"/>
  <c r="I250" i="20"/>
  <c r="H250" i="20"/>
  <c r="G250" i="20"/>
  <c r="I249" i="20"/>
  <c r="H249" i="20"/>
  <c r="G249" i="20"/>
  <c r="I248" i="20"/>
  <c r="H248" i="20"/>
  <c r="G248" i="20"/>
  <c r="I247" i="20"/>
  <c r="H247" i="20"/>
  <c r="G247" i="20"/>
  <c r="I246" i="20"/>
  <c r="H246" i="20"/>
  <c r="G246" i="20"/>
  <c r="I245" i="20"/>
  <c r="H245" i="20"/>
  <c r="G245" i="20"/>
  <c r="I244" i="20"/>
  <c r="H244" i="20"/>
  <c r="G244" i="20"/>
  <c r="I243" i="20"/>
  <c r="H243" i="20"/>
  <c r="G243" i="20"/>
  <c r="I242" i="20"/>
  <c r="H242" i="20"/>
  <c r="G242" i="20"/>
  <c r="I241" i="20"/>
  <c r="H241" i="20"/>
  <c r="G241" i="20"/>
  <c r="I240" i="20"/>
  <c r="H240" i="20"/>
  <c r="G240" i="20"/>
  <c r="I239" i="20"/>
  <c r="H239" i="20"/>
  <c r="G239" i="20"/>
  <c r="I238" i="20"/>
  <c r="H238" i="20"/>
  <c r="G238" i="20"/>
  <c r="I237" i="20"/>
  <c r="H237" i="20"/>
  <c r="G237" i="20"/>
  <c r="I236" i="20"/>
  <c r="H236" i="20"/>
  <c r="G236" i="20"/>
  <c r="I235" i="20"/>
  <c r="H235" i="20"/>
  <c r="G235" i="20"/>
  <c r="I234" i="20"/>
  <c r="H234" i="20"/>
  <c r="G234" i="20"/>
  <c r="I233" i="20"/>
  <c r="H233" i="20"/>
  <c r="G233" i="20"/>
  <c r="I232" i="20"/>
  <c r="H232" i="20"/>
  <c r="G232" i="20"/>
  <c r="I231" i="20"/>
  <c r="H231" i="20"/>
  <c r="G231" i="20"/>
  <c r="I230" i="20"/>
  <c r="H230" i="20"/>
  <c r="G230" i="20"/>
  <c r="I229" i="20"/>
  <c r="H229" i="20"/>
  <c r="G229" i="20"/>
  <c r="I228" i="20"/>
  <c r="H228" i="20"/>
  <c r="G228" i="20"/>
  <c r="I227" i="20"/>
  <c r="H227" i="20"/>
  <c r="G227" i="20"/>
  <c r="I226" i="20"/>
  <c r="H226" i="20"/>
  <c r="G226" i="20"/>
  <c r="I225" i="20"/>
  <c r="H225" i="20"/>
  <c r="G225" i="20"/>
  <c r="I224" i="20"/>
  <c r="H224" i="20"/>
  <c r="G224" i="20"/>
  <c r="I223" i="20"/>
  <c r="H223" i="20"/>
  <c r="G223" i="20"/>
  <c r="I222" i="20"/>
  <c r="H222" i="20"/>
  <c r="G222" i="20"/>
  <c r="I221" i="20"/>
  <c r="H221" i="20"/>
  <c r="G221" i="20"/>
  <c r="I220" i="20"/>
  <c r="H220" i="20"/>
  <c r="G220" i="20"/>
  <c r="I219" i="20"/>
  <c r="H219" i="20"/>
  <c r="G219" i="20"/>
  <c r="I218" i="20"/>
  <c r="H218" i="20"/>
  <c r="G218" i="20"/>
  <c r="I217" i="20"/>
  <c r="H217" i="20"/>
  <c r="G217" i="20"/>
  <c r="I216" i="20"/>
  <c r="H216" i="20"/>
  <c r="G216" i="20"/>
  <c r="I215" i="20"/>
  <c r="H215" i="20"/>
  <c r="G215" i="20"/>
  <c r="I214" i="20"/>
  <c r="H214" i="20"/>
  <c r="G214" i="20"/>
  <c r="I213" i="20"/>
  <c r="H213" i="20"/>
  <c r="G213" i="20"/>
  <c r="I212" i="20"/>
  <c r="H212" i="20"/>
  <c r="G212" i="20"/>
  <c r="I211" i="20"/>
  <c r="H211" i="20"/>
  <c r="G211" i="20"/>
  <c r="I210" i="20"/>
  <c r="H210" i="20"/>
  <c r="G210" i="20"/>
  <c r="I209" i="20"/>
  <c r="H209" i="20"/>
  <c r="G209" i="20"/>
  <c r="I208" i="20"/>
  <c r="H208" i="20"/>
  <c r="G208" i="20"/>
  <c r="I207" i="20"/>
  <c r="H207" i="20"/>
  <c r="G207" i="20"/>
  <c r="I206" i="20"/>
  <c r="H206" i="20"/>
  <c r="G206" i="20"/>
  <c r="I205" i="20"/>
  <c r="H205" i="20"/>
  <c r="G205" i="20"/>
  <c r="I204" i="20"/>
  <c r="H204" i="20"/>
  <c r="G204" i="20"/>
  <c r="I203" i="20"/>
  <c r="H203" i="20"/>
  <c r="G203" i="20"/>
  <c r="I202" i="20"/>
  <c r="H202" i="20"/>
  <c r="G202" i="20"/>
  <c r="I201" i="20"/>
  <c r="H201" i="20"/>
  <c r="G201" i="20"/>
  <c r="I200" i="20"/>
  <c r="H200" i="20"/>
  <c r="G200" i="20"/>
  <c r="I199" i="20"/>
  <c r="H199" i="20"/>
  <c r="G199" i="20"/>
  <c r="I198" i="20"/>
  <c r="H198" i="20"/>
  <c r="G198" i="20"/>
  <c r="I197" i="20"/>
  <c r="H197" i="20"/>
  <c r="G197" i="20"/>
  <c r="I196" i="20"/>
  <c r="H196" i="20"/>
  <c r="G196" i="20"/>
  <c r="I195" i="20"/>
  <c r="H195" i="20"/>
  <c r="G195" i="20"/>
  <c r="I194" i="20"/>
  <c r="H194" i="20"/>
  <c r="G194" i="20"/>
  <c r="I193" i="20"/>
  <c r="H193" i="20"/>
  <c r="G193" i="20"/>
  <c r="I192" i="20"/>
  <c r="H192" i="20"/>
  <c r="G192" i="20"/>
  <c r="I191" i="20"/>
  <c r="H191" i="20"/>
  <c r="G191" i="20"/>
  <c r="I190" i="20"/>
  <c r="H190" i="20"/>
  <c r="G190" i="20"/>
  <c r="I189" i="20"/>
  <c r="J189" i="20" s="1"/>
  <c r="H189" i="20"/>
  <c r="G189" i="20"/>
  <c r="I188" i="20"/>
  <c r="H188" i="20"/>
  <c r="G188" i="20"/>
  <c r="I187" i="20"/>
  <c r="H187" i="20"/>
  <c r="G187" i="20"/>
  <c r="I186" i="20"/>
  <c r="H186" i="20"/>
  <c r="G186" i="20"/>
  <c r="I185" i="20"/>
  <c r="H185" i="20"/>
  <c r="G185" i="20"/>
  <c r="I184" i="20"/>
  <c r="H184" i="20"/>
  <c r="G184" i="20"/>
  <c r="I183" i="20"/>
  <c r="H183" i="20"/>
  <c r="G183" i="20"/>
  <c r="I182" i="20"/>
  <c r="H182" i="20"/>
  <c r="G182" i="20"/>
  <c r="I181" i="20"/>
  <c r="J181" i="20" s="1"/>
  <c r="H181" i="20"/>
  <c r="G181" i="20"/>
  <c r="I180" i="20"/>
  <c r="H180" i="20"/>
  <c r="G180" i="20"/>
  <c r="I179" i="20"/>
  <c r="H179" i="20"/>
  <c r="G179" i="20"/>
  <c r="I178" i="20"/>
  <c r="H178" i="20"/>
  <c r="G178" i="20"/>
  <c r="I177" i="20"/>
  <c r="H177" i="20"/>
  <c r="G177" i="20"/>
  <c r="I176" i="20"/>
  <c r="H176" i="20"/>
  <c r="J176" i="20" s="1"/>
  <c r="G176" i="20"/>
  <c r="I175" i="20"/>
  <c r="H175" i="20"/>
  <c r="G175" i="20"/>
  <c r="I174" i="20"/>
  <c r="H174" i="20"/>
  <c r="G174" i="20"/>
  <c r="I173" i="20"/>
  <c r="J173" i="20" s="1"/>
  <c r="H173" i="20"/>
  <c r="G173" i="20"/>
  <c r="I172" i="20"/>
  <c r="H172" i="20"/>
  <c r="G172" i="20"/>
  <c r="I171" i="20"/>
  <c r="H171" i="20"/>
  <c r="G171" i="20"/>
  <c r="I170" i="20"/>
  <c r="H170" i="20"/>
  <c r="G170" i="20"/>
  <c r="I169" i="20"/>
  <c r="H169" i="20"/>
  <c r="G169" i="20"/>
  <c r="I168" i="20"/>
  <c r="H168" i="20"/>
  <c r="J168" i="20" s="1"/>
  <c r="G168" i="20"/>
  <c r="I167" i="20"/>
  <c r="H167" i="20"/>
  <c r="G167" i="20"/>
  <c r="I166" i="20"/>
  <c r="H166" i="20"/>
  <c r="G166" i="20"/>
  <c r="I165" i="20"/>
  <c r="J165" i="20" s="1"/>
  <c r="H165" i="20"/>
  <c r="G165" i="20"/>
  <c r="I164" i="20"/>
  <c r="H164" i="20"/>
  <c r="G164" i="20"/>
  <c r="I163" i="20"/>
  <c r="H163" i="20"/>
  <c r="G163" i="20"/>
  <c r="I162" i="20"/>
  <c r="H162" i="20"/>
  <c r="G162" i="20"/>
  <c r="I161" i="20"/>
  <c r="H161" i="20"/>
  <c r="G161" i="20"/>
  <c r="I160" i="20"/>
  <c r="H160" i="20"/>
  <c r="J160" i="20" s="1"/>
  <c r="G160" i="20"/>
  <c r="I159" i="20"/>
  <c r="H159" i="20"/>
  <c r="G159" i="20"/>
  <c r="I158" i="20"/>
  <c r="H158" i="20"/>
  <c r="G158" i="20"/>
  <c r="I157" i="20"/>
  <c r="J157" i="20" s="1"/>
  <c r="H157" i="20"/>
  <c r="G157" i="20"/>
  <c r="I156" i="20"/>
  <c r="H156" i="20"/>
  <c r="G156" i="20"/>
  <c r="I155" i="20"/>
  <c r="J155" i="20" s="1"/>
  <c r="H155" i="20"/>
  <c r="G155" i="20"/>
  <c r="I154" i="20"/>
  <c r="H154" i="20"/>
  <c r="J154" i="20" s="1"/>
  <c r="G154" i="20"/>
  <c r="I153" i="20"/>
  <c r="H153" i="20"/>
  <c r="G153" i="20"/>
  <c r="I152" i="20"/>
  <c r="H152" i="20"/>
  <c r="J152" i="20" s="1"/>
  <c r="G152" i="20"/>
  <c r="I151" i="20"/>
  <c r="H151" i="20"/>
  <c r="G151" i="20"/>
  <c r="I150" i="20"/>
  <c r="H150" i="20"/>
  <c r="G150" i="20"/>
  <c r="I149" i="20"/>
  <c r="J149" i="20" s="1"/>
  <c r="H149" i="20"/>
  <c r="G149" i="20"/>
  <c r="I148" i="20"/>
  <c r="H148" i="20"/>
  <c r="G148" i="20"/>
  <c r="I147" i="20"/>
  <c r="J147" i="20" s="1"/>
  <c r="H147" i="20"/>
  <c r="G147" i="20"/>
  <c r="I146" i="20"/>
  <c r="H146" i="20"/>
  <c r="J146" i="20" s="1"/>
  <c r="G146" i="20"/>
  <c r="I145" i="20"/>
  <c r="H145" i="20"/>
  <c r="G145" i="20"/>
  <c r="I144" i="20"/>
  <c r="H144" i="20"/>
  <c r="J144" i="20" s="1"/>
  <c r="G144" i="20"/>
  <c r="I143" i="20"/>
  <c r="H143" i="20"/>
  <c r="G143" i="20"/>
  <c r="I142" i="20"/>
  <c r="H142" i="20"/>
  <c r="G142" i="20"/>
  <c r="I141" i="20"/>
  <c r="J141" i="20" s="1"/>
  <c r="H141" i="20"/>
  <c r="G141" i="20"/>
  <c r="I140" i="20"/>
  <c r="H140" i="20"/>
  <c r="G140" i="20"/>
  <c r="I139" i="20"/>
  <c r="J139" i="20" s="1"/>
  <c r="H139" i="20"/>
  <c r="G139" i="20"/>
  <c r="I138" i="20"/>
  <c r="H138" i="20"/>
  <c r="J138" i="20" s="1"/>
  <c r="G138" i="20"/>
  <c r="I137" i="20"/>
  <c r="H137" i="20"/>
  <c r="G137" i="20"/>
  <c r="I136" i="20"/>
  <c r="H136" i="20"/>
  <c r="J136" i="20" s="1"/>
  <c r="G136" i="20"/>
  <c r="I135" i="20"/>
  <c r="H135" i="20"/>
  <c r="G135" i="20"/>
  <c r="I134" i="20"/>
  <c r="H134" i="20"/>
  <c r="G134" i="20"/>
  <c r="I133" i="20"/>
  <c r="J133" i="20" s="1"/>
  <c r="H133" i="20"/>
  <c r="G133" i="20"/>
  <c r="I132" i="20"/>
  <c r="H132" i="20"/>
  <c r="G132" i="20"/>
  <c r="I131" i="20"/>
  <c r="J131" i="20" s="1"/>
  <c r="H131" i="20"/>
  <c r="G131" i="20"/>
  <c r="I130" i="20"/>
  <c r="H130" i="20"/>
  <c r="J130" i="20" s="1"/>
  <c r="G130" i="20"/>
  <c r="I129" i="20"/>
  <c r="H129" i="20"/>
  <c r="G129" i="20"/>
  <c r="I128" i="20"/>
  <c r="H128" i="20"/>
  <c r="J128" i="20" s="1"/>
  <c r="G128" i="20"/>
  <c r="I127" i="20"/>
  <c r="H127" i="20"/>
  <c r="G127" i="20"/>
  <c r="I126" i="20"/>
  <c r="H126" i="20"/>
  <c r="G126" i="20"/>
  <c r="I125" i="20"/>
  <c r="J125" i="20" s="1"/>
  <c r="H125" i="20"/>
  <c r="G125" i="20"/>
  <c r="I124" i="20"/>
  <c r="H124" i="20"/>
  <c r="G124" i="20"/>
  <c r="I123" i="20"/>
  <c r="J123" i="20" s="1"/>
  <c r="H123" i="20"/>
  <c r="G123" i="20"/>
  <c r="I122" i="20"/>
  <c r="H122" i="20"/>
  <c r="J122" i="20" s="1"/>
  <c r="G122" i="20"/>
  <c r="I121" i="20"/>
  <c r="H121" i="20"/>
  <c r="G121" i="20"/>
  <c r="I120" i="20"/>
  <c r="H120" i="20"/>
  <c r="J120" i="20" s="1"/>
  <c r="G120" i="20"/>
  <c r="I119" i="20"/>
  <c r="H119" i="20"/>
  <c r="G119" i="20"/>
  <c r="I118" i="20"/>
  <c r="H118" i="20"/>
  <c r="G118" i="20"/>
  <c r="I117" i="20"/>
  <c r="J117" i="20" s="1"/>
  <c r="H117" i="20"/>
  <c r="G117" i="20"/>
  <c r="I116" i="20"/>
  <c r="H116" i="20"/>
  <c r="G116" i="20"/>
  <c r="I115" i="20"/>
  <c r="J115" i="20" s="1"/>
  <c r="H115" i="20"/>
  <c r="G115" i="20"/>
  <c r="I114" i="20"/>
  <c r="H114" i="20"/>
  <c r="J114" i="20" s="1"/>
  <c r="G114" i="20"/>
  <c r="I113" i="20"/>
  <c r="H113" i="20"/>
  <c r="G113" i="20"/>
  <c r="I112" i="20"/>
  <c r="H112" i="20"/>
  <c r="J112" i="20" s="1"/>
  <c r="G112" i="20"/>
  <c r="I111" i="20"/>
  <c r="H111" i="20"/>
  <c r="G111" i="20"/>
  <c r="I110" i="20"/>
  <c r="H110" i="20"/>
  <c r="G110" i="20"/>
  <c r="I109" i="20"/>
  <c r="J109" i="20" s="1"/>
  <c r="H109" i="20"/>
  <c r="G109" i="20"/>
  <c r="I108" i="20"/>
  <c r="H108" i="20"/>
  <c r="G108" i="20"/>
  <c r="I107" i="20"/>
  <c r="J107" i="20" s="1"/>
  <c r="H107" i="20"/>
  <c r="G107" i="20"/>
  <c r="I106" i="20"/>
  <c r="H106" i="20"/>
  <c r="J106" i="20" s="1"/>
  <c r="G106" i="20"/>
  <c r="I105" i="20"/>
  <c r="H105" i="20"/>
  <c r="G105" i="20"/>
  <c r="I104" i="20"/>
  <c r="H104" i="20"/>
  <c r="J104" i="20" s="1"/>
  <c r="G104" i="20"/>
  <c r="I103" i="20"/>
  <c r="H103" i="20"/>
  <c r="G103" i="20"/>
  <c r="I102" i="20"/>
  <c r="H102" i="20"/>
  <c r="G102" i="20"/>
  <c r="I101" i="20"/>
  <c r="J101" i="20" s="1"/>
  <c r="H101" i="20"/>
  <c r="G101" i="20"/>
  <c r="I100" i="20"/>
  <c r="H100" i="20"/>
  <c r="G100" i="20"/>
  <c r="I99" i="20"/>
  <c r="J99" i="20" s="1"/>
  <c r="H99" i="20"/>
  <c r="G99" i="20"/>
  <c r="I98" i="20"/>
  <c r="H98" i="20"/>
  <c r="J98" i="20" s="1"/>
  <c r="G98" i="20"/>
  <c r="I97" i="20"/>
  <c r="H97" i="20"/>
  <c r="G97" i="20"/>
  <c r="I96" i="20"/>
  <c r="H96" i="20"/>
  <c r="J96" i="20" s="1"/>
  <c r="G96" i="20"/>
  <c r="I95" i="20"/>
  <c r="H95" i="20"/>
  <c r="G95" i="20"/>
  <c r="I94" i="20"/>
  <c r="H94" i="20"/>
  <c r="G94" i="20"/>
  <c r="I93" i="20"/>
  <c r="J93" i="20" s="1"/>
  <c r="H93" i="20"/>
  <c r="G93" i="20"/>
  <c r="I92" i="20"/>
  <c r="H92" i="20"/>
  <c r="G92" i="20"/>
  <c r="I91" i="20"/>
  <c r="J91" i="20" s="1"/>
  <c r="H91" i="20"/>
  <c r="G91" i="20"/>
  <c r="I90" i="20"/>
  <c r="H90" i="20"/>
  <c r="J90" i="20" s="1"/>
  <c r="G90" i="20"/>
  <c r="I89" i="20"/>
  <c r="H89" i="20"/>
  <c r="G89" i="20"/>
  <c r="I88" i="20"/>
  <c r="H88" i="20"/>
  <c r="G88" i="20"/>
  <c r="I87" i="20"/>
  <c r="H87" i="20"/>
  <c r="G87" i="20"/>
  <c r="I86" i="20"/>
  <c r="H86" i="20"/>
  <c r="G86" i="20"/>
  <c r="I85" i="20"/>
  <c r="H85" i="20"/>
  <c r="G85" i="20"/>
  <c r="I84" i="20"/>
  <c r="H84" i="20"/>
  <c r="G84" i="20"/>
  <c r="I83" i="20"/>
  <c r="H83" i="20"/>
  <c r="G83" i="20"/>
  <c r="I82" i="20"/>
  <c r="H82" i="20"/>
  <c r="G82" i="20"/>
  <c r="I81" i="20"/>
  <c r="H81" i="20"/>
  <c r="G81" i="20"/>
  <c r="I80" i="20"/>
  <c r="H80" i="20"/>
  <c r="G80" i="20"/>
  <c r="I79" i="20"/>
  <c r="H79" i="20"/>
  <c r="G79" i="20"/>
  <c r="I78" i="20"/>
  <c r="H78" i="20"/>
  <c r="G78" i="20"/>
  <c r="I77" i="20"/>
  <c r="H77" i="20"/>
  <c r="G77" i="20"/>
  <c r="I76" i="20"/>
  <c r="H76" i="20"/>
  <c r="G76" i="20"/>
  <c r="I75" i="20"/>
  <c r="H75" i="20"/>
  <c r="G75" i="20"/>
  <c r="I74" i="20"/>
  <c r="H74" i="20"/>
  <c r="G74" i="20"/>
  <c r="I73" i="20"/>
  <c r="H73" i="20"/>
  <c r="G73" i="20"/>
  <c r="I72" i="20"/>
  <c r="H72" i="20"/>
  <c r="G72" i="20"/>
  <c r="I71" i="20"/>
  <c r="H71" i="20"/>
  <c r="G71" i="20"/>
  <c r="I70" i="20"/>
  <c r="H70" i="20"/>
  <c r="G70" i="20"/>
  <c r="I69" i="20"/>
  <c r="H69" i="20"/>
  <c r="G69" i="20"/>
  <c r="I68" i="20"/>
  <c r="H68" i="20"/>
  <c r="G68" i="20"/>
  <c r="I67" i="20"/>
  <c r="H67" i="20"/>
  <c r="G67" i="20"/>
  <c r="I66" i="20"/>
  <c r="H66" i="20"/>
  <c r="J66" i="20" s="1"/>
  <c r="G66" i="20"/>
  <c r="I65" i="20"/>
  <c r="H65" i="20"/>
  <c r="G65" i="20"/>
  <c r="I64" i="20"/>
  <c r="H64" i="20"/>
  <c r="G64" i="20"/>
  <c r="I63" i="20"/>
  <c r="H63" i="20"/>
  <c r="G63" i="20"/>
  <c r="I62" i="20"/>
  <c r="H62" i="20"/>
  <c r="G62" i="20"/>
  <c r="I61" i="20"/>
  <c r="J61" i="20" s="1"/>
  <c r="H61" i="20"/>
  <c r="G61" i="20"/>
  <c r="I60" i="20"/>
  <c r="H60" i="20"/>
  <c r="G60" i="20"/>
  <c r="I59" i="20"/>
  <c r="H59" i="20"/>
  <c r="G59" i="20"/>
  <c r="I58" i="20"/>
  <c r="H58" i="20"/>
  <c r="G58" i="20"/>
  <c r="I57" i="20"/>
  <c r="H57" i="20"/>
  <c r="G57" i="20"/>
  <c r="I56" i="20"/>
  <c r="H56" i="20"/>
  <c r="G56" i="20"/>
  <c r="I55" i="20"/>
  <c r="H55" i="20"/>
  <c r="G55" i="20"/>
  <c r="I54" i="20"/>
  <c r="H54" i="20"/>
  <c r="G54" i="20"/>
  <c r="I53" i="20"/>
  <c r="H53" i="20"/>
  <c r="G53" i="20"/>
  <c r="I52" i="20"/>
  <c r="H52" i="20"/>
  <c r="G52" i="20"/>
  <c r="I51" i="20"/>
  <c r="H51" i="20"/>
  <c r="G51" i="20"/>
  <c r="I50" i="20"/>
  <c r="H50" i="20"/>
  <c r="G50" i="20"/>
  <c r="I49" i="20"/>
  <c r="H49" i="20"/>
  <c r="G49" i="20"/>
  <c r="I48" i="20"/>
  <c r="H48" i="20"/>
  <c r="G48" i="20"/>
  <c r="I47" i="20"/>
  <c r="H47" i="20"/>
  <c r="G47" i="20"/>
  <c r="I46" i="20"/>
  <c r="H46" i="20"/>
  <c r="G46" i="20"/>
  <c r="I45" i="20"/>
  <c r="H45" i="20"/>
  <c r="G45" i="20"/>
  <c r="I44" i="20"/>
  <c r="H44" i="20"/>
  <c r="G44" i="20"/>
  <c r="I43" i="20"/>
  <c r="H43" i="20"/>
  <c r="G43" i="20"/>
  <c r="I42" i="20"/>
  <c r="H42" i="20"/>
  <c r="G42" i="20"/>
  <c r="I41" i="20"/>
  <c r="H41" i="20"/>
  <c r="G41" i="20"/>
  <c r="I40" i="20"/>
  <c r="H40" i="20"/>
  <c r="G40" i="20"/>
  <c r="I39" i="20"/>
  <c r="H39" i="20"/>
  <c r="G39" i="20"/>
  <c r="I38" i="20"/>
  <c r="H38" i="20"/>
  <c r="G38" i="20"/>
  <c r="I37" i="20"/>
  <c r="H37" i="20"/>
  <c r="G37" i="20"/>
  <c r="I36" i="20"/>
  <c r="H36" i="20"/>
  <c r="G36" i="20"/>
  <c r="I35" i="20"/>
  <c r="H35" i="20"/>
  <c r="G35" i="20"/>
  <c r="I34" i="20"/>
  <c r="H34" i="20"/>
  <c r="J34" i="20" s="1"/>
  <c r="G34" i="20"/>
  <c r="I33" i="20"/>
  <c r="H33" i="20"/>
  <c r="G33" i="20"/>
  <c r="I32" i="20"/>
  <c r="H32" i="20"/>
  <c r="J32" i="20" s="1"/>
  <c r="G32" i="20"/>
  <c r="I31" i="20"/>
  <c r="H31" i="20"/>
  <c r="G31" i="20"/>
  <c r="I30" i="20"/>
  <c r="H30" i="20"/>
  <c r="G30" i="20"/>
  <c r="I29" i="20"/>
  <c r="H29" i="20"/>
  <c r="G29" i="20"/>
  <c r="I28" i="20"/>
  <c r="H28" i="20"/>
  <c r="G28" i="20"/>
  <c r="I27" i="20"/>
  <c r="H27" i="20"/>
  <c r="G27" i="20"/>
  <c r="I26" i="20"/>
  <c r="H26" i="20"/>
  <c r="G26" i="20"/>
  <c r="I25" i="20"/>
  <c r="H25" i="20"/>
  <c r="G25" i="20"/>
  <c r="I24" i="20"/>
  <c r="H24" i="20"/>
  <c r="G24" i="20"/>
  <c r="I23" i="20"/>
  <c r="H23" i="20"/>
  <c r="G23" i="20"/>
  <c r="I22" i="20"/>
  <c r="H22" i="20"/>
  <c r="G22" i="20"/>
  <c r="I21" i="20"/>
  <c r="H21" i="20"/>
  <c r="G21" i="20"/>
  <c r="I20" i="20"/>
  <c r="H20" i="20"/>
  <c r="G20" i="20"/>
  <c r="I19" i="20"/>
  <c r="H19" i="20"/>
  <c r="G19" i="20"/>
  <c r="I18" i="20"/>
  <c r="H18" i="20"/>
  <c r="J18" i="20" s="1"/>
  <c r="G18" i="20"/>
  <c r="I17" i="20"/>
  <c r="H17" i="20"/>
  <c r="G17" i="20"/>
  <c r="I16" i="20"/>
  <c r="H16" i="20"/>
  <c r="J16" i="20" s="1"/>
  <c r="G16" i="20"/>
  <c r="I15" i="20"/>
  <c r="H15" i="20"/>
  <c r="G15" i="20"/>
  <c r="I14" i="20"/>
  <c r="H14" i="20"/>
  <c r="G14" i="20"/>
  <c r="I13" i="20"/>
  <c r="H13" i="20"/>
  <c r="G13" i="20"/>
  <c r="I12" i="20"/>
  <c r="H12" i="20"/>
  <c r="G12" i="20"/>
  <c r="I11" i="20"/>
  <c r="H11" i="20"/>
  <c r="G11" i="20"/>
  <c r="I10" i="20"/>
  <c r="H10" i="20"/>
  <c r="J10" i="20" s="1"/>
  <c r="G10" i="20"/>
  <c r="I9" i="20"/>
  <c r="H9" i="20"/>
  <c r="G9" i="20"/>
  <c r="I8" i="20"/>
  <c r="H8" i="20"/>
  <c r="J8" i="20" s="1"/>
  <c r="G8" i="20"/>
  <c r="I7" i="20"/>
  <c r="H7" i="20"/>
  <c r="G7" i="20"/>
  <c r="I6" i="20"/>
  <c r="H6" i="20"/>
  <c r="G6" i="20"/>
  <c r="J434" i="20" l="1"/>
  <c r="J163" i="20"/>
  <c r="J171" i="20"/>
  <c r="J95" i="20"/>
  <c r="J103" i="20"/>
  <c r="J111" i="20"/>
  <c r="J6" i="20"/>
  <c r="J14" i="20"/>
  <c r="J30" i="20"/>
  <c r="J62" i="20"/>
  <c r="J94" i="20"/>
  <c r="J102" i="20"/>
  <c r="J110" i="20"/>
  <c r="J118" i="20"/>
  <c r="J126" i="20"/>
  <c r="J134" i="20"/>
  <c r="J142" i="20"/>
  <c r="J150" i="20"/>
  <c r="J158" i="20"/>
  <c r="J166" i="20"/>
  <c r="J174" i="20"/>
  <c r="J182" i="20"/>
  <c r="J20" i="20"/>
  <c r="J60" i="20"/>
  <c r="J65" i="20"/>
  <c r="J89" i="20"/>
  <c r="J92" i="20"/>
  <c r="J97" i="20"/>
  <c r="J100" i="20"/>
  <c r="J105" i="20"/>
  <c r="J108" i="20"/>
  <c r="J113" i="20"/>
  <c r="J116" i="20"/>
  <c r="J121" i="20"/>
  <c r="J124" i="20"/>
  <c r="J129" i="20"/>
  <c r="J132" i="20"/>
  <c r="J137" i="20"/>
  <c r="J140" i="20"/>
  <c r="J145" i="20"/>
  <c r="J148" i="20"/>
  <c r="J153" i="20"/>
  <c r="J156" i="20"/>
  <c r="J161" i="20"/>
  <c r="J164" i="20"/>
  <c r="J169" i="20"/>
  <c r="J172" i="20"/>
  <c r="J177" i="20"/>
  <c r="J180" i="20"/>
  <c r="J188" i="20"/>
  <c r="J316" i="20"/>
  <c r="J433" i="20"/>
  <c r="J184" i="20"/>
  <c r="J179" i="20"/>
  <c r="J192" i="20"/>
  <c r="J200" i="20"/>
  <c r="J185" i="20"/>
  <c r="J193" i="20"/>
  <c r="J208" i="20"/>
  <c r="J211" i="20"/>
  <c r="J263" i="20"/>
  <c r="J231" i="20"/>
  <c r="J204" i="20"/>
  <c r="J219" i="20"/>
  <c r="J251" i="20"/>
  <c r="J254" i="20"/>
  <c r="J385" i="20"/>
  <c r="J257" i="20"/>
  <c r="J393" i="20"/>
  <c r="J271" i="20"/>
  <c r="J287" i="20"/>
  <c r="J295" i="20"/>
  <c r="J303" i="20"/>
  <c r="J375" i="20"/>
  <c r="J409" i="20"/>
  <c r="J265" i="20"/>
  <c r="J324" i="20"/>
  <c r="J205" i="20"/>
  <c r="J213" i="20"/>
  <c r="J221" i="20"/>
  <c r="J229" i="20"/>
  <c r="J245" i="20"/>
  <c r="J253" i="20"/>
  <c r="J266" i="20"/>
  <c r="J322" i="20"/>
  <c r="J330" i="20"/>
  <c r="J362" i="20"/>
  <c r="J429" i="20"/>
  <c r="J432" i="20"/>
  <c r="J162" i="20"/>
  <c r="J170" i="20"/>
  <c r="J178" i="20"/>
  <c r="J311" i="20"/>
  <c r="J224" i="20"/>
  <c r="J352" i="20"/>
  <c r="J209" i="20"/>
  <c r="J228" i="20"/>
  <c r="J332" i="20"/>
  <c r="J345" i="20"/>
  <c r="J425" i="20"/>
  <c r="J343" i="20"/>
  <c r="J264" i="20"/>
  <c r="J272" i="20"/>
  <c r="J288" i="20"/>
  <c r="J296" i="20"/>
  <c r="J304" i="20"/>
  <c r="J312" i="20"/>
  <c r="J317" i="20"/>
  <c r="J325" i="20"/>
  <c r="J349" i="20"/>
  <c r="J357" i="20"/>
  <c r="J233" i="20"/>
  <c r="J236" i="20"/>
  <c r="J305" i="20"/>
  <c r="J326" i="20"/>
  <c r="J331" i="20"/>
  <c r="J347" i="20"/>
  <c r="J337" i="20"/>
  <c r="J377" i="20"/>
  <c r="J353" i="20"/>
  <c r="J380" i="20"/>
  <c r="J306" i="20"/>
  <c r="J399" i="20"/>
  <c r="J240" i="20"/>
  <c r="J248" i="20"/>
  <c r="J335" i="20"/>
  <c r="J351" i="20"/>
  <c r="J278" i="20"/>
  <c r="J381" i="20"/>
  <c r="J389" i="20"/>
  <c r="J36" i="20"/>
  <c r="J39" i="20"/>
  <c r="J207" i="20"/>
  <c r="J334" i="20"/>
  <c r="J194" i="20"/>
  <c r="J202" i="20"/>
  <c r="J226" i="20"/>
  <c r="J234" i="20"/>
  <c r="J268" i="20"/>
  <c r="J50" i="20"/>
  <c r="J358" i="20"/>
  <c r="J406" i="20"/>
  <c r="J197" i="20"/>
  <c r="J279" i="20"/>
  <c r="J314" i="20"/>
  <c r="J35" i="20"/>
  <c r="J203" i="20"/>
  <c r="J235" i="20"/>
  <c r="J277" i="20"/>
  <c r="J417" i="20"/>
  <c r="J415" i="20"/>
  <c r="J225" i="20"/>
  <c r="J267" i="20"/>
  <c r="J354" i="20"/>
  <c r="J391" i="20"/>
  <c r="J19" i="20"/>
  <c r="J24" i="20"/>
  <c r="J45" i="20"/>
  <c r="J58" i="20"/>
  <c r="J242" i="20"/>
  <c r="J260" i="20"/>
  <c r="J273" i="20"/>
  <c r="J286" i="20"/>
  <c r="J294" i="20"/>
  <c r="J302" i="20"/>
  <c r="J336" i="20"/>
  <c r="J341" i="20"/>
  <c r="J346" i="20"/>
  <c r="J359" i="20"/>
  <c r="J364" i="20"/>
  <c r="J372" i="20"/>
  <c r="J390" i="20"/>
  <c r="J416" i="20"/>
  <c r="J38" i="20"/>
  <c r="J46" i="20"/>
  <c r="J80" i="20"/>
  <c r="J281" i="20"/>
  <c r="J292" i="20"/>
  <c r="J297" i="20"/>
  <c r="J300" i="20"/>
  <c r="J321" i="20"/>
  <c r="J187" i="20"/>
  <c r="J195" i="20"/>
  <c r="J243" i="20"/>
  <c r="J256" i="20"/>
  <c r="J401" i="20"/>
  <c r="J15" i="20"/>
  <c r="J23" i="20"/>
  <c r="J49" i="20"/>
  <c r="J78" i="20"/>
  <c r="J230" i="20"/>
  <c r="J246" i="20"/>
  <c r="J282" i="20"/>
  <c r="J319" i="20"/>
  <c r="J327" i="20"/>
  <c r="J386" i="20"/>
  <c r="J396" i="20"/>
  <c r="J404" i="20"/>
  <c r="J196" i="20"/>
  <c r="J201" i="20"/>
  <c r="J285" i="20"/>
  <c r="J293" i="20"/>
  <c r="J301" i="20"/>
  <c r="J309" i="20"/>
  <c r="J26" i="20"/>
  <c r="J42" i="20"/>
  <c r="J212" i="20"/>
  <c r="J220" i="20"/>
  <c r="J374" i="20"/>
  <c r="J407" i="20"/>
  <c r="J186" i="20"/>
  <c r="J215" i="20"/>
  <c r="J223" i="20"/>
  <c r="J283" i="20"/>
  <c r="J299" i="20"/>
  <c r="J320" i="20"/>
  <c r="J333" i="20"/>
  <c r="J361" i="20"/>
  <c r="J369" i="20"/>
  <c r="J379" i="20"/>
  <c r="J397" i="20"/>
  <c r="J405" i="20"/>
  <c r="J48" i="20"/>
  <c r="J53" i="20"/>
  <c r="J56" i="20"/>
  <c r="J74" i="20"/>
  <c r="J79" i="20"/>
  <c r="J217" i="20"/>
  <c r="J119" i="20"/>
  <c r="J127" i="20"/>
  <c r="J135" i="20"/>
  <c r="J143" i="20"/>
  <c r="J151" i="20"/>
  <c r="J159" i="20"/>
  <c r="J167" i="20"/>
  <c r="J175" i="20"/>
  <c r="J183" i="20"/>
  <c r="J191" i="20"/>
  <c r="J199" i="20"/>
  <c r="J238" i="20"/>
  <c r="J276" i="20"/>
  <c r="J291" i="20"/>
  <c r="J329" i="20"/>
  <c r="J414" i="20"/>
  <c r="J28" i="20"/>
  <c r="J31" i="20"/>
  <c r="J54" i="20"/>
  <c r="J64" i="20"/>
  <c r="J69" i="20"/>
  <c r="J218" i="20"/>
  <c r="J261" i="20"/>
  <c r="J342" i="20"/>
  <c r="J387" i="20"/>
  <c r="J392" i="20"/>
  <c r="J427" i="20"/>
  <c r="H457" i="20"/>
  <c r="J241" i="20"/>
  <c r="J269" i="20"/>
  <c r="J289" i="20"/>
  <c r="J307" i="20"/>
  <c r="J355" i="20"/>
  <c r="J367" i="20"/>
  <c r="J412" i="20"/>
  <c r="J422" i="20"/>
  <c r="J430" i="20"/>
  <c r="J11" i="20"/>
  <c r="J44" i="20"/>
  <c r="J52" i="20"/>
  <c r="J57" i="20"/>
  <c r="J70" i="20"/>
  <c r="J75" i="20"/>
  <c r="J88" i="20"/>
  <c r="J239" i="20"/>
  <c r="J244" i="20"/>
  <c r="J249" i="20"/>
  <c r="J284" i="20"/>
  <c r="J310" i="20"/>
  <c r="J340" i="20"/>
  <c r="J365" i="20"/>
  <c r="J370" i="20"/>
  <c r="J435" i="20"/>
  <c r="J12" i="20"/>
  <c r="J190" i="20"/>
  <c r="J198" i="20"/>
  <c r="J232" i="20"/>
  <c r="J247" i="20"/>
  <c r="J252" i="20"/>
  <c r="J262" i="20"/>
  <c r="J318" i="20"/>
  <c r="J348" i="20"/>
  <c r="J373" i="20"/>
  <c r="J383" i="20"/>
  <c r="J388" i="20"/>
  <c r="J420" i="20"/>
  <c r="J22" i="20"/>
  <c r="J27" i="20"/>
  <c r="J40" i="20"/>
  <c r="J68" i="20"/>
  <c r="J76" i="20"/>
  <c r="J206" i="20"/>
  <c r="J214" i="20"/>
  <c r="J222" i="20"/>
  <c r="J227" i="20"/>
  <c r="J237" i="20"/>
  <c r="J250" i="20"/>
  <c r="J255" i="20"/>
  <c r="J270" i="20"/>
  <c r="J275" i="20"/>
  <c r="J280" i="20"/>
  <c r="J298" i="20"/>
  <c r="J313" i="20"/>
  <c r="J323" i="20"/>
  <c r="J338" i="20"/>
  <c r="J356" i="20"/>
  <c r="J378" i="20"/>
  <c r="J403" i="20"/>
  <c r="J413" i="20"/>
  <c r="J418" i="20"/>
  <c r="J423" i="20"/>
  <c r="J431" i="20"/>
  <c r="J436" i="20"/>
  <c r="J210" i="20"/>
  <c r="J258" i="20"/>
  <c r="J274" i="20"/>
  <c r="J290" i="20"/>
  <c r="J402" i="20"/>
  <c r="J17" i="20"/>
  <c r="J33" i="20"/>
  <c r="J51" i="20"/>
  <c r="J67" i="20"/>
  <c r="J72" i="20"/>
  <c r="J81" i="20"/>
  <c r="J84" i="20"/>
  <c r="J368" i="20"/>
  <c r="J384" i="20"/>
  <c r="J400" i="20"/>
  <c r="J350" i="20"/>
  <c r="J366" i="20"/>
  <c r="J382" i="20"/>
  <c r="J398" i="20"/>
  <c r="J13" i="20"/>
  <c r="J29" i="20"/>
  <c r="J47" i="20"/>
  <c r="J63" i="20"/>
  <c r="J77" i="20"/>
  <c r="J82" i="20"/>
  <c r="J87" i="20"/>
  <c r="J428" i="20"/>
  <c r="J394" i="20"/>
  <c r="J410" i="20"/>
  <c r="J426" i="20"/>
  <c r="J9" i="20"/>
  <c r="J25" i="20"/>
  <c r="J41" i="20"/>
  <c r="J43" i="20"/>
  <c r="J59" i="20"/>
  <c r="J73" i="20"/>
  <c r="J85" i="20"/>
  <c r="J216" i="20"/>
  <c r="J328" i="20"/>
  <c r="J344" i="20"/>
  <c r="J360" i="20"/>
  <c r="J376" i="20"/>
  <c r="J408" i="20"/>
  <c r="J424" i="20"/>
  <c r="J438" i="20"/>
  <c r="J21" i="20"/>
  <c r="J37" i="20"/>
  <c r="J55" i="20"/>
  <c r="J71" i="20"/>
  <c r="J83" i="20"/>
  <c r="J86" i="20"/>
  <c r="J308" i="20"/>
  <c r="J7" i="20"/>
  <c r="I457" i="20"/>
  <c r="J457" i="20" l="1"/>
  <c r="I27" i="5"/>
  <c r="L8" i="19"/>
  <c r="I2419" i="5"/>
  <c r="I2417" i="5"/>
  <c r="I2416" i="5"/>
  <c r="I2415" i="5"/>
  <c r="I2414" i="5"/>
  <c r="I2413" i="5"/>
  <c r="I2412" i="5"/>
  <c r="I2411" i="5"/>
  <c r="I2410" i="5"/>
  <c r="I2409" i="5"/>
  <c r="I2408" i="5"/>
  <c r="I2407" i="5"/>
  <c r="I2406" i="5"/>
  <c r="I2405" i="5"/>
  <c r="I2404" i="5"/>
  <c r="I2403" i="5"/>
  <c r="I2402" i="5"/>
  <c r="I2401" i="5"/>
  <c r="I2400" i="5"/>
  <c r="I2399" i="5"/>
  <c r="I2398" i="5"/>
  <c r="I2397" i="5"/>
  <c r="I2396" i="5"/>
  <c r="I2395" i="5"/>
  <c r="I2394" i="5"/>
  <c r="I2393" i="5"/>
  <c r="I2392" i="5"/>
  <c r="I2391" i="5"/>
  <c r="I2388" i="5"/>
  <c r="I2387" i="5"/>
  <c r="I2386" i="5"/>
  <c r="I2385" i="5"/>
  <c r="I2384" i="5"/>
  <c r="I2383" i="5"/>
  <c r="I2382" i="5"/>
  <c r="I2381" i="5"/>
  <c r="I2380" i="5"/>
  <c r="I2379" i="5"/>
  <c r="I2378" i="5"/>
  <c r="I2377" i="5"/>
  <c r="I2376" i="5"/>
  <c r="I2375" i="5"/>
  <c r="I2374" i="5"/>
  <c r="I2373" i="5"/>
  <c r="I2372" i="5"/>
  <c r="I2371" i="5"/>
  <c r="I2370" i="5"/>
  <c r="I2369" i="5"/>
  <c r="I2368" i="5"/>
  <c r="I2367" i="5"/>
  <c r="I2366" i="5"/>
  <c r="I2365" i="5"/>
  <c r="I2364" i="5"/>
  <c r="I2363" i="5"/>
  <c r="I2362" i="5"/>
  <c r="I2361" i="5"/>
  <c r="I2360" i="5"/>
  <c r="I2359" i="5"/>
  <c r="I2358" i="5"/>
  <c r="I2357" i="5"/>
  <c r="I2356" i="5"/>
  <c r="I2355" i="5"/>
  <c r="I2354" i="5"/>
  <c r="I2353" i="5"/>
  <c r="I2352" i="5"/>
  <c r="I2351" i="5"/>
  <c r="I2350" i="5"/>
  <c r="I2349" i="5"/>
  <c r="I2348" i="5"/>
  <c r="I2347" i="5"/>
  <c r="I2346" i="5"/>
  <c r="I2345" i="5"/>
  <c r="I2344" i="5"/>
  <c r="I2343" i="5"/>
  <c r="I2342" i="5"/>
  <c r="I2341" i="5"/>
  <c r="I2340" i="5"/>
  <c r="I2339" i="5"/>
  <c r="I2338" i="5"/>
  <c r="I2337" i="5"/>
  <c r="I2336" i="5"/>
  <c r="I2335" i="5"/>
  <c r="I2334" i="5"/>
  <c r="I2333" i="5"/>
  <c r="I2332" i="5"/>
  <c r="I2331" i="5"/>
  <c r="I2330" i="5"/>
  <c r="I2329" i="5"/>
  <c r="I2328" i="5"/>
  <c r="I2327" i="5"/>
  <c r="I2326" i="5"/>
  <c r="I2325" i="5"/>
  <c r="I2324" i="5"/>
  <c r="I2323" i="5"/>
  <c r="I2322" i="5"/>
  <c r="I2321" i="5"/>
  <c r="I2320" i="5"/>
  <c r="I2319" i="5"/>
  <c r="I2318" i="5"/>
  <c r="I2317" i="5"/>
  <c r="I2316" i="5"/>
  <c r="I2315" i="5"/>
  <c r="I2314" i="5"/>
  <c r="I2313" i="5"/>
  <c r="I2312" i="5"/>
  <c r="I2311" i="5"/>
  <c r="I2310" i="5"/>
  <c r="I2309" i="5"/>
  <c r="I2308" i="5"/>
  <c r="I2307" i="5"/>
  <c r="I2306" i="5"/>
  <c r="I2305" i="5"/>
  <c r="I2304" i="5"/>
  <c r="I2303" i="5"/>
  <c r="I2302" i="5"/>
  <c r="I2301" i="5"/>
  <c r="I2300" i="5"/>
  <c r="I2299" i="5"/>
  <c r="I2298" i="5"/>
  <c r="I2297" i="5"/>
  <c r="I2296" i="5"/>
  <c r="I2295" i="5"/>
  <c r="I2294" i="5"/>
  <c r="I2293" i="5"/>
  <c r="I2292" i="5"/>
  <c r="I2291" i="5"/>
  <c r="I2290" i="5"/>
  <c r="I2289" i="5"/>
  <c r="I2288" i="5"/>
  <c r="I2287" i="5"/>
  <c r="I2286" i="5"/>
  <c r="I2285" i="5"/>
  <c r="I2284" i="5"/>
  <c r="I2283" i="5"/>
  <c r="I2282" i="5"/>
  <c r="I2281" i="5"/>
  <c r="I2280" i="5"/>
  <c r="I2279" i="5"/>
  <c r="I2278" i="5"/>
  <c r="I2277" i="5"/>
  <c r="I2276" i="5"/>
  <c r="I2275" i="5"/>
  <c r="I2274" i="5"/>
  <c r="I2273" i="5"/>
  <c r="I2272" i="5"/>
  <c r="I2271" i="5"/>
  <c r="I2270" i="5"/>
  <c r="I2269" i="5"/>
  <c r="I2268" i="5"/>
  <c r="I2267" i="5"/>
  <c r="I2266" i="5"/>
  <c r="I2265" i="5"/>
  <c r="I2264" i="5"/>
  <c r="I2263" i="5"/>
  <c r="I2262" i="5"/>
  <c r="I2261" i="5"/>
  <c r="I2260" i="5"/>
  <c r="I2259" i="5"/>
  <c r="I2258" i="5"/>
  <c r="I2257" i="5"/>
  <c r="I2256" i="5"/>
  <c r="I2255" i="5"/>
  <c r="I2254" i="5"/>
  <c r="I2253" i="5"/>
  <c r="I2252" i="5"/>
  <c r="I2251" i="5"/>
  <c r="I2250" i="5"/>
  <c r="I2249" i="5"/>
  <c r="I2248" i="5"/>
  <c r="I2247" i="5"/>
  <c r="I2246" i="5"/>
  <c r="I2245" i="5"/>
  <c r="I2244" i="5"/>
  <c r="I2243" i="5"/>
  <c r="I2242" i="5"/>
  <c r="I2241" i="5"/>
  <c r="I2240" i="5"/>
  <c r="I2239" i="5"/>
  <c r="I2238" i="5"/>
  <c r="I2237" i="5"/>
  <c r="I2236" i="5"/>
  <c r="I2235" i="5"/>
  <c r="I2234" i="5"/>
  <c r="I2233" i="5"/>
  <c r="I2232" i="5"/>
  <c r="I2231" i="5"/>
  <c r="I2230" i="5"/>
  <c r="I2229" i="5"/>
  <c r="I2228" i="5"/>
  <c r="I2227" i="5"/>
  <c r="I2226" i="5"/>
  <c r="I2225" i="5"/>
  <c r="I2224" i="5"/>
  <c r="I2223" i="5"/>
  <c r="I2222" i="5"/>
  <c r="I2221" i="5"/>
  <c r="I2220" i="5"/>
  <c r="I2219" i="5"/>
  <c r="I2218" i="5"/>
  <c r="I2217" i="5"/>
  <c r="I2216" i="5"/>
  <c r="I2215" i="5"/>
  <c r="I2214" i="5"/>
  <c r="I2213" i="5"/>
  <c r="I2212" i="5"/>
  <c r="I2211" i="5"/>
  <c r="I2210" i="5"/>
  <c r="I2209" i="5"/>
  <c r="I2208" i="5"/>
  <c r="I2207" i="5"/>
  <c r="I2206" i="5"/>
  <c r="I2205" i="5"/>
  <c r="I2204" i="5"/>
  <c r="I2203" i="5"/>
  <c r="I2202" i="5"/>
  <c r="I2201" i="5"/>
  <c r="I2200" i="5"/>
  <c r="I2199" i="5"/>
  <c r="I2198" i="5"/>
  <c r="I2197" i="5"/>
  <c r="I2196" i="5"/>
  <c r="I2195" i="5"/>
  <c r="I2194" i="5"/>
  <c r="I2193" i="5"/>
  <c r="I2192" i="5"/>
  <c r="I2191" i="5"/>
  <c r="I2190" i="5"/>
  <c r="I2189" i="5"/>
  <c r="I2188" i="5"/>
  <c r="I2187" i="5"/>
  <c r="I2186" i="5"/>
  <c r="I2185" i="5"/>
  <c r="I2184" i="5"/>
  <c r="I2183" i="5"/>
  <c r="I2182" i="5"/>
  <c r="I2181" i="5"/>
  <c r="I2180" i="5"/>
  <c r="I2179" i="5"/>
  <c r="I2178" i="5"/>
  <c r="I2177" i="5"/>
  <c r="I2176" i="5"/>
  <c r="I2175" i="5"/>
  <c r="I2174" i="5"/>
  <c r="I2173" i="5"/>
  <c r="I2172" i="5"/>
  <c r="I2171" i="5"/>
  <c r="I2170" i="5"/>
  <c r="I2169" i="5"/>
  <c r="I2168" i="5"/>
  <c r="I2167" i="5"/>
  <c r="I2166" i="5"/>
  <c r="I2165" i="5"/>
  <c r="I2164" i="5"/>
  <c r="I2163" i="5"/>
  <c r="I2162" i="5"/>
  <c r="I2161" i="5"/>
  <c r="I2160" i="5"/>
  <c r="I2159" i="5"/>
  <c r="I2158" i="5"/>
  <c r="I2157" i="5"/>
  <c r="I2156" i="5"/>
  <c r="I2155" i="5"/>
  <c r="I2154" i="5"/>
  <c r="I2153" i="5"/>
  <c r="I2152" i="5"/>
  <c r="I2151" i="5"/>
  <c r="I2150" i="5"/>
  <c r="I2149" i="5"/>
  <c r="I2148" i="5"/>
  <c r="I2147" i="5"/>
  <c r="I2146" i="5"/>
  <c r="I2145" i="5"/>
  <c r="I2144" i="5"/>
  <c r="I2143" i="5"/>
  <c r="I2142" i="5"/>
  <c r="I2141" i="5"/>
  <c r="I2140" i="5"/>
  <c r="I2139" i="5"/>
  <c r="I2138" i="5"/>
  <c r="I2137" i="5"/>
  <c r="I2136" i="5"/>
  <c r="I2135" i="5"/>
  <c r="I2134" i="5"/>
  <c r="I2133" i="5"/>
  <c r="I2132" i="5"/>
  <c r="I2131" i="5"/>
  <c r="I2130" i="5"/>
  <c r="I2129" i="5"/>
  <c r="I2128" i="5"/>
  <c r="I2127" i="5"/>
  <c r="I2126" i="5"/>
  <c r="I2125" i="5"/>
  <c r="I2124" i="5"/>
  <c r="I2123" i="5"/>
  <c r="I2122" i="5"/>
  <c r="I2121" i="5"/>
  <c r="I2120" i="5"/>
  <c r="I2119" i="5"/>
  <c r="I2118" i="5"/>
  <c r="I2117" i="5"/>
  <c r="I2116" i="5"/>
  <c r="I2115" i="5"/>
  <c r="I2114" i="5"/>
  <c r="I2113" i="5"/>
  <c r="I2112" i="5"/>
  <c r="I2111" i="5"/>
  <c r="I2110" i="5"/>
  <c r="I2109" i="5"/>
  <c r="I2108" i="5"/>
  <c r="I2107" i="5"/>
  <c r="I2106" i="5"/>
  <c r="I2105" i="5"/>
  <c r="I2104" i="5"/>
  <c r="I2103" i="5"/>
  <c r="I2102" i="5"/>
  <c r="I2101" i="5"/>
  <c r="I2100" i="5"/>
  <c r="I2099" i="5"/>
  <c r="I2098" i="5"/>
  <c r="I2097" i="5"/>
  <c r="I2096" i="5"/>
  <c r="I2095" i="5"/>
  <c r="I2094" i="5"/>
  <c r="I2093" i="5"/>
  <c r="I2092" i="5"/>
  <c r="I2091" i="5"/>
  <c r="I2090" i="5"/>
  <c r="I2089" i="5"/>
  <c r="I2088" i="5"/>
  <c r="I2087" i="5"/>
  <c r="I2086" i="5"/>
  <c r="I2085" i="5"/>
  <c r="I2084" i="5"/>
  <c r="I2083" i="5"/>
  <c r="I2082" i="5"/>
  <c r="I2081" i="5"/>
  <c r="I2080" i="5"/>
  <c r="I2079" i="5"/>
  <c r="I2078" i="5"/>
  <c r="I2077" i="5"/>
  <c r="I2076" i="5"/>
  <c r="I2075" i="5"/>
  <c r="I2074" i="5"/>
  <c r="I2073" i="5"/>
  <c r="I2072" i="5"/>
  <c r="I2071" i="5"/>
  <c r="I2070" i="5"/>
  <c r="I2069" i="5"/>
  <c r="I2068" i="5"/>
  <c r="I2067" i="5"/>
  <c r="I2066" i="5"/>
  <c r="I2065" i="5"/>
  <c r="I2064" i="5"/>
  <c r="I2063" i="5"/>
  <c r="I2062" i="5"/>
  <c r="I2061" i="5"/>
  <c r="I2060" i="5"/>
  <c r="I2059" i="5"/>
  <c r="I2058" i="5"/>
  <c r="I2057" i="5"/>
  <c r="I2056" i="5"/>
  <c r="I2055" i="5"/>
  <c r="I2054" i="5"/>
  <c r="I2053" i="5"/>
  <c r="I2052" i="5"/>
  <c r="I2051" i="5"/>
  <c r="I2050" i="5"/>
  <c r="I2049" i="5"/>
  <c r="I2048" i="5"/>
  <c r="I2047" i="5"/>
  <c r="I2046" i="5"/>
  <c r="I2045" i="5"/>
  <c r="I2044" i="5"/>
  <c r="I2043" i="5"/>
  <c r="I2042" i="5"/>
  <c r="I2041" i="5"/>
  <c r="I2040" i="5"/>
  <c r="I2039" i="5"/>
  <c r="I2038" i="5"/>
  <c r="I2037" i="5"/>
  <c r="I2036" i="5"/>
  <c r="I2035" i="5"/>
  <c r="I2034" i="5"/>
  <c r="I2033" i="5"/>
  <c r="I2032" i="5"/>
  <c r="I2031" i="5"/>
  <c r="I2030" i="5"/>
  <c r="I2029" i="5"/>
  <c r="I2028" i="5"/>
  <c r="I2027" i="5"/>
  <c r="I2026" i="5"/>
  <c r="I2025" i="5"/>
  <c r="I2024" i="5"/>
  <c r="I2023" i="5"/>
  <c r="I2022" i="5"/>
  <c r="I2021" i="5"/>
  <c r="I2020" i="5"/>
  <c r="I2019" i="5"/>
  <c r="I2018" i="5"/>
  <c r="I2017" i="5"/>
  <c r="I2016" i="5"/>
  <c r="I2015" i="5"/>
  <c r="I2014" i="5"/>
  <c r="I2013" i="5"/>
  <c r="I2012" i="5"/>
  <c r="I2011" i="5"/>
  <c r="I2010" i="5"/>
  <c r="I2009" i="5"/>
  <c r="I2008" i="5"/>
  <c r="I2007" i="5"/>
  <c r="I2006" i="5"/>
  <c r="I2005" i="5"/>
  <c r="I2004" i="5"/>
  <c r="I2003" i="5"/>
  <c r="I2002" i="5"/>
  <c r="I2001" i="5"/>
  <c r="I2000" i="5"/>
  <c r="I1999" i="5"/>
  <c r="I1998" i="5"/>
  <c r="I1997" i="5"/>
  <c r="I1996" i="5"/>
  <c r="I1995" i="5"/>
  <c r="I1994" i="5"/>
  <c r="I1993" i="5"/>
  <c r="I1992" i="5"/>
  <c r="I1991" i="5"/>
  <c r="I1990" i="5"/>
  <c r="I1989" i="5"/>
  <c r="I1988" i="5"/>
  <c r="I1987" i="5"/>
  <c r="I1986" i="5"/>
  <c r="I1985" i="5"/>
  <c r="I1984" i="5"/>
  <c r="I1983" i="5"/>
  <c r="I1982" i="5"/>
  <c r="I1981" i="5"/>
  <c r="I1980" i="5"/>
  <c r="I1979" i="5"/>
  <c r="I1978" i="5"/>
  <c r="I1977" i="5"/>
  <c r="I1976" i="5"/>
  <c r="I1975" i="5"/>
  <c r="I1974" i="5"/>
  <c r="I1973" i="5"/>
  <c r="I1972" i="5"/>
  <c r="I1971" i="5"/>
  <c r="I1970" i="5"/>
  <c r="I1969" i="5"/>
  <c r="I1968" i="5"/>
  <c r="I1967" i="5"/>
  <c r="I1966" i="5"/>
  <c r="I1965" i="5"/>
  <c r="I1964" i="5"/>
  <c r="I1963" i="5"/>
  <c r="I1962" i="5"/>
  <c r="I1961" i="5"/>
  <c r="I1960" i="5"/>
  <c r="I1959" i="5"/>
  <c r="I1958" i="5"/>
  <c r="I1957" i="5"/>
  <c r="I1956" i="5"/>
  <c r="I1955" i="5"/>
  <c r="I1953" i="5"/>
  <c r="I1952" i="5"/>
  <c r="I1951" i="5"/>
  <c r="I1950" i="5"/>
  <c r="I1949" i="5"/>
  <c r="I1948" i="5"/>
  <c r="I1947" i="5"/>
  <c r="I1946" i="5"/>
  <c r="I1945" i="5"/>
  <c r="I1944" i="5"/>
  <c r="I1943" i="5"/>
  <c r="I1942" i="5"/>
  <c r="I1941" i="5"/>
  <c r="I1940" i="5"/>
  <c r="I1939" i="5"/>
  <c r="I1938" i="5"/>
  <c r="I1937" i="5"/>
  <c r="I1936" i="5"/>
  <c r="I1935" i="5"/>
  <c r="I1934" i="5"/>
  <c r="I1933" i="5"/>
  <c r="I1932" i="5"/>
  <c r="I1931" i="5"/>
  <c r="I1930" i="5"/>
  <c r="I1929" i="5"/>
  <c r="I1928" i="5"/>
  <c r="I1927" i="5"/>
  <c r="I1926" i="5"/>
  <c r="I1925" i="5"/>
  <c r="I1924" i="5"/>
  <c r="I1923" i="5"/>
  <c r="I1922" i="5"/>
  <c r="I1921" i="5"/>
  <c r="I1920" i="5"/>
  <c r="I1919" i="5"/>
  <c r="I1918" i="5"/>
  <c r="I1917" i="5"/>
  <c r="I1916" i="5"/>
  <c r="I1915" i="5"/>
  <c r="I1914" i="5"/>
  <c r="I1913" i="5"/>
  <c r="I1912" i="5"/>
  <c r="I1911" i="5"/>
  <c r="I1910" i="5"/>
  <c r="I1909" i="5"/>
  <c r="I1908" i="5"/>
  <c r="I1907" i="5"/>
  <c r="I1906" i="5"/>
  <c r="I1905" i="5"/>
  <c r="I1904" i="5"/>
  <c r="I1903" i="5"/>
  <c r="I1902" i="5"/>
  <c r="I1901" i="5"/>
  <c r="I1900" i="5"/>
  <c r="I1899" i="5"/>
  <c r="I1898" i="5"/>
  <c r="I1897" i="5"/>
  <c r="I1896" i="5"/>
  <c r="I1895" i="5"/>
  <c r="I1894" i="5"/>
  <c r="I1893" i="5"/>
  <c r="I1892" i="5"/>
  <c r="I1891" i="5"/>
  <c r="I1890" i="5"/>
  <c r="I1889" i="5"/>
  <c r="I1888" i="5"/>
  <c r="I1887" i="5"/>
  <c r="I1886" i="5"/>
  <c r="I1885" i="5"/>
  <c r="I1884" i="5"/>
  <c r="I1883" i="5"/>
  <c r="I1882" i="5"/>
  <c r="I1881" i="5"/>
  <c r="I1880" i="5"/>
  <c r="I1879" i="5"/>
  <c r="I1878" i="5"/>
  <c r="I1877" i="5"/>
  <c r="I1876" i="5"/>
  <c r="I1875" i="5"/>
  <c r="I1874" i="5"/>
  <c r="I1873" i="5"/>
  <c r="I1872" i="5"/>
  <c r="I1871" i="5"/>
  <c r="I1870" i="5"/>
  <c r="I1869" i="5"/>
  <c r="I1868" i="5"/>
  <c r="I1867" i="5"/>
  <c r="I1866" i="5"/>
  <c r="I1865" i="5"/>
  <c r="I1864" i="5"/>
  <c r="I1863" i="5"/>
  <c r="I1862" i="5"/>
  <c r="I1861" i="5"/>
  <c r="I1860" i="5"/>
  <c r="I1859" i="5"/>
  <c r="I1858" i="5"/>
  <c r="I1857" i="5"/>
  <c r="I1856" i="5"/>
  <c r="I1855" i="5"/>
  <c r="I1854" i="5"/>
  <c r="I1853" i="5"/>
  <c r="I1852" i="5"/>
  <c r="I1851" i="5"/>
  <c r="I1850" i="5"/>
  <c r="I1849" i="5"/>
  <c r="I1848" i="5"/>
  <c r="I1847" i="5"/>
  <c r="I1846" i="5"/>
  <c r="I1845" i="5"/>
  <c r="I1844" i="5"/>
  <c r="I1843" i="5"/>
  <c r="I1842" i="5"/>
  <c r="I1841" i="5"/>
  <c r="I1840" i="5"/>
  <c r="I1839" i="5"/>
  <c r="I1838" i="5"/>
  <c r="I1837" i="5"/>
  <c r="I1836" i="5"/>
  <c r="I1835" i="5"/>
  <c r="I1834" i="5"/>
  <c r="I1833" i="5"/>
  <c r="I1832" i="5"/>
  <c r="I1831" i="5"/>
  <c r="I1830" i="5"/>
  <c r="I1829" i="5"/>
  <c r="I1828" i="5"/>
  <c r="I1827" i="5"/>
  <c r="I1826" i="5"/>
  <c r="I1825" i="5"/>
  <c r="I1824" i="5"/>
  <c r="I1823" i="5"/>
  <c r="I1822" i="5"/>
  <c r="I1821" i="5"/>
  <c r="I1820" i="5"/>
  <c r="I1819" i="5"/>
  <c r="I1818" i="5"/>
  <c r="I1817" i="5"/>
  <c r="I1816" i="5"/>
  <c r="I1815" i="5"/>
  <c r="I1814" i="5"/>
  <c r="I1813" i="5"/>
  <c r="I1812" i="5"/>
  <c r="I1811" i="5"/>
  <c r="I1810" i="5"/>
  <c r="I1809" i="5"/>
  <c r="I1808" i="5"/>
  <c r="I1807" i="5"/>
  <c r="I1806" i="5"/>
  <c r="I1805" i="5"/>
  <c r="I1804" i="5"/>
  <c r="I1803" i="5"/>
  <c r="I1802" i="5"/>
  <c r="I1801" i="5"/>
  <c r="I1800" i="5"/>
  <c r="I1799" i="5"/>
  <c r="I1798" i="5"/>
  <c r="I1797" i="5"/>
  <c r="I1796" i="5"/>
  <c r="I1795" i="5"/>
  <c r="I1794" i="5"/>
  <c r="I1793" i="5"/>
  <c r="I1792" i="5"/>
  <c r="I1791" i="5"/>
  <c r="I1790" i="5"/>
  <c r="I1789" i="5"/>
  <c r="I1788" i="5"/>
  <c r="I1787" i="5"/>
  <c r="I1786" i="5"/>
  <c r="I1785" i="5"/>
  <c r="I1784" i="5"/>
  <c r="I1783" i="5"/>
  <c r="I1782" i="5"/>
  <c r="I1781" i="5"/>
  <c r="I1777" i="5"/>
  <c r="I1776" i="5"/>
  <c r="I1775" i="5"/>
  <c r="I1774" i="5"/>
  <c r="I1773" i="5"/>
  <c r="I1772" i="5"/>
  <c r="I1771" i="5"/>
  <c r="I1770" i="5"/>
  <c r="I1769" i="5"/>
  <c r="I1768" i="5"/>
  <c r="I1767" i="5"/>
  <c r="I1766" i="5"/>
  <c r="I1765" i="5"/>
  <c r="I1764" i="5"/>
  <c r="I1763" i="5"/>
  <c r="I1762" i="5"/>
  <c r="I1760" i="5"/>
  <c r="I1759" i="5"/>
  <c r="I1758" i="5"/>
  <c r="I1757" i="5"/>
  <c r="I1756" i="5"/>
  <c r="I1755" i="5"/>
  <c r="I1754" i="5"/>
  <c r="I1753" i="5"/>
  <c r="I1752" i="5"/>
  <c r="I1751" i="5"/>
  <c r="I1750" i="5"/>
  <c r="I1749" i="5"/>
  <c r="I1748" i="5"/>
  <c r="I1747" i="5"/>
  <c r="I1746" i="5"/>
  <c r="I1745" i="5"/>
  <c r="I1743" i="5"/>
  <c r="I1742" i="5"/>
  <c r="I1741" i="5"/>
  <c r="I1740" i="5"/>
  <c r="I1739" i="5"/>
  <c r="I1737" i="5"/>
  <c r="I1736" i="5"/>
  <c r="I1735" i="5"/>
  <c r="I1734" i="5"/>
  <c r="I1733" i="5"/>
  <c r="I1732" i="5"/>
  <c r="I1731" i="5"/>
  <c r="I1730" i="5"/>
  <c r="I1729" i="5"/>
  <c r="I1728" i="5"/>
  <c r="I1727" i="5"/>
  <c r="I1726" i="5"/>
  <c r="I1725" i="5"/>
  <c r="I1724" i="5"/>
  <c r="I1723" i="5"/>
  <c r="I1722" i="5"/>
  <c r="I1721" i="5"/>
  <c r="I1720" i="5"/>
  <c r="I1719" i="5"/>
  <c r="I1718" i="5"/>
  <c r="I1717" i="5"/>
  <c r="I1716" i="5"/>
  <c r="I1715" i="5"/>
  <c r="I1714" i="5"/>
  <c r="I1713" i="5"/>
  <c r="I1712" i="5"/>
  <c r="I1711" i="5"/>
  <c r="I1710" i="5"/>
  <c r="I1709" i="5"/>
  <c r="I1708" i="5"/>
  <c r="I1707" i="5"/>
  <c r="I1706" i="5"/>
  <c r="I1705" i="5"/>
  <c r="I1704" i="5"/>
  <c r="I1703" i="5"/>
  <c r="I1702" i="5"/>
  <c r="I1701" i="5"/>
  <c r="I1700" i="5"/>
  <c r="I1699" i="5"/>
  <c r="I1698" i="5"/>
  <c r="I1697" i="5"/>
  <c r="I1696" i="5"/>
  <c r="I1695" i="5"/>
  <c r="I1694" i="5"/>
  <c r="I1693" i="5"/>
  <c r="I1692" i="5"/>
  <c r="I1691" i="5"/>
  <c r="I1690" i="5"/>
  <c r="I1689" i="5"/>
  <c r="I1688" i="5"/>
  <c r="I1687" i="5"/>
  <c r="I1686" i="5"/>
  <c r="I1685" i="5"/>
  <c r="I1684" i="5"/>
  <c r="I1683" i="5"/>
  <c r="I1682" i="5"/>
  <c r="I1681" i="5"/>
  <c r="I1680" i="5"/>
  <c r="I1679" i="5"/>
  <c r="I1678" i="5"/>
  <c r="I1677" i="5"/>
  <c r="I1676" i="5"/>
  <c r="I1675" i="5"/>
  <c r="I1674" i="5"/>
  <c r="I1673" i="5"/>
  <c r="I1672" i="5"/>
  <c r="I1671" i="5"/>
  <c r="I1670" i="5"/>
  <c r="I1669" i="5"/>
  <c r="I1668" i="5"/>
  <c r="I1667" i="5"/>
  <c r="I1666" i="5"/>
  <c r="I1665" i="5"/>
  <c r="I1664" i="5"/>
  <c r="I1663" i="5"/>
  <c r="I1662" i="5"/>
  <c r="I1661" i="5"/>
  <c r="I1660" i="5"/>
  <c r="I1659" i="5"/>
  <c r="I1658" i="5"/>
  <c r="I1657" i="5"/>
  <c r="I1656" i="5"/>
  <c r="I1655" i="5"/>
  <c r="I1654" i="5"/>
  <c r="I1653" i="5"/>
  <c r="I1652" i="5"/>
  <c r="I1651" i="5"/>
  <c r="I1650" i="5"/>
  <c r="I1649" i="5"/>
  <c r="I1648" i="5"/>
  <c r="I1647" i="5"/>
  <c r="I1646" i="5"/>
  <c r="I1645" i="5"/>
  <c r="I1643" i="5"/>
  <c r="I1642" i="5"/>
  <c r="I1641" i="5"/>
  <c r="I1640" i="5"/>
  <c r="I1639" i="5"/>
  <c r="I1638" i="5"/>
  <c r="I1637" i="5"/>
  <c r="I1636" i="5"/>
  <c r="I1635" i="5"/>
  <c r="I1634" i="5"/>
  <c r="I1633" i="5"/>
  <c r="I1632" i="5"/>
  <c r="I1631" i="5"/>
  <c r="I1630" i="5"/>
  <c r="I1629" i="5"/>
  <c r="I1628" i="5"/>
  <c r="I1627" i="5"/>
  <c r="I1626" i="5"/>
  <c r="I1625" i="5"/>
  <c r="I1624" i="5"/>
  <c r="I1623" i="5"/>
  <c r="I1622" i="5"/>
  <c r="I1621" i="5"/>
  <c r="I1620" i="5"/>
  <c r="I1619" i="5"/>
  <c r="I1618" i="5"/>
  <c r="I1617" i="5"/>
  <c r="I1616" i="5"/>
  <c r="I1615" i="5"/>
  <c r="I1614" i="5"/>
  <c r="I1613" i="5"/>
  <c r="I1612" i="5"/>
  <c r="I1611" i="5"/>
  <c r="I1610" i="5"/>
  <c r="I1609" i="5"/>
  <c r="I1608" i="5"/>
  <c r="I1607" i="5"/>
  <c r="I1606" i="5"/>
  <c r="I1605" i="5"/>
  <c r="I1604" i="5"/>
  <c r="I1603" i="5"/>
  <c r="I1602" i="5"/>
  <c r="I1601" i="5"/>
  <c r="I1600" i="5"/>
  <c r="I1599" i="5"/>
  <c r="I1598" i="5"/>
  <c r="I1597" i="5"/>
  <c r="I1596" i="5"/>
  <c r="I1595" i="5"/>
  <c r="I1594" i="5"/>
  <c r="I1593" i="5"/>
  <c r="I1592" i="5"/>
  <c r="I1591" i="5"/>
  <c r="I1590" i="5"/>
  <c r="I1589" i="5"/>
  <c r="I1588" i="5"/>
  <c r="I1587" i="5"/>
  <c r="I1586" i="5"/>
  <c r="I1585" i="5"/>
  <c r="I1584" i="5"/>
  <c r="I1583" i="5"/>
  <c r="I1582" i="5"/>
  <c r="I1581" i="5"/>
  <c r="I1580" i="5"/>
  <c r="I1579" i="5"/>
  <c r="I1578" i="5"/>
  <c r="I1577" i="5"/>
  <c r="I1576" i="5"/>
  <c r="I1575" i="5"/>
  <c r="I1574" i="5"/>
  <c r="I1573" i="5"/>
  <c r="I1572" i="5"/>
  <c r="I1571" i="5"/>
  <c r="I1570" i="5"/>
  <c r="I1569" i="5"/>
  <c r="I1568" i="5"/>
  <c r="I1567" i="5"/>
  <c r="I1566" i="5"/>
  <c r="I1565" i="5"/>
  <c r="I1564" i="5"/>
  <c r="I1563" i="5"/>
  <c r="I1562" i="5"/>
  <c r="I1561" i="5"/>
  <c r="I1560" i="5"/>
  <c r="I1559" i="5"/>
  <c r="I1558" i="5"/>
  <c r="I1557" i="5"/>
  <c r="I1556" i="5"/>
  <c r="I1555" i="5"/>
  <c r="I1554" i="5"/>
  <c r="I1553" i="5"/>
  <c r="I1552" i="5"/>
  <c r="I1551" i="5"/>
  <c r="I1550" i="5"/>
  <c r="I1549" i="5"/>
  <c r="I1548" i="5"/>
  <c r="I1547" i="5"/>
  <c r="I1546" i="5"/>
  <c r="I1545" i="5"/>
  <c r="I1544" i="5"/>
  <c r="I1543" i="5"/>
  <c r="I1542" i="5"/>
  <c r="I1541" i="5"/>
  <c r="I1540" i="5"/>
  <c r="I1539" i="5"/>
  <c r="I1538" i="5"/>
  <c r="I1537" i="5"/>
  <c r="I1536" i="5"/>
  <c r="I1535" i="5"/>
  <c r="I1534" i="5"/>
  <c r="I1533" i="5"/>
  <c r="I1532" i="5"/>
  <c r="I1531" i="5"/>
  <c r="I1530" i="5"/>
  <c r="I1529" i="5"/>
  <c r="I1528" i="5"/>
  <c r="I1527" i="5"/>
  <c r="I1526" i="5"/>
  <c r="I1525" i="5"/>
  <c r="I1524" i="5"/>
  <c r="I1523" i="5"/>
  <c r="I1522" i="5"/>
  <c r="I1521" i="5"/>
  <c r="I1520" i="5"/>
  <c r="I1519" i="5"/>
  <c r="I1518" i="5"/>
  <c r="I1517" i="5"/>
  <c r="I1516" i="5"/>
  <c r="I1515" i="5"/>
  <c r="I1514" i="5"/>
  <c r="I1513" i="5"/>
  <c r="I1512" i="5"/>
  <c r="I1511" i="5"/>
  <c r="I1510" i="5"/>
  <c r="I1509" i="5"/>
  <c r="I1508" i="5"/>
  <c r="I1507" i="5"/>
  <c r="I1506" i="5"/>
  <c r="I1505" i="5"/>
  <c r="I1504" i="5"/>
  <c r="I1503" i="5"/>
  <c r="I1502" i="5"/>
  <c r="I1501" i="5"/>
  <c r="I1500" i="5"/>
  <c r="I1499" i="5"/>
  <c r="I1498" i="5"/>
  <c r="I1497" i="5"/>
  <c r="I1496" i="5"/>
  <c r="I1495" i="5"/>
  <c r="I1494" i="5"/>
  <c r="I1493" i="5"/>
  <c r="I1492" i="5"/>
  <c r="I1491" i="5"/>
  <c r="I1490" i="5"/>
  <c r="I1489" i="5"/>
  <c r="I1488" i="5"/>
  <c r="I1487" i="5"/>
  <c r="I1486" i="5"/>
  <c r="I1485" i="5"/>
  <c r="I1484" i="5"/>
  <c r="I1483" i="5"/>
  <c r="I1482" i="5"/>
  <c r="I1481" i="5"/>
  <c r="I1479" i="5"/>
  <c r="I1477" i="5"/>
  <c r="I1476" i="5"/>
  <c r="I1475" i="5"/>
  <c r="I1474" i="5"/>
  <c r="I1473" i="5"/>
  <c r="I1472" i="5"/>
  <c r="I1471" i="5"/>
  <c r="I1470" i="5"/>
  <c r="I1469" i="5"/>
  <c r="I1468" i="5"/>
  <c r="I1467" i="5"/>
  <c r="I1466" i="5"/>
  <c r="I1465" i="5"/>
  <c r="I1464" i="5"/>
  <c r="I1463" i="5"/>
  <c r="I1462" i="5"/>
  <c r="I1461" i="5"/>
  <c r="I1460" i="5"/>
  <c r="I1459" i="5"/>
  <c r="I1458" i="5"/>
  <c r="I1457" i="5"/>
  <c r="I1456" i="5"/>
  <c r="I1455" i="5"/>
  <c r="I1454" i="5"/>
  <c r="I1453" i="5"/>
  <c r="I1452" i="5"/>
  <c r="I1451" i="5"/>
  <c r="I1450" i="5"/>
  <c r="I1449" i="5"/>
  <c r="I1448" i="5"/>
  <c r="I1447" i="5"/>
  <c r="I1446" i="5"/>
  <c r="I1445" i="5"/>
  <c r="I1444" i="5"/>
  <c r="I1443" i="5"/>
  <c r="I1442" i="5"/>
  <c r="I1441" i="5"/>
  <c r="I1440" i="5"/>
  <c r="I1439" i="5"/>
  <c r="I1438" i="5"/>
  <c r="I1437" i="5"/>
  <c r="I1436" i="5"/>
  <c r="I1435" i="5"/>
  <c r="I1434" i="5"/>
  <c r="I1433" i="5"/>
  <c r="I1432" i="5"/>
  <c r="I1431" i="5"/>
  <c r="I1430" i="5"/>
  <c r="I1429" i="5"/>
  <c r="I1428" i="5"/>
  <c r="I1427" i="5"/>
  <c r="I1426" i="5"/>
  <c r="I1425" i="5"/>
  <c r="I1424" i="5"/>
  <c r="I1423" i="5"/>
  <c r="I1422" i="5"/>
  <c r="I1421" i="5"/>
  <c r="I1420" i="5"/>
  <c r="I1419" i="5"/>
  <c r="I1418" i="5"/>
  <c r="I1417" i="5"/>
  <c r="I1416" i="5"/>
  <c r="I1415" i="5"/>
  <c r="I1414" i="5"/>
  <c r="I1413" i="5"/>
  <c r="I1412" i="5"/>
  <c r="I1411" i="5"/>
  <c r="I1410" i="5"/>
  <c r="I1409" i="5"/>
  <c r="I1408" i="5"/>
  <c r="I1407" i="5"/>
  <c r="I1406" i="5"/>
  <c r="I1405" i="5"/>
  <c r="I1404" i="5"/>
  <c r="I1403" i="5"/>
  <c r="I1402" i="5"/>
  <c r="I1401" i="5"/>
  <c r="I1400" i="5"/>
  <c r="I1399" i="5"/>
  <c r="I1398" i="5"/>
  <c r="I1397" i="5"/>
  <c r="I1396" i="5"/>
  <c r="I1395" i="5"/>
  <c r="I1394" i="5"/>
  <c r="I1393" i="5"/>
  <c r="I1392" i="5"/>
  <c r="I1391" i="5"/>
  <c r="I1390" i="5"/>
  <c r="I1389" i="5"/>
  <c r="I1388" i="5"/>
  <c r="I1387" i="5"/>
  <c r="I1386" i="5"/>
  <c r="I1385" i="5"/>
  <c r="I1384" i="5"/>
  <c r="I1383" i="5"/>
  <c r="I1382" i="5"/>
  <c r="I1381" i="5"/>
  <c r="I1380" i="5"/>
  <c r="I1379" i="5"/>
  <c r="I1378" i="5"/>
  <c r="I1377" i="5"/>
  <c r="I1376" i="5"/>
  <c r="I1375" i="5"/>
  <c r="I1374" i="5"/>
  <c r="I1373" i="5"/>
  <c r="I1372" i="5"/>
  <c r="I1371" i="5"/>
  <c r="I1370" i="5"/>
  <c r="I1369" i="5"/>
  <c r="I1368" i="5"/>
  <c r="I1367" i="5"/>
  <c r="I1366" i="5"/>
  <c r="I1365" i="5"/>
  <c r="I1364" i="5"/>
  <c r="I1363" i="5"/>
  <c r="I1362" i="5"/>
  <c r="I1361" i="5"/>
  <c r="I1360" i="5"/>
  <c r="I1359" i="5"/>
  <c r="I1358" i="5"/>
  <c r="I1357" i="5"/>
  <c r="I1356" i="5"/>
  <c r="I1355" i="5"/>
  <c r="I1354" i="5"/>
  <c r="I1353" i="5"/>
  <c r="I1352" i="5"/>
  <c r="I1351" i="5"/>
  <c r="I1350" i="5"/>
  <c r="I1349" i="5"/>
  <c r="I1348" i="5"/>
  <c r="I1347" i="5"/>
  <c r="I1346" i="5"/>
  <c r="I1345" i="5"/>
  <c r="I1344" i="5"/>
  <c r="I1343" i="5"/>
  <c r="I1342" i="5"/>
  <c r="I1341" i="5"/>
  <c r="I1340" i="5"/>
  <c r="I1339" i="5"/>
  <c r="I1338" i="5"/>
  <c r="I1337" i="5"/>
  <c r="I1336" i="5"/>
  <c r="I1335" i="5"/>
  <c r="I1334" i="5"/>
  <c r="I1333" i="5"/>
  <c r="I1332" i="5"/>
  <c r="I1331" i="5"/>
  <c r="I1330" i="5"/>
  <c r="I1329" i="5"/>
  <c r="I1328" i="5"/>
  <c r="I1327" i="5"/>
  <c r="I1326" i="5"/>
  <c r="I1325" i="5"/>
  <c r="I1324" i="5"/>
  <c r="I1323" i="5"/>
  <c r="I1322" i="5"/>
  <c r="I1321" i="5"/>
  <c r="I1320" i="5"/>
  <c r="I1319" i="5"/>
  <c r="I1318" i="5"/>
  <c r="I1317" i="5"/>
  <c r="I1316" i="5"/>
  <c r="I1315" i="5"/>
  <c r="I1314" i="5"/>
  <c r="I1313" i="5"/>
  <c r="I1312" i="5"/>
  <c r="I1311" i="5"/>
  <c r="I1310" i="5"/>
  <c r="I1309" i="5"/>
  <c r="I1308" i="5"/>
  <c r="I1307" i="5"/>
  <c r="I1306" i="5"/>
  <c r="I1305" i="5"/>
  <c r="I1304" i="5"/>
  <c r="I1303" i="5"/>
  <c r="I1302" i="5"/>
  <c r="I1301" i="5"/>
  <c r="I1300" i="5"/>
  <c r="I1299" i="5"/>
  <c r="I1298" i="5"/>
  <c r="I1297" i="5"/>
  <c r="I1296" i="5"/>
  <c r="I1295" i="5"/>
  <c r="I1294" i="5"/>
  <c r="I1293" i="5"/>
  <c r="I1292" i="5"/>
  <c r="I1291" i="5"/>
  <c r="I1290" i="5"/>
  <c r="I1289" i="5"/>
  <c r="I1288" i="5"/>
  <c r="I1287" i="5"/>
  <c r="I1286" i="5"/>
  <c r="I1285" i="5"/>
  <c r="I1284" i="5"/>
  <c r="I1283" i="5"/>
  <c r="I1282" i="5"/>
  <c r="I1281" i="5"/>
  <c r="I1280" i="5"/>
  <c r="I1279" i="5"/>
  <c r="I1278" i="5"/>
  <c r="I1277" i="5"/>
  <c r="I1276" i="5"/>
  <c r="I1275" i="5"/>
  <c r="I1274" i="5"/>
  <c r="I1273" i="5"/>
  <c r="I1272" i="5"/>
  <c r="I1271" i="5"/>
  <c r="I1270" i="5"/>
  <c r="I1269" i="5"/>
  <c r="I1268" i="5"/>
  <c r="I1267" i="5"/>
  <c r="I1266" i="5"/>
  <c r="I1265" i="5"/>
  <c r="I1264" i="5"/>
  <c r="I1263" i="5"/>
  <c r="I1262" i="5"/>
  <c r="I1261" i="5"/>
  <c r="I1260" i="5"/>
  <c r="I1259" i="5"/>
  <c r="I1258" i="5"/>
  <c r="I1257" i="5"/>
  <c r="I1256" i="5"/>
  <c r="I1255" i="5"/>
  <c r="I1254" i="5"/>
  <c r="I1253" i="5"/>
  <c r="I1252" i="5"/>
  <c r="I1251" i="5"/>
  <c r="I1250" i="5"/>
  <c r="I1249" i="5"/>
  <c r="I1248" i="5"/>
  <c r="I1247" i="5"/>
  <c r="I1246" i="5"/>
  <c r="I1245" i="5"/>
  <c r="I1244" i="5"/>
  <c r="I1243" i="5"/>
  <c r="I1242" i="5"/>
  <c r="I1241" i="5"/>
  <c r="I1240" i="5"/>
  <c r="I1239" i="5"/>
  <c r="I1238" i="5"/>
  <c r="I1237" i="5"/>
  <c r="I1236" i="5"/>
  <c r="I1235" i="5"/>
  <c r="I1234" i="5"/>
  <c r="I1233" i="5"/>
  <c r="I1232" i="5"/>
  <c r="I1231" i="5"/>
  <c r="I1230" i="5"/>
  <c r="I1229" i="5"/>
  <c r="I1228" i="5"/>
  <c r="I1227" i="5"/>
  <c r="I1226" i="5"/>
  <c r="I1225" i="5"/>
  <c r="I1224" i="5"/>
  <c r="I1223" i="5"/>
  <c r="I1222" i="5"/>
  <c r="I1221" i="5"/>
  <c r="I1220" i="5"/>
  <c r="I1219" i="5"/>
  <c r="I1218" i="5"/>
  <c r="I1217" i="5"/>
  <c r="I1216" i="5"/>
  <c r="I1215" i="5"/>
  <c r="I1214" i="5"/>
  <c r="I1213" i="5"/>
  <c r="I1212" i="5"/>
  <c r="I1211" i="5"/>
  <c r="I1210" i="5"/>
  <c r="I1209" i="5"/>
  <c r="I1208" i="5"/>
  <c r="I1207" i="5"/>
  <c r="I1206" i="5"/>
  <c r="I1205" i="5"/>
  <c r="I1204" i="5"/>
  <c r="I1203" i="5"/>
  <c r="I1202" i="5"/>
  <c r="I1201" i="5"/>
  <c r="I1200" i="5"/>
  <c r="I1199" i="5"/>
  <c r="I1198" i="5"/>
  <c r="I1197" i="5"/>
  <c r="I1196" i="5"/>
  <c r="I1195" i="5"/>
  <c r="I1194" i="5"/>
  <c r="I1193" i="5"/>
  <c r="I1192" i="5"/>
  <c r="I1191" i="5"/>
  <c r="I1190" i="5"/>
  <c r="I1189" i="5"/>
  <c r="I1188" i="5"/>
  <c r="I1187" i="5"/>
  <c r="I1186" i="5"/>
  <c r="I1185" i="5"/>
  <c r="I1184" i="5"/>
  <c r="I1183" i="5"/>
  <c r="I1182" i="5"/>
  <c r="I1181" i="5"/>
  <c r="I1180" i="5"/>
  <c r="I1179" i="5"/>
  <c r="I1178" i="5"/>
  <c r="I1177" i="5"/>
  <c r="I1176" i="5"/>
  <c r="I1175" i="5"/>
  <c r="I1174" i="5"/>
  <c r="I1173" i="5"/>
  <c r="I1172" i="5"/>
  <c r="I1170" i="5"/>
  <c r="I1169" i="5"/>
  <c r="I1168" i="5"/>
  <c r="I1167" i="5"/>
  <c r="I1166" i="5"/>
  <c r="I1165" i="5"/>
  <c r="I1164" i="5"/>
  <c r="I1163" i="5"/>
  <c r="I1162" i="5"/>
  <c r="I1161" i="5"/>
  <c r="I1160" i="5"/>
  <c r="I1159" i="5"/>
  <c r="I1158" i="5"/>
  <c r="I1157" i="5"/>
  <c r="I1156" i="5"/>
  <c r="I1155" i="5"/>
  <c r="I1154" i="5"/>
  <c r="I1153" i="5"/>
  <c r="I1152" i="5"/>
  <c r="I1151" i="5"/>
  <c r="I1150" i="5"/>
  <c r="I1149" i="5"/>
  <c r="I1148" i="5"/>
  <c r="I1147" i="5"/>
  <c r="I1146" i="5"/>
  <c r="I1145" i="5"/>
  <c r="I1144" i="5"/>
  <c r="I1143" i="5"/>
  <c r="I1142" i="5"/>
  <c r="I1141" i="5"/>
  <c r="I1140" i="5"/>
  <c r="I1139" i="5"/>
  <c r="I1138" i="5"/>
  <c r="I1137" i="5"/>
  <c r="I1136" i="5"/>
  <c r="I1135" i="5"/>
  <c r="I1134" i="5"/>
  <c r="I1133" i="5"/>
  <c r="I1132" i="5"/>
  <c r="I1131" i="5"/>
  <c r="I1130" i="5"/>
  <c r="I1129" i="5"/>
  <c r="I1128" i="5"/>
  <c r="I1127" i="5"/>
  <c r="I1126" i="5"/>
  <c r="I1125" i="5"/>
  <c r="I1124" i="5"/>
  <c r="I1123" i="5"/>
  <c r="I1122" i="5"/>
  <c r="I1121" i="5"/>
  <c r="I1120" i="5"/>
  <c r="I1119" i="5"/>
  <c r="I1118" i="5"/>
  <c r="I1117" i="5"/>
  <c r="I1116" i="5"/>
  <c r="I1115" i="5"/>
  <c r="I1114" i="5"/>
  <c r="I1113" i="5"/>
  <c r="I1112" i="5"/>
  <c r="I1111" i="5"/>
  <c r="I1110" i="5"/>
  <c r="I1109" i="5"/>
  <c r="I1108" i="5"/>
  <c r="I1107" i="5"/>
  <c r="I1106" i="5"/>
  <c r="I1105" i="5"/>
  <c r="I1104" i="5"/>
  <c r="I1103" i="5"/>
  <c r="I1102" i="5"/>
  <c r="I1101" i="5"/>
  <c r="I1100" i="5"/>
  <c r="I1099" i="5"/>
  <c r="I1098" i="5"/>
  <c r="I1097" i="5"/>
  <c r="I1096" i="5"/>
  <c r="I1095" i="5"/>
  <c r="I1094" i="5"/>
  <c r="I1093" i="5"/>
  <c r="I1092" i="5"/>
  <c r="I1091" i="5"/>
  <c r="I1090" i="5"/>
  <c r="I1089" i="5"/>
  <c r="I1088" i="5"/>
  <c r="I1087" i="5"/>
  <c r="I1086" i="5"/>
  <c r="I1085" i="5"/>
  <c r="I1084" i="5"/>
  <c r="I1083" i="5"/>
  <c r="I1082" i="5"/>
  <c r="I1081" i="5"/>
  <c r="I1080" i="5"/>
  <c r="I1079" i="5"/>
  <c r="I1078" i="5"/>
  <c r="I1077" i="5"/>
  <c r="I1076" i="5"/>
  <c r="I1075" i="5"/>
  <c r="I1074" i="5"/>
  <c r="I1073" i="5"/>
  <c r="I1072" i="5"/>
  <c r="I1071" i="5"/>
  <c r="I1070" i="5"/>
  <c r="I1069" i="5"/>
  <c r="I1068" i="5"/>
  <c r="I1067" i="5"/>
  <c r="I1066" i="5"/>
  <c r="I1065" i="5"/>
  <c r="I1064" i="5"/>
  <c r="I1063" i="5"/>
  <c r="I1062" i="5"/>
  <c r="I1061" i="5"/>
  <c r="I1060" i="5"/>
  <c r="I1059" i="5"/>
  <c r="I1058" i="5"/>
  <c r="I1057" i="5"/>
  <c r="I1056" i="5"/>
  <c r="I1055" i="5"/>
  <c r="I1054" i="5"/>
  <c r="I1053" i="5"/>
  <c r="I1052" i="5"/>
  <c r="I1051" i="5"/>
  <c r="I1050" i="5"/>
  <c r="I1049" i="5"/>
  <c r="I1048" i="5"/>
  <c r="I1047" i="5"/>
  <c r="I1046" i="5"/>
  <c r="I1045" i="5"/>
  <c r="I1044" i="5"/>
  <c r="I1043" i="5"/>
  <c r="I1042" i="5"/>
  <c r="I1041" i="5"/>
  <c r="I1040" i="5"/>
  <c r="I1039" i="5"/>
  <c r="I1038" i="5"/>
  <c r="I1037" i="5"/>
  <c r="I1036" i="5"/>
  <c r="I1035" i="5"/>
  <c r="I1034" i="5"/>
  <c r="I1033" i="5"/>
  <c r="I1032" i="5"/>
  <c r="I1031" i="5"/>
  <c r="I1030" i="5"/>
  <c r="I1029" i="5"/>
  <c r="I1028" i="5"/>
  <c r="I1027" i="5"/>
  <c r="I1026" i="5"/>
  <c r="I1025" i="5"/>
  <c r="I1024" i="5"/>
  <c r="I1023" i="5"/>
  <c r="I1022" i="5"/>
  <c r="I1021" i="5"/>
  <c r="I1020" i="5"/>
  <c r="I1019" i="5"/>
  <c r="I1018" i="5"/>
  <c r="I1017" i="5"/>
  <c r="I1016" i="5"/>
  <c r="I1015" i="5"/>
  <c r="I1014" i="5"/>
  <c r="I1013" i="5"/>
  <c r="I1012" i="5"/>
  <c r="I1011" i="5"/>
  <c r="I1010" i="5"/>
  <c r="I1009" i="5"/>
  <c r="I1008" i="5"/>
  <c r="I1007" i="5"/>
  <c r="I1006" i="5"/>
  <c r="I1005" i="5"/>
  <c r="I1004" i="5"/>
  <c r="I1003" i="5"/>
  <c r="I1002" i="5"/>
  <c r="I1000" i="5"/>
  <c r="I999" i="5"/>
  <c r="I998" i="5"/>
  <c r="I997" i="5"/>
  <c r="I996" i="5"/>
  <c r="I995" i="5"/>
  <c r="I994" i="5"/>
  <c r="I993" i="5"/>
  <c r="I992" i="5"/>
  <c r="I991" i="5"/>
  <c r="I990" i="5"/>
  <c r="I989" i="5"/>
  <c r="I988" i="5"/>
  <c r="I987" i="5"/>
  <c r="I986" i="5"/>
  <c r="I985" i="5"/>
  <c r="I984" i="5"/>
  <c r="I983" i="5"/>
  <c r="I982" i="5"/>
  <c r="I981" i="5"/>
  <c r="I980" i="5"/>
  <c r="I979" i="5"/>
  <c r="I978" i="5"/>
  <c r="I977" i="5"/>
  <c r="I976" i="5"/>
  <c r="I975" i="5"/>
  <c r="I974" i="5"/>
  <c r="I973" i="5"/>
  <c r="I972" i="5"/>
  <c r="I971" i="5"/>
  <c r="I970" i="5"/>
  <c r="I969" i="5"/>
  <c r="I968" i="5"/>
  <c r="I967" i="5"/>
  <c r="I966" i="5"/>
  <c r="I965" i="5"/>
  <c r="I964" i="5"/>
  <c r="I963" i="5"/>
  <c r="I962" i="5"/>
  <c r="I961" i="5"/>
  <c r="I960" i="5"/>
  <c r="I959" i="5"/>
  <c r="I958" i="5"/>
  <c r="I957" i="5"/>
  <c r="I956" i="5"/>
  <c r="I955" i="5"/>
  <c r="I954" i="5"/>
  <c r="I953" i="5"/>
  <c r="I952" i="5"/>
  <c r="I951" i="5"/>
  <c r="I950" i="5"/>
  <c r="I949" i="5"/>
  <c r="I948" i="5"/>
  <c r="I947" i="5"/>
  <c r="I946" i="5"/>
  <c r="I945" i="5"/>
  <c r="I944" i="5"/>
  <c r="I943" i="5"/>
  <c r="I942" i="5"/>
  <c r="I941" i="5"/>
  <c r="I940" i="5"/>
  <c r="I939" i="5"/>
  <c r="I938" i="5"/>
  <c r="I937" i="5"/>
  <c r="I936" i="5"/>
  <c r="I935" i="5"/>
  <c r="I934" i="5"/>
  <c r="I932" i="5"/>
  <c r="I931" i="5"/>
  <c r="I930" i="5"/>
  <c r="I929" i="5"/>
  <c r="I928" i="5"/>
  <c r="I927" i="5"/>
  <c r="I926" i="5"/>
  <c r="I925" i="5"/>
  <c r="I924" i="5"/>
  <c r="I923" i="5"/>
  <c r="I922" i="5"/>
  <c r="I921" i="5"/>
  <c r="I920" i="5"/>
  <c r="I919" i="5"/>
  <c r="I918" i="5"/>
  <c r="I917" i="5"/>
  <c r="I916" i="5"/>
  <c r="I915" i="5"/>
  <c r="I914" i="5"/>
  <c r="I913" i="5"/>
  <c r="I912" i="5"/>
  <c r="I911" i="5"/>
  <c r="I910" i="5"/>
  <c r="I909" i="5"/>
  <c r="I908" i="5"/>
  <c r="I907" i="5"/>
  <c r="I906" i="5"/>
  <c r="I905" i="5"/>
  <c r="I904" i="5"/>
  <c r="I903" i="5"/>
  <c r="I902" i="5"/>
  <c r="I901" i="5"/>
  <c r="I900" i="5"/>
  <c r="I899" i="5"/>
  <c r="I898" i="5"/>
  <c r="I897" i="5"/>
  <c r="I896" i="5"/>
  <c r="I895" i="5"/>
  <c r="I894" i="5"/>
  <c r="I893" i="5"/>
  <c r="I892" i="5"/>
  <c r="I891" i="5"/>
  <c r="I890" i="5"/>
  <c r="I889" i="5"/>
  <c r="I888" i="5"/>
  <c r="I887" i="5"/>
  <c r="I886" i="5"/>
  <c r="I885" i="5"/>
  <c r="I884" i="5"/>
  <c r="I883" i="5"/>
  <c r="I882" i="5"/>
  <c r="I881" i="5"/>
  <c r="I880" i="5"/>
  <c r="I879" i="5"/>
  <c r="I878" i="5"/>
  <c r="I877" i="5"/>
  <c r="I876" i="5"/>
  <c r="I875" i="5"/>
  <c r="I874" i="5"/>
  <c r="I873" i="5"/>
  <c r="I872" i="5"/>
  <c r="I871" i="5"/>
  <c r="I870" i="5"/>
  <c r="I869" i="5"/>
  <c r="I868" i="5"/>
  <c r="I867" i="5"/>
  <c r="I866" i="5"/>
  <c r="I865" i="5"/>
  <c r="I864" i="5"/>
  <c r="I863" i="5"/>
  <c r="I862" i="5"/>
  <c r="I861" i="5"/>
  <c r="I860" i="5"/>
  <c r="I859" i="5"/>
  <c r="I858" i="5"/>
  <c r="I857" i="5"/>
  <c r="I856" i="5"/>
  <c r="I855"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6" i="5"/>
  <c r="I825" i="5"/>
  <c r="I824" i="5"/>
  <c r="I823" i="5"/>
  <c r="I822" i="5"/>
  <c r="I821" i="5"/>
  <c r="I820" i="5"/>
  <c r="I819" i="5"/>
  <c r="I818"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4" i="5"/>
  <c r="I763" i="5"/>
  <c r="I762" i="5"/>
  <c r="I761" i="5"/>
  <c r="I760" i="5"/>
  <c r="I759" i="5"/>
  <c r="I758" i="5"/>
  <c r="I757" i="5"/>
  <c r="I756" i="5"/>
  <c r="I755" i="5"/>
  <c r="I754" i="5"/>
  <c r="I753" i="5"/>
  <c r="I752" i="5"/>
  <c r="I751"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3" i="5"/>
  <c r="I712" i="5"/>
  <c r="I711" i="5"/>
  <c r="I710" i="5"/>
  <c r="I709" i="5"/>
  <c r="I708" i="5"/>
  <c r="I707" i="5"/>
  <c r="I706" i="5"/>
  <c r="I705" i="5"/>
  <c r="I704" i="5"/>
  <c r="I703" i="5"/>
  <c r="I702" i="5"/>
  <c r="I701" i="5"/>
  <c r="I700" i="5"/>
  <c r="I699"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7" i="5"/>
  <c r="I546" i="5"/>
  <c r="I545" i="5"/>
  <c r="I544" i="5"/>
  <c r="I543" i="5"/>
  <c r="I542" i="5"/>
  <c r="I541" i="5"/>
  <c r="I540" i="5"/>
  <c r="I539" i="5"/>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3" i="5"/>
  <c r="I491" i="5"/>
  <c r="I490" i="5"/>
  <c r="I489" i="5"/>
  <c r="I488" i="5"/>
  <c r="I487" i="5"/>
  <c r="I486" i="5"/>
  <c r="I485" i="5"/>
  <c r="I484" i="5"/>
  <c r="I483" i="5"/>
  <c r="I482" i="5"/>
  <c r="I481" i="5"/>
  <c r="I480" i="5"/>
  <c r="I479" i="5"/>
  <c r="I478" i="5"/>
  <c r="I476" i="5"/>
  <c r="I475" i="5"/>
  <c r="I474" i="5"/>
  <c r="I473" i="5"/>
  <c r="I472" i="5"/>
  <c r="I471" i="5"/>
  <c r="I470" i="5"/>
  <c r="I469" i="5"/>
  <c r="I468" i="5"/>
  <c r="I467" i="5"/>
  <c r="I466" i="5"/>
  <c r="I465" i="5"/>
  <c r="I464"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57" i="5"/>
  <c r="I56" i="5"/>
  <c r="I55" i="5"/>
  <c r="I54" i="5"/>
  <c r="I53" i="5"/>
  <c r="I35" i="5"/>
  <c r="I31" i="5"/>
  <c r="I30" i="5"/>
  <c r="I28" i="5"/>
  <c r="H2419" i="5"/>
  <c r="H2417" i="5"/>
  <c r="H2416" i="5"/>
  <c r="H2415" i="5"/>
  <c r="H2414" i="5"/>
  <c r="H2413" i="5"/>
  <c r="H2412" i="5"/>
  <c r="H2411" i="5"/>
  <c r="H2410" i="5"/>
  <c r="H2409" i="5"/>
  <c r="H2408" i="5"/>
  <c r="H2407" i="5"/>
  <c r="H2406" i="5"/>
  <c r="H2405" i="5"/>
  <c r="H2404" i="5"/>
  <c r="H2403" i="5"/>
  <c r="H2402" i="5"/>
  <c r="H2401" i="5"/>
  <c r="H2400" i="5"/>
  <c r="H2399" i="5"/>
  <c r="H2398" i="5"/>
  <c r="H2397" i="5"/>
  <c r="H2396" i="5"/>
  <c r="H2395" i="5"/>
  <c r="H2394" i="5"/>
  <c r="H2393" i="5"/>
  <c r="H2392" i="5"/>
  <c r="H2391" i="5"/>
  <c r="H2388" i="5"/>
  <c r="H2387" i="5"/>
  <c r="H2386" i="5"/>
  <c r="H2385" i="5"/>
  <c r="H2384" i="5"/>
  <c r="H2383" i="5"/>
  <c r="H2382" i="5"/>
  <c r="H2381" i="5"/>
  <c r="H2380" i="5"/>
  <c r="H2379" i="5"/>
  <c r="H2378" i="5"/>
  <c r="H2377" i="5"/>
  <c r="H2376" i="5"/>
  <c r="H2375" i="5"/>
  <c r="H2374" i="5"/>
  <c r="H2373" i="5"/>
  <c r="H2372" i="5"/>
  <c r="H2371" i="5"/>
  <c r="H2370" i="5"/>
  <c r="H2369" i="5"/>
  <c r="H2368" i="5"/>
  <c r="H2367" i="5"/>
  <c r="H2366" i="5"/>
  <c r="H2365" i="5"/>
  <c r="H2364" i="5"/>
  <c r="H2363" i="5"/>
  <c r="H2362" i="5"/>
  <c r="H2361" i="5"/>
  <c r="H2360" i="5"/>
  <c r="H2359" i="5"/>
  <c r="H2358" i="5"/>
  <c r="H2357" i="5"/>
  <c r="H2356" i="5"/>
  <c r="H2355" i="5"/>
  <c r="H2354" i="5"/>
  <c r="H2353" i="5"/>
  <c r="H2352" i="5"/>
  <c r="H2351" i="5"/>
  <c r="H2350" i="5"/>
  <c r="H2349" i="5"/>
  <c r="H2348" i="5"/>
  <c r="H2347" i="5"/>
  <c r="H2346" i="5"/>
  <c r="H2345" i="5"/>
  <c r="H2344" i="5"/>
  <c r="H2343" i="5"/>
  <c r="H2342" i="5"/>
  <c r="H2341" i="5"/>
  <c r="H2340" i="5"/>
  <c r="H2339" i="5"/>
  <c r="H2338" i="5"/>
  <c r="H2337" i="5"/>
  <c r="H2336" i="5"/>
  <c r="H2335" i="5"/>
  <c r="H2334" i="5"/>
  <c r="H2333" i="5"/>
  <c r="H2332" i="5"/>
  <c r="H2331" i="5"/>
  <c r="H2330" i="5"/>
  <c r="H2329" i="5"/>
  <c r="H2328" i="5"/>
  <c r="H2327" i="5"/>
  <c r="H2326" i="5"/>
  <c r="H2325" i="5"/>
  <c r="H2324" i="5"/>
  <c r="H2323" i="5"/>
  <c r="H2322" i="5"/>
  <c r="H2321" i="5"/>
  <c r="H2320" i="5"/>
  <c r="H2319" i="5"/>
  <c r="H2318" i="5"/>
  <c r="H2317" i="5"/>
  <c r="H2316" i="5"/>
  <c r="H2315" i="5"/>
  <c r="H2314" i="5"/>
  <c r="H2313" i="5"/>
  <c r="H2312" i="5"/>
  <c r="H2311" i="5"/>
  <c r="H2310" i="5"/>
  <c r="H2309" i="5"/>
  <c r="H2308" i="5"/>
  <c r="H2307" i="5"/>
  <c r="H2306" i="5"/>
  <c r="H2305" i="5"/>
  <c r="H2304" i="5"/>
  <c r="H2303" i="5"/>
  <c r="H2302" i="5"/>
  <c r="H2301" i="5"/>
  <c r="H2300" i="5"/>
  <c r="H2299" i="5"/>
  <c r="H2298" i="5"/>
  <c r="H2297" i="5"/>
  <c r="H2296" i="5"/>
  <c r="H2295" i="5"/>
  <c r="H2294" i="5"/>
  <c r="H2293" i="5"/>
  <c r="H2292" i="5"/>
  <c r="H2291" i="5"/>
  <c r="H2290" i="5"/>
  <c r="H2289" i="5"/>
  <c r="H2288" i="5"/>
  <c r="H2287" i="5"/>
  <c r="H2286" i="5"/>
  <c r="H2285" i="5"/>
  <c r="H2284" i="5"/>
  <c r="H2283" i="5"/>
  <c r="H2282" i="5"/>
  <c r="H2281" i="5"/>
  <c r="H2280" i="5"/>
  <c r="H2279" i="5"/>
  <c r="H2278" i="5"/>
  <c r="H2277" i="5"/>
  <c r="H2276" i="5"/>
  <c r="H2275" i="5"/>
  <c r="H2274" i="5"/>
  <c r="H2273" i="5"/>
  <c r="H2272" i="5"/>
  <c r="H2271" i="5"/>
  <c r="H2270" i="5"/>
  <c r="H2269" i="5"/>
  <c r="H2268" i="5"/>
  <c r="H2267" i="5"/>
  <c r="H2266" i="5"/>
  <c r="H2265" i="5"/>
  <c r="H2264" i="5"/>
  <c r="H2263" i="5"/>
  <c r="H2262" i="5"/>
  <c r="H2261" i="5"/>
  <c r="H2260" i="5"/>
  <c r="H2259" i="5"/>
  <c r="H2258" i="5"/>
  <c r="H2257" i="5"/>
  <c r="H2256" i="5"/>
  <c r="H2255" i="5"/>
  <c r="H2254" i="5"/>
  <c r="H2253" i="5"/>
  <c r="H2252" i="5"/>
  <c r="H2251" i="5"/>
  <c r="H2250" i="5"/>
  <c r="H2249" i="5"/>
  <c r="H2248" i="5"/>
  <c r="H2247" i="5"/>
  <c r="H2246" i="5"/>
  <c r="H2245" i="5"/>
  <c r="H2244" i="5"/>
  <c r="H2243" i="5"/>
  <c r="H2242" i="5"/>
  <c r="H2241" i="5"/>
  <c r="H2240" i="5"/>
  <c r="H2239" i="5"/>
  <c r="H2238" i="5"/>
  <c r="H2237" i="5"/>
  <c r="H2236" i="5"/>
  <c r="H2235" i="5"/>
  <c r="H2234" i="5"/>
  <c r="H2233" i="5"/>
  <c r="H2232" i="5"/>
  <c r="H2231" i="5"/>
  <c r="H2230" i="5"/>
  <c r="H2229" i="5"/>
  <c r="H2228" i="5"/>
  <c r="H2227" i="5"/>
  <c r="H2226" i="5"/>
  <c r="H2225" i="5"/>
  <c r="H2224" i="5"/>
  <c r="H2223" i="5"/>
  <c r="H2222" i="5"/>
  <c r="H2221" i="5"/>
  <c r="H2220" i="5"/>
  <c r="H2219" i="5"/>
  <c r="H2218" i="5"/>
  <c r="H2217" i="5"/>
  <c r="H2216" i="5"/>
  <c r="H2215" i="5"/>
  <c r="H2214" i="5"/>
  <c r="H2213" i="5"/>
  <c r="H2212" i="5"/>
  <c r="H2211" i="5"/>
  <c r="H2210" i="5"/>
  <c r="H2209" i="5"/>
  <c r="H2208" i="5"/>
  <c r="H2207" i="5"/>
  <c r="H2206" i="5"/>
  <c r="H2205" i="5"/>
  <c r="H2204" i="5"/>
  <c r="H2203" i="5"/>
  <c r="H2202" i="5"/>
  <c r="H2201" i="5"/>
  <c r="H2200" i="5"/>
  <c r="H2199" i="5"/>
  <c r="H2198" i="5"/>
  <c r="H2197" i="5"/>
  <c r="H2196" i="5"/>
  <c r="H2195" i="5"/>
  <c r="H2194" i="5"/>
  <c r="H2193" i="5"/>
  <c r="H2192" i="5"/>
  <c r="H2191" i="5"/>
  <c r="H2190" i="5"/>
  <c r="H2189" i="5"/>
  <c r="H2188" i="5"/>
  <c r="H2187" i="5"/>
  <c r="H2186" i="5"/>
  <c r="H2185" i="5"/>
  <c r="H2184" i="5"/>
  <c r="H2183" i="5"/>
  <c r="H2182" i="5"/>
  <c r="H2181" i="5"/>
  <c r="H2180" i="5"/>
  <c r="H2179" i="5"/>
  <c r="H2178" i="5"/>
  <c r="H2177" i="5"/>
  <c r="H2176" i="5"/>
  <c r="H2175" i="5"/>
  <c r="H2174" i="5"/>
  <c r="H2173" i="5"/>
  <c r="H2172" i="5"/>
  <c r="H2171" i="5"/>
  <c r="H2170" i="5"/>
  <c r="H2169" i="5"/>
  <c r="H2168" i="5"/>
  <c r="H2167" i="5"/>
  <c r="H2166" i="5"/>
  <c r="H2165" i="5"/>
  <c r="H2164" i="5"/>
  <c r="H2163" i="5"/>
  <c r="H2162" i="5"/>
  <c r="H2161" i="5"/>
  <c r="H2160" i="5"/>
  <c r="H2159" i="5"/>
  <c r="H2158" i="5"/>
  <c r="H2157" i="5"/>
  <c r="H2156" i="5"/>
  <c r="H2155" i="5"/>
  <c r="H2154" i="5"/>
  <c r="H2153" i="5"/>
  <c r="H2152" i="5"/>
  <c r="H2151" i="5"/>
  <c r="H2150" i="5"/>
  <c r="H2149" i="5"/>
  <c r="H2148" i="5"/>
  <c r="H2147" i="5"/>
  <c r="H2146" i="5"/>
  <c r="H2145" i="5"/>
  <c r="H2144" i="5"/>
  <c r="H2143" i="5"/>
  <c r="H2142" i="5"/>
  <c r="H2141" i="5"/>
  <c r="H2140" i="5"/>
  <c r="H2139" i="5"/>
  <c r="H2138" i="5"/>
  <c r="H2137" i="5"/>
  <c r="H2136" i="5"/>
  <c r="H2135" i="5"/>
  <c r="H2134" i="5"/>
  <c r="H2133" i="5"/>
  <c r="H2132" i="5"/>
  <c r="H2131" i="5"/>
  <c r="H2130" i="5"/>
  <c r="H2129" i="5"/>
  <c r="H2128" i="5"/>
  <c r="H2127" i="5"/>
  <c r="H2126" i="5"/>
  <c r="H2125" i="5"/>
  <c r="H2124" i="5"/>
  <c r="H2123" i="5"/>
  <c r="H2122" i="5"/>
  <c r="H2121" i="5"/>
  <c r="H2120" i="5"/>
  <c r="H2119" i="5"/>
  <c r="H2118" i="5"/>
  <c r="H2117" i="5"/>
  <c r="H2116" i="5"/>
  <c r="H2115" i="5"/>
  <c r="H2114" i="5"/>
  <c r="H2113" i="5"/>
  <c r="H2112" i="5"/>
  <c r="H2111" i="5"/>
  <c r="H2110" i="5"/>
  <c r="H2109" i="5"/>
  <c r="H2108" i="5"/>
  <c r="H2107" i="5"/>
  <c r="H2106" i="5"/>
  <c r="H2105" i="5"/>
  <c r="H2104" i="5"/>
  <c r="H2103" i="5"/>
  <c r="H2102" i="5"/>
  <c r="H2101" i="5"/>
  <c r="H2100" i="5"/>
  <c r="H2099" i="5"/>
  <c r="H2098" i="5"/>
  <c r="H2097" i="5"/>
  <c r="H2096" i="5"/>
  <c r="H2095" i="5"/>
  <c r="H2094" i="5"/>
  <c r="H2093" i="5"/>
  <c r="H2092" i="5"/>
  <c r="H2091" i="5"/>
  <c r="H2090" i="5"/>
  <c r="H2089" i="5"/>
  <c r="H2088" i="5"/>
  <c r="H2087" i="5"/>
  <c r="H2086" i="5"/>
  <c r="H2085" i="5"/>
  <c r="H2084" i="5"/>
  <c r="H2083" i="5"/>
  <c r="H2082" i="5"/>
  <c r="H2081" i="5"/>
  <c r="H2080" i="5"/>
  <c r="H2079" i="5"/>
  <c r="H2078" i="5"/>
  <c r="H2077" i="5"/>
  <c r="H2076" i="5"/>
  <c r="H2075" i="5"/>
  <c r="H2074" i="5"/>
  <c r="H2073" i="5"/>
  <c r="H2072" i="5"/>
  <c r="H2071" i="5"/>
  <c r="H2070" i="5"/>
  <c r="H2069" i="5"/>
  <c r="H2068" i="5"/>
  <c r="H2067" i="5"/>
  <c r="H2066" i="5"/>
  <c r="H2065" i="5"/>
  <c r="H2064" i="5"/>
  <c r="H2063" i="5"/>
  <c r="H2062" i="5"/>
  <c r="H2061" i="5"/>
  <c r="H2060" i="5"/>
  <c r="H2059" i="5"/>
  <c r="H2058" i="5"/>
  <c r="H2057" i="5"/>
  <c r="H2056" i="5"/>
  <c r="H2055" i="5"/>
  <c r="H2054" i="5"/>
  <c r="H2053" i="5"/>
  <c r="H2052" i="5"/>
  <c r="H2051" i="5"/>
  <c r="H2050" i="5"/>
  <c r="H2049" i="5"/>
  <c r="H2048" i="5"/>
  <c r="H2047" i="5"/>
  <c r="H2046" i="5"/>
  <c r="H2045" i="5"/>
  <c r="H2044" i="5"/>
  <c r="H2043" i="5"/>
  <c r="H2042" i="5"/>
  <c r="H2041" i="5"/>
  <c r="H2040" i="5"/>
  <c r="H2039" i="5"/>
  <c r="H2038" i="5"/>
  <c r="H2037" i="5"/>
  <c r="H2036" i="5"/>
  <c r="H2035" i="5"/>
  <c r="H2034" i="5"/>
  <c r="H2033" i="5"/>
  <c r="H2032" i="5"/>
  <c r="H2031" i="5"/>
  <c r="H2030" i="5"/>
  <c r="H2029" i="5"/>
  <c r="H2028" i="5"/>
  <c r="H2027" i="5"/>
  <c r="H2026" i="5"/>
  <c r="H2025" i="5"/>
  <c r="H2024" i="5"/>
  <c r="H2023" i="5"/>
  <c r="H2022" i="5"/>
  <c r="H2021" i="5"/>
  <c r="H2020" i="5"/>
  <c r="H2019" i="5"/>
  <c r="H2018" i="5"/>
  <c r="H2017" i="5"/>
  <c r="H2016" i="5"/>
  <c r="H2015" i="5"/>
  <c r="H2014" i="5"/>
  <c r="H2013" i="5"/>
  <c r="H2012" i="5"/>
  <c r="H2011" i="5"/>
  <c r="H2010" i="5"/>
  <c r="H2009" i="5"/>
  <c r="H2008" i="5"/>
  <c r="H2007" i="5"/>
  <c r="H2006" i="5"/>
  <c r="H2005" i="5"/>
  <c r="H2004" i="5"/>
  <c r="H2003" i="5"/>
  <c r="H2002" i="5"/>
  <c r="H2001" i="5"/>
  <c r="H2000" i="5"/>
  <c r="H1999" i="5"/>
  <c r="H1998" i="5"/>
  <c r="H1997" i="5"/>
  <c r="H1996" i="5"/>
  <c r="H1995" i="5"/>
  <c r="H1994" i="5"/>
  <c r="H1993" i="5"/>
  <c r="H1992" i="5"/>
  <c r="H1991" i="5"/>
  <c r="H1990" i="5"/>
  <c r="H1989" i="5"/>
  <c r="H1988" i="5"/>
  <c r="H1987" i="5"/>
  <c r="H1986" i="5"/>
  <c r="H1985" i="5"/>
  <c r="H1984" i="5"/>
  <c r="H1983" i="5"/>
  <c r="H1982" i="5"/>
  <c r="H1981" i="5"/>
  <c r="H1980" i="5"/>
  <c r="H1979" i="5"/>
  <c r="H1978" i="5"/>
  <c r="H1977" i="5"/>
  <c r="H1976" i="5"/>
  <c r="H1975" i="5"/>
  <c r="H1974" i="5"/>
  <c r="H1973" i="5"/>
  <c r="H1972" i="5"/>
  <c r="H1971" i="5"/>
  <c r="H1970" i="5"/>
  <c r="H1969" i="5"/>
  <c r="H1968" i="5"/>
  <c r="H1967" i="5"/>
  <c r="H1966" i="5"/>
  <c r="H1965" i="5"/>
  <c r="H1964" i="5"/>
  <c r="H1963" i="5"/>
  <c r="H1962" i="5"/>
  <c r="H1961" i="5"/>
  <c r="H1960" i="5"/>
  <c r="H1959" i="5"/>
  <c r="H1958" i="5"/>
  <c r="H1957" i="5"/>
  <c r="H1956" i="5"/>
  <c r="H1955" i="5"/>
  <c r="H1953" i="5"/>
  <c r="H1952" i="5"/>
  <c r="H1951" i="5"/>
  <c r="H1950" i="5"/>
  <c r="H1949" i="5"/>
  <c r="H1948" i="5"/>
  <c r="H1947" i="5"/>
  <c r="H1946" i="5"/>
  <c r="H1945" i="5"/>
  <c r="H1944" i="5"/>
  <c r="H1943" i="5"/>
  <c r="H1942" i="5"/>
  <c r="H1941" i="5"/>
  <c r="H1940" i="5"/>
  <c r="H1939" i="5"/>
  <c r="H1938" i="5"/>
  <c r="H1937" i="5"/>
  <c r="H1936" i="5"/>
  <c r="H1935" i="5"/>
  <c r="H1934" i="5"/>
  <c r="H1933" i="5"/>
  <c r="H1932" i="5"/>
  <c r="H1931" i="5"/>
  <c r="H1930" i="5"/>
  <c r="H1929" i="5"/>
  <c r="H1928" i="5"/>
  <c r="H1927" i="5"/>
  <c r="H1926" i="5"/>
  <c r="H1925" i="5"/>
  <c r="H1924" i="5"/>
  <c r="H1923" i="5"/>
  <c r="H1922" i="5"/>
  <c r="H1921" i="5"/>
  <c r="H1920" i="5"/>
  <c r="H1919" i="5"/>
  <c r="H1918" i="5"/>
  <c r="H1917" i="5"/>
  <c r="H1916" i="5"/>
  <c r="H1915" i="5"/>
  <c r="H1914" i="5"/>
  <c r="H1913" i="5"/>
  <c r="H1912" i="5"/>
  <c r="H1911" i="5"/>
  <c r="H1910" i="5"/>
  <c r="H1909" i="5"/>
  <c r="H1908" i="5"/>
  <c r="H1907" i="5"/>
  <c r="H1906" i="5"/>
  <c r="H1905" i="5"/>
  <c r="H1904" i="5"/>
  <c r="H1903" i="5"/>
  <c r="H1902" i="5"/>
  <c r="H1901" i="5"/>
  <c r="H1900" i="5"/>
  <c r="H1899" i="5"/>
  <c r="H1898" i="5"/>
  <c r="H1897" i="5"/>
  <c r="H1896" i="5"/>
  <c r="H1895" i="5"/>
  <c r="H1894" i="5"/>
  <c r="H1893" i="5"/>
  <c r="H1892" i="5"/>
  <c r="H1891" i="5"/>
  <c r="H1890" i="5"/>
  <c r="H1889" i="5"/>
  <c r="H1888" i="5"/>
  <c r="H1887" i="5"/>
  <c r="H1886" i="5"/>
  <c r="H1885" i="5"/>
  <c r="H1884" i="5"/>
  <c r="H1883" i="5"/>
  <c r="H1882" i="5"/>
  <c r="H1881" i="5"/>
  <c r="H1880" i="5"/>
  <c r="H1879" i="5"/>
  <c r="H1878" i="5"/>
  <c r="H1877" i="5"/>
  <c r="H1876" i="5"/>
  <c r="H1875" i="5"/>
  <c r="H1874" i="5"/>
  <c r="H1873" i="5"/>
  <c r="H1872" i="5"/>
  <c r="H1871" i="5"/>
  <c r="H1870" i="5"/>
  <c r="H1869" i="5"/>
  <c r="H1868" i="5"/>
  <c r="H1867" i="5"/>
  <c r="H1866" i="5"/>
  <c r="H1865" i="5"/>
  <c r="H1864" i="5"/>
  <c r="H1863" i="5"/>
  <c r="H1862" i="5"/>
  <c r="H1861" i="5"/>
  <c r="H1860" i="5"/>
  <c r="H1859" i="5"/>
  <c r="H1858" i="5"/>
  <c r="H1857" i="5"/>
  <c r="H1856" i="5"/>
  <c r="H1855" i="5"/>
  <c r="H1854" i="5"/>
  <c r="H1853" i="5"/>
  <c r="H1852" i="5"/>
  <c r="H1851" i="5"/>
  <c r="H1850" i="5"/>
  <c r="H1849" i="5"/>
  <c r="H1848" i="5"/>
  <c r="H1847" i="5"/>
  <c r="H1846" i="5"/>
  <c r="H1845" i="5"/>
  <c r="H1844" i="5"/>
  <c r="H1843" i="5"/>
  <c r="H1842" i="5"/>
  <c r="H1841" i="5"/>
  <c r="H1840" i="5"/>
  <c r="H1839" i="5"/>
  <c r="H1838" i="5"/>
  <c r="H1837" i="5"/>
  <c r="H1836" i="5"/>
  <c r="H1835" i="5"/>
  <c r="H1834" i="5"/>
  <c r="H1833" i="5"/>
  <c r="H1832" i="5"/>
  <c r="H1831" i="5"/>
  <c r="H1830" i="5"/>
  <c r="H1829" i="5"/>
  <c r="H1828" i="5"/>
  <c r="H1827" i="5"/>
  <c r="H1826" i="5"/>
  <c r="H1825" i="5"/>
  <c r="H1824" i="5"/>
  <c r="H1823" i="5"/>
  <c r="H1822" i="5"/>
  <c r="H1821" i="5"/>
  <c r="H1820" i="5"/>
  <c r="H1819" i="5"/>
  <c r="H1818" i="5"/>
  <c r="H1817" i="5"/>
  <c r="H1816" i="5"/>
  <c r="H1815" i="5"/>
  <c r="H1814" i="5"/>
  <c r="H1813" i="5"/>
  <c r="H1812" i="5"/>
  <c r="H1811" i="5"/>
  <c r="H1810" i="5"/>
  <c r="H1809" i="5"/>
  <c r="H1808" i="5"/>
  <c r="H1807" i="5"/>
  <c r="H1806" i="5"/>
  <c r="H1805" i="5"/>
  <c r="H1804" i="5"/>
  <c r="H1803" i="5"/>
  <c r="H1802" i="5"/>
  <c r="H1801" i="5"/>
  <c r="H1800" i="5"/>
  <c r="H1799" i="5"/>
  <c r="H1798" i="5"/>
  <c r="H1797" i="5"/>
  <c r="H1796" i="5"/>
  <c r="H1795" i="5"/>
  <c r="H1794" i="5"/>
  <c r="H1793" i="5"/>
  <c r="H1792" i="5"/>
  <c r="H1791" i="5"/>
  <c r="H1790" i="5"/>
  <c r="H1789" i="5"/>
  <c r="H1788" i="5"/>
  <c r="H1787" i="5"/>
  <c r="H1786" i="5"/>
  <c r="H1785" i="5"/>
  <c r="H1784" i="5"/>
  <c r="H1783" i="5"/>
  <c r="H1782" i="5"/>
  <c r="H1781" i="5"/>
  <c r="H1777" i="5"/>
  <c r="H1776" i="5"/>
  <c r="H1775" i="5"/>
  <c r="H1774" i="5"/>
  <c r="H1773" i="5"/>
  <c r="H1772" i="5"/>
  <c r="H1771" i="5"/>
  <c r="H1770" i="5"/>
  <c r="H1769" i="5"/>
  <c r="H1768" i="5"/>
  <c r="H1767" i="5"/>
  <c r="H1766" i="5"/>
  <c r="H1765" i="5"/>
  <c r="H1764" i="5"/>
  <c r="H1763" i="5"/>
  <c r="H1762" i="5"/>
  <c r="H1759" i="5"/>
  <c r="H1758" i="5"/>
  <c r="H1757" i="5"/>
  <c r="H1756" i="5"/>
  <c r="H1755" i="5"/>
  <c r="H1754" i="5"/>
  <c r="H1753" i="5"/>
  <c r="H1752" i="5"/>
  <c r="H1751" i="5"/>
  <c r="H1750" i="5"/>
  <c r="H1749" i="5"/>
  <c r="H1748" i="5"/>
  <c r="H1747" i="5"/>
  <c r="H1746" i="5"/>
  <c r="H1745" i="5"/>
  <c r="H1743" i="5"/>
  <c r="H1742" i="5"/>
  <c r="H1741" i="5"/>
  <c r="H1740" i="5"/>
  <c r="H1739" i="5"/>
  <c r="H1737" i="5"/>
  <c r="H1736" i="5"/>
  <c r="H1735" i="5"/>
  <c r="H1734" i="5"/>
  <c r="H1733" i="5"/>
  <c r="H1732" i="5"/>
  <c r="H1731" i="5"/>
  <c r="H1730" i="5"/>
  <c r="H1729" i="5"/>
  <c r="H1728" i="5"/>
  <c r="H1727" i="5"/>
  <c r="H1726" i="5"/>
  <c r="H1725" i="5"/>
  <c r="H1724" i="5"/>
  <c r="H1723" i="5"/>
  <c r="H1722" i="5"/>
  <c r="H1721" i="5"/>
  <c r="H1720" i="5"/>
  <c r="H1719" i="5"/>
  <c r="H1718" i="5"/>
  <c r="H1717" i="5"/>
  <c r="H1716" i="5"/>
  <c r="H1715" i="5"/>
  <c r="H1714" i="5"/>
  <c r="H1713" i="5"/>
  <c r="H1712" i="5"/>
  <c r="H1711" i="5"/>
  <c r="H1710" i="5"/>
  <c r="H1709" i="5"/>
  <c r="H1708" i="5"/>
  <c r="H1707" i="5"/>
  <c r="H1706" i="5"/>
  <c r="H1705" i="5"/>
  <c r="H1704" i="5"/>
  <c r="H1703" i="5"/>
  <c r="H1702" i="5"/>
  <c r="H1701" i="5"/>
  <c r="H1700" i="5"/>
  <c r="H1699" i="5"/>
  <c r="H1698" i="5"/>
  <c r="H1697" i="5"/>
  <c r="H1696" i="5"/>
  <c r="H1695" i="5"/>
  <c r="H1694" i="5"/>
  <c r="H1693" i="5"/>
  <c r="H1692" i="5"/>
  <c r="H1691" i="5"/>
  <c r="H1690" i="5"/>
  <c r="H1689" i="5"/>
  <c r="H1688" i="5"/>
  <c r="H1687" i="5"/>
  <c r="H1686" i="5"/>
  <c r="H1685" i="5"/>
  <c r="H1684" i="5"/>
  <c r="H1683" i="5"/>
  <c r="H1682" i="5"/>
  <c r="H1681" i="5"/>
  <c r="H1680" i="5"/>
  <c r="H1679" i="5"/>
  <c r="H1678" i="5"/>
  <c r="H1677" i="5"/>
  <c r="H1676" i="5"/>
  <c r="H1675" i="5"/>
  <c r="H1674" i="5"/>
  <c r="H1673" i="5"/>
  <c r="H1672" i="5"/>
  <c r="H1671" i="5"/>
  <c r="H1670" i="5"/>
  <c r="H1669" i="5"/>
  <c r="H1668" i="5"/>
  <c r="H1667" i="5"/>
  <c r="H1666" i="5"/>
  <c r="H1665" i="5"/>
  <c r="H1664" i="5"/>
  <c r="H1663" i="5"/>
  <c r="H1662" i="5"/>
  <c r="H1661" i="5"/>
  <c r="H1660" i="5"/>
  <c r="H1659" i="5"/>
  <c r="H1658" i="5"/>
  <c r="H1657" i="5"/>
  <c r="H1656" i="5"/>
  <c r="H1655" i="5"/>
  <c r="H1654" i="5"/>
  <c r="H1653" i="5"/>
  <c r="H1652" i="5"/>
  <c r="H1651" i="5"/>
  <c r="H1650" i="5"/>
  <c r="H1649" i="5"/>
  <c r="H1648" i="5"/>
  <c r="H1647" i="5"/>
  <c r="H1646" i="5"/>
  <c r="H1645" i="5"/>
  <c r="H1643" i="5"/>
  <c r="H1642" i="5"/>
  <c r="H1641" i="5"/>
  <c r="H1640" i="5"/>
  <c r="H1639" i="5"/>
  <c r="H1638" i="5"/>
  <c r="H1637" i="5"/>
  <c r="H1636" i="5"/>
  <c r="H1635" i="5"/>
  <c r="H1634" i="5"/>
  <c r="H1633" i="5"/>
  <c r="H1632" i="5"/>
  <c r="H1631" i="5"/>
  <c r="H1630" i="5"/>
  <c r="H1629" i="5"/>
  <c r="H1628" i="5"/>
  <c r="H1627" i="5"/>
  <c r="H1626" i="5"/>
  <c r="H1625" i="5"/>
  <c r="H1624" i="5"/>
  <c r="H1623" i="5"/>
  <c r="H1622" i="5"/>
  <c r="H1621" i="5"/>
  <c r="H1620" i="5"/>
  <c r="H1619" i="5"/>
  <c r="H1618" i="5"/>
  <c r="H1617" i="5"/>
  <c r="H1616" i="5"/>
  <c r="H1615" i="5"/>
  <c r="H1614" i="5"/>
  <c r="H1613" i="5"/>
  <c r="H1612" i="5"/>
  <c r="H1611" i="5"/>
  <c r="H1610" i="5"/>
  <c r="H1609" i="5"/>
  <c r="H1608" i="5"/>
  <c r="H1607" i="5"/>
  <c r="H1606" i="5"/>
  <c r="H1605" i="5"/>
  <c r="H1604" i="5"/>
  <c r="H1603" i="5"/>
  <c r="H1602" i="5"/>
  <c r="H1601" i="5"/>
  <c r="H1600" i="5"/>
  <c r="H1599" i="5"/>
  <c r="H1598" i="5"/>
  <c r="H1597" i="5"/>
  <c r="H1596" i="5"/>
  <c r="H1595" i="5"/>
  <c r="H1594" i="5"/>
  <c r="H1593" i="5"/>
  <c r="H1592" i="5"/>
  <c r="H1591" i="5"/>
  <c r="H1590" i="5"/>
  <c r="H1589" i="5"/>
  <c r="H1588" i="5"/>
  <c r="H1587" i="5"/>
  <c r="H1586" i="5"/>
  <c r="H1585" i="5"/>
  <c r="H1584" i="5"/>
  <c r="H1583" i="5"/>
  <c r="H1582" i="5"/>
  <c r="H1581" i="5"/>
  <c r="H1580" i="5"/>
  <c r="H1579" i="5"/>
  <c r="H1578" i="5"/>
  <c r="H1577" i="5"/>
  <c r="H1576" i="5"/>
  <c r="H1575" i="5"/>
  <c r="H1574" i="5"/>
  <c r="H1573" i="5"/>
  <c r="H1572" i="5"/>
  <c r="H1571" i="5"/>
  <c r="H1570" i="5"/>
  <c r="H1569" i="5"/>
  <c r="H1568" i="5"/>
  <c r="H1567" i="5"/>
  <c r="H1566" i="5"/>
  <c r="H1565" i="5"/>
  <c r="H1564" i="5"/>
  <c r="H1563" i="5"/>
  <c r="H1562" i="5"/>
  <c r="H1561" i="5"/>
  <c r="H1560" i="5"/>
  <c r="H1559" i="5"/>
  <c r="H1558" i="5"/>
  <c r="H1557" i="5"/>
  <c r="H1556" i="5"/>
  <c r="H1555" i="5"/>
  <c r="H1554" i="5"/>
  <c r="H1553" i="5"/>
  <c r="H1552" i="5"/>
  <c r="H1551" i="5"/>
  <c r="H1550" i="5"/>
  <c r="H1549" i="5"/>
  <c r="H1548" i="5"/>
  <c r="H1547" i="5"/>
  <c r="H1546" i="5"/>
  <c r="H1545" i="5"/>
  <c r="H1544" i="5"/>
  <c r="H1543" i="5"/>
  <c r="H1542" i="5"/>
  <c r="H1541" i="5"/>
  <c r="H1540" i="5"/>
  <c r="H1539" i="5"/>
  <c r="H1538" i="5"/>
  <c r="H1537" i="5"/>
  <c r="H1536" i="5"/>
  <c r="H1535" i="5"/>
  <c r="H1534" i="5"/>
  <c r="H1533" i="5"/>
  <c r="H1532" i="5"/>
  <c r="H1531" i="5"/>
  <c r="H1530" i="5"/>
  <c r="H1529" i="5"/>
  <c r="H1528" i="5"/>
  <c r="H1527" i="5"/>
  <c r="H1526" i="5"/>
  <c r="H1525" i="5"/>
  <c r="H1524" i="5"/>
  <c r="H1523" i="5"/>
  <c r="H1522" i="5"/>
  <c r="H1521" i="5"/>
  <c r="H1520" i="5"/>
  <c r="H1519" i="5"/>
  <c r="H1518" i="5"/>
  <c r="H1517" i="5"/>
  <c r="H1516" i="5"/>
  <c r="H1515" i="5"/>
  <c r="H1514" i="5"/>
  <c r="H1513" i="5"/>
  <c r="H1512" i="5"/>
  <c r="H1511" i="5"/>
  <c r="H1510" i="5"/>
  <c r="H1509" i="5"/>
  <c r="H1508" i="5"/>
  <c r="H1507" i="5"/>
  <c r="H1506" i="5"/>
  <c r="H1505" i="5"/>
  <c r="H1504" i="5"/>
  <c r="H1503" i="5"/>
  <c r="H1502" i="5"/>
  <c r="H1501" i="5"/>
  <c r="H1500" i="5"/>
  <c r="H1499" i="5"/>
  <c r="H1498" i="5"/>
  <c r="H1497" i="5"/>
  <c r="H1496" i="5"/>
  <c r="H1495" i="5"/>
  <c r="H1494" i="5"/>
  <c r="H1493" i="5"/>
  <c r="H1492" i="5"/>
  <c r="H1491" i="5"/>
  <c r="H1490" i="5"/>
  <c r="H1489" i="5"/>
  <c r="H1488" i="5"/>
  <c r="H1487" i="5"/>
  <c r="H1486" i="5"/>
  <c r="H1485" i="5"/>
  <c r="H1484" i="5"/>
  <c r="H1483" i="5"/>
  <c r="H1482" i="5"/>
  <c r="H1481" i="5"/>
  <c r="H1479" i="5"/>
  <c r="H1477" i="5"/>
  <c r="H1476" i="5"/>
  <c r="H1475" i="5"/>
  <c r="H1474" i="5"/>
  <c r="H1473" i="5"/>
  <c r="H1472" i="5"/>
  <c r="H1471" i="5"/>
  <c r="H1470" i="5"/>
  <c r="H1469" i="5"/>
  <c r="H1468" i="5"/>
  <c r="H1467" i="5"/>
  <c r="H1466" i="5"/>
  <c r="H1465" i="5"/>
  <c r="H1464" i="5"/>
  <c r="H1463" i="5"/>
  <c r="H1462" i="5"/>
  <c r="H1461" i="5"/>
  <c r="H1460" i="5"/>
  <c r="H1459" i="5"/>
  <c r="H1458" i="5"/>
  <c r="H1457" i="5"/>
  <c r="H1456" i="5"/>
  <c r="H1455" i="5"/>
  <c r="H1454" i="5"/>
  <c r="H1453" i="5"/>
  <c r="H1452" i="5"/>
  <c r="H1451" i="5"/>
  <c r="H1450" i="5"/>
  <c r="H1449" i="5"/>
  <c r="H1448" i="5"/>
  <c r="H1447" i="5"/>
  <c r="H1446" i="5"/>
  <c r="H1445" i="5"/>
  <c r="H1444" i="5"/>
  <c r="H1443" i="5"/>
  <c r="H1442" i="5"/>
  <c r="H1441" i="5"/>
  <c r="H1440" i="5"/>
  <c r="H1439" i="5"/>
  <c r="H1438" i="5"/>
  <c r="H1437" i="5"/>
  <c r="H1436" i="5"/>
  <c r="H1435" i="5"/>
  <c r="H1434" i="5"/>
  <c r="H1433" i="5"/>
  <c r="H1432" i="5"/>
  <c r="H1431" i="5"/>
  <c r="H1430" i="5"/>
  <c r="H1429" i="5"/>
  <c r="H1428" i="5"/>
  <c r="H1427" i="5"/>
  <c r="H1426" i="5"/>
  <c r="H1425" i="5"/>
  <c r="H1424" i="5"/>
  <c r="H1423" i="5"/>
  <c r="H1422" i="5"/>
  <c r="H1421" i="5"/>
  <c r="H1420" i="5"/>
  <c r="H1419" i="5"/>
  <c r="H1418" i="5"/>
  <c r="H1417" i="5"/>
  <c r="H1416" i="5"/>
  <c r="H1415" i="5"/>
  <c r="H1414" i="5"/>
  <c r="H1413" i="5"/>
  <c r="H1412" i="5"/>
  <c r="H1411" i="5"/>
  <c r="H1410" i="5"/>
  <c r="H1409" i="5"/>
  <c r="H1408" i="5"/>
  <c r="H1407" i="5"/>
  <c r="H1406" i="5"/>
  <c r="H1405" i="5"/>
  <c r="H1404" i="5"/>
  <c r="H1403" i="5"/>
  <c r="H1402" i="5"/>
  <c r="H1401" i="5"/>
  <c r="H1400" i="5"/>
  <c r="H1399" i="5"/>
  <c r="H1398" i="5"/>
  <c r="H1397" i="5"/>
  <c r="H1396" i="5"/>
  <c r="H1395" i="5"/>
  <c r="H1394" i="5"/>
  <c r="H1393" i="5"/>
  <c r="H1392" i="5"/>
  <c r="H1391" i="5"/>
  <c r="H1390" i="5"/>
  <c r="H1389" i="5"/>
  <c r="H1388" i="5"/>
  <c r="H1387" i="5"/>
  <c r="H1386" i="5"/>
  <c r="H1385" i="5"/>
  <c r="H1384" i="5"/>
  <c r="H1383" i="5"/>
  <c r="H1382" i="5"/>
  <c r="H1381" i="5"/>
  <c r="H1380" i="5"/>
  <c r="H1379" i="5"/>
  <c r="H1378" i="5"/>
  <c r="H1377" i="5"/>
  <c r="H1376" i="5"/>
  <c r="H1375" i="5"/>
  <c r="H1374" i="5"/>
  <c r="H1373" i="5"/>
  <c r="H1372" i="5"/>
  <c r="H1371" i="5"/>
  <c r="H1370" i="5"/>
  <c r="H1369" i="5"/>
  <c r="H1368" i="5"/>
  <c r="H1367" i="5"/>
  <c r="H1366" i="5"/>
  <c r="H1365" i="5"/>
  <c r="H1364" i="5"/>
  <c r="H1363" i="5"/>
  <c r="H1362" i="5"/>
  <c r="H1361" i="5"/>
  <c r="H1360" i="5"/>
  <c r="H1359" i="5"/>
  <c r="H1358" i="5"/>
  <c r="H1357" i="5"/>
  <c r="H1356" i="5"/>
  <c r="H1355" i="5"/>
  <c r="H1354" i="5"/>
  <c r="H1353" i="5"/>
  <c r="H1352" i="5"/>
  <c r="H1351" i="5"/>
  <c r="H1350" i="5"/>
  <c r="H1349" i="5"/>
  <c r="H1348" i="5"/>
  <c r="H1347" i="5"/>
  <c r="H1346" i="5"/>
  <c r="H1345" i="5"/>
  <c r="H1344" i="5"/>
  <c r="H1343" i="5"/>
  <c r="H1342" i="5"/>
  <c r="H1341" i="5"/>
  <c r="H1340" i="5"/>
  <c r="H1339" i="5"/>
  <c r="H1338" i="5"/>
  <c r="H1337" i="5"/>
  <c r="H1336" i="5"/>
  <c r="H1335" i="5"/>
  <c r="H1334" i="5"/>
  <c r="H1333" i="5"/>
  <c r="H1332" i="5"/>
  <c r="H1331" i="5"/>
  <c r="H1330" i="5"/>
  <c r="H1329" i="5"/>
  <c r="H1328" i="5"/>
  <c r="H1327" i="5"/>
  <c r="H1326" i="5"/>
  <c r="H1325" i="5"/>
  <c r="H1324" i="5"/>
  <c r="H1323" i="5"/>
  <c r="H1322" i="5"/>
  <c r="H1321" i="5"/>
  <c r="H1320" i="5"/>
  <c r="H1319" i="5"/>
  <c r="H1318" i="5"/>
  <c r="H1317" i="5"/>
  <c r="H1316" i="5"/>
  <c r="H1315" i="5"/>
  <c r="H1314" i="5"/>
  <c r="H1313" i="5"/>
  <c r="H1312" i="5"/>
  <c r="H1311" i="5"/>
  <c r="H1310" i="5"/>
  <c r="H1309" i="5"/>
  <c r="H1308" i="5"/>
  <c r="H1307" i="5"/>
  <c r="H1306" i="5"/>
  <c r="H1305" i="5"/>
  <c r="H1304" i="5"/>
  <c r="H1303" i="5"/>
  <c r="H1302" i="5"/>
  <c r="H1301" i="5"/>
  <c r="H1300" i="5"/>
  <c r="H1299" i="5"/>
  <c r="H1298" i="5"/>
  <c r="H1297" i="5"/>
  <c r="H1296" i="5"/>
  <c r="H1295" i="5"/>
  <c r="H1294" i="5"/>
  <c r="H1293" i="5"/>
  <c r="H1292" i="5"/>
  <c r="H1291" i="5"/>
  <c r="H1290" i="5"/>
  <c r="H1289" i="5"/>
  <c r="H1288" i="5"/>
  <c r="H1287" i="5"/>
  <c r="H1286" i="5"/>
  <c r="H1285" i="5"/>
  <c r="H1284" i="5"/>
  <c r="H1283" i="5"/>
  <c r="H1282" i="5"/>
  <c r="H1281" i="5"/>
  <c r="H1280" i="5"/>
  <c r="H1279" i="5"/>
  <c r="H1278" i="5"/>
  <c r="H1277" i="5"/>
  <c r="H1276" i="5"/>
  <c r="H1275" i="5"/>
  <c r="H1274" i="5"/>
  <c r="H1273" i="5"/>
  <c r="H1272" i="5"/>
  <c r="H1271" i="5"/>
  <c r="H1270" i="5"/>
  <c r="H1269" i="5"/>
  <c r="H1268" i="5"/>
  <c r="H1267" i="5"/>
  <c r="H1266" i="5"/>
  <c r="H1265" i="5"/>
  <c r="H1264" i="5"/>
  <c r="H1263" i="5"/>
  <c r="H1262" i="5"/>
  <c r="H1261" i="5"/>
  <c r="H1260" i="5"/>
  <c r="H1259" i="5"/>
  <c r="H1258" i="5"/>
  <c r="H1257" i="5"/>
  <c r="H1256" i="5"/>
  <c r="H1255" i="5"/>
  <c r="H1254" i="5"/>
  <c r="H1253" i="5"/>
  <c r="H1252" i="5"/>
  <c r="H1251" i="5"/>
  <c r="H1250" i="5"/>
  <c r="H1249" i="5"/>
  <c r="H1248" i="5"/>
  <c r="H1247" i="5"/>
  <c r="H1246" i="5"/>
  <c r="H1245" i="5"/>
  <c r="H1244" i="5"/>
  <c r="H1243" i="5"/>
  <c r="H1242" i="5"/>
  <c r="H1241" i="5"/>
  <c r="H1240" i="5"/>
  <c r="H1239" i="5"/>
  <c r="H1238" i="5"/>
  <c r="H1237" i="5"/>
  <c r="H1236" i="5"/>
  <c r="H1235" i="5"/>
  <c r="H1234" i="5"/>
  <c r="H1233" i="5"/>
  <c r="H1232" i="5"/>
  <c r="H1231" i="5"/>
  <c r="H1230" i="5"/>
  <c r="H1229" i="5"/>
  <c r="H1228" i="5"/>
  <c r="H1227" i="5"/>
  <c r="H1226" i="5"/>
  <c r="H1225" i="5"/>
  <c r="H1224" i="5"/>
  <c r="H1223" i="5"/>
  <c r="H1222" i="5"/>
  <c r="H1221" i="5"/>
  <c r="H1220" i="5"/>
  <c r="H1219" i="5"/>
  <c r="H1218" i="5"/>
  <c r="H1217" i="5"/>
  <c r="H1216" i="5"/>
  <c r="H1215" i="5"/>
  <c r="H1214" i="5"/>
  <c r="H1213" i="5"/>
  <c r="H1212" i="5"/>
  <c r="H1211" i="5"/>
  <c r="H1210" i="5"/>
  <c r="H1209" i="5"/>
  <c r="H1208" i="5"/>
  <c r="H1207" i="5"/>
  <c r="H1206" i="5"/>
  <c r="H1205" i="5"/>
  <c r="H1204" i="5"/>
  <c r="H1203" i="5"/>
  <c r="H1202" i="5"/>
  <c r="H1201" i="5"/>
  <c r="H1200" i="5"/>
  <c r="H1199" i="5"/>
  <c r="H1198" i="5"/>
  <c r="H1197" i="5"/>
  <c r="H1196" i="5"/>
  <c r="H1195" i="5"/>
  <c r="H1194" i="5"/>
  <c r="H1193" i="5"/>
  <c r="H1192" i="5"/>
  <c r="H1191" i="5"/>
  <c r="H1190" i="5"/>
  <c r="H1189" i="5"/>
  <c r="H1188" i="5"/>
  <c r="H1187" i="5"/>
  <c r="H1186" i="5"/>
  <c r="H1185" i="5"/>
  <c r="H1184" i="5"/>
  <c r="H1183" i="5"/>
  <c r="H1182" i="5"/>
  <c r="H1181" i="5"/>
  <c r="H1180" i="5"/>
  <c r="H1179" i="5"/>
  <c r="H1178" i="5"/>
  <c r="H1177" i="5"/>
  <c r="H1176" i="5"/>
  <c r="H1175" i="5"/>
  <c r="H1174" i="5"/>
  <c r="H1173" i="5"/>
  <c r="H1172" i="5"/>
  <c r="H1170" i="5"/>
  <c r="H1169" i="5"/>
  <c r="H1168" i="5"/>
  <c r="H1167" i="5"/>
  <c r="H1166" i="5"/>
  <c r="H1165" i="5"/>
  <c r="H1164" i="5"/>
  <c r="H1163" i="5"/>
  <c r="H1162" i="5"/>
  <c r="H1161" i="5"/>
  <c r="H1160" i="5"/>
  <c r="H1159" i="5"/>
  <c r="H1158" i="5"/>
  <c r="H1157" i="5"/>
  <c r="H1156" i="5"/>
  <c r="H1155" i="5"/>
  <c r="H1154" i="5"/>
  <c r="H1153" i="5"/>
  <c r="H1152" i="5"/>
  <c r="H1151" i="5"/>
  <c r="H1150" i="5"/>
  <c r="H1149" i="5"/>
  <c r="H1148" i="5"/>
  <c r="H1147" i="5"/>
  <c r="H1146" i="5"/>
  <c r="H1145" i="5"/>
  <c r="H1144" i="5"/>
  <c r="H1143" i="5"/>
  <c r="H1142" i="5"/>
  <c r="H1141" i="5"/>
  <c r="H1140" i="5"/>
  <c r="H1139" i="5"/>
  <c r="H1138" i="5"/>
  <c r="H1137" i="5"/>
  <c r="H1136" i="5"/>
  <c r="H1135" i="5"/>
  <c r="H1134" i="5"/>
  <c r="H1133" i="5"/>
  <c r="H1132" i="5"/>
  <c r="H1131" i="5"/>
  <c r="H1130" i="5"/>
  <c r="H1129" i="5"/>
  <c r="H1128" i="5"/>
  <c r="H1127" i="5"/>
  <c r="H1126" i="5"/>
  <c r="H1125" i="5"/>
  <c r="H1124" i="5"/>
  <c r="H1123" i="5"/>
  <c r="H1122" i="5"/>
  <c r="H1121" i="5"/>
  <c r="H1120" i="5"/>
  <c r="H1119" i="5"/>
  <c r="H1118" i="5"/>
  <c r="H1117" i="5"/>
  <c r="H1116" i="5"/>
  <c r="H1115" i="5"/>
  <c r="H1114" i="5"/>
  <c r="H1113" i="5"/>
  <c r="H1112" i="5"/>
  <c r="H1111" i="5"/>
  <c r="H1110" i="5"/>
  <c r="H1109" i="5"/>
  <c r="H1108" i="5"/>
  <c r="H1107" i="5"/>
  <c r="H1106" i="5"/>
  <c r="H1105" i="5"/>
  <c r="H1104" i="5"/>
  <c r="H1103" i="5"/>
  <c r="H1102" i="5"/>
  <c r="H1101" i="5"/>
  <c r="H1100" i="5"/>
  <c r="H1099" i="5"/>
  <c r="H1098" i="5"/>
  <c r="H1097" i="5"/>
  <c r="H1096" i="5"/>
  <c r="H1095" i="5"/>
  <c r="H1094" i="5"/>
  <c r="H1093" i="5"/>
  <c r="H1092" i="5"/>
  <c r="H1091" i="5"/>
  <c r="H1090" i="5"/>
  <c r="H1089" i="5"/>
  <c r="H1088" i="5"/>
  <c r="H1087" i="5"/>
  <c r="H1086" i="5"/>
  <c r="H1085" i="5"/>
  <c r="H1084" i="5"/>
  <c r="H1083" i="5"/>
  <c r="H1082" i="5"/>
  <c r="H1081" i="5"/>
  <c r="H1080" i="5"/>
  <c r="H1079" i="5"/>
  <c r="H1078" i="5"/>
  <c r="H1077" i="5"/>
  <c r="H1076" i="5"/>
  <c r="H1075" i="5"/>
  <c r="H1074" i="5"/>
  <c r="H1073" i="5"/>
  <c r="H1072" i="5"/>
  <c r="H1071" i="5"/>
  <c r="H1070" i="5"/>
  <c r="H1069" i="5"/>
  <c r="H1068" i="5"/>
  <c r="H1067" i="5"/>
  <c r="H1066" i="5"/>
  <c r="H1065" i="5"/>
  <c r="H1064" i="5"/>
  <c r="H1063" i="5"/>
  <c r="H1062" i="5"/>
  <c r="H1061" i="5"/>
  <c r="H1060" i="5"/>
  <c r="H1059" i="5"/>
  <c r="H1058" i="5"/>
  <c r="H1057" i="5"/>
  <c r="H1056" i="5"/>
  <c r="H1055" i="5"/>
  <c r="H1054" i="5"/>
  <c r="H1053" i="5"/>
  <c r="H1052" i="5"/>
  <c r="H1051" i="5"/>
  <c r="H1050" i="5"/>
  <c r="H1049" i="5"/>
  <c r="H1048" i="5"/>
  <c r="H1047" i="5"/>
  <c r="H1046" i="5"/>
  <c r="H1045" i="5"/>
  <c r="H1044" i="5"/>
  <c r="H1043" i="5"/>
  <c r="H1042" i="5"/>
  <c r="H1041" i="5"/>
  <c r="H1040" i="5"/>
  <c r="H1039" i="5"/>
  <c r="H1038" i="5"/>
  <c r="H1037" i="5"/>
  <c r="H1036" i="5"/>
  <c r="H1035" i="5"/>
  <c r="H1034" i="5"/>
  <c r="H1033" i="5"/>
  <c r="H1032" i="5"/>
  <c r="H1031" i="5"/>
  <c r="H1030" i="5"/>
  <c r="H1029" i="5"/>
  <c r="H1028" i="5"/>
  <c r="H1027" i="5"/>
  <c r="H1026" i="5"/>
  <c r="H1025" i="5"/>
  <c r="H1024" i="5"/>
  <c r="H1023" i="5"/>
  <c r="H1022" i="5"/>
  <c r="H1021" i="5"/>
  <c r="H1020" i="5"/>
  <c r="H1019" i="5"/>
  <c r="H1018" i="5"/>
  <c r="H1017" i="5"/>
  <c r="H1016" i="5"/>
  <c r="H1015" i="5"/>
  <c r="H1014" i="5"/>
  <c r="H1013" i="5"/>
  <c r="H1012" i="5"/>
  <c r="H1011" i="5"/>
  <c r="H1010" i="5"/>
  <c r="H1009" i="5"/>
  <c r="H1008" i="5"/>
  <c r="H1007" i="5"/>
  <c r="H1006" i="5"/>
  <c r="H1005" i="5"/>
  <c r="H1004" i="5"/>
  <c r="H1003" i="5"/>
  <c r="H1002" i="5"/>
  <c r="H1000" i="5"/>
  <c r="H999" i="5"/>
  <c r="H998" i="5"/>
  <c r="H997" i="5"/>
  <c r="H996" i="5"/>
  <c r="H995" i="5"/>
  <c r="H994" i="5"/>
  <c r="H993" i="5"/>
  <c r="H992" i="5"/>
  <c r="H991" i="5"/>
  <c r="H990" i="5"/>
  <c r="H989" i="5"/>
  <c r="H988" i="5"/>
  <c r="H987" i="5"/>
  <c r="H986" i="5"/>
  <c r="H985" i="5"/>
  <c r="H984" i="5"/>
  <c r="H983" i="5"/>
  <c r="H982" i="5"/>
  <c r="H981" i="5"/>
  <c r="H980" i="5"/>
  <c r="H979" i="5"/>
  <c r="H978" i="5"/>
  <c r="H977" i="5"/>
  <c r="H976" i="5"/>
  <c r="H975" i="5"/>
  <c r="H974" i="5"/>
  <c r="H973" i="5"/>
  <c r="H972" i="5"/>
  <c r="H971" i="5"/>
  <c r="H970" i="5"/>
  <c r="H969" i="5"/>
  <c r="H968" i="5"/>
  <c r="H967" i="5"/>
  <c r="H966" i="5"/>
  <c r="H965" i="5"/>
  <c r="H964" i="5"/>
  <c r="H963" i="5"/>
  <c r="H962" i="5"/>
  <c r="H961" i="5"/>
  <c r="H960" i="5"/>
  <c r="H959" i="5"/>
  <c r="H958" i="5"/>
  <c r="H957" i="5"/>
  <c r="H956" i="5"/>
  <c r="H955" i="5"/>
  <c r="H954" i="5"/>
  <c r="H953" i="5"/>
  <c r="H952" i="5"/>
  <c r="H951" i="5"/>
  <c r="H950" i="5"/>
  <c r="H949" i="5"/>
  <c r="H948" i="5"/>
  <c r="H947" i="5"/>
  <c r="H946" i="5"/>
  <c r="H945" i="5"/>
  <c r="H944" i="5"/>
  <c r="H943" i="5"/>
  <c r="H942" i="5"/>
  <c r="H941" i="5"/>
  <c r="H940" i="5"/>
  <c r="H939" i="5"/>
  <c r="H938" i="5"/>
  <c r="H937" i="5"/>
  <c r="H936" i="5"/>
  <c r="H935" i="5"/>
  <c r="H934" i="5"/>
  <c r="H932" i="5"/>
  <c r="H931" i="5"/>
  <c r="H930" i="5"/>
  <c r="H929" i="5"/>
  <c r="H928" i="5"/>
  <c r="H927" i="5"/>
  <c r="H926" i="5"/>
  <c r="H925" i="5"/>
  <c r="H924" i="5"/>
  <c r="H923" i="5"/>
  <c r="H922" i="5"/>
  <c r="H921" i="5"/>
  <c r="H920" i="5"/>
  <c r="H919" i="5"/>
  <c r="H918" i="5"/>
  <c r="H917" i="5"/>
  <c r="H916" i="5"/>
  <c r="H915" i="5"/>
  <c r="H914" i="5"/>
  <c r="H913" i="5"/>
  <c r="H912" i="5"/>
  <c r="H911" i="5"/>
  <c r="H910" i="5"/>
  <c r="H909" i="5"/>
  <c r="H908" i="5"/>
  <c r="H907" i="5"/>
  <c r="H906" i="5"/>
  <c r="H905" i="5"/>
  <c r="H904" i="5"/>
  <c r="H903" i="5"/>
  <c r="H902" i="5"/>
  <c r="H901" i="5"/>
  <c r="H900" i="5"/>
  <c r="H899" i="5"/>
  <c r="H898" i="5"/>
  <c r="H897" i="5"/>
  <c r="H896" i="5"/>
  <c r="H895" i="5"/>
  <c r="H894" i="5"/>
  <c r="H893" i="5"/>
  <c r="H892" i="5"/>
  <c r="H891" i="5"/>
  <c r="H890" i="5"/>
  <c r="H889" i="5"/>
  <c r="H888" i="5"/>
  <c r="H887" i="5"/>
  <c r="H886" i="5"/>
  <c r="H885" i="5"/>
  <c r="H884" i="5"/>
  <c r="H883" i="5"/>
  <c r="H882" i="5"/>
  <c r="H881" i="5"/>
  <c r="H880" i="5"/>
  <c r="H879" i="5"/>
  <c r="H878" i="5"/>
  <c r="H877" i="5"/>
  <c r="H876" i="5"/>
  <c r="H875" i="5"/>
  <c r="H874" i="5"/>
  <c r="H873" i="5"/>
  <c r="H872" i="5"/>
  <c r="H871" i="5"/>
  <c r="H870" i="5"/>
  <c r="H869" i="5"/>
  <c r="H868" i="5"/>
  <c r="H867" i="5"/>
  <c r="H866" i="5"/>
  <c r="H865" i="5"/>
  <c r="H864" i="5"/>
  <c r="H863" i="5"/>
  <c r="H862" i="5"/>
  <c r="H861" i="5"/>
  <c r="H860" i="5"/>
  <c r="H859" i="5"/>
  <c r="H858" i="5"/>
  <c r="H857" i="5"/>
  <c r="H856" i="5"/>
  <c r="H855" i="5"/>
  <c r="H854" i="5"/>
  <c r="H853" i="5"/>
  <c r="H852" i="5"/>
  <c r="H851" i="5"/>
  <c r="H850" i="5"/>
  <c r="H849" i="5"/>
  <c r="H848" i="5"/>
  <c r="H847" i="5"/>
  <c r="H846" i="5"/>
  <c r="H845" i="5"/>
  <c r="H844" i="5"/>
  <c r="H843" i="5"/>
  <c r="H842" i="5"/>
  <c r="H841" i="5"/>
  <c r="H840" i="5"/>
  <c r="H839" i="5"/>
  <c r="H838" i="5"/>
  <c r="H837" i="5"/>
  <c r="H836" i="5"/>
  <c r="H835" i="5"/>
  <c r="H834" i="5"/>
  <c r="H833" i="5"/>
  <c r="H832" i="5"/>
  <c r="H831" i="5"/>
  <c r="H830" i="5"/>
  <c r="H829" i="5"/>
  <c r="H828" i="5"/>
  <c r="H826" i="5"/>
  <c r="H825" i="5"/>
  <c r="H824" i="5"/>
  <c r="H823" i="5"/>
  <c r="H822" i="5"/>
  <c r="H821" i="5"/>
  <c r="H820" i="5"/>
  <c r="H819" i="5"/>
  <c r="H818" i="5"/>
  <c r="H817" i="5"/>
  <c r="H816" i="5"/>
  <c r="H815" i="5"/>
  <c r="H814" i="5"/>
  <c r="H813" i="5"/>
  <c r="H812" i="5"/>
  <c r="H811" i="5"/>
  <c r="H810" i="5"/>
  <c r="H809" i="5"/>
  <c r="H808" i="5"/>
  <c r="H807" i="5"/>
  <c r="H806" i="5"/>
  <c r="H805" i="5"/>
  <c r="H804" i="5"/>
  <c r="H803" i="5"/>
  <c r="H802" i="5"/>
  <c r="H801" i="5"/>
  <c r="H800" i="5"/>
  <c r="H799" i="5"/>
  <c r="H798" i="5"/>
  <c r="H797" i="5"/>
  <c r="H796" i="5"/>
  <c r="H795" i="5"/>
  <c r="H794" i="5"/>
  <c r="H793" i="5"/>
  <c r="H792" i="5"/>
  <c r="H791" i="5"/>
  <c r="H790" i="5"/>
  <c r="H789" i="5"/>
  <c r="H788" i="5"/>
  <c r="H787" i="5"/>
  <c r="H786" i="5"/>
  <c r="H785" i="5"/>
  <c r="H784" i="5"/>
  <c r="H783" i="5"/>
  <c r="H782" i="5"/>
  <c r="H781" i="5"/>
  <c r="H780" i="5"/>
  <c r="H779" i="5"/>
  <c r="H778" i="5"/>
  <c r="H777" i="5"/>
  <c r="H776" i="5"/>
  <c r="H775" i="5"/>
  <c r="H774" i="5"/>
  <c r="H773" i="5"/>
  <c r="H772" i="5"/>
  <c r="H771" i="5"/>
  <c r="H770" i="5"/>
  <c r="H769" i="5"/>
  <c r="H768" i="5"/>
  <c r="H767" i="5"/>
  <c r="H766" i="5"/>
  <c r="H764" i="5"/>
  <c r="H763" i="5"/>
  <c r="H762" i="5"/>
  <c r="H761" i="5"/>
  <c r="H760" i="5"/>
  <c r="H759" i="5"/>
  <c r="H758" i="5"/>
  <c r="H757" i="5"/>
  <c r="H756" i="5"/>
  <c r="H755" i="5"/>
  <c r="H754" i="5"/>
  <c r="H753" i="5"/>
  <c r="H752" i="5"/>
  <c r="H751" i="5"/>
  <c r="H749" i="5"/>
  <c r="H748" i="5"/>
  <c r="H747" i="5"/>
  <c r="H746" i="5"/>
  <c r="H745" i="5"/>
  <c r="H744" i="5"/>
  <c r="H743" i="5"/>
  <c r="H742" i="5"/>
  <c r="H741" i="5"/>
  <c r="H740" i="5"/>
  <c r="H739" i="5"/>
  <c r="H738" i="5"/>
  <c r="H737" i="5"/>
  <c r="H736" i="5"/>
  <c r="H735" i="5"/>
  <c r="H734" i="5"/>
  <c r="H733" i="5"/>
  <c r="H732" i="5"/>
  <c r="H731" i="5"/>
  <c r="H730" i="5"/>
  <c r="H729" i="5"/>
  <c r="H728" i="5"/>
  <c r="H727" i="5"/>
  <c r="H726" i="5"/>
  <c r="H725" i="5"/>
  <c r="H724" i="5"/>
  <c r="H723" i="5"/>
  <c r="H722" i="5"/>
  <c r="H721" i="5"/>
  <c r="H720" i="5"/>
  <c r="H719" i="5"/>
  <c r="H718" i="5"/>
  <c r="H717" i="5"/>
  <c r="H716" i="5"/>
  <c r="H715" i="5"/>
  <c r="H713" i="5"/>
  <c r="H712" i="5"/>
  <c r="H711" i="5"/>
  <c r="H710" i="5"/>
  <c r="H709" i="5"/>
  <c r="H708" i="5"/>
  <c r="H707" i="5"/>
  <c r="H706" i="5"/>
  <c r="H705" i="5"/>
  <c r="H704" i="5"/>
  <c r="H703" i="5"/>
  <c r="H702" i="5"/>
  <c r="H701" i="5"/>
  <c r="H700" i="5"/>
  <c r="H699" i="5"/>
  <c r="H697" i="5"/>
  <c r="H696" i="5"/>
  <c r="H695" i="5"/>
  <c r="H694" i="5"/>
  <c r="H693" i="5"/>
  <c r="H692" i="5"/>
  <c r="H691" i="5"/>
  <c r="H690" i="5"/>
  <c r="H689" i="5"/>
  <c r="H688" i="5"/>
  <c r="H687" i="5"/>
  <c r="H686" i="5"/>
  <c r="H685" i="5"/>
  <c r="H684" i="5"/>
  <c r="H683" i="5"/>
  <c r="H682" i="5"/>
  <c r="H681" i="5"/>
  <c r="H680" i="5"/>
  <c r="H679" i="5"/>
  <c r="H678" i="5"/>
  <c r="H677" i="5"/>
  <c r="H676" i="5"/>
  <c r="H675" i="5"/>
  <c r="H674" i="5"/>
  <c r="H673" i="5"/>
  <c r="H672" i="5"/>
  <c r="H670" i="5"/>
  <c r="H669" i="5"/>
  <c r="H668" i="5"/>
  <c r="H667" i="5"/>
  <c r="H666" i="5"/>
  <c r="H665" i="5"/>
  <c r="H664" i="5"/>
  <c r="H663" i="5"/>
  <c r="H662" i="5"/>
  <c r="H661" i="5"/>
  <c r="H660" i="5"/>
  <c r="H659" i="5"/>
  <c r="H658" i="5"/>
  <c r="H657" i="5"/>
  <c r="H656" i="5"/>
  <c r="H655" i="5"/>
  <c r="H654" i="5"/>
  <c r="H653" i="5"/>
  <c r="H652" i="5"/>
  <c r="H651" i="5"/>
  <c r="H650" i="5"/>
  <c r="H649" i="5"/>
  <c r="H648" i="5"/>
  <c r="H647" i="5"/>
  <c r="H646" i="5"/>
  <c r="H645" i="5"/>
  <c r="H644" i="5"/>
  <c r="H643" i="5"/>
  <c r="H642" i="5"/>
  <c r="H641" i="5"/>
  <c r="H640" i="5"/>
  <c r="H639" i="5"/>
  <c r="H638" i="5"/>
  <c r="H637" i="5"/>
  <c r="H636" i="5"/>
  <c r="H635" i="5"/>
  <c r="H634" i="5"/>
  <c r="H633" i="5"/>
  <c r="H632" i="5"/>
  <c r="H631" i="5"/>
  <c r="H630" i="5"/>
  <c r="H629" i="5"/>
  <c r="H628" i="5"/>
  <c r="H627" i="5"/>
  <c r="H626" i="5"/>
  <c r="H624" i="5"/>
  <c r="H623" i="5"/>
  <c r="H622" i="5"/>
  <c r="H621" i="5"/>
  <c r="H620" i="5"/>
  <c r="H619" i="5"/>
  <c r="H618" i="5"/>
  <c r="H617" i="5"/>
  <c r="H616" i="5"/>
  <c r="H615" i="5"/>
  <c r="H614" i="5"/>
  <c r="H613" i="5"/>
  <c r="H612" i="5"/>
  <c r="H611" i="5"/>
  <c r="H610" i="5"/>
  <c r="H609" i="5"/>
  <c r="H608" i="5"/>
  <c r="H607" i="5"/>
  <c r="H606" i="5"/>
  <c r="H605" i="5"/>
  <c r="H604" i="5"/>
  <c r="H603" i="5"/>
  <c r="H602" i="5"/>
  <c r="H601" i="5"/>
  <c r="H600" i="5"/>
  <c r="H599" i="5"/>
  <c r="H598" i="5"/>
  <c r="H597" i="5"/>
  <c r="H596" i="5"/>
  <c r="H595" i="5"/>
  <c r="H594" i="5"/>
  <c r="H593" i="5"/>
  <c r="H592" i="5"/>
  <c r="H591" i="5"/>
  <c r="H590" i="5"/>
  <c r="H589" i="5"/>
  <c r="H588" i="5"/>
  <c r="H587" i="5"/>
  <c r="H586" i="5"/>
  <c r="H585" i="5"/>
  <c r="H584" i="5"/>
  <c r="H583" i="5"/>
  <c r="H582" i="5"/>
  <c r="H581" i="5"/>
  <c r="H580" i="5"/>
  <c r="H579" i="5"/>
  <c r="H578" i="5"/>
  <c r="H577" i="5"/>
  <c r="H576" i="5"/>
  <c r="H575" i="5"/>
  <c r="H574" i="5"/>
  <c r="H573" i="5"/>
  <c r="H572" i="5"/>
  <c r="H571" i="5"/>
  <c r="H570" i="5"/>
  <c r="H569" i="5"/>
  <c r="H568" i="5"/>
  <c r="H567" i="5"/>
  <c r="H566" i="5"/>
  <c r="H565" i="5"/>
  <c r="H564" i="5"/>
  <c r="H563" i="5"/>
  <c r="H562" i="5"/>
  <c r="H561" i="5"/>
  <c r="H560" i="5"/>
  <c r="H559" i="5"/>
  <c r="H558" i="5"/>
  <c r="H557" i="5"/>
  <c r="H556" i="5"/>
  <c r="H555" i="5"/>
  <c r="H554" i="5"/>
  <c r="H553" i="5"/>
  <c r="H552" i="5"/>
  <c r="H551" i="5"/>
  <c r="H550" i="5"/>
  <c r="H549" i="5"/>
  <c r="H547" i="5"/>
  <c r="H546" i="5"/>
  <c r="H545" i="5"/>
  <c r="H544" i="5"/>
  <c r="H543" i="5"/>
  <c r="H542" i="5"/>
  <c r="H541" i="5"/>
  <c r="H540" i="5"/>
  <c r="H539" i="5"/>
  <c r="H538" i="5"/>
  <c r="H537" i="5"/>
  <c r="H536" i="5"/>
  <c r="H535" i="5"/>
  <c r="H534" i="5"/>
  <c r="H533" i="5"/>
  <c r="H532" i="5"/>
  <c r="H531" i="5"/>
  <c r="H530" i="5"/>
  <c r="H529" i="5"/>
  <c r="H528" i="5"/>
  <c r="H527" i="5"/>
  <c r="H526" i="5"/>
  <c r="H525" i="5"/>
  <c r="H524" i="5"/>
  <c r="H523" i="5"/>
  <c r="H522" i="5"/>
  <c r="H521" i="5"/>
  <c r="H520" i="5"/>
  <c r="H519" i="5"/>
  <c r="H518" i="5"/>
  <c r="H517" i="5"/>
  <c r="H516" i="5"/>
  <c r="H515" i="5"/>
  <c r="H514" i="5"/>
  <c r="H513" i="5"/>
  <c r="H512" i="5"/>
  <c r="H511" i="5"/>
  <c r="H510" i="5"/>
  <c r="H509" i="5"/>
  <c r="H508" i="5"/>
  <c r="H507" i="5"/>
  <c r="H506" i="5"/>
  <c r="H505" i="5"/>
  <c r="H504" i="5"/>
  <c r="H503" i="5"/>
  <c r="H502" i="5"/>
  <c r="H501" i="5"/>
  <c r="H500" i="5"/>
  <c r="H499" i="5"/>
  <c r="H498" i="5"/>
  <c r="H497" i="5"/>
  <c r="H493" i="5"/>
  <c r="H491" i="5"/>
  <c r="H490" i="5"/>
  <c r="H489" i="5"/>
  <c r="H488" i="5"/>
  <c r="H487" i="5"/>
  <c r="H486" i="5"/>
  <c r="H485" i="5"/>
  <c r="H484" i="5"/>
  <c r="H483" i="5"/>
  <c r="H482" i="5"/>
  <c r="H481" i="5"/>
  <c r="H480" i="5"/>
  <c r="H479" i="5"/>
  <c r="H478" i="5"/>
  <c r="H477" i="5"/>
  <c r="H476" i="5"/>
  <c r="H475" i="5"/>
  <c r="H474" i="5"/>
  <c r="H473" i="5"/>
  <c r="H472" i="5"/>
  <c r="H471" i="5"/>
  <c r="H470" i="5"/>
  <c r="H469" i="5"/>
  <c r="H468" i="5"/>
  <c r="H467" i="5"/>
  <c r="H466" i="5"/>
  <c r="H465" i="5"/>
  <c r="H464" i="5"/>
  <c r="H462" i="5"/>
  <c r="H461" i="5"/>
  <c r="H460" i="5"/>
  <c r="H459" i="5"/>
  <c r="H458" i="5"/>
  <c r="H457" i="5"/>
  <c r="H456" i="5"/>
  <c r="H455" i="5"/>
  <c r="H454" i="5"/>
  <c r="H453" i="5"/>
  <c r="H452" i="5"/>
  <c r="H451" i="5"/>
  <c r="H450" i="5"/>
  <c r="H449" i="5"/>
  <c r="H448" i="5"/>
  <c r="H447" i="5"/>
  <c r="H446" i="5"/>
  <c r="H445" i="5"/>
  <c r="H444" i="5"/>
  <c r="H443" i="5"/>
  <c r="H442" i="5"/>
  <c r="H441" i="5"/>
  <c r="H440" i="5"/>
  <c r="H439" i="5"/>
  <c r="H438" i="5"/>
  <c r="H437" i="5"/>
  <c r="H436" i="5"/>
  <c r="H435" i="5"/>
  <c r="H434" i="5"/>
  <c r="H433" i="5"/>
  <c r="H432" i="5"/>
  <c r="H431" i="5"/>
  <c r="H430" i="5"/>
  <c r="H428" i="5"/>
  <c r="H427" i="5"/>
  <c r="H426" i="5"/>
  <c r="H425" i="5"/>
  <c r="H424" i="5"/>
  <c r="H423" i="5"/>
  <c r="H422" i="5"/>
  <c r="H421" i="5"/>
  <c r="H419" i="5"/>
  <c r="H418" i="5"/>
  <c r="H417" i="5"/>
  <c r="H416" i="5"/>
  <c r="H415" i="5"/>
  <c r="H414" i="5"/>
  <c r="H413" i="5"/>
  <c r="H412" i="5"/>
  <c r="H411" i="5"/>
  <c r="H410" i="5"/>
  <c r="H409" i="5"/>
  <c r="H408" i="5"/>
  <c r="H407" i="5"/>
  <c r="H406" i="5"/>
  <c r="H405" i="5"/>
  <c r="H404" i="5"/>
  <c r="H403" i="5"/>
  <c r="H402" i="5"/>
  <c r="H401" i="5"/>
  <c r="H400" i="5"/>
  <c r="H399" i="5"/>
  <c r="H398" i="5"/>
  <c r="H397" i="5"/>
  <c r="H396" i="5"/>
  <c r="H395" i="5"/>
  <c r="H394" i="5"/>
  <c r="H393" i="5"/>
  <c r="H392" i="5"/>
  <c r="H391" i="5"/>
  <c r="H390" i="5"/>
  <c r="H389" i="5"/>
  <c r="H388" i="5"/>
  <c r="H387" i="5"/>
  <c r="H386" i="5"/>
  <c r="H385" i="5"/>
  <c r="H384" i="5"/>
  <c r="H383" i="5"/>
  <c r="H382" i="5"/>
  <c r="H381" i="5"/>
  <c r="H380" i="5"/>
  <c r="H379" i="5"/>
  <c r="H378" i="5"/>
  <c r="H377" i="5"/>
  <c r="H376" i="5"/>
  <c r="H375" i="5"/>
  <c r="H374" i="5"/>
  <c r="H373" i="5"/>
  <c r="H372" i="5"/>
  <c r="H371" i="5"/>
  <c r="H370" i="5"/>
  <c r="H369" i="5"/>
  <c r="H368" i="5"/>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57" i="5"/>
  <c r="H56" i="5"/>
  <c r="H55" i="5"/>
  <c r="H54" i="5"/>
  <c r="H53" i="5"/>
  <c r="H35" i="5"/>
  <c r="H31" i="5"/>
  <c r="H30" i="5"/>
  <c r="H28" i="5"/>
  <c r="H27" i="5"/>
  <c r="I477" i="5"/>
  <c r="H429" i="5"/>
  <c r="I420" i="5"/>
  <c r="G1749" i="5"/>
  <c r="G1748" i="5"/>
  <c r="G1747" i="5"/>
  <c r="G1746" i="5"/>
  <c r="G1745" i="5"/>
  <c r="G1743" i="5"/>
  <c r="G1742" i="5"/>
  <c r="G1741" i="5"/>
  <c r="G1740" i="5"/>
  <c r="G1739" i="5"/>
  <c r="G1738" i="5"/>
  <c r="G1737" i="5"/>
  <c r="G1736" i="5"/>
  <c r="G1735" i="5"/>
  <c r="G1734" i="5"/>
  <c r="G1733" i="5"/>
  <c r="G1732" i="5"/>
  <c r="G1731" i="5"/>
  <c r="G1730" i="5"/>
  <c r="G1729" i="5"/>
  <c r="G1728" i="5"/>
  <c r="G1727" i="5"/>
  <c r="G1726" i="5"/>
  <c r="G1725" i="5"/>
  <c r="G1724" i="5"/>
  <c r="G1723" i="5"/>
  <c r="G1722" i="5"/>
  <c r="G1721" i="5"/>
  <c r="G1720" i="5"/>
  <c r="G1719" i="5"/>
  <c r="G1718" i="5"/>
  <c r="G1717" i="5"/>
  <c r="G1716" i="5"/>
  <c r="G1715" i="5"/>
  <c r="G1714" i="5"/>
  <c r="G1713" i="5"/>
  <c r="G1712" i="5"/>
  <c r="G1711" i="5"/>
  <c r="G1710" i="5"/>
  <c r="G1709" i="5"/>
  <c r="G1708" i="5"/>
  <c r="G1707" i="5"/>
  <c r="G1706" i="5"/>
  <c r="G1705" i="5"/>
  <c r="G1704" i="5"/>
  <c r="G1703" i="5"/>
  <c r="G1702" i="5"/>
  <c r="G1701" i="5"/>
  <c r="G1700" i="5"/>
  <c r="G1699" i="5"/>
  <c r="G1698" i="5"/>
  <c r="G1697" i="5"/>
  <c r="G1696" i="5"/>
  <c r="G1695" i="5"/>
  <c r="G1694" i="5"/>
  <c r="G1693" i="5"/>
  <c r="G1692" i="5"/>
  <c r="G1691" i="5"/>
  <c r="G1690" i="5"/>
  <c r="G1689" i="5"/>
  <c r="G1688" i="5"/>
  <c r="G1687" i="5"/>
  <c r="G1686" i="5"/>
  <c r="G1685" i="5"/>
  <c r="G1684" i="5"/>
  <c r="G1683" i="5"/>
  <c r="G1682" i="5"/>
  <c r="G1681" i="5"/>
  <c r="G1680" i="5"/>
  <c r="G1679" i="5"/>
  <c r="G1678" i="5"/>
  <c r="G1677" i="5"/>
  <c r="G1676" i="5"/>
  <c r="G1675" i="5"/>
  <c r="G1674" i="5"/>
  <c r="G1673" i="5"/>
  <c r="G1672" i="5"/>
  <c r="G1671" i="5"/>
  <c r="G1670" i="5"/>
  <c r="G1669" i="5"/>
  <c r="G1668" i="5"/>
  <c r="G1667" i="5"/>
  <c r="G1666" i="5"/>
  <c r="G1665" i="5"/>
  <c r="G1664" i="5"/>
  <c r="G1663" i="5"/>
  <c r="G1662" i="5"/>
  <c r="G1661" i="5"/>
  <c r="G1660" i="5"/>
  <c r="G1659" i="5"/>
  <c r="G1643" i="5"/>
  <c r="G1642" i="5"/>
  <c r="G1641" i="5"/>
  <c r="G1640" i="5"/>
  <c r="G1639" i="5"/>
  <c r="G1638" i="5"/>
  <c r="G1637" i="5"/>
  <c r="G1636" i="5"/>
  <c r="G1635" i="5"/>
  <c r="G1634" i="5"/>
  <c r="G1633" i="5"/>
  <c r="G1632" i="5"/>
  <c r="G1631" i="5"/>
  <c r="G1630" i="5"/>
  <c r="G1629" i="5"/>
  <c r="G1628" i="5"/>
  <c r="G1627" i="5"/>
  <c r="G1626" i="5"/>
  <c r="G1625" i="5"/>
  <c r="G1624" i="5"/>
  <c r="G1623" i="5"/>
  <c r="G1622" i="5"/>
  <c r="G1621" i="5"/>
  <c r="G1620" i="5"/>
  <c r="G1619" i="5"/>
  <c r="G1618" i="5"/>
  <c r="G1617" i="5"/>
  <c r="G1616" i="5"/>
  <c r="G1615" i="5"/>
  <c r="G1614" i="5"/>
  <c r="G1613" i="5"/>
  <c r="G1612" i="5"/>
  <c r="G1611" i="5"/>
  <c r="G1610" i="5"/>
  <c r="G1609" i="5"/>
  <c r="G1608" i="5"/>
  <c r="G1607" i="5"/>
  <c r="G1606" i="5"/>
  <c r="G1605" i="5"/>
  <c r="G1604" i="5"/>
  <c r="G1603" i="5"/>
  <c r="G1602" i="5"/>
  <c r="G1601" i="5"/>
  <c r="G1600" i="5"/>
  <c r="G1599" i="5"/>
  <c r="G1598" i="5"/>
  <c r="G1597" i="5"/>
  <c r="G1596" i="5"/>
  <c r="G1595" i="5"/>
  <c r="G1594" i="5"/>
  <c r="G1593" i="5"/>
  <c r="G1592" i="5"/>
  <c r="G1591" i="5"/>
  <c r="G1590" i="5"/>
  <c r="G1589" i="5"/>
  <c r="G1588" i="5"/>
  <c r="G1587" i="5"/>
  <c r="G1586" i="5"/>
  <c r="G1585" i="5"/>
  <c r="G1584" i="5"/>
  <c r="G1583" i="5"/>
  <c r="G1582" i="5"/>
  <c r="G1581" i="5"/>
  <c r="G1580" i="5"/>
  <c r="G1579" i="5"/>
  <c r="G1578" i="5"/>
  <c r="G1577" i="5"/>
  <c r="G1576" i="5"/>
  <c r="G1575" i="5"/>
  <c r="G1574" i="5"/>
  <c r="G1573" i="5"/>
  <c r="G1572" i="5"/>
  <c r="G1571" i="5"/>
  <c r="G1570" i="5"/>
  <c r="G1569" i="5"/>
  <c r="G1568" i="5"/>
  <c r="G1567" i="5"/>
  <c r="G1566" i="5"/>
  <c r="G1565" i="5"/>
  <c r="G1564" i="5"/>
  <c r="G1563" i="5"/>
  <c r="G1562" i="5"/>
  <c r="G1561" i="5"/>
  <c r="G1560" i="5"/>
  <c r="G1559" i="5"/>
  <c r="G1558" i="5"/>
  <c r="G1557" i="5"/>
  <c r="G1556" i="5"/>
  <c r="G1555" i="5"/>
  <c r="G1554" i="5"/>
  <c r="G1553" i="5"/>
  <c r="G1552" i="5"/>
  <c r="G1551" i="5"/>
  <c r="G1550" i="5"/>
  <c r="G1549" i="5"/>
  <c r="G1548" i="5"/>
  <c r="G1547" i="5"/>
  <c r="G1546" i="5"/>
  <c r="G1545" i="5"/>
  <c r="G1544" i="5"/>
  <c r="G1543" i="5"/>
  <c r="G1542" i="5"/>
  <c r="G1541" i="5"/>
  <c r="G1540" i="5"/>
  <c r="G1539" i="5"/>
  <c r="G1538" i="5"/>
  <c r="G1537" i="5"/>
  <c r="G1536" i="5"/>
  <c r="G1535" i="5"/>
  <c r="G1534" i="5"/>
  <c r="G1533" i="5"/>
  <c r="G1532" i="5"/>
  <c r="G1531" i="5"/>
  <c r="G1530" i="5"/>
  <c r="G1529" i="5"/>
  <c r="G1528" i="5"/>
  <c r="G1527" i="5"/>
  <c r="G1526" i="5"/>
  <c r="G1525" i="5"/>
  <c r="G1524" i="5"/>
  <c r="G1523" i="5"/>
  <c r="G1522" i="5"/>
  <c r="G1521" i="5"/>
  <c r="G1520" i="5"/>
  <c r="G1519" i="5"/>
  <c r="G1518" i="5"/>
  <c r="G1517" i="5"/>
  <c r="G1516" i="5"/>
  <c r="G1515" i="5"/>
  <c r="G1514" i="5"/>
  <c r="G1513" i="5"/>
  <c r="G1512" i="5"/>
  <c r="G1511" i="5"/>
  <c r="G1510" i="5"/>
  <c r="G1509" i="5"/>
  <c r="G1508" i="5"/>
  <c r="G1507" i="5"/>
  <c r="G1506" i="5"/>
  <c r="G1505" i="5"/>
  <c r="G1504" i="5"/>
  <c r="G1503" i="5"/>
  <c r="G1502" i="5"/>
  <c r="G1501" i="5"/>
  <c r="G1500" i="5"/>
  <c r="G1499" i="5"/>
  <c r="G1498" i="5"/>
  <c r="G1497" i="5"/>
  <c r="G1496" i="5"/>
  <c r="G1495" i="5"/>
  <c r="G1494" i="5"/>
  <c r="G1493" i="5"/>
  <c r="G1492" i="5"/>
  <c r="G1491" i="5"/>
  <c r="G1490" i="5"/>
  <c r="G1489" i="5"/>
  <c r="G1488" i="5"/>
  <c r="G1487" i="5"/>
  <c r="G1486" i="5"/>
  <c r="G1485" i="5"/>
  <c r="G1484" i="5"/>
  <c r="G1483" i="5"/>
  <c r="G1482" i="5"/>
  <c r="G1481" i="5"/>
  <c r="G1480" i="5"/>
  <c r="G1479" i="5"/>
  <c r="G1478" i="5"/>
  <c r="G1477" i="5"/>
  <c r="G1476" i="5"/>
  <c r="G1475" i="5"/>
  <c r="G1474" i="5"/>
  <c r="G1473" i="5"/>
  <c r="G1472" i="5"/>
  <c r="G1471" i="5"/>
  <c r="G1470" i="5"/>
  <c r="G1469" i="5"/>
  <c r="G1468" i="5"/>
  <c r="G1467" i="5"/>
  <c r="G1466" i="5"/>
  <c r="G1465" i="5"/>
  <c r="G1464" i="5"/>
  <c r="G1463" i="5"/>
  <c r="G1462" i="5"/>
  <c r="G1461" i="5"/>
  <c r="G1460" i="5"/>
  <c r="G1459" i="5"/>
  <c r="G1458" i="5"/>
  <c r="G1457" i="5"/>
  <c r="G1456" i="5"/>
  <c r="G1455" i="5"/>
  <c r="G1454" i="5"/>
  <c r="G1453" i="5"/>
  <c r="G1452" i="5"/>
  <c r="G1451" i="5"/>
  <c r="G1450" i="5"/>
  <c r="G1449" i="5"/>
  <c r="G1448" i="5"/>
  <c r="G1447" i="5"/>
  <c r="G1446" i="5"/>
  <c r="G1445" i="5"/>
  <c r="G1444" i="5"/>
  <c r="G1443" i="5"/>
  <c r="G1442" i="5"/>
  <c r="G1441" i="5"/>
  <c r="G1440" i="5"/>
  <c r="G1439" i="5"/>
  <c r="G1438" i="5"/>
  <c r="G1437" i="5"/>
  <c r="G1436" i="5"/>
  <c r="G1435" i="5"/>
  <c r="G1434" i="5"/>
  <c r="G1433" i="5"/>
  <c r="G1432" i="5"/>
  <c r="G1431" i="5"/>
  <c r="G1430" i="5"/>
  <c r="G1429" i="5"/>
  <c r="G1428" i="5"/>
  <c r="G1427" i="5"/>
  <c r="G1426" i="5"/>
  <c r="G1425" i="5"/>
  <c r="G1424" i="5"/>
  <c r="G1423" i="5"/>
  <c r="G1422" i="5"/>
  <c r="G1421" i="5"/>
  <c r="G1420" i="5"/>
  <c r="G1419" i="5"/>
  <c r="G1418" i="5"/>
  <c r="G1417" i="5"/>
  <c r="G1416" i="5"/>
  <c r="G1415" i="5"/>
  <c r="G1414" i="5"/>
  <c r="G1413" i="5"/>
  <c r="G1412" i="5"/>
  <c r="G1411" i="5"/>
  <c r="G1410" i="5"/>
  <c r="G1409" i="5"/>
  <c r="G1408" i="5"/>
  <c r="G1407" i="5"/>
  <c r="G1406" i="5"/>
  <c r="G1405" i="5"/>
  <c r="G1404" i="5"/>
  <c r="G1403" i="5"/>
  <c r="G1402" i="5"/>
  <c r="G1401" i="5"/>
  <c r="G1400" i="5"/>
  <c r="G1399" i="5"/>
  <c r="G1398" i="5"/>
  <c r="G1397" i="5"/>
  <c r="G1396" i="5"/>
  <c r="G1395" i="5"/>
  <c r="G1394" i="5"/>
  <c r="G1393" i="5"/>
  <c r="G1392" i="5"/>
  <c r="G1391" i="5"/>
  <c r="G1390" i="5"/>
  <c r="G1389" i="5"/>
  <c r="G1388" i="5"/>
  <c r="G1387" i="5"/>
  <c r="G1386" i="5"/>
  <c r="G1385" i="5"/>
  <c r="G1384" i="5"/>
  <c r="G1383" i="5"/>
  <c r="G1382" i="5"/>
  <c r="G1381" i="5"/>
  <c r="G1380" i="5"/>
  <c r="G1379" i="5"/>
  <c r="G1378" i="5"/>
  <c r="G1377" i="5"/>
  <c r="G1376" i="5"/>
  <c r="G1375" i="5"/>
  <c r="G1374" i="5"/>
  <c r="G1373" i="5"/>
  <c r="G1372" i="5"/>
  <c r="G1371" i="5"/>
  <c r="G1370" i="5"/>
  <c r="G1369" i="5"/>
  <c r="G1368" i="5"/>
  <c r="G1367" i="5"/>
  <c r="G1366" i="5"/>
  <c r="G1365" i="5"/>
  <c r="G1364" i="5"/>
  <c r="G1363" i="5"/>
  <c r="G1362" i="5"/>
  <c r="G1361" i="5"/>
  <c r="G1360" i="5"/>
  <c r="G1359" i="5"/>
  <c r="G1358" i="5"/>
  <c r="G1357" i="5"/>
  <c r="G1356" i="5"/>
  <c r="G1355" i="5"/>
  <c r="G1354" i="5"/>
  <c r="G1353" i="5"/>
  <c r="G1352" i="5"/>
  <c r="G1351" i="5"/>
  <c r="G1350" i="5"/>
  <c r="G1349" i="5"/>
  <c r="G1348" i="5"/>
  <c r="G1347" i="5"/>
  <c r="G1346" i="5"/>
  <c r="G1345" i="5"/>
  <c r="G1344" i="5"/>
  <c r="G1343" i="5"/>
  <c r="G1342" i="5"/>
  <c r="G1341" i="5"/>
  <c r="G1340" i="5"/>
  <c r="G1339" i="5"/>
  <c r="G1338" i="5"/>
  <c r="G1337" i="5"/>
  <c r="G1336" i="5"/>
  <c r="G1335" i="5"/>
  <c r="G1334" i="5"/>
  <c r="G1333" i="5"/>
  <c r="G1332" i="5"/>
  <c r="G1331" i="5"/>
  <c r="G1330" i="5"/>
  <c r="G1329" i="5"/>
  <c r="G1328" i="5"/>
  <c r="G1327" i="5"/>
  <c r="G1326" i="5"/>
  <c r="G1325" i="5"/>
  <c r="G1324" i="5"/>
  <c r="G1323" i="5"/>
  <c r="G1322" i="5"/>
  <c r="G1321" i="5"/>
  <c r="G1320" i="5"/>
  <c r="G1319" i="5"/>
  <c r="G1318" i="5"/>
  <c r="G1317" i="5"/>
  <c r="G1316" i="5"/>
  <c r="G1315" i="5"/>
  <c r="G1314" i="5"/>
  <c r="G1313" i="5"/>
  <c r="G1312" i="5"/>
  <c r="G1311" i="5"/>
  <c r="G1310" i="5"/>
  <c r="G1309" i="5"/>
  <c r="G1308" i="5"/>
  <c r="G1307" i="5"/>
  <c r="G1306" i="5"/>
  <c r="G1305" i="5"/>
  <c r="G1304" i="5"/>
  <c r="G1303" i="5"/>
  <c r="G1302" i="5"/>
  <c r="G1301" i="5"/>
  <c r="G1300" i="5"/>
  <c r="G1299" i="5"/>
  <c r="G1298" i="5"/>
  <c r="G1297" i="5"/>
  <c r="G1296" i="5"/>
  <c r="G1295" i="5"/>
  <c r="G1294" i="5"/>
  <c r="G1293" i="5"/>
  <c r="G1292" i="5"/>
  <c r="G1291" i="5"/>
  <c r="G1290" i="5"/>
  <c r="G1289" i="5"/>
  <c r="G1288" i="5"/>
  <c r="G1287" i="5"/>
  <c r="G1286" i="5"/>
  <c r="G1285" i="5"/>
  <c r="G1284" i="5"/>
  <c r="G1283" i="5"/>
  <c r="G1282" i="5"/>
  <c r="G1281" i="5"/>
  <c r="G1280" i="5"/>
  <c r="G1279" i="5"/>
  <c r="G1278" i="5"/>
  <c r="G1277" i="5"/>
  <c r="G1276" i="5"/>
  <c r="G1275" i="5"/>
  <c r="G1274" i="5"/>
  <c r="G1273" i="5"/>
  <c r="G1272" i="5"/>
  <c r="G1271" i="5"/>
  <c r="G1270" i="5"/>
  <c r="G1269" i="5"/>
  <c r="G1268" i="5"/>
  <c r="G1267" i="5"/>
  <c r="G1266" i="5"/>
  <c r="G1265" i="5"/>
  <c r="G1264" i="5"/>
  <c r="G1263" i="5"/>
  <c r="G1262" i="5"/>
  <c r="G1261" i="5"/>
  <c r="G1260" i="5"/>
  <c r="G1259" i="5"/>
  <c r="G1258" i="5"/>
  <c r="G1257" i="5"/>
  <c r="G1256" i="5"/>
  <c r="G1255" i="5"/>
  <c r="G1254" i="5"/>
  <c r="G1253" i="5"/>
  <c r="G1252" i="5"/>
  <c r="G1251" i="5"/>
  <c r="G1250" i="5"/>
  <c r="G1249" i="5"/>
  <c r="G1248" i="5"/>
  <c r="G1247" i="5"/>
  <c r="G1246" i="5"/>
  <c r="G1245" i="5"/>
  <c r="G1244" i="5"/>
  <c r="G1243" i="5"/>
  <c r="G1242" i="5"/>
  <c r="G1241" i="5"/>
  <c r="G1240" i="5"/>
  <c r="G1239" i="5"/>
  <c r="G1238" i="5"/>
  <c r="G1237" i="5"/>
  <c r="G1236" i="5"/>
  <c r="G1235" i="5"/>
  <c r="G1234" i="5"/>
  <c r="G1233" i="5"/>
  <c r="G1232" i="5"/>
  <c r="G1231" i="5"/>
  <c r="G1230" i="5"/>
  <c r="G1229" i="5"/>
  <c r="G1228" i="5"/>
  <c r="G1227" i="5"/>
  <c r="G1226" i="5"/>
  <c r="G1225" i="5"/>
  <c r="G1224" i="5"/>
  <c r="G1223" i="5"/>
  <c r="G1222" i="5"/>
  <c r="G1221" i="5"/>
  <c r="G1220" i="5"/>
  <c r="G1219" i="5"/>
  <c r="G1218" i="5"/>
  <c r="G1217" i="5"/>
  <c r="G1216" i="5"/>
  <c r="G1215" i="5"/>
  <c r="G1214" i="5"/>
  <c r="G1213" i="5"/>
  <c r="G1212" i="5"/>
  <c r="G1211" i="5"/>
  <c r="G1210" i="5"/>
  <c r="G1209" i="5"/>
  <c r="G1208" i="5"/>
  <c r="G1207" i="5"/>
  <c r="G1206" i="5"/>
  <c r="G1205" i="5"/>
  <c r="G1204" i="5"/>
  <c r="G1203" i="5"/>
  <c r="G1202" i="5"/>
  <c r="G1201" i="5"/>
  <c r="G1200" i="5"/>
  <c r="G1199" i="5"/>
  <c r="G1198" i="5"/>
  <c r="G1197" i="5"/>
  <c r="G1196" i="5"/>
  <c r="G1195" i="5"/>
  <c r="G1194" i="5"/>
  <c r="G1193" i="5"/>
  <c r="G1192" i="5"/>
  <c r="G1191" i="5"/>
  <c r="G1190" i="5"/>
  <c r="G1189" i="5"/>
  <c r="G1188" i="5"/>
  <c r="G1187" i="5"/>
  <c r="G1186" i="5"/>
  <c r="G1185" i="5"/>
  <c r="G1184" i="5"/>
  <c r="G1183" i="5"/>
  <c r="G1182" i="5"/>
  <c r="G1181" i="5"/>
  <c r="G1180" i="5"/>
  <c r="G1179" i="5"/>
  <c r="G1178" i="5"/>
  <c r="G1177" i="5"/>
  <c r="G1176" i="5"/>
  <c r="G1175" i="5"/>
  <c r="G1174" i="5"/>
  <c r="G1173" i="5"/>
  <c r="G1172" i="5"/>
  <c r="G1171" i="5"/>
  <c r="G1170" i="5"/>
  <c r="G1169" i="5"/>
  <c r="G1168" i="5"/>
  <c r="G1167" i="5"/>
  <c r="G1166" i="5"/>
  <c r="G1165" i="5"/>
  <c r="G1164" i="5"/>
  <c r="G1163" i="5"/>
  <c r="G1162" i="5"/>
  <c r="G1161" i="5"/>
  <c r="G1160" i="5"/>
  <c r="G1159" i="5"/>
  <c r="G1158" i="5"/>
  <c r="G1157" i="5"/>
  <c r="G1156" i="5"/>
  <c r="G1155" i="5"/>
  <c r="G1154" i="5"/>
  <c r="G1153" i="5"/>
  <c r="G1152" i="5"/>
  <c r="G1151" i="5"/>
  <c r="G1150" i="5"/>
  <c r="G1149" i="5"/>
  <c r="G1148" i="5"/>
  <c r="G1147" i="5"/>
  <c r="G1146" i="5"/>
  <c r="G1145" i="5"/>
  <c r="G1144" i="5"/>
  <c r="G1143" i="5"/>
  <c r="G1142" i="5"/>
  <c r="G1141" i="5"/>
  <c r="G1140" i="5"/>
  <c r="G1139" i="5"/>
  <c r="G1138" i="5"/>
  <c r="G1137" i="5"/>
  <c r="G1136" i="5"/>
  <c r="G1135" i="5"/>
  <c r="G1134" i="5"/>
  <c r="G1133" i="5"/>
  <c r="G1132" i="5"/>
  <c r="G1131" i="5"/>
  <c r="G1130" i="5"/>
  <c r="G1129" i="5"/>
  <c r="G1128" i="5"/>
  <c r="G1127" i="5"/>
  <c r="G1126" i="5"/>
  <c r="G1125" i="5"/>
  <c r="G1124" i="5"/>
  <c r="G1123" i="5"/>
  <c r="G1122" i="5"/>
  <c r="G1121" i="5"/>
  <c r="G1120" i="5"/>
  <c r="G1119" i="5"/>
  <c r="G1118" i="5"/>
  <c r="G1117" i="5"/>
  <c r="G1116" i="5"/>
  <c r="G1115" i="5"/>
  <c r="G1114" i="5"/>
  <c r="G1113" i="5"/>
  <c r="G1112" i="5"/>
  <c r="G1111" i="5"/>
  <c r="G1110" i="5"/>
  <c r="G1109" i="5"/>
  <c r="G1108" i="5"/>
  <c r="G1107" i="5"/>
  <c r="G1106" i="5"/>
  <c r="G1105" i="5"/>
  <c r="G1104" i="5"/>
  <c r="G1103" i="5"/>
  <c r="G1102" i="5"/>
  <c r="G1101" i="5"/>
  <c r="G1100" i="5"/>
  <c r="G1099" i="5"/>
  <c r="G1098" i="5"/>
  <c r="G1097" i="5"/>
  <c r="G1096" i="5"/>
  <c r="G1095" i="5"/>
  <c r="G1094" i="5"/>
  <c r="G1093" i="5"/>
  <c r="G1092" i="5"/>
  <c r="G1091" i="5"/>
  <c r="G1090" i="5"/>
  <c r="G1089" i="5"/>
  <c r="G1088" i="5"/>
  <c r="G1087" i="5"/>
  <c r="G1086" i="5"/>
  <c r="G1085" i="5"/>
  <c r="G1084" i="5"/>
  <c r="G1083" i="5"/>
  <c r="G1082" i="5"/>
  <c r="G1081" i="5"/>
  <c r="G1080" i="5"/>
  <c r="G1079" i="5"/>
  <c r="G1078" i="5"/>
  <c r="G1077" i="5"/>
  <c r="G1076" i="5"/>
  <c r="G1075" i="5"/>
  <c r="G1074" i="5"/>
  <c r="G1073" i="5"/>
  <c r="G1072" i="5"/>
  <c r="G1071" i="5"/>
  <c r="G1070" i="5"/>
  <c r="G1069" i="5"/>
  <c r="G1068" i="5"/>
  <c r="G1067" i="5"/>
  <c r="G1066" i="5"/>
  <c r="G1065" i="5"/>
  <c r="G1064" i="5"/>
  <c r="G1063" i="5"/>
  <c r="G1062" i="5"/>
  <c r="G1061" i="5"/>
  <c r="G1060" i="5"/>
  <c r="G1059" i="5"/>
  <c r="G1058" i="5"/>
  <c r="G1057" i="5"/>
  <c r="G1056" i="5"/>
  <c r="G1055" i="5"/>
  <c r="G1054" i="5"/>
  <c r="G1053" i="5"/>
  <c r="G1052" i="5"/>
  <c r="G1051" i="5"/>
  <c r="G1050" i="5"/>
  <c r="G1049" i="5"/>
  <c r="G1048" i="5"/>
  <c r="G1047" i="5"/>
  <c r="G1046" i="5"/>
  <c r="G1045" i="5"/>
  <c r="G1044" i="5"/>
  <c r="G1043" i="5"/>
  <c r="G1042" i="5"/>
  <c r="G1041" i="5"/>
  <c r="G1040" i="5"/>
  <c r="G1039" i="5"/>
  <c r="G1038" i="5"/>
  <c r="G1037" i="5"/>
  <c r="G1036" i="5"/>
  <c r="G1035" i="5"/>
  <c r="G1034" i="5"/>
  <c r="G1033" i="5"/>
  <c r="G1032" i="5"/>
  <c r="G1031" i="5"/>
  <c r="G1030" i="5"/>
  <c r="G1029" i="5"/>
  <c r="G1028" i="5"/>
  <c r="G1027" i="5"/>
  <c r="G1026" i="5"/>
  <c r="G1025" i="5"/>
  <c r="G1024" i="5"/>
  <c r="G1023" i="5"/>
  <c r="G1022" i="5"/>
  <c r="G1021" i="5"/>
  <c r="G1020" i="5"/>
  <c r="G1019" i="5"/>
  <c r="G1018" i="5"/>
  <c r="G1017" i="5"/>
  <c r="G1016" i="5"/>
  <c r="G1015" i="5"/>
  <c r="G1014" i="5"/>
  <c r="G1013" i="5"/>
  <c r="G1012" i="5"/>
  <c r="G1011" i="5"/>
  <c r="G1010" i="5"/>
  <c r="G1009" i="5"/>
  <c r="G1008" i="5"/>
  <c r="G1007" i="5"/>
  <c r="G1006" i="5"/>
  <c r="G1005" i="5"/>
  <c r="G1004" i="5"/>
  <c r="G1003" i="5"/>
  <c r="G1002" i="5"/>
  <c r="G1001" i="5"/>
  <c r="G1000" i="5"/>
  <c r="G999" i="5"/>
  <c r="G998" i="5"/>
  <c r="G997" i="5"/>
  <c r="G996" i="5"/>
  <c r="G995" i="5"/>
  <c r="G994" i="5"/>
  <c r="G993" i="5"/>
  <c r="G992" i="5"/>
  <c r="G991" i="5"/>
  <c r="G990" i="5"/>
  <c r="G989" i="5"/>
  <c r="G988" i="5"/>
  <c r="G987" i="5"/>
  <c r="G986" i="5"/>
  <c r="G985" i="5"/>
  <c r="G984" i="5"/>
  <c r="G983" i="5"/>
  <c r="G982" i="5"/>
  <c r="G981" i="5"/>
  <c r="G980" i="5"/>
  <c r="G979" i="5"/>
  <c r="G978" i="5"/>
  <c r="G977" i="5"/>
  <c r="G976" i="5"/>
  <c r="G975" i="5"/>
  <c r="G974" i="5"/>
  <c r="G973" i="5"/>
  <c r="G972" i="5"/>
  <c r="G971" i="5"/>
  <c r="G970" i="5"/>
  <c r="G969" i="5"/>
  <c r="G968" i="5"/>
  <c r="G967" i="5"/>
  <c r="G966" i="5"/>
  <c r="G965" i="5"/>
  <c r="G964" i="5"/>
  <c r="G963" i="5"/>
  <c r="G962" i="5"/>
  <c r="G961" i="5"/>
  <c r="G960" i="5"/>
  <c r="G959" i="5"/>
  <c r="G958" i="5"/>
  <c r="G957" i="5"/>
  <c r="G956" i="5"/>
  <c r="G955" i="5"/>
  <c r="G954" i="5"/>
  <c r="G953" i="5"/>
  <c r="G952" i="5"/>
  <c r="G951" i="5"/>
  <c r="G950" i="5"/>
  <c r="G949" i="5"/>
  <c r="G948" i="5"/>
  <c r="G947" i="5"/>
  <c r="G946" i="5"/>
  <c r="G945" i="5"/>
  <c r="G944" i="5"/>
  <c r="G943" i="5"/>
  <c r="G942" i="5"/>
  <c r="G941" i="5"/>
  <c r="G940" i="5"/>
  <c r="G939" i="5"/>
  <c r="G938" i="5"/>
  <c r="G937" i="5"/>
  <c r="G936" i="5"/>
  <c r="G935" i="5"/>
  <c r="G934" i="5"/>
  <c r="G933" i="5"/>
  <c r="G932" i="5"/>
  <c r="G931" i="5"/>
  <c r="G930" i="5"/>
  <c r="G929" i="5"/>
  <c r="G928" i="5"/>
  <c r="G927" i="5"/>
  <c r="G926" i="5"/>
  <c r="G925" i="5"/>
  <c r="G924" i="5"/>
  <c r="G923" i="5"/>
  <c r="G922" i="5"/>
  <c r="G921" i="5"/>
  <c r="G920" i="5"/>
  <c r="G919" i="5"/>
  <c r="G918" i="5"/>
  <c r="G917" i="5"/>
  <c r="G916" i="5"/>
  <c r="G915" i="5"/>
  <c r="G914" i="5"/>
  <c r="G913" i="5"/>
  <c r="G912" i="5"/>
  <c r="G911" i="5"/>
  <c r="G910" i="5"/>
  <c r="G909" i="5"/>
  <c r="G908" i="5"/>
  <c r="G907" i="5"/>
  <c r="G906" i="5"/>
  <c r="G905" i="5"/>
  <c r="G904" i="5"/>
  <c r="G903" i="5"/>
  <c r="G902" i="5"/>
  <c r="G901" i="5"/>
  <c r="G900" i="5"/>
  <c r="G899" i="5"/>
  <c r="G898" i="5"/>
  <c r="G897" i="5"/>
  <c r="G896" i="5"/>
  <c r="G895" i="5"/>
  <c r="G894" i="5"/>
  <c r="G893" i="5"/>
  <c r="G892" i="5"/>
  <c r="G891" i="5"/>
  <c r="G890" i="5"/>
  <c r="G889" i="5"/>
  <c r="G888" i="5"/>
  <c r="G887" i="5"/>
  <c r="G886" i="5"/>
  <c r="G885" i="5"/>
  <c r="G884" i="5"/>
  <c r="G883" i="5"/>
  <c r="G882" i="5"/>
  <c r="G881" i="5"/>
  <c r="G880" i="5"/>
  <c r="G879" i="5"/>
  <c r="G878" i="5"/>
  <c r="G877" i="5"/>
  <c r="G876" i="5"/>
  <c r="G875" i="5"/>
  <c r="G874" i="5"/>
  <c r="G873" i="5"/>
  <c r="G872" i="5"/>
  <c r="G871" i="5"/>
  <c r="G870" i="5"/>
  <c r="G869" i="5"/>
  <c r="G868" i="5"/>
  <c r="G867" i="5"/>
  <c r="G866" i="5"/>
  <c r="G865" i="5"/>
  <c r="G864" i="5"/>
  <c r="G863" i="5"/>
  <c r="G862" i="5"/>
  <c r="G861" i="5"/>
  <c r="G860" i="5"/>
  <c r="G859" i="5"/>
  <c r="G858" i="5"/>
  <c r="G857" i="5"/>
  <c r="G856" i="5"/>
  <c r="G855" i="5"/>
  <c r="G854" i="5"/>
  <c r="G853" i="5"/>
  <c r="G852" i="5"/>
  <c r="G851" i="5"/>
  <c r="G850" i="5"/>
  <c r="G849" i="5"/>
  <c r="G848" i="5"/>
  <c r="G847" i="5"/>
  <c r="G846" i="5"/>
  <c r="G845" i="5"/>
  <c r="G844" i="5"/>
  <c r="G843" i="5"/>
  <c r="G842" i="5"/>
  <c r="G841" i="5"/>
  <c r="G840" i="5"/>
  <c r="G839" i="5"/>
  <c r="G838" i="5"/>
  <c r="G837" i="5"/>
  <c r="G836" i="5"/>
  <c r="G835" i="5"/>
  <c r="G834" i="5"/>
  <c r="G833" i="5"/>
  <c r="G832" i="5"/>
  <c r="G831" i="5"/>
  <c r="G830" i="5"/>
  <c r="G829" i="5"/>
  <c r="G828" i="5"/>
  <c r="G827" i="5"/>
  <c r="G826" i="5"/>
  <c r="G825" i="5"/>
  <c r="G824" i="5"/>
  <c r="G823" i="5"/>
  <c r="G822" i="5"/>
  <c r="G821" i="5"/>
  <c r="G820" i="5"/>
  <c r="G819" i="5"/>
  <c r="G818" i="5"/>
  <c r="G817" i="5"/>
  <c r="G816" i="5"/>
  <c r="G815" i="5"/>
  <c r="G814" i="5"/>
  <c r="G813" i="5"/>
  <c r="G812" i="5"/>
  <c r="G811" i="5"/>
  <c r="G810" i="5"/>
  <c r="G809" i="5"/>
  <c r="G808" i="5"/>
  <c r="G807" i="5"/>
  <c r="G806" i="5"/>
  <c r="G805" i="5"/>
  <c r="G804" i="5"/>
  <c r="G803" i="5"/>
  <c r="G802" i="5"/>
  <c r="G801" i="5"/>
  <c r="G800" i="5"/>
  <c r="G799" i="5"/>
  <c r="G798" i="5"/>
  <c r="G797" i="5"/>
  <c r="G796" i="5"/>
  <c r="G795" i="5"/>
  <c r="G794" i="5"/>
  <c r="G793" i="5"/>
  <c r="G792" i="5"/>
  <c r="G791" i="5"/>
  <c r="G790" i="5"/>
  <c r="G789" i="5"/>
  <c r="G788" i="5"/>
  <c r="G787" i="5"/>
  <c r="G786" i="5"/>
  <c r="G785" i="5"/>
  <c r="G784" i="5"/>
  <c r="G783" i="5"/>
  <c r="G782" i="5"/>
  <c r="G781" i="5"/>
  <c r="G780" i="5"/>
  <c r="G779" i="5"/>
  <c r="G778" i="5"/>
  <c r="G777" i="5"/>
  <c r="G776" i="5"/>
  <c r="G775" i="5"/>
  <c r="G774" i="5"/>
  <c r="G773" i="5"/>
  <c r="G772" i="5"/>
  <c r="G771" i="5"/>
  <c r="G770" i="5"/>
  <c r="G769" i="5"/>
  <c r="G768" i="5"/>
  <c r="G767" i="5"/>
  <c r="G766" i="5"/>
  <c r="G765" i="5"/>
  <c r="G764" i="5"/>
  <c r="G763" i="5"/>
  <c r="G762" i="5"/>
  <c r="G761" i="5"/>
  <c r="G760" i="5"/>
  <c r="G759" i="5"/>
  <c r="G758" i="5"/>
  <c r="G757" i="5"/>
  <c r="G756" i="5"/>
  <c r="G755" i="5"/>
  <c r="G754" i="5"/>
  <c r="G753" i="5"/>
  <c r="G752" i="5"/>
  <c r="G751" i="5"/>
  <c r="G750" i="5"/>
  <c r="G749" i="5"/>
  <c r="G748" i="5"/>
  <c r="G747" i="5"/>
  <c r="G746" i="5"/>
  <c r="G745" i="5"/>
  <c r="G744" i="5"/>
  <c r="G743" i="5"/>
  <c r="G742" i="5"/>
  <c r="G741" i="5"/>
  <c r="G740" i="5"/>
  <c r="G739" i="5"/>
  <c r="G738" i="5"/>
  <c r="G737" i="5"/>
  <c r="G736" i="5"/>
  <c r="G735" i="5"/>
  <c r="G734" i="5"/>
  <c r="G733" i="5"/>
  <c r="G732" i="5"/>
  <c r="G731" i="5"/>
  <c r="G730" i="5"/>
  <c r="G729" i="5"/>
  <c r="G728" i="5"/>
  <c r="G727" i="5"/>
  <c r="G726" i="5"/>
  <c r="G725" i="5"/>
  <c r="G724" i="5"/>
  <c r="G723" i="5"/>
  <c r="G722" i="5"/>
  <c r="G721" i="5"/>
  <c r="G720" i="5"/>
  <c r="G719" i="5"/>
  <c r="G718" i="5"/>
  <c r="G717" i="5"/>
  <c r="G716" i="5"/>
  <c r="G715" i="5"/>
  <c r="G714" i="5"/>
  <c r="G713" i="5"/>
  <c r="G712" i="5"/>
  <c r="G711" i="5"/>
  <c r="G710" i="5"/>
  <c r="G709" i="5"/>
  <c r="G708" i="5"/>
  <c r="G707" i="5"/>
  <c r="G706" i="5"/>
  <c r="G705" i="5"/>
  <c r="G704" i="5"/>
  <c r="G703" i="5"/>
  <c r="G702" i="5"/>
  <c r="G701" i="5"/>
  <c r="G700" i="5"/>
  <c r="G699" i="5"/>
  <c r="G698" i="5"/>
  <c r="G697" i="5"/>
  <c r="G696" i="5"/>
  <c r="G695" i="5"/>
  <c r="G694" i="5"/>
  <c r="G693" i="5"/>
  <c r="G692" i="5"/>
  <c r="G691" i="5"/>
  <c r="G690" i="5"/>
  <c r="G689" i="5"/>
  <c r="G688" i="5"/>
  <c r="G687" i="5"/>
  <c r="G686" i="5"/>
  <c r="G685" i="5"/>
  <c r="G684" i="5"/>
  <c r="G683" i="5"/>
  <c r="G682" i="5"/>
  <c r="G681" i="5"/>
  <c r="G680" i="5"/>
  <c r="G679" i="5"/>
  <c r="G678" i="5"/>
  <c r="G677" i="5"/>
  <c r="G676" i="5"/>
  <c r="G675" i="5"/>
  <c r="G674" i="5"/>
  <c r="G673" i="5"/>
  <c r="G672" i="5"/>
  <c r="G671" i="5"/>
  <c r="G670" i="5"/>
  <c r="G669" i="5"/>
  <c r="G668" i="5"/>
  <c r="G667" i="5"/>
  <c r="G666" i="5"/>
  <c r="G665" i="5"/>
  <c r="G664" i="5"/>
  <c r="G663" i="5"/>
  <c r="G662" i="5"/>
  <c r="G661" i="5"/>
  <c r="G660" i="5"/>
  <c r="G659" i="5"/>
  <c r="G658" i="5"/>
  <c r="G657" i="5"/>
  <c r="G656" i="5"/>
  <c r="G655" i="5"/>
  <c r="G654" i="5"/>
  <c r="G653" i="5"/>
  <c r="G652" i="5"/>
  <c r="G651" i="5"/>
  <c r="G650" i="5"/>
  <c r="G649" i="5"/>
  <c r="G648" i="5"/>
  <c r="G647" i="5"/>
  <c r="G646" i="5"/>
  <c r="G645" i="5"/>
  <c r="G644" i="5"/>
  <c r="G643" i="5"/>
  <c r="G642" i="5"/>
  <c r="G641" i="5"/>
  <c r="G640" i="5"/>
  <c r="G639" i="5"/>
  <c r="G638" i="5"/>
  <c r="G637" i="5"/>
  <c r="G636" i="5"/>
  <c r="G635" i="5"/>
  <c r="G634" i="5"/>
  <c r="G633" i="5"/>
  <c r="G632" i="5"/>
  <c r="G631" i="5"/>
  <c r="G630" i="5"/>
  <c r="G629" i="5"/>
  <c r="G628" i="5"/>
  <c r="G627" i="5"/>
  <c r="G626" i="5"/>
  <c r="G625" i="5"/>
  <c r="G624" i="5"/>
  <c r="G623" i="5"/>
  <c r="G622" i="5"/>
  <c r="G621" i="5"/>
  <c r="G620" i="5"/>
  <c r="G619" i="5"/>
  <c r="G618" i="5"/>
  <c r="G617" i="5"/>
  <c r="G616" i="5"/>
  <c r="G615" i="5"/>
  <c r="G614" i="5"/>
  <c r="G613" i="5"/>
  <c r="G612" i="5"/>
  <c r="G611" i="5"/>
  <c r="G610" i="5"/>
  <c r="G609" i="5"/>
  <c r="G608" i="5"/>
  <c r="G607" i="5"/>
  <c r="G606" i="5"/>
  <c r="G605" i="5"/>
  <c r="G604" i="5"/>
  <c r="G603" i="5"/>
  <c r="G602" i="5"/>
  <c r="G601" i="5"/>
  <c r="G600" i="5"/>
  <c r="G599" i="5"/>
  <c r="G598" i="5"/>
  <c r="G597" i="5"/>
  <c r="G593" i="5"/>
  <c r="G592" i="5"/>
  <c r="G591" i="5"/>
  <c r="G590" i="5"/>
  <c r="G589" i="5"/>
  <c r="G588" i="5"/>
  <c r="G587" i="5"/>
  <c r="G586" i="5"/>
  <c r="G584" i="5"/>
  <c r="G583" i="5"/>
  <c r="G582" i="5"/>
  <c r="G581" i="5"/>
  <c r="G580" i="5"/>
  <c r="G579" i="5"/>
  <c r="G578" i="5"/>
  <c r="G577" i="5"/>
  <c r="G576" i="5"/>
  <c r="G575" i="5"/>
  <c r="G574" i="5"/>
  <c r="G573" i="5"/>
  <c r="G572" i="5"/>
  <c r="G571" i="5"/>
  <c r="G570" i="5"/>
  <c r="G569" i="5"/>
  <c r="G568" i="5"/>
  <c r="G567" i="5"/>
  <c r="G566" i="5"/>
  <c r="G565" i="5"/>
  <c r="G564" i="5"/>
  <c r="G563" i="5"/>
  <c r="G562" i="5"/>
  <c r="G561" i="5"/>
  <c r="G560" i="5"/>
  <c r="G559" i="5"/>
  <c r="G558" i="5"/>
  <c r="G557" i="5"/>
  <c r="G551" i="5"/>
  <c r="G550" i="5"/>
  <c r="G549" i="5"/>
  <c r="G548" i="5"/>
  <c r="G547" i="5"/>
  <c r="G546" i="5"/>
  <c r="G545" i="5"/>
  <c r="G544" i="5"/>
  <c r="G543" i="5"/>
  <c r="G542" i="5"/>
  <c r="G541" i="5"/>
  <c r="G540" i="5"/>
  <c r="G539" i="5"/>
  <c r="G538" i="5"/>
  <c r="G537" i="5"/>
  <c r="G536" i="5"/>
  <c r="G535" i="5"/>
  <c r="G534" i="5"/>
  <c r="G533" i="5"/>
  <c r="G532" i="5"/>
  <c r="G531" i="5"/>
  <c r="G530" i="5"/>
  <c r="G529" i="5"/>
  <c r="G528" i="5"/>
  <c r="G527" i="5"/>
  <c r="G526" i="5"/>
  <c r="G525" i="5"/>
  <c r="G524" i="5"/>
  <c r="G523" i="5"/>
  <c r="G522" i="5"/>
  <c r="G521" i="5"/>
  <c r="G520" i="5"/>
  <c r="G519" i="5"/>
  <c r="G518" i="5"/>
  <c r="G517" i="5"/>
  <c r="G516" i="5"/>
  <c r="G515" i="5"/>
  <c r="G514" i="5"/>
  <c r="G513" i="5"/>
  <c r="G512" i="5"/>
  <c r="G511" i="5"/>
  <c r="G510" i="5"/>
  <c r="G509" i="5"/>
  <c r="G508" i="5"/>
  <c r="G507" i="5"/>
  <c r="G506" i="5"/>
  <c r="G505" i="5"/>
  <c r="G504" i="5"/>
  <c r="G503" i="5"/>
  <c r="G502" i="5"/>
  <c r="G501" i="5"/>
  <c r="G500" i="5"/>
  <c r="G499" i="5"/>
  <c r="G498" i="5"/>
  <c r="G497" i="5"/>
  <c r="G496" i="5"/>
  <c r="G493" i="5"/>
  <c r="G491" i="5"/>
  <c r="G490" i="5"/>
  <c r="G489" i="5"/>
  <c r="G488" i="5"/>
  <c r="G487" i="5"/>
  <c r="G486" i="5"/>
  <c r="G485" i="5"/>
  <c r="G484" i="5"/>
  <c r="G483" i="5"/>
  <c r="G482" i="5"/>
  <c r="G481" i="5"/>
  <c r="G480" i="5"/>
  <c r="G479" i="5"/>
  <c r="G478" i="5"/>
  <c r="G476" i="5"/>
  <c r="G475" i="5"/>
  <c r="G474" i="5"/>
  <c r="G473" i="5"/>
  <c r="G472" i="5"/>
  <c r="G471" i="5"/>
  <c r="G470" i="5"/>
  <c r="G469" i="5"/>
  <c r="G468" i="5"/>
  <c r="G467" i="5"/>
  <c r="G466" i="5"/>
  <c r="G465" i="5"/>
  <c r="G464" i="5"/>
  <c r="G463" i="5"/>
  <c r="G462" i="5"/>
  <c r="G461" i="5"/>
  <c r="G460" i="5"/>
  <c r="G459" i="5"/>
  <c r="G458" i="5"/>
  <c r="G457" i="5"/>
  <c r="G456" i="5"/>
  <c r="G455" i="5"/>
  <c r="G454" i="5"/>
  <c r="G453" i="5"/>
  <c r="G452" i="5"/>
  <c r="G451" i="5"/>
  <c r="G450" i="5"/>
  <c r="G449" i="5"/>
  <c r="G448" i="5"/>
  <c r="G447" i="5"/>
  <c r="G446" i="5"/>
  <c r="G445" i="5"/>
  <c r="G444" i="5"/>
  <c r="G443" i="5"/>
  <c r="G442" i="5"/>
  <c r="G441" i="5"/>
  <c r="G440" i="5"/>
  <c r="G439" i="5"/>
  <c r="G438" i="5"/>
  <c r="G437" i="5"/>
  <c r="G436" i="5"/>
  <c r="G435" i="5"/>
  <c r="G434" i="5"/>
  <c r="G433" i="5"/>
  <c r="G432" i="5"/>
  <c r="G431" i="5"/>
  <c r="G430" i="5"/>
  <c r="G429" i="5"/>
  <c r="G428" i="5"/>
  <c r="G427" i="5"/>
  <c r="G426" i="5"/>
  <c r="G425" i="5"/>
  <c r="G424" i="5"/>
  <c r="G423" i="5"/>
  <c r="G422" i="5"/>
  <c r="G421" i="5"/>
  <c r="G419" i="5"/>
  <c r="G418" i="5"/>
  <c r="G417" i="5"/>
  <c r="G416" i="5"/>
  <c r="G415" i="5"/>
  <c r="G414" i="5"/>
  <c r="G413" i="5"/>
  <c r="G412" i="5"/>
  <c r="G411" i="5"/>
  <c r="G410" i="5"/>
  <c r="G409" i="5"/>
  <c r="G408" i="5"/>
  <c r="G407" i="5"/>
  <c r="G406" i="5"/>
  <c r="G405" i="5"/>
  <c r="G404" i="5"/>
  <c r="G403" i="5"/>
  <c r="G402" i="5"/>
  <c r="G401" i="5"/>
  <c r="G400" i="5"/>
  <c r="G399" i="5"/>
  <c r="G398" i="5"/>
  <c r="G397" i="5"/>
  <c r="G396" i="5"/>
  <c r="G395" i="5"/>
  <c r="G394" i="5"/>
  <c r="G393" i="5"/>
  <c r="G392" i="5"/>
  <c r="G391" i="5"/>
  <c r="G390" i="5"/>
  <c r="G389" i="5"/>
  <c r="G388" i="5"/>
  <c r="G387" i="5"/>
  <c r="G386" i="5"/>
  <c r="G385" i="5"/>
  <c r="G384" i="5"/>
  <c r="G383" i="5"/>
  <c r="G382" i="5"/>
  <c r="G381" i="5"/>
  <c r="G380" i="5"/>
  <c r="G379" i="5"/>
  <c r="G378" i="5"/>
  <c r="G377" i="5"/>
  <c r="G376" i="5"/>
  <c r="G375" i="5"/>
  <c r="G374" i="5"/>
  <c r="G373" i="5"/>
  <c r="G372" i="5"/>
  <c r="G371" i="5"/>
  <c r="G370" i="5"/>
  <c r="G369" i="5"/>
  <c r="G368" i="5"/>
  <c r="G367" i="5"/>
  <c r="G366" i="5"/>
  <c r="G365" i="5"/>
  <c r="G364" i="5"/>
  <c r="G363" i="5"/>
  <c r="G362" i="5"/>
  <c r="G361" i="5"/>
  <c r="G360" i="5"/>
  <c r="G359" i="5"/>
  <c r="G358" i="5"/>
  <c r="G357" i="5"/>
  <c r="G356" i="5"/>
  <c r="G355" i="5"/>
  <c r="G354" i="5"/>
  <c r="G353" i="5"/>
  <c r="G352" i="5"/>
  <c r="G351" i="5"/>
  <c r="G350" i="5"/>
  <c r="G349" i="5"/>
  <c r="G348" i="5"/>
  <c r="G347" i="5"/>
  <c r="G346" i="5"/>
  <c r="G345" i="5"/>
  <c r="G344" i="5"/>
  <c r="G343" i="5"/>
  <c r="G342" i="5"/>
  <c r="G341" i="5"/>
  <c r="G340" i="5"/>
  <c r="G339" i="5"/>
  <c r="G338" i="5"/>
  <c r="G337" i="5"/>
  <c r="G336" i="5"/>
  <c r="G335" i="5"/>
  <c r="G334" i="5"/>
  <c r="G333" i="5"/>
  <c r="G332" i="5"/>
  <c r="G331" i="5"/>
  <c r="G330" i="5"/>
  <c r="G329" i="5"/>
  <c r="G328" i="5"/>
  <c r="G327" i="5"/>
  <c r="G326" i="5"/>
  <c r="G325" i="5"/>
  <c r="G324" i="5"/>
  <c r="G323" i="5"/>
  <c r="G322" i="5"/>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4" i="5"/>
  <c r="G123" i="5"/>
  <c r="G122" i="5"/>
  <c r="G121" i="5"/>
  <c r="G120" i="5"/>
  <c r="G119" i="5"/>
  <c r="G118" i="5"/>
  <c r="G117" i="5"/>
  <c r="G116" i="5"/>
  <c r="G115" i="5"/>
  <c r="G114" i="5"/>
  <c r="G113" i="5"/>
  <c r="G112" i="5"/>
  <c r="G111" i="5"/>
  <c r="G110" i="5"/>
  <c r="G109" i="5"/>
  <c r="G108" i="5"/>
  <c r="G107" i="5"/>
  <c r="G57" i="5"/>
  <c r="G56" i="5"/>
  <c r="G55" i="5"/>
  <c r="G54" i="5"/>
  <c r="G53" i="5"/>
  <c r="G35" i="5"/>
  <c r="H1760" i="5"/>
  <c r="I1744" i="5"/>
  <c r="H1744" i="5"/>
  <c r="I495" i="5"/>
  <c r="I494" i="5"/>
  <c r="H495" i="5"/>
  <c r="H494" i="5"/>
  <c r="I492" i="5"/>
  <c r="H492" i="5"/>
  <c r="G420" i="5" l="1"/>
  <c r="I33" i="5"/>
  <c r="G495" i="5"/>
  <c r="H420" i="5"/>
  <c r="G477" i="5"/>
  <c r="G494" i="5"/>
  <c r="G1744" i="5"/>
  <c r="G492" i="5"/>
  <c r="J932" i="5"/>
  <c r="G1777" i="5" l="1"/>
  <c r="G2419" i="5"/>
  <c r="G2418" i="5"/>
  <c r="G2417" i="5"/>
  <c r="G2416" i="5"/>
  <c r="G2415" i="5"/>
  <c r="G2414" i="5"/>
  <c r="G2413" i="5"/>
  <c r="G2412" i="5"/>
  <c r="G2411" i="5"/>
  <c r="G2410" i="5"/>
  <c r="G2409" i="5"/>
  <c r="G2408" i="5"/>
  <c r="G2407" i="5"/>
  <c r="G2406" i="5"/>
  <c r="G2405" i="5"/>
  <c r="G2404" i="5"/>
  <c r="G2403" i="5"/>
  <c r="G2402" i="5"/>
  <c r="G2401" i="5"/>
  <c r="G2400" i="5"/>
  <c r="G2399" i="5"/>
  <c r="G2398" i="5"/>
  <c r="G2397" i="5"/>
  <c r="G2396" i="5"/>
  <c r="G2395" i="5"/>
  <c r="G2394" i="5"/>
  <c r="G2393" i="5"/>
  <c r="G2392" i="5"/>
  <c r="G2391" i="5"/>
  <c r="G2388" i="5"/>
  <c r="G2387" i="5"/>
  <c r="G2386" i="5"/>
  <c r="G2385" i="5"/>
  <c r="G2384" i="5"/>
  <c r="G2383" i="5"/>
  <c r="G2382" i="5"/>
  <c r="G2381" i="5"/>
  <c r="G2380" i="5"/>
  <c r="G2379" i="5"/>
  <c r="G2378" i="5"/>
  <c r="G2377" i="5"/>
  <c r="G2376" i="5"/>
  <c r="G2375" i="5"/>
  <c r="G2374" i="5"/>
  <c r="G2373" i="5"/>
  <c r="G2372" i="5"/>
  <c r="G2371" i="5"/>
  <c r="G2370" i="5"/>
  <c r="G2369" i="5"/>
  <c r="G2368" i="5"/>
  <c r="G2367" i="5"/>
  <c r="G2366" i="5"/>
  <c r="G2365" i="5"/>
  <c r="G2364" i="5"/>
  <c r="G2363" i="5"/>
  <c r="G2362" i="5"/>
  <c r="G2361" i="5"/>
  <c r="G2360" i="5"/>
  <c r="G2359" i="5"/>
  <c r="G2358" i="5"/>
  <c r="G2357" i="5"/>
  <c r="G2356" i="5"/>
  <c r="G2355" i="5"/>
  <c r="G2354" i="5"/>
  <c r="G2353" i="5"/>
  <c r="G2352" i="5"/>
  <c r="G2351" i="5"/>
  <c r="G2350" i="5"/>
  <c r="G2349" i="5"/>
  <c r="G2348" i="5"/>
  <c r="G2347" i="5"/>
  <c r="G2346" i="5"/>
  <c r="G2345" i="5"/>
  <c r="G2344" i="5"/>
  <c r="G2343" i="5"/>
  <c r="G2342" i="5"/>
  <c r="G2341" i="5"/>
  <c r="G2340" i="5"/>
  <c r="G2339" i="5"/>
  <c r="G2338" i="5"/>
  <c r="G2337" i="5"/>
  <c r="G2336" i="5"/>
  <c r="G2335" i="5"/>
  <c r="G2334" i="5"/>
  <c r="G2333" i="5"/>
  <c r="G2332" i="5"/>
  <c r="G2331" i="5"/>
  <c r="G2330" i="5"/>
  <c r="G2329" i="5"/>
  <c r="G2328" i="5"/>
  <c r="G2327" i="5"/>
  <c r="G2326" i="5"/>
  <c r="G2325" i="5"/>
  <c r="G2324" i="5"/>
  <c r="G2323" i="5"/>
  <c r="G2322" i="5"/>
  <c r="G2321" i="5"/>
  <c r="G2320" i="5"/>
  <c r="G2319" i="5"/>
  <c r="G2318" i="5"/>
  <c r="G2317" i="5"/>
  <c r="G2316" i="5"/>
  <c r="G2315" i="5"/>
  <c r="G2314" i="5"/>
  <c r="G2313" i="5"/>
  <c r="G2312" i="5"/>
  <c r="G2311" i="5"/>
  <c r="G2310" i="5"/>
  <c r="G2309" i="5"/>
  <c r="G2308" i="5"/>
  <c r="G2307" i="5"/>
  <c r="G2306" i="5"/>
  <c r="G2305" i="5"/>
  <c r="G2304" i="5"/>
  <c r="G2303" i="5"/>
  <c r="G2302" i="5"/>
  <c r="G2301" i="5"/>
  <c r="G2300" i="5"/>
  <c r="G2299" i="5"/>
  <c r="G2298" i="5"/>
  <c r="G2297" i="5"/>
  <c r="G2296" i="5"/>
  <c r="G2295" i="5"/>
  <c r="G2294" i="5"/>
  <c r="G2293" i="5"/>
  <c r="G2292" i="5"/>
  <c r="G2291" i="5"/>
  <c r="G2290" i="5"/>
  <c r="G2289" i="5"/>
  <c r="G2288" i="5"/>
  <c r="G2287" i="5"/>
  <c r="G2286" i="5"/>
  <c r="G2285" i="5"/>
  <c r="G2284" i="5"/>
  <c r="G2283" i="5"/>
  <c r="G2282" i="5"/>
  <c r="G2281" i="5"/>
  <c r="G2280" i="5"/>
  <c r="G2279" i="5"/>
  <c r="G2278" i="5"/>
  <c r="G2277" i="5"/>
  <c r="G2276" i="5"/>
  <c r="G2275" i="5"/>
  <c r="G2274" i="5"/>
  <c r="G2273" i="5"/>
  <c r="G2272" i="5"/>
  <c r="G2271" i="5"/>
  <c r="G2270" i="5"/>
  <c r="G2269" i="5"/>
  <c r="G2268" i="5"/>
  <c r="G2267" i="5"/>
  <c r="G2266" i="5"/>
  <c r="G2265" i="5"/>
  <c r="G2264" i="5"/>
  <c r="G2263" i="5"/>
  <c r="G2262" i="5"/>
  <c r="G2261" i="5"/>
  <c r="G2260" i="5"/>
  <c r="G2259" i="5"/>
  <c r="G2258" i="5"/>
  <c r="G2257" i="5"/>
  <c r="G2256" i="5"/>
  <c r="G2255" i="5"/>
  <c r="G2254" i="5"/>
  <c r="G2253" i="5"/>
  <c r="G2252" i="5"/>
  <c r="G2251" i="5"/>
  <c r="G2250" i="5"/>
  <c r="G2249" i="5"/>
  <c r="G2248" i="5"/>
  <c r="G2247" i="5"/>
  <c r="G2246" i="5"/>
  <c r="G2245" i="5"/>
  <c r="G2244" i="5"/>
  <c r="G2243" i="5"/>
  <c r="G2242" i="5"/>
  <c r="G2241" i="5"/>
  <c r="G2240" i="5"/>
  <c r="G2239" i="5"/>
  <c r="G2238" i="5"/>
  <c r="G2237" i="5"/>
  <c r="G2236" i="5"/>
  <c r="G2235" i="5"/>
  <c r="G2234" i="5"/>
  <c r="G2233" i="5"/>
  <c r="G2232" i="5"/>
  <c r="G2231" i="5"/>
  <c r="G2230" i="5"/>
  <c r="G2229" i="5"/>
  <c r="G2228" i="5"/>
  <c r="G2227" i="5"/>
  <c r="G2226" i="5"/>
  <c r="G2225" i="5"/>
  <c r="G2224" i="5"/>
  <c r="G2223" i="5"/>
  <c r="G2222" i="5"/>
  <c r="G2221" i="5"/>
  <c r="G2220" i="5"/>
  <c r="G2219" i="5"/>
  <c r="G2218" i="5"/>
  <c r="G2217" i="5"/>
  <c r="G2216" i="5"/>
  <c r="G2215" i="5"/>
  <c r="G2214" i="5"/>
  <c r="G2213" i="5"/>
  <c r="G2212" i="5"/>
  <c r="G2211" i="5"/>
  <c r="G2210" i="5"/>
  <c r="G2209" i="5"/>
  <c r="G2208" i="5"/>
  <c r="G2207" i="5"/>
  <c r="G2206" i="5"/>
  <c r="G2205" i="5"/>
  <c r="G2204" i="5"/>
  <c r="G2203" i="5"/>
  <c r="G2202" i="5"/>
  <c r="G2201" i="5"/>
  <c r="G2200" i="5"/>
  <c r="G2199" i="5"/>
  <c r="G2198" i="5"/>
  <c r="G2197" i="5"/>
  <c r="G2196" i="5"/>
  <c r="G2195" i="5"/>
  <c r="G2194" i="5"/>
  <c r="G2193" i="5"/>
  <c r="G2192" i="5"/>
  <c r="G2191" i="5"/>
  <c r="G2190" i="5"/>
  <c r="G2189" i="5"/>
  <c r="G2188" i="5"/>
  <c r="G2187" i="5"/>
  <c r="G2186" i="5"/>
  <c r="G2185" i="5"/>
  <c r="G2184" i="5"/>
  <c r="G2183" i="5"/>
  <c r="G2182" i="5"/>
  <c r="G2181" i="5"/>
  <c r="G2180" i="5"/>
  <c r="G2179" i="5"/>
  <c r="G2178" i="5"/>
  <c r="G2177" i="5"/>
  <c r="G2176" i="5"/>
  <c r="G2175" i="5"/>
  <c r="G2174" i="5"/>
  <c r="G2173" i="5"/>
  <c r="G2172" i="5"/>
  <c r="G2171" i="5"/>
  <c r="G2170" i="5"/>
  <c r="G2169" i="5"/>
  <c r="G2168" i="5"/>
  <c r="G2167" i="5"/>
  <c r="G2166" i="5"/>
  <c r="G2165" i="5"/>
  <c r="G2164" i="5"/>
  <c r="G2163" i="5"/>
  <c r="G2162" i="5"/>
  <c r="G2161" i="5"/>
  <c r="G2160" i="5"/>
  <c r="G2159" i="5"/>
  <c r="G2158" i="5"/>
  <c r="G2157" i="5"/>
  <c r="G2156" i="5"/>
  <c r="G2155" i="5"/>
  <c r="G2154" i="5"/>
  <c r="G2153" i="5"/>
  <c r="G2152" i="5"/>
  <c r="G2151" i="5"/>
  <c r="G2150" i="5"/>
  <c r="G2149" i="5"/>
  <c r="G2148" i="5"/>
  <c r="G2147" i="5"/>
  <c r="G2146" i="5"/>
  <c r="G2145" i="5"/>
  <c r="G2144" i="5"/>
  <c r="G2143" i="5"/>
  <c r="G2142" i="5"/>
  <c r="G2141" i="5"/>
  <c r="G2140" i="5"/>
  <c r="G2139" i="5"/>
  <c r="G2138" i="5"/>
  <c r="G2137" i="5"/>
  <c r="G2136" i="5"/>
  <c r="G2135" i="5"/>
  <c r="G2134" i="5"/>
  <c r="G2133" i="5"/>
  <c r="G2132" i="5"/>
  <c r="G2131" i="5"/>
  <c r="G2130" i="5"/>
  <c r="G2129" i="5"/>
  <c r="G2128" i="5"/>
  <c r="G2127" i="5"/>
  <c r="G2126" i="5"/>
  <c r="G2125" i="5"/>
  <c r="G2124" i="5"/>
  <c r="G2123" i="5"/>
  <c r="G2122" i="5"/>
  <c r="G2121" i="5"/>
  <c r="G2120" i="5"/>
  <c r="G2119" i="5"/>
  <c r="G2118" i="5"/>
  <c r="G2117" i="5"/>
  <c r="G2116" i="5"/>
  <c r="G2115" i="5"/>
  <c r="G2114" i="5"/>
  <c r="G2113" i="5"/>
  <c r="G2112" i="5"/>
  <c r="G2111" i="5"/>
  <c r="G2110" i="5"/>
  <c r="G2109" i="5"/>
  <c r="G2108" i="5"/>
  <c r="G2107" i="5"/>
  <c r="G2106" i="5"/>
  <c r="G2105" i="5"/>
  <c r="G2104" i="5"/>
  <c r="G2103" i="5"/>
  <c r="G2102" i="5"/>
  <c r="G2101" i="5"/>
  <c r="G2100" i="5"/>
  <c r="G2099" i="5"/>
  <c r="G2098" i="5"/>
  <c r="G2097" i="5"/>
  <c r="G2096" i="5"/>
  <c r="G2095" i="5"/>
  <c r="G2094" i="5"/>
  <c r="G2093" i="5"/>
  <c r="G2092" i="5"/>
  <c r="G2091" i="5"/>
  <c r="G2090" i="5"/>
  <c r="G2089" i="5"/>
  <c r="G2088" i="5"/>
  <c r="G2087" i="5"/>
  <c r="G2086" i="5"/>
  <c r="G2085" i="5"/>
  <c r="G2084" i="5"/>
  <c r="G2083" i="5"/>
  <c r="G2082" i="5"/>
  <c r="G2081" i="5"/>
  <c r="G2080" i="5"/>
  <c r="G2079" i="5"/>
  <c r="G2078" i="5"/>
  <c r="G2077" i="5"/>
  <c r="G2076" i="5"/>
  <c r="G2075" i="5"/>
  <c r="G2074" i="5"/>
  <c r="G2073" i="5"/>
  <c r="G2072" i="5"/>
  <c r="G2071" i="5"/>
  <c r="G2070" i="5"/>
  <c r="G2069" i="5"/>
  <c r="G2068" i="5"/>
  <c r="G2067" i="5"/>
  <c r="G2066" i="5"/>
  <c r="G2065" i="5"/>
  <c r="G2064" i="5"/>
  <c r="G2063" i="5"/>
  <c r="G2062" i="5"/>
  <c r="G2061" i="5"/>
  <c r="G2060" i="5"/>
  <c r="G2059" i="5"/>
  <c r="G2058" i="5"/>
  <c r="G2057" i="5"/>
  <c r="G2056" i="5"/>
  <c r="G2055" i="5"/>
  <c r="G2054" i="5"/>
  <c r="G2053" i="5"/>
  <c r="G2052" i="5"/>
  <c r="G2051" i="5"/>
  <c r="G2050" i="5"/>
  <c r="G2049" i="5"/>
  <c r="G2048" i="5"/>
  <c r="G2047" i="5"/>
  <c r="G2046" i="5"/>
  <c r="G2045" i="5"/>
  <c r="G2044" i="5"/>
  <c r="G2043" i="5"/>
  <c r="G2042" i="5"/>
  <c r="G2041" i="5"/>
  <c r="G2040" i="5"/>
  <c r="G2039" i="5"/>
  <c r="G2038" i="5"/>
  <c r="G2037" i="5"/>
  <c r="G2036" i="5"/>
  <c r="G2035" i="5"/>
  <c r="G2034" i="5"/>
  <c r="G2033" i="5"/>
  <c r="G2032" i="5"/>
  <c r="G2031" i="5"/>
  <c r="G2030" i="5"/>
  <c r="G2029" i="5"/>
  <c r="G2028" i="5"/>
  <c r="G2027" i="5"/>
  <c r="G2026" i="5"/>
  <c r="G2025" i="5"/>
  <c r="G2024" i="5"/>
  <c r="G2023" i="5"/>
  <c r="G2022" i="5"/>
  <c r="G2021" i="5"/>
  <c r="G2020" i="5"/>
  <c r="G2019" i="5"/>
  <c r="G2018" i="5"/>
  <c r="G2017" i="5"/>
  <c r="G2016" i="5"/>
  <c r="G2015" i="5"/>
  <c r="G2014" i="5"/>
  <c r="G2013" i="5"/>
  <c r="G2012" i="5"/>
  <c r="G2011" i="5"/>
  <c r="G2010" i="5"/>
  <c r="G2009" i="5"/>
  <c r="G2008" i="5"/>
  <c r="G2007" i="5"/>
  <c r="G2006" i="5"/>
  <c r="G2005" i="5"/>
  <c r="G2004" i="5"/>
  <c r="G2003" i="5"/>
  <c r="G2002" i="5"/>
  <c r="G2001" i="5"/>
  <c r="G2000" i="5"/>
  <c r="G1999" i="5"/>
  <c r="G1998" i="5"/>
  <c r="G1997" i="5"/>
  <c r="G1996" i="5"/>
  <c r="G1995" i="5"/>
  <c r="G1994" i="5"/>
  <c r="G1993" i="5"/>
  <c r="G1992" i="5"/>
  <c r="G1991" i="5"/>
  <c r="G1990" i="5"/>
  <c r="G1989" i="5"/>
  <c r="G1988" i="5"/>
  <c r="G1987" i="5"/>
  <c r="G1986" i="5"/>
  <c r="G1985" i="5"/>
  <c r="G1984" i="5"/>
  <c r="G1983" i="5"/>
  <c r="G1982" i="5"/>
  <c r="G1981" i="5"/>
  <c r="G1980" i="5"/>
  <c r="G1979" i="5"/>
  <c r="G1978" i="5"/>
  <c r="G1977" i="5"/>
  <c r="G1976" i="5"/>
  <c r="G1975" i="5"/>
  <c r="G1974" i="5"/>
  <c r="G1973" i="5"/>
  <c r="G1972" i="5"/>
  <c r="G1971" i="5"/>
  <c r="G1970" i="5"/>
  <c r="G1969" i="5"/>
  <c r="G1968" i="5"/>
  <c r="G1967" i="5"/>
  <c r="G1966" i="5"/>
  <c r="G1965" i="5"/>
  <c r="G1964" i="5"/>
  <c r="G1963" i="5"/>
  <c r="G1962" i="5"/>
  <c r="G1961" i="5"/>
  <c r="G1960" i="5"/>
  <c r="G1959" i="5"/>
  <c r="G1958" i="5"/>
  <c r="G1957" i="5"/>
  <c r="G1956" i="5"/>
  <c r="G1955" i="5"/>
  <c r="G1953" i="5"/>
  <c r="G1952" i="5"/>
  <c r="G1951" i="5"/>
  <c r="G1950" i="5"/>
  <c r="G1949" i="5"/>
  <c r="G1948" i="5"/>
  <c r="G1947" i="5"/>
  <c r="G1946" i="5"/>
  <c r="G1945" i="5"/>
  <c r="G1944" i="5"/>
  <c r="G1943" i="5"/>
  <c r="G1942" i="5"/>
  <c r="G1941" i="5"/>
  <c r="G1940" i="5"/>
  <c r="G1939" i="5"/>
  <c r="G1938" i="5"/>
  <c r="G1937" i="5"/>
  <c r="G1936" i="5"/>
  <c r="G1935" i="5"/>
  <c r="G1934" i="5"/>
  <c r="G1933" i="5"/>
  <c r="G1932" i="5"/>
  <c r="G1931" i="5"/>
  <c r="G1930" i="5"/>
  <c r="G1929" i="5"/>
  <c r="G1928" i="5"/>
  <c r="G1927" i="5"/>
  <c r="G1926" i="5"/>
  <c r="G1925" i="5"/>
  <c r="G1924" i="5"/>
  <c r="G1923" i="5"/>
  <c r="G1922" i="5"/>
  <c r="G1921" i="5"/>
  <c r="G1920" i="5"/>
  <c r="G1919" i="5"/>
  <c r="G1918" i="5"/>
  <c r="G1917" i="5"/>
  <c r="G1916" i="5"/>
  <c r="G1915" i="5"/>
  <c r="G1914" i="5"/>
  <c r="G1913" i="5"/>
  <c r="G1912" i="5"/>
  <c r="G1911" i="5"/>
  <c r="G1910" i="5"/>
  <c r="G1909" i="5"/>
  <c r="G1908" i="5"/>
  <c r="G1907" i="5"/>
  <c r="G1906" i="5"/>
  <c r="G1905" i="5"/>
  <c r="G1904" i="5"/>
  <c r="G1903" i="5"/>
  <c r="G1902" i="5"/>
  <c r="G1901" i="5"/>
  <c r="G1900" i="5"/>
  <c r="G1899" i="5"/>
  <c r="G1898" i="5"/>
  <c r="G1897" i="5"/>
  <c r="G1896" i="5"/>
  <c r="G1895" i="5"/>
  <c r="G1894" i="5"/>
  <c r="G1893" i="5"/>
  <c r="G1892" i="5"/>
  <c r="G1891" i="5"/>
  <c r="G1890" i="5"/>
  <c r="G1889" i="5"/>
  <c r="G1888" i="5"/>
  <c r="G1887" i="5"/>
  <c r="G1886" i="5"/>
  <c r="G1885" i="5"/>
  <c r="G1884" i="5"/>
  <c r="G1883" i="5"/>
  <c r="G1882" i="5"/>
  <c r="G1881" i="5"/>
  <c r="G1880" i="5"/>
  <c r="G1879" i="5"/>
  <c r="G1878" i="5"/>
  <c r="G1877" i="5"/>
  <c r="G1876" i="5"/>
  <c r="G1875" i="5"/>
  <c r="G1874" i="5"/>
  <c r="G1873" i="5"/>
  <c r="G1872" i="5"/>
  <c r="G1871" i="5"/>
  <c r="G1870" i="5"/>
  <c r="G1869" i="5"/>
  <c r="G1868" i="5"/>
  <c r="G1867" i="5"/>
  <c r="G1866" i="5"/>
  <c r="G1865" i="5"/>
  <c r="G1864" i="5"/>
  <c r="G1863" i="5"/>
  <c r="G1862" i="5"/>
  <c r="G1861" i="5"/>
  <c r="G1860" i="5"/>
  <c r="G1859" i="5"/>
  <c r="G1858" i="5"/>
  <c r="G1857" i="5"/>
  <c r="G1856" i="5"/>
  <c r="G1855" i="5"/>
  <c r="G1854" i="5"/>
  <c r="G1853" i="5"/>
  <c r="G1852" i="5"/>
  <c r="G1851" i="5"/>
  <c r="G1850" i="5"/>
  <c r="G1849" i="5"/>
  <c r="G1848" i="5"/>
  <c r="G1847" i="5"/>
  <c r="G1846" i="5"/>
  <c r="G1845" i="5"/>
  <c r="G1844" i="5"/>
  <c r="G1843" i="5"/>
  <c r="G1842" i="5"/>
  <c r="G1841" i="5"/>
  <c r="G1840" i="5"/>
  <c r="G1839" i="5"/>
  <c r="G1838" i="5"/>
  <c r="G1837" i="5"/>
  <c r="G1836" i="5"/>
  <c r="G1835" i="5"/>
  <c r="G1834" i="5"/>
  <c r="G1833" i="5"/>
  <c r="G1832" i="5"/>
  <c r="G1831" i="5"/>
  <c r="G1830" i="5"/>
  <c r="G1829" i="5"/>
  <c r="G1828" i="5"/>
  <c r="G1827" i="5"/>
  <c r="G1826" i="5"/>
  <c r="G1825" i="5"/>
  <c r="G1824" i="5"/>
  <c r="G1823" i="5"/>
  <c r="G1822" i="5"/>
  <c r="G1821" i="5"/>
  <c r="G1820" i="5"/>
  <c r="G1819" i="5"/>
  <c r="G1818" i="5"/>
  <c r="G1817" i="5"/>
  <c r="G1816" i="5"/>
  <c r="G1815" i="5"/>
  <c r="G1814" i="5"/>
  <c r="G1813" i="5"/>
  <c r="G1812" i="5"/>
  <c r="G1811" i="5"/>
  <c r="G1810" i="5"/>
  <c r="G1809" i="5"/>
  <c r="G1808" i="5"/>
  <c r="G1807" i="5"/>
  <c r="G1806" i="5"/>
  <c r="G1805" i="5"/>
  <c r="G1804" i="5"/>
  <c r="G1803" i="5"/>
  <c r="G1802" i="5"/>
  <c r="G1801" i="5"/>
  <c r="G1800" i="5"/>
  <c r="G1799" i="5"/>
  <c r="G1798" i="5"/>
  <c r="G1797" i="5"/>
  <c r="G1796" i="5"/>
  <c r="G1795" i="5"/>
  <c r="G1794" i="5"/>
  <c r="G1793" i="5"/>
  <c r="G1792" i="5"/>
  <c r="G1791" i="5"/>
  <c r="G1790" i="5"/>
  <c r="G1789" i="5"/>
  <c r="G1788" i="5"/>
  <c r="G1787" i="5"/>
  <c r="G1786" i="5"/>
  <c r="G1785" i="5"/>
  <c r="G1784" i="5"/>
  <c r="G1783" i="5"/>
  <c r="G1782" i="5"/>
  <c r="G1781" i="5"/>
  <c r="J2031" i="5" l="1"/>
  <c r="J1590" i="5"/>
  <c r="J492" i="5"/>
  <c r="J567" i="5"/>
  <c r="J2007" i="5"/>
  <c r="J2159" i="5"/>
  <c r="J495" i="5"/>
  <c r="J2392" i="5"/>
  <c r="J1959" i="5"/>
  <c r="J494" i="5"/>
  <c r="J1836" i="5"/>
  <c r="J2419" i="5"/>
  <c r="J1983" i="5"/>
  <c r="J1782" i="5"/>
  <c r="J2340" i="5"/>
  <c r="J1862" i="5"/>
  <c r="J1865" i="5"/>
  <c r="J1952" i="5"/>
  <c r="J1958" i="5"/>
  <c r="J2055" i="5"/>
  <c r="J2391" i="5"/>
  <c r="J1921" i="5"/>
  <c r="J2133" i="5"/>
  <c r="J2165" i="5"/>
  <c r="J2189" i="5"/>
  <c r="J2213" i="5"/>
  <c r="J1894" i="5"/>
  <c r="J2164" i="5"/>
  <c r="J1835" i="5"/>
  <c r="J1891" i="5"/>
  <c r="J1781" i="5"/>
  <c r="J1955" i="5"/>
  <c r="J1809" i="5"/>
  <c r="J1947" i="5"/>
  <c r="J2081" i="5"/>
  <c r="J2364" i="5"/>
  <c r="J1895" i="5"/>
  <c r="J1808" i="5"/>
  <c r="J2056" i="5"/>
  <c r="J2080" i="5"/>
  <c r="J2107" i="5"/>
  <c r="J1956" i="5"/>
  <c r="J2289" i="5"/>
  <c r="J2263" i="5"/>
  <c r="J2237" i="5"/>
  <c r="J1957" i="5"/>
  <c r="J2315" i="5"/>
  <c r="J2339" i="5"/>
  <c r="G1771" i="5" l="1"/>
  <c r="G1772" i="5"/>
  <c r="G1773" i="5"/>
  <c r="G1774" i="5"/>
  <c r="G1775" i="5"/>
  <c r="G1776" i="5"/>
  <c r="G1770" i="5"/>
  <c r="G31" i="5"/>
  <c r="G30" i="5"/>
  <c r="G28" i="5"/>
  <c r="G27" i="5"/>
  <c r="J974" i="5" l="1"/>
  <c r="J975" i="5"/>
  <c r="G1750" i="5"/>
  <c r="G1760" i="5"/>
  <c r="G1768" i="5"/>
  <c r="G1767" i="5"/>
  <c r="G1766" i="5"/>
  <c r="G1765" i="5"/>
  <c r="G1764" i="5"/>
  <c r="G1763" i="5"/>
  <c r="G1762" i="5"/>
  <c r="I1761" i="5"/>
  <c r="H1761" i="5"/>
  <c r="J1761" i="5" l="1"/>
  <c r="J1758" i="5"/>
  <c r="J1754" i="5"/>
  <c r="J1755" i="5"/>
  <c r="J1756" i="5"/>
  <c r="J1751" i="5"/>
  <c r="J1759" i="5"/>
  <c r="J1752" i="5"/>
  <c r="J1753" i="5"/>
  <c r="J1757" i="5"/>
  <c r="J1769" i="5"/>
  <c r="J1747" i="5" l="1"/>
  <c r="J52" i="5" l="1"/>
  <c r="J51" i="5"/>
  <c r="J50" i="5"/>
  <c r="J49" i="5"/>
  <c r="J48" i="5"/>
  <c r="J47" i="5"/>
  <c r="J46" i="5"/>
  <c r="J45" i="5"/>
  <c r="J44" i="5"/>
  <c r="J43" i="5"/>
  <c r="J42" i="5"/>
  <c r="J41" i="5"/>
  <c r="J40" i="5"/>
  <c r="J39" i="5"/>
  <c r="J56" i="5" l="1"/>
  <c r="J121" i="5"/>
  <c r="J125" i="5"/>
  <c r="J129" i="5"/>
  <c r="J133" i="5"/>
  <c r="J161" i="5"/>
  <c r="J165" i="5"/>
  <c r="J173" i="5"/>
  <c r="J201" i="5"/>
  <c r="J250" i="5"/>
  <c r="J254" i="5"/>
  <c r="J306" i="5"/>
  <c r="J1182" i="5"/>
  <c r="J486" i="5"/>
  <c r="J500" i="5"/>
  <c r="J564" i="5"/>
  <c r="J658" i="5"/>
  <c r="J662" i="5"/>
  <c r="J672" i="5"/>
  <c r="J676" i="5"/>
  <c r="J680" i="5"/>
  <c r="J1070" i="5"/>
  <c r="J1162" i="5"/>
  <c r="J948" i="5"/>
  <c r="J1240" i="5"/>
  <c r="J1740" i="5"/>
  <c r="J134" i="5"/>
  <c r="J174" i="5"/>
  <c r="J230" i="5"/>
  <c r="J247" i="5"/>
  <c r="J251" i="5"/>
  <c r="J279" i="5"/>
  <c r="J283" i="5"/>
  <c r="J501" i="5"/>
  <c r="J591" i="5"/>
  <c r="J1292" i="5"/>
  <c r="J116" i="5"/>
  <c r="J160" i="5"/>
  <c r="J164" i="5"/>
  <c r="J200" i="5"/>
  <c r="J499" i="5"/>
  <c r="J503" i="5"/>
  <c r="J560" i="5"/>
  <c r="J661" i="5"/>
  <c r="J675" i="5"/>
  <c r="J679" i="5"/>
  <c r="J925" i="5"/>
  <c r="J943" i="5"/>
  <c r="J1097" i="5"/>
  <c r="J1125" i="5"/>
  <c r="J1153" i="5"/>
  <c r="J673" i="5"/>
  <c r="J677" i="5"/>
  <c r="J684" i="5"/>
  <c r="J947" i="5"/>
  <c r="J1184" i="5"/>
  <c r="J1266" i="5"/>
  <c r="J1346" i="5"/>
  <c r="J1033" i="5"/>
  <c r="J1181" i="5"/>
  <c r="J1185" i="5"/>
  <c r="J1239" i="5"/>
  <c r="J1319" i="5"/>
  <c r="J1399" i="5"/>
  <c r="J1483" i="5"/>
  <c r="J1426" i="5"/>
  <c r="J1482" i="5"/>
  <c r="J1562" i="5"/>
  <c r="J1651" i="5"/>
  <c r="J1655" i="5"/>
  <c r="J1686" i="5"/>
  <c r="J915" i="5"/>
  <c r="J1535" i="5"/>
  <c r="J1648" i="5"/>
  <c r="J1652" i="5"/>
  <c r="J1656" i="5"/>
  <c r="J1659" i="5"/>
  <c r="J54" i="5"/>
  <c r="J227" i="5"/>
  <c r="J231" i="5"/>
  <c r="J235" i="5"/>
  <c r="J280" i="5"/>
  <c r="J660" i="5"/>
  <c r="J674" i="5"/>
  <c r="J678" i="5"/>
  <c r="J851" i="5"/>
  <c r="J859" i="5"/>
  <c r="J467" i="5"/>
  <c r="J471" i="5"/>
  <c r="J475" i="5"/>
  <c r="J508" i="5"/>
  <c r="J581" i="5"/>
  <c r="J666" i="5"/>
  <c r="J695" i="5"/>
  <c r="J717" i="5"/>
  <c r="J733" i="5"/>
  <c r="J745" i="5"/>
  <c r="J831" i="5"/>
  <c r="J835" i="5"/>
  <c r="J838" i="5"/>
  <c r="J842" i="5"/>
  <c r="J850" i="5"/>
  <c r="J464" i="5"/>
  <c r="J468" i="5"/>
  <c r="J472" i="5"/>
  <c r="J476" i="5"/>
  <c r="J480" i="5"/>
  <c r="J505" i="5"/>
  <c r="J667" i="5"/>
  <c r="J692" i="5"/>
  <c r="J718" i="5"/>
  <c r="J726" i="5"/>
  <c r="J746" i="5"/>
  <c r="J832" i="5"/>
  <c r="J836" i="5"/>
  <c r="J839" i="5"/>
  <c r="J498" i="5"/>
  <c r="J502" i="5"/>
  <c r="J681" i="5"/>
  <c r="J465" i="5"/>
  <c r="J469" i="5"/>
  <c r="J473" i="5"/>
  <c r="J506" i="5"/>
  <c r="J509" i="5"/>
  <c r="J517" i="5"/>
  <c r="J521" i="5"/>
  <c r="J602" i="5"/>
  <c r="J668" i="5"/>
  <c r="J697" i="5"/>
  <c r="J719" i="5"/>
  <c r="J743" i="5"/>
  <c r="J829" i="5"/>
  <c r="J833" i="5"/>
  <c r="J837" i="5"/>
  <c r="J840" i="5"/>
  <c r="J1034" i="5"/>
  <c r="J228" i="5"/>
  <c r="J261" i="5"/>
  <c r="J305" i="5"/>
  <c r="J309" i="5"/>
  <c r="J466" i="5"/>
  <c r="J470" i="5"/>
  <c r="J474" i="5"/>
  <c r="J478" i="5"/>
  <c r="J507" i="5"/>
  <c r="J514" i="5"/>
  <c r="J518" i="5"/>
  <c r="J522" i="5"/>
  <c r="J603" i="5"/>
  <c r="J613" i="5"/>
  <c r="J665" i="5"/>
  <c r="J669" i="5"/>
  <c r="J690" i="5"/>
  <c r="J716" i="5"/>
  <c r="J724" i="5"/>
  <c r="J744" i="5"/>
  <c r="J830" i="5"/>
  <c r="J834" i="5"/>
  <c r="J841" i="5"/>
  <c r="J849" i="5"/>
  <c r="J1007" i="5"/>
  <c r="J1183" i="5"/>
  <c r="J1293" i="5"/>
  <c r="J1373" i="5"/>
  <c r="J923" i="5"/>
  <c r="J944" i="5"/>
  <c r="J1123" i="5"/>
  <c r="J1151" i="5"/>
  <c r="J924" i="5"/>
  <c r="J942" i="5"/>
  <c r="J945" i="5"/>
  <c r="J1096" i="5"/>
  <c r="J1124" i="5"/>
  <c r="J1152" i="5"/>
  <c r="J1741" i="5"/>
  <c r="J1320" i="5"/>
  <c r="J1372" i="5"/>
  <c r="J1400" i="5"/>
  <c r="J1452" i="5"/>
  <c r="J1588" i="5"/>
  <c r="J1616" i="5"/>
  <c r="J1649" i="5"/>
  <c r="J1653" i="5"/>
  <c r="J1657" i="5"/>
  <c r="J1660" i="5"/>
  <c r="J1712" i="5"/>
  <c r="J1161" i="5"/>
  <c r="J1509" i="5"/>
  <c r="J1561" i="5"/>
  <c r="J1589" i="5"/>
  <c r="J1617" i="5"/>
  <c r="J1650" i="5"/>
  <c r="J1654" i="5"/>
  <c r="J1658" i="5"/>
  <c r="B21" i="16" l="1"/>
  <c r="B22" i="16" s="1"/>
  <c r="B23" i="16" s="1"/>
  <c r="B24" i="16" s="1"/>
  <c r="B25" i="16" s="1"/>
  <c r="B26" i="16" s="1"/>
  <c r="B27" i="16" s="1"/>
  <c r="B28" i="16" s="1"/>
  <c r="B29" i="16" s="1"/>
  <c r="B30" i="16" s="1"/>
  <c r="B31" i="16" s="1"/>
  <c r="J1744" i="5" l="1"/>
  <c r="J1760" i="5"/>
  <c r="J377" i="5" l="1"/>
  <c r="J1121" i="5"/>
  <c r="J580" i="5" l="1"/>
  <c r="J490" i="5"/>
  <c r="J365" i="5"/>
  <c r="J515" i="5"/>
  <c r="J587" i="5"/>
  <c r="J755" i="5"/>
  <c r="J1893" i="5"/>
  <c r="J1045" i="5"/>
  <c r="J1120" i="5"/>
  <c r="J979" i="5"/>
  <c r="J1098" i="5"/>
  <c r="J1051" i="5"/>
  <c r="J604" i="5"/>
  <c r="J364" i="5"/>
  <c r="J761" i="5"/>
  <c r="J575" i="5"/>
  <c r="J760" i="5"/>
  <c r="J1163" i="5"/>
  <c r="J1168" i="5"/>
  <c r="J577" i="5"/>
  <c r="J657" i="5"/>
  <c r="J995" i="5"/>
  <c r="J962" i="5"/>
  <c r="J1099" i="5"/>
  <c r="J1118" i="5"/>
  <c r="J491" i="5"/>
  <c r="J763" i="5"/>
  <c r="J1109" i="5"/>
  <c r="J1169" i="5"/>
  <c r="J400" i="5"/>
  <c r="J381" i="5"/>
  <c r="J417" i="5"/>
  <c r="J519" i="5"/>
  <c r="J1050" i="5"/>
  <c r="J1044" i="5"/>
  <c r="J1022" i="5"/>
  <c r="J1117" i="5"/>
  <c r="J762" i="5"/>
  <c r="J754" i="5"/>
  <c r="J656" i="5"/>
  <c r="J1035" i="5"/>
  <c r="J989" i="5"/>
  <c r="J512" i="5"/>
  <c r="J984" i="5"/>
  <c r="J354" i="5"/>
  <c r="J659" i="5"/>
  <c r="J2393" i="5"/>
  <c r="J576" i="5"/>
  <c r="J409" i="5"/>
  <c r="J646" i="5"/>
  <c r="J557" i="5"/>
  <c r="J759" i="5"/>
  <c r="J650" i="5"/>
  <c r="J462" i="5"/>
  <c r="J1028" i="5"/>
  <c r="J999" i="5"/>
  <c r="J620" i="5"/>
  <c r="J586" i="5"/>
  <c r="J1816" i="5" l="1"/>
  <c r="J1822" i="5"/>
  <c r="I671" i="5"/>
  <c r="E27" i="16" s="1"/>
  <c r="J1934" i="5"/>
  <c r="J482" i="5"/>
  <c r="J1146" i="5"/>
  <c r="J2326" i="5"/>
  <c r="J1941" i="5"/>
  <c r="J2243" i="5"/>
  <c r="J2259" i="5"/>
  <c r="J2158" i="5"/>
  <c r="H671" i="5"/>
  <c r="D27" i="16" s="1"/>
  <c r="J1892" i="5"/>
  <c r="J961" i="5"/>
  <c r="J2036" i="5"/>
  <c r="J1985" i="5"/>
  <c r="J1924" i="5"/>
  <c r="J2088" i="5"/>
  <c r="J2385" i="5"/>
  <c r="J1968" i="5"/>
  <c r="J2170" i="5"/>
  <c r="J992" i="5"/>
  <c r="J2122" i="5"/>
  <c r="J706" i="5"/>
  <c r="J2363" i="5"/>
  <c r="J489" i="5"/>
  <c r="J2318" i="5"/>
  <c r="J757" i="5"/>
  <c r="J2257" i="5"/>
  <c r="J2188" i="5"/>
  <c r="J2296" i="5"/>
  <c r="J2121" i="5"/>
  <c r="J1093" i="5"/>
  <c r="J424" i="5"/>
  <c r="J1830" i="5"/>
  <c r="J1853" i="5"/>
  <c r="J572" i="5"/>
  <c r="J734" i="5"/>
  <c r="J701" i="5"/>
  <c r="J1143" i="5"/>
  <c r="J1824" i="5"/>
  <c r="J2069" i="5"/>
  <c r="J1929" i="5"/>
  <c r="J2057" i="5"/>
  <c r="J2290" i="5"/>
  <c r="J2267" i="5"/>
  <c r="J2023" i="5"/>
  <c r="J2310" i="5"/>
  <c r="J2198" i="5"/>
  <c r="J2186" i="5"/>
  <c r="J2368" i="5"/>
  <c r="J2325" i="5"/>
  <c r="J2142" i="5"/>
  <c r="J2240" i="5"/>
  <c r="J2117" i="5"/>
  <c r="J2101" i="5"/>
  <c r="J1979" i="5"/>
  <c r="J2157" i="5"/>
  <c r="J2063" i="5"/>
  <c r="J2379" i="5"/>
  <c r="J2250" i="5"/>
  <c r="J2255" i="5"/>
  <c r="J2145" i="5"/>
  <c r="J2212" i="5"/>
  <c r="J1847" i="5"/>
  <c r="J1831" i="5"/>
  <c r="J1905" i="5"/>
  <c r="J1884" i="5"/>
  <c r="J1764" i="5"/>
  <c r="J1106" i="5"/>
  <c r="J1025" i="5"/>
  <c r="J1065" i="5"/>
  <c r="J1136" i="5"/>
  <c r="J1015" i="5"/>
  <c r="J1056" i="5"/>
  <c r="J1014" i="5"/>
  <c r="J1061" i="5"/>
  <c r="J1167" i="5"/>
  <c r="J1126" i="5"/>
  <c r="J997" i="5"/>
  <c r="J951" i="5"/>
  <c r="J955" i="5"/>
  <c r="J758" i="5"/>
  <c r="J722" i="5"/>
  <c r="J710" i="5"/>
  <c r="J362" i="5"/>
  <c r="J395" i="5"/>
  <c r="J369" i="5"/>
  <c r="J363" i="5"/>
  <c r="J513" i="5"/>
  <c r="J2014" i="5"/>
  <c r="J1046" i="5"/>
  <c r="J389" i="5"/>
  <c r="J1896" i="5"/>
  <c r="J749" i="5"/>
  <c r="J1963" i="5"/>
  <c r="J2262" i="5"/>
  <c r="J2369" i="5"/>
  <c r="J1048" i="5"/>
  <c r="J2334" i="5"/>
  <c r="J1100" i="5"/>
  <c r="J1154" i="5"/>
  <c r="J968" i="5"/>
  <c r="J2285" i="5"/>
  <c r="J1890" i="5"/>
  <c r="J1149" i="5"/>
  <c r="J2316" i="5"/>
  <c r="J2043" i="5"/>
  <c r="J2097" i="5"/>
  <c r="J1799" i="5"/>
  <c r="J2111" i="5"/>
  <c r="J2246" i="5"/>
  <c r="J2135" i="5"/>
  <c r="J132" i="5"/>
  <c r="J2151" i="5"/>
  <c r="J1915" i="5"/>
  <c r="J2297" i="5"/>
  <c r="J2177" i="5"/>
  <c r="J2161" i="5"/>
  <c r="J2169" i="5"/>
  <c r="J2264" i="5"/>
  <c r="J1803" i="5"/>
  <c r="J2272" i="5"/>
  <c r="J1825" i="5"/>
  <c r="J2138" i="5"/>
  <c r="J372" i="5"/>
  <c r="J1147" i="5"/>
  <c r="J2085" i="5"/>
  <c r="J1081" i="5"/>
  <c r="J956" i="5"/>
  <c r="J1111" i="5"/>
  <c r="J2270" i="5"/>
  <c r="J2000" i="5"/>
  <c r="J414" i="5"/>
  <c r="J1818" i="5"/>
  <c r="J1129" i="5"/>
  <c r="J705" i="5"/>
  <c r="J1989" i="5"/>
  <c r="J1114" i="5"/>
  <c r="J493" i="5"/>
  <c r="J431" i="5"/>
  <c r="J2218" i="5"/>
  <c r="J708" i="5"/>
  <c r="J2192" i="5"/>
  <c r="J2374" i="5"/>
  <c r="J2388" i="5"/>
  <c r="J2330" i="5"/>
  <c r="J1128" i="5"/>
  <c r="J2232" i="5"/>
  <c r="J2086" i="5"/>
  <c r="J1068" i="5"/>
  <c r="J2045" i="5"/>
  <c r="J1907" i="5"/>
  <c r="J2093" i="5"/>
  <c r="J2183" i="5"/>
  <c r="J2191" i="5"/>
  <c r="J702" i="5"/>
  <c r="J2155" i="5"/>
  <c r="J2175" i="5"/>
  <c r="J2171" i="5"/>
  <c r="J2025" i="5"/>
  <c r="J2125" i="5"/>
  <c r="J2236" i="5"/>
  <c r="J1058" i="5"/>
  <c r="J1839" i="5"/>
  <c r="J1975" i="5"/>
  <c r="J1810" i="5"/>
  <c r="J1160" i="5"/>
  <c r="J1102" i="5"/>
  <c r="J1064" i="5"/>
  <c r="J2383" i="5"/>
  <c r="J1820" i="5"/>
  <c r="J2118" i="5"/>
  <c r="J953" i="5"/>
  <c r="J2284" i="5"/>
  <c r="J2224" i="5"/>
  <c r="J2361" i="5"/>
  <c r="J1765" i="5"/>
  <c r="J2225" i="5"/>
  <c r="J2174" i="5"/>
  <c r="J1139" i="5"/>
  <c r="J2217" i="5"/>
  <c r="J568" i="5"/>
  <c r="J378" i="5"/>
  <c r="J988" i="5"/>
  <c r="J1029" i="5"/>
  <c r="J2292" i="5"/>
  <c r="J739" i="5"/>
  <c r="J1944" i="5"/>
  <c r="J2131" i="5"/>
  <c r="J1133" i="5"/>
  <c r="J419" i="5"/>
  <c r="J2130" i="5"/>
  <c r="J1055" i="5"/>
  <c r="J374" i="5"/>
  <c r="J1834" i="5"/>
  <c r="J742" i="5"/>
  <c r="J2309" i="5"/>
  <c r="J1953" i="5"/>
  <c r="J954" i="5"/>
  <c r="J2271" i="5"/>
  <c r="J732" i="5"/>
  <c r="J1874" i="5"/>
  <c r="J1137" i="5"/>
  <c r="J2112" i="5"/>
  <c r="J1142" i="5"/>
  <c r="J1857" i="5"/>
  <c r="J2153" i="5"/>
  <c r="J670" i="5"/>
  <c r="J1950" i="5"/>
  <c r="J1067" i="5"/>
  <c r="J1917" i="5"/>
  <c r="J2357" i="5"/>
  <c r="J2202" i="5"/>
  <c r="J1919" i="5"/>
  <c r="J2181" i="5"/>
  <c r="J2039" i="5"/>
  <c r="J1750" i="5"/>
  <c r="J2196" i="5"/>
  <c r="J1095" i="5"/>
  <c r="J1166" i="5"/>
  <c r="J1164" i="5"/>
  <c r="J488" i="5"/>
  <c r="J1997" i="5"/>
  <c r="J356" i="5"/>
  <c r="J597" i="5"/>
  <c r="J2219" i="5"/>
  <c r="J2152" i="5"/>
  <c r="J1798" i="5"/>
  <c r="J730" i="5"/>
  <c r="J357" i="5"/>
  <c r="J2245" i="5"/>
  <c r="J2180" i="5"/>
  <c r="J1837" i="5"/>
  <c r="J1931" i="5"/>
  <c r="J2329" i="5"/>
  <c r="J410" i="5"/>
  <c r="J427" i="5"/>
  <c r="J1762" i="5"/>
  <c r="J394" i="5"/>
  <c r="J2241" i="5"/>
  <c r="J1026" i="5"/>
  <c r="I765" i="5"/>
  <c r="E29" i="16" s="1"/>
  <c r="J2288" i="5"/>
  <c r="J1850" i="5"/>
  <c r="J2231" i="5"/>
  <c r="J2009" i="5"/>
  <c r="J2040" i="5"/>
  <c r="J1871" i="5"/>
  <c r="J2261" i="5"/>
  <c r="J721" i="5"/>
  <c r="J2333" i="5"/>
  <c r="J1991" i="5"/>
  <c r="J1805" i="5"/>
  <c r="J1984" i="5"/>
  <c r="J1113" i="5"/>
  <c r="J130" i="5"/>
  <c r="J2312" i="5"/>
  <c r="J2106" i="5"/>
  <c r="J700" i="5"/>
  <c r="J2286" i="5"/>
  <c r="J1777" i="5"/>
  <c r="J1901" i="5"/>
  <c r="J1993" i="5"/>
  <c r="J2258" i="5"/>
  <c r="J2321" i="5"/>
  <c r="J1969" i="5"/>
  <c r="J1017" i="5"/>
  <c r="J1922" i="5"/>
  <c r="J1134" i="5"/>
  <c r="J2053" i="5"/>
  <c r="J2066" i="5"/>
  <c r="J516" i="5"/>
  <c r="J1116" i="5"/>
  <c r="J2346" i="5"/>
  <c r="J1745" i="5"/>
  <c r="J2302" i="5"/>
  <c r="J1797" i="5"/>
  <c r="J2034" i="5"/>
  <c r="J1807" i="5"/>
  <c r="J1990" i="5"/>
  <c r="J435" i="5"/>
  <c r="J2338" i="5"/>
  <c r="J2299" i="5"/>
  <c r="J2139" i="5"/>
  <c r="J1899" i="5"/>
  <c r="J1814" i="5"/>
  <c r="J1882" i="5"/>
  <c r="J1795" i="5"/>
  <c r="J379" i="5"/>
  <c r="J1775" i="5"/>
  <c r="J1974" i="5"/>
  <c r="J1107" i="5"/>
  <c r="J412" i="5"/>
  <c r="J2377" i="5"/>
  <c r="J2300" i="5"/>
  <c r="J432" i="5"/>
  <c r="J736" i="5"/>
  <c r="J2102" i="5"/>
  <c r="J704" i="5"/>
  <c r="J1851" i="5"/>
  <c r="J2008" i="5"/>
  <c r="J2178" i="5"/>
  <c r="J2206" i="5"/>
  <c r="J731" i="5"/>
  <c r="J1887" i="5"/>
  <c r="J1961" i="5"/>
  <c r="J2140" i="5"/>
  <c r="J2362" i="5"/>
  <c r="J1821" i="5"/>
  <c r="J1987" i="5"/>
  <c r="J375" i="5"/>
  <c r="J430" i="5"/>
  <c r="J2083" i="5"/>
  <c r="J1933" i="5"/>
  <c r="J2210" i="5"/>
  <c r="J2274" i="5"/>
  <c r="J2348" i="5"/>
  <c r="J2048" i="5"/>
  <c r="J1812" i="5"/>
  <c r="J1027" i="5"/>
  <c r="J963" i="5"/>
  <c r="J388" i="5"/>
  <c r="J1842" i="5"/>
  <c r="J1925" i="5"/>
  <c r="J2084" i="5"/>
  <c r="J1966" i="5"/>
  <c r="J2251" i="5"/>
  <c r="J1144" i="5"/>
  <c r="J355" i="5"/>
  <c r="J484" i="5"/>
  <c r="J1848" i="5"/>
  <c r="J1131" i="5"/>
  <c r="J2275" i="5"/>
  <c r="J2376" i="5"/>
  <c r="J1923" i="5"/>
  <c r="J2304" i="5"/>
  <c r="J2166" i="5"/>
  <c r="J2089" i="5"/>
  <c r="J423" i="5"/>
  <c r="J950" i="5"/>
  <c r="J2360" i="5"/>
  <c r="J371" i="5"/>
  <c r="J1852" i="5"/>
  <c r="J1980" i="5"/>
  <c r="J1844" i="5"/>
  <c r="J601" i="5"/>
  <c r="J2146" i="5"/>
  <c r="J2067" i="5"/>
  <c r="J1787" i="5"/>
  <c r="J402" i="5"/>
  <c r="J1994" i="5"/>
  <c r="J1946" i="5"/>
  <c r="J2070" i="5"/>
  <c r="J2022" i="5"/>
  <c r="J438" i="5"/>
  <c r="J2244" i="5"/>
  <c r="J1996" i="5"/>
  <c r="J2353" i="5"/>
  <c r="J2095" i="5"/>
  <c r="J2187" i="5"/>
  <c r="J1066" i="5"/>
  <c r="J993" i="5"/>
  <c r="J1914" i="5"/>
  <c r="J1156" i="5"/>
  <c r="J2238" i="5"/>
  <c r="J2114" i="5"/>
  <c r="J2011" i="5"/>
  <c r="J663" i="5"/>
  <c r="J413" i="5"/>
  <c r="J1094" i="5"/>
  <c r="J1016" i="5"/>
  <c r="J2386" i="5"/>
  <c r="J1883" i="5"/>
  <c r="J1817" i="5"/>
  <c r="J1140" i="5"/>
  <c r="J2105" i="5"/>
  <c r="J1885" i="5"/>
  <c r="J2013" i="5"/>
  <c r="J2332" i="5"/>
  <c r="J740" i="5"/>
  <c r="J1870" i="5"/>
  <c r="J2354" i="5"/>
  <c r="J1926" i="5"/>
  <c r="J756" i="5"/>
  <c r="J2141" i="5"/>
  <c r="J1010" i="5"/>
  <c r="J2176" i="5"/>
  <c r="J2230" i="5"/>
  <c r="J1157" i="5"/>
  <c r="J1155" i="5"/>
  <c r="J1935" i="5"/>
  <c r="J2382" i="5"/>
  <c r="J1049" i="5"/>
  <c r="J1793" i="5"/>
  <c r="J1108" i="5"/>
  <c r="J1945" i="5"/>
  <c r="J1878" i="5"/>
  <c r="J1927" i="5"/>
  <c r="J1877" i="5"/>
  <c r="J2265" i="5"/>
  <c r="J2116" i="5"/>
  <c r="J1790" i="5"/>
  <c r="J1936" i="5"/>
  <c r="J1940" i="5"/>
  <c r="J2324" i="5"/>
  <c r="J2223" i="5"/>
  <c r="J2027" i="5"/>
  <c r="J2049" i="5"/>
  <c r="J1868" i="5"/>
  <c r="J1013" i="5"/>
  <c r="J420" i="5"/>
  <c r="J2103" i="5"/>
  <c r="J2128" i="5"/>
  <c r="J2381" i="5"/>
  <c r="J1796" i="5"/>
  <c r="J2220" i="5"/>
  <c r="J996" i="5"/>
  <c r="J1988" i="5"/>
  <c r="J2064" i="5"/>
  <c r="J2337" i="5"/>
  <c r="J1838" i="5"/>
  <c r="J2074" i="5"/>
  <c r="J1792" i="5"/>
  <c r="J2051" i="5"/>
  <c r="J2006" i="5"/>
  <c r="J2005" i="5"/>
  <c r="J1951" i="5"/>
  <c r="J1083" i="5"/>
  <c r="J735" i="5"/>
  <c r="J425" i="5"/>
  <c r="J2268" i="5"/>
  <c r="J1978" i="5"/>
  <c r="J2365" i="5"/>
  <c r="J747" i="5"/>
  <c r="J1840" i="5"/>
  <c r="J2205" i="5"/>
  <c r="J2017" i="5"/>
  <c r="J2298" i="5"/>
  <c r="J1141" i="5"/>
  <c r="J2090" i="5"/>
  <c r="J1942" i="5"/>
  <c r="J2234" i="5"/>
  <c r="J2314" i="5"/>
  <c r="J2331" i="5"/>
  <c r="J2002" i="5"/>
  <c r="J2207" i="5"/>
  <c r="J2044" i="5"/>
  <c r="J2156" i="5"/>
  <c r="J764" i="5"/>
  <c r="J404" i="5"/>
  <c r="J1772" i="5"/>
  <c r="J1105" i="5"/>
  <c r="J1057" i="5"/>
  <c r="J398" i="5"/>
  <c r="J1971" i="5"/>
  <c r="J2336" i="5"/>
  <c r="J2273" i="5"/>
  <c r="J2184" i="5"/>
  <c r="J1827" i="5"/>
  <c r="J2378" i="5"/>
  <c r="J990" i="5"/>
  <c r="J1833" i="5"/>
  <c r="J2185" i="5"/>
  <c r="J2096" i="5"/>
  <c r="J1948" i="5"/>
  <c r="J1101" i="5"/>
  <c r="J1949" i="5"/>
  <c r="J485" i="5"/>
  <c r="J2280" i="5"/>
  <c r="J2076" i="5"/>
  <c r="J2221" i="5"/>
  <c r="J1159" i="5"/>
  <c r="J2307" i="5"/>
  <c r="J2109" i="5"/>
  <c r="J2020" i="5"/>
  <c r="J2194" i="5"/>
  <c r="J2061" i="5"/>
  <c r="J396" i="5"/>
  <c r="J1832" i="5"/>
  <c r="J2120" i="5"/>
  <c r="J2154" i="5"/>
  <c r="J1873" i="5"/>
  <c r="J2281" i="5"/>
  <c r="J1806" i="5"/>
  <c r="J1876" i="5"/>
  <c r="J2226" i="5"/>
  <c r="J403" i="5"/>
  <c r="J1749" i="5"/>
  <c r="J1135" i="5"/>
  <c r="J1904" i="5"/>
  <c r="J2032" i="5"/>
  <c r="J1900" i="5"/>
  <c r="J1054" i="5"/>
  <c r="J2010" i="5"/>
  <c r="J1784" i="5"/>
  <c r="J1145" i="5"/>
  <c r="J1916" i="5"/>
  <c r="J1886" i="5"/>
  <c r="J1981" i="5"/>
  <c r="J1999" i="5"/>
  <c r="J2303" i="5"/>
  <c r="J1000" i="5"/>
  <c r="J2279" i="5"/>
  <c r="J1912" i="5"/>
  <c r="J1804" i="5"/>
  <c r="J2328" i="5"/>
  <c r="J1928" i="5"/>
  <c r="J713" i="5"/>
  <c r="J1132" i="5"/>
  <c r="J2311" i="5"/>
  <c r="J2370" i="5"/>
  <c r="J2215" i="5"/>
  <c r="J422" i="5"/>
  <c r="J2137" i="5"/>
  <c r="J991" i="5"/>
  <c r="J559" i="5"/>
  <c r="J1863" i="5"/>
  <c r="J2104" i="5"/>
  <c r="J2113" i="5"/>
  <c r="J2001" i="5"/>
  <c r="J2149" i="5"/>
  <c r="J2087" i="5"/>
  <c r="J2035" i="5"/>
  <c r="J2375" i="5"/>
  <c r="J2322" i="5"/>
  <c r="J1009" i="5"/>
  <c r="J2366" i="5"/>
  <c r="J1829" i="5"/>
  <c r="J2247" i="5"/>
  <c r="J2227" i="5"/>
  <c r="J2319" i="5"/>
  <c r="J2134" i="5"/>
  <c r="J2054" i="5"/>
  <c r="J1103" i="5"/>
  <c r="H765" i="5"/>
  <c r="D29" i="16" s="1"/>
  <c r="J2342" i="5"/>
  <c r="J1855" i="5"/>
  <c r="J2127" i="5"/>
  <c r="J682" i="5"/>
  <c r="J2091" i="5"/>
  <c r="J1962" i="5"/>
  <c r="J2341" i="5"/>
  <c r="J2078" i="5"/>
  <c r="J2306" i="5"/>
  <c r="J2150" i="5"/>
  <c r="J1982" i="5"/>
  <c r="J1059" i="5"/>
  <c r="J487" i="5"/>
  <c r="J1986" i="5"/>
  <c r="J1794" i="5"/>
  <c r="J2394" i="5"/>
  <c r="J2239" i="5"/>
  <c r="J1854" i="5"/>
  <c r="J1908" i="5"/>
  <c r="J2068" i="5"/>
  <c r="J1856" i="5"/>
  <c r="J1789" i="5"/>
  <c r="J683" i="5"/>
  <c r="J2016" i="5"/>
  <c r="J437" i="5"/>
  <c r="J2160" i="5"/>
  <c r="J2222" i="5"/>
  <c r="J699" i="5"/>
  <c r="J415" i="5"/>
  <c r="J694" i="5"/>
  <c r="J1828" i="5"/>
  <c r="J2260" i="5"/>
  <c r="J2129" i="5"/>
  <c r="J2126" i="5"/>
  <c r="J2079" i="5"/>
  <c r="J1110" i="5"/>
  <c r="J982" i="5"/>
  <c r="J119" i="5"/>
  <c r="J2277" i="5"/>
  <c r="J1858" i="5"/>
  <c r="J709" i="5"/>
  <c r="J393" i="5"/>
  <c r="J1811" i="5"/>
  <c r="J949" i="5"/>
  <c r="J406" i="5"/>
  <c r="J2059" i="5"/>
  <c r="J1920" i="5"/>
  <c r="J741" i="5"/>
  <c r="J693" i="5"/>
  <c r="J2052" i="5"/>
  <c r="J2038" i="5"/>
  <c r="J2282" i="5"/>
  <c r="J1063" i="5"/>
  <c r="J118" i="5"/>
  <c r="J383" i="5"/>
  <c r="J1843" i="5"/>
  <c r="J727" i="5"/>
  <c r="J2042" i="5"/>
  <c r="J2004" i="5"/>
  <c r="J1938" i="5"/>
  <c r="J1031" i="5"/>
  <c r="J368" i="5"/>
  <c r="J1119" i="5"/>
  <c r="J1998" i="5"/>
  <c r="J1127" i="5"/>
  <c r="J2384" i="5"/>
  <c r="J1800" i="5"/>
  <c r="J728" i="5"/>
  <c r="J1943" i="5"/>
  <c r="J1846" i="5"/>
  <c r="J691" i="5"/>
  <c r="J2033" i="5"/>
  <c r="J1977" i="5"/>
  <c r="J2030" i="5"/>
  <c r="J2269" i="5"/>
  <c r="J2003" i="5"/>
  <c r="J2228" i="5"/>
  <c r="J1079" i="5"/>
  <c r="J994" i="5"/>
  <c r="J2021" i="5"/>
  <c r="J729" i="5"/>
  <c r="J1911" i="5"/>
  <c r="J2294" i="5"/>
  <c r="J2028" i="5"/>
  <c r="J737" i="5"/>
  <c r="J2132" i="5"/>
  <c r="J2062" i="5"/>
  <c r="J2144" i="5"/>
  <c r="J2320" i="5"/>
  <c r="J2359" i="5"/>
  <c r="J1030" i="5"/>
  <c r="J1913" i="5"/>
  <c r="J2242" i="5"/>
  <c r="J1970" i="5"/>
  <c r="J1976" i="5"/>
  <c r="J1165" i="5"/>
  <c r="J2211" i="5"/>
  <c r="J2092" i="5"/>
  <c r="J2168" i="5"/>
  <c r="J1122" i="5"/>
  <c r="J483" i="5"/>
  <c r="J1849" i="5"/>
  <c r="J1889" i="5"/>
  <c r="J2201" i="5"/>
  <c r="J2065" i="5"/>
  <c r="J2082" i="5"/>
  <c r="J1898" i="5"/>
  <c r="J1020" i="5"/>
  <c r="J1072" i="5"/>
  <c r="J1841" i="5"/>
  <c r="J2182" i="5"/>
  <c r="J1115" i="5"/>
  <c r="J1967" i="5"/>
  <c r="J2167" i="5"/>
  <c r="J2019" i="5"/>
  <c r="I37" i="5"/>
  <c r="J1104" i="5"/>
  <c r="J2119" i="5"/>
  <c r="J416" i="5"/>
  <c r="J2278" i="5"/>
  <c r="J2355" i="5"/>
  <c r="J1158" i="5"/>
  <c r="J1869" i="5"/>
  <c r="J2197" i="5"/>
  <c r="J1937" i="5"/>
  <c r="J2058" i="5"/>
  <c r="J2229" i="5"/>
  <c r="J2256" i="5"/>
  <c r="J931" i="5"/>
  <c r="J1032" i="5"/>
  <c r="J1019" i="5"/>
  <c r="J115" i="5"/>
  <c r="J2367" i="5"/>
  <c r="J2018" i="5"/>
  <c r="J2344" i="5"/>
  <c r="J2026" i="5"/>
  <c r="J2305" i="5"/>
  <c r="J1062" i="5"/>
  <c r="J1150" i="5"/>
  <c r="J2071" i="5"/>
  <c r="J1023" i="5"/>
  <c r="J353" i="5"/>
  <c r="J2356" i="5"/>
  <c r="J748" i="5"/>
  <c r="J1875" i="5"/>
  <c r="J2295" i="5"/>
  <c r="J2024" i="5"/>
  <c r="J436" i="5"/>
  <c r="J2323" i="5"/>
  <c r="J1864" i="5"/>
  <c r="J1130" i="5"/>
  <c r="J2195" i="5"/>
  <c r="J2371" i="5"/>
  <c r="J1909" i="5"/>
  <c r="J2162" i="5"/>
  <c r="J986" i="5"/>
  <c r="J2124" i="5"/>
  <c r="J1748" i="5"/>
  <c r="J2253" i="5"/>
  <c r="J2283" i="5"/>
  <c r="J2046" i="5"/>
  <c r="J1785" i="5"/>
  <c r="J707" i="5"/>
  <c r="J2291" i="5"/>
  <c r="J1008" i="5"/>
  <c r="J1047" i="5"/>
  <c r="J1112" i="5"/>
  <c r="J1910" i="5"/>
  <c r="J1786" i="5"/>
  <c r="J2266" i="5"/>
  <c r="J1872" i="5"/>
  <c r="J1746" i="5"/>
  <c r="J2235" i="5"/>
  <c r="J2249" i="5"/>
  <c r="J1995" i="5"/>
  <c r="J688" i="5"/>
  <c r="J2012" i="5"/>
  <c r="J2358" i="5"/>
  <c r="J1826" i="5"/>
  <c r="J2203" i="5"/>
  <c r="J1918" i="5"/>
  <c r="J1845" i="5"/>
  <c r="J2098" i="5"/>
  <c r="J2317" i="5"/>
  <c r="J1148" i="5"/>
  <c r="J622" i="5"/>
  <c r="J998" i="5"/>
  <c r="J2293" i="5"/>
  <c r="J1801" i="5"/>
  <c r="J2372" i="5"/>
  <c r="J2380" i="5"/>
  <c r="J2345" i="5"/>
  <c r="J1897" i="5"/>
  <c r="J1888" i="5"/>
  <c r="J1903" i="5"/>
  <c r="J1860" i="5"/>
  <c r="J1880" i="5"/>
  <c r="J2216" i="5"/>
  <c r="J2347" i="5"/>
  <c r="J1861" i="5"/>
  <c r="J1906" i="5"/>
  <c r="J2143" i="5"/>
  <c r="J2287" i="5"/>
  <c r="J2147" i="5"/>
  <c r="J1767" i="5"/>
  <c r="J957" i="5"/>
  <c r="J2041" i="5"/>
  <c r="J2148" i="5"/>
  <c r="J1138" i="5"/>
  <c r="J2209" i="5"/>
  <c r="J2276" i="5"/>
  <c r="J2373" i="5"/>
  <c r="J2313" i="5"/>
  <c r="J1052" i="5"/>
  <c r="J1021" i="5"/>
  <c r="J31" i="5"/>
  <c r="J2099" i="5"/>
  <c r="J1788" i="5"/>
  <c r="J2100" i="5"/>
  <c r="J428" i="5"/>
  <c r="J1071" i="5"/>
  <c r="J1018" i="5"/>
  <c r="J2204" i="5"/>
  <c r="J1774" i="5"/>
  <c r="J2199" i="5"/>
  <c r="J2123" i="5"/>
  <c r="J1791" i="5"/>
  <c r="J2075" i="5"/>
  <c r="J1964" i="5"/>
  <c r="J2073" i="5"/>
  <c r="J426" i="5"/>
  <c r="J1024" i="5"/>
  <c r="J1866" i="5"/>
  <c r="J1859" i="5"/>
  <c r="J738" i="5"/>
  <c r="J2233" i="5"/>
  <c r="J2343" i="5"/>
  <c r="J2136" i="5"/>
  <c r="J2015" i="5"/>
  <c r="J2108" i="5"/>
  <c r="J1012" i="5"/>
  <c r="J2060" i="5"/>
  <c r="J703" i="5"/>
  <c r="J1815" i="5"/>
  <c r="J1973" i="5"/>
  <c r="J1802" i="5"/>
  <c r="J1091" i="5"/>
  <c r="J411" i="5"/>
  <c r="J2349" i="5"/>
  <c r="F29" i="16" l="1"/>
  <c r="C16" i="22" s="1"/>
  <c r="D16" i="22" s="1"/>
  <c r="F27" i="16"/>
  <c r="C14" i="22" s="1"/>
  <c r="D14" i="22" s="1"/>
  <c r="J671" i="5"/>
  <c r="J696" i="5"/>
  <c r="J1074" i="5"/>
  <c r="J2193" i="5"/>
  <c r="J249" i="5"/>
  <c r="J1053" i="5"/>
  <c r="J2077" i="5"/>
  <c r="J976" i="5"/>
  <c r="J1040" i="5"/>
  <c r="J765" i="5"/>
  <c r="J1076" i="5"/>
  <c r="J114" i="5"/>
  <c r="J2335" i="5"/>
  <c r="J971" i="5"/>
  <c r="J385" i="5"/>
  <c r="J2163" i="5"/>
  <c r="J983" i="5"/>
  <c r="J2110" i="5"/>
  <c r="J387" i="5"/>
  <c r="J163" i="5"/>
  <c r="J1813" i="5"/>
  <c r="J1932" i="5"/>
  <c r="J1771" i="5"/>
  <c r="J1084" i="5"/>
  <c r="J1078" i="5"/>
  <c r="J1011" i="5"/>
  <c r="J418" i="5"/>
  <c r="J391" i="5"/>
  <c r="J120" i="5"/>
  <c r="J307" i="5"/>
  <c r="J166" i="5"/>
  <c r="J256" i="5"/>
  <c r="J380" i="5"/>
  <c r="J258" i="5"/>
  <c r="J1038" i="5"/>
  <c r="J1766" i="5"/>
  <c r="J131" i="5"/>
  <c r="J1080" i="5"/>
  <c r="J1041" i="5"/>
  <c r="J960" i="5"/>
  <c r="J599" i="5"/>
  <c r="J421" i="5"/>
  <c r="J965" i="5"/>
  <c r="J2072" i="5"/>
  <c r="J605" i="5"/>
  <c r="J563" i="5"/>
  <c r="J2029" i="5"/>
  <c r="J520" i="5"/>
  <c r="J1770" i="5"/>
  <c r="J405" i="5"/>
  <c r="J1092" i="5"/>
  <c r="J1077" i="5"/>
  <c r="J2050" i="5"/>
  <c r="J1036" i="5"/>
  <c r="J257" i="5"/>
  <c r="J606" i="5"/>
  <c r="J687" i="5"/>
  <c r="J981" i="5"/>
  <c r="J964" i="5"/>
  <c r="J260" i="5"/>
  <c r="J1972" i="5"/>
  <c r="J2214" i="5"/>
  <c r="J569" i="5"/>
  <c r="J511" i="5"/>
  <c r="J126" i="5"/>
  <c r="J689" i="5"/>
  <c r="J2190" i="5"/>
  <c r="J259" i="5"/>
  <c r="J1867" i="5"/>
  <c r="J376" i="5"/>
  <c r="J966" i="5"/>
  <c r="J1037" i="5"/>
  <c r="J712" i="5"/>
  <c r="J111" i="5"/>
  <c r="J407" i="5"/>
  <c r="J2208" i="5"/>
  <c r="J952" i="5"/>
  <c r="J2173" i="5"/>
  <c r="J2047" i="5"/>
  <c r="J123" i="5"/>
  <c r="J2301" i="5"/>
  <c r="J608" i="5"/>
  <c r="J382" i="5"/>
  <c r="J401" i="5"/>
  <c r="J113" i="5"/>
  <c r="J255" i="5"/>
  <c r="J308" i="5"/>
  <c r="J248" i="5"/>
  <c r="J109" i="5"/>
  <c r="J2254" i="5"/>
  <c r="J1902" i="5"/>
  <c r="J110" i="5"/>
  <c r="J2200" i="5"/>
  <c r="J112" i="5"/>
  <c r="J2115" i="5"/>
  <c r="J2172" i="5"/>
  <c r="I1001" i="5"/>
  <c r="E36" i="16" s="1"/>
  <c r="J1039" i="5"/>
  <c r="J1089" i="5"/>
  <c r="J172" i="5"/>
  <c r="J167" i="5"/>
  <c r="J171" i="5"/>
  <c r="J978" i="5"/>
  <c r="I2389" i="5"/>
  <c r="E42" i="16" s="1"/>
  <c r="J128" i="5"/>
  <c r="I1954" i="5"/>
  <c r="E41" i="16" s="1"/>
  <c r="J987" i="5"/>
  <c r="J977" i="5"/>
  <c r="J711" i="5"/>
  <c r="J429" i="5"/>
  <c r="J579" i="5"/>
  <c r="J958" i="5"/>
  <c r="J2387" i="5"/>
  <c r="J980" i="5"/>
  <c r="E20" i="16"/>
  <c r="H33" i="5"/>
  <c r="J392" i="5"/>
  <c r="J169" i="5"/>
  <c r="J1879" i="5"/>
  <c r="J2395" i="5"/>
  <c r="J122" i="5"/>
  <c r="J2351" i="5"/>
  <c r="J366" i="5"/>
  <c r="J972" i="5"/>
  <c r="J1930" i="5"/>
  <c r="J367" i="5"/>
  <c r="J162" i="5"/>
  <c r="J967" i="5"/>
  <c r="J1060" i="5"/>
  <c r="J117" i="5"/>
  <c r="J127" i="5"/>
  <c r="J281" i="5"/>
  <c r="J969" i="5"/>
  <c r="J1992" i="5"/>
  <c r="J408" i="5"/>
  <c r="J2248" i="5"/>
  <c r="J959" i="5"/>
  <c r="J433" i="5"/>
  <c r="J1763" i="5"/>
  <c r="J108" i="5"/>
  <c r="J397" i="5"/>
  <c r="J373" i="5"/>
  <c r="J2327" i="5"/>
  <c r="J1776" i="5"/>
  <c r="J1073" i="5"/>
  <c r="J1881" i="5"/>
  <c r="J384" i="5"/>
  <c r="J124" i="5"/>
  <c r="J970" i="5"/>
  <c r="J168" i="5"/>
  <c r="J1773" i="5"/>
  <c r="J1939" i="5"/>
  <c r="J386" i="5"/>
  <c r="J1965" i="5"/>
  <c r="J2094" i="5"/>
  <c r="J28" i="5"/>
  <c r="J2352" i="5"/>
  <c r="J2252" i="5"/>
  <c r="H37" i="5"/>
  <c r="J35" i="5"/>
  <c r="H1001" i="5"/>
  <c r="D36" i="16" s="1"/>
  <c r="J1819" i="5"/>
  <c r="J973" i="5"/>
  <c r="J399" i="5"/>
  <c r="J1768" i="5"/>
  <c r="J600" i="5"/>
  <c r="J2350" i="5"/>
  <c r="J1090" i="5"/>
  <c r="J2037" i="5"/>
  <c r="J1823" i="5"/>
  <c r="J170" i="5"/>
  <c r="J1088" i="5"/>
  <c r="J1075" i="5"/>
  <c r="J2179" i="5"/>
  <c r="J985" i="5"/>
  <c r="J2308" i="5"/>
  <c r="J282" i="5"/>
  <c r="J57" i="5"/>
  <c r="J53" i="5"/>
  <c r="J107" i="5"/>
  <c r="J1960" i="5"/>
  <c r="H2389" i="5"/>
  <c r="D42" i="16" s="1"/>
  <c r="J1783" i="5"/>
  <c r="H1954" i="5"/>
  <c r="D41" i="16" s="1"/>
  <c r="I58" i="5"/>
  <c r="E21" i="16" s="1"/>
  <c r="J27" i="5"/>
  <c r="L16" i="22" l="1"/>
  <c r="L14" i="22"/>
  <c r="I933" i="5"/>
  <c r="E31" i="16" s="1"/>
  <c r="H933" i="5"/>
  <c r="J1727" i="5"/>
  <c r="J1476" i="5"/>
  <c r="J1624" i="5"/>
  <c r="J542" i="5"/>
  <c r="J1518" i="5"/>
  <c r="J314" i="5"/>
  <c r="J928" i="5"/>
  <c r="J206" i="5"/>
  <c r="J304" i="5"/>
  <c r="J1612" i="5"/>
  <c r="J37" i="5"/>
  <c r="J1665" i="5"/>
  <c r="J873" i="5"/>
  <c r="J1579" i="5"/>
  <c r="J1608" i="5"/>
  <c r="J1701" i="5"/>
  <c r="F42" i="16"/>
  <c r="C27" i="22" s="1"/>
  <c r="D27" i="22" s="1"/>
  <c r="J876" i="5"/>
  <c r="J1703" i="5"/>
  <c r="J2396" i="5"/>
  <c r="J479" i="5"/>
  <c r="J532" i="5"/>
  <c r="J291" i="5"/>
  <c r="J183" i="5"/>
  <c r="J1694" i="5"/>
  <c r="J1457" i="5"/>
  <c r="J1441" i="5"/>
  <c r="J1630" i="5"/>
  <c r="J1411" i="5"/>
  <c r="J546" i="5"/>
  <c r="J1442" i="5"/>
  <c r="J331" i="5"/>
  <c r="J1596" i="5"/>
  <c r="J1436" i="5"/>
  <c r="J529" i="5"/>
  <c r="J1737" i="5"/>
  <c r="J895" i="5"/>
  <c r="J184" i="5"/>
  <c r="J533" i="5"/>
  <c r="J178" i="5"/>
  <c r="J1500" i="5"/>
  <c r="J921" i="5"/>
  <c r="J853" i="5"/>
  <c r="J862" i="5"/>
  <c r="J524" i="5"/>
  <c r="J216" i="5"/>
  <c r="J232" i="5"/>
  <c r="J1598" i="5"/>
  <c r="J263" i="5"/>
  <c r="J1465" i="5"/>
  <c r="J917" i="5"/>
  <c r="J534" i="5"/>
  <c r="J1420" i="5"/>
  <c r="J540" i="5"/>
  <c r="J197" i="5"/>
  <c r="J180" i="5"/>
  <c r="J539" i="5"/>
  <c r="J1472" i="5"/>
  <c r="J175" i="5"/>
  <c r="J316" i="5"/>
  <c r="H1171" i="5"/>
  <c r="D37" i="16" s="1"/>
  <c r="F41" i="16"/>
  <c r="C26" i="22" s="1"/>
  <c r="D26" i="22" s="1"/>
  <c r="J1706" i="5"/>
  <c r="J1732" i="5"/>
  <c r="J1697" i="5"/>
  <c r="J1713" i="5"/>
  <c r="J1674" i="5"/>
  <c r="J1710" i="5"/>
  <c r="J1573" i="5"/>
  <c r="J1592" i="5"/>
  <c r="J1519" i="5"/>
  <c r="J1514" i="5"/>
  <c r="J1433" i="5"/>
  <c r="J1597" i="5"/>
  <c r="J1607" i="5"/>
  <c r="J1439" i="5"/>
  <c r="J1487" i="5"/>
  <c r="J1437" i="5"/>
  <c r="J1407" i="5"/>
  <c r="J1621" i="5"/>
  <c r="J1403" i="5"/>
  <c r="J1604" i="5"/>
  <c r="J1638" i="5"/>
  <c r="J1497" i="5"/>
  <c r="J1416" i="5"/>
  <c r="J1412" i="5"/>
  <c r="J1526" i="5"/>
  <c r="J1531" i="5"/>
  <c r="J1627" i="5"/>
  <c r="J922" i="5"/>
  <c r="J845" i="5"/>
  <c r="J904" i="5"/>
  <c r="J920" i="5"/>
  <c r="J846" i="5"/>
  <c r="J528" i="5"/>
  <c r="J212" i="5"/>
  <c r="J193" i="5"/>
  <c r="J219" i="5"/>
  <c r="J203" i="5"/>
  <c r="J301" i="5"/>
  <c r="J202" i="5"/>
  <c r="J278" i="5"/>
  <c r="J302" i="5"/>
  <c r="J288" i="5"/>
  <c r="J284" i="5"/>
  <c r="J1422" i="5"/>
  <c r="J1445" i="5"/>
  <c r="J1435" i="5"/>
  <c r="J867" i="5"/>
  <c r="J1563" i="5"/>
  <c r="J1695" i="5"/>
  <c r="J1720" i="5"/>
  <c r="J1631" i="5"/>
  <c r="J1679" i="5"/>
  <c r="J1419" i="5"/>
  <c r="J1689" i="5"/>
  <c r="J1532" i="5"/>
  <c r="J207" i="5"/>
  <c r="J1527" i="5"/>
  <c r="J1453" i="5"/>
  <c r="J1418" i="5"/>
  <c r="J1454" i="5"/>
  <c r="J293" i="5"/>
  <c r="J265" i="5"/>
  <c r="J194" i="5"/>
  <c r="J900" i="5"/>
  <c r="J1684" i="5"/>
  <c r="J1601" i="5"/>
  <c r="J325" i="5"/>
  <c r="J211" i="5"/>
  <c r="J1525" i="5"/>
  <c r="J1582" i="5"/>
  <c r="J1423" i="5"/>
  <c r="J313" i="5"/>
  <c r="J1414" i="5"/>
  <c r="J1530" i="5"/>
  <c r="J1485" i="5"/>
  <c r="J1606" i="5"/>
  <c r="J1628" i="5"/>
  <c r="J1667" i="5"/>
  <c r="J223" i="5"/>
  <c r="J188" i="5"/>
  <c r="J1001" i="5"/>
  <c r="J881" i="5"/>
  <c r="J298" i="5"/>
  <c r="J1517" i="5"/>
  <c r="J245" i="5"/>
  <c r="J1700" i="5"/>
  <c r="J866" i="5"/>
  <c r="J1634" i="5"/>
  <c r="J872" i="5"/>
  <c r="D20" i="16"/>
  <c r="J1591" i="5"/>
  <c r="J1633" i="5"/>
  <c r="J1578" i="5"/>
  <c r="J927" i="5"/>
  <c r="J1524" i="5"/>
  <c r="J1690" i="5"/>
  <c r="J1610" i="5"/>
  <c r="J1729" i="5"/>
  <c r="J1528" i="5"/>
  <c r="J541" i="5"/>
  <c r="J874" i="5"/>
  <c r="J225" i="5"/>
  <c r="J196" i="5"/>
  <c r="J1676" i="5"/>
  <c r="J1406" i="5"/>
  <c r="J1468" i="5"/>
  <c r="J286" i="5"/>
  <c r="J1620" i="5"/>
  <c r="J536" i="5"/>
  <c r="J1438" i="5"/>
  <c r="J1599" i="5"/>
  <c r="J1446" i="5"/>
  <c r="J910" i="5"/>
  <c r="J1421" i="5"/>
  <c r="J1675" i="5"/>
  <c r="J1577" i="5"/>
  <c r="J1698" i="5"/>
  <c r="J1401" i="5"/>
  <c r="J898" i="5"/>
  <c r="J1501" i="5"/>
  <c r="J319" i="5"/>
  <c r="J1413" i="5"/>
  <c r="J1466" i="5"/>
  <c r="J1687" i="5"/>
  <c r="J1602" i="5"/>
  <c r="J908" i="5"/>
  <c r="J1463" i="5"/>
  <c r="J906" i="5"/>
  <c r="J1603" i="5"/>
  <c r="J858" i="5"/>
  <c r="J1498" i="5"/>
  <c r="J1673" i="5"/>
  <c r="J1626" i="5"/>
  <c r="J1743" i="5"/>
  <c r="J1719" i="5"/>
  <c r="J1637" i="5"/>
  <c r="J918" i="5"/>
  <c r="J1623" i="5"/>
  <c r="J246" i="5"/>
  <c r="J2389" i="5"/>
  <c r="J1640" i="5"/>
  <c r="J370" i="5"/>
  <c r="J1715" i="5"/>
  <c r="J317" i="5"/>
  <c r="J1954" i="5"/>
  <c r="J847" i="5"/>
  <c r="J897" i="5"/>
  <c r="J1736" i="5"/>
  <c r="J878" i="5"/>
  <c r="J1605" i="5"/>
  <c r="J1087" i="5"/>
  <c r="J523" i="5"/>
  <c r="J890" i="5"/>
  <c r="J1493" i="5"/>
  <c r="J1405" i="5"/>
  <c r="J30" i="5"/>
  <c r="J1444" i="5"/>
  <c r="J1486" i="5"/>
  <c r="J1459" i="5"/>
  <c r="J1567" i="5"/>
  <c r="J901" i="5"/>
  <c r="J916" i="5"/>
  <c r="J1705" i="5"/>
  <c r="J526" i="5"/>
  <c r="J226" i="5"/>
  <c r="J312" i="5"/>
  <c r="J1632" i="5"/>
  <c r="I1778" i="5"/>
  <c r="E40" i="16" s="1"/>
  <c r="J880" i="5"/>
  <c r="J1586" i="5"/>
  <c r="J1443" i="5"/>
  <c r="J1571" i="5"/>
  <c r="J865" i="5"/>
  <c r="J892" i="5"/>
  <c r="J1430" i="5"/>
  <c r="J1512" i="5"/>
  <c r="J1677" i="5"/>
  <c r="J1516" i="5"/>
  <c r="J1696" i="5"/>
  <c r="J870" i="5"/>
  <c r="J885" i="5"/>
  <c r="J912" i="5"/>
  <c r="J1568" i="5"/>
  <c r="J311" i="5"/>
  <c r="J1533" i="5"/>
  <c r="J322" i="5"/>
  <c r="J1681" i="5"/>
  <c r="J1682" i="5"/>
  <c r="J1716" i="5"/>
  <c r="J1564" i="5"/>
  <c r="J1570" i="5"/>
  <c r="J1450" i="5"/>
  <c r="J1685" i="5"/>
  <c r="J1499" i="5"/>
  <c r="J1474" i="5"/>
  <c r="J1707" i="5"/>
  <c r="J902" i="5"/>
  <c r="J315" i="5"/>
  <c r="J844" i="5"/>
  <c r="J875" i="5"/>
  <c r="J1636" i="5"/>
  <c r="J1683" i="5"/>
  <c r="J543" i="5"/>
  <c r="J1507" i="5"/>
  <c r="J1494" i="5"/>
  <c r="J903" i="5"/>
  <c r="J1521" i="5"/>
  <c r="J1488" i="5"/>
  <c r="J186" i="5"/>
  <c r="J891" i="5"/>
  <c r="J1484" i="5"/>
  <c r="J589" i="5"/>
  <c r="J877" i="5"/>
  <c r="J1576" i="5"/>
  <c r="J1495" i="5"/>
  <c r="J1702" i="5"/>
  <c r="J883" i="5"/>
  <c r="J1458" i="5"/>
  <c r="J1691" i="5"/>
  <c r="J545" i="5"/>
  <c r="J285" i="5"/>
  <c r="J857" i="5"/>
  <c r="J856" i="5"/>
  <c r="J1428" i="5"/>
  <c r="J1086" i="5"/>
  <c r="J1410" i="5"/>
  <c r="J1615" i="5"/>
  <c r="J1506" i="5"/>
  <c r="J1085" i="5"/>
  <c r="J1510" i="5"/>
  <c r="J538" i="5"/>
  <c r="J182" i="5"/>
  <c r="J1503" i="5"/>
  <c r="I1171" i="5"/>
  <c r="E37" i="16" s="1"/>
  <c r="J1565" i="5"/>
  <c r="J181" i="5"/>
  <c r="J320" i="5"/>
  <c r="J1600" i="5"/>
  <c r="J1583" i="5"/>
  <c r="J1699" i="5"/>
  <c r="J926" i="5"/>
  <c r="J893" i="5"/>
  <c r="J1614" i="5"/>
  <c r="J623" i="5"/>
  <c r="J1688" i="5"/>
  <c r="J190" i="5"/>
  <c r="J911" i="5"/>
  <c r="J1572" i="5"/>
  <c r="J884" i="5"/>
  <c r="J1489" i="5"/>
  <c r="J1492" i="5"/>
  <c r="J1708" i="5"/>
  <c r="J218" i="5"/>
  <c r="J1505" i="5"/>
  <c r="J598" i="5"/>
  <c r="J715" i="5"/>
  <c r="J725" i="5"/>
  <c r="J1704" i="5"/>
  <c r="J294" i="5"/>
  <c r="J1678" i="5"/>
  <c r="J1409" i="5"/>
  <c r="J1635" i="5"/>
  <c r="J1448" i="5"/>
  <c r="J1731" i="5"/>
  <c r="J894" i="5"/>
  <c r="J1718" i="5"/>
  <c r="I548" i="5"/>
  <c r="E25" i="16" s="1"/>
  <c r="J929" i="5"/>
  <c r="J879" i="5"/>
  <c r="J1593" i="5"/>
  <c r="J1504" i="5"/>
  <c r="J1408" i="5"/>
  <c r="J1611" i="5"/>
  <c r="J899" i="5"/>
  <c r="J1619" i="5"/>
  <c r="J204" i="5"/>
  <c r="J390" i="5"/>
  <c r="J1574" i="5"/>
  <c r="J1641" i="5"/>
  <c r="J1477" i="5"/>
  <c r="J570" i="5"/>
  <c r="J1425" i="5"/>
  <c r="J1427" i="5"/>
  <c r="J531" i="5"/>
  <c r="J189" i="5"/>
  <c r="J871" i="5"/>
  <c r="J930" i="5"/>
  <c r="J1429" i="5"/>
  <c r="J185" i="5"/>
  <c r="J907" i="5"/>
  <c r="J510" i="5"/>
  <c r="H548" i="5"/>
  <c r="D25" i="16" s="1"/>
  <c r="F36" i="16"/>
  <c r="C21" i="22" s="1"/>
  <c r="D21" i="22" s="1"/>
  <c r="J1440" i="5"/>
  <c r="J1522" i="5"/>
  <c r="J198" i="5"/>
  <c r="J289" i="5"/>
  <c r="J1587" i="5"/>
  <c r="J855" i="5"/>
  <c r="J590" i="5"/>
  <c r="J179" i="5"/>
  <c r="J275" i="5"/>
  <c r="J1671" i="5"/>
  <c r="J535" i="5"/>
  <c r="J296" i="5"/>
  <c r="J1669" i="5"/>
  <c r="J1668" i="5"/>
  <c r="J1726" i="5"/>
  <c r="J1575" i="5"/>
  <c r="J330" i="5"/>
  <c r="J297" i="5"/>
  <c r="J266" i="5"/>
  <c r="J1451" i="5"/>
  <c r="J1663" i="5"/>
  <c r="J1434" i="5"/>
  <c r="J1639" i="5"/>
  <c r="J262" i="5"/>
  <c r="J1424" i="5"/>
  <c r="J896" i="5"/>
  <c r="J868" i="5"/>
  <c r="J276" i="5"/>
  <c r="J318" i="5"/>
  <c r="J1496" i="5"/>
  <c r="J1432" i="5"/>
  <c r="J328" i="5"/>
  <c r="J224" i="5"/>
  <c r="J264" i="5"/>
  <c r="J1462" i="5"/>
  <c r="J882" i="5"/>
  <c r="J1728" i="5"/>
  <c r="I1738" i="5"/>
  <c r="E39" i="16" s="1"/>
  <c r="J1585" i="5"/>
  <c r="J215" i="5"/>
  <c r="J310" i="5"/>
  <c r="J1714" i="5"/>
  <c r="J1613" i="5"/>
  <c r="J1534" i="5"/>
  <c r="J1469" i="5"/>
  <c r="J1082" i="5"/>
  <c r="J1723" i="5"/>
  <c r="J1529" i="5"/>
  <c r="J222" i="5"/>
  <c r="J1642" i="5"/>
  <c r="J547" i="5"/>
  <c r="J909" i="5"/>
  <c r="J1609" i="5"/>
  <c r="J1725" i="5"/>
  <c r="J221" i="5"/>
  <c r="J1661" i="5"/>
  <c r="H1738" i="5"/>
  <c r="D39" i="16" s="1"/>
  <c r="J329" i="5"/>
  <c r="J905" i="5"/>
  <c r="J1523" i="5"/>
  <c r="J864" i="5"/>
  <c r="J1461" i="5"/>
  <c r="J324" i="5"/>
  <c r="J1464" i="5"/>
  <c r="J1460" i="5"/>
  <c r="J1481" i="5"/>
  <c r="J1680" i="5"/>
  <c r="J1709" i="5"/>
  <c r="J1479" i="5"/>
  <c r="J1415" i="5"/>
  <c r="J217" i="5"/>
  <c r="J292" i="5"/>
  <c r="J192" i="5"/>
  <c r="J869" i="5"/>
  <c r="J1692" i="5"/>
  <c r="J1566" i="5"/>
  <c r="J1722" i="5"/>
  <c r="J544" i="5"/>
  <c r="J299" i="5"/>
  <c r="J1581" i="5"/>
  <c r="J1490" i="5"/>
  <c r="J1594" i="5"/>
  <c r="J1511" i="5"/>
  <c r="J1643" i="5"/>
  <c r="J1733" i="5"/>
  <c r="J1449" i="5"/>
  <c r="J209" i="5"/>
  <c r="J195" i="5"/>
  <c r="J1569" i="5"/>
  <c r="J525" i="5"/>
  <c r="J274" i="5"/>
  <c r="J1456" i="5"/>
  <c r="J1618" i="5"/>
  <c r="J852" i="5"/>
  <c r="J210" i="5"/>
  <c r="J1735" i="5"/>
  <c r="J1622" i="5"/>
  <c r="J1402" i="5"/>
  <c r="J1666" i="5"/>
  <c r="J1580" i="5"/>
  <c r="J1431" i="5"/>
  <c r="J854" i="5"/>
  <c r="J187" i="5"/>
  <c r="J287" i="5"/>
  <c r="J268" i="5"/>
  <c r="J234" i="5"/>
  <c r="J1508" i="5"/>
  <c r="J1404" i="5"/>
  <c r="J1470" i="5"/>
  <c r="J295" i="5"/>
  <c r="J229" i="5"/>
  <c r="J1693" i="5"/>
  <c r="J1584" i="5"/>
  <c r="J1595" i="5"/>
  <c r="J863" i="5"/>
  <c r="J1513" i="5"/>
  <c r="J1670" i="5"/>
  <c r="J1471" i="5"/>
  <c r="J530" i="5"/>
  <c r="J213" i="5"/>
  <c r="J303" i="5"/>
  <c r="J176" i="5"/>
  <c r="J919" i="5"/>
  <c r="J723" i="5"/>
  <c r="J1520" i="5"/>
  <c r="J1734" i="5"/>
  <c r="J272" i="5"/>
  <c r="J269" i="5"/>
  <c r="J205" i="5"/>
  <c r="J1417" i="5"/>
  <c r="J1664" i="5"/>
  <c r="J1475" i="5"/>
  <c r="J1717" i="5"/>
  <c r="J537" i="5"/>
  <c r="J270" i="5"/>
  <c r="J214" i="5"/>
  <c r="J199" i="5"/>
  <c r="J233" i="5"/>
  <c r="J1672" i="5"/>
  <c r="J886" i="5"/>
  <c r="J1467" i="5"/>
  <c r="J624" i="5"/>
  <c r="J1455" i="5"/>
  <c r="J848" i="5"/>
  <c r="J1711" i="5"/>
  <c r="J1473" i="5"/>
  <c r="J888" i="5"/>
  <c r="J1724" i="5"/>
  <c r="J558" i="5"/>
  <c r="J300" i="5"/>
  <c r="J277" i="5"/>
  <c r="J527" i="5"/>
  <c r="J1730" i="5"/>
  <c r="J1515" i="5"/>
  <c r="J1447" i="5"/>
  <c r="J889" i="5"/>
  <c r="J1662" i="5"/>
  <c r="J1721" i="5"/>
  <c r="J1629" i="5"/>
  <c r="J55" i="5"/>
  <c r="J1491" i="5"/>
  <c r="J1502" i="5"/>
  <c r="J1625" i="5"/>
  <c r="H58" i="5"/>
  <c r="D21" i="16" s="1"/>
  <c r="F21" i="16" s="1"/>
  <c r="C8" i="22" s="1"/>
  <c r="D8" i="22" s="1"/>
  <c r="I496" i="5"/>
  <c r="E24" i="16" s="1"/>
  <c r="D31" i="16"/>
  <c r="J843" i="5"/>
  <c r="J358" i="5"/>
  <c r="H1778" i="5"/>
  <c r="D40" i="16" s="1"/>
  <c r="J1742" i="5"/>
  <c r="J267" i="5"/>
  <c r="J720" i="5"/>
  <c r="H750" i="5"/>
  <c r="D28" i="16" s="1"/>
  <c r="J686" i="5"/>
  <c r="I750" i="5"/>
  <c r="E28" i="16" s="1"/>
  <c r="L8" i="22" l="1"/>
  <c r="L26" i="22"/>
  <c r="L27" i="22"/>
  <c r="J933" i="5"/>
  <c r="F20" i="16"/>
  <c r="C7" i="22" s="1"/>
  <c r="D7" i="22" s="1"/>
  <c r="J33" i="5"/>
  <c r="J58" i="5"/>
  <c r="F37" i="16"/>
  <c r="J1778" i="5"/>
  <c r="F31" i="16"/>
  <c r="C18" i="22" s="1"/>
  <c r="D18" i="22" s="1"/>
  <c r="F40" i="16"/>
  <c r="C25" i="22" s="1"/>
  <c r="D25" i="22" s="1"/>
  <c r="F39" i="16"/>
  <c r="C24" i="22" s="1"/>
  <c r="D24" i="22" s="1"/>
  <c r="J1560" i="5"/>
  <c r="J1551" i="5"/>
  <c r="J1550" i="5"/>
  <c r="I625" i="5"/>
  <c r="E26" i="16" s="1"/>
  <c r="J1548" i="5"/>
  <c r="J616" i="5"/>
  <c r="J1380" i="5"/>
  <c r="J1549" i="5"/>
  <c r="J1387" i="5"/>
  <c r="J1171" i="5"/>
  <c r="J253" i="5"/>
  <c r="J1543" i="5"/>
  <c r="J290" i="5"/>
  <c r="J2397" i="5"/>
  <c r="J1389" i="5"/>
  <c r="J1554" i="5"/>
  <c r="J1557" i="5"/>
  <c r="J1377" i="5"/>
  <c r="J321" i="5"/>
  <c r="J1379" i="5"/>
  <c r="J1375" i="5"/>
  <c r="J1559" i="5"/>
  <c r="J1383" i="5"/>
  <c r="J1384" i="5"/>
  <c r="J1396" i="5"/>
  <c r="J1398" i="5"/>
  <c r="J618" i="5"/>
  <c r="J609" i="5"/>
  <c r="J1385" i="5"/>
  <c r="J1546" i="5"/>
  <c r="F25" i="16"/>
  <c r="C12" i="22" s="1"/>
  <c r="D12" i="22" s="1"/>
  <c r="J1552" i="5"/>
  <c r="J1381" i="5"/>
  <c r="J1390" i="5"/>
  <c r="J614" i="5"/>
  <c r="J1536" i="5"/>
  <c r="J615" i="5"/>
  <c r="J327" i="5"/>
  <c r="J1540" i="5"/>
  <c r="J243" i="5"/>
  <c r="J220" i="5"/>
  <c r="H625" i="5"/>
  <c r="D26" i="16" s="1"/>
  <c r="J1542" i="5"/>
  <c r="J1397" i="5"/>
  <c r="J1395" i="5"/>
  <c r="J208" i="5"/>
  <c r="J1545" i="5"/>
  <c r="J1556" i="5"/>
  <c r="J1555" i="5"/>
  <c r="J617" i="5"/>
  <c r="J1382" i="5"/>
  <c r="J1394" i="5"/>
  <c r="J1544" i="5"/>
  <c r="J191" i="5"/>
  <c r="J1386" i="5"/>
  <c r="J244" i="5"/>
  <c r="J1558" i="5"/>
  <c r="J1388" i="5"/>
  <c r="J1376" i="5"/>
  <c r="J1538" i="5"/>
  <c r="J1539" i="5"/>
  <c r="J242" i="5"/>
  <c r="J1391" i="5"/>
  <c r="J1378" i="5"/>
  <c r="J326" i="5"/>
  <c r="J1547" i="5"/>
  <c r="J1537" i="5"/>
  <c r="J1392" i="5"/>
  <c r="J1393" i="5"/>
  <c r="J1553" i="5"/>
  <c r="J477" i="5"/>
  <c r="H496" i="5"/>
  <c r="D24" i="16" s="1"/>
  <c r="F24" i="16" s="1"/>
  <c r="C11" i="22" s="1"/>
  <c r="D11" i="22" s="1"/>
  <c r="J1541" i="5"/>
  <c r="J271" i="5"/>
  <c r="J135" i="5"/>
  <c r="J1738" i="5"/>
  <c r="J177" i="5"/>
  <c r="J359" i="5"/>
  <c r="J252" i="5"/>
  <c r="J273" i="5"/>
  <c r="J1374" i="5"/>
  <c r="J548" i="5"/>
  <c r="J323" i="5"/>
  <c r="J750" i="5"/>
  <c r="F28" i="16"/>
  <c r="C15" i="22" s="1"/>
  <c r="D15" i="22" s="1"/>
  <c r="L24" i="22" l="1"/>
  <c r="L12" i="22"/>
  <c r="L25" i="22"/>
  <c r="L18" i="22"/>
  <c r="L21" i="22"/>
  <c r="L15" i="22"/>
  <c r="L22" i="22"/>
  <c r="L11" i="22"/>
  <c r="J496" i="5"/>
  <c r="F26" i="16"/>
  <c r="C13" i="22" s="1"/>
  <c r="D13" i="22" s="1"/>
  <c r="J625" i="5"/>
  <c r="J2398" i="5"/>
  <c r="J360" i="5"/>
  <c r="J136" i="5"/>
  <c r="L13" i="22" l="1"/>
  <c r="J2399" i="5"/>
  <c r="J137" i="5"/>
  <c r="J361" i="5"/>
  <c r="J2400" i="5" l="1"/>
  <c r="J138" i="5"/>
  <c r="J2401" i="5" l="1"/>
  <c r="J139" i="5"/>
  <c r="J140" i="5" l="1"/>
  <c r="J2402" i="5"/>
  <c r="J141" i="5" l="1"/>
  <c r="J2403" i="5"/>
  <c r="J142" i="5" l="1"/>
  <c r="J2404" i="5"/>
  <c r="J2405" i="5" l="1"/>
  <c r="J143" i="5"/>
  <c r="J144" i="5"/>
  <c r="J2406" i="5" l="1"/>
  <c r="J145" i="5" l="1"/>
  <c r="J2407" i="5"/>
  <c r="J146" i="5" l="1"/>
  <c r="J2408" i="5"/>
  <c r="J147" i="5" l="1"/>
  <c r="J2409" i="5"/>
  <c r="J148" i="5" l="1"/>
  <c r="J149" i="5"/>
  <c r="J2410" i="5"/>
  <c r="J2411" i="5" l="1"/>
  <c r="J150" i="5" l="1"/>
  <c r="J2412" i="5"/>
  <c r="J151" i="5" l="1"/>
  <c r="J2413" i="5"/>
  <c r="J2414" i="5" l="1"/>
  <c r="J153" i="5"/>
  <c r="J152" i="5"/>
  <c r="J2415" i="5" l="1"/>
  <c r="J154" i="5" l="1"/>
  <c r="J2416" i="5"/>
  <c r="I2418" i="5"/>
  <c r="E43" i="16" s="1"/>
  <c r="J155" i="5" l="1"/>
  <c r="J2417" i="5"/>
  <c r="H2418" i="5"/>
  <c r="D43" i="16" s="1"/>
  <c r="J2418" i="5" l="1"/>
  <c r="J156" i="5"/>
  <c r="F43" i="16"/>
  <c r="C28" i="22" s="1"/>
  <c r="D28" i="22" s="1"/>
  <c r="L28" i="22" l="1"/>
  <c r="J157" i="5"/>
  <c r="I332" i="5" l="1"/>
  <c r="E22" i="16" s="1"/>
  <c r="J158" i="5"/>
  <c r="J159" i="5"/>
  <c r="H332" i="5"/>
  <c r="D22" i="16" s="1"/>
  <c r="J332" i="5" l="1"/>
  <c r="F22" i="16"/>
  <c r="C9" i="22" s="1"/>
  <c r="D9" i="22" s="1"/>
  <c r="J816" i="5" l="1"/>
  <c r="J1370" i="5"/>
  <c r="J1337" i="5"/>
  <c r="J1303" i="5"/>
  <c r="J1269" i="5"/>
  <c r="J1250" i="5"/>
  <c r="J1215" i="5"/>
  <c r="J787" i="5"/>
  <c r="J1342" i="5"/>
  <c r="J1366" i="5"/>
  <c r="J1333" i="5"/>
  <c r="J1299" i="5"/>
  <c r="J1264" i="5"/>
  <c r="J1229" i="5"/>
  <c r="J1195" i="5"/>
  <c r="J803" i="5"/>
  <c r="J1357" i="5"/>
  <c r="J1255" i="5"/>
  <c r="J1220" i="5"/>
  <c r="J1339" i="5"/>
  <c r="J1271" i="5"/>
  <c r="J1358" i="5"/>
  <c r="J1325" i="5"/>
  <c r="J1289" i="5"/>
  <c r="J1187" i="5"/>
  <c r="J1349" i="5"/>
  <c r="J1280" i="5"/>
  <c r="J1247" i="5"/>
  <c r="J1331" i="5"/>
  <c r="J1297" i="5"/>
  <c r="J1262" i="5"/>
  <c r="J1193" i="5"/>
  <c r="J801" i="5"/>
  <c r="J1285" i="5"/>
  <c r="J1252" i="5"/>
  <c r="J1217" i="5"/>
  <c r="J1310" i="5"/>
  <c r="J1276" i="5"/>
  <c r="J1301" i="5"/>
  <c r="J1231" i="5"/>
  <c r="J1197" i="5"/>
  <c r="J1359" i="5"/>
  <c r="J1326" i="5"/>
  <c r="J1290" i="5"/>
  <c r="J1323" i="5"/>
  <c r="J1306" i="5"/>
  <c r="J1254" i="5"/>
  <c r="J1260" i="5"/>
  <c r="J1225" i="5"/>
  <c r="J1191" i="5"/>
  <c r="J799" i="5"/>
  <c r="J1284" i="5"/>
  <c r="J1251" i="5"/>
  <c r="J1275" i="5"/>
  <c r="J1242" i="5"/>
  <c r="J1205" i="5"/>
  <c r="J813" i="5"/>
  <c r="J1302" i="5"/>
  <c r="J1282" i="5"/>
  <c r="J1249" i="5"/>
  <c r="J1214" i="5"/>
  <c r="J1313" i="5"/>
  <c r="J1199" i="5"/>
  <c r="J1294" i="5"/>
  <c r="J1259" i="5"/>
  <c r="J1235" i="5"/>
  <c r="J1371" i="5"/>
  <c r="J1338" i="5"/>
  <c r="J1304" i="5"/>
  <c r="J1200" i="5"/>
  <c r="J1367" i="5"/>
  <c r="J1334" i="5"/>
  <c r="J1265" i="5"/>
  <c r="J1196" i="5"/>
  <c r="J1221" i="5"/>
  <c r="J795" i="5"/>
  <c r="J818" i="5"/>
  <c r="J1257" i="5"/>
  <c r="J1222" i="5"/>
  <c r="J1350" i="5"/>
  <c r="J1315" i="5"/>
  <c r="J1248" i="5"/>
  <c r="J1213" i="5"/>
  <c r="J1340" i="5"/>
  <c r="J1202" i="5"/>
  <c r="J810" i="5"/>
  <c r="J1287" i="5"/>
  <c r="J1219" i="5"/>
  <c r="J791" i="5"/>
  <c r="J1296" i="5"/>
  <c r="J1322" i="5"/>
  <c r="J1218" i="5"/>
  <c r="J825" i="5"/>
  <c r="J790" i="5"/>
  <c r="J1345" i="5"/>
  <c r="J1277" i="5"/>
  <c r="J1244" i="5"/>
  <c r="J815" i="5"/>
  <c r="J1369" i="5"/>
  <c r="J1268" i="5"/>
  <c r="J1198" i="5"/>
  <c r="J1360" i="5"/>
  <c r="J1327" i="5"/>
  <c r="J1258" i="5"/>
  <c r="J1223" i="5"/>
  <c r="J1189" i="5"/>
  <c r="J797" i="5"/>
  <c r="J1307" i="5"/>
  <c r="J1237" i="5"/>
  <c r="J1203" i="5"/>
  <c r="J811" i="5"/>
  <c r="J1365" i="5"/>
  <c r="J1332" i="5"/>
  <c r="J1298" i="5"/>
  <c r="J1263" i="5"/>
  <c r="J1228" i="5"/>
  <c r="J1194" i="5"/>
  <c r="J802" i="5"/>
  <c r="J1348" i="5"/>
  <c r="J1279" i="5"/>
  <c r="J1209" i="5"/>
  <c r="J817" i="5"/>
  <c r="J1233" i="5"/>
  <c r="J1361" i="5"/>
  <c r="J1312" i="5"/>
  <c r="J1190" i="5"/>
  <c r="J798" i="5"/>
  <c r="J1352" i="5"/>
  <c r="J1317" i="5"/>
  <c r="J1274" i="5"/>
  <c r="J1241" i="5"/>
  <c r="J794" i="5"/>
  <c r="J1305" i="5"/>
  <c r="J809" i="5"/>
  <c r="J808" i="5"/>
  <c r="J1362" i="5"/>
  <c r="J1329" i="5"/>
  <c r="J1353" i="5"/>
  <c r="J1318" i="5"/>
  <c r="J823" i="5"/>
  <c r="J788" i="5"/>
  <c r="J1347" i="5"/>
  <c r="J804" i="5"/>
  <c r="J1364" i="5"/>
  <c r="J1270" i="5"/>
  <c r="J1356" i="5"/>
  <c r="J1261" i="5"/>
  <c r="J800" i="5"/>
  <c r="J1354" i="5"/>
  <c r="J824" i="5"/>
  <c r="J1344" i="5"/>
  <c r="J1206" i="5"/>
  <c r="J814" i="5"/>
  <c r="J1368" i="5"/>
  <c r="J1335" i="5"/>
  <c r="J805" i="5"/>
  <c r="J796" i="5"/>
  <c r="J820" i="5"/>
  <c r="J1236" i="5"/>
  <c r="J1278" i="5"/>
  <c r="J1245" i="5"/>
  <c r="J1208" i="5"/>
  <c r="J1328" i="5"/>
  <c r="J1224" i="5"/>
  <c r="J1256" i="5"/>
  <c r="J1272" i="5"/>
  <c r="J1295" i="5"/>
  <c r="J1267" i="5"/>
  <c r="J1308" i="5"/>
  <c r="J1204" i="5"/>
  <c r="J812" i="5"/>
  <c r="J826" i="5"/>
  <c r="J1234" i="5"/>
  <c r="J785" i="5"/>
  <c r="H827" i="5"/>
  <c r="D30" i="16" s="1"/>
  <c r="J1363" i="5"/>
  <c r="J1330" i="5"/>
  <c r="J1226" i="5"/>
  <c r="J1192" i="5"/>
  <c r="I827" i="5"/>
  <c r="E30" i="16" s="1"/>
  <c r="J789" i="5"/>
  <c r="J1216" i="5"/>
  <c r="J1291" i="5"/>
  <c r="J1300" i="5"/>
  <c r="J1230" i="5"/>
  <c r="J1281" i="5"/>
  <c r="J1246" i="5"/>
  <c r="J1321" i="5"/>
  <c r="J1243" i="5"/>
  <c r="I1644" i="5"/>
  <c r="E38" i="16" s="1"/>
  <c r="E44" i="16" s="1"/>
  <c r="J1201" i="5"/>
  <c r="J1283" i="5"/>
  <c r="J822" i="5"/>
  <c r="J1188" i="5"/>
  <c r="J1341" i="5"/>
  <c r="J1273" i="5"/>
  <c r="J1324" i="5"/>
  <c r="J1288" i="5"/>
  <c r="J1186" i="5"/>
  <c r="H1644" i="5"/>
  <c r="D38" i="16" s="1"/>
  <c r="J1355" i="5"/>
  <c r="J1286" i="5"/>
  <c r="J1253" i="5"/>
  <c r="J1311" i="5"/>
  <c r="J1207" i="5"/>
  <c r="J1336" i="5"/>
  <c r="J806" i="5"/>
  <c r="J1343" i="5"/>
  <c r="J1309" i="5"/>
  <c r="J1210" i="5"/>
  <c r="J807" i="5"/>
  <c r="J1232" i="5"/>
  <c r="J1351" i="5"/>
  <c r="J1316" i="5"/>
  <c r="J821" i="5"/>
  <c r="J786" i="5"/>
  <c r="J1314" i="5"/>
  <c r="J1227" i="5"/>
  <c r="L9" i="22" l="1"/>
  <c r="J827" i="5"/>
  <c r="F38" i="16"/>
  <c r="D44" i="16"/>
  <c r="J1644" i="5"/>
  <c r="C23" i="22" s="1"/>
  <c r="D23" i="22" s="1"/>
  <c r="F30" i="16"/>
  <c r="C17" i="22" s="1"/>
  <c r="D17" i="22" s="1"/>
  <c r="F44" i="16" l="1"/>
  <c r="L17" i="22"/>
  <c r="J439" i="5"/>
  <c r="C29" i="22" l="1"/>
  <c r="J441" i="5"/>
  <c r="J456" i="5"/>
  <c r="J461" i="5"/>
  <c r="J460" i="5"/>
  <c r="J455" i="5"/>
  <c r="J442" i="5"/>
  <c r="J457" i="5"/>
  <c r="J446" i="5"/>
  <c r="J443" i="5"/>
  <c r="J440" i="5"/>
  <c r="J459" i="5"/>
  <c r="J458" i="5"/>
  <c r="J447" i="5"/>
  <c r="J452" i="5"/>
  <c r="I463" i="5"/>
  <c r="E23" i="16" s="1"/>
  <c r="E32" i="16" s="1"/>
  <c r="E46" i="16" s="1"/>
  <c r="J448" i="5"/>
  <c r="J451" i="5"/>
  <c r="J453" i="5"/>
  <c r="J454" i="5"/>
  <c r="J445" i="5"/>
  <c r="J450" i="5"/>
  <c r="J434" i="5"/>
  <c r="L23" i="22" l="1"/>
  <c r="E29" i="22"/>
  <c r="D29" i="22"/>
  <c r="H463" i="5"/>
  <c r="D23" i="16" s="1"/>
  <c r="E47" i="16"/>
  <c r="E48" i="16" s="1"/>
  <c r="J449" i="5"/>
  <c r="J444" i="5"/>
  <c r="L29" i="22" l="1"/>
  <c r="F23" i="16"/>
  <c r="C10" i="22" s="1"/>
  <c r="D10" i="22" s="1"/>
  <c r="D32" i="16"/>
  <c r="J463" i="5"/>
  <c r="C19" i="22" l="1"/>
  <c r="D46" i="16"/>
  <c r="F32" i="16"/>
  <c r="F46" i="16" s="1"/>
  <c r="G6" i="19" s="1"/>
  <c r="C7" i="19" s="1"/>
  <c r="C30" i="22" l="1"/>
  <c r="C49" i="22" s="1"/>
  <c r="L10" i="22"/>
  <c r="L7" i="19"/>
  <c r="L9" i="19" s="1"/>
  <c r="G7" i="19"/>
  <c r="C8" i="19" s="1"/>
  <c r="G8" i="19" s="1"/>
  <c r="C9" i="19" s="1"/>
  <c r="D47" i="16"/>
  <c r="D48" i="16" s="1"/>
  <c r="F47" i="16"/>
  <c r="F48" i="16" s="1"/>
  <c r="L7" i="22"/>
  <c r="D19" i="22"/>
  <c r="D30" i="22" s="1"/>
  <c r="E19" i="22"/>
  <c r="E30" i="22" s="1"/>
  <c r="D9" i="19" l="1"/>
  <c r="F9" i="19" s="1"/>
  <c r="G9" i="19" s="1"/>
  <c r="L19" i="22"/>
  <c r="D36" i="22"/>
  <c r="D37" i="22" s="1"/>
  <c r="E37" i="22"/>
  <c r="E49" i="22" l="1"/>
  <c r="E35" i="22"/>
  <c r="D34" i="22"/>
  <c r="L34" i="22" s="1"/>
  <c r="D35" i="22" l="1"/>
  <c r="D49" i="22" s="1"/>
  <c r="L35" i="22" l="1"/>
  <c r="L49" i="22" s="1"/>
</calcChain>
</file>

<file path=xl/sharedStrings.xml><?xml version="1.0" encoding="utf-8"?>
<sst xmlns="http://schemas.openxmlformats.org/spreadsheetml/2006/main" count="8298" uniqueCount="1188">
  <si>
    <t>PROPOSED RESIDENTIAL DEVELOPMENT PROVIDENT ECOPOLITAN, BENGALURU</t>
  </si>
  <si>
    <t>INSTRUCTIONS TO TENDER</t>
  </si>
  <si>
    <t>The Schedule of Rate shall be read with all the other sections of this bidding document including technical specification, general and special conditions of contract, safety requirements, EHS norms etc.</t>
  </si>
  <si>
    <r>
      <rPr>
        <sz val="12"/>
        <color rgb="FFFF0000"/>
        <rFont val="Calibri"/>
        <family val="2"/>
        <scheme val="minor"/>
      </rPr>
      <t xml:space="preserve"> </t>
    </r>
    <r>
      <rPr>
        <sz val="12"/>
        <rFont val="Calibri"/>
        <family val="2"/>
        <scheme val="minor"/>
      </rPr>
      <t>All the works shall be measured upon completion and paid for at the rate quoted and accepted in the “Schedule of Price”. In case any activity though specifically not covered in schedule of rates descriptions but the same is covered under scope of work/scope of supply/specification drawings etc. no extra claim on this account shall be entertained, since schedule of price is to be read in conjunction with all other documents forming part of the contract.</t>
    </r>
  </si>
  <si>
    <t>Written approval for the aggregates, materials used for construction to be obtained from the client /the Engineer prior to commencement of work.</t>
  </si>
  <si>
    <r>
      <t>All items of work mentioned in the Schedule of Rates shall be carried out as per the specifications, drawings and instructions of Client/</t>
    </r>
    <r>
      <rPr>
        <sz val="12"/>
        <color theme="1"/>
        <rFont val="Calibri"/>
        <family val="2"/>
        <scheme val="minor"/>
      </rPr>
      <t>the Engineer</t>
    </r>
    <r>
      <rPr>
        <sz val="12"/>
        <rFont val="Calibri"/>
        <family val="2"/>
        <scheme val="minor"/>
      </rPr>
      <t xml:space="preserve"> and the rates are deemed to be inclusive of material, consumable, labour, supervision, testing, tools and tackles and detailing of construction/fabrication drawings, wherever required as called for in the detail specification and conditions of the Contract.</t>
    </r>
  </si>
  <si>
    <t>This is an item rate tender and quantities are tentative. The Contractor's unit rates quoted shall not change for any variation in quantities.</t>
  </si>
  <si>
    <t>Suitable barricading, warning systems, signages, sand cushing. Multiple handling of materials shall be taken into account in view of restricted area availabe for contruction. Extra claim for cost and time will not be accepted on account of failure to take into account the above factors prior to quoting.</t>
  </si>
  <si>
    <t>Tests on materials shall confirm to IS  Specification and the test shall be carried out as directed either at site Laboratory or at any approved test laboratory.</t>
  </si>
  <si>
    <t>Material shall be of good, approved, acceptable quality &amp; purchased from approved source; got approved from the Engineer prior to usage and meeting all relevant codal norms.</t>
  </si>
  <si>
    <t>Work shall be carried out as per latest good for construction drawings, specifications &amp; carried out to the satisfaction of the engineer.</t>
  </si>
  <si>
    <t>Work will be measured and paid only as shown on the drawing as per applicable clause in IS 1200 unless or otherwise specified elsewhere.</t>
  </si>
  <si>
    <t>SUMMARY</t>
  </si>
  <si>
    <t>Sl.No.</t>
  </si>
  <si>
    <t xml:space="preserve">Description </t>
  </si>
  <si>
    <t>Amount (Rs.) (Incl Course Putty)</t>
  </si>
  <si>
    <t>Ph - 1</t>
  </si>
  <si>
    <t>Ph 2</t>
  </si>
  <si>
    <t>Total</t>
  </si>
  <si>
    <t>A</t>
  </si>
  <si>
    <t>CIVIL &amp; STRUCTURAL WORKS</t>
  </si>
  <si>
    <t>Earthwork &amp; Antitermite Works</t>
  </si>
  <si>
    <t>Plain cement concrete works</t>
  </si>
  <si>
    <t>Reinforced cement concrete works</t>
  </si>
  <si>
    <t>Form work</t>
  </si>
  <si>
    <t>Reinforcement Steel Works</t>
  </si>
  <si>
    <t>Concrete Flooring works</t>
  </si>
  <si>
    <t>Waterproofing works (through NSC)</t>
  </si>
  <si>
    <t>Expansion Joints (through NSC)</t>
  </si>
  <si>
    <t>Miscellaneous works</t>
  </si>
  <si>
    <t>Conduit with accessories</t>
  </si>
  <si>
    <t>Masonry works</t>
  </si>
  <si>
    <t>Plastering works</t>
  </si>
  <si>
    <t>Sub-Total</t>
  </si>
  <si>
    <t>B</t>
  </si>
  <si>
    <t>FINISHING WORKS</t>
  </si>
  <si>
    <t>Gypsum Plastering works</t>
  </si>
  <si>
    <t>Painting works</t>
  </si>
  <si>
    <t>Flooring, Dadoing, Skirting works</t>
  </si>
  <si>
    <t>Structural Steel works</t>
  </si>
  <si>
    <t>Joinery works</t>
  </si>
  <si>
    <t>UPVC Works</t>
  </si>
  <si>
    <t>False ceiling works</t>
  </si>
  <si>
    <t xml:space="preserve"> Total Excluding Taxes</t>
  </si>
  <si>
    <t>GST 18%</t>
  </si>
  <si>
    <t xml:space="preserve"> Total Including Taxes</t>
  </si>
  <si>
    <t>Project - Provident Ecopolitan,  Aerospace Park, Bangalore.</t>
  </si>
  <si>
    <t>Summary - Structure &amp; Finishing Works</t>
  </si>
  <si>
    <t>As per VO#02</t>
  </si>
  <si>
    <t>As per Actual</t>
  </si>
  <si>
    <t>Present Variation</t>
  </si>
  <si>
    <t>Remarks</t>
  </si>
  <si>
    <t>Amount (Rs.)</t>
  </si>
  <si>
    <t>Waterproofing works</t>
  </si>
  <si>
    <t>Expansion Joints</t>
  </si>
  <si>
    <t>Sub-Total - A</t>
  </si>
  <si>
    <t>Sub-Total - B</t>
  </si>
  <si>
    <t>Grand Toral (A + B)</t>
  </si>
  <si>
    <t>C</t>
  </si>
  <si>
    <t>NT #01</t>
  </si>
  <si>
    <t>Additional Aluminium Formwork</t>
  </si>
  <si>
    <t>Sub-Total - C</t>
  </si>
  <si>
    <t>D</t>
  </si>
  <si>
    <t>NT #02</t>
  </si>
  <si>
    <t>Sub-Total - D</t>
  </si>
  <si>
    <t>E</t>
  </si>
  <si>
    <t>Derived Items (UPVC doors &amp; Windows)</t>
  </si>
  <si>
    <t>Sub-Total - E</t>
  </si>
  <si>
    <t>F</t>
  </si>
  <si>
    <t>Derived Items (RMC &amp; other Misc Works)</t>
  </si>
  <si>
    <t>Sub-Total - F</t>
  </si>
  <si>
    <t>G</t>
  </si>
  <si>
    <t>NT #03</t>
  </si>
  <si>
    <t>Sub-Total - G</t>
  </si>
  <si>
    <t>H</t>
  </si>
  <si>
    <t>Compound Wall Works</t>
  </si>
  <si>
    <t>Sub-Total - H</t>
  </si>
  <si>
    <t>I</t>
  </si>
  <si>
    <t>External Development Works</t>
  </si>
  <si>
    <t>Sub-Total - I</t>
  </si>
  <si>
    <t>NT, Derived &amp; Additional Scope of Works (VO#03)</t>
  </si>
  <si>
    <t xml:space="preserve"> Total Amount (Excl GST)</t>
  </si>
  <si>
    <t>BOQ FOR CIVIL &amp; FINISHING WORKS</t>
  </si>
  <si>
    <t>Item No.</t>
  </si>
  <si>
    <t>Description of works</t>
  </si>
  <si>
    <t>UOM</t>
  </si>
  <si>
    <t>Rate</t>
  </si>
  <si>
    <t>Current Variation</t>
  </si>
  <si>
    <t xml:space="preserve">Quantity </t>
  </si>
  <si>
    <t xml:space="preserve">Amount (Rs.) </t>
  </si>
  <si>
    <t>Quantity</t>
  </si>
  <si>
    <t>Amount</t>
  </si>
  <si>
    <t>Ph -2</t>
  </si>
  <si>
    <t>Ph 1</t>
  </si>
  <si>
    <t>STRUCTURE WORKS</t>
  </si>
  <si>
    <t>EARTHWORKS</t>
  </si>
  <si>
    <t>General Notes for all Excavation Items: Contractor shall take all required permissions from the appropriate  authorities for Excavation, Blasting, Carting away materials etc. and shall bear all the expenses for the same.</t>
  </si>
  <si>
    <t>Rate shall include 
1. Removal of all kinds of vegetation, small shrubs etc. If there are any shrubs, bushes, roots of the trees to be removed for min depth 1.5m including all necessary permissions. Lift &amp; lead outside campus are to be considered to suit the local regulations.  The necessary approval shall be taken for removal of trees with the consent of the clients if applicable. The contractor shall be fully responsible for liasoning with local authoritites, compliance to all the statutory obligations, including all labour lanes in force, facilities, policies etc. towards all employees , labour and under no circumstance nor any acting party pass on the responsiblitites of the contractor  to the other contractor/clients.</t>
  </si>
  <si>
    <t xml:space="preserve">2. Contractor shall get acquainted with site conditions, nature of soil and adopt suitable dewatering system as deemed fit for the nature of soil and prevailing water table and water collected by runoff or rain needs to be disposed off from the site.  The rate shall include keeping the excavated surface dry till completion of the scope of work. Dewatered water/ Slush  shall be drained out by suitable means to places not objected by civic authorities. The contractor shall submit the method statement for dewatering and the same shall be let out of the building premises through proper pipes &amp; channels as required. </t>
  </si>
  <si>
    <t xml:space="preserve">3. The rate shall include necessary general shoring, strutting with approved timber/steel accessories wherever necessary as approved by the Client / the Engineer. </t>
  </si>
  <si>
    <t>4. Contour level to be taken jointly with the Project Manager and prior written approval be taken before starting any excavation/ filling at every 3 / 5 mt grids for arriving at the actual quantity using simpsons rule.  Cost to include all and necessary royalty and other permission charges required to execute the works.</t>
  </si>
  <si>
    <t>5. The rate shall include all necessary setting out of building, excavation line, barrication by grid/plot marking, survey by Total station, transfer of bench mark, etc., complete</t>
  </si>
  <si>
    <t>6.The quoted rates includes seggregating of good quality excavated earth from the clay / silty soil and storing in designted area for further treatment within the site premises for future landscape purposes including preserving top 300 mm layer of existing soil to meet MOEF requirements.. No extra is payable towards double handling.</t>
  </si>
  <si>
    <t>7. Quoted rates shall incldue the preparation of temporary access road / Pathways, cross over, foot path, tracks, hard standings, temporary ramp to approach the excavated level etc, and temporary drains, rerouting of existing roads, supporting systems for existing MEP services if any and re-routing if required, etc. complete. at no extra cost.</t>
  </si>
  <si>
    <t>8.  Carting away all types of excavated earth outside or within the site shall be included and environmental norms to be followed for discarding excavated material with submission of document of proof.</t>
  </si>
  <si>
    <t>9. Soil shall be classified as three types for billing purpose.</t>
  </si>
  <si>
    <t>a.Classification under hard rock  excavation item which requires chiselling with compressed air/mechanical equipment's,controlled blasting, chemical splitting, diamond cutting etc. with necessary mechanical equipment's and loose boulders which requires splitting and handling.</t>
  </si>
  <si>
    <t>b. Classification under soft/medium/ weathered rock  excavation item which is non poclainable, can be excavated using rock breaker attachments to JCB/Poclain, manual chiselling, etc. and loose boulders removal without spliting etc.</t>
  </si>
  <si>
    <t xml:space="preserve">c. Classification under soil  excavation which is poclainable, can be excavated using JCB/Poclain etc. </t>
  </si>
  <si>
    <t>10. Please note that the water and power required for construction shall be arranged by contractor and shall be included in the rates quoted. Necessary bore wells , bringing water from tankers from outside, DG, temporary power, power distribution lines etc are all part of the rates quoted.</t>
  </si>
  <si>
    <t xml:space="preserve">11. The method statement shall include all safety features and protection to workmen, third party as well as property and services nearby. Methods of shoring and strutting should be fully detailed in the method statement. Removal of excavated material from excavated area, method of handling, method of storage (including any handling if necessary) as well as disposal shall be explained fully. Where controlled blasting is restricted, the contractor should ensure that all necessary statutory approvals are obtained in advance and kept in current and all necessary insurance and other covers shall be taken and kept valid in the case of sub-contracting this job, such cover shall include sub-contractor's workman also. Where controlled blasting is resorted to, contractor should take all necessary precaution for ensuring safety of life end property in the vicinity. </t>
  </si>
  <si>
    <t xml:space="preserve">12. Carting away of excavated soil/surplus /dense soil/ disintegrated/ weathered/ soft rock /other materials away from the site to a place designated and not objected by civic authorities by mechanical means including lead, lift, loading, unloading etc., complete. Including taking necessary approval from local authorities, environmental norms to be followed for discarding earth with submission of document of proof and fee if any. For the purpose of payment, quantities from the excavated area based on contour profile shall be accounted and loose earth or truck load will not be measured and paid. Rate to include all royalties, Seignorage, taking statutory approvals, traffic permits from Police and Local body, as necessary to carry out the works etc., complete. Disposal should also to an approved site only.  No Lift / lead distance or limitation is specified or accepted. Contractor are required to examine the scope of work, inspect the site and find out before quoting the approved disposal points. No increase in rate is allowable on account of difference between lift / lead distances.  </t>
  </si>
  <si>
    <t>13. The rates quoted shall include for Excavation either straight, inclined or curved in basements, etc., including marking out, cutting and dressing sides and bottoms to true dimensions and deposition of excavated material as described.</t>
  </si>
  <si>
    <t>14. Qty. shall be arrived at after taking block levels taken prior to and after excavation. The below mentioned quantities are based on soil report and the quantities may vary as per site condition. Quantity  mentioned is tentative and may vary to any extent depending upon underlying ground profile to be exposed during excavation.</t>
  </si>
  <si>
    <t>INDIVIDUAL FOOTING / POCKET EXCAVATION</t>
  </si>
  <si>
    <t>Excavation in all types of soil including dense soil, laterite reddish brown/Laterite reddish brown with patches/ dense soildisintegrated/ weathered/ soft rock (Poclainable) for Footings / RAFT of columns, trenches for drains, etc., by mechanical means including manual excavation for levelling, dressing the edges, with all leads and lifts. Dewatering of both ground and surface water, removal of slurry generated while excavation and keeping the area free of water with necessary shoring, strutting, required for keeping earth in position etc, 
Note: PCC area shall be considered for measurement (Working space &amp; provision of slopes if required for execution shall not be paid separately).
Footings/ Rafts etc</t>
  </si>
  <si>
    <t>Cum</t>
  </si>
  <si>
    <t>Specification &amp; scope of work same as 1.01 but for Excavation in Hard rock / boulders (more than 1/2 Cum in size -Un poclainable) by chiselling/ wedging to required level for Raft, Footings of columns, Retaining walls, Core walls, catch pits, Lift pits,STP,UG tanks, trenches for drains, etc.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hardrock or Initial levels will be taken before blasting hard rock and final levels will be taken after achieving required levels in presence of PIC.
Note:PCC area shall be considered for measurement (Working space &amp; provision of slopes if required for execution shall not be paid separately. Mode of measurement shall be by joint measurements/ levels before and after excavation).</t>
  </si>
  <si>
    <t>BACKFILLING (with available earth)</t>
  </si>
  <si>
    <t>Supply and filling in foundations and the area whereever specified with approved good quality filling materials in plinths, area development etc. wherever specified  in layers of not exceeding 150 mm thick including breaking clods,storing,transportation, double handling, watering, compacting each layer with vibratory compactor and at unaccessible places with wooden/steel rammers to achieve 90 to 95% proctor density at optimum moisture content, all leads and lifts, bailing/ pumping out of water to keep site dry while backfilling; cost shall include conveyance of all materials, labour, machinery etc. complete as directed.The rate to includes loading,unloading, hire and fuel charges for tools and plants and other incidental charges etc., complete. Cost to include all necessary royalty and other permission charges required to execute the works.
With excavated earth available at site</t>
  </si>
  <si>
    <t>Carting away surplus earth/excavated material/debris/rock and like materials outside the plot and disposing off the same to the designated areas identified by the local authorities / project managers for dumping of such material, including spreading, compacting etc.,as per the norms by the local authorities.
Mode of measurement- where measurement is not possible by level.
i) Soil - truck measurement less 20% for voids.
ii) Hard Rock - truck measurement less 50% for voids
iii) Debris - truck measurement less 30% for voids.</t>
  </si>
  <si>
    <t>ANTI-TERMITE TREATMENT WORKS</t>
  </si>
  <si>
    <t>i</t>
  </si>
  <si>
    <t>Providing Pre-constructional anti- termite treatment and creating a chemical barrier to the building by injecting chemical emulsion of required concentrations under grade slab and Grade beam,  around the Plinth, Plinth filling, trenches, junction of wall and floor, Retaining / side walls of basement floor, external perimeter of building, surrounding of pipes, expansion joints, below UG sump and etc.as per instructions of chemical manufacturer and all as directed.  The treatment shall be carried out strictly in accordance with the technical specification and conforming to IS 6313  or equivalent BS  specification.  The chemical to be used as insecticides for the treatment shall be 50% EC (Imidacloprid 30.5 SC)and the application shall be dilute one part of chemical  50% EC with 49 parts of water to get 1% emulsion and strictly in accordance with the manufacturer's specification.
Note : Measurement taken along external periphery of the building. Treatment shall extend to a width of 1m around the building. (Including 10 years warranty).</t>
  </si>
  <si>
    <t>Sqm</t>
  </si>
  <si>
    <t>PLAIN CEMENT CONCRETE WORKS</t>
  </si>
  <si>
    <t>Unless otherwise specified rates quoted for all PCC works shall include the following :</t>
  </si>
  <si>
    <t>Cost of all materials, labour, equipment / tools &amp; plants required, lead and lifts, conveyance, infrastructure facilities required etc.</t>
  </si>
  <si>
    <t>The contractors are particularly advised to study the relevant drawings carefully before quoting.</t>
  </si>
  <si>
    <t>Minimum cement content for concrete shall be as per cement constants specified in the  Technical specification.</t>
  </si>
  <si>
    <t>Cost of suitable form work as per site requirement.</t>
  </si>
  <si>
    <t xml:space="preserve">Adequate protection to edges and corners of Plain Cement Concrete works from damage during construction. </t>
  </si>
  <si>
    <t xml:space="preserve">Keeping the work, well watered for 3-5 days for plain cement concrete works  after casting and it shall confirm to IS Specification. </t>
  </si>
  <si>
    <t>Coarse graded sand/ manufactured sand of approved make shall be used for all concrete works.</t>
  </si>
  <si>
    <t>Machine crushed coarse graded aggregate shall be hard broken blue granite of sizes specified.</t>
  </si>
  <si>
    <t xml:space="preserve">Cement for all concrete works shall only be High strength ordinary portland cement Grade-53. </t>
  </si>
  <si>
    <t>Minimum cement content for specified design mix shall be in accordance with specification. Minimum cement content will be the same as specified in the Technical specification Irrespective of grade of cement used. (Design mix shall be as approved by the Structural Consultant. GGBS can be considered up to 50% of the overall cementious content in concrete mix design for structural elements.)</t>
  </si>
  <si>
    <t>Providing and laying plain cement concrete at any heights and levels including the cost of all materials , labour, leads and lifts, tools and plant, machinery as per specification with necessary shuttering etc complete. In the concreting works if water table is encountered or water collected by surface runoff, then the rate for concreting should include the cost of dewatering up to the final set of cement. The concrete shall be produced at site using batching plant / weigh batcher at site including any pumping if required. The fine aggregates shall be manufactured sand.</t>
  </si>
  <si>
    <t>All plain cement concrete works shall be done in accordance with technical specification.</t>
  </si>
  <si>
    <t>Providing and laying Plum concrete using lean concrete of grade M5 wherever specified using cement, fine aggregates, 40mm  down size metal and boulders of 150mm (proportion 60: 40 for concrete : boulder) including sub grade base preparation, levelling, laying and placing of concrete and boulders in sequential manner to achieve a solid mass including all leads and lifts, rough finishing at the top surface, curing and temporary formwork if necessary etc., complete at all levels as directed by Client / the Engineer and as per drawings.</t>
  </si>
  <si>
    <t>Providing and laying plain cement concrete of grade M10 at all levels using coarse graded aggregate of 20mm and down size, fine aggregates, cement for levelling course under footings, flooring, steps, walls, platform, for external development works and at locations specified etc. including sub grade base preparation, form work wherever necessary, levelling, compacting, curing, including all leads and lifts, rough finishing at the top surface etc. all complete, as directed by Client / the Engineer and as per drawings.</t>
  </si>
  <si>
    <t>Below raft, Footings, Grade Slab etc</t>
  </si>
  <si>
    <r>
      <t xml:space="preserve">Providing and laying </t>
    </r>
    <r>
      <rPr>
        <b/>
        <sz val="11"/>
        <color theme="1"/>
        <rFont val="Calibri"/>
        <family val="2"/>
        <scheme val="minor"/>
      </rPr>
      <t>P.C.C.of grade M15</t>
    </r>
    <r>
      <rPr>
        <sz val="11"/>
        <color theme="1"/>
        <rFont val="Calibri"/>
        <family val="2"/>
        <scheme val="minor"/>
      </rPr>
      <t xml:space="preserve"> of specified thickness wherever specified at all levels using fine aggregate, cement, 20mm and downsize aggregate including cleaning, subgrade preparation, compaction, levelling, all leads and lifts, rough finishing at the top surface, curing and shuttering if necessary etc., complete as per drawings and as  directed by Client / the Engineer.</t>
    </r>
  </si>
  <si>
    <t>DPC , Copings, shaft screed, cill concrete, filled up ramps etc.,</t>
  </si>
  <si>
    <t>REINFORCED  CEMENT  CONCRETE</t>
  </si>
  <si>
    <t>Unless otherwise specified rates quoted for all RCC works shall include the following:</t>
  </si>
  <si>
    <t>Cost of all materials, labour, equipment / tools &amp; plants required, conveyance, infrastructure facilities required etc.</t>
  </si>
  <si>
    <t>All RCC items include batch weighing of cement and aggregates.</t>
  </si>
  <si>
    <t>For all RCC works cement concrete shall be of approved design mix.</t>
  </si>
  <si>
    <t>All concrete used for reinforced concrete work (structural concrete) shall be "Controlled concrete". Contractors shall submit drawings showing the scheme of form work system adopted (shuttering) for all structural elements at various levels as indicated in drawings and this shall be obligatory. 'The Contractor shall maintain at site, cube testing machine in good working order, sieves, slump cone, graduated cylinder and weights, verticality laser machine, scales and other equipment's for material testing.</t>
  </si>
  <si>
    <t>Form work (which shall be measured and paid separately under relevant item) include splayed edges, notching, allowances for overlaps and passing at angles, battens, strutting, bolting, wedging, casing, rocking, centring, boxing, shuttering, propping strut braces etc., removal thereof and dressing the shuttering with oil to prevent, cement sticking to shutter faces. Form work shall be either straight, curved, plain or tapered and also with provision for specified slopes, if directed. Wind tie bolts for wall shuttering.</t>
  </si>
  <si>
    <t>Keeping the work, well watered for 10 days after casting and it shall confirm to IS Specification.</t>
  </si>
  <si>
    <t>Placing in position any inserts like bolts, plates, sleeves, plugs for fixing window frames in RCC members, pipes etc.</t>
  </si>
  <si>
    <t>Adequate protection to corners and sides from damage during the construction.</t>
  </si>
  <si>
    <t>Consolidation using vibrators of approved type as directed.</t>
  </si>
  <si>
    <t>Work on all floors at levels as per drawing.</t>
  </si>
  <si>
    <t>Reinforcement steel is measured and paid under relevant item separately.</t>
  </si>
  <si>
    <t>Before concreting moisture content in the aggregates shall be found out and necessary corrections shall be applied as per Mix Design report.</t>
  </si>
  <si>
    <t xml:space="preserve">Rate to include bonding agents for bonding old concrete to new concrete wherever necessary. </t>
  </si>
  <si>
    <t xml:space="preserve">All cover blocks shall be with PVC with binding wires for tying. </t>
  </si>
  <si>
    <t>All Construction joints shall be at pre approved locations only. All Construction joints and concrete set surface shall be chipped immediately after final setting using mechanical chippers and thoroughly cleaned and shall be treated with epoxy bonding agent while concreting further without any extra cost. Expanded GI mesh shall be considered between the junction of difference in grade of concrete only in Column Drop, column drop &amp; slab, column/core wall  with shear walls.</t>
  </si>
  <si>
    <t>Roughening and hacking the concrete surfaces wherever required after removal of centring or shuttering. All tie rod holes shall be filled with approved grouting material.</t>
  </si>
  <si>
    <t>Forming key and construction joints, providing cement slurry work and cleaning at any stage of work, sand papering of existing reinforcement bars of column and dowels etc. as directed before taking up fresh work.</t>
  </si>
  <si>
    <t>Coarse graded sand/ manufactured sand shall be used for all concrete works.</t>
  </si>
  <si>
    <t xml:space="preserve">Cement for all concrete works shall only be High strength ordinary Portland cement Grade-53. </t>
  </si>
  <si>
    <t>Designing the concrete mix and batching as per specifications and approved concrete design mix with necessary admixtures for various workability and surface finish requirements.</t>
  </si>
  <si>
    <t xml:space="preserve">Adding of admixture to meet the required standards and specifications for various workability, consistency, self compaction, retardation, acceleration, surface finish, colour, uniformity, strength, shrinkage control, durability, fire rating, cohesiveness in the concrete as appropriate. </t>
  </si>
  <si>
    <t xml:space="preserve">Limiting the temperature of concrete and heat of hydration by adopting various temperature control measures like usage ice water, soaking of aggregates in water, storage in shaded areas, transportation and pumping with protective covers etc to meet the requirements. The rate shall include use of plasticizers and retarders to limit the water/cement ratio to 0.5 and the temperature to 35 degree C at the time of placing. Complete care shall be taken to achieve dense and fully watertight concrete. </t>
  </si>
  <si>
    <t>Providing sunk floors, pockets, cut-outs, holes etc.</t>
  </si>
  <si>
    <t>Taking test cubes for all concrete items and  testing them as specified in IS 456 at the site laboratory to be set up with proper equipment etc. and other regular test shall be carried out as directed either at site Laboratory or at any approved test laboratory.</t>
  </si>
  <si>
    <t>Cost of in situ test on concrete like slump test, L-Box test, U box test, core test, ultrasonic test, rebound hammer test etc to prove the soundness of the element is included in rates and shall be carried out even though cube test results are passing the strength criteria as required by the consultants.</t>
  </si>
  <si>
    <t>Cost to include appropriate dewatering wherever necessary, cost of all materials, labours, all lead and lifts, tools, plant and machinery, hire and fuel charges and all other incidental charges etc., all as per specifications, drawings and as directed.</t>
  </si>
  <si>
    <t>For all structural concrete elements post construction dimension and levels shall be documented and submitted.</t>
  </si>
  <si>
    <t>Concrete pour plan with construction joints, pour joints, shrinkage strips shall be submitted for approval. Shuttering below the shrinkage strip / pour joints at every level shall be retained in place without disturbing for a time as specified by the structural engineer. Any rectification of  honeycombs not affecting structural stability, slurry leakage shall be rectified as per the methodology duly approved by client / the Engineer without any extra cost.</t>
  </si>
  <si>
    <t>All the material test certificates from the manufacturer and the external approved reputed testing laboratory, standard deviation and post concreting check results shall be submitted to the consultant.</t>
  </si>
  <si>
    <t>Approved mineral admixtures like micro silica/Ultrafine/Alccofine/GGBS  shall be used for concrete of various grades to meet design and architectural finish requirements. GGBS can be considered up to 35-40% for foundations, retaining walls and slab on grade works and max 25% for the balance elements of the overall cementious content in concrete mix design.</t>
  </si>
  <si>
    <t>Manufactured sand can be considered .</t>
  </si>
  <si>
    <t>Core test shall be conducted on all elements for acceptance of strength of concrete achieved at site irrespective of the cube strength achieved as confirmatory test for the stability of the building. The total no. of core test shall generally be restricted to 0.5% of the total concrete volume in Cum.</t>
  </si>
  <si>
    <t>Making all sunk floors, pockets, cutouts, holes, sleeves, embedding electrical conduits, junction boxes, fan hooks, cutout boxes and other inserts, sleeves hold fasts, pipes  etc as specified in the drawings.</t>
  </si>
  <si>
    <t>All the lifting equipments including tower crane, boom placer, Pumps, pumping lines, material hoist, lifts shall have independent supporting systems and shall not transfer any stress on building components.</t>
  </si>
  <si>
    <t>Minimum cementatious content for concrete shall be as per cement constants enclosed in the Technical specification.</t>
  </si>
  <si>
    <t>All Reinforced cement concrete works shall be done in accordance with technical specification.</t>
  </si>
  <si>
    <r>
      <t>Providing &amp; laying plant mixed design mix reinforced cement concrete conforming to grades as specified in</t>
    </r>
    <r>
      <rPr>
        <b/>
        <sz val="11"/>
        <color theme="1"/>
        <rFont val="Calibri"/>
        <family val="2"/>
        <scheme val="minor"/>
      </rPr>
      <t xml:space="preserve"> (IS 456 - 2000</t>
    </r>
    <r>
      <rPr>
        <sz val="11"/>
        <color theme="1"/>
        <rFont val="Calibri"/>
        <family val="2"/>
        <scheme val="minor"/>
      </rPr>
      <t xml:space="preserve">) and as per specifications mentioned below at all levels using 20mm &amp; down size aggregates, fine aggregates, OPC, </t>
    </r>
    <r>
      <rPr>
        <b/>
        <sz val="11"/>
        <color theme="1"/>
        <rFont val="Calibri"/>
        <family val="2"/>
        <scheme val="minor"/>
      </rPr>
      <t xml:space="preserve">necessary admixtures approved by Consultants (Conplast SP 430SRV from Fosroc or equivalent), </t>
    </r>
    <r>
      <rPr>
        <sz val="11"/>
        <color theme="1"/>
        <rFont val="Calibri"/>
        <family val="2"/>
        <scheme val="minor"/>
      </rPr>
      <t>including designing the mix, trial cubes, accelerated curing, weigh batching, mechanical mixing, transporting, pumping and placing at all levels, excluding the cost of steel reinforcement, centring, shuttering but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and placing and securing properly within the formwork sleeves and / or opening in slabs, construction joints, laying to required shape, size and slope all as per drawings. 
The mix proportion of cement with that of GGBS shall be  confirming to latest IS standards.</t>
    </r>
  </si>
  <si>
    <t>The rate shall include providing and fixing the required PVC sleeves up to 200 mm dia pockets and opening etc., cleaning the site debris stacking the material, hoisting equipment's, shutter accessories and fixing pipe / plates / inserts in perfect size level , plumb etc. as directed by Engineer In Charge and as per technical specifications in the tender. Repairing / replacing the formwork, filling all the holes created due to shuttering / sleeves provided for passage of plumbing, FF pipes / Electrical cables with approved non shrink filler material etc. complete to the satisfaction of Client / the Engineer. Hacking of RCC faces as specified and directed by Engineer In Charge to be included in quoted rate of RCC.</t>
  </si>
  <si>
    <t>REINFORCED CEMENT CONCRETE WORKS :</t>
  </si>
  <si>
    <t>M30 Grade for all structural elements unless specified otherwise</t>
  </si>
  <si>
    <t>3.1.1a</t>
  </si>
  <si>
    <t xml:space="preserve">Foundations for all vertical elements including independent, combined, raft, etc; </t>
  </si>
  <si>
    <t>b</t>
  </si>
  <si>
    <t xml:space="preserve">Grade slab </t>
  </si>
  <si>
    <t>c</t>
  </si>
  <si>
    <t>Retaining Wall</t>
  </si>
  <si>
    <t>d</t>
  </si>
  <si>
    <t>Ramp Beam</t>
  </si>
  <si>
    <t>e</t>
  </si>
  <si>
    <t>Ramp slab</t>
  </si>
  <si>
    <t>f</t>
  </si>
  <si>
    <t>Pedestals</t>
  </si>
  <si>
    <t>g</t>
  </si>
  <si>
    <t xml:space="preserve">Trenches / Ramp drain </t>
  </si>
  <si>
    <t>h</t>
  </si>
  <si>
    <t>Lintels</t>
  </si>
  <si>
    <t>Parapet wall</t>
  </si>
  <si>
    <t>3.1.2</t>
  </si>
  <si>
    <t xml:space="preserve">Domestic and Fire Fighting  Underground Sumps </t>
  </si>
  <si>
    <t>a</t>
  </si>
  <si>
    <t>Bottom Slab</t>
  </si>
  <si>
    <t>Walls</t>
  </si>
  <si>
    <t>Top Slab</t>
  </si>
  <si>
    <t>Staircase</t>
  </si>
  <si>
    <t>3.1.3</t>
  </si>
  <si>
    <t>STP</t>
  </si>
  <si>
    <t>3.1.4</t>
  </si>
  <si>
    <t>OHT</t>
  </si>
  <si>
    <t>3.1.5</t>
  </si>
  <si>
    <t>Sub-Soil Well along with the retaining wall including bottom and top slabs</t>
  </si>
  <si>
    <t>3.1.6</t>
  </si>
  <si>
    <t>Staircase at all levels</t>
  </si>
  <si>
    <t>M30 grade</t>
  </si>
  <si>
    <t xml:space="preserve">Basement </t>
  </si>
  <si>
    <t>Stilt floor</t>
  </si>
  <si>
    <t>1st floor</t>
  </si>
  <si>
    <t>2nd floor</t>
  </si>
  <si>
    <t>3rd floor</t>
  </si>
  <si>
    <t>4th floor</t>
  </si>
  <si>
    <t>5th floor</t>
  </si>
  <si>
    <t>6th floor</t>
  </si>
  <si>
    <t>7th floor</t>
  </si>
  <si>
    <t>j</t>
  </si>
  <si>
    <t>8th floor</t>
  </si>
  <si>
    <t>k</t>
  </si>
  <si>
    <t>9th floor</t>
  </si>
  <si>
    <t>l</t>
  </si>
  <si>
    <t>10th floor</t>
  </si>
  <si>
    <t>m</t>
  </si>
  <si>
    <t>11th floor</t>
  </si>
  <si>
    <t>n</t>
  </si>
  <si>
    <t>12th floor</t>
  </si>
  <si>
    <t>o</t>
  </si>
  <si>
    <t>13th floor</t>
  </si>
  <si>
    <t>p</t>
  </si>
  <si>
    <t>14th floor</t>
  </si>
  <si>
    <t>q</t>
  </si>
  <si>
    <t>15th floor</t>
  </si>
  <si>
    <t>r</t>
  </si>
  <si>
    <t>16th floor</t>
  </si>
  <si>
    <t>s</t>
  </si>
  <si>
    <t>17th floor</t>
  </si>
  <si>
    <t>t</t>
  </si>
  <si>
    <t>18th floor</t>
  </si>
  <si>
    <t>u</t>
  </si>
  <si>
    <t>19th floor</t>
  </si>
  <si>
    <t>v</t>
  </si>
  <si>
    <t>20th floor</t>
  </si>
  <si>
    <t>w</t>
  </si>
  <si>
    <t>21st floor</t>
  </si>
  <si>
    <t>x</t>
  </si>
  <si>
    <t>22nd floor</t>
  </si>
  <si>
    <t>y</t>
  </si>
  <si>
    <t>Terrace</t>
  </si>
  <si>
    <t>3.1.7</t>
  </si>
  <si>
    <t>Column Drop</t>
  </si>
  <si>
    <t>3.1.8</t>
  </si>
  <si>
    <t>Flat Plate/Flat Slab including drops at all Levels</t>
  </si>
  <si>
    <t>3.1.9</t>
  </si>
  <si>
    <t>Regular Slab</t>
  </si>
  <si>
    <t>Terrace floor</t>
  </si>
  <si>
    <t>Above Terrace</t>
  </si>
  <si>
    <t>3.1.10</t>
  </si>
  <si>
    <t>Beams at all levels</t>
  </si>
  <si>
    <t>3.1.11</t>
  </si>
  <si>
    <t>Transfer Slabs at all levels</t>
  </si>
  <si>
    <t>M50 grade</t>
  </si>
  <si>
    <t>At all Levels</t>
  </si>
  <si>
    <t>3.1.12</t>
  </si>
  <si>
    <t>Transfer Beams at all levels</t>
  </si>
  <si>
    <t>SDC / Free flow concrete for below mentioned elements</t>
  </si>
  <si>
    <t>Providing, placing and compacting Smart Dynamic Cement Concrete / Free flow concrete, High flow concrete, non-segregate, free flow conforming to specified grade (IS 456-2000) the RMC of various grades with 20 mm and down graded aggregate of granite basalt or trap, in positions at all levels and heights, in all required shapes / profiles / inclinations for all reinforced concrete members such as RCC walls, columns, Shear walls, Core walls,  and other miscellaneous members and all architectural features as per specifications  / IS codes, including designing the mix, trial cubes, accelerated curing, weigh batching, mechanical mixing, transporting, pumping and placing at all levels,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and placing and securing properly within the formwork sleeves and / or opening in slabs, construction joints, laying to required shape, size and slope all as per drawings and as directed by the Engineer In Charge.</t>
  </si>
  <si>
    <t>The rate shall also include the cost of necessary labour, plant and machineries, dewatering, curing the concrete as directed by the Engineer In Charge. curing pipes / Hessain cloth, tools and tackles, making the surface good to receive the finishes, Cover blocks of PVC of approved make / quality (in case of concrete cover blocks, One grade higher Ready made / Factory made to be used as against the relevant structural member grade), making provision of stand - by vibrators and needles , buttering with cement slurry , removing laitance from surface , protecting the newly  placed concrete from rain / heat with PVC sheets , marking the date of concreting, filling the required checklist / pour card, making necessary arrangements for ponding, curing, clearing the area of debris, providing required labour, pumping and hoisting by any mechanical means etc. complete as directed and to the satisfaction of the Client / the Engineer as per the technical specification of the tender.</t>
  </si>
  <si>
    <t>The rate shall include providing and fixing the required PVC sleeves up to 200 mm dia pockets and opening etc., cleaning the site debris stacking the material, hoisting equipment's, shutter accessories and fixing pipe / plates / inserts in perfect size level, plumb etc. as directed by Client / the Engineer and as per technical specifications in the tender. Repairing / replacing the formwork, filling all the holes created due to shuttering / sleeves provided for passage of plumbing, FF pipes / Electrical cables with approved non shrink filler material etc. complete to the satisfaction of Client / the Engineer. Hacking of RCC faces as specified and directed by Client / the Engineer to be included in quoted rate of RCC.</t>
  </si>
  <si>
    <t>The rates shall include the cost of necessary admixtures approved by consultant to get required workability &amp; strength (Glenium series or equivalent) with flow dia of approximately 600 mm and sufficient retention in workability to avoid cold joints. use ordinary Portland cement of grade 53 from approved manufacturer &amp; GGBS of approved brand in proportions of supplementary cementations materials as per Indian Standards. and follow the provident Standard Work Procedures for approval, Mix design, execution and quality measures.</t>
  </si>
  <si>
    <t>3.2.1</t>
  </si>
  <si>
    <t>Columns and shear walls at all levels</t>
  </si>
  <si>
    <t>Foundation-Stilt</t>
  </si>
  <si>
    <t>M40 grade</t>
  </si>
  <si>
    <t>3.2.2</t>
  </si>
  <si>
    <t>Core Walls and Staircase walls at RCC core area in all levels</t>
  </si>
  <si>
    <t>3.2.3</t>
  </si>
  <si>
    <t>RC Walls</t>
  </si>
  <si>
    <t>3.2.4</t>
  </si>
  <si>
    <t>Non Structural - RC Walls</t>
  </si>
  <si>
    <t>3.2.5</t>
  </si>
  <si>
    <t>Elevation features - fins/Window Boxing/ Pergola</t>
  </si>
  <si>
    <t xml:space="preserve"> FORM WORK</t>
  </si>
  <si>
    <t>Unless otherwise specified rates quoted for all Form works shall include the following :</t>
  </si>
  <si>
    <t>Form work shall include splayed edges, notching, allowances for overlaps and passing at angles, batterns, strutting, bolting, wedging, casing, rocking, centering, boxing, shuttering, propping strut braces etc., removal thereof and coating the shuttering with releasing agent /oil to prevent cement sticking to shutter faces. Form work shall be either straight, curved, plain or tapered and also with provision for specified slopes, if directed. Wind tie bolts for wall shuttering.</t>
  </si>
  <si>
    <t>Cost of suitable framework and bracing according to the floor height specified in the drawing, moulds, centering and shuttering, single / double height scaffolding, as directed at site. Dimension of form work will be within the tolerance as specified in IS 456 and shuttering should be water tight.  Shuttering materials shall be Aluminum / steel / timber or plywood as suitable for the work intended.</t>
  </si>
  <si>
    <t>The Contractor shall ensure that they have adequate quantity of shuttering and suitable propping materials according to the floor height specified in the drawing to keep up the required Concreting cycle per floor as set out in the Tender Documents, Drawings and Programme. They shall also ensure that the de-shuttering sequence with proper propping, taking into account the Construction Loading of the upper slabs, as set out in the Tender Drawings, is also kept up. Scheme to maintain the props shall ensure that main supports are not disturbed. Reproping by means of removal and reintroducing of props is not allowed.</t>
  </si>
  <si>
    <t>Formwork for construction joints shall be submitted for approval. Shuttering below the shrinkage strip at every level shall be retained in place without disturbing for a time as specified by the structural engineer. Any honey coombs, any undulations, bulging, any leakage of slurry,  concrete etc is not acceptable and decision of the structural consultant along with the architect is final.</t>
  </si>
  <si>
    <t xml:space="preserve">Formwork shall be designed for close jointed rigid, durable and shall have adequate strength, water tightness and ensure easy removal etc., Props, shorings and bracings shall be all in steel. Formwork designed with proposed materials (to be approved prior to making) shall be able to retain its shape, line, dimension, level within the allowable limits of variations. Necessary arrangement shall be envisaged to provide camber in beams or slabs as per design. </t>
  </si>
  <si>
    <t>Contractor is responsible for the correctness and stability of the temporary works required for the peramanent works. All design parameters including design details, shop drawings, method statements and  material test certificates from external approved repuated testing laboratory shall be submitted to the consultant.</t>
  </si>
  <si>
    <t>Exposed surfaces shall be free of blamish, residues of curing compound, uniform in colour, free of construction joint except detailed or approved under methodology of construction, forming construction joint or as providing joint free/ hole free water retaining structures. All system to have in built supporting safety screens.</t>
  </si>
  <si>
    <t>All tie rod holes to be filled with approved grouting material. Cost to include necessary embedded tie rod for fixing the one sided shuttering and water retaining structures.</t>
  </si>
  <si>
    <t>Shuttering &amp; deshuttering sequence shall be 100%, 80% &amp; 40%  from the slab to be cast respectively depending on the progress. The same is as per the details enumerated in General Notes. Contractors shall submit drawings showing the scheme of formwork including back propping and proper sequence of removal of formwork and back propping so that the structural slab will not be overloaded due to construction loads. All slabs shall be progressively deshuttered and back propped. It is compulsory to provide adequate back props to the slab on which the supports are resting before taking up concreting work for every slab.</t>
  </si>
  <si>
    <t xml:space="preserve">Minimum of 150mm high MS frame works is required for kickers and starters in case required and formwork design calculations including re-propping arrangements needs to be submitted for approval. </t>
  </si>
  <si>
    <t>Providing foam sheet at joints to prevent leakage of slurry during compaction, removing adhesive tape from concrete surface if any after deshuttering</t>
  </si>
  <si>
    <t>All Form works shall be done in accordance with technical specification.</t>
  </si>
  <si>
    <t>CONVENTIONAL SHUTTERING</t>
  </si>
  <si>
    <r>
      <t xml:space="preserve">Providing centering / shuttering, erection at all levels and places and profiles wherever needed / specified as per drawing for the following works including with adjustable steel props of acceptable Staging system and with sufficient bracing as approved by consultant. Cost to include designing of proper form work and staging system to suit the requirements, Submission of design calculations and shop drawings for approval, cleaning the materials before errection, using approved system formworks and shifting the materials from yard to place of work, multiple handling of the materials necessary consumables such as nails etc. Cost to include sealing the joints with heavy duty brown self adhesive tape, applying mould releasing agents, aligning to line and levels including MS ties, PVC spacer, concrete cover blocks etc., complete and providing openings / cutouts / pockets, deshuttering as approved by the consultant etc., complete at all levels with proper finishing which may require chipping &amp; grinding wherever applicable,.
1. All formwork, moulds, centering and shuttering shall be good quality plastic coated marine resistant waterproof </t>
    </r>
    <r>
      <rPr>
        <b/>
        <sz val="11"/>
        <color theme="1"/>
        <rFont val="Calibri"/>
        <family val="2"/>
        <scheme val="minor"/>
      </rPr>
      <t>plywood of 12mm thick</t>
    </r>
    <r>
      <rPr>
        <sz val="11"/>
        <color theme="1"/>
        <rFont val="Calibri"/>
        <family val="2"/>
        <scheme val="minor"/>
      </rPr>
      <t xml:space="preserve">  for columns, roof beams, plinth beams, footings &amp; for </t>
    </r>
    <r>
      <rPr>
        <b/>
        <sz val="11"/>
        <color theme="1"/>
        <rFont val="Calibri"/>
        <family val="2"/>
        <scheme val="minor"/>
      </rPr>
      <t>Slab 19mm thick</t>
    </r>
    <r>
      <rPr>
        <sz val="11"/>
        <color theme="1"/>
        <rFont val="Calibri"/>
        <family val="2"/>
        <scheme val="minor"/>
      </rPr>
      <t xml:space="preserve"> and for all other concrete works, ply shuttering shall be used. 
2. Mould releasing agents of approved make shall be used.
3. Item of works shall be either straight, curved, sloped, plain, tapered or circular in shape .
</t>
    </r>
    <r>
      <rPr>
        <b/>
        <sz val="11"/>
        <color theme="1"/>
        <rFont val="Calibri"/>
        <family val="2"/>
        <scheme val="minor"/>
      </rPr>
      <t>Note : Only plan area shall be considered.</t>
    </r>
  </si>
  <si>
    <t xml:space="preserve">Formwork shall be designed for close jointed rigid, durable and shall have adequate strength, water tightness and ensure easy removal etc., Props, shorings and bracings shall be all in steel or Aluminium. Formwork designed with proposed materials (to be approved prior to making) shall be able to retain its shape, line, dimension, level within the allowable limits of variations. Necessary arrangement shall be envisaged to provide camber in beams or slabs as per design. </t>
  </si>
  <si>
    <t>1) Plywood shuttering shall be considered for all vertical elements, beam, soffit, corewalls, stairs, ramps,tanks,RCC pedestals, Foundations &amp; Slabs Etc.,                                                                                                                                                                                                                                                                          
2) Shuttering &amp; deshuttering sequence shall be 100% ,80% &amp; 40%  from the slab to be cast respectively</t>
  </si>
  <si>
    <t>4.1.1</t>
  </si>
  <si>
    <t>4.1.2</t>
  </si>
  <si>
    <t>4.1.3</t>
  </si>
  <si>
    <t>4.1.4</t>
  </si>
  <si>
    <t>4.1.5</t>
  </si>
  <si>
    <t>4.1.6</t>
  </si>
  <si>
    <t>4.1.7</t>
  </si>
  <si>
    <t>4.1.8</t>
  </si>
  <si>
    <t>4.1.9</t>
  </si>
  <si>
    <t>4.1.10</t>
  </si>
  <si>
    <t>Sraircase</t>
  </si>
  <si>
    <t>4.1.11</t>
  </si>
  <si>
    <t>4.1.12</t>
  </si>
  <si>
    <t>4.1.13</t>
  </si>
  <si>
    <t xml:space="preserve">Walls </t>
  </si>
  <si>
    <t xml:space="preserve">Top Slab </t>
  </si>
  <si>
    <t>4.1.14</t>
  </si>
  <si>
    <t>4.1.15</t>
  </si>
  <si>
    <t>Core Walls</t>
  </si>
  <si>
    <t>4.1.16</t>
  </si>
  <si>
    <t>4.1.17</t>
  </si>
  <si>
    <t>Flat Plate Slab including drops at all Levels</t>
  </si>
  <si>
    <t>4.1.18</t>
  </si>
  <si>
    <t>4.1.19</t>
  </si>
  <si>
    <t>4.1.20</t>
  </si>
  <si>
    <t>Transfer Slab at all levels</t>
  </si>
  <si>
    <t>4.1.21</t>
  </si>
  <si>
    <t>4.1.22</t>
  </si>
  <si>
    <t>ALUMINIUM SYSTEM FORMWORK</t>
  </si>
  <si>
    <t>Providing and fixing the Aluminium shuttering of  'MIVAN' or equivalent  in the form of an assembled formwork for the monolithic casting of the walls, beams, slabs, folded slabs, staircases, openings, shafts, pardis, sunshades, projected slabs, balconies, window boxing, sleeves, etc, with all elements of the mould assembled as per the approved design and as per the manufacturer's specifications. Only the surface area of the form work to be measured. The work includes the survey and proper setting out of formwork while assembling and re-assembling on floors, Initial setting,  providing necessary starters, application of approved make and grade of shuttering oil, provision for dowels for construction joint, providing and fixing steel props, bracings, strutts, ties with PVC sleeves; providing staging/supports for slabs and fixing of working platform required all around the external walls at two levels; Fixing of Safety nets for the full height of two floors at working levels, Removal of formwork after concreting, propping of the slab for the required periods, hacking wherever required, cleaning the formwork and making good the whole, rectification of damages and replacement of defective formwork or accessories, cost of all consumables like Pin &amp; Wedge, Patti, Grooves, foam sheets etc, maliting of formwork for proper surface finish, shifting of formwork vertically as well as horizontally for further assemblies etc. The rate shall including  for double height balconies, which are flipping in alternate floors with additional staging for concreting for slab/beams/coumns and finishing the same. Rate shall include mobilisation of staging material, erecting as and when the construction progresses, keeping the same till final completion of related works and deshuttering/demobilising the same after approval from the Client / the Engineer</t>
  </si>
  <si>
    <t>The rate shall also include for designing and submitting of formwork drawings for approvals, providing and applying approved moulds released agent, de-shuttering / removing the formwork. The concrete joint marks shall be smoothed off and all blemishes, projections etc. removed, leaving the surfaces reasonably smooth and unmarred by any means to receive Internal/External plaster / Internal/External Paint as the case may be. Providing necessary stopper at construction joints, platform for concreting, cut-outs in the formwork, providing and fixing the required sleeves, pockets and opening , MS Jali etc. cleaning the site debris, stacking the material, hosting, equipment's, and fixing pipe /plate/inserts in perfect line, level, plumb with due protection against any damage or blockage etc. as directed and as per technical specification in the tender by the Client / the Engineer. repairing / replacing the formwork, filling all the holes created due to shuttering with approved filler material etc. complete to the satisfaction of the Client / the Engineer.</t>
  </si>
  <si>
    <t>1st Floor</t>
  </si>
  <si>
    <r>
      <t>Providing, supplying, placing and fixing in position to create gap for expansion joints of specified thick using</t>
    </r>
    <r>
      <rPr>
        <b/>
        <sz val="11"/>
        <color theme="1"/>
        <rFont val="Calibri"/>
        <family val="2"/>
        <scheme val="minor"/>
      </rPr>
      <t xml:space="preserve"> 50mm tk </t>
    </r>
    <r>
      <rPr>
        <sz val="11"/>
        <color theme="1"/>
        <rFont val="Calibri"/>
        <family val="2"/>
        <scheme val="minor"/>
      </rPr>
      <t>PVC board of lower density of supreme make -CAPCELL HD100 of 100 kg/cum density during execution of concrete elements  at all expansion joints and separation joints at all levels and wherever specified to the required sizes, shapes, etc., complete.
The rate is including all kind of wastages, Leads and Lifts etc.</t>
    </r>
  </si>
  <si>
    <t>REINFORCEMENT  STEEL WORKS</t>
  </si>
  <si>
    <t>Unless otherwise specified rates quoted for all Reinforcement works shall include the following :</t>
  </si>
  <si>
    <t xml:space="preserve">Work at any depth below ground level or any height above ground level and at all levels, heights &amp; elevation and location.  </t>
  </si>
  <si>
    <t>Supply, cutting, wastage, straightening, bending, hoisting, fixing, supporting in position using cover/spacer blocks and tying with approved binding wire made out of 18 gauge G.I. annealed wire using either conventional hook or hand twister or automatic tying machine or fusion welding whichever is appropriate adopting various knots required for rigidity and positioning of the bars.</t>
  </si>
  <si>
    <t>All reinforcement steel shall be cut &amp; bent to the required size and shape as detailed in the structural drawings using necessary plants &amp; machinery in the factory/ site and all lapping  for 16mm and above in columns, corewalls, shearwalls &amp; staircase walls shall be using mechanical threaded couplers as per the code. For all other elements lap length shall be considered as per structural drawings &amp; details.</t>
  </si>
  <si>
    <t>Quantity of steel shall be as per drawing and authorised overlaps only shall be measured and paid and Unauthorised laps will not be measured. Contractor shall prepare bar bending schedule and fabrication shall be carried out as per approved bar bending schedules/fabrication drawing.  All testing including  physical &amp; chemical and quality assurances shall be as per the tender conditions/ Specifications and no extra shall be paid for the same.</t>
  </si>
  <si>
    <t>Quoted rate to include all leads, lifts, necessary fixing and tying arrangements for dowel bars, protection to dowel bars rebending of dowel bars, placing at all levels and as directed.</t>
  </si>
  <si>
    <t>All Reinforcement steel works shall be done in accordance with technical specification.</t>
  </si>
  <si>
    <t xml:space="preserve">STEEL WORKS </t>
  </si>
  <si>
    <t xml:space="preserve">Supplying, fabricating &amp; fixing in position reinforcement for RCC work with high yield strength ribbed cold twisted tor steel (HYSD) bar of various diameters and grade of steel at all levels conforming to IS specification including transporting from yard, decoiling, straightening, cutting, bending, hoisting, fabricating, and placing in position according to drawings and binding the reinforcement with GI annealed binding wire of double fold of 18 gauge and providing PVC cover blocks, for placing the reinforcements in position and for maintaining the cover specified and/or according to relevant IS including dewatering wherever necessary. The rate shall include cost of binding wire, chairs, spacers which will not be measured separately for payment etc complete all as per design, specifications and drawings, with all lead &amp; lift for all materials &amp; labour and as directed, at all heights &amp; locations. </t>
  </si>
  <si>
    <t>Note : Unless noted otherwise the measurements in accordance with IS 1200. However reinforcement shall be measured only in lengths of bars as actually placed in position on standard weight basis, no allowance being made in the weight for rolling margin. Authorized laps and splices only will be measured. Chairs of any shape &amp; profile, Spacer bar of any shape &amp; profile, cover block, wastage and binding wire will not be measured and shall be included in the quoted rates. Quoted rate shall be deemed to have considered the above stipulation. Quoted rate to include lead, lift, placing  at all levels and as directed.</t>
  </si>
  <si>
    <t>Grade of reinforced steel - Fe 550/550D</t>
  </si>
  <si>
    <t>MT</t>
  </si>
  <si>
    <t xml:space="preserve">Supplying, fabricating and erecting Structural steel members in position at all levels and at all heights as specified in the drawings made out of standard MS sections conforming to IS 226/2062/800. Cost to include fabricating necessary Gusset Plates, Stiffener plates, Chequered plates, Brackets, Bolts, Cleats, seating angles, MS Flats, MS grating and consumables etc., to the required size, shape, alignment etc, as per the drawings. The rate shall include  for  necessary anchoring  arrangements to  the  walls  and  fixing on concrete bed,Cost to include welding of members using structural steel welding electrodes as per IS 814/816/817, a coat of anti corrosive primer (non flammable) to the exposed surfaces, testing as per IS 7307 (PART 1), necessary equipments, tools and tackles, staging, scaffolding required etc., complete.  The rate to include two coats of enamel paint over a coat of zinc chromate primer.Complete as per the drawings. 
</t>
  </si>
  <si>
    <t>For Terrace MS Pergolas, OHT/ LMR Ladders, Basement/Ramp gratings, PHE Shaft Cat Ladder, Terrace Level Steel Staircase, STP walkways, STP Staircase, STP Railing, pump room &amp; Other Miscellaneous Work</t>
  </si>
  <si>
    <t>Providing and fixing Mechanical Splicing using threaded coupler to the reinforcement bars of specified dia and grade using high yield strength standard couplers of specially produced steel to join ribbed bearing bars machine cut end to end. Cost to include necessary supply of threaded couplers of various diameters, reducing diameters,transportation,coupling at site by mechanical means, threading of reinforcement bars at ends,erection at site, testing of random samples, testing of joints at site using ultrasonic methods required by Structural consultant at intervals as directed, protection of threaded ends using PVC covers, all tools and tackels, lead and lift etc., complete at all levels and location specified as per drawings.Cost to include necessary testing of couplers as per IS 16172</t>
  </si>
  <si>
    <t>Couplers</t>
  </si>
  <si>
    <t>For 32 mm dia</t>
  </si>
  <si>
    <t>Nos</t>
  </si>
  <si>
    <t>For 25 mm dia</t>
  </si>
  <si>
    <t>For 20 mm dia</t>
  </si>
  <si>
    <t>For 16 mm dia</t>
  </si>
  <si>
    <t>ii</t>
  </si>
  <si>
    <t>Reduced couplers</t>
  </si>
  <si>
    <t>For 32-25 mm dia</t>
  </si>
  <si>
    <t>For 32-20 mm dia</t>
  </si>
  <si>
    <t>For 32-16 mm dia</t>
  </si>
  <si>
    <t>For 25-20 mm dia</t>
  </si>
  <si>
    <t>For 25-16mm dia</t>
  </si>
  <si>
    <t>For 25-12mm dia</t>
  </si>
  <si>
    <t>For 20-16 mm dia</t>
  </si>
  <si>
    <t>For 20-12 mm dia</t>
  </si>
  <si>
    <t>For 16-12 mm dia</t>
  </si>
  <si>
    <t xml:space="preserve">CONCRETE FLOORING WORKS </t>
  </si>
  <si>
    <t>Unless otherwise specified rates quoted for all flooring works shall include the following :</t>
  </si>
  <si>
    <t>Final preparation of base, sub-grade or sub-floor by cleaning of all dust/dirt, loose particles, caulked  mortar dropping by scrubbing with  coir  or  steel  wire  brushes, caulking etc.  Roughening surface if so  directed,  cleaning  with water and keeping surface wet for 12 hours  and removing surplus water by mopping before topping is laid and minor trimming of the base to remove undulations.</t>
  </si>
  <si>
    <t>Cleaning, preparation of surface  and  watering  immediately  before laying the floor as directed.</t>
  </si>
  <si>
    <t>Keeping the surface wet for a minimum period of one week.</t>
  </si>
  <si>
    <t>Tests on materials shall conform to IS  Specification and the test shall be carried out as directed either at site Laboratory or at any approved test laboratory.</t>
  </si>
  <si>
    <t>VDF operation shall be carried out as per specification.</t>
  </si>
  <si>
    <t>Joints/Grooves shall be done within 48hours after the slab has been casted at specified width and depth, sealing the grooves with joint sealants as specified.</t>
  </si>
  <si>
    <t>Designing the concrete mix and batching as per the required specifications using neseccary cementisious materials, shrinkage compensating admixture, fibres etc. to achive the desired finish and crack free flooring is included in the rates.</t>
  </si>
  <si>
    <r>
      <t>Providing, supplying and laying, finishing</t>
    </r>
    <r>
      <rPr>
        <b/>
        <sz val="11"/>
        <color theme="1"/>
        <rFont val="Calibri"/>
        <family val="2"/>
        <scheme val="minor"/>
      </rPr>
      <t xml:space="preserve"> M20 grade</t>
    </r>
    <r>
      <rPr>
        <sz val="11"/>
        <color theme="1"/>
        <rFont val="Calibri"/>
        <family val="2"/>
        <scheme val="minor"/>
      </rPr>
      <t xml:space="preserve"> batch mixed controlled fiber reinforced concrete  for non slippery, Vaccum dewatered / IPS flooring of specified average thickness, Laying in panels, including cleaning, trimming, watering the surface, laying in strips to required levels, slopes to get the required gradient, power trowelling, smoothening curing etc complete to the required slope, formation, finish as indicated in the drawing. Cost to include working at all levels, Lead and Lifts, necessary pumping to required levels and locations specified as per drawings. (VD operation shall be paid separately)</t>
    </r>
    <r>
      <rPr>
        <b/>
        <sz val="11"/>
        <color theme="1"/>
        <rFont val="Calibri"/>
        <family val="2"/>
        <scheme val="minor"/>
      </rPr>
      <t>.The rate shall include the necessary cambers to be provided, rectification of construction defects and undulation etc complete. Allowable variation shall be as per the the IS code.</t>
    </r>
  </si>
  <si>
    <r>
      <t xml:space="preserve">75mm thick </t>
    </r>
    <r>
      <rPr>
        <b/>
        <sz val="11"/>
        <color theme="1"/>
        <rFont val="Calibri"/>
        <family val="2"/>
        <scheme val="minor"/>
      </rPr>
      <t>on  average</t>
    </r>
  </si>
  <si>
    <r>
      <t xml:space="preserve">100mm thick  </t>
    </r>
    <r>
      <rPr>
        <b/>
        <sz val="11"/>
        <color theme="1"/>
        <rFont val="Calibri"/>
        <family val="2"/>
        <scheme val="minor"/>
      </rPr>
      <t>on average</t>
    </r>
  </si>
  <si>
    <t>Providing vacuum de-watered flooring operation consisting of providing side shuttering with MS channels, angles to the required levels, Vibrating the concrete by using screed vibrator, de-watering using vacuum pumps by suction method and finishing the top surface to required level and grade using skim floaters/discs/power trowels. Covering the finished concrete surface with 200 micron thick polythene sheet and curing etc., complete at all levels.</t>
  </si>
  <si>
    <t>Providing and mixing Graded synthetic micro fibres of mono fillament poly propylene fibres in concrete at the rate of 0.90 kg/cum including supply, mixing, supervision etc., complete to minimize the shrinkage cracks as per manufacturers specifications in screed layers with necessary testing.</t>
  </si>
  <si>
    <t>Kgs</t>
  </si>
  <si>
    <t>Providing and mixing hardners in concrete flooring as per manufacturers specifications.</t>
  </si>
  <si>
    <t>For Car parking floors at rate of 5.0kg/ sqm</t>
  </si>
  <si>
    <t>For Ramps at rate of 7.0kg/ sqm</t>
  </si>
  <si>
    <t>Charges towards cutting grooves of specified size at control joints and construction joints with necessary cleaning, filling, finishing and curing the grooves using pourable grade Sealants of approved makes specified. Rate to include for all tools and tackles, all lead and lift etc complete. The construction joint shall be cut using diamond bit wheel for a width and depth as specified within 20 to 30 hours of concreting, no delay shall be acceptable.
For aesthetics purpose the grooves shall not cut across car park marking and the bay size shall be increased to required panel to avoid such situations. In addition gap of 10mm through out concrete depth  around periphery of retaining wall and column,which then later to be filled with PU sealant for a minimum depth of 30mm</t>
  </si>
  <si>
    <t>In VDF @ parking lot</t>
  </si>
  <si>
    <t>Upto 5mm wide x 30mm deep using polyurathane sealants.</t>
  </si>
  <si>
    <t>Rmt</t>
  </si>
  <si>
    <r>
      <t xml:space="preserve">Providing, supplying and laying, finishing </t>
    </r>
    <r>
      <rPr>
        <b/>
        <sz val="11"/>
        <color theme="1"/>
        <rFont val="Calibri"/>
        <family val="2"/>
        <scheme val="minor"/>
      </rPr>
      <t>M20 grade batch mixed controlled concrete</t>
    </r>
    <r>
      <rPr>
        <sz val="11"/>
        <color theme="1"/>
        <rFont val="Calibri"/>
        <family val="2"/>
        <scheme val="minor"/>
      </rPr>
      <t xml:space="preserve"> for</t>
    </r>
    <r>
      <rPr>
        <b/>
        <sz val="11"/>
        <color theme="1"/>
        <rFont val="Calibri"/>
        <family val="2"/>
        <scheme val="minor"/>
      </rPr>
      <t xml:space="preserve"> flooring</t>
    </r>
    <r>
      <rPr>
        <sz val="11"/>
        <color theme="1"/>
        <rFont val="Calibri"/>
        <family val="2"/>
        <scheme val="minor"/>
      </rPr>
      <t xml:space="preserve"> of average 100mm thk. on ramp slabs including serrated finish as directed by engineer in charge, cleaning, trimming, watering the surface, curing etc complete to the required slope, formation, finish as indicated in the drawing. Cost to include working at all levels, Lead and Lifts,  necessary pumping to required levels and locations specified as per drawings.</t>
    </r>
  </si>
  <si>
    <r>
      <t xml:space="preserve">Providing and laying Cement  Screed Concrete Flooring of </t>
    </r>
    <r>
      <rPr>
        <b/>
        <sz val="11"/>
        <color theme="1"/>
        <rFont val="Calibri"/>
        <family val="2"/>
        <scheme val="minor"/>
      </rPr>
      <t>35mm  average thickness</t>
    </r>
    <r>
      <rPr>
        <sz val="11"/>
        <color theme="1"/>
        <rFont val="Calibri"/>
        <family val="2"/>
        <scheme val="minor"/>
      </rPr>
      <t xml:space="preserve"> with </t>
    </r>
    <r>
      <rPr>
        <b/>
        <sz val="11"/>
        <color theme="1"/>
        <rFont val="Calibri"/>
        <family val="2"/>
        <scheme val="minor"/>
      </rPr>
      <t xml:space="preserve">cement concrete 1:2:4 </t>
    </r>
    <r>
      <rPr>
        <sz val="11"/>
        <color theme="1"/>
        <rFont val="Calibri"/>
        <family val="2"/>
        <scheme val="minor"/>
      </rPr>
      <t>using 12mm and down graded aggregates to be finished smooth in order to achieve proper level to receive tile flooring,  includes compacting, curing,  etc., complete at all levels  with all leads and lifts, and as per the instructions of Client / the Engineer.</t>
    </r>
  </si>
  <si>
    <t>Location:  Tile  Flooring</t>
  </si>
  <si>
    <t>Ground floor</t>
  </si>
  <si>
    <t>Floor -1</t>
  </si>
  <si>
    <t>Floor -2</t>
  </si>
  <si>
    <t>Floor -3</t>
  </si>
  <si>
    <t>Floor -4</t>
  </si>
  <si>
    <t>Floor -5</t>
  </si>
  <si>
    <t>Floor -6</t>
  </si>
  <si>
    <t>Floor -7</t>
  </si>
  <si>
    <t>Floor -8</t>
  </si>
  <si>
    <t>Floor -9</t>
  </si>
  <si>
    <t>Floor -10</t>
  </si>
  <si>
    <t>Floor -11</t>
  </si>
  <si>
    <t>Floor -12</t>
  </si>
  <si>
    <t>Floor -13</t>
  </si>
  <si>
    <t>Floor -14</t>
  </si>
  <si>
    <t>Floor -15</t>
  </si>
  <si>
    <t>Floor -16</t>
  </si>
  <si>
    <t>Floor -17</t>
  </si>
  <si>
    <t>Floor -18</t>
  </si>
  <si>
    <t>Floor -19</t>
  </si>
  <si>
    <t>Floor -20</t>
  </si>
  <si>
    <t>Floor -21</t>
  </si>
  <si>
    <t>Floor -22</t>
  </si>
  <si>
    <t>Terrace Floor</t>
  </si>
  <si>
    <t>WATERPROOFING  WORKS</t>
  </si>
  <si>
    <t>NOTE: 1.Specialized agency to be approved by Consultants/Client
1. The guarantee for waterproofing should be provided by the principal company for 10years for both material and application.
2.Guarantee/warranty from applicators will not be acceptable. An undertaking in this regard from the principal company should be enclosed along with the letter for approval of waterproofing agency.
3.Testing of the surfaces prior to start the work by ponding, grouting or sealing of joints, making watta at corners/ junctions etc are deemed to be included for all items while quoting rates. If any leakage is found subsequently, it has to be made water tight by the contractor free of cost. 
4.During construction, all the construction joints of water bodies should be provided with butyl rubber swellable bars at all construction joints, retaining walls joints both from horizontal and Vertical joints using standard manufacturers like BASF/SIKA/FOSROC or equivalent as approved by the Client / the Engineer.
5. It is the responsibility of the contractor to maintain safe and clean working conditions in all activities related to the water proofing works at all time.
6. Utmost care should be taken to prevent any accident during the waterproofing work as some works are carried out in confined areas and dealing with chemicals.
7. Those who are working should have personal protective equipments PPE's like hand gloves, goggles, shoe, Helmet, mask,etc.,
8.   Manufacturer's specifications should be strictly  followed to avoid any accidents due to improper handling of materials.
9. Materials should be stored as per manufacturer specifications.
10. Materials  should be stored with proper labelling to avoid improper usage of consumption of any material by any workers.
11. Material Safety Data Sheet (MSDS) should be available at the time of delivery  of materials.
12. Adequate  fire  protection  measures  should  be  available  at  storage  and application location as some of the products are combustible.</t>
  </si>
  <si>
    <t>13. Risk assessment should be carried out before the work starts. Risk assessment should  contain all  possible  risks, risk  rating without  control  measures, control measures and risk rating after implementation of corrective measures. Tool box talks should be conducted  every week explaining possible risks and its control measures. .
14. Clean environment should be maintained all around the work place.
15. All vessels and tools used for mixing and application of chemicals should be cleaned using appropriate cleaning materials suggested by the manufacturers. 
16. Water and balance materials after cleaning should be disposed off in such a way that it is not polluting the environment
17. Approved  method statement and material details should be available before starting the work.
18. Waterproofing  work  should  be carried  out  on  concrete  surface  which  are minimum 28 days old.
19. Waterproofing shall be carried out on sound concrete surfaces only.
20. Manufacturer specification  for  handling, mixing, application and storage  of material should be strictly followed.
21. Water  pond  test  should  be  conducted  after  surface  preparation  and  completion of waterproofing work to ensure water tightness.
22. All materials used to be supported with third party certificates / external laboratory test report as and when insisted by the Client / the Engineer specifically while start of work or on need basis, the same cost is with the scope of concerned water proofing agency.</t>
  </si>
  <si>
    <t>RETAINING WALLS - BASEMENT, STP, UG SUMP (EXTERNAL)</t>
  </si>
  <si>
    <r>
      <t xml:space="preserve">1. Surface preparation: Before starting of waterproofing works the surface of the wall should be made free of any loose particles, vegetation, grease or oily matters etc. All tie rod holes should be filled properly. All honeycombs should be repaired as per approved repair procedures. Treating the Construction Joints : Chase opening the Construction Joints by providing ''V " groove,  removing  the  dust  and  clean  the  designated  area following  by  providing with approved  nonshrink high strength cemenitious grout, finishing, curing etc. as per manufacturers specification and as directed. Any damp spots on the walls should be attended by grouting cement mixed with flow enhancers like Cebex-100 or equivalent until the leak or dampness is fully arrested. 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All sharp edges and corners to be chamferred / haunched to receive the membrane.
2. Providing and laying minimum </t>
    </r>
    <r>
      <rPr>
        <b/>
        <sz val="11"/>
        <color theme="1"/>
        <rFont val="Calibri"/>
        <family val="2"/>
        <scheme val="minor"/>
      </rPr>
      <t xml:space="preserve">1.5 mm thick self adhesive, self healing type SBS based membranes </t>
    </r>
    <r>
      <rPr>
        <sz val="11"/>
        <color theme="1"/>
        <rFont val="Calibri"/>
        <family val="2"/>
        <scheme val="minor"/>
      </rPr>
      <t xml:space="preserve"> minimum puncture resistance of 220N(ASTM E154), tensile resistance over 200%, Elongation over 200%(ASTM D-412) and tear resistance of more than 200N (ASTM D1004). The membrane shall be laid over a compatible primer as per Manufacturer's specification with sufficient overlaps.
3. This membrane should be protected with 250 GSM minimum non woven polyester mat for high puncture resistance laid over the membrane either loosely laid or fixed as per manufacturer specifications.
4. The SBS membrane as well as the protection layer should have sufficient overlap as per manufacturer specifications.
5. The applicator/manufacturer should submit the details of waterproofing near the penetrations on the wall.
6. The membrane should be terminated on all sides properly with watertight joints.</t>
    </r>
  </si>
  <si>
    <t>7.The manufacturer/applicator should submit the details and get client approval prior to start the work.
8.The contractor to include cost of termination of waterproofing system with necessary overlapping, joint treatment etc complete all as per manufacturer's recommendations.
9.Treatment shall be provided from standard manufacturers like BASF, SIKA, FOSROC or equivalent.</t>
  </si>
  <si>
    <t>STP - External walls</t>
  </si>
  <si>
    <t>UG Sump - External walls</t>
  </si>
  <si>
    <t>iii</t>
  </si>
  <si>
    <t>Retaining wall - External walls</t>
  </si>
  <si>
    <t>LIFT PITS WALLS EXTERNAL &amp; INTERNAL</t>
  </si>
  <si>
    <t>1. Surface preparation: Before starting waterproofing works the surface of the wall should be made free of any loose particles, vegetation, grease or oily matters etc. All tie rod holes should be filled properly. All honeycombs should be repaired as per approved repair procedures. Treating the Construction Joints: Chase opening the Construction Joints by providing ''V " groove,  removing  the  dust  and  clean  the  designated  area following  by  providing   with  approved  nonshrink high strength cemenitious  grout, finishing, curing etc. as per manufacturers  specification and as directed.Any damp spots on the walls should be attended by grouting cement mixed with flow enhancers like Cebex-100 or equivalent until the leak or dampness is fully arrested. When PVC pipes are inserted in the designated openings in the slab, it should be applied with epoxy bonding agent sprayed with sand on the portion coming in contact with non shrink grout or mortar or concrete to enhance the bonding and packed with non shrink grout including scafolding as directed.  
All sharp edges and corners to be chamferred / haunched to receive the membrane.
2. Providing and applying Two coats of cold applied, flexible, damp proof  bituminous emulsion coating with approx. density of 1.0kg/litre @+250C, Minimum 10% rubber content and a coverage yield of minimum 0.5 litre/Sqm .The coating shall be laid over a compatible primer as per Manufacturer's specification with sufficient overlaps.
3. This membrane should be protected with 250 GSM minimum non woven polyester mat fixed as per manufacturer specifications.
4. The emulsion coating and he protection layer should have sufficient overlap as per manufacturer specifications.
5. The applicator/manufacturer should submit the details of waterproofing near the penetrations on the wall.
6. The membrane should be terminated on all sides properly with watertight joints. 
7.The manufacturer/applicator should submit the details and get client approval prior to start the work.</t>
  </si>
  <si>
    <t>8.The contractor to include cost of termination of waterproofing system with necessary overlapping, joint treatment, etc complete all as per manufacturer's recommendations.The rate shall include all leads,lifts staging/scaffolding,etc required for the application.
9.Treatment shall be provided from standard manufacturers like BASF, SIKA, FOSROC or equivalent.</t>
  </si>
  <si>
    <t>Lift base slab internal &amp; Walls of Internal+ External</t>
  </si>
  <si>
    <t xml:space="preserve">UG SUMP, OHT &amp; STP, COLLECTION TANKS (INTERNAL) </t>
  </si>
  <si>
    <t>WATERPROOFING TREATMENT FOR UG SUMP,OHT,STP (INTERNAL SIDE APPLICATION)</t>
  </si>
  <si>
    <t>Providing waterproofing by Surface method INTERNALLY by following methods with 10 years guarantee.</t>
  </si>
  <si>
    <t>1.Treating the Construction Joints : Chase opening the Construction Joints by providing "V" groove,  removing  the  dust  and  clean  the  designated  area following  by  providing  chemical  injection  treatment  in the  form  of  pressure grouting by injecting cement slurry admixed with approved grout admixture,  in the  required  consistency  through  the  pre fixed  PVC nozzles, which shall include drilling of 18 mm dia holes, fixing of PVC nozzles with approved chemical' and final cutting the projected nozzles and sealing off the PVC nozzles after the injection  operation  is  over  with  approved  chemical,  nonshrink  rapid  setting grout, finishing, curing etc. as per manufacturers  specification and as directed.Tierod holes shall be filled with approved grout materials.
 2. Coving: Providing and Applying at the junction of slab and vertical offsets with cement Mortar 1:4 and approved admixture at a size of 75 mm x 75 mm.
3. Bore Packing:  Preparing the inside surface of core and PVC by roughening using suitable file to get better adhesion prior to packing works. Cleaning the surface by wire brushing followed by water jet to remove any laitance or loose flaky  particles.
4. Providing necessary formwork for packing the bore using suitable arrangement (depending  upon  site  conditions).  Applying  a  coat  of  epoxy bonding agent to enhance adhesion between  the packing material and other surfaces. Packing the gap using approved  non-shrink cement polymer based grout. Ponding tests for a period of 48 hours should be conducted before start to ensure water tightness.</t>
  </si>
  <si>
    <t>5. Internal Side Waterproofing: Providing and applying two coats of acrylic based  polymer  modified  cementitious  waterproof  coating  over prepared surface with necessary primer coat as per the manufacturer recommendations. Removing all surface laitance and contamination free from loose aggregate or other sharp protrusions with fairly smooth finish by wire brush and grinding method and surface shall be damped with Water for application of  waterproof coating.
6.Waterproofing coating shall contain a liquid polymer component and a cementitious powder component which  shall  be  mixed  as  per  manufacturer's instructions and  applied over prepared concrete surface strictly maintaining the coverage &amp; thickness of minimum 1.2 mm or as specified  by  the  manufacturer whichever is more . The  applied  material  of  Waterproofing  coating  should  have a Pull off adhesion of greater than 1N/mm2 as per ASTM-04541 and static crack accommodation  of  1mm according to ASTM-C836. Complete as per the Contractors methodology approved by consultants / clients.
Cost to include necessary grouting of porous areas, Haunching at the junction of floor and walls, termination at the ends etc, supply and spraying 2.36mm sieved sand on the coating while it is wet to aid bonding complete.
Ponding tests for a period of 48 hours should be conducted post protective layer to ensure water tightness.
Treatment  shall  be  provided  from  standard  manufacturers  like  BASF,  SIKA, FOSROC or equivalent.</t>
  </si>
  <si>
    <r>
      <rPr>
        <b/>
        <sz val="11"/>
        <color theme="1"/>
        <rFont val="Calibri"/>
        <family val="2"/>
        <scheme val="minor"/>
      </rPr>
      <t>Protective layer(Horizontal):</t>
    </r>
    <r>
      <rPr>
        <sz val="11"/>
        <color theme="1"/>
        <rFont val="Calibri"/>
        <family val="2"/>
        <scheme val="minor"/>
      </rPr>
      <t xml:space="preserve"> Providing &amp; Laying </t>
    </r>
    <r>
      <rPr>
        <b/>
        <sz val="11"/>
        <color theme="1"/>
        <rFont val="Calibri"/>
        <family val="2"/>
        <scheme val="minor"/>
      </rPr>
      <t xml:space="preserve">M15 grade screed concrete </t>
    </r>
    <r>
      <rPr>
        <sz val="11"/>
        <color theme="1"/>
        <rFont val="Calibri"/>
        <family val="2"/>
        <scheme val="minor"/>
      </rPr>
      <t xml:space="preserve">to required slope admix with integral waterproofing compound Conplast WL  of FOSROC make or Equivalent at the dosage of 125ml/bag of cement over waterproofing layer to a </t>
    </r>
    <r>
      <rPr>
        <b/>
        <sz val="11"/>
        <color theme="1"/>
        <rFont val="Calibri"/>
        <family val="2"/>
        <scheme val="minor"/>
      </rPr>
      <t>minimum thickness of 50mm</t>
    </r>
    <r>
      <rPr>
        <sz val="11"/>
        <color theme="1"/>
        <rFont val="Calibri"/>
        <family val="2"/>
        <scheme val="minor"/>
      </rPr>
      <t xml:space="preserve"> or as per site requirement, complete. Treatment shall be provided from standard manufacturers like BASF, SIKA, FOSROC or equivalent.</t>
    </r>
  </si>
  <si>
    <r>
      <rPr>
        <b/>
        <sz val="11"/>
        <color theme="1"/>
        <rFont val="Calibri"/>
        <family val="2"/>
        <scheme val="minor"/>
      </rPr>
      <t>Protective Layer (Vertical):</t>
    </r>
    <r>
      <rPr>
        <sz val="11"/>
        <color theme="1"/>
        <rFont val="Calibri"/>
        <family val="2"/>
        <scheme val="minor"/>
      </rPr>
      <t xml:space="preserve"> Rendering plastering to internal wall surfaces by</t>
    </r>
    <r>
      <rPr>
        <b/>
        <sz val="11"/>
        <color theme="1"/>
        <rFont val="Calibri"/>
        <family val="2"/>
        <scheme val="minor"/>
      </rPr>
      <t xml:space="preserve"> 12mm thk in CM 1:4</t>
    </r>
    <r>
      <rPr>
        <sz val="11"/>
        <color theme="1"/>
        <rFont val="Calibri"/>
        <family val="2"/>
        <scheme val="minor"/>
      </rPr>
      <t xml:space="preserve"> with waterproofing admixtures as per manufacturer's specifications and clients approval, curing etc. complete.Treatment shall be provided from standard manufacturers like BASF, SIKA, FOSROC or equivalent.</t>
    </r>
  </si>
  <si>
    <t>WATERPROOF LINING COATING FOR RAW WATER TANKS OF STP INTERNAL.</t>
  </si>
  <si>
    <r>
      <rPr>
        <b/>
        <u/>
        <sz val="11"/>
        <color theme="1"/>
        <rFont val="Calibri"/>
        <family val="2"/>
        <scheme val="minor"/>
      </rPr>
      <t>WATER TANKS OF STP:</t>
    </r>
    <r>
      <rPr>
        <sz val="11"/>
        <color theme="1"/>
        <rFont val="Calibri"/>
        <family val="2"/>
        <scheme val="minor"/>
      </rPr>
      <t xml:space="preserve">
Providing and applying </t>
    </r>
    <r>
      <rPr>
        <b/>
        <sz val="11"/>
        <color theme="1"/>
        <rFont val="Calibri"/>
        <family val="2"/>
        <scheme val="minor"/>
      </rPr>
      <t>Coal tar epoxy coating 2 coats</t>
    </r>
    <r>
      <rPr>
        <sz val="11"/>
        <color theme="1"/>
        <rFont val="Calibri"/>
        <family val="2"/>
        <scheme val="minor"/>
      </rPr>
      <t xml:space="preserve"> in X&amp;Y direction as per the manufacturer recommendations over the plastered surface in STP raw water tanks to avoid the chemical reaction with water proof coating surface.Coal tar epoxy coating shall be applied to achieve a DFT of 300microns over two coats or as mentioned in the TDS of the material used whichever is higher. Treatment shall be provided from standard manufacturers like BASF, SIKA, FOSROC or equivalent.</t>
    </r>
  </si>
  <si>
    <t>WATERPROOF LINING COATING FOR TREATED WATER TANKS OF STP, RAW &amp; TREATED WATER TANKS OF UG SUMP, OHT, STP INTERNAL</t>
  </si>
  <si>
    <r>
      <rPr>
        <b/>
        <sz val="11"/>
        <color theme="1"/>
        <rFont val="Calibri"/>
        <family val="2"/>
        <scheme val="minor"/>
      </rPr>
      <t>TREATED WATER TANKS OF STP, RAW &amp; TREATED WATER TANKS OF UG SUMP, OHT, STP-INTERNAL:</t>
    </r>
    <r>
      <rPr>
        <sz val="11"/>
        <color theme="1"/>
        <rFont val="Calibri"/>
        <family val="2"/>
        <scheme val="minor"/>
      </rPr>
      <t xml:space="preserve">
</t>
    </r>
    <r>
      <rPr>
        <b/>
        <u/>
        <sz val="11"/>
        <color theme="1"/>
        <rFont val="Calibri"/>
        <family val="2"/>
        <scheme val="minor"/>
      </rPr>
      <t xml:space="preserve">Food Grade Epoxy Protective Coating: </t>
    </r>
    <r>
      <rPr>
        <sz val="11"/>
        <color theme="1"/>
        <rFont val="Calibri"/>
        <family val="2"/>
        <scheme val="minor"/>
      </rPr>
      <t xml:space="preserve">
All treated water tanks of UG sump,OHT and STP's after protection plaster works are to be coated with </t>
    </r>
    <r>
      <rPr>
        <b/>
        <sz val="11"/>
        <color theme="1"/>
        <rFont val="Calibri"/>
        <family val="2"/>
        <scheme val="minor"/>
      </rPr>
      <t>two coats of food grade Epoxy</t>
    </r>
    <r>
      <rPr>
        <sz val="11"/>
        <color theme="1"/>
        <rFont val="Calibri"/>
        <family val="2"/>
        <scheme val="minor"/>
      </rPr>
      <t xml:space="preserve"> lining coating.
Providing and applying a two pack, solvent free, food grade certified epoxy resin material on the protective screed /plaster of  the treated water tanks . The material shall cure to provide a smooth, hygienic and tough ﬁnish suitable for contact with potable water. The cured ﬁlm should be resistant to corrosion, chemical attack and abrasion . The cured ﬁlm should be non-toxic and meets the requirements of IS : 9833 - 1981, Strictly following the instructions as per Manufacturer specifications. Food grade certification should be submitted along with product details prior to start of the work. The epxoy coating shall be done to achieve a DFT of 200 microns over two coats or as mentioned in the TDS of the material used whichever is higher.
Treatment shall be provided from standard manufacturers like BASF, SIKA, FOSROC or equivalent.</t>
    </r>
  </si>
  <si>
    <t>UG Sump - Internal</t>
  </si>
  <si>
    <t>STP - Internal</t>
  </si>
  <si>
    <t>OHT - Internal</t>
  </si>
  <si>
    <t>Providing, supplying, fixing and treating of construction joints/control joints, settlement joints etc as specified using  single component, self sealing water swelling bars made up of flexible polymer composites at joints of retaining walls and water retaining structures, foundations, floor slabs etc and wherever specified with proper overlaps at joints of approved makes as per consultants approval at all levels as per drawings.</t>
  </si>
  <si>
    <t xml:space="preserve">Construction joints in Grade slab and foundations at UGT, STP  only (10mm x20mm ) </t>
  </si>
  <si>
    <t xml:space="preserve">Construction joints in Retaining wall and Water Retaining Structures (10mm x20mm ) </t>
  </si>
  <si>
    <t xml:space="preserve">TOILETS / BALCONIES/UTILITIES </t>
  </si>
  <si>
    <t>Providing waterproofing for the Toilets / Balconies / Utilities, in two parts, by Surface method as follows. Note: Plan area shall be the mode of measurement</t>
  </si>
  <si>
    <t>WATERPROOFING TREATMENT FOR STRUCTURAL DROP 80MM</t>
  </si>
  <si>
    <t>Note: Plan area shall be the mode of measurement.</t>
  </si>
  <si>
    <r>
      <t xml:space="preserve">1. Before starting waterproofing works, the surface of the slab should be made free of any loose particles, vegetation, grease or oily matters etc. All honey combs should be repaired as per approved repair procedures. 
2.When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3.During construction, Construction joints (CJ) are not to be provided in sunken areas for toilets, balconies and utility areas. By any chance if CJ exist in areas mentioned above, treatment method for such CJ should be considered on a case to case basis. Coving or haunching shall be made in between vertical and horizontal surfaces as per the manufacturer recommendations,block works and slab joints shall be make water tight.
4.Ponding test should be conducted for a period of 48 hours to ensure that there is no leakage from the slab.Any damp spots on the slab should be attended by grouting cement mixed with flow enhancers like Cebex-100 or equivalent until the leak or dampness is arrested. 
5.. After preparing the surface necessary primer coat shall be applied as mentioned above apply </t>
    </r>
    <r>
      <rPr>
        <b/>
        <sz val="11"/>
        <color theme="1"/>
        <rFont val="Calibri"/>
        <family val="2"/>
        <scheme val="minor"/>
      </rPr>
      <t xml:space="preserve">polymer based acrylic cementitious coating </t>
    </r>
    <r>
      <rPr>
        <sz val="11"/>
        <color theme="1"/>
        <rFont val="Calibri"/>
        <family val="2"/>
        <scheme val="minor"/>
      </rPr>
      <t xml:space="preserve">(preferable two coats) with minimum </t>
    </r>
    <r>
      <rPr>
        <b/>
        <sz val="11"/>
        <color theme="1"/>
        <rFont val="Calibri"/>
        <family val="2"/>
        <scheme val="minor"/>
      </rPr>
      <t xml:space="preserve">1.2mm thickness(DFT). </t>
    </r>
    <r>
      <rPr>
        <sz val="11"/>
        <color theme="1"/>
        <rFont val="Calibri"/>
        <family val="2"/>
        <scheme val="minor"/>
      </rPr>
      <t xml:space="preserve">The coating shall be terminated 300 mm above the finish floor level. The membrane should have minimum 40% elongation capacity with a water resistance capacity of 1.5 bars. After completion of coatings  proper barrication shall be ensured to avoid movements.
6.. Coverage of the material should be noted on a daily basis and to be included in the daily quality control report.
7. All penetrations should be made water tight. Waterproofing details near the penetrations should be submitted to the client and approval to be obtained prior to start the work. 
8.. Manufacturer/applicator should submit the complete product details with Shore A hardness, tensile strength, elongation and tear strength along with detailed method statement showing details at penetration, termination etc. 
Treatment shall be provided from standard manufacturers like BASF, SIKA, FOSROC or equivalent.
</t>
    </r>
    <r>
      <rPr>
        <b/>
        <sz val="11"/>
        <color theme="1"/>
        <rFont val="Calibri"/>
        <family val="2"/>
        <scheme val="minor"/>
      </rPr>
      <t>Note: Plan area shall be the mode of measurement.</t>
    </r>
  </si>
  <si>
    <t xml:space="preserve">Toilets </t>
  </si>
  <si>
    <t xml:space="preserve"> Sqm </t>
  </si>
  <si>
    <t>Balcony</t>
  </si>
  <si>
    <r>
      <t xml:space="preserve">The second part consists of screed concrete of </t>
    </r>
    <r>
      <rPr>
        <b/>
        <sz val="11"/>
        <color theme="1"/>
        <rFont val="Calibri"/>
        <family val="2"/>
        <scheme val="minor"/>
      </rPr>
      <t xml:space="preserve">M15 grade concrete, with a average thicknesss of minimum 35mm (average 100mm thk) </t>
    </r>
    <r>
      <rPr>
        <sz val="11"/>
        <color theme="1"/>
        <rFont val="Calibri"/>
        <family val="2"/>
        <scheme val="minor"/>
      </rPr>
      <t xml:space="preserve"> in the sunken slabs to required slope, level &amp; finish to receive floor tiles, including consolidation, curing etc., complete at all levels  for floor. 
For vertical: Using CM 1:4 ratio, 12 mm thick for walls till 300 mm above finished floor levels with water proof admixture as per Manufacturer's specification approved by consultants/client.
Ponding tests for a period of 48 hours should be conducted after the completion of protection layer to ensure water tightness.
</t>
    </r>
    <r>
      <rPr>
        <b/>
        <sz val="11"/>
        <color theme="1"/>
        <rFont val="Calibri"/>
        <family val="2"/>
        <scheme val="minor"/>
      </rPr>
      <t>Note: Plan area shall be the mode of measurement.</t>
    </r>
  </si>
  <si>
    <t>WATERPROOFING TREATMENT FOR - SUNK DEPTH 150mm &amp; above</t>
  </si>
  <si>
    <r>
      <rPr>
        <b/>
        <sz val="11"/>
        <color theme="1"/>
        <rFont val="Calibri"/>
        <family val="2"/>
        <scheme val="minor"/>
      </rPr>
      <t>PART A:</t>
    </r>
    <r>
      <rPr>
        <sz val="11"/>
        <color theme="1"/>
        <rFont val="Calibri"/>
        <family val="2"/>
        <scheme val="minor"/>
      </rPr>
      <t xml:space="preserve"> 1. Before starting waterproofing works, the surface of the slab should be made free of any loose particles, vegetation, grease or oily matters etc. All honey combs should be repaired as per approved repair procedures. 
2.When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3.During construction, Construction joints (CJ) are not to be provided in sunken areas for toilets, balconies and utility areas. By any chance if CJ exist in areas mentioned above, treatment method for such CJ should be considered on a case to case basis. Coving or haunching shall be made in between vertical and horizontal surfaces as per the manufacturer recommendations,block works and slab joints shall be make water tight.
4.Ponding test should be conducted for a period of 48 hours to ensure that there is no leakage from the slab.Any damp spots on the slab should be attended by grouting cement mixed with flow enhancers like Cebex-100 or equivalent until the leak or dampness is arrested. 
5. After preparing the surface necessary primer coat shall be applied as mentioned above apply </t>
    </r>
    <r>
      <rPr>
        <b/>
        <sz val="11"/>
        <color theme="1"/>
        <rFont val="Calibri"/>
        <family val="2"/>
        <scheme val="minor"/>
      </rPr>
      <t>polymer based acrylic cementitious coating (preferable two coats) with minimum 1.2mm thickness(DFT).</t>
    </r>
    <r>
      <rPr>
        <sz val="11"/>
        <color theme="1"/>
        <rFont val="Calibri"/>
        <family val="2"/>
        <scheme val="minor"/>
      </rPr>
      <t xml:space="preserve">The coating shall be terminated 300mm above the finish floor level. The membrane should have minimum 40% elongation capacity with a water resistance capacity of 1.5 bars.After completion of coatings  proper barrication shall be ensured to avoid movements.
6. Coverage of the material should be noted on a daily basis and to be included in the daily quality control report.
7. All penetrations should be made water tight. Waterproofing details near the penetrations should be submitted to the client and approval to be obtained prior to start the work. 
8. Manufacturer/applicator should submit the complete product details with Shore A hardness, tensile strength, elongation and tear strength along with detailed method statement showing details at penetration, termination etc. 
Treatment shall be provided from standard manufacturers like BASF, SIKA, FOSROC or equivalent.
</t>
    </r>
    <r>
      <rPr>
        <b/>
        <sz val="11"/>
        <color theme="1"/>
        <rFont val="Calibri"/>
        <family val="2"/>
        <scheme val="minor"/>
      </rPr>
      <t>Note: Plan area shall be the mode of measurement.</t>
    </r>
  </si>
  <si>
    <r>
      <rPr>
        <b/>
        <sz val="11"/>
        <color theme="1"/>
        <rFont val="Calibri"/>
        <family val="2"/>
        <scheme val="minor"/>
      </rPr>
      <t>PART B:</t>
    </r>
    <r>
      <rPr>
        <sz val="11"/>
        <color theme="1"/>
        <rFont val="Calibri"/>
        <family val="2"/>
        <scheme val="minor"/>
      </rPr>
      <t xml:space="preserve"> The second part consists of surface method in cement plater with 1:4 mortar; for floor of 15mm thickness, finished with neat cement finish with necesary slope towards the spout, and  CM 1:4 ratio, 12 mm thick for walls till 300mm above finished floor levels with water proof admixture as per Manufacturer's specification approved by consultants/client.
Ponding tests for a period of 48 hours should be conducted after the completion of protection layer to ensure water tightness. </t>
    </r>
    <r>
      <rPr>
        <b/>
        <sz val="11"/>
        <color theme="1"/>
        <rFont val="Calibri"/>
        <family val="2"/>
        <scheme val="minor"/>
      </rPr>
      <t>Note: Plan area shall be the mode of measurement.</t>
    </r>
  </si>
  <si>
    <r>
      <rPr>
        <b/>
        <sz val="11"/>
        <color theme="1"/>
        <rFont val="Calibri"/>
        <family val="2"/>
        <scheme val="minor"/>
      </rPr>
      <t>PART C:</t>
    </r>
    <r>
      <rPr>
        <sz val="11"/>
        <color theme="1"/>
        <rFont val="Calibri"/>
        <family val="2"/>
        <scheme val="minor"/>
      </rPr>
      <t xml:space="preserve"> Providing and filling approved 50mm downsize Cinder in CM 1:8 proportion on structural slab having high compressive strength with thermal / acoustic insulation properties, anti-corrosion of  desired density. Cinder available from furnaces of steam boilers using coal fuel only shall be used and brick kiln cinder shall not be allowed. The cinder should be cleaned, free from dirt and wood ashes and shall pass through IS 3.35 sieve with 50% passing through IS 1.70 sieve and should not contain more than 10% of unburnt carbon and not more than 0.5% of acid soluble sulphates(SO). The cinder should be soaked in water before filling. Including Mixing, transportation, placing, compacting and finishing to the required level etc complete. density 800 Kg/Cum. The concrete shall be cured for 7 days.
</t>
    </r>
    <r>
      <rPr>
        <b/>
        <sz val="11"/>
        <color theme="1"/>
        <rFont val="Calibri"/>
        <family val="2"/>
        <scheme val="minor"/>
      </rPr>
      <t>Note: Plan area shall be the mode of measurement.</t>
    </r>
  </si>
  <si>
    <r>
      <rPr>
        <b/>
        <sz val="11"/>
        <color theme="1"/>
        <rFont val="Calibri"/>
        <family val="2"/>
        <scheme val="minor"/>
      </rPr>
      <t>PART D:</t>
    </r>
    <r>
      <rPr>
        <sz val="11"/>
        <color theme="1"/>
        <rFont val="Calibri"/>
        <family val="2"/>
        <scheme val="minor"/>
      </rPr>
      <t xml:space="preserve"> Providing and laying</t>
    </r>
    <r>
      <rPr>
        <b/>
        <sz val="11"/>
        <color theme="1"/>
        <rFont val="Calibri"/>
        <family val="2"/>
        <scheme val="minor"/>
      </rPr>
      <t xml:space="preserve"> PCC M15, 50mm thick screed concrete</t>
    </r>
    <r>
      <rPr>
        <sz val="11"/>
        <color theme="1"/>
        <rFont val="Calibri"/>
        <family val="2"/>
        <scheme val="minor"/>
      </rPr>
      <t xml:space="preserve"> over cinder filling in the sunken slabs to required slope, level &amp; fininsh to receive floor tiles, including consolidation, curing etc., complete at all levels
</t>
    </r>
    <r>
      <rPr>
        <b/>
        <sz val="11"/>
        <color theme="1"/>
        <rFont val="Calibri"/>
        <family val="2"/>
        <scheme val="minor"/>
      </rPr>
      <t>Note: Plan area shall be the mode of measurement.</t>
    </r>
  </si>
  <si>
    <t>Part-A - Waterproofing as per above specification</t>
  </si>
  <si>
    <t>Part-B - Protective Plaster as per above specification</t>
  </si>
  <si>
    <t>Part-C - Cinder Filling as per above specification</t>
  </si>
  <si>
    <t>Part-D - Screed concrete as per above specification</t>
  </si>
  <si>
    <t>Supply, fixing and testing of 40 mm dia  PVC pipes(6kg/sqcm) conforming to IS 4985 above the protective screed level at sunken slabs to drain out the collected water if any with solvent cement joints, including all the fittings in sunken slabs to the nearby shaft. The quoted rate to include necessary borepacking around the pipes and supports such as hanger supports, grip bolts, clamps etc., complete.</t>
  </si>
  <si>
    <t>WATERPROOFING TREATMENT FOR TERRACE.</t>
  </si>
  <si>
    <t>Providing waterproofing to the roof by the following method with 10 years guarantee, which consists of :</t>
  </si>
  <si>
    <t>Single component pure polyurethane based  elastomeric seamless liquid applied membrane:
1.Before starting waterproofing  works the surface of  the slab should  be  made free of any loose particles, vegetation, grease or oily matters etc.treating all surface cracks, construction joints and honey combs by grouting with specialised nonshrink grout, injection grouting through nozzles, haunching the corners,bore packing and grouting the annular space between pipe and concrete as specified by approved Contractor and preparation of surface in all aspects to receive the waterproofing  Ponding test should be conducted for a period of 72 hours to ensure that there is no leakage from the slab. Any damp spots on  the slab should  be  attended  by grouting  cement  mixed  with  flow  enhancers  like Cebex-100 or equivalent until the leak or dampness is arrested. 
2.After treating  the  surface as mentioned  above apply liquid applied,  high performance, pure polyurethane based, single component,  low VOC, elastomeric, seamless, moisture curing, waterproof membrane, applied in 2 coats with roller / airless spray,(As required  by the manufacturer specifications but minimum thickness (DFT) shall pass 1.5 mm) with  over 400% elongation and sufficient puncture resistance and anti-root penetration capacity over one coat of compatible primer at a coverage as per the manufacturer's recommendation . The spray applied membrane should be seamless, free of any holes. Overlap   should   be   as   per manufacturer specifications.
3. When spray applied or brush coated procedure is adopted, the coverage of the material should be noted on a daily basis and to be submitted to client. 
4.At the expansion joints and termination, the detailing for the membrane application shall be submitted to the Client / the Engineer/QA approval prior to commencing the work.
5.The PU waterproofing membrane should be extended 300mm above FFL on the vertical surface and tucked into the wall by making a groove.
6.Ponding tests for 72 hours should be conducted after the completion of application of membrane to ensure water tightness.
7.Treatment shall be provided from standard manufacturers like FOSROC,BASF,SIKA / Equivalent.
8.Thereafter Providing and laying 250 GSM non woven polypropylene geotextile for horizontal surface.
9.Sand sprinkle to be given for vertical wall surface over the PU waterproof coating to make proper mechanical key for bonding the plaster surface using special bonding agents .
Note: Plan area shall be the mode of measurement.</t>
  </si>
  <si>
    <r>
      <rPr>
        <b/>
        <u/>
        <sz val="11"/>
        <color theme="1"/>
        <rFont val="Calibri"/>
        <family val="2"/>
        <scheme val="minor"/>
      </rPr>
      <t>For Tiling Area:</t>
    </r>
    <r>
      <rPr>
        <sz val="11"/>
        <color theme="1"/>
        <rFont val="Calibri"/>
        <family val="2"/>
        <scheme val="minor"/>
      </rPr>
      <t xml:space="preserve">
Providing &amp; Laying average </t>
    </r>
    <r>
      <rPr>
        <b/>
        <sz val="11"/>
        <color theme="1"/>
        <rFont val="Calibri"/>
        <family val="2"/>
        <scheme val="minor"/>
      </rPr>
      <t xml:space="preserve">75mm THK protective screed of M15 grade with slope 1:120 </t>
    </r>
    <r>
      <rPr>
        <sz val="11"/>
        <color theme="1"/>
        <rFont val="Calibri"/>
        <family val="2"/>
        <scheme val="minor"/>
      </rPr>
      <t>or as per approved GFC containing 12 mm downsize aggregates, 100% virgin polypropylene fibers @ 0.9 Kg per Cu.m  well compacted, to be broom finish to receive tiling, curing for 7 days, Screed to be laid in panels of 4m wide not more than 200sqm using alternate panel method and the control joints shall be provided for every 16 sqm, 10mm X 100mm  thermocol to be placed at the peripheral corners prior to laying screed and later 10 mm wide X 30 mm deep thermocol to be removed from screed top  and to be filled with ShaliTex Bitumen Based Sealing Compound or Equivalent. Construction joint treatment to be ensured in the Screed panels etc. complete. 
On vertical surface : Providing and laying  12 mm thick protective plaster on the wall in cement mortar (1:4),including mixing integral waterproofing compound as per manufacturer specifications including bonding agent.
Measurements shall be considered as floor area only.
NOTE: Only Plan areas shall be considered and necessary shop drawings shall be submitted by contractor for consultants/client approval prior to execution.</t>
    </r>
  </si>
  <si>
    <r>
      <rPr>
        <b/>
        <u/>
        <sz val="11"/>
        <color theme="1"/>
        <rFont val="Calibri"/>
        <family val="2"/>
        <scheme val="minor"/>
      </rPr>
      <t>For Non Tiling Area (Screed concrete as final finish):</t>
    </r>
    <r>
      <rPr>
        <sz val="11"/>
        <color theme="1"/>
        <rFont val="Calibri"/>
        <family val="2"/>
        <scheme val="minor"/>
      </rPr>
      <t xml:space="preserve">
Providing &amp; Laying average </t>
    </r>
    <r>
      <rPr>
        <b/>
        <sz val="11"/>
        <color theme="1"/>
        <rFont val="Calibri"/>
        <family val="2"/>
        <scheme val="minor"/>
      </rPr>
      <t xml:space="preserve">75mm THK protective screed of M15 grade with slope 1:150 </t>
    </r>
    <r>
      <rPr>
        <sz val="11"/>
        <color theme="1"/>
        <rFont val="Calibri"/>
        <family val="2"/>
        <scheme val="minor"/>
      </rPr>
      <t xml:space="preserve">or 1:100 as per approved GFC containing 12 mm downsize aggregates, 100% virgin polypropylene fibers @ 0.9 Kg per Cu.m with a smooth finish, well compacted, curing for 7 days etc. complete. 10mm X 100mm  thermocol to be placed at the peripheral corners prior to laying screed and later 10 mm wide X 30 mm deep thermocol to be removed from screed top  and to be filled with ShaliTex Bitumen Based Sealing Compound or Equivalent. The screed shall be finished with checkered marking of 600 mm x 600mm using 3 mm thread and panels of 3000mm X 3000mm shall be formed by saw cut groove of size 6 mm wide X 30 mm deep (with in 20 hrs time) which then filled with ShaliTex Bitumen Based Sealing Compound by covering either sides neatly with masking tape to avoid spillages,etc., clean and complete. 
On vertical surface : Providing and laying  12 mm thick protective plaster on the wall in cement mortar (1:4), including mixing integral waterproofing compound as per manufacturer specifications including bonding agent.
Measurements shall be considered as floor area only.
NOTE: Only Plan areas shall be considered and necessary shop drawings shall be submitted by contractor for consultants/Client / the Engineer approval prior to execution.
</t>
    </r>
    <r>
      <rPr>
        <b/>
        <sz val="11"/>
        <color theme="1"/>
        <rFont val="Calibri"/>
        <family val="2"/>
        <scheme val="minor"/>
      </rPr>
      <t>Note: Plan area shall be the mode of measurement.</t>
    </r>
  </si>
  <si>
    <t>CLAY TILE FLOORING FOR FLAT TERRACES</t>
  </si>
  <si>
    <t>Providing &amp; Laying clay Tiles as per IS 1478:1992 of size 200 X 200mm  size, 20mm  thick  of 1st  class  quality  in  approved colors/shades to  floor  in  required  position set  on  bed  of  cement  mortar  1:4  (1 Cement : 4  Manufactured Sand) of minimum  30mm  thk to required slopes as per drawing including cement slurry matching the staggered design patterns, Joints to run horizontally and vertically with 10 mm spacers, levelling, lining, grouting the joints with greycement mxed grouts or equivalent grouting prigments added to match the colour of the tile or contrast to tile as per specifications from drawings, rubbing, washing, curing, cleaning and protecting finished surface from scratches, damage,stains and other damages at level with POP over bubbled polythene sheet or equivalent etc., complete.  10mm X 20mm  thermocol to be placed at the peripheral corners prior to laying screed and later 10 mm wide X 30 mm deep thermocol to be removed from tile top level and to be filled with ShaliTex Bitumen Based Sealing Compound or Equivalent.</t>
  </si>
  <si>
    <r>
      <t xml:space="preserve">Providing  &amp; Laying  sloped clay Tile skirting of 200mm x 200mm per IS 1478:1992, 20mm  thick  of   1st  class  quality  in  approved colors/shades to floor in required  position set  on  bed  of  cement  mortar  1:4  (1 Cement  : 4  Manufactured Sand) of minimum  30mm  thk to required slopes as per drawing incl cement slurry matching the design patterns, Joints to run vertically with 10 mm spacers, leveling, lining, grouting the joints with greycement mixed grouts or equivalent prigments added to match the colour of the tile or contrast of tile as per specifications, rubbing, washing, curing, cleaning and protecting finished surface from scratches, damage,stains and other damages at level with POP over bubbled polythene sheet or equivalent etc., complete. 
</t>
    </r>
    <r>
      <rPr>
        <b/>
        <sz val="11"/>
        <color theme="1"/>
        <rFont val="Calibri"/>
        <family val="2"/>
        <scheme val="minor"/>
      </rPr>
      <t>100mm height</t>
    </r>
  </si>
  <si>
    <t>TERRACE INCLUDING SLOPED SLAB</t>
  </si>
  <si>
    <t>Water Proofing using Integral admixture system</t>
  </si>
  <si>
    <t>Supply and mixing of one part cementitious integral crystalline admixture added to the concrete mix at the time of batching at the rate of minimum 0.8% to the weight of cement content per cum of concrete as per the manufacturer's specification in the concretes of terrace floors, podium and waterbodies. The crystalline admixture shall be compatible with any other concrete admixtures confirming to ASTM C494, EN 934-2 or IS 9103 and the performance of the cystalline admixture must not be restricted by water cement ratio of the the concrete mix and when used in the concrete will have no detrimental side effect interms of Alkali silica reaction and corrosion of steel reinforcement.
Integral crystalline admixture must be added to the concrete at the time of batching at the batching plant or inthe drum of the transit mixer, when the concrete arrives at the point of pouring as per the detailing and mixing guidelines of the manufacturer's specifications.</t>
  </si>
  <si>
    <t>M 30 Grade concrete</t>
  </si>
  <si>
    <t>Terrace Slabs</t>
  </si>
  <si>
    <t>UG Sump</t>
  </si>
  <si>
    <t>Staircase head rooms</t>
  </si>
  <si>
    <t>WATERPROOFING TREATMENT FOR SWIMMING POOL- WALLS</t>
  </si>
  <si>
    <t>Providing and applying VOC free, Flexible, fast setting seamless spray applied, Pure Polyurea water proof coating consisting of two component rapid  curing polyurea  system with  tensile strength   15MPa and temperature resistance between -20deg.C to +120deg celcius, 1.4mm average thick, which shall be applied over necessary priming coat as per the recommendation of the manufacturer. The application shall be done by using high pressure two component spray proportioning equipment like Graco XP2.
Treatment shall be provided from standard manufacturers like BASF, SIKA, FOSROC or equivalent.
Providing and applying PU BOND COAT  @0.15 kg /sqm by brush on application including , over this sprinkling sand on top of Polyurea coat on the walls for receiving glass tile application over the plaster surface.</t>
  </si>
  <si>
    <t>WATERPROOFING TREATMENT FOR ALL WATERBODIES</t>
  </si>
  <si>
    <t>1. Before starting waterproofing works the surface of the wall and floor should be made free of any loose particles, vegetation, grease, oily matters etc. All tie rod holes  should  be  filled  properly.  All  honeycombs  should  be  repaired  as  per approved repair procedures. Any damp spots on the walls should be attended by grouting with slurry cement mixed with flow enhancers like cebex 100 or equivalent until the leak or dampness is arrested.
2. All penetrations should be made water tight. Waterproofing details near the· penetrations should be submitted to the client and approval to be obtained prior to start the work. When pipes are fixed in the openings left out while casting structure, the  filling of the space between  pipe and concrete  shall  be carried out by approved non shrink cementitous grout. The portion of the pipe having interface with grout shall be roughened by spraying sand over epoxy bonding agent applied on the pipe and old concrete surface in contact with pipe.
3. Pond the pool by keeping water for full depth for atleast 72 hours. Any leakage or dampness  on the  surface  should  be arrested  by treating  the  concrete  by: injection of PU grout or any other suitable method acceptable to the client / the Engineer.
4. After  preparing  the tank as  mentioned above apply Single component, elastomeric liquid cold applied Poly Urethane membrane for floors (Thickness  as per manufacturer specification but shall not be less than 1.5mm thickness) with over 400% elongation and sufficient tensile  strength  (minimum  4MPa}. The  spray applied  membrane  should  be seamless,  free  of  any  holes. Applicator  should establish the continuity of the membrane with proper overlaps on the wall surfaces to a minimum of 300 mm from FFL with suitable test methods. 
5. After completion of waterproofing and allowing curing time, the ponding test shall be carried out to ensure water tightness for a period of 72 hours .
6.Thereafter Providing and laying 250 GSM non woven polypropylene geotextile for horizontal surface.
7.Treatment shall be provided from standard manufacturers like BASF, SIKA, FOSROC or equivalent.</t>
  </si>
  <si>
    <t>Providing &amp; Laying average 50mm THK protective screed of M15 grade to required slope containing 12mm downsize aggregates, with a smooth finish, well compacted, curing for 7 days etc. complete. Cracks shall be strictly avoided in screed concrete.</t>
  </si>
  <si>
    <t>On vertical surface : Providing and applying  12 mm thick protective plaster on the wall in cement mortar (1:4), including mixing integral waterproofing compound as per manufacturer specifications including bonding agent application on the coated surface to receive the plaster.</t>
  </si>
  <si>
    <t>EXPANSION JOINT WORKS</t>
  </si>
  <si>
    <t xml:space="preserve">All Expansion joint treatment works shall be guaranteed for 10 years from the date of taking over certificate. This Guarantee shall outlive the contract and include that any defect noticed &amp; intimated to the Contractor during the said Guarantee period shall be rectified  free of cost and in case of Contractor failing to do so within a reasonable time, the client / the Engineer shall reserve the right to get the same done at Contractors' risk &amp; cost. Cost shall include reinstating /replacing other finishes in and around the expansion joint works.      </t>
  </si>
  <si>
    <t>The expansion joint systems executed by the contractor should ensure that the products and work executed shall be in compliance with standard norms, UV resistant wherever applicable, temperature variations, thermal stresses induced, anti-root resistance where ever applicable.</t>
  </si>
  <si>
    <t>The system executed by the contractor shall withstand the building movements arise from thermal expansion and contraction, wind loading, drying shrinkage, creep, settlement, traffic loading, waterproofing  and fire proofing requirements till guarantee period.</t>
  </si>
  <si>
    <t xml:space="preserve">Rate is inclusive of all tests to prove the soundness of the products and work executed meeting the codal compliances and above mentioned criteria. </t>
  </si>
  <si>
    <t>The system shall be designed keeping the relevant code compliances, accessibility and international disability legislation, traffic types, traffic frequency, fire barrier, water tightness, building movements, settlement, construction practices, executed profiles, architectural intent and need, shape and size etc.</t>
  </si>
  <si>
    <t>Contractor to adopt any other additional items and systems if required to fulfill the requirement of the performance of the system in the rates quoted to be included.</t>
  </si>
  <si>
    <t xml:space="preserve">Cost to include cleaning the joint and making it free from moisture, dampness, oil stains, paint and any type of loose aggregates prior to installation of expansion joint system including necessary repair of edges/undulations with polymer modified mortar, micro concrete, self leveling course, curing coating, </t>
  </si>
  <si>
    <t>Providing and fixing of expansion joints system designed with joint sealing system, Aluminum/S.S extrusions, Anchor bolts, sealants, tapes, capping’s, gaskets, etc., complete as per approved details/drawings. System shall capable of withstanding repeated extensions, compressions, vibrations and cyclic movement without loosing adhesion properties and resist deterioration by weathering, sunlight, ozone, water, salt water, oil, fuels, acids and most of the commonly expossed conditions etc., complete with minimum 50% movement capacity and capable of accommodating multidirectional seismic movement without stress to its components.</t>
  </si>
  <si>
    <t xml:space="preserve">The cover plate shall be designed of width and thickness required to satisfy movement and loading requirements and secured to base members by utilizing manufacturer’s pre-engineered self- centering arrangement that freely rotates / moves in all directions. </t>
  </si>
  <si>
    <t xml:space="preserve">The joints shall be either with extruded aluminum base members with self aligning and self centering arrangement support plates as per ASTM B221-02 or compression seal system with necessary pads. The system shall be such that it provides watertight barrior not only at expossed surface but also at the structural level and system shal be able to accomodate the required flooring thickness as appropriate. System shall be able to withstand varies traffic loads such as vehicales, trucks, forklifts, cherry pikers, trollys, fire trucks etc and various traffic frequencies as well as intensities. </t>
  </si>
  <si>
    <t>The Self centering arrangement shall exhibit circular sphere ends that lock and slide inside the corresponding aluminum extrusion cavity to allow freedom of movement and flexure in all directions including vertical displacement.</t>
  </si>
  <si>
    <t>Provision of Moisture Barrier Membrane in the Joint System to have water tight joint is mandatory requirement.</t>
  </si>
  <si>
    <t>Mode of measurement shall be as per IS:1200</t>
  </si>
  <si>
    <t>Expansion joint system in Carparking Floors of Avg. 50mm thick</t>
  </si>
  <si>
    <t>Floor to Floor Joints - 50mm</t>
  </si>
  <si>
    <t>Extruded aluminum (Mill finish) expansion joint system (System withstand vehicles upto 5T load)</t>
  </si>
  <si>
    <t xml:space="preserve">Moisture barrier / water seal with flexible sealing system using TPE Based Polymer strips having minimum 50mm wide adhesion on each side using epoxy adhesive. Highly resilient elastomeric joint tape having excellent resistance to notching and wear. </t>
  </si>
  <si>
    <t>Technical properties.
Tensile Strength Lateral : 30 Mpa
Tensile Strength Longitudinal 76 Mpa
Maximum Tensile Elongation Lateral 139 %
Maximum Tensile Elongation Longitudinal 22% 
Tear Resistance Lateral 48 N/mm²
Tear Resistance Longitudinal 52 N/mm²
Shore A 70
Peel Strength &gt;20 N/10mm
Colour : Grey
Water Pressure Strength &gt;1,5 Bar
Service Temperature -30°C / +90°C
Density 38 gr/mt"</t>
  </si>
  <si>
    <t xml:space="preserve">Min. 150mm wide and having 2mm thk </t>
  </si>
  <si>
    <t xml:space="preserve"> Joint at terrace - 50mm</t>
  </si>
  <si>
    <t>Compression seal</t>
  </si>
  <si>
    <t>Side aluminium (Mill finish) cover plate of required thickness with necessary provisions like slotted holes / interlocking arrangements for movement and fixing with high quality counter sunk anchor bolts into the RC member including butt joining at the laps using aluminum welding etc., complete.</t>
  </si>
  <si>
    <t>Upto 175mm wide using 3 mm thk plate</t>
  </si>
  <si>
    <t>Ceiling Joints</t>
  </si>
  <si>
    <t>High Performance joint sealent tape (FPO) Upto 150mm wide and 2mm thk having excellent resistance to notching and wear shall be fixed with Polymer Mortar.</t>
  </si>
  <si>
    <t>Parking floors</t>
  </si>
  <si>
    <t xml:space="preserve">Joints in Vertical elements </t>
  </si>
  <si>
    <t xml:space="preserve">Providing and fixing Extruded aluminum frame and plate with necessary lapping, capping, required high quality anchor bolts for fixing, profile, edge trimming, required notch for movement etc complete against mechanical damages as per the size and shape.  including jointing at the laps with necessary aluminum butt welding etc., complete. </t>
  </si>
  <si>
    <t xml:space="preserve">50 mm wide joint between vertical RCC elements at car parking areas at basements          </t>
  </si>
  <si>
    <t>Continuous extruded aluminum (Mill finish) frame and cover with neoprene gasket &amp; capping as per manufacturers details with required anchor bolts for fixing.</t>
  </si>
  <si>
    <t>GF-Terrace</t>
  </si>
  <si>
    <t>MISCELLANEOUS WORKS</t>
  </si>
  <si>
    <t>Unless otherwise specified rates quoted for all miscellaneous works shall include the following :</t>
  </si>
  <si>
    <t xml:space="preserve">Work shall be at all levels, heights &amp; elevation and location.  </t>
  </si>
  <si>
    <t>All materials supplied from the contractor shall be free from manufacturing defects and defective workmanship and guaranteed.  Any defects noticed shall be made good,at no extra cost</t>
  </si>
  <si>
    <t>Provide all materials, hardwares, bolts and nuts, washers, any fastening materials and devices, anchor fasteners shall be of approved make and conform to IS specification if required.</t>
  </si>
  <si>
    <t>All works to be carried out as per relevent services requirement.</t>
  </si>
  <si>
    <t>9.1</t>
  </si>
  <si>
    <t>Providing and fixing in position single component, self sealing water swelling bars made up of flexible polymer composites at construction  joints of retaining walls and water retaining structures etc., and wherever specified with proper overlaps at joints of approved makes as per consultants approval.</t>
  </si>
  <si>
    <t>Masterflex 610 of BASF make</t>
  </si>
  <si>
    <t>9.2</t>
  </si>
  <si>
    <t>Providing and fixing in position the PVC coated steps of size 300 x 150mm for UG Sump, STP and OH Tank including placing 150mm inside concrete (while doing form work), aligning during concreting, grouting the junction if required, cleaning etc.,</t>
  </si>
  <si>
    <t>SUB SOIL DRAINAGE SYSTEM</t>
  </si>
  <si>
    <t>9.3.1</t>
  </si>
  <si>
    <t>Excavation in all kind of soils for laying sub soil drainage pipe upto 160mm dia (internal) including forming bottom surface to required level refilling selected excavated earth around the pipe in layers of 150mm thick watering consolidating and disposing off the surplus earth with in the site or as directed by the site Engineer with in a lead of 300m etc., complete.
Note:PCC area shall be considered for measurement (Working space &amp; provision of slopes if required for execution shall not be paid separately).</t>
  </si>
  <si>
    <t>9.3.2</t>
  </si>
  <si>
    <t>Providing and laying plain cement concrete of grade M10 at all levels using coarse graded aggregate of 20mm and down size, fine aggregates,OPC/PPC for levelling course under footings, flooring, steps, walls, platform, for external development works and at locations specified etc. including sub grade base preparation, form work wherever necessary, levelling, compacting, curing including all leads and lifts, rough finishing at the top surface etc. all complete, as directed by Client / the Engineer and as per drawings.</t>
  </si>
  <si>
    <t>9.3.3</t>
  </si>
  <si>
    <t>Providing and laying fine aggregate cushion layer in the trenches, drainage systems for full width and all-round the pipes as indicated in the drawing. Cost to include necessary compaction etc., complete including lead and lift etc., complete as directed by the Client / the Engineer.</t>
  </si>
  <si>
    <t>9.3.4</t>
  </si>
  <si>
    <t>Providing and laying 20mm single size aggregate for sub-soil drainage system to the specified width and depth as indicated in the drawing, Cost shall  include necessay lead and lift etc., complete as directed by the Engineer- in-charge.</t>
  </si>
  <si>
    <t>9.3.5</t>
  </si>
  <si>
    <t>Providing and laying hard sub soil drainage pipe made up of moulded core. Drainage pipe shall have two third as porous and factory slotted to give route for water to drained out. Pipe shall have good water permeability, high pressure resistance, light weight, long service life etc. Technical details: Cannular size: f80, weight: 1800g/m, void ratio: 85%, Pressure Resistance: (flat rate 20%): 125. Rate quoted shall include 180GSM Gio-fabric sheet (geo-filter mesh) of approved make  all-round the pipes as indicated in the drawing. etc., complete including all kind of wastages, lead and lift  as per drawing &amp; other associated works.etc,complete as directed by the Client / the Engineer.</t>
  </si>
  <si>
    <t xml:space="preserve">160mm dia </t>
  </si>
  <si>
    <t>9.3.6</t>
  </si>
  <si>
    <t>Providing and wrapping polypropelene non woven geo fabric of GSM 180  mm thick encasing along the retaining wall as indicated in the drawing for smooth drainage system without any clogging etc., complete as instructed by the Client / the Engineer. Cost to include all the necessry lappings, wastages etc, only surface area will be measured and paid.</t>
  </si>
  <si>
    <t>Along the retaining wall over the quarry dust filling towards earth side</t>
  </si>
  <si>
    <t>Along the perimeter of the drainage trench</t>
  </si>
  <si>
    <t>Civil Work associated with PHE  works</t>
  </si>
  <si>
    <t>9.4.1</t>
  </si>
  <si>
    <t xml:space="preserve">Supplying and laying PCC support blocks of 1:3:6 concrete mix of sizes as given below for pipe supports on the terrace complete. </t>
  </si>
  <si>
    <t>9.4.2</t>
  </si>
  <si>
    <t xml:space="preserve">Supplying, fixing &amp; testing in position of Hot dip Galvanised  C class pipe puddle flanges fabricated of  750 mm long pipe pieces to R.C.C. water tanks wall / slab. The entire fitting shall be hot dipped galvanized (Flanges shall confirm to BS10 Table E) . </t>
  </si>
  <si>
    <t>Puddle Flanges</t>
  </si>
  <si>
    <t>Fire tank inlet - 100mm dia  - 750 mm long pipe</t>
  </si>
  <si>
    <t>Fire tank outlet - 150mm dia   - 750 mm long pipe</t>
  </si>
  <si>
    <t>Nos.</t>
  </si>
  <si>
    <t>Fire &amp; Domestic tank drain - 50mm dia   - 750 mm long pipe</t>
  </si>
  <si>
    <t>Domestic tank outlet - 65mm dia   - 750 mm long pipe</t>
  </si>
  <si>
    <t>Domestic tank outlet - 80mm dia   - 750 mm long pipe</t>
  </si>
  <si>
    <t>Domestic tank outlet - 100mm dia   - 750 mm long pipe</t>
  </si>
  <si>
    <t>Fire &amp; Domestic tank vent - 100mm dia   - 750 mm long pipe</t>
  </si>
  <si>
    <t>Domestic tank overflow - 150mm dia   - 750 mm long pipe</t>
  </si>
  <si>
    <t>Domestic tank level controller - 32mm dia   - 750 mm long pipe</t>
  </si>
  <si>
    <t>Flushing tank inlet - 65mm dia   - 750 mm long pipe</t>
  </si>
  <si>
    <t>Flushing tank drain - 50mm dia   - 750 mm long pipe</t>
  </si>
  <si>
    <t>Flushing tank outlet - 100mm dia   - 750 mm long pipe</t>
  </si>
  <si>
    <t>Flushing tank vent - 100mm dia   - 750 mm long pipe</t>
  </si>
  <si>
    <t>Flushing tank overflow - 80mm dia   - 750 mm long pipe</t>
  </si>
  <si>
    <t>Flushing tank level controller - 32mm dia   - 750 mm long pipe</t>
  </si>
  <si>
    <t>Manhole Covers</t>
  </si>
  <si>
    <t>CI manhole frame and cover (medium duty) with locking facility - ( 600 x 600 )mm</t>
  </si>
  <si>
    <t xml:space="preserve">Note : </t>
  </si>
  <si>
    <t>1) All puddle flanges to be hot dip galvanised.</t>
  </si>
  <si>
    <t>2) The puddle flange length shall be as per the site conditions.</t>
  </si>
  <si>
    <t>3) Vent pipe shall have GI Elbow with mosquito mesh</t>
  </si>
  <si>
    <t>9.4.3</t>
  </si>
  <si>
    <t>Construction of catch basin of as per the required size and depth upto 1200mm for basement drainage with 230mm thick walls in well burnt table moulded bricks in CM 1:4 over a bed of 100 mm thick PCC 1:4:8 internal walls plastered smooth in CM 1:3 and external walls plastered in1:6 with sponge finish. Fixing precast grating of required size on top surface flushed to the finished floor level with necessary excavation, back filling the selected excavated earth with all leads and lifts etc., complete. The quoted rate shall include 110dia PVC pipe sleeves from road GSM to the chamber as shown in the drawings.
600mm x 600mm (clear internal dimension) Precast cover of Medium duty.</t>
  </si>
  <si>
    <t>9.4.4</t>
  </si>
  <si>
    <t>Supplying and installing MS fabricated ramp drain grating at entrance where ever indicated using 50mm nominal bore,MS pipes at 105mm C/C and 8mm thick MS flats welded together and placed on MS angles of size 65mm x 65mm x 6mm as enumerated in the drawings, the quoted rates shall include for painting two coats of enamel paint over a coat of primer etc.,complete.
Width of the drain = 450 mm</t>
  </si>
  <si>
    <t>9.4.5</t>
  </si>
  <si>
    <t>Supplying, fixing &amp; testing inlet, outlet &amp; pipes &amp; fittings to storm water sump with PVC steps &amp; RCC frame and cover which shall be lockable as shown on the drawings etc., complete with accessories comprising of the following. Approximate depth. - 3.0 M.  
(i) 2nos. 100mm dia vent pipe with mosquito proof mesh
(ii) 2Nos. 600 x 600 Manhole frame and cover
(iii) 1 No. 100mm dia puddle flange outlet  pipe.</t>
  </si>
  <si>
    <t>9.4.6</t>
  </si>
  <si>
    <t xml:space="preserve">Supplying, installing, testing and commissioning of 200mm dia R.C.C NP2 class Hume pipe laid to the required level and grade with collars joining in CM 1:3 making necessary connections as required etc., complete. (Provision for road crossings) </t>
  </si>
  <si>
    <t>UG SUMP</t>
  </si>
  <si>
    <t xml:space="preserve">CI manhole frame and cover (medium duty) with locking facility - ( 600 x 600 )mm </t>
  </si>
  <si>
    <t xml:space="preserve">Inlet Puddle Flange </t>
  </si>
  <si>
    <t>Municipal Inlet - 150 mm dia,  length - 750mm</t>
  </si>
  <si>
    <t>Borewell Inlet - 100 mm dia,  length - 750mm</t>
  </si>
  <si>
    <t>Tanker Inlet - 100 mm dia,  length - 750mm</t>
  </si>
  <si>
    <t>iv</t>
  </si>
  <si>
    <t>2 way FBIC inlet / Fire test line  - 100 m dia,  length - 750mm</t>
  </si>
  <si>
    <t>Fire water tank 1 to Fire water tank 2 overflow - 100 mm dia</t>
  </si>
  <si>
    <t>Fire water tank 2 to Raw water tank overflow - 100 mm dia</t>
  </si>
  <si>
    <t>Fire tank Outlets</t>
  </si>
  <si>
    <t>200mm dia,  length - 750mm</t>
  </si>
  <si>
    <t>250mm dia,  length - 750mm</t>
  </si>
  <si>
    <t>Fire tanks , Raw water tank , Treated water tank &amp; Roof drain pipe - 50 mm dia,  length - 750mm</t>
  </si>
  <si>
    <t>Fire tanks , Raw water tank , Treated water tank &amp; Roof water tank vent pipe- 100 mm dia,  length - 750mm</t>
  </si>
  <si>
    <t>Fire tanks , Raw water tank , Treated water tank &amp; Roof water tank level controller - 32 mm dia,  length - 750mm</t>
  </si>
  <si>
    <t>Raw water tank &amp; Treated water tank overflow pipe - 100 mm dia,  length - 750mm</t>
  </si>
  <si>
    <t>Raw water tank outlet - 150 mm dia ,  length - 750mm</t>
  </si>
  <si>
    <t>Treated water tank outlets  - 150mm dia,  length - 750mm</t>
  </si>
  <si>
    <t>Treated water tank inlet - 100 mm dia,  length - 750mm</t>
  </si>
  <si>
    <t>Roof water sump inlet and overflow shall be provided with the cut out. No puddle flange.</t>
  </si>
  <si>
    <t>Note : All puddle flanges to be hot dip galvanised.</t>
  </si>
  <si>
    <t>The side Manhole to the UG sump is not considered.</t>
  </si>
  <si>
    <t xml:space="preserve"> STP WORKS</t>
  </si>
  <si>
    <t>Final Tank Outlet Puddle Flanges  - 150 mm dia</t>
  </si>
  <si>
    <t>For Irrigation Pump - 100mm dia</t>
  </si>
  <si>
    <t>UF tank Outlets - 100mm dia</t>
  </si>
  <si>
    <t xml:space="preserve">CONDUIT WITH ACCESSORIES </t>
  </si>
  <si>
    <t>Supply &amp; Installation of 20 mm dia heavy duty FRLS 2 mm thick conduit for ceiling &amp; wall in MIVAN shuttering  excluding wiring &amp; including GI Fish wire / Nylon Fish wire, all other necessary acessories such as deeps, flat / round junction boxes, bends, collars, elbows, binding wires , suspension,etc whereevr required to complete works as per approved drawings and as also instructed by Client / the Engineer.
(Approved make “VIP / SUDHAKAR PIPES / UNIVERSAL / POWERPLAST”)</t>
  </si>
  <si>
    <t>Supply &amp; Installation of 25 mm dia heavy duty FRLS 2 mm thick conduit for ceiling &amp; wall in MIVAN shuttering  excluding wiring &amp; including GI Fish wire / Nylon Fish wire, all other necessary acessories such as deeps, flat / round junction boxes, bends, collars, elbows, binding wires , suspension,etc whereevr required to complete works as per approved drawings and as also instructed by Client / the Engineer.
(Approved make “VIP / SUDHAKAR PIPES / UNIVERSAL / POWERPLAST”)</t>
  </si>
  <si>
    <t>Supply &amp; Installation of ceiling fan junction box with complete rod assembly as per approved drawings and also instructed by Client / the Engineer. 
(Approved make “VIP / SUDHAKAR PIPES / UNIVERSAL / POWERPLAST”)</t>
  </si>
  <si>
    <t>Supply &amp; Installation of 12 way single phase MS powder coated MCB DB box 2mm thick with complete assembly excluding switchgears as per approved drawings and also instructed by Client / the Engineer.
(Approved make: "HAGER / LEGRAND / SCHNEIDER / INDOASIAN”)</t>
  </si>
  <si>
    <t>Supply &amp; Installation of 8 way single phase MS powder coated MCB DB box 2mm thick with complete assembly excluding switchgears as per approved drawings and also instructed by Client / the Engineer.
(Approved make: "HAGER / LEGRAND / SCHNEIDER / INDOASIAN”)</t>
  </si>
  <si>
    <t>Supply &amp; Installation of GI 2mm thick back box for 1 - 2 module (76.5mm H x 76.5mm W x 51mm D as per approved drawings and also instructed by Client / the Engineer.
(Approved make: “SCHNEIDER / PANASONIC ROMA PLUS / HAVELLS CRABTREE / GREAT WHITE”)</t>
  </si>
  <si>
    <t>Supply &amp; Installation of GI 2mm thick back box for 3 module (76.5mm H x 99.7mm W x 51mm D as per approved drawings and also instructed by Client / the Engineer.
(Approved make: “SCHNEIDER / PANASONIC ROMA PLUS / HAVELLS CRABTREE / GREAT WHITE”)</t>
  </si>
  <si>
    <t>Supply &amp; Installation of GI 2mm thick back box for 4 module (76.5mm H x 136.8mm W x 51mm D as per approved drawings and also instructed by Client / the Engineer.
(Approved make: “SCHNEIDER / PANASONIC ROMA PLUS / HAVELLS CRABTREE / GREAT WHITE”)</t>
  </si>
  <si>
    <t>Supply &amp; Installation of GI 2mm thick back box for 6 module (76.5mm H x 214.2mm W x 51mm D as per approved drawings and also instructed by Client / the Engineer.
(Approved make: “SCHNEIDER / PANASONIC ROMA PLUS / HAVELLS CRABTREE / GREAT WHITE”)</t>
  </si>
  <si>
    <t>Supply &amp; Installation of GI 2mm thick back box for 8 module (77.3mm H x 232.8mm W x 51mm D as per approved drawings and also instructed by Client / the Engineer.
(Approved make: “SCHNEIDER / PANASONIC ROMA PLUS / HAVELLS CRABTREE / GREAT WHITE”)</t>
  </si>
  <si>
    <t>Supply &amp; Installation of GI 2mm thick back box for 12 module (132.0 mm H x 206.0mm W x 55.0mm D as per approved drawings and also instructed by Client / the Engineer.
(Approved make: “SCHNEIDER / PANASONIC ROMA PLUS / HAVELLS CRABTREE / GREAT WHITE”)</t>
  </si>
  <si>
    <t>MASONRY WORK</t>
  </si>
  <si>
    <r>
      <rPr>
        <b/>
        <sz val="11"/>
        <color theme="1"/>
        <rFont val="Calibri"/>
        <family val="2"/>
        <scheme val="minor"/>
      </rPr>
      <t>Preamble:</t>
    </r>
    <r>
      <rPr>
        <sz val="11"/>
        <color theme="1"/>
        <rFont val="Calibri"/>
        <family val="2"/>
        <scheme val="minor"/>
      </rPr>
      <t xml:space="preserve">
Manufactured sand (M-sand) conforming to approved gradation as per IS code 1542.</t>
    </r>
  </si>
  <si>
    <t>Note : Unless other wise specified the quoted rates shall be inclusive of the following</t>
  </si>
  <si>
    <t>Work on all floors and locations for any nature of masonry to any depths, heights and to a curve as per drawings inclusive of allied accessories.</t>
  </si>
  <si>
    <t>Cement blocks to be adequately saturated with potable water before laying</t>
  </si>
  <si>
    <t>Masonry walls to be built to true horizontal and vertical planes and well within the tolerences as stipulated in the relevent IS code of practice. The masonry joints shall be 10mm.</t>
  </si>
  <si>
    <t>Providing required staging, scaffolding, platform, etc; at all levels &amp; height</t>
  </si>
  <si>
    <t>Curing should be done for a minimum period of 7 days</t>
  </si>
  <si>
    <t>Hacking &amp; roughening of concrete in the area of masonry.</t>
  </si>
  <si>
    <t>Raking out joints to specified width and depth for pointing.</t>
  </si>
  <si>
    <t>Levelling &amp; preparing top of masonry for Damp Proof Course at the designed level.</t>
  </si>
  <si>
    <t>Filling in and Packing the hollow concrete blocks into the voids with  cement mortar 1:6 to offer a solid core for the anchorage and expansion bolts purposes for the installation of Joinery - Doors, Windows, Ventilators etc.</t>
  </si>
  <si>
    <t>Solid blocks to be used in lieu of hollow blocks in the locations of   holdfast/any anchorage/inserts along the door, window, ventillators, louvers, shaft doors and grill jambs.</t>
  </si>
  <si>
    <t>Rate shall include creating openings in the Masonry walls, introducing Pipe sleeves for the passage of any services and making good of the same by packing with Cement Mortar of 1:6 Proportions.</t>
  </si>
  <si>
    <t>Rate shall include provision of adjustable course at middle or as planned in method statements planned location (not on top most layer) , top course to be maintained as full size always with top packing moratr joint maintained uniform as 25 mm for easy and complete packing.</t>
  </si>
  <si>
    <r>
      <t>Sprit level of size 2 meter, 1.5 meter,etc., to be used against conventional plumb bob and strictly</t>
    </r>
    <r>
      <rPr>
        <b/>
        <sz val="11"/>
        <color theme="1"/>
        <rFont val="Calibri"/>
        <family val="2"/>
        <scheme val="minor"/>
      </rPr>
      <t xml:space="preserve"> no</t>
    </r>
    <r>
      <rPr>
        <sz val="11"/>
        <color theme="1"/>
        <rFont val="Calibri"/>
        <family val="2"/>
        <scheme val="minor"/>
      </rPr>
      <t xml:space="preserve"> manual cutting/breaking of blocks are entertained.</t>
    </r>
  </si>
  <si>
    <t xml:space="preserve">Rate shall include filling &amp; packing the deep grooves formed by chasing the walls for the provision of Electrical DB, Back Boxes, Conduits, Plumbing and Drainage lines etc.   </t>
  </si>
  <si>
    <t>Providing and Constructing of 200mm thk Solid Cement Concrete Block Masonry work  at  all levels in cement  mortar 1:6 (1Cement: 6 Manufactured  Sand) using standard  sizes of 400mm X 200mm  X 200mm  of solid cement concrete blocks of thickness, with a minimum  compressive  strength of 35 Kg/Sq Cm conforming  to IS 2185, including all scaffolding, staging, wastages,  labour, curing, all Lead &amp; lifts, raking, pointing the joints to at least 10mm depth, cleaning surroundings at all time, using proper tools (block cutting machine, spirit level, Right angle (BIG) and tackles, etc. complete and  as  directed   and  as  per  specification  &amp;  drawings and  as  per  the directions of Client / the Engineer.</t>
  </si>
  <si>
    <t>Providing  and  Constructing  of  150mm thk Solid  Cement  Concrete  Block Masonry  work  at  all levels in cement  mortar 1:6 (1Cement:6  Manufactured  Sand) using standard  sizes of 400mm X 200mm  X 150mm  of solid cement  concrete  blocks  of thickness, with a minimum  compressive  strength of 35 Kg/Sq Cm conforming  to IS 2185, including all scaffolding, staging, wastages,  labour, curing, all Lead &amp; lifts, raking, pointing the joints to at least 10mm depth, cleaning surroundings at all time, using proper tools (block cutting machine, spirit level, Right angle (BIG) and tackles, etc. complete   and  as  directed   and  as  per  specification   &amp;  drawings   and  as  per  the directions of Client / the Engineer.</t>
  </si>
  <si>
    <t>Lift wall &amp; Control Room</t>
  </si>
  <si>
    <t>Providing and constructing of 100mm thick solid concrete block masonry walls as specified in cement mortar 1:4 using precast blocks of 400 x 200 x 100mm size with minimum compressive strength of 35 kg/sq. cm( as per IS 2185) for construction and reinforced with 2 Nos. of 8mm dia. bars at every 5th course (Steel shall be measured in relevant steel item) with RCC 1:2:4 band 75mm thick  for the length of wall (also mulions if requied), including shuttering, necessary scaffolding, staging, striking and raking out, pointing joints to at least 10mm depth, with all lead and lift at all levels, curing, loading and unloading, transportation and all other incidental charges, cleaning surroundings at all time ,using proper tools (block cutting machine, spirit level, Right angle (BIG) and tackles, etc., complete as directed by the Client / the Engineer.</t>
  </si>
  <si>
    <t>PLASTERING WORK</t>
  </si>
  <si>
    <t>Quoted rate to include to achieve true to horizontal and vertical planes, line and level for all openings by providing/using suitable template (made of aluminium sections) in order to maintain geometry and dimensional uniformity for the structural openings. In case of any non compliences with refernce to the above the same shall be made good/corrected at contractor's cost.</t>
  </si>
  <si>
    <t>Manufactured sand (M-sand) confirming to approved gradation as per IS 1542, plastering mortar workability admixture of approved make (FOSROC or equivalent) and dosage as per manufacturer specification to be used in all plastering works.</t>
  </si>
  <si>
    <t>Note : Unless otherwise specified the quoted rates shall be inclusive of the following</t>
  </si>
  <si>
    <t>Work on all floors and locations for any nature of plastering to any depths, heights and to a curve as per drawings inclusive of allied accessories.</t>
  </si>
  <si>
    <t>Preparation of surface by raking joints and hacking or scarifying concrete surface and wetting the surface.</t>
  </si>
  <si>
    <t>Providing GI diamond/Rhombus shaped lath Plaster Expanded metal mesh 200 mm wide at junction of concrete and masonry or any two different materials background or as directed by Client / the Engineer.</t>
  </si>
  <si>
    <t>Necessary Staging, scaffolding, ladders, platform, etc</t>
  </si>
  <si>
    <t>Providing 12mm groove between skirting top and wall plaster</t>
  </si>
  <si>
    <t>Curing for minimum of 7 days.</t>
  </si>
  <si>
    <t>Proper geometrical finishes of all junctions, corners, recesses etc of plaster by using approved make GI corner beads at all exposed corners.</t>
  </si>
  <si>
    <t>Ceiling Plaster</t>
  </si>
  <si>
    <r>
      <t xml:space="preserve">Preparing the surface, providing and applying of </t>
    </r>
    <r>
      <rPr>
        <b/>
        <sz val="11"/>
        <color theme="1"/>
        <rFont val="Calibri"/>
        <family val="2"/>
        <scheme val="minor"/>
      </rPr>
      <t xml:space="preserve">Ceiling plastering of 10mm thick in CM 1:4 </t>
    </r>
    <r>
      <rPr>
        <sz val="11"/>
        <color theme="1"/>
        <rFont val="Calibri"/>
        <family val="2"/>
        <scheme val="minor"/>
      </rPr>
      <t>(1cement : 4 Manufactured sand)  including cost and conveyance of all materials like cement, Manufactured sand, water etc., to site, and all operational, incidental charges on materials and including cost of all labour charges for mixing mortar, hacking the concrete surface,  finishing, scaffolding, lift charges, curing, cleaning surroundings at all time, using proper tools (spirit level,Right angle (BIG) and tackles,  as directed by Client / the Engineer. etc., complete.</t>
    </r>
  </si>
  <si>
    <t>Location: Shops &amp; Control Rooms</t>
  </si>
  <si>
    <t>Internal Plastering works</t>
  </si>
  <si>
    <r>
      <t xml:space="preserve">Prepare the surface, hacking, providing and applying </t>
    </r>
    <r>
      <rPr>
        <b/>
        <sz val="11"/>
        <color theme="1"/>
        <rFont val="Calibri"/>
        <family val="2"/>
        <scheme val="minor"/>
      </rPr>
      <t>Internal plastering</t>
    </r>
    <r>
      <rPr>
        <sz val="11"/>
        <color theme="1"/>
        <rFont val="Calibri"/>
        <family val="2"/>
        <scheme val="minor"/>
      </rPr>
      <t xml:space="preserve"> to all internal RCC / Masonry surface, walls etc. at all levels, in </t>
    </r>
    <r>
      <rPr>
        <b/>
        <sz val="11"/>
        <color theme="1"/>
        <rFont val="Calibri"/>
        <family val="2"/>
        <scheme val="minor"/>
      </rPr>
      <t>cement mortar 1:6, 12mm thick</t>
    </r>
    <r>
      <rPr>
        <sz val="11"/>
        <color theme="1"/>
        <rFont val="Calibri"/>
        <family val="2"/>
        <scheme val="minor"/>
      </rPr>
      <t xml:space="preserve">, sponge finished, PVC rings as plaster thickness fixing for round openings, to line with necessary scaffolding, curing,etc, complete. including all lead and lifts. Cost to include supplying and Fixing  Plaster GI Rhombus shaped mesh 200 mm wide (for concrete and block joints) and over electrical conduiting if exceeds one number made out of galvanized iron of nominal thickness 0.35mm with a zinc coating of 120 gms / Sqm of Arpitha or equivalent make, GI exposed corner beads (For exposed corners) made out of galvanized iron of nominal thickness 0.50 mm with zinc coating of size 45mm x 45mm of Arpitha or equivalent make, as protector for plastered wall and column corners/edges, including cutting grooves, rate to include the groove cutting for conduiting if required, plastering the mesh for both in CM 1:3 (concrete/masonry, grooves, electrical conduits), including tying in position by using Galvanised nails / washer / screws etc at the Column corners, wall corners wherever called for required size. and cost of necessary staging,etc., complete. </t>
    </r>
  </si>
  <si>
    <t>Location: Shops &amp; Control Rooms &amp; Club House</t>
  </si>
  <si>
    <t>Rough plaster</t>
  </si>
  <si>
    <r>
      <t xml:space="preserve">Providing, applying,  </t>
    </r>
    <r>
      <rPr>
        <b/>
        <sz val="11"/>
        <color theme="1"/>
        <rFont val="Calibri"/>
        <family val="2"/>
        <scheme val="minor"/>
      </rPr>
      <t>Rough plastering</t>
    </r>
    <r>
      <rPr>
        <sz val="11"/>
        <color theme="1"/>
        <rFont val="Calibri"/>
        <family val="2"/>
        <scheme val="minor"/>
      </rPr>
      <t xml:space="preserve"> at all levels (neat uniform rakings) in CM 1:6, (1cement :6 Manufactured sand) </t>
    </r>
    <r>
      <rPr>
        <b/>
        <sz val="11"/>
        <color theme="1"/>
        <rFont val="Calibri"/>
        <family val="2"/>
        <scheme val="minor"/>
      </rPr>
      <t>8mm thick</t>
    </r>
    <r>
      <rPr>
        <sz val="11"/>
        <color theme="1"/>
        <rFont val="Calibri"/>
        <family val="2"/>
        <scheme val="minor"/>
      </rPr>
      <t xml:space="preserve"> for walls, fixing tiles, granite slabs, marble etc. to line and plumb for walls including scartching the surface to receive the tiles for Dado backing, curing for 7 days, cleaning surroundings at all time, using proper tools (Spirit level, Right angle (BIG) and tackles, etc. complete at all levels.</t>
    </r>
  </si>
  <si>
    <t>Toilet wall upto Dadoing level</t>
  </si>
  <si>
    <t>Kitchen wall upto Dadoing level</t>
  </si>
  <si>
    <t>External Plastering works</t>
  </si>
  <si>
    <t xml:space="preserve">Preparing the surface, providing &amp; applying Sponge finish Plastering for external walls  in two layers with base coat 12mm thick in CM 1:6 (1cement : 6 Manufactured sand) &amp; finishing coat 8mm thick in CM 1:4 (1cement : 4 Manufactured sand) laid in panels with jointless finish as per design including Water Proofing Compound 2% by weight for both coats of approved make, cement punning of cornices / projection / grooves, hacking, drip mould of all shape and sizes, fixing of 200 mm wide GI plaster Rhombus shaped mesh Arpitha or equivalent approved make in the junctions of the masonry &amp; R.C.C work, over electrical conduiting if  exceeds one number &amp; wherever applicable as per manufacturer's specifications and plastering the mesh in CM 1:3. The work shall include cost of materials, labour, curing, approved waterproofing chemical, all lead and lifts at all levels, loading and unloading, scaffolding and all other incidental charges ,cleaning surroundings at all time ,using proper tools (spirit level, Right angle (BIG) and tackles, etc. , complete and as directed by the Client / the Engineer. The rate to include providing grooves of 25 x 10mm or plaster drip mould bands of size 40 x 20mm wide if any, wherever required as per the drawings etc., complete. </t>
  </si>
  <si>
    <t>Club House, Lobby and Service room Exterior Wall</t>
  </si>
  <si>
    <t>Shaft Plaster</t>
  </si>
  <si>
    <t xml:space="preserve">Preparing the surface, Providing &amp; applying Plastering to masonry wall, 10mm thick in single coat to Service shafts, ducts,  etc.,  in CM 1:6 (1 cement: 6  manufactured sand) finish at all levels,  including  curing fixing of  200 mm wide GI plaster mesh Arpitha or equivalent of approved make in the junctions of the masonry &amp; RCC work wherever applicable as per manufacturer's specifications, plastering the mesh in CM 1:3 The work shall include cost of materials, labour, curing, all lead and lifts at all levels, loading and unloading, scaffolding and all other incidental charges etc., complete and as directed by the Client / the Engineer. </t>
  </si>
  <si>
    <t xml:space="preserve">Location: Lift shafts &amp; Other Shafts - For Only Masonry wall </t>
  </si>
  <si>
    <t>Providing drip mould/plaster band 40mm wide or 12mm thick groove for the locations like projected structures, rain water flow areas or as directed by Client / the Engineer.</t>
  </si>
  <si>
    <t>Providing &amp; Applying 2 Coats of Coarse Putty thickness up to 4mm thick of approved colour on concrete surface.Rate to include cost of material,Working Platform,labour,lead &amp; lift &amp; free from water, mortar droppings and other foreign matter and as per manufacturers method statement, and specification, complete and as directed by the Engineer.
Location: Flat Ceiling , Ceiling of Common area, Corridor, Lobby, Staircase etc.</t>
  </si>
  <si>
    <t>GYPSUM PLASTERING WORK</t>
  </si>
  <si>
    <t>Preparation of surface by raking joints and hacking or scarifying concrete surface and wetting the surface</t>
  </si>
  <si>
    <t>Curing for minimum of 7 days</t>
  </si>
  <si>
    <r>
      <t xml:space="preserve">Readymade </t>
    </r>
    <r>
      <rPr>
        <b/>
        <sz val="11"/>
        <color theme="1"/>
        <rFont val="Calibri"/>
        <family val="2"/>
        <scheme val="minor"/>
      </rPr>
      <t>Gypsum Plaster</t>
    </r>
    <r>
      <rPr>
        <sz val="11"/>
        <color theme="1"/>
        <rFont val="Calibri"/>
        <family val="2"/>
        <scheme val="minor"/>
      </rPr>
      <t xml:space="preserve"> Providing, preparing and plastering readymade proprietary Gypsum plaster of approved manufacturer to internal walls average 6 to 8 mm thick to wall surfaces of concrete, including jambs (except frame surfaces), sills, grooves, wattas, rounding of corners etc. all complete as per architectural drawing, specification and directed by Client / the Engineer at all lift and lead including independent double legged scaffolding, making gypsum plaster mix as per approved by Client / the Engineer, hacking closely concrete surfaces or applying chemical adhesive coating as bonding agent on concrete surfaces, also providing and fixing suitable PVC fibre mesh at junctions of concrete and masonry as per recommendations of Gypsum plaster manufacturer etc. complete as approved by Client / the Engineer. Plastering shall be to correct line, levels and plumb including cleaning etc. </t>
    </r>
  </si>
  <si>
    <t xml:space="preserve">Location: Units Wall, Corridor Wall &amp; Wings Staircase </t>
  </si>
  <si>
    <r>
      <t xml:space="preserve">Readymade </t>
    </r>
    <r>
      <rPr>
        <b/>
        <sz val="11"/>
        <color theme="1"/>
        <rFont val="Calibri"/>
        <family val="2"/>
        <scheme val="minor"/>
      </rPr>
      <t>Gypsum Plaster</t>
    </r>
    <r>
      <rPr>
        <sz val="11"/>
        <color theme="1"/>
        <rFont val="Calibri"/>
        <family val="2"/>
        <scheme val="minor"/>
      </rPr>
      <t xml:space="preserve"> Providing, preparing and plastering readymade proprietary Gypsum plaster of approved manufacturer to internal walls average 10 mm for masonry work walls, including jambs (except frame surfaces), sills, grooves, wattas, rounding of corners etc. all complete as per architectural drawing, specification and directed by Client / the Engineer at all lift and lead including independent double legged scaffolding, making gypsum plaster mix as per approved by Client / the Engineer, hacking closely concrete surfaces or applying chemical adhesive coating as bonding agent on concrete surfaces, also providing and fixing suitable PVC fibre mesh at junctions of concrete and masonry as per recommendations of Gypsum plaster manufacturer etc. complete as approved by Client / the Engineer. Plastering shall be to correct line, levels and plumb including cleaning etc. </t>
    </r>
  </si>
  <si>
    <t>PAINTING WORK</t>
  </si>
  <si>
    <t>1. The  application   of  first  coat,  second  coat  and  final  coat  shall  be  based on Client / the Engineer written instruction only
2. The contractor to consider the  Internal paints Like cement paint, emulsion paint are Adhesives shall have low voc contents
3. The contractor unit rates includes treating the cracks by making  "v"  groove  and approved crack filler</t>
  </si>
  <si>
    <r>
      <rPr>
        <b/>
        <sz val="11"/>
        <color theme="1"/>
        <rFont val="Calibri"/>
        <family val="2"/>
        <scheme val="minor"/>
      </rPr>
      <t>Internal Ceiling Painting:</t>
    </r>
    <r>
      <rPr>
        <sz val="11"/>
        <color theme="1"/>
        <rFont val="Calibri"/>
        <family val="2"/>
        <scheme val="minor"/>
      </rPr>
      <t xml:space="preserve"> Prepare the surfaces on beams, fins, ceilings  etc. and applying of Acrylic Emulsion paint (</t>
    </r>
    <r>
      <rPr>
        <strike/>
        <sz val="11"/>
        <color theme="1"/>
        <rFont val="Calibri"/>
        <family val="2"/>
        <scheme val="minor"/>
      </rPr>
      <t>Premium</t>
    </r>
    <r>
      <rPr>
        <sz val="11"/>
        <color theme="1"/>
        <rFont val="Calibri"/>
        <family val="2"/>
        <scheme val="minor"/>
      </rPr>
      <t xml:space="preserve"> Tractor emulsion of Asian paints or equivalent) on ceiling, beams, fins etc. surface with approved colour, brand and manufacture to give an even shade, with 2 coats of putty and one coat of primer &amp; 2  coats of paint to give even shade roller finish as recommended by the manufacturer, specified in the drawings &amp; directed by the Client / the Engineer. (Rate includes providing &amp; removing scaffolding, RCC members grinding &amp; rectifications if required, covering surrounding areas like switch box, door, window, etc., cleaning of paint stains, materials, labour, equipment and machinery, leads and lifts, loading and unloading, transportation, and all other incidental charges etc., complete).
Nothing extra shall be payable for repairing &amp; touch-ups till handing over due to poor workmenship, to the satisfaction of Client / the Engineer.</t>
    </r>
  </si>
  <si>
    <t xml:space="preserve">Location: Units Ceiling, Corridor Ceiling </t>
  </si>
  <si>
    <t>For Tower Ceilings - (Flats, Corridors, common area, shops)</t>
  </si>
  <si>
    <t>Providing and applying 2 coats of Oil bound Distemper of approved shade / colour / make over a  coat of water based primer, The rate to include preparing the surface, required grinding, making good the surface,  scaffolding etc complete at all levels, leads and lifts as per the instructions of the Client / the Engineer.
Nothing extra shall be payable for repairing &amp; touch-ups till handing over due to poor workmenship, to the satisfaction of Client / the Engineer.</t>
  </si>
  <si>
    <t>Location: Ceiling in Parking area and other areas</t>
  </si>
  <si>
    <r>
      <rPr>
        <b/>
        <sz val="11"/>
        <color theme="1"/>
        <rFont val="Calibri"/>
        <family val="2"/>
        <scheme val="minor"/>
      </rPr>
      <t>Internal Wall Painting</t>
    </r>
    <r>
      <rPr>
        <sz val="11"/>
        <color theme="1"/>
        <rFont val="Calibri"/>
        <family val="2"/>
        <scheme val="minor"/>
      </rPr>
      <t xml:space="preserve">:Providing  and applying  Acrylic emulsion  paint for interior  walls with 2 coats of Birla or equivalent white wall putty + 1  coat of  w/b   primer and two coats of acrylic </t>
    </r>
    <r>
      <rPr>
        <strike/>
        <sz val="11"/>
        <color theme="1"/>
        <rFont val="Calibri"/>
        <family val="2"/>
        <scheme val="minor"/>
      </rPr>
      <t>premium</t>
    </r>
    <r>
      <rPr>
        <sz val="11"/>
        <color theme="1"/>
        <rFont val="Calibri"/>
        <family val="2"/>
        <scheme val="minor"/>
      </rPr>
      <t xml:space="preserve"> Tractor emulsion paint of asian make or equivalent, for walls of approved  colour. And preparing  the surface by cleaning/sanding, filling  up  the  cracks  with  crack  filler, erecting  and  dismantling  of scaffolding  as &amp; when it is required,  finishing  the surface with roller  etc., complete. Note: Contractor  shall arrange  for his own scaffolding  materials,  ladders, LDPE sheets that requires protection for door, window, switch box, MS Railing works, etc.,  legs of the  ladders  shall  be  covered  properly  with  gunny  bags  so  that  floor  does  not  get damaged. Floor shall be properly covered with plastic sheets to avoid spillage of paint while  applying  etc.,  complete   with  all  leads  &amp;  lifts  at  all  levels  complete  and  as per the instructions of the Client / the Engineer.
Nothing extra shall be payable for repairing &amp; touch-ups till handing over due to poor workmenship, to the satisfaction of Client / the Engineer.</t>
    </r>
  </si>
  <si>
    <t>Location: Units Wall, Corridor  Wall and Staircase Towers</t>
  </si>
  <si>
    <r>
      <t xml:space="preserve">Providing and applying the APEX weather proof exterior emulsion(water based 100% acrylic) or approved equivalent grade paint to all type of cement plasters, concrete, exterior walls, ceiling etc. or surface / sub straits(which are subjected to continuous seepage and dampness. The surface to be painted shall be made free from any loose paint, dust, grease and any fungus, algae or moss, on it shall got be removed thoroughly by vigorous wire brushing and cleaning with water. Then </t>
    </r>
    <r>
      <rPr>
        <b/>
        <sz val="11"/>
        <color theme="1"/>
        <rFont val="Calibri"/>
        <family val="2"/>
        <scheme val="minor"/>
      </rPr>
      <t xml:space="preserve">one coat of exterior grade wall primer </t>
    </r>
    <r>
      <rPr>
        <sz val="11"/>
        <color theme="1"/>
        <rFont val="Calibri"/>
        <family val="2"/>
        <scheme val="minor"/>
      </rPr>
      <t xml:space="preserve">be applied after which any surface imperfection such as holes, dents, pin holes, slurries, cracks shall be corrected by filling with external wall putty. Thereafter </t>
    </r>
    <r>
      <rPr>
        <b/>
        <sz val="11"/>
        <color theme="1"/>
        <rFont val="Calibri"/>
        <family val="2"/>
        <scheme val="minor"/>
      </rPr>
      <t xml:space="preserve">second coat of exterior grade wall primer </t>
    </r>
    <r>
      <rPr>
        <sz val="11"/>
        <color theme="1"/>
        <rFont val="Calibri"/>
        <family val="2"/>
        <scheme val="minor"/>
      </rPr>
      <t xml:space="preserve">and again surface imperfection to be corrected. Thereafter </t>
    </r>
    <r>
      <rPr>
        <b/>
        <sz val="11"/>
        <color theme="1"/>
        <rFont val="Calibri"/>
        <family val="2"/>
        <scheme val="minor"/>
      </rPr>
      <t>Apex weatherproof exterior emulsion paint to be applied in two coats</t>
    </r>
    <r>
      <rPr>
        <sz val="11"/>
        <color theme="1"/>
        <rFont val="Calibri"/>
        <family val="2"/>
        <scheme val="minor"/>
      </rPr>
      <t>. All materials shall be of Asian/ Berger/ Nerolac/equivalent make. The color and pattern/ color combination of the paint shall be got approved from Client / the Engineer. Contractor has to submit photographs of building with colour combinations for sample selection. The stock of the quantity for all material as manufacturer’s theoretical consumption (per unit of actual wall surface area) shall be made available at site before commencement of the painting work. The rate includes cost of all materials, labour, scaffolding, Platforms, gondola, ladders charges, storing &amp; safeguarding the labour in all heights.
Nothing extra shall be payable for repairing &amp; touch-ups till handing over due to poor workmenship, to the satisfaction of Client / the Engineer.</t>
    </r>
  </si>
  <si>
    <t>Location - Balcony area, External walls</t>
  </si>
  <si>
    <r>
      <rPr>
        <b/>
        <sz val="11"/>
        <color theme="1"/>
        <rFont val="Calibri"/>
        <family val="2"/>
        <scheme val="minor"/>
      </rPr>
      <t>Texture Scratch Finish:</t>
    </r>
    <r>
      <rPr>
        <sz val="11"/>
        <color theme="1"/>
        <rFont val="Calibri"/>
        <family val="2"/>
        <scheme val="minor"/>
      </rPr>
      <t xml:space="preserve"> Providing and applying synthetic textured finish (3 mm thick) trowel finish textured coat comprising of minimum 4 coats out of which the base coat shall be of acrylic texture of 3 mm thick with silicious aggregates &amp; a coat of Primer as bonding layer between texture and Paint, the final 2 coats shall comprise of acrylic weather proof emulsion, all in approved colour and texture to external wall faces including preparation of surface, appropriate primer coat, grooves 16mm, etc. applied as per manufacturer's instructions complete &amp; Client / the Engineer instructions, as required. All materials shall be of Asian/ Berger/ Nerolac/equivalent make. The finish shall be colourfast, water repellant, resistant to condensate formation, cover hairline cracks/ crazing, UV &amp; alkali resistant &amp; ensure good breathability for the substrate all to the satisfaction of the Client / the Engineer.
The surface to be painted shall be made free from any loose paint, dust, grease and any fungus, algae or moss, on it shall got be removed thoroughly by vigorous wire brushing and cleaning with water. Any surface imperfection such as holes, dents, pin holes, slurries , cracks shall be corrected by filling with external wall putty.
The rate includes cost of all materials, labour, scaffolding, Platforms, gondola, ladders charges, storing &amp; safeguarding the labour in all heights.
Nothing extra shall be payable for repairing &amp; touch-ups till handing over due to poor workmenship, to the satisfaction of Client / the Engineer.</t>
    </r>
  </si>
  <si>
    <t>Location -  External walls</t>
  </si>
  <si>
    <t xml:space="preserve">WHITE WASH </t>
  </si>
  <si>
    <r>
      <rPr>
        <b/>
        <sz val="11"/>
        <color theme="1"/>
        <rFont val="Calibri"/>
        <family val="2"/>
        <scheme val="minor"/>
      </rPr>
      <t>White wash</t>
    </r>
    <r>
      <rPr>
        <sz val="11"/>
        <color theme="1"/>
        <rFont val="Calibri"/>
        <family val="2"/>
        <scheme val="minor"/>
      </rPr>
      <t>: Providing &amp; Applying two coats of white wash of approved colour inside shafts, inside false ceiling. Complete at all levels &amp; height internal walls of all shafts and wherever specified with necessary preparation of Surface, scaffolding, cleaning etc. complete. 
Nothing extra shall be payable for repairing &amp; touch-ups till handing over due to poor workmenship, to the satisfaction of Client / the Engineer.</t>
    </r>
  </si>
  <si>
    <t xml:space="preserve">Location: Duct, Toilet's ceiling &amp; Wall </t>
  </si>
  <si>
    <t>Basement Columns</t>
  </si>
  <si>
    <r>
      <t>Providing &amp; applying 2 coats of</t>
    </r>
    <r>
      <rPr>
        <b/>
        <sz val="11"/>
        <color theme="1"/>
        <rFont val="Calibri"/>
        <family val="2"/>
        <scheme val="minor"/>
      </rPr>
      <t xml:space="preserve"> Interior Grade Oil Bound washable Distemper Paint </t>
    </r>
    <r>
      <rPr>
        <sz val="11"/>
        <color theme="1"/>
        <rFont val="Calibri"/>
        <family val="2"/>
        <scheme val="minor"/>
      </rPr>
      <t xml:space="preserve">of approved brand and shade with  two coats birla / equivalent make wall care putty work over a coat of suitable primer including joint grinding, erection and dismantling of scaffolding, working platforms as necessary complete to the satisfaction of the Client / the Engineer. 
</t>
    </r>
    <r>
      <rPr>
        <b/>
        <sz val="11"/>
        <color theme="1"/>
        <rFont val="Calibri"/>
        <family val="2"/>
        <scheme val="minor"/>
      </rPr>
      <t>Approved Make :  Asian, Berger or Dulux, Jotun / equivalent make</t>
    </r>
    <r>
      <rPr>
        <sz val="11"/>
        <color theme="1"/>
        <rFont val="Calibri"/>
        <family val="2"/>
        <scheme val="minor"/>
      </rPr>
      <t xml:space="preserve">
Nothing extra shall be payable for repairing &amp; touch-ups till handing over due to poor workmenship, to the satisfaction of Client / the Engineer.</t>
    </r>
  </si>
  <si>
    <t>Car parking Columns ( Above 1.2mtr)</t>
  </si>
  <si>
    <r>
      <t xml:space="preserve">Providing and applying 2 coats of </t>
    </r>
    <r>
      <rPr>
        <b/>
        <sz val="11"/>
        <color theme="1"/>
        <rFont val="Calibri"/>
        <family val="2"/>
        <scheme val="minor"/>
      </rPr>
      <t>External weather proof plastic Emulsion paint</t>
    </r>
    <r>
      <rPr>
        <sz val="11"/>
        <color theme="1"/>
        <rFont val="Calibri"/>
        <family val="2"/>
        <scheme val="minor"/>
      </rPr>
      <t xml:space="preserve"> of approved finish, colour, shade and brand</t>
    </r>
    <r>
      <rPr>
        <b/>
        <sz val="11"/>
        <color theme="1"/>
        <rFont val="Calibri"/>
        <family val="2"/>
        <scheme val="minor"/>
      </rPr>
      <t xml:space="preserve"> </t>
    </r>
    <r>
      <rPr>
        <sz val="11"/>
        <color theme="1"/>
        <rFont val="Calibri"/>
        <family val="2"/>
        <scheme val="minor"/>
      </rPr>
      <t>after thoroughly sand papering surfaces to remove dust, dirt, etc,, and  repairing dents, holes and cracks in existing walls/Columns to achieve level surface with two coats birla / equivalent make wall care putty work and finishing with coat of primer, cost of material, labour, scaffolding etc., all complete as directed by the Client / the Engineer .
Approved Make :  Asian, Berger or Dulux, Jotun / equivalent make
Nothing extra shall be payable for repairing &amp; touch-ups till handing over due to poor workmenship, to the satisfaction of Client / the Engineer.</t>
    </r>
  </si>
  <si>
    <t>Car parking Columns ( from floor level to 1.2mtr)</t>
  </si>
  <si>
    <t>FLOORING, SKIRTING, DADOING &amp; CLADDING WORKS</t>
  </si>
  <si>
    <t>Final preparation of surface by removing anything extra mortar or concrete above the level of designed SSL and by cleaning all dust/dirt, loose particles by mechanical means or with wire brush. Cleaning the paint/putty/gypsum spillages with water and completely remove white marks that are if visible.</t>
  </si>
  <si>
    <t>Working at all heights &amp; levels, cleaning &amp; soaking tile with potable water and placing using 8 mm toothed trowel and achieving polymer modified tile adhesive thickness of 4 mm after floor tile laying. Ensured the bed mortar/screed laid to the level and cured for 7 days to receive tile adhesive while tile fix.</t>
  </si>
  <si>
    <t>Laying of specified tile, granite, marble or any other material above suitable adhesive to the designed level slope and finishes with or without PVC spacers. Gap between the tiles are to be filled with suitable grout given in respective BOQ description. Ensured white coloured tile adhesive and white cement bed mortar is used for marbles.</t>
  </si>
  <si>
    <t>Providing &amp; covering finished work with necessary floor protection with 1000/750 GSM Bubble guard sheet/mat till final hand over or as directed over all types of flooring and removing the same, cleaning and clearing debris and disposing outside before handing over</t>
  </si>
  <si>
    <t>The configuration and patterns are to be followed as per GFC and tiles behind laying arrow marks  are to be efficiently laid to minimize wastage.</t>
  </si>
  <si>
    <t>The tiles / slabs shall be submitted to the architects /Client / the Engineer for approval.</t>
  </si>
  <si>
    <t>Average floor finish shall be achieved not more than 50mm from the SSL</t>
  </si>
  <si>
    <t>Skirting tile top 6 mm projection from painted surface to be ensured where 3 mm edge to be chamferred and polished.</t>
  </si>
  <si>
    <t>Providing  &amp; Laying double charged , Nano coated Vitrified Tiles (as per Product standardization) or equivalent reputed make of approved size (600X600), 10mm thick Vitrified tile of 1st  class quality  in  approved colours/shades to floor in required position set with average thickness of 4mm thk polymer modified tile adhesive (acheived using 8mm toothed trowel applicator), matching the design patterns, using necessary tools &amp; tackles Joints to run continuous horizontally and vertically with 2mm spacers, levelling, lining, pointing with cementitious based polymer grouting of the joints of  balendura /laticrete or equivalent make to the required contrast colour of the tile (as per technical specification standardization), rubbing, washing, cleaning and protecting finished surface from scratches, damage, stains and other damages at level with, 750/1000 GSM - 2 mm thick self adhesive sheet Floor guard make or equivalent, joints to be taped, should remain intact till handing over, removed &amp; disposed out of site after completion etc. with all leads &amp; lifts at all levels and heights  and all as per the instructions of Client / the Engineer complete.</t>
  </si>
  <si>
    <t>3.01a</t>
  </si>
  <si>
    <t xml:space="preserve">FLOORING </t>
  </si>
  <si>
    <t>Location: Units floor,Corridor &amp; wherever required as per drawing</t>
  </si>
  <si>
    <t>3.01b</t>
  </si>
  <si>
    <r>
      <t xml:space="preserve">Providing &amp; Fixing of Vitrified tile skirting </t>
    </r>
    <r>
      <rPr>
        <b/>
        <sz val="11"/>
        <color theme="1"/>
        <rFont val="Calibri"/>
        <family val="2"/>
        <scheme val="minor"/>
      </rPr>
      <t>75 mm high</t>
    </r>
    <r>
      <rPr>
        <sz val="11"/>
        <color theme="1"/>
        <rFont val="Calibri"/>
        <family val="2"/>
        <scheme val="minor"/>
      </rPr>
      <t>( 6mm projected out from putty finished wall with 3mm  edge chamfering &amp; Polishing ), laid with tile adhesive of 4 mm thick behind 10 mm thick tile (Total 14mm, which is 8 mm gypsum and 6 mm tile projection at above skirting) as per instructions of Client / the Engineer, including providing and fixing Tile spacers of 2 mm, Providing &amp; grouting with cement based polymer grout of BAL-ENDURA / LATICRETE or equivalent &amp; washed with suitable effective cleaning agent, cleaning of debris at all time, cutting of tiles as required without any chipped edges visible , using proper tools (Spirit level, Right angle) and tackles , including necessary lead and lift, matching epoxy grouting between floor tiles and skirting tiles where paper joint is maintained , protected with suitable protection material &amp; to remain intact till handing overas per the instructions of Client / the Engineer/Architects.</t>
    </r>
  </si>
  <si>
    <t>Location: Units floor, Corridor &amp; wherever required as per drawing</t>
  </si>
  <si>
    <t xml:space="preserve">Providing  &amp; Laying of Anti-Skid Ceramic Tile of (as per Product standardization) or equivalent  reputed  make of approved size (300x300mm) 8mm thk tiles as approved colours/shades to floor in required position set with average thickness of 4mm thk polymer modified tile adhesive, which is achieved through 8mm toothed trowel, matching the design patterns, Joints to run with 2mm spacers, levelling, lining using proper tools (Spirit level, Right angle ) and tackles, Epoxy grouting of  joints with approved make and colour rubbing, soap wash, curing, cleaning, the cost of inclusive of making openings for drainage, protecting finished  surface  from  scratches,  damage, stains and  other damages  at level with 750/1000 GSM - 2 mm thick self adhesive sheet floor guard make or equivalent, joints to be taped, should remain intact till handing over, removed &amp; disposed out of site after completion etc., complete all as per drawings and with all leads &amp; lifts at all levels and heights  and all as per the Architects/Client / the Engineer. Complete. </t>
  </si>
  <si>
    <t>3.02a</t>
  </si>
  <si>
    <t>Flooring - Toilets, Balconies and any other areas as per the Client / the Engineer instructions.</t>
  </si>
  <si>
    <t xml:space="preserve">Balcony Flooring using grouting with cement based polymer grout </t>
  </si>
  <si>
    <t>Toilet Flooring with Epoxy based grouting</t>
  </si>
  <si>
    <t>3.02b</t>
  </si>
  <si>
    <r>
      <t xml:space="preserve">Same as above item but for Skirting, </t>
    </r>
    <r>
      <rPr>
        <b/>
        <sz val="11"/>
        <color theme="1"/>
        <rFont val="Calibri"/>
        <family val="2"/>
        <scheme val="minor"/>
      </rPr>
      <t>75mm high</t>
    </r>
    <r>
      <rPr>
        <sz val="11"/>
        <color theme="1"/>
        <rFont val="Calibri"/>
        <family val="2"/>
        <scheme val="minor"/>
      </rPr>
      <t xml:space="preserve"> fixed using tile adhesive of thickness 4 mm (which is matched with coarse putty above skirting level) and projection 8 mm with 3mm edge chamfer and polishing.</t>
    </r>
  </si>
  <si>
    <r>
      <t xml:space="preserve">Providing, cutting to required size and laying of </t>
    </r>
    <r>
      <rPr>
        <b/>
        <sz val="11"/>
        <color theme="1"/>
        <rFont val="Calibri"/>
        <family val="2"/>
        <scheme val="minor"/>
      </rPr>
      <t>Ceramic tile of size 450 x 300mm for dadoing</t>
    </r>
    <r>
      <rPr>
        <sz val="11"/>
        <color theme="1"/>
        <rFont val="Calibri"/>
        <family val="2"/>
        <scheme val="minor"/>
      </rPr>
      <t xml:space="preserve"> of approved colour and shade over average thickness of 3mm thk polymer modified tile adhesive, which is achieved through 6 mm toothed trowel, with 2mm spacers including PVC Edge beading (the exposed corners of door/ledge wall with matching PVC corner beadings from Arpitha make or Equivalent laid to horizontal pattern/Staggered pattern as per drawing) material, labour, machinery, Cutting charges and pointing with the matching colour tile </t>
    </r>
    <r>
      <rPr>
        <b/>
        <sz val="11"/>
        <color theme="1"/>
        <rFont val="Calibri"/>
        <family val="2"/>
        <scheme val="minor"/>
      </rPr>
      <t xml:space="preserve">grout of cementitious based polymer grouting </t>
    </r>
    <r>
      <rPr>
        <sz val="11"/>
        <color theme="1"/>
        <rFont val="Calibri"/>
        <family val="2"/>
        <scheme val="minor"/>
      </rPr>
      <t>for wall and floor and (all around wall floor joints with matching colour sanitary grade silicone sealant or matching colour Epoxy grout 2 to 3 mm haunching of balendura/laticrete), Cleaning, soap washing, cleaning of debris at all time ,using proper tools (Spirit level, Right angle) making tile round cuttings using advanced machines without any chipped edges for the plumbing outlet points, and tackles etc complete, with all leads &amp; lifts at all levels and heights  and all as per the instructions of Client / the Engineer.</t>
    </r>
  </si>
  <si>
    <t>Toilet Walls</t>
  </si>
  <si>
    <t>Kitchen dado</t>
  </si>
  <si>
    <r>
      <t xml:space="preserve">Providing &amp; fixing 20mm thk. polished Granite slab (with chamfering at one corner to avoid sharp edge and thereby utilising more space) of approved shade for (counters), with 40 mm lipping (with miter joint - pencil rounded) to cover MS angle support structure (MS bracket/angle a coat of anti corrossive Zinc-Chromate primer and 2 coats of Black/White colour Satin Enamel Paint) all as per the details in the drawings, line groove of 2 x 2 mm for water droplet below the counter, cutting groove in wall finishing, making holes for pipes and basins making provision for fixing bolts, brackets and nuts, sealing the joints of all sanitary ware (Sink/Bowl &amp; granite) and granite &amp; tile joints using sanitary grade matching colour Silicone sealant, curing, surface protection, cleaning when ever instructed, pointing of joints using </t>
    </r>
    <r>
      <rPr>
        <b/>
        <sz val="11"/>
        <color theme="1"/>
        <rFont val="Calibri"/>
        <family val="2"/>
        <scheme val="minor"/>
      </rPr>
      <t>cementitious grout</t>
    </r>
    <r>
      <rPr>
        <sz val="11"/>
        <color theme="1"/>
        <rFont val="Calibri"/>
        <family val="2"/>
        <scheme val="minor"/>
      </rPr>
      <t xml:space="preserve"> of approved make &amp; polishing, etc complete with all leads &amp; lifts at all levels as per specifications given in the drawings, and as per the instructions of Client / the Engineer. The Rate includes supporting MS structure as per the drawing &amp; a coat of zinc chromate primer &amp; 2 coats of Synthetic Enamel paint of approved make &amp; color with all leads and lifts at all levels and heights and as directed by Client / the Engineer.</t>
    </r>
    <r>
      <rPr>
        <b/>
        <sz val="11"/>
        <color theme="1"/>
        <rFont val="Calibri"/>
        <family val="2"/>
        <scheme val="minor"/>
      </rPr>
      <t xml:space="preserve"> 
Plan area shall be measured for payment.</t>
    </r>
  </si>
  <si>
    <t>Kitchen</t>
  </si>
  <si>
    <t>Providing &amp; fixing 20mm thk. polished Granite transition strip of approved shade single piece of width 20mm and depth 40 mm (pencil round at exposed corners and all visible polished surfaces).set in cement paste and average thickness of 20-30mm thick CM 1:4, pointing with matching pigment &amp; filling with epoxy grout , the cost of inclusive acid washing &amp; covering, edges to be taped, should remain intact till handing over, removed &amp; disposed out of site after completion, etc., complete.</t>
  </si>
  <si>
    <t>20mm wide, Transition strip - Bedroom Toilets - with Pencil round / chamfering/nosing as per drawing and detail</t>
  </si>
  <si>
    <t>20mm wide, Transition strip - Wet/Dry area - with pencil round / chamfering/nosing as per drawing and detail</t>
  </si>
  <si>
    <t>Location: 180mm wide, Toilet Ledge Top with pencil round /edge chamfering/nosing as per drawing and detail</t>
  </si>
  <si>
    <t>65mm wide, Threshold - Main Doors - with 3-5mm chamfer at all visible edges as per drawing and detail</t>
  </si>
  <si>
    <t>40mm wide, Transition strip - Balcony door - with 3mm chamfer as per drawing and detail.</t>
  </si>
  <si>
    <r>
      <t xml:space="preserve">Providing &amp; laying </t>
    </r>
    <r>
      <rPr>
        <b/>
        <sz val="11"/>
        <color theme="1"/>
        <rFont val="Calibri"/>
        <family val="2"/>
        <scheme val="minor"/>
      </rPr>
      <t xml:space="preserve">20mm thick ready made concrete tile on Staircase area </t>
    </r>
    <r>
      <rPr>
        <sz val="11"/>
        <color theme="1"/>
        <rFont val="Calibri"/>
        <family val="2"/>
        <scheme val="minor"/>
      </rPr>
      <t>of approved make, shade and quality, type with borders,  set on minimum 20-30mm thk to achieve the required level in CM 1:6, or to the required thickness, laid as per pattern shown in the drawing or as directed, including machine cutting,  fixing, to the required slope, laying without any surface level mismatch, jointing with white cement mixed with pigments  to match the colour of the stone,  curing, rectification for  damages etc.
Rate is including rubbing, washing, cleaning and protecting finished surface from scratches, damage, stains and other damages at level with, 750/1000 GSM - 2mm thick self adhesive sheet Floor guard make or equivalent, joints to be taped, should remain intact till handing over, removed &amp; disposed out of site after completion etc. with all leads &amp; lifts at all levels and heights  and all as per the instructions of Client / the Engineer complete.</t>
    </r>
  </si>
  <si>
    <t>Landing Flooring</t>
  </si>
  <si>
    <t>Location: For Treads - 300mm wide, with Groove making and Bull Nosing / Chamfering as per drawings</t>
  </si>
  <si>
    <t>Location: For risers - 150mm Height</t>
  </si>
  <si>
    <r>
      <t xml:space="preserve">Same as above </t>
    </r>
    <r>
      <rPr>
        <b/>
        <sz val="11"/>
        <color theme="1"/>
        <rFont val="Calibri"/>
        <family val="2"/>
        <scheme val="minor"/>
      </rPr>
      <t>75mm skirting</t>
    </r>
    <r>
      <rPr>
        <sz val="11"/>
        <color theme="1"/>
        <rFont val="Calibri"/>
        <family val="2"/>
        <scheme val="minor"/>
      </rPr>
      <t xml:space="preserve"> sloped pattern with 6mm thk projection from putty finished wall with 3mm thk edge chamfered and polished., fixed using  cement bed mortor of minimum required thickness to maintain the skirting line continuation.</t>
    </r>
  </si>
  <si>
    <t>All floors</t>
  </si>
  <si>
    <t>Wall Cladding - For Lift wall</t>
  </si>
  <si>
    <t>3.07a</t>
  </si>
  <si>
    <r>
      <t>Providing and fixing in position to pattern</t>
    </r>
    <r>
      <rPr>
        <b/>
        <sz val="11"/>
        <color theme="1"/>
        <rFont val="Calibri"/>
        <family val="2"/>
        <scheme val="minor"/>
      </rPr>
      <t xml:space="preserve"> 20mm thk Granite cladding </t>
    </r>
    <r>
      <rPr>
        <sz val="11"/>
        <color theme="1"/>
        <rFont val="Calibri"/>
        <family val="2"/>
        <scheme val="minor"/>
      </rPr>
      <t>on walls/ RCC with manufacturer recommended adhesive and PVC spacers, with base coat of minimum 20mm thick CM 1:4, joints shall be treated with polymer based cement grout.  And shall have the edges machine cut to precise sizes to produce very fine joints. Cost to include chasing of wall wherever required, surface preparation, grooves of approved size, chamfering, edge polishing, provision of electrical fixtures and services, labour, materials, wastages, curing, cleaning, all lead, lifts, necessary staging/scaffolding, polishing/finishing as specified, any other related works, etc., all complete as per drawing, specifications and as directed by the Client / the Engineer.</t>
    </r>
  </si>
  <si>
    <t>Granite Cladding  with Groove and Chamfering as per drawings</t>
  </si>
  <si>
    <t>3.07b</t>
  </si>
  <si>
    <t>Same as above but for Granite Border in Lift Wall Jamb, Cost to include chasing of wall wherever required, surface preparation, grooves of approved size, chamfering, edge polishing, provision of electrical fixtures and services, labour, materials, wastages, curing, cleaning, all lead, lifts, necessary staging/scaffolding, polishing/finishing as specified, any other related works, etc., all complete as per drawing, specifications and as directed by the Client / the Engineer.</t>
  </si>
  <si>
    <t>All floors lift Jamb with V Groove as per the drawing and details</t>
  </si>
  <si>
    <t>3.07c</t>
  </si>
  <si>
    <t>Providing and Laying in position 20mm thick black granite for LIFT CAR Flooring as per specified patterns laid on 20mm thick CM 1:6 (1Cement: 6 Manufactured Sand). Include grouting with the approved grout, leveling, lining, washing, cleaning, Labour etc., complete all as per drawings and directed by Architects/Client / the Engineer.</t>
  </si>
  <si>
    <t>STRUCTURAL STEEL</t>
  </si>
  <si>
    <t>Preamble</t>
  </si>
  <si>
    <t>Cost of all materials, labour, equipment / tools, consumables &amp; plants required, conveyance, infrastructure facilities required etc.</t>
  </si>
  <si>
    <t>Work at any depth below ground level or any height above ground level and at all levels, heights &amp; elevation and location.</t>
  </si>
  <si>
    <t>Weight of steel will be the measured on weight basis in accordance with IS 1200, but no wastage will be considered.</t>
  </si>
  <si>
    <t>No deduction will be made for bolt holes, notches, chamfers etc and no addition will be made for welding.</t>
  </si>
  <si>
    <t>Weights of bolts, nuts, washers etc. should be included in the main steel work and as such no separate payment for these will be allowed</t>
  </si>
  <si>
    <t>Erection of fabricated items shall be carried out including lifting, placing in position, alignment and fastening as specified in the Bills of materials.</t>
  </si>
  <si>
    <t>All welding electrodes shall be in compliance with relevent IS code of practice. (make - E sab/L&amp;T or Advani oerlinkon)</t>
  </si>
  <si>
    <t>Painting specifications shall be in compliance with relevent IS code of practice, project technical specifications, GFC drawings and BOQ.</t>
  </si>
  <si>
    <t>Rate shall include usage of suitable lifting equipment relevent for the erection operations and required safe working platform scafolding/staging etc.</t>
  </si>
  <si>
    <t>The rate shall include all personal protection equipments to meet the ulimate safety standards.</t>
  </si>
  <si>
    <t>Tests on materials shall conform to IS Specification and the test shall be carried out as directed at any approved test laboratory. Manufacturer test certificate shall be submitted before comencing the work.</t>
  </si>
  <si>
    <t>Providing and fixing in position at all heights "M.S Railing" for Staircase/Balcony/Corridor etc as per detailed drawing and specifications including all necessary anchoring arrangements all joints to be fully smoothened before painting, a coat of anticorrossive primer etc,. Complete. Rate shall include application of one coat of zinc chromate primer and two coats of synthetic Matt enamel paint, base plate etc. All MS terminations in to the wall to be detailed with neat round MS rosette of 3 mm thickness etc., complete as per drawing.
The rate is including all kind of materials, labour, tools, tackles and machinary, leads and lift, all locations etc.
Contractor to take shop drawing approval before starting the work.</t>
  </si>
  <si>
    <t>4.01a</t>
  </si>
  <si>
    <t>STAIRCASE</t>
  </si>
  <si>
    <t>4.01b</t>
  </si>
  <si>
    <r>
      <t xml:space="preserve">  -- do -- Same as above but for</t>
    </r>
    <r>
      <rPr>
        <b/>
        <sz val="11"/>
        <color theme="1"/>
        <rFont val="Calibri"/>
        <family val="2"/>
        <scheme val="minor"/>
      </rPr>
      <t xml:space="preserve"> Balcony Railings. 
</t>
    </r>
  </si>
  <si>
    <t>4.01c</t>
  </si>
  <si>
    <r>
      <t xml:space="preserve">  -- do -- Same as above but for</t>
    </r>
    <r>
      <rPr>
        <b/>
        <sz val="11"/>
        <color theme="1"/>
        <rFont val="Calibri"/>
        <family val="2"/>
        <scheme val="minor"/>
      </rPr>
      <t xml:space="preserve"> Corridor  Railings.
</t>
    </r>
  </si>
  <si>
    <t>Miscellanous Works</t>
  </si>
  <si>
    <t>5.1</t>
  </si>
  <si>
    <t xml:space="preserve">Providing and fixing in position 3mm thk M.S.chequered plate with necessary supports such as M.S. angles/M.S. flats including stiffeners to be placed on angle iron frame work. Cost to include fabricating necessary Gusset Plates, Stiffener plates,Chequered plates, Brackets, Bolts, Cleats, seating angles, MS Flats, MS grating and consumables etc., to the required size, shape, alignment etc, The rate shall include  for  necessary anchoring  arrangements to  the  walls  and  fixing on concrete bed, Rate shall include making necessary cut-outs for inserts, necessary equipments, tools and tackles, staging, scaffolding required etc., complete.  The rate to include two coats of enamel paint over a coat of zinc chromate primer. as directed &amp; Complete as per the drawings. </t>
  </si>
  <si>
    <t>For FHC , Electrical , Communication &amp; PHE shaft Platforms</t>
  </si>
  <si>
    <t>5.2</t>
  </si>
  <si>
    <t>Providing, supplying and sealing of pipe outlets, shafts, openings of required dia. filled with 50mm average thk. screed concrete as per drawings and as directed by the Client / the Engineer.(Service shafts plafforms screed)</t>
  </si>
  <si>
    <t>5.3</t>
  </si>
  <si>
    <t>Providing, supplying and sealing of pipe outlets, shafts, openings of required dia. Around the pipes with CM 1:4 as per drawings and as directed by the Client / the Engineer.(Sealant packing)</t>
  </si>
  <si>
    <r>
      <rPr>
        <b/>
        <sz val="11"/>
        <color theme="1"/>
        <rFont val="Calibri"/>
        <family val="2"/>
        <scheme val="minor"/>
      </rPr>
      <t>OTS COVERING - POLYCARBONATE SHEET</t>
    </r>
    <r>
      <rPr>
        <sz val="11"/>
        <color theme="1"/>
        <rFont val="Calibri"/>
        <family val="2"/>
        <scheme val="minor"/>
      </rPr>
      <t xml:space="preserve">
Supply and fabrication of  MS works for Terrace Sky light covering  as per Drawing &amp; specifications, finished with a coat of Zinc chromate primer and 2-coats of synthetic matt Enamel paint finish of approved colour of Berger/ Asian paints make/ equivalent etc., complete including all leads and lifts. All sections to be of approved ISI make 
50x50x3.6mm MS Hollow Box Section @  4.93 kgs/rmt
25x25x1.6mm MS Hollow Box Section @  1.2 kgs/rmt.,
Supply and fixing of Multiwall translucent Polycarbonate sheet roof of 10mm thk, of Polyplast/ equivalent make, as approved, including all necessary Screws, bitumen washers, aluminum strips at all terminations and joints all and accessories needed for fixing, wastages,sealant if necessary, lead and lift etc., complete to make it water tight inclusidng the sides suitably.
Location : Terrace area</t>
    </r>
  </si>
  <si>
    <t xml:space="preserve">Providing &amp; fixing 12mm thick Bison board boxing with jointing tapes for rain water pipe covering at all levels, cut to required shapes &amp; size  supported with MS frame work, supports properly bolted and screwed as per the  detailed drawings, and painting the steel work with 1 coat of enamel paint over  one coat of  zinc chromate primer etc., complete. </t>
  </si>
  <si>
    <t>Structural Glazing</t>
  </si>
  <si>
    <r>
      <t xml:space="preserve">Providing and Supplying and fixing </t>
    </r>
    <r>
      <rPr>
        <b/>
        <sz val="11"/>
        <color theme="1"/>
        <rFont val="Calibri"/>
        <family val="2"/>
        <scheme val="minor"/>
      </rPr>
      <t>Structural Glazing</t>
    </r>
    <r>
      <rPr>
        <sz val="11"/>
        <color theme="1"/>
        <rFont val="Calibri"/>
        <family val="2"/>
        <scheme val="minor"/>
      </rPr>
      <t xml:space="preserve"> using of </t>
    </r>
    <r>
      <rPr>
        <b/>
        <sz val="11"/>
        <color theme="1"/>
        <rFont val="Calibri"/>
        <family val="2"/>
        <scheme val="minor"/>
      </rPr>
      <t>JINDAL / any equivalent product</t>
    </r>
    <r>
      <rPr>
        <sz val="11"/>
        <color theme="1"/>
        <rFont val="Calibri"/>
        <family val="2"/>
        <scheme val="minor"/>
      </rPr>
      <t xml:space="preserve">. The Aluminium sections/Mullions are Powder coated with minimum 60 micron Approved colour coated,using of </t>
    </r>
    <r>
      <rPr>
        <b/>
        <sz val="11"/>
        <color theme="1"/>
        <rFont val="Calibri"/>
        <family val="2"/>
        <scheme val="minor"/>
      </rPr>
      <t>150 x 52 - 4.1kg/meter</t>
    </r>
    <r>
      <rPr>
        <sz val="11"/>
        <color theme="1"/>
        <rFont val="Calibri"/>
        <family val="2"/>
        <scheme val="minor"/>
      </rPr>
      <t xml:space="preserve"> Vertical and horizontal sections for the frame work the surrounding border the side frame wil be </t>
    </r>
    <r>
      <rPr>
        <b/>
        <sz val="11"/>
        <color theme="1"/>
        <rFont val="Calibri"/>
        <family val="2"/>
        <scheme val="minor"/>
      </rPr>
      <t>150x52x4.1 kg/mtr</t>
    </r>
    <r>
      <rPr>
        <sz val="11"/>
        <color theme="1"/>
        <rFont val="Calibri"/>
        <family val="2"/>
        <scheme val="minor"/>
      </rPr>
      <t xml:space="preserve"> with 25x25x3mm "L" angle should be used for the surrounding border in every shutters, where comes,with </t>
    </r>
    <r>
      <rPr>
        <b/>
        <sz val="11"/>
        <color theme="1"/>
        <rFont val="Calibri"/>
        <family val="2"/>
        <scheme val="minor"/>
      </rPr>
      <t>1MAx304 grade friction</t>
    </r>
    <r>
      <rPr>
        <sz val="11"/>
        <color theme="1"/>
        <rFont val="Calibri"/>
        <family val="2"/>
        <scheme val="minor"/>
      </rPr>
      <t xml:space="preserve"> heavy duty double arm stay S.S hinges,fixing of </t>
    </r>
    <r>
      <rPr>
        <b/>
        <sz val="11"/>
        <color theme="1"/>
        <rFont val="Calibri"/>
        <family val="2"/>
        <scheme val="minor"/>
      </rPr>
      <t>12mm thick one way reflective toughened glass</t>
    </r>
    <r>
      <rPr>
        <sz val="11"/>
        <color theme="1"/>
        <rFont val="Calibri"/>
        <family val="2"/>
        <scheme val="minor"/>
      </rPr>
      <t xml:space="preserve"> of saint gobin make or equivalent make approved colour glasses must be used with 6x12mm Nethron tape using of 995 Dow corning or Walkers sika sil SG 18 Silicon sealent must be filled to the surrounding Gap to maintain the groves,with necessary of fitting hardwares Ancore Pastners with Powder coated M.S Clamps 6mm thick as per the site conditions with including of labour Charges,transportation, scaffolding etc,complete.
</t>
    </r>
    <r>
      <rPr>
        <b/>
        <sz val="11"/>
        <color theme="1"/>
        <rFont val="Calibri"/>
        <family val="2"/>
        <scheme val="minor"/>
      </rPr>
      <t xml:space="preserve">Location: Club House  &amp; Shops Location </t>
    </r>
  </si>
  <si>
    <r>
      <t xml:space="preserve">Providing and Supplying and fixing </t>
    </r>
    <r>
      <rPr>
        <b/>
        <sz val="11"/>
        <color theme="1"/>
        <rFont val="Calibri"/>
        <family val="2"/>
        <scheme val="minor"/>
      </rPr>
      <t>Structural Glazing</t>
    </r>
    <r>
      <rPr>
        <sz val="11"/>
        <color theme="1"/>
        <rFont val="Calibri"/>
        <family val="2"/>
        <scheme val="minor"/>
      </rPr>
      <t xml:space="preserve"> using of </t>
    </r>
    <r>
      <rPr>
        <b/>
        <sz val="11"/>
        <color theme="1"/>
        <rFont val="Calibri"/>
        <family val="2"/>
        <scheme val="minor"/>
      </rPr>
      <t>JINDAL / any equivalent product</t>
    </r>
    <r>
      <rPr>
        <sz val="11"/>
        <color theme="1"/>
        <rFont val="Calibri"/>
        <family val="2"/>
        <scheme val="minor"/>
      </rPr>
      <t xml:space="preserve">. The Aluminium sections/Mullions are Powder coated with minimum 60 micron Approved colour coated,using of </t>
    </r>
    <r>
      <rPr>
        <b/>
        <sz val="11"/>
        <color theme="1"/>
        <rFont val="Calibri"/>
        <family val="2"/>
        <scheme val="minor"/>
      </rPr>
      <t>150 x 52 - 4.1kg/meter</t>
    </r>
    <r>
      <rPr>
        <sz val="11"/>
        <color theme="1"/>
        <rFont val="Calibri"/>
        <family val="2"/>
        <scheme val="minor"/>
      </rPr>
      <t xml:space="preserve"> Vertical and horizontal sections for the frame work the surrounding border the side frame wil be </t>
    </r>
    <r>
      <rPr>
        <b/>
        <sz val="11"/>
        <color theme="1"/>
        <rFont val="Calibri"/>
        <family val="2"/>
        <scheme val="minor"/>
      </rPr>
      <t>150x52x4.1 kg/mtr</t>
    </r>
    <r>
      <rPr>
        <sz val="11"/>
        <color theme="1"/>
        <rFont val="Calibri"/>
        <family val="2"/>
        <scheme val="minor"/>
      </rPr>
      <t xml:space="preserve"> with 25x25x3mm "L" angle should be used for the surrounding border in every shutters, where comes,with </t>
    </r>
    <r>
      <rPr>
        <b/>
        <sz val="11"/>
        <color theme="1"/>
        <rFont val="Calibri"/>
        <family val="2"/>
        <scheme val="minor"/>
      </rPr>
      <t>1MAx304 grade friction</t>
    </r>
    <r>
      <rPr>
        <sz val="11"/>
        <color theme="1"/>
        <rFont val="Calibri"/>
        <family val="2"/>
        <scheme val="minor"/>
      </rPr>
      <t xml:space="preserve"> heavy duty double arm stay S.S hinges,fixing of 1</t>
    </r>
    <r>
      <rPr>
        <b/>
        <sz val="11"/>
        <color theme="1"/>
        <rFont val="Calibri"/>
        <family val="2"/>
        <scheme val="minor"/>
      </rPr>
      <t xml:space="preserve">2mm thick one way reflective toughened glass </t>
    </r>
    <r>
      <rPr>
        <sz val="11"/>
        <color theme="1"/>
        <rFont val="Calibri"/>
        <family val="2"/>
        <scheme val="minor"/>
      </rPr>
      <t xml:space="preserve">of saint gobin make or equivalent make approved colour glasses must be used with 6x12mm Nethron tape using of 995 Dow corning or Walkers sika sil SG 18 Silicon sealent must be filled to the surrounding Gap to maintain the groves,with necessary of fitting hardwares Ancore Pastners with Powder coated M.S Clamps 6mm thick as per the site conditions with including of labour Charges,transportation, scaffolding etc,complete.
</t>
    </r>
    <r>
      <rPr>
        <b/>
        <sz val="11"/>
        <color theme="1"/>
        <rFont val="Calibri"/>
        <family val="2"/>
        <scheme val="minor"/>
      </rPr>
      <t xml:space="preserve">Location: Club House  &amp; Shops Location </t>
    </r>
  </si>
  <si>
    <r>
      <t xml:space="preserve">Providing, Laying and installing of </t>
    </r>
    <r>
      <rPr>
        <b/>
        <sz val="11"/>
        <color theme="1"/>
        <rFont val="Calibri"/>
        <family val="2"/>
        <scheme val="minor"/>
      </rPr>
      <t>HPL 6mm Thick Sheet planks cladding</t>
    </r>
    <r>
      <rPr>
        <sz val="11"/>
        <color theme="1"/>
        <rFont val="Calibri"/>
        <family val="2"/>
        <scheme val="minor"/>
      </rPr>
      <t xml:space="preserve"> . Clads should be installed on  Aluminum tubular  substructure  in the size of 50mm x 25mm x 1.8mm or as per site requirement  at 450 mm c/c distance  with the help of 5mm diameter colour matching rivets as per manufacturer specification. The aluminum tubular substructure should be fixed on wall with the help of dead load bearing brackets and wind load bracket by 10mm fastener.  Wind load bracket will have vertical slot &amp; dead load bracket will have in horizontal slot. Maintain 6mm both horizontal and vertical gap between two installed clads panels. Rate to include with Scaffolding at all levels complete as per the specification and approved shop drawings, Shade/design of clad should be finalized under direction of Architect / Engineer –in-charge.
</t>
    </r>
    <r>
      <rPr>
        <b/>
        <sz val="11"/>
        <color theme="1"/>
        <rFont val="Calibri"/>
        <family val="2"/>
        <scheme val="minor"/>
      </rPr>
      <t>Location: Club House</t>
    </r>
  </si>
  <si>
    <t>Green wall/Vertical Garden</t>
  </si>
  <si>
    <r>
      <rPr>
        <b/>
        <strike/>
        <sz val="11"/>
        <color theme="1"/>
        <rFont val="Calibri"/>
        <family val="2"/>
        <scheme val="minor"/>
      </rPr>
      <t>Metal Steel Frame</t>
    </r>
    <r>
      <rPr>
        <strike/>
        <sz val="11"/>
        <color theme="1"/>
        <rFont val="Calibri"/>
        <family val="2"/>
        <scheme val="minor"/>
      </rPr>
      <t xml:space="preserve"> Tubular/ angular Outer Frame should be as per structural design, coated with anti-rust paint which should be approved by the Engineer in charge before installation</t>
    </r>
  </si>
  <si>
    <r>
      <rPr>
        <b/>
        <strike/>
        <sz val="11"/>
        <color theme="1"/>
        <rFont val="Calibri"/>
        <family val="2"/>
        <scheme val="minor"/>
      </rPr>
      <t>Drip Irrigation system</t>
    </r>
    <r>
      <rPr>
        <strike/>
        <sz val="11"/>
        <color theme="1"/>
        <rFont val="Calibri"/>
        <family val="2"/>
        <scheme val="minor"/>
      </rPr>
      <t xml:space="preserve"> Using combination of 16 mm PVC pipes, using a dripper of 4 litre per hour discharge per plot and also which can be un-screwed and clean in case of salt accumulation. Consisting of an automation unit with equipment for irrigation cycles. Water consumption should be a maximum 5 litres per sqm per day. Irrigation cycles should typically last a few minutes and will be
required to be done according to the following schedule:
a) Once a day every day during summer months
b) Once a day every alternate day during winter months Irrigation volumes should be low to minimise waste and reduce run-off.Irrigation run-off may be captured in a tank at the base of the wall and recycled back through the green wall system.</t>
    </r>
  </si>
  <si>
    <r>
      <rPr>
        <b/>
        <strike/>
        <sz val="11"/>
        <color theme="1"/>
        <rFont val="Calibri"/>
        <family val="2"/>
        <scheme val="minor"/>
      </rPr>
      <t>Water Pump</t>
    </r>
    <r>
      <rPr>
        <strike/>
        <sz val="11"/>
        <color theme="1"/>
        <rFont val="Calibri"/>
        <family val="2"/>
        <scheme val="minor"/>
      </rPr>
      <t xml:space="preserve"> The Pump of 2KG water capacity with CPVC pipe of 25mm and with Frontier or equivalent timer is to be installed.</t>
    </r>
  </si>
  <si>
    <r>
      <rPr>
        <b/>
        <strike/>
        <sz val="11"/>
        <color theme="1"/>
        <rFont val="Calibri"/>
        <family val="2"/>
        <scheme val="minor"/>
      </rPr>
      <t>Green wall medium</t>
    </r>
    <r>
      <rPr>
        <strike/>
        <sz val="11"/>
        <color theme="1"/>
        <rFont val="Calibri"/>
        <family val="2"/>
        <scheme val="minor"/>
      </rPr>
      <t xml:space="preserve"> Made up of organic fertilizer like composted crop residue, Verme compost,wood ash, poultry manure cow urine etc., it is much lighter than the soil, its moisture capacity is very good and used to ensure that the kg per sqft load on vertical wall is minimized</t>
    </r>
  </si>
  <si>
    <r>
      <rPr>
        <b/>
        <strike/>
        <sz val="11"/>
        <color theme="1"/>
        <rFont val="Calibri"/>
        <family val="2"/>
        <scheme val="minor"/>
      </rPr>
      <t xml:space="preserve">Planters </t>
    </r>
    <r>
      <rPr>
        <strike/>
        <sz val="11"/>
        <color theme="1"/>
        <rFont val="Calibri"/>
        <family val="2"/>
        <scheme val="minor"/>
      </rPr>
      <t>Unique Green wall Galvanized planters of 26 gauge. Planters to be used of recycle plastic material specially designed to keep the centre of gravity of growing planting in the planters, inside lining of foams, so percolation of pot holes, to be avoided and easy to replace manually.</t>
    </r>
  </si>
  <si>
    <r>
      <rPr>
        <b/>
        <strike/>
        <sz val="11"/>
        <color theme="1"/>
        <rFont val="Calibri"/>
        <family val="2"/>
        <scheme val="minor"/>
      </rPr>
      <t xml:space="preserve">Drain Tray </t>
    </r>
    <r>
      <rPr>
        <strike/>
        <sz val="11"/>
        <color theme="1"/>
        <rFont val="Calibri"/>
        <family val="2"/>
        <scheme val="minor"/>
      </rPr>
      <t>For catching all the water percolating form the Green wall planters and these waters can be directed to a drain point with the help of drain pipe</t>
    </r>
  </si>
  <si>
    <r>
      <rPr>
        <b/>
        <strike/>
        <sz val="11"/>
        <color theme="1"/>
        <rFont val="Calibri"/>
        <family val="2"/>
        <scheme val="minor"/>
      </rPr>
      <t>Plants</t>
    </r>
    <r>
      <rPr>
        <strike/>
        <sz val="11"/>
        <color theme="1"/>
        <rFont val="Calibri"/>
        <family val="2"/>
        <scheme val="minor"/>
      </rPr>
      <t xml:space="preserve"> Plants are selected on the basis of temperature, incidence of sun light and humidity on site.</t>
    </r>
  </si>
  <si>
    <r>
      <rPr>
        <b/>
        <strike/>
        <sz val="11"/>
        <color theme="1"/>
        <rFont val="Calibri"/>
        <family val="2"/>
        <scheme val="minor"/>
      </rPr>
      <t>Metal steel Ladder</t>
    </r>
    <r>
      <rPr>
        <strike/>
        <sz val="11"/>
        <color theme="1"/>
        <rFont val="Calibri"/>
        <family val="2"/>
        <scheme val="minor"/>
      </rPr>
      <t xml:space="preserve"> A free-standing MS ladder with a platform is required at the time of maintenance of Green Wall.</t>
    </r>
  </si>
  <si>
    <t>Location : Club house</t>
  </si>
  <si>
    <t>Providing and applying 2.5mm thick road marking strips (retroreflective) of specified shade/ colour using hot thermoplastic material by fully/ semi-automatic thermoplastic paint applicator including glass beads machine fitted with profile shoe,glass beads dispenser, propane tank heater and profile shoe heater,driven by experienced operator on road surface including cost of material, labour, T&amp;P, cleaning the road surface of all dirt, seals, oil,grease and foreign material, etc. complete as per direction of Engineer-in-charge and accordance with applicable specifications.</t>
  </si>
  <si>
    <t>Providing and fixing in position Corner  Column Guards of size 75 x 75 x 25mm thick Moulded Rubber casing &amp; cladded to column including necessary fixing arrangements like counter screws, with fluorescent yellow strips etc., the corner guards shall be of 1000 mm minimum length and fixed at 300 mm to the bottom from finished floor level. The rates to be inclusive of transportation, loading &amp; unloading &amp; fixing charges</t>
  </si>
  <si>
    <t>Supply and Fixing of speed humps made out of EDPM rubber of approved make &amp; size as per the details in the drawings with all accessories.
Size: 500mm x 300mm x 50mm</t>
  </si>
  <si>
    <r>
      <t xml:space="preserve">Supplying , providing and fixing in position first Engineered/Solid wood  frames (Not sandwiched but soild framesof single wood) of size 100x45mm, 35 to </t>
    </r>
    <r>
      <rPr>
        <b/>
        <sz val="11"/>
        <color theme="1"/>
        <rFont val="Calibri"/>
        <family val="2"/>
        <scheme val="minor"/>
      </rPr>
      <t>40mm thick (since 2400mm height)</t>
    </r>
    <r>
      <rPr>
        <sz val="11"/>
        <color theme="1"/>
        <rFont val="Calibri"/>
        <family val="2"/>
        <scheme val="minor"/>
      </rPr>
      <t xml:space="preserve">  Marine grade Flush shutters with solid infill as per approved specifications  with Both sides teak wood Recon veneer cladded with PU Polish of approved shade/ Color,Front Architrvae ,Back Mould all sizes, all as per design shown on the drawing including cost of rubber beading ,  wood lipping and if any,complete. The rate should be  inclusive of PU Polish for both frame and veneer polished to approved shade, Nail less architrave fixing using Laquered glue in groove/veneer system fixing &amp; complete.Door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directed.The rate inclusive of providing (a)   Ball bearing butt  hinges (b) Locks  (c) Door Stopper,(d) Concealed Drop seal below door e) Smoke seal f) Tower bolt g) handles h) Viewer etc as per drawing.As per standards, specification and directed by the Engineer-in-charge.</t>
    </r>
  </si>
  <si>
    <t>Main door - D (1050 x 2400 MM)</t>
  </si>
  <si>
    <r>
      <t xml:space="preserve">Supplying , providing and fixing in position first Engineered/Solid wood  frames (Not sandwiched but soild framesof single wood) of size 100x45mm, </t>
    </r>
    <r>
      <rPr>
        <b/>
        <sz val="11"/>
        <color theme="1"/>
        <rFont val="Calibri"/>
        <family val="2"/>
        <scheme val="minor"/>
      </rPr>
      <t>32mm thick  Marine grade Flush shutter</t>
    </r>
    <r>
      <rPr>
        <sz val="11"/>
        <color theme="1"/>
        <rFont val="Calibri"/>
        <family val="2"/>
        <scheme val="minor"/>
      </rPr>
      <t>s  with solid infill as per approved specifications phenol bonded with  both side cladded with 1mm thick laminate of approved shade, Front Architrvae ,Back Mould all sizes all as per design shown on the drawing including cost of beading ,  wood lipping and if any,complete. The rate should be  inclusive of PU polish for frame and laminate  for shutter to approved shade &amp; complete.Door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 Nail less architrave fixing using Laquered glue in groove/veneer system fixing. The rate inclusive of providing (a)   Ball bearing butt  hinges (b) Locks  (c) Door Stopper,(d) Concealed Drop seal below door ,e) Tower bolt f) handles etc as per drawing.As per standards, specification and directed by the Engineer-in-charge.</t>
    </r>
  </si>
  <si>
    <t>Internal door - D2 (900x 2100MM)</t>
  </si>
  <si>
    <r>
      <t xml:space="preserve">Supplying , providing and fixing in position first Engineered/Solid wood  frames (Not sandwiched but soild framesof single wood) of size 100x45mm, </t>
    </r>
    <r>
      <rPr>
        <b/>
        <sz val="11"/>
        <color theme="1"/>
        <rFont val="Calibri"/>
        <family val="2"/>
        <scheme val="minor"/>
      </rPr>
      <t xml:space="preserve">30mm thick  Marine grade Flush shutters </t>
    </r>
    <r>
      <rPr>
        <sz val="11"/>
        <color theme="1"/>
        <rFont val="Calibri"/>
        <family val="2"/>
        <scheme val="minor"/>
      </rPr>
      <t xml:space="preserve"> with solid infill as per approved specifications phenol bonded with  both side cladded with 1mm thick laminate of approved shade, Front Architrvae ,Back Mould all sizes  all as per design shown on the drawing including cost of beading ,  wood lipping and if any,complete. The rate should be  inclusive of PU polish for frame and laminate  for shutter to approved shade &amp; complete.Door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directed.Nail less architrave fixing using Laquered glue in groove/veneer system fixing..The rate inclusive of providing (a)   Ball bearing butt  hinges (b) Locks  (c) Door Stopper, d)Tower bolt e) handles etc as per drawing.As per standards, specification and directed by the Engineer-in-charge.</t>
    </r>
  </si>
  <si>
    <t>Toilet door - D3 (750 x 2100MM)</t>
  </si>
  <si>
    <r>
      <t>Fabricating, Supplying and Fixing</t>
    </r>
    <r>
      <rPr>
        <b/>
        <sz val="11"/>
        <color theme="1"/>
        <rFont val="Calibri"/>
        <family val="2"/>
        <scheme val="minor"/>
      </rPr>
      <t xml:space="preserve"> 2hrs fire rated steel shaft door</t>
    </r>
    <r>
      <rPr>
        <sz val="11"/>
        <color theme="1"/>
        <rFont val="Calibri"/>
        <family val="2"/>
        <scheme val="minor"/>
      </rPr>
      <t xml:space="preserve"> with 100 X 57mm X 16G single rebated GI frame all round (with threshold), mitered joint and 46mm hollow shutter (single or two leaf) fabricated out of 18G, GI sheet with honey comb kraft paper infill as per drawing and fixed on MS rebated Main Frames including SS ball bearing Butt Hinges and mortice key and as per drawings. The Main frame to be fixed to masonry/concrete with suitable Expansion Anchors or as directed. All exposed surfaces to be painted with approved color &amp; shade PU paint over primer. (D1,FD &amp;FD3), Refer the drawings for Hardware etc.</t>
    </r>
  </si>
  <si>
    <t>FD 1200x2100 mm (FHC) ( Ground floor &amp; Culb House )</t>
  </si>
  <si>
    <t>FD 3 1200x2100 mm ( Ground floor &amp; Culb House )</t>
  </si>
  <si>
    <t>D1 1200x2400mm ( Fire Tower)</t>
  </si>
  <si>
    <r>
      <t xml:space="preserve">Supply of  </t>
    </r>
    <r>
      <rPr>
        <b/>
        <sz val="11"/>
        <color theme="1"/>
        <rFont val="Calibri"/>
        <family val="2"/>
        <scheme val="minor"/>
      </rPr>
      <t>M.S Steel Door</t>
    </r>
    <r>
      <rPr>
        <sz val="11"/>
        <color theme="1"/>
        <rFont val="Calibri"/>
        <family val="2"/>
        <scheme val="minor"/>
      </rPr>
      <t xml:space="preserve"> Structure (50x50x3 mm thk MS box section, 60x50x5mm thk MS  Angle Members, Frame With 100X50mm Steel Butt Hinges, 18 Guage Ms Sheet Spot Welded To Back Of Angle Frame @ 150 C/C with two coats of synthetic enamel paint over one coat of zinc chromate primer as per IS lO79D.  and as per detail drawing Including , Labour charges. transportation, lead, lift, fabrication, erection, all complete to the satisfaction of Project In Charge.</t>
    </r>
  </si>
  <si>
    <t>MSD -1 1500x2400 mm ( Electrical Rooms &amp; Service Room) Ground floor</t>
  </si>
  <si>
    <t>MSD -2 1200x2400 mm ( Electrical Rooms &amp; Service Room) Ground floor</t>
  </si>
  <si>
    <r>
      <t xml:space="preserve">Providing and fixing of Standard duty 2 hours fire rated door, </t>
    </r>
    <r>
      <rPr>
        <b/>
        <sz val="11"/>
        <color theme="1"/>
        <rFont val="Calibri"/>
        <family val="2"/>
        <scheme val="minor"/>
      </rPr>
      <t>Hollow metal doors</t>
    </r>
    <r>
      <rPr>
        <sz val="11"/>
        <color theme="1"/>
        <rFont val="Calibri"/>
        <family val="2"/>
        <scheme val="minor"/>
      </rPr>
      <t xml:space="preserve">  confirming to IS 16074 &amp; IS 4351 made of pressed galvanized steel confirming to IS 277 with the following specification. Doors shall be with vision glass and louver as a part of complete assembly. 
Door frame shall be single rebate grooved profile of size  125 x 55mm made out of minimum 1.20mm (18gauge) thick galvanized steel sheet. Frames shall be mitered only. Frames shall be field assembled with self tabs. Bolted &amp; butted joints are not acceptable. Frames to have inbuild grooved sealing system for taking appropriate PVC seal. All provision should be mortised, drilled and tapped for receiving appropriate hardware.  Frames should be provided with back plate bracket and anchor fasteners for installation on a finished plastered masonry wall opening. once frames installed it should be grouted with non fire rated PUF. 
Door leaf shall be 46mm thick fully flush double skin door, with or without vision lite and with louvers as per drawing. 
Door leaf shall be manufactured from minimum 0.8mm (22gauge) thick galvanised steel sheet. The internal construction of the door should be rigid reinforcement pads for receiving appropriate hardware. The infill material shall be resin bonded honeycomb core. The edges should be interlocked with a bending radius of 1.4mm. For pair of doors integrated astragals has to be provided on the meeting stile for both active and inactive leaf. Vision lite wherever applicable should be provided a clipon arrangement. Glass shall be minimum 6mm clear float glass with suitable gaskets as per manufacturers recommendation with a clipon arrangement.  
All doors and frames shall be finished Pure Polyster Powder coated and shall have passed minimum 500 hours of salt sprey test.</t>
    </r>
  </si>
  <si>
    <t>DD 900x1350 mm (Shaft Doors)</t>
  </si>
  <si>
    <t>DD 1 900x1200 mm (Shaft Doors)</t>
  </si>
  <si>
    <r>
      <rPr>
        <b/>
        <sz val="11"/>
        <color theme="1"/>
        <rFont val="Calibri"/>
        <family val="2"/>
        <scheme val="minor"/>
      </rPr>
      <t xml:space="preserve">Swing Doors: </t>
    </r>
    <r>
      <rPr>
        <sz val="11"/>
        <color theme="1"/>
        <rFont val="Calibri"/>
        <family val="2"/>
        <scheme val="minor"/>
      </rPr>
      <t>Providing and fixing</t>
    </r>
    <r>
      <rPr>
        <b/>
        <sz val="11"/>
        <color theme="1"/>
        <rFont val="Calibri"/>
        <family val="2"/>
        <scheme val="minor"/>
      </rPr>
      <t xml:space="preserve"> Double Leaf shutter </t>
    </r>
    <r>
      <rPr>
        <sz val="11"/>
        <color theme="1"/>
        <rFont val="Calibri"/>
        <family val="2"/>
        <scheme val="minor"/>
      </rPr>
      <t xml:space="preserve">- </t>
    </r>
    <r>
      <rPr>
        <b/>
        <sz val="11"/>
        <color theme="1"/>
        <rFont val="Calibri"/>
        <family val="2"/>
        <scheme val="minor"/>
      </rPr>
      <t>Glass door of 12mm thick plain toughened glass</t>
    </r>
    <r>
      <rPr>
        <sz val="11"/>
        <color theme="1"/>
        <rFont val="Calibri"/>
        <family val="2"/>
        <scheme val="minor"/>
      </rPr>
      <t xml:space="preserve"> (Saint Gobin, Modi Float / equivalent approved make). The door is fixed by using any approved make hardware fitting like patch fitting, SS handles,  pivot, floor spring , locking arrangements and suitable SS door rails etc, complete. including cost of materials, labour, Wastages, Tools &amp; Tackles, cleaning, house keeping etc., complete. all as per specifications, directions &amp; instructions of project personnel. Including working at all heights with lead &amp; lift.etc. complete.The handles will be of size &amp; finish as per the approval of the architect/client.Hardware to be used of Kinlong or Approved Eq . Door edges to be polished to give neat finish. Rate shall be inclusive of neccessary fittings as per vendor details, working at all heights with suitable scaffolding complete as per the requirement of EIC
make : Dorma, hafele or app. eq</t>
    </r>
  </si>
  <si>
    <t>SWD2 1500x2450mm (Basement)</t>
  </si>
  <si>
    <t>SWD1 2000x2450mm (Stilit lobby)</t>
  </si>
  <si>
    <t>SWD2 1500x2450mm (Stilit lobby)</t>
  </si>
  <si>
    <t>SWD3 1800x2450mm ( Shops)</t>
  </si>
  <si>
    <r>
      <rPr>
        <b/>
        <sz val="11"/>
        <color theme="1"/>
        <rFont val="Calibri"/>
        <family val="2"/>
        <scheme val="minor"/>
      </rPr>
      <t xml:space="preserve">Swing Doors: </t>
    </r>
    <r>
      <rPr>
        <sz val="11"/>
        <color theme="1"/>
        <rFont val="Calibri"/>
        <family val="2"/>
        <scheme val="minor"/>
      </rPr>
      <t>Providing and fixing</t>
    </r>
    <r>
      <rPr>
        <b/>
        <sz val="11"/>
        <color theme="1"/>
        <rFont val="Calibri"/>
        <family val="2"/>
        <scheme val="minor"/>
      </rPr>
      <t xml:space="preserve"> SingleLeaf shutter - glass door of 12mm thick plain toughened glass </t>
    </r>
    <r>
      <rPr>
        <sz val="11"/>
        <color theme="1"/>
        <rFont val="Calibri"/>
        <family val="2"/>
        <scheme val="minor"/>
      </rPr>
      <t>(Saint Gobin, Modi Float / equivalent approved make). The door is fixed by using any approved make hardware fitting like patch fitting, SS handles,  pivot, floor spring , locking arrangements and suitable SS door rails etc, complete. including cost of materials, labour, Wastages, Tools &amp; Tackles, cleaning, house keeping etc., complete. all as per specifications, directions &amp; instructions of project personnel. Including working at all heights with lead &amp; lift.etc. complete.The handles will be of size &amp; finish as per the approval of the architect/client.Hardware to be used of Kinlong or Approved Eq . Door edges to be polished to give neat finish. Rate shall be inclusive of neccessary fittings as per vendor details, working at all heights with suitable scaffolding complete as per the requirement of EIC
make : Dorma, hafele or app. eq</t>
    </r>
  </si>
  <si>
    <t>SW1 2000x2450mm ( Club House)</t>
  </si>
  <si>
    <t>UPVC WORKS</t>
  </si>
  <si>
    <t>Wind Pressure consideration:1.5Kpa (including factor of safety), fastners shall be of Hilti or fischer make, Water &amp; Smoke test to be done, Glass shall come with Protection film which shall be removed during handing over. Actual Measurement to be taken at site for Windows/Doors opening.</t>
  </si>
  <si>
    <r>
      <t>Providing and fixing in position glazed 2.5 track</t>
    </r>
    <r>
      <rPr>
        <b/>
        <sz val="11"/>
        <color theme="1"/>
        <rFont val="Calibri"/>
        <family val="2"/>
        <scheme val="minor"/>
      </rPr>
      <t xml:space="preserve"> UPVC sliding doors provided with  mosquito mesh </t>
    </r>
    <r>
      <rPr>
        <sz val="11"/>
        <color theme="1"/>
        <rFont val="Calibri"/>
        <family val="2"/>
        <scheme val="minor"/>
      </rPr>
      <t>of fiberglass mesh from saint gobain as per the drawing enclosed complete at all levels., consisting of sliding system, outer frames, shutter frames, all frame &amp; shutter sections well reinforced as specified in the technical specifications etc assembled and fitted properly complete at all levels, The glass shall be of 6mm thk Clear toughened glass including anchoring frames as approved, fixing and other accessories, self locking handle of multi point locking as per the client/architect approval., heavy duty rollers and other hardware as required and as approved and all incidental work complete as per drawings and specifications. All the UPVC sections shall be finished in a fully automatic plant equipped for such work as per the specifications. Weather sealant of Dow corning/Momentive to be applied on the periphery of the window on both sides.Weather strip at every panel sides that restricts entry of mosquito and maintain temparature inside rooms, Shop drawing to be approved by the client prior to procurement/ supply of assembled widows to site.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r>
  </si>
  <si>
    <t>7.1.1</t>
  </si>
  <si>
    <t>SD1 2100x2400 mm</t>
  </si>
  <si>
    <t>7.1.2</t>
  </si>
  <si>
    <t>SD2 1800x2400 mm</t>
  </si>
  <si>
    <t>7.1.3</t>
  </si>
  <si>
    <t>SD3 1600x2400 mm</t>
  </si>
  <si>
    <t>7.1.4</t>
  </si>
  <si>
    <t>SD4 1500x2400 mm</t>
  </si>
  <si>
    <t>Providing &amp; fixing 2.5 track UPVC glazed Sliding panel window consisting of 2 glazed panels with 6mm thk Clear glass and mosquito mesh and the window should have a provision for fixing of exhaust fan, all frame &amp; shutter sections well reinforced as specified in the technical specifications etc  as per the drawing enclosed complete at all levels. All the UPVC sections shall be finished in a fully automatic plant equipped for such work as per the specifications. Weather sealant of Dowcorning / Momentive to be applied on the periphery of the window on both sides.Weather strip at every panel sides that restricts entry of mosquito and maintain temparature inside rooms All Windows to be approved hardware by the architect/client. The movement of the sliding shutter should have smooth movement. colour ofthe single point lock to be as per the approvel of the  client/architect. shop drawings to be approved prior to start of procurement/fabrication of windows.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</si>
  <si>
    <t>7.2.1</t>
  </si>
  <si>
    <t>KW1 1200x1300 mm</t>
  </si>
  <si>
    <r>
      <t xml:space="preserve">Providing &amp; fixing 2.5track UPVC glazed Sliding window consisting of 2 glazed panels with 6 mm thk Clear glass as per the drawing enclosed complete at all levels. All the UPVC sections shall be finished in a fully automatic plant equipped for such work as per the specifications. all frame &amp; shutter sections well reinforced as specified in the technical specifications etc Weather sealant of Dowcorning/Momentive to be applied on the periphery of the window on both sides. All Windows to be approved hardware by the architect/client. .Weather strip at every panel sides that restricts entry of mosquito and maintain temparature inside roomsThe movement of the sliding shutter should have smooth movement. colour ofthe single point lock to be as per the approval of the  client/architect. shop drawings to be approved prior to start of procurement/fabrication of windows. The EPDM gasket should be oven cured.and neatly mitre joint at junctions.The drain/weep hole and its cover is also placed at required intervals that not allows water stagnates on trackes between and drains smoothly out. The complete system is well protected with films till final hand over.
</t>
    </r>
    <r>
      <rPr>
        <b/>
        <sz val="11"/>
        <color theme="1"/>
        <rFont val="Calibri"/>
        <family val="2"/>
        <scheme val="minor"/>
      </rPr>
      <t>Location</t>
    </r>
    <r>
      <rPr>
        <sz val="11"/>
        <color theme="1"/>
        <rFont val="Calibri"/>
        <family val="2"/>
        <scheme val="minor"/>
      </rPr>
      <t>: Staircase Areas</t>
    </r>
  </si>
  <si>
    <t>7.3.1</t>
  </si>
  <si>
    <t xml:space="preserve">SW-1500X1200mm </t>
  </si>
  <si>
    <t>Basement floor</t>
  </si>
  <si>
    <t>7.3.2</t>
  </si>
  <si>
    <t>SW1-900X1200mm</t>
  </si>
  <si>
    <t>7.3.3</t>
  </si>
  <si>
    <t>SW2-1200X1500mm</t>
  </si>
  <si>
    <t>7.3.4</t>
  </si>
  <si>
    <t>SW4-900X1200mm</t>
  </si>
  <si>
    <t>Providing &amp; fixing 2.5track UPVC glazed window consisting of 2 glazed panels(Above portion opneable and bottom fixed, as per drawings) with 6mm thk Plain glass for windows for sliding portion and 6mm toughned clear glass for fixed portion. Mosquito mesh of fiberglass mesh from saint gobain to be fixed as per the drawing enclosed complete at all levels. All the UPVC sections shall be finished in a fully automatic plant equipped for such work as per the specifications.  all frame &amp; shutter sections well reinforced as specified in the technical specifications etc., Weather sealant of Dowcorning/Momentive to be applied on the periphery of the window on both sides. All Windows to be approved hardware by the architect/client. The movement of the sliding shutter should have smooth movement. colour ofthe single point lock to be as per the approval of the  client/architect. Weather strip at every panel sides that restricts entry of mosquito and maintain temparature inside rooms shop drawings to be approved prior to start of procurement/fabrication of windows.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</si>
  <si>
    <t>7.4.1</t>
  </si>
  <si>
    <t>W1 2100x2325mm</t>
  </si>
  <si>
    <t>7.4.2</t>
  </si>
  <si>
    <t>W2 1800x2325 mm</t>
  </si>
  <si>
    <t>7.4.3</t>
  </si>
  <si>
    <t>W3 1600x2325mm</t>
  </si>
  <si>
    <t>7.4.4</t>
  </si>
  <si>
    <t>W4 1500x2325mm</t>
  </si>
  <si>
    <t>7.4.5</t>
  </si>
  <si>
    <t>W6 1200x2325mm</t>
  </si>
  <si>
    <t>7.4.6</t>
  </si>
  <si>
    <t>W7 900x1200mm</t>
  </si>
  <si>
    <t>7.4.7</t>
  </si>
  <si>
    <t>W8 500x1200mm</t>
  </si>
  <si>
    <r>
      <t xml:space="preserve">Providing and fixing of UPVC </t>
    </r>
    <r>
      <rPr>
        <b/>
        <sz val="11"/>
        <color theme="1"/>
        <rFont val="Calibri"/>
        <family val="2"/>
        <scheme val="minor"/>
      </rPr>
      <t>ventilators</t>
    </r>
    <r>
      <rPr>
        <sz val="11"/>
        <color theme="1"/>
        <rFont val="Calibri"/>
        <family val="2"/>
        <scheme val="minor"/>
      </rPr>
      <t xml:space="preserve"> with Architraves that rests at Internal flush with wall tiles of approved colour and sections. The ventilator should have a provision for fixing of exhaust fan and with fixed </t>
    </r>
    <r>
      <rPr>
        <b/>
        <sz val="11"/>
        <color theme="1"/>
        <rFont val="Calibri"/>
        <family val="2"/>
        <scheme val="minor"/>
      </rPr>
      <t>frosted glass louvers</t>
    </r>
    <r>
      <rPr>
        <sz val="11"/>
        <color theme="1"/>
        <rFont val="Calibri"/>
        <family val="2"/>
        <scheme val="minor"/>
      </rPr>
      <t xml:space="preserve"> (4mm thickness), with all necessary accessories like handles, weep holes/covers,SS hinges, lock, screws etc., complete at all levels as pe architect/Client approval. Weather sealant outside/Sanitary grade selant at inside around frames/architraves of  Dow corning/Momentive to be applied on the periphery of the window on both sides.</t>
    </r>
  </si>
  <si>
    <t>7.5.1</t>
  </si>
  <si>
    <t>V1 750x1200 mm</t>
  </si>
  <si>
    <t>7.5.2</t>
  </si>
  <si>
    <t>V2 750x900 mm</t>
  </si>
  <si>
    <t>FALSE CEILING WORKS</t>
  </si>
  <si>
    <t>Providing and fixing modular Grid ceiling - black sillhoutte false ceiling system with modular ceiling gird tiles - bubble texture gyp board with PVC Lamination with zero water obsorption as per following specifications. Rate to include all fastening accessories like thredded rods and butterfly clips connected from ceiling to poder coated frames matching colour to experience centre sample executed frames at specified intervals,all to be connected with neatly aligned mitre joints at all junctions with approved finishes.Ceiling tiles shall be approved make tegular edge tiles of size 600mm x 600mm, of approved shade/colour. Tile shall render a NRC level of 0.5-0.6. Suspension system shall be manufacturer specific stitched exposed grid system with 24mm wide T-section flanges and Periphery Z angles neatly drilled into wall tiles without damaging embedded plumbing lines ,Installation to comprise of main runners spaced at 1200mm centres securely fixed to the structural soffit by approved hangers at 1200mm maximum centres and not more than 150mm from spliced joints. The last hanger at the end of each main runner should not be greater than 600mm from the adjacent wall.</t>
  </si>
  <si>
    <t>Grand Total</t>
  </si>
  <si>
    <t>Project - Provident Ecopolitan - Ph 1 &amp; Ph 2</t>
  </si>
  <si>
    <t>Subject - Derived Items</t>
  </si>
  <si>
    <t>Total Qty</t>
  </si>
  <si>
    <t xml:space="preserve">Total </t>
  </si>
  <si>
    <t>Derived Items</t>
  </si>
  <si>
    <t>Columns and Shear walls at all levels</t>
  </si>
  <si>
    <t>M40 grade (Item Description same as Sl No. 3.2.1 f)</t>
  </si>
  <si>
    <t>M30 Grade (Item Description same as Sl No. 3.2.2 i)</t>
  </si>
  <si>
    <t>2nd Floor</t>
  </si>
  <si>
    <t>3rd Floor</t>
  </si>
  <si>
    <t>4th Floor</t>
  </si>
  <si>
    <t>5th Floor</t>
  </si>
  <si>
    <t>M30 grade- (Item Description same as Sl No. 3.2.3 C)</t>
  </si>
  <si>
    <t>MLCP Columns at all levels</t>
  </si>
  <si>
    <t>M30 grade- (Item Description same as Sl No. 3.1.9)</t>
  </si>
  <si>
    <t>Foundation to Stilt</t>
  </si>
  <si>
    <t>50∅ Puddle Flange</t>
  </si>
  <si>
    <t>65∅ Puddle Flange</t>
  </si>
  <si>
    <t>Retail STP 50∅ Drain Out Pipe . length - 750mm-(Item Description same as Sl No. 9.4.2 I c)</t>
  </si>
  <si>
    <t>MBR Outlet Puddle Flanges  - 80 mm dia-750mm-Item Description same as Sl No. 9.4.2 i(e)</t>
  </si>
  <si>
    <t>MBR Outlet Puddle Flanges  - 200mm dia,  length - 750mm-Item Description same as Sl No. 9.5 e (i)</t>
  </si>
  <si>
    <t>MBR Outlet Puddle Flanges  - 250mm dia,  length - 750mm-Item Description same as Sl No. 9.5 e (ii)</t>
  </si>
  <si>
    <r>
      <t xml:space="preserve">Providing and Constructing of 200mm thk Solid Cement Concrete Block Masonry work  at  all levels in cement  mortar 1:6 (1Cement: 6 Manufactured  Sand) using standard  sizes of 400mm X 200mm  X 200mm  of solid cement concrete blocks of thickness, with a minimum  compressive  strength of 35 Kg/Sq Cm conforming  to IS 2185, including all scaffolding, staging, wastages,  labour, curing, all Lead &amp; lifts, raking, pointing the joints to at least 10mm depth, cleaning surroundings at all time, using proper tools (block cutting machine, spirit level, Right angle (BIG) and tackles, etc. complete and  as  directed   and  as  per  specification  &amp;  drawings and  as  per  the directions of Client / the Engineer.
</t>
    </r>
    <r>
      <rPr>
        <b/>
        <sz val="12"/>
        <color theme="1"/>
        <rFont val="Calibri"/>
        <family val="2"/>
        <scheme val="minor"/>
      </rPr>
      <t>Lift wall &amp; Control Room</t>
    </r>
  </si>
  <si>
    <t>Total Amount (Excl GST)</t>
  </si>
  <si>
    <t>Subject - UPVC DOORS &amp; WINDOWS WORKS</t>
  </si>
  <si>
    <t>Qty</t>
  </si>
  <si>
    <t>Rate / Sqm</t>
  </si>
  <si>
    <t>Derived items for Sl.No. 7 (Finishing Works)</t>
  </si>
  <si>
    <r>
      <t>Providing and fixing in position glazed 2.5 track</t>
    </r>
    <r>
      <rPr>
        <b/>
        <sz val="11.5"/>
        <color theme="1"/>
        <rFont val="Calibri"/>
        <family val="2"/>
        <scheme val="minor"/>
      </rPr>
      <t xml:space="preserve"> UPVC sliding doors provided with  mosquito mesh </t>
    </r>
    <r>
      <rPr>
        <sz val="11.5"/>
        <color theme="1"/>
        <rFont val="Calibri"/>
        <family val="2"/>
        <scheme val="minor"/>
      </rPr>
      <t>of fiberglass mesh from saint gobain as per the drawing enclosed complete at all levels., consisting of sliding system, outer frames, shutter frames, all frame &amp; shutter sections well reinforced as specified in the technical specifications etc assembled and fitted properly complete at all levels, The glass shall be of 6mm thk Clear toughened glass including anchoring frames as approved, fixing and other accessories, self locking handle of multi point locking as per the client/architect approval., heavy duty rollers and other hardware as required and as approved and all incidental work complete as per drawings and specifications. All the UPVC sections shall be finished in a fully automatic plant equipped for such work as per the specifications. Weather sealant of Dow corning/Momentive to be applied on the periphery of the window on both sides.Weather strip at every panel sides that restricts entry of mosquito and maintain temparature inside rooms, Shop drawing to be approved by the client prior to procurement/ supply of assembled widows to site.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r>
  </si>
  <si>
    <t>1.1.1</t>
  </si>
  <si>
    <t>1.1.2</t>
  </si>
  <si>
    <t>1.1.3</t>
  </si>
  <si>
    <t>1.1.4</t>
  </si>
  <si>
    <t>1.1.5</t>
  </si>
  <si>
    <t>SD4a 1525x2450 mm</t>
  </si>
  <si>
    <t>1.2.1</t>
  </si>
  <si>
    <t>1.2.2</t>
  </si>
  <si>
    <t>KW2 1100x1300mm</t>
  </si>
  <si>
    <r>
      <t xml:space="preserve">Providing &amp; fixing of UPVC glazed window consisting of 2 glazed panels with 6 mm thk Clear glass at the bottom &amp; top glass louvers as per the drawing enclosed complete at all levels. All the UPVC sections shall be finished in a fully automatic plant equipped for such work as per the specifications. all frame &amp; shutter sections well reinforced as specified in the technical specifications etc Weather sealant of Dowcorning/Momentive to be applied on the periphery of the window on both sides. All Windows to be approved hardware by the architect/client. .Weather strip at every panel sides that restricts entry of mosquito and maintain temparature inside rooms. colour of the single point lock to be as per the approval of the  client/architect. shop drawings to be approved prior to start of procurement/fabrication of windows. The EPDM gasket should be oven cured.and neatly mitre joint at junctions.The drain/weep hole and its cover is also placed at required intervals that not allows water stagnates on trackes between and drains smoothly out. The complete system is well protected with films till final hand over.
</t>
    </r>
    <r>
      <rPr>
        <b/>
        <sz val="11.5"/>
        <color theme="1"/>
        <rFont val="Calibri"/>
        <family val="2"/>
        <scheme val="minor"/>
      </rPr>
      <t>Location: Staircase Areas</t>
    </r>
  </si>
  <si>
    <t>1.3.1</t>
  </si>
  <si>
    <t xml:space="preserve">SW-1500X1500mm </t>
  </si>
  <si>
    <t>1.3.2</t>
  </si>
  <si>
    <t>SW1-1200X1500mm</t>
  </si>
  <si>
    <t>1.3.3</t>
  </si>
  <si>
    <t>SW3 - 900x1500mm</t>
  </si>
  <si>
    <t>1.3.4</t>
  </si>
  <si>
    <t>SW1A 1200x1500mm</t>
  </si>
  <si>
    <t>1.3.5</t>
  </si>
  <si>
    <t>SW1B 1200x1500mm</t>
  </si>
  <si>
    <t>Providing &amp; fixing 2.5track UPVC glazed window consisting of 2 glazed panels(Above portion opneable and bottom fixed, as per drawings) with 6mm thk Plain glass for windows for sliding portion and 6mm toughned clear glass for fixed portion. Mosquito mesh of fiberglass mesh from saint gobain to be fixed as per the drawing enclosed complete at all levels. All the UPVC sections shall be finished in a fully automatic plant equipped for such work as per the specifications.  all frame &amp; shutter sections well reinforced as specified in the technical specifications etc., Weather sealant of Dowcorning /Momentive to be applied on the periphery of the window on both sides. All Windows to be approved hardware by the architect/client. The movement of the sliding shutter should have smooth movement. colour ofthe single point lock to be as per the approval of the  client/architect. Weather strip at every panel sides that restricts entry of mosquito and maintain temparature inside rooms shop drawings to be approved prior to start of procurement /fabrication of windows.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</si>
  <si>
    <t>1.4.1</t>
  </si>
  <si>
    <t>1.4.2</t>
  </si>
  <si>
    <t>1.4.3</t>
  </si>
  <si>
    <t>1.4.4</t>
  </si>
  <si>
    <t>1.4.5</t>
  </si>
  <si>
    <t>W4A 1525x2325mm</t>
  </si>
  <si>
    <t>1.4.6</t>
  </si>
  <si>
    <t>W5 1400x2325mm</t>
  </si>
  <si>
    <t>1.4.7</t>
  </si>
  <si>
    <t>1.4.8</t>
  </si>
  <si>
    <t>W6A 1200x1500mm</t>
  </si>
  <si>
    <t>1.4.9</t>
  </si>
  <si>
    <t>W7 500x1200mm</t>
  </si>
  <si>
    <t>1.4.10</t>
  </si>
  <si>
    <t>1.4.11</t>
  </si>
  <si>
    <t>W9 1400X1200 mm</t>
  </si>
  <si>
    <t>1.4.12</t>
  </si>
  <si>
    <t>W10 1500x1500mm</t>
  </si>
  <si>
    <r>
      <t xml:space="preserve">Providing and fixing of UPVC </t>
    </r>
    <r>
      <rPr>
        <b/>
        <sz val="11.5"/>
        <color theme="1"/>
        <rFont val="Calibri"/>
        <family val="2"/>
        <scheme val="minor"/>
      </rPr>
      <t>ventilators</t>
    </r>
    <r>
      <rPr>
        <sz val="11.5"/>
        <color theme="1"/>
        <rFont val="Calibri"/>
        <family val="2"/>
        <scheme val="minor"/>
      </rPr>
      <t xml:space="preserve"> with Architraves that rests at Internal flush with wall tiles of approved colour and sections. The ventilator should have a provision for fixing of exhaust fan and with fixed </t>
    </r>
    <r>
      <rPr>
        <b/>
        <sz val="11.5"/>
        <color theme="1"/>
        <rFont val="Calibri"/>
        <family val="2"/>
        <scheme val="minor"/>
      </rPr>
      <t>frosted glass louvers</t>
    </r>
    <r>
      <rPr>
        <sz val="11.5"/>
        <color theme="1"/>
        <rFont val="Calibri"/>
        <family val="2"/>
        <scheme val="minor"/>
      </rPr>
      <t xml:space="preserve"> (4mm thickness), with all necessary accessories like handles, weep holes/covers, SS hinges, lock, screws etc., complete at all levels as pe architect/Client approval. Weather sealant outside/Sanitary grade selant at inside around frames / architraves of  Dow corning/Momentive to be applied on the periphery of the window on both sides.</t>
    </r>
  </si>
  <si>
    <t>1.5.1</t>
  </si>
  <si>
    <t>1.5.2</t>
  </si>
  <si>
    <t>V3 600x750mm</t>
  </si>
  <si>
    <t>1.5.3</t>
  </si>
  <si>
    <t>V2 600x900 mm</t>
  </si>
  <si>
    <t>DERIVED ITEMS</t>
  </si>
  <si>
    <t>As per LOA</t>
  </si>
  <si>
    <r>
      <t xml:space="preserve">Providing &amp; fixing 2.5track UPVC glazed Sliding window consisting of 2 glazed panels with 6 mm thk Clear glass as per the drawing enclosed complete at all levels. All the UPVC sections shall be finished in a fully automatic plant equipped for such work as per the specifications. all frame &amp; shutter sections well reinforced as specified in the technical specifications etc Weather sealant of Dowcorning/Momentive to be applied on the periphery of the window on both sides. All Windows to be approved hardware by the architect/client. .Weather strip at every panel sides that restricts entry of mosquito and maintain temparature inside roomsThe movement of the sliding shutter should have smooth movement. colour ofthe single point lock to be as per the approval of the  client/architect. shop drawings to be approved prior to start of procurement/fabrication of windows. The EPDM gasket should be oven cured.and neatly mitre joint at junctions.The drain/weep hole and its cover is also placed at required intervals that not allows water stagnates on trackes between and drains smoothly out. The complete system is well protected with films till final hand over.
</t>
    </r>
    <r>
      <rPr>
        <b/>
        <sz val="11.5"/>
        <color theme="1"/>
        <rFont val="Calibri"/>
        <family val="2"/>
        <scheme val="minor"/>
      </rPr>
      <t>Location</t>
    </r>
    <r>
      <rPr>
        <sz val="11.5"/>
        <color theme="1"/>
        <rFont val="Calibri"/>
        <family val="2"/>
        <scheme val="minor"/>
      </rPr>
      <t>: Staircase Areas</t>
    </r>
  </si>
  <si>
    <r>
      <t xml:space="preserve">Providing and fixing of UPVC </t>
    </r>
    <r>
      <rPr>
        <b/>
        <sz val="11.5"/>
        <color theme="1"/>
        <rFont val="Calibri"/>
        <family val="2"/>
        <scheme val="minor"/>
      </rPr>
      <t>ventilators</t>
    </r>
    <r>
      <rPr>
        <sz val="11.5"/>
        <color theme="1"/>
        <rFont val="Calibri"/>
        <family val="2"/>
        <scheme val="minor"/>
      </rPr>
      <t xml:space="preserve"> with Architraves that rests at Internal flush with wall tiles of approved colour and sections. The ventilator should have a provision for fixing of exhaust fan and with fixed </t>
    </r>
    <r>
      <rPr>
        <b/>
        <sz val="11.5"/>
        <color theme="1"/>
        <rFont val="Calibri"/>
        <family val="2"/>
        <scheme val="minor"/>
      </rPr>
      <t>frosted glass louvers</t>
    </r>
    <r>
      <rPr>
        <sz val="11.5"/>
        <color theme="1"/>
        <rFont val="Calibri"/>
        <family val="2"/>
        <scheme val="minor"/>
      </rPr>
      <t xml:space="preserve"> (4mm thickness), with all necessary accessories like handles, weep holes/covers,SS hinges, lock, screws etc., complete at all levels as pe architect/Client approval. Weather sealant outside/Sanitary grade selant at inside around frames/architraves of  Dow corning/Momentive to be applied on the periphery of the window on both sides.</t>
    </r>
  </si>
  <si>
    <t>UPVC SD4a 1500X2400mm</t>
  </si>
  <si>
    <t>KW2 1100x1300 mm</t>
  </si>
  <si>
    <t xml:space="preserve">SW1a-1200X1500mm </t>
  </si>
  <si>
    <t xml:space="preserve">SW3-900X1500mm </t>
  </si>
  <si>
    <t xml:space="preserve">W4a-1525X2325mm </t>
  </si>
  <si>
    <t xml:space="preserve">W5-1400X2325mm </t>
  </si>
  <si>
    <t xml:space="preserve"> W9-1400X1200mm </t>
  </si>
  <si>
    <t xml:space="preserve">W10-1500X1500mm </t>
  </si>
  <si>
    <t xml:space="preserve">V3-600X750mm </t>
  </si>
  <si>
    <t>SW - 1500X1500mm</t>
  </si>
  <si>
    <t>SW1 - 1200X1500mm</t>
  </si>
  <si>
    <t>SW1b - 1200X1500mm</t>
  </si>
  <si>
    <t xml:space="preserve">W6a-1200X1500mm </t>
  </si>
  <si>
    <t xml:space="preserve">W7-500x1200mm </t>
  </si>
  <si>
    <t xml:space="preserve">W8-600x1500mm </t>
  </si>
  <si>
    <r>
      <rPr>
        <b/>
        <sz val="10"/>
        <rFont val="Calibri"/>
        <family val="1"/>
      </rPr>
      <t>BOQ FOR NON TENDERED ITEMS</t>
    </r>
    <r>
      <rPr>
        <b/>
        <sz val="10"/>
        <rFont val="Calibri"/>
        <family val="2"/>
      </rPr>
      <t xml:space="preserve"> #01</t>
    </r>
  </si>
  <si>
    <r>
      <rPr>
        <b/>
        <sz val="10"/>
        <rFont val="Calibri"/>
        <family val="1"/>
      </rPr>
      <t xml:space="preserve">Item
</t>
    </r>
    <r>
      <rPr>
        <b/>
        <sz val="10"/>
        <rFont val="Calibri"/>
        <family val="1"/>
      </rPr>
      <t>No.</t>
    </r>
  </si>
  <si>
    <r>
      <rPr>
        <b/>
        <sz val="10"/>
        <rFont val="Calibri"/>
        <family val="1"/>
      </rPr>
      <t>Description of works</t>
    </r>
  </si>
  <si>
    <r>
      <rPr>
        <b/>
        <sz val="10"/>
        <rFont val="Calibri"/>
        <family val="1"/>
      </rPr>
      <t>UOM</t>
    </r>
  </si>
  <si>
    <r>
      <rPr>
        <b/>
        <sz val="10"/>
        <rFont val="Calibri"/>
        <family val="1"/>
      </rPr>
      <t>Qty</t>
    </r>
  </si>
  <si>
    <r>
      <rPr>
        <b/>
        <sz val="10"/>
        <rFont val="Calibri"/>
        <family val="1"/>
      </rPr>
      <t>Rate</t>
    </r>
  </si>
  <si>
    <r>
      <rPr>
        <b/>
        <sz val="10"/>
        <rFont val="Calibri"/>
        <family val="1"/>
      </rPr>
      <t>Amount (Rs.)</t>
    </r>
  </si>
  <si>
    <r>
      <rPr>
        <b/>
        <sz val="10"/>
        <rFont val="Calibri"/>
        <family val="1"/>
      </rPr>
      <t>B</t>
    </r>
  </si>
  <si>
    <r>
      <rPr>
        <b/>
        <sz val="10"/>
        <rFont val="Calibri"/>
        <family val="1"/>
      </rPr>
      <t>NT Items</t>
    </r>
  </si>
  <si>
    <r>
      <rPr>
        <sz val="10"/>
        <color theme="1"/>
        <rFont val="Calibri"/>
        <family val="1"/>
      </rPr>
      <t>B.1</t>
    </r>
  </si>
  <si>
    <r>
      <t xml:space="preserve">Additional aluminium formwork for nib walls </t>
    </r>
    <r>
      <rPr>
        <b/>
        <sz val="10"/>
        <color theme="1"/>
        <rFont val="Calibri"/>
        <family val="2"/>
      </rPr>
      <t>(Extra rate over and above existing BOQ line item)</t>
    </r>
  </si>
  <si>
    <r>
      <rPr>
        <sz val="10"/>
        <color theme="1"/>
        <rFont val="Calibri"/>
        <family val="1"/>
      </rPr>
      <t>B.1.1</t>
    </r>
  </si>
  <si>
    <r>
      <t xml:space="preserve">Extra rate over and above existing BOQ line item for mobilisation, providing and demobilisation of </t>
    </r>
    <r>
      <rPr>
        <b/>
        <sz val="10"/>
        <color theme="1"/>
        <rFont val="Calibri"/>
        <family val="1"/>
      </rPr>
      <t xml:space="preserve">Additional aluminium </t>
    </r>
    <r>
      <rPr>
        <b/>
        <sz val="10"/>
        <color theme="1"/>
        <rFont val="Calibri"/>
        <family val="2"/>
      </rPr>
      <t xml:space="preserve">modular </t>
    </r>
    <r>
      <rPr>
        <b/>
        <sz val="10"/>
        <color theme="1"/>
        <rFont val="Calibri"/>
        <family val="1"/>
      </rPr>
      <t xml:space="preserve">formwork </t>
    </r>
    <r>
      <rPr>
        <b/>
        <sz val="10"/>
        <color theme="1"/>
        <rFont val="Calibri"/>
        <family val="2"/>
      </rPr>
      <t xml:space="preserve">due to design change </t>
    </r>
    <r>
      <rPr>
        <b/>
        <sz val="10"/>
        <color theme="1"/>
        <rFont val="Calibri"/>
        <family val="1"/>
      </rPr>
      <t>for nib walls</t>
    </r>
    <r>
      <rPr>
        <b/>
        <sz val="10"/>
        <color theme="1"/>
        <rFont val="Calibri"/>
        <family val="2"/>
      </rPr>
      <t>.</t>
    </r>
  </si>
  <si>
    <r>
      <rPr>
        <sz val="10"/>
        <color theme="1"/>
        <rFont val="Calibri"/>
        <family val="1"/>
      </rPr>
      <t>LS</t>
    </r>
  </si>
  <si>
    <r>
      <rPr>
        <sz val="10"/>
        <color theme="1"/>
        <rFont val="Calibri"/>
        <family val="1"/>
      </rPr>
      <t>10,00,000</t>
    </r>
  </si>
  <si>
    <r>
      <rPr>
        <b/>
        <sz val="10"/>
        <rFont val="Calibri"/>
        <family val="1"/>
      </rPr>
      <t>Total Amount (Excl GST)</t>
    </r>
  </si>
  <si>
    <t>Project : Provident Ecopolitan-Phase-01</t>
  </si>
  <si>
    <t>Subject : BOQ for NT Items #02</t>
  </si>
  <si>
    <t>Sl.No</t>
  </si>
  <si>
    <t>Description</t>
  </si>
  <si>
    <t>Unit</t>
  </si>
  <si>
    <t>NT-Items Set # 02 Phase-01</t>
  </si>
  <si>
    <t>Providing &amp; filling Plumbing Groove with M15 Grade 1:2:4 in Kitchen,Utility &amp; Toilets,Width considered 50 to 75MM Complete as directed by the Architects / Engineer in charge.</t>
  </si>
  <si>
    <t xml:space="preserve">Rmt </t>
  </si>
  <si>
    <t>Providing &amp; fixing Reinforcement Steel of 8mm Dia (150mm deep)TMT bar with Hilti HY 200 R chemical including drilling of required size hole and fixing complete in all respect for all height and depths ( Reinforcement steel Excluded)</t>
  </si>
  <si>
    <r>
      <t xml:space="preserve">Providing &amp; fixing Reinforcement Steel of </t>
    </r>
    <r>
      <rPr>
        <sz val="11"/>
        <color theme="1"/>
        <rFont val="Calibri"/>
        <family val="2"/>
        <scheme val="minor"/>
      </rPr>
      <t>10mm dia (150mm deep)TMT bar with Hilti HY 200 R chemical including drilling of required size hole and fixing complete in all respect for all height and depths ( Reinforcement steel Excluded)</t>
    </r>
  </si>
  <si>
    <t>Providing &amp; fixing Reinforcement Steel of 12mm Dia (150mm deep)TMT bar with Hilti HY 200 R chemical including drilling of required size hole and fixing complete in all respect for all height and depths ( Reinforcement steel Excluded)</t>
  </si>
  <si>
    <t>Providing &amp; fixing Reinforcement Steel of 16mm Dia (150mm deep)TMT bar with Hilti HY 200 R chemical including drilling of required size hole and fixing complete in all respect for all height and depths ( Reinforcement steel Excluded)</t>
  </si>
  <si>
    <t>Providing &amp; fixing Reinforcement Steel of 20mm Dia (150mm deep)TMT bar with Hilti  HY 200 R chemical including drilling of required size hole and fixing complete in all respect for all height and depths ( Reinforcement steel Excluded)</t>
  </si>
  <si>
    <t>Additional Staging for Slab Shuttering Works as perAnnexure 2C, Statement of Bid Clarifications.</t>
  </si>
  <si>
    <t>Providing and Fixing of Anchor Bolts for MS Railings Hilti HSV-R2 M12X100 SS A2 as per Bid Statement clarifications mentioned in Sl No 63 page-70</t>
  </si>
  <si>
    <t>Providing and fixing gypsum board cornice of 10 mm thickness, fixed on a framework of aluminium sections up to 200mmx200mm in internal flats for concealing firefighting lines inside flats as per design and drawing. The work shall include all necessary supports, fasteners, jointing, etc</t>
  </si>
  <si>
    <r>
      <t xml:space="preserve">Cleaning the surface area to ensure that it is free from oil, grease, dirt and contaminants, all loose materials to be removed and roughen the pipe with wire brush. Apply FOSROC SBR LATEX  or equivalent  for pipe and the bore for better adhesion between the pipe and concrete member. Place the backer rod in the gap between the core and the pipe, push the backer rod to the required depth and fill the bore with FOSROC CONBEXTRA GP2 or equivalent 
-Upto 110mm dia of Pipe  with dia of core upto 125mm </t>
    </r>
    <r>
      <rPr>
        <b/>
        <sz val="11"/>
        <color theme="1"/>
        <rFont val="Calibri"/>
        <family val="2"/>
        <scheme val="minor"/>
      </rPr>
      <t>(Bore packing)</t>
    </r>
  </si>
  <si>
    <t xml:space="preserve">No </t>
  </si>
  <si>
    <r>
      <t xml:space="preserve">Cleaning the surface area to ensure that it is free from oil, grease, dirt and contaminants, all loose materials to be removed and roughen the pipe with wire brush. Apply FOSROC SBR LATEX  or equivalent  for pipe and the bore for better adhesion between the pipe and concrete member. Place the backer rod in the gap between the core and the pipe, push the backer rod to the required depth and fill the bore with FOSROC CONBEXTRA GP2 or equivalent 
-Upto 75mm dia of Pipe  with dia of core upto 125mm </t>
    </r>
    <r>
      <rPr>
        <b/>
        <sz val="11"/>
        <color theme="1"/>
        <rFont val="Calibri"/>
        <family val="2"/>
        <scheme val="minor"/>
      </rPr>
      <t>(Bore packing)</t>
    </r>
  </si>
  <si>
    <r>
      <t>Cleaning the surface area to ensure that it is free from oil, grease, dirt and contaminants, all loose materials to be removed and roughen the pipe with wire brush. Apply FOSROC SBR LATEX  or equivalent  for pipe and the bore for better adhesion between the pipe and concrete member. Place the backer rod in the gap between the core and the pipe, push the backer rod to the required depth and fill the bore with FOSROC CONBEXTRA GP2 or equivalent 
-Upto 40mm dia of Pipe  with dia of core upto 50mm</t>
    </r>
    <r>
      <rPr>
        <b/>
        <sz val="11"/>
        <color theme="1"/>
        <rFont val="Calibri"/>
        <family val="2"/>
        <scheme val="minor"/>
      </rPr>
      <t xml:space="preserve">(Bore packing) </t>
    </r>
  </si>
  <si>
    <t>Providing &amp; laying a 1.2mm thick HDPE membrane of approved make, having a self-adhesive HDPE membrane
1. Elongation as per ASTM D 412 shall be &gt; 400%
2. Puncture Resistance as per ASTM E 154 modified shall be &gt; 600N
3. Tensile strength as per ASTM D 412 shall be &gt; 17 MPa
4. Peel adhesion to concrete as per ASTM D 903 shall be 2.5N/mm.
5. UV resistance of min. 45 days and conforming to BS 8102:2009 as per the manufacturer's recommendation.
Surface Preparation:
1. The membrane to be  fixed on the other side wall,  with anchor nails, adhesive tapes/termination bars  as per the manufacturer's recommendation
2. The lapping of the membrane is to be done as per factory-made selvedges and as per the manufacturer's recommendation
3. The Membrane to be terminated at the surface level with a recommended detail
The mode of measurement will be applied surface area.</t>
  </si>
  <si>
    <t>Providing &amp; fixing Toilet washbasin counter 18 to 20mm thk. polished Granite slab of approved shade for toilet counters, with 75 mm facia (from counter top to facia bottom)to cover MS angle support structure  as per the instructions of Client / the Engineer. The Rate includes supporting MS structure as per the drawing &amp; a coat of zinc chromate primer &amp; 2 coats of Synthetic Enamel paint of approved make &amp; color with all leads and lifts at all levels and heights and as directed by Client / the Engineer. 
Counter Size - 625 x 525mm</t>
  </si>
  <si>
    <t>No's</t>
  </si>
  <si>
    <t>Subject : BOQ for NT Items #03</t>
  </si>
  <si>
    <t xml:space="preserve">NT-Items Set # 03 </t>
  </si>
  <si>
    <t>PH-1</t>
  </si>
  <si>
    <t>PH-2</t>
  </si>
  <si>
    <t>TOTAL</t>
  </si>
  <si>
    <t>Providing and fixing of openable and fixed duct with aluminium 30x30x1.3 square tube system with 3mm ACP Covering and mid stiffner for dark grey ACP by 19x19 L angle for MBR Balcony PHE rain water Duct of two different sizes(L Shape (250+250)*2630) and (250*2630mm).Rate inclusive of silicon filling in the wall and sheet joints.
All details as per mock up approved at site.</t>
  </si>
  <si>
    <t>The Rates are finalized with the Specialized Vendor M/s Priya Engineering. The agreed Payment Terms will be Back to back.</t>
  </si>
  <si>
    <t>Providing and fixing of openable duct with aluminium 30x30x1.3 square tube &amp; 19x19x1.5 mm architrave system with 3mm ACP Covering and mid stiffner for ACP by 19x19 L angle for opening in Balcony.Rate inclusive of silicon filling in the wall and sheet joints.
All details as per mock up approved at site.</t>
  </si>
  <si>
    <t>Extra rate for tiles unloading at Site for all type of tiles and Sizes</t>
  </si>
  <si>
    <t>PROJECT:</t>
  </si>
  <si>
    <t>PROVIDENT ECOPOLITAN</t>
  </si>
  <si>
    <t>SUBJECT:</t>
  </si>
  <si>
    <t>EXTERNAL DRAIN AND COMPOUND WALL WORKS BOQ (FOR ENTIRE PROJECT)</t>
  </si>
  <si>
    <t>SI NO</t>
  </si>
  <si>
    <t>DESCRIPTION</t>
  </si>
  <si>
    <t>QTY</t>
  </si>
  <si>
    <t>RATE</t>
  </si>
  <si>
    <t>AMOUNT</t>
  </si>
  <si>
    <t>EXCAVATION WORKS</t>
  </si>
  <si>
    <r>
      <t xml:space="preserve">Excavation in all types of soil including dense soil, disintegrated/ weathered/ soft rock (Poclainable) for catch pits, trenches,drains, etc., by mechanical means including manual excavation for levelling, dressing the edges, with all leads and lifts. Dewatering of both ground and surface water, removal of slurry generated while excavation and keeping the area free of water with necessary shoring, strutting, required for keeping earth in position etc., </t>
    </r>
    <r>
      <rPr>
        <b/>
        <sz val="11"/>
        <rFont val="Calibri"/>
        <family val="2"/>
        <scheme val="minor"/>
      </rPr>
      <t>Note:PCC area shall be considered for measurement (Working space &amp; provision of slopes if required for execution shall not be paid separately).</t>
    </r>
  </si>
  <si>
    <t>Depth upto 1.50m</t>
  </si>
  <si>
    <t>From 1.50m to 3.0m</t>
  </si>
  <si>
    <t>From 3.0m to 6.0m</t>
  </si>
  <si>
    <r>
      <rPr>
        <b/>
        <sz val="11"/>
        <rFont val="Calibri"/>
        <family val="2"/>
        <scheme val="minor"/>
      </rPr>
      <t>Specification &amp; scope of work same as 1</t>
    </r>
    <r>
      <rPr>
        <sz val="11"/>
        <rFont val="Calibri"/>
        <family val="2"/>
        <scheme val="minor"/>
      </rPr>
      <t xml:space="preserve"> but for </t>
    </r>
    <r>
      <rPr>
        <b/>
        <sz val="11"/>
        <rFont val="Calibri"/>
        <family val="2"/>
        <scheme val="minor"/>
      </rPr>
      <t>Excavation in Hard rock / boulders (more than 1/2 Cum in size -Un poclainable) by chiselling/ wedging</t>
    </r>
    <r>
      <rPr>
        <sz val="11"/>
        <rFont val="Calibri"/>
        <family val="2"/>
        <scheme val="minor"/>
      </rPr>
      <t xml:space="preserve"> to required level for Raft, Footings of columns, Retaining walls, Core walls, catch pits, Lift pits,STP,UG tanks, trenches for drains, etc.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hardrock or Initial levels will be taken before blasting hard rock and final levels will be taken after achieving required levels in presence of PIC.
</t>
    </r>
    <r>
      <rPr>
        <b/>
        <sz val="11"/>
        <rFont val="Calibri"/>
        <family val="2"/>
        <scheme val="minor"/>
      </rPr>
      <t>Note:PCC area shall be considered for measurement (Working space &amp; provision of slopes if required for execution shall not be paid separately. Mode of measurement shall be by joint measurements/ levels before and after excavation).</t>
    </r>
  </si>
  <si>
    <t>Supply and filling in foundations and the area wherever specified with approved good quality filling materials in plinths, area development etc. wherever specified  in layers of not exceeding 200 mm thick including breaking clods,storing,transportation ,double handling, watering, compacting each layer with vibratory compactor and at unaccessible places with wooden/steel rammers to achieve 95% proctor density at optimum moisture content, all leads and lifts, bailing/ pumping out of water to keep site dry while backfilling; cost shall include conveyance of all materials, labour, machinery etc. complete as directed. The rate to includes loading, unloading, hire and fuel charges for tools and plants and other incidental charges etc., complete.</t>
  </si>
  <si>
    <t xml:space="preserve">With excavated earth available at site </t>
  </si>
  <si>
    <t>PCC WORKS</t>
  </si>
  <si>
    <r>
      <t xml:space="preserve">Providing and laying </t>
    </r>
    <r>
      <rPr>
        <b/>
        <sz val="11"/>
        <rFont val="Calibri"/>
        <family val="2"/>
        <scheme val="minor"/>
      </rPr>
      <t xml:space="preserve">Plain Cement Concrete M10 grade (1:3:6) </t>
    </r>
    <r>
      <rPr>
        <sz val="11"/>
        <rFont val="Calibri"/>
        <family val="2"/>
        <scheme val="minor"/>
      </rPr>
      <t xml:space="preserve">following to the minimum depth 100mm to 150mm using graded granite aggregate of 20mm and down size, including all material at site, machine mixing, compacted by wooden or cast iron rammers, curing, shuttering wherever necessary and all labour charges etc., and other necessary charges required to complete.  </t>
    </r>
  </si>
  <si>
    <r>
      <t xml:space="preserve">Providing and laying </t>
    </r>
    <r>
      <rPr>
        <b/>
        <sz val="11"/>
        <rFont val="Calibri"/>
        <family val="2"/>
        <scheme val="minor"/>
      </rPr>
      <t>Plum concrete</t>
    </r>
    <r>
      <rPr>
        <sz val="11"/>
        <rFont val="Calibri"/>
        <family val="2"/>
        <scheme val="minor"/>
      </rPr>
      <t xml:space="preserve"> using lean concrete of grade </t>
    </r>
    <r>
      <rPr>
        <b/>
        <sz val="11"/>
        <rFont val="Calibri"/>
        <family val="2"/>
        <scheme val="minor"/>
      </rPr>
      <t xml:space="preserve">M5 </t>
    </r>
    <r>
      <rPr>
        <sz val="11"/>
        <rFont val="Calibri"/>
        <family val="2"/>
        <scheme val="minor"/>
      </rPr>
      <t>wherever specified using cement, fine aggregates, 40mm  down size metal and boulders of 150mm (proportion 60: 40 for concrete : boulder) including sub grade base preparation, levelling, laying and placing of concrete and boulders in sequential manner to achieve a solid mass including all leads and lifts, rough finishing at the top surface, curing and temporary formwork if necessary etc., complete at all levels as directed by Client / the Engineer and as per drawings.</t>
    </r>
  </si>
  <si>
    <t>RCC WORKS</t>
  </si>
  <si>
    <t>Providing and laying Ready  mix concrete  (RMC )of specified grade at all levels and heights using ordinary Portland cement of grade 53 from approved manufacturer, Manufacture sand, 20mm and down size coarse aggregates, necessary admixtures approved by Consultants (Conplast SP 430SRV from Fosroc or equivalent), including all leads and lifts, pumping using line pump , vibrating/ compacting, curing as directed excluding the cost of shuttering and centring. The mix proportion of cement with that of GGBS shall be  confirming to latest IS standards. For all grades of concrete manufactured/produced, minimum cement content in the concrete shall be 310 kg per cubic metre of concrete.  Also, irrespective of the grade of concrete, the maximum cement content shall not be more than 500 kg per cubic metre of concrete.  These limitations shall apply for all types of cements of all strengths.</t>
  </si>
  <si>
    <t>M30 Concrete</t>
  </si>
  <si>
    <t>Raft / Footing</t>
  </si>
  <si>
    <t>Drain Wall</t>
  </si>
  <si>
    <t>Column</t>
  </si>
  <si>
    <t>Tie/coping beam</t>
  </si>
  <si>
    <t>REINFORCEMENT STEEL</t>
  </si>
  <si>
    <t xml:space="preserve">Supplying, Collecting, fabricating &amp; fixing in position reinforcement for RCC work with high yield strength ribbed cold twisted tor steel (HYSD) bar of various diameters and grade of steel at all levels conforming to IS specification including transporting from yard, decoiling, straightening, cutting, bending, hoisting, fabricating, and placing in position according to drawings and binding the reinforcement with GI annealed binding wire of double fold of 18 gauge and providing PVC cover blocks, for placing the reinforcements in position and for maintaining the cover specified and/or according to relevant IS including dewatering wherever necessary. The rate shall include cost of binding wire, chairs, spacers which will not be measured separately for payment etc complete all as per design, specifications and drawings, with all lead &amp; lift for all materials &amp; labour and as directed, at all heights &amp; locations. </t>
  </si>
  <si>
    <t>Quantity of steel as per drawing and with authorised overlaps only shall be measured and paid for. Contractor shall prepare bar bending schedule and fabrication shall be carried out as per bar bending schedules. (Note: All testing (including physical &amp; chemical) and quality assurances shall be as per the tender conditions/ Specifications and no extra shall be paid for the same.)</t>
  </si>
  <si>
    <t xml:space="preserve">Grade  of reinforced steel - Fe 500 </t>
  </si>
  <si>
    <t xml:space="preserve"> SHUTTERING WORKS</t>
  </si>
  <si>
    <r>
      <rPr>
        <sz val="11"/>
        <rFont val="Calibri"/>
        <family val="2"/>
        <scheme val="minor"/>
      </rPr>
      <t xml:space="preserve">Providing, fabricating and erecting formwork with </t>
    </r>
    <r>
      <rPr>
        <b/>
        <sz val="11"/>
        <rFont val="Calibri"/>
        <family val="2"/>
        <scheme val="minor"/>
      </rPr>
      <t xml:space="preserve">12mm tk Plywood </t>
    </r>
    <r>
      <rPr>
        <sz val="11"/>
        <rFont val="Calibri"/>
        <family val="2"/>
        <scheme val="minor"/>
      </rPr>
      <t xml:space="preserve">at all levels and heights as indicated in the drawing  including strutting, propping with acceptable staging system, bracing etc. and removal or de shuttering of all form work materials (Shuttering and deshutering works shall confirm  to IS 4990 ( 2011) or latest IS standards).The formwork shall be in such a way that the concrete work shall be true to line and level, free from honeycombing, pinholes and surface irregularities. The joints shall be tight and intact to avoid loss of mortar / concrete /slurry.  Care shall be taken to see that the form work shall be coated with mould oil ( as suggested by IS ) before use. The form work shall be cleaned for saw dust, dirt and mud etc. before pouring concrete. Cost to include  PVC spacers, providing opening for cut outs or openings etc. complete with all consumables. </t>
    </r>
  </si>
  <si>
    <t>Tie beam</t>
  </si>
  <si>
    <t>Supplying and fixing of perforated SFRC  manhole cover &amp; frame of heavy Duty confirming to IS 12592: 2002. The frame of manhole shall be firmly embeded to concrete alignment on top of masonry/concrete, the work shall include making good the same in cement mortar etc., complete in all respects.
Size: 600mm x 600mm (clear internal dimension)</t>
  </si>
  <si>
    <r>
      <t xml:space="preserve">Supply &amp; laying of Precast RCC Perforated cover slab of </t>
    </r>
    <r>
      <rPr>
        <b/>
        <sz val="11"/>
        <color theme="1"/>
        <rFont val="Calibri"/>
        <family val="2"/>
        <scheme val="minor"/>
      </rPr>
      <t xml:space="preserve">75mm thick </t>
    </r>
    <r>
      <rPr>
        <sz val="11"/>
        <color theme="1"/>
        <rFont val="Calibri"/>
        <family val="2"/>
        <scheme val="minor"/>
      </rPr>
      <t>along the storm water drain portions across the vehicle movement . The work includes concreting the slab with providing holes(25dia PVC pipe to be inserted while casting the slab), lifting hooks. The rate includes complete works but not limited with by providing necessary formwork and reinforcement steel as per the provided reference drawing and as per the instruction of Engineer In-charge.
Edge angle shall be measured and paid separately.</t>
    </r>
  </si>
  <si>
    <r>
      <t xml:space="preserve">Providing  and  Constructing  of  Solid  Cement  Concrete  Block Masonry  Work  at  all levels in cement  mortar 1:6 (1Cement:6 Manufactured  Sand) using standard  sizes of </t>
    </r>
    <r>
      <rPr>
        <b/>
        <sz val="11"/>
        <rFont val="Calibri"/>
        <family val="2"/>
        <scheme val="minor"/>
      </rPr>
      <t>400mm X 200mm  X 200mm</t>
    </r>
    <r>
      <rPr>
        <sz val="11"/>
        <rFont val="Calibri"/>
        <family val="2"/>
        <scheme val="minor"/>
      </rPr>
      <t xml:space="preserve">  of solid cement  concrete  blocks  of thickness , with a minimum  compressive  strength of 35 Kg/Sq Cm conforming  to IS 2185, including all scaffolding, staging, wastages,  labour, curing, all Lead &amp; lifts, raking, 10mm joints should be pointed neatly, cleaning surroundings at all time, using proper tools (block cutting machine, spirit level, Right angle (BIG) and tackles, etc. complete   and  as  directed   and  as  per  specification   &amp;  drawings   and  as  per  the directions of Engineer-in Charge.</t>
    </r>
  </si>
  <si>
    <r>
      <t xml:space="preserve">Preparing the surface, providing &amp; applying Sponge finish Plastering for external walls  in </t>
    </r>
    <r>
      <rPr>
        <b/>
        <sz val="11"/>
        <rFont val="Calibri"/>
        <family val="2"/>
        <scheme val="minor"/>
      </rPr>
      <t>two layers with base coat 12mm thick in CM 1:6</t>
    </r>
    <r>
      <rPr>
        <sz val="11"/>
        <rFont val="Calibri"/>
        <family val="2"/>
        <scheme val="minor"/>
      </rPr>
      <t xml:space="preserve"> (1cement :6 Manufactured sand) &amp; </t>
    </r>
    <r>
      <rPr>
        <b/>
        <sz val="11"/>
        <rFont val="Calibri"/>
        <family val="2"/>
        <scheme val="minor"/>
      </rPr>
      <t>finishing coat 8mm thick in CM 1:4</t>
    </r>
    <r>
      <rPr>
        <sz val="11"/>
        <rFont val="Calibri"/>
        <family val="2"/>
        <scheme val="minor"/>
      </rPr>
      <t xml:space="preserve"> (1cement :4 Manufactured sand) laid in panels with jointless finish as per design including Water Proofing Compound 2% by weight for both coats of approved make, </t>
    </r>
    <r>
      <rPr>
        <b/>
        <sz val="11"/>
        <rFont val="Calibri"/>
        <family val="2"/>
        <scheme val="minor"/>
      </rPr>
      <t>cement punning of cornices/projection/grooves, hacking ,drip mould</t>
    </r>
    <r>
      <rPr>
        <sz val="11"/>
        <rFont val="Calibri"/>
        <family val="2"/>
        <scheme val="minor"/>
      </rPr>
      <t xml:space="preserve"> of all shape and sizes, fixing of  200 mm wide GI plaster Rhombus shaped mesh Arpitha or equivalent approved make in the junctions of the masonry &amp; R.C.C work, over electrical conduiting if  exceeds one number &amp; wherever applicable as per manufacturer's specifications and plastering the mesh in CM 1:3. The work shall include cost of materials, hacking, labour, curing,approved waterproofing chemical, all lead and lifts at all levels, loading and unloading, scaffolding and all other incidental charges ,cleaning surroundings at all time ,using proper tools (spirit level,Right angle (BIG) and tackles, etc. , complete and as directed by the Engineer-in-charge.</t>
    </r>
  </si>
  <si>
    <r>
      <t xml:space="preserve">Supplying, fabricating and erecting Structural steel members in position at all levels and at all heights as specified in the drawings made out of standard MS sections conforming to IS 226/2062/800. Cost to include fabricating necessary Gusset Plates, Stiffener plates, Chequered plates, Brackets, Bolts, Cleats, seating angles, MS Flats, MS grating and consumables etc., to the required size, shape, alignment etc, as per the drawings. The rate shall include  for  necessary anchors, anchoring  arrangements to  the  walls  and  fixing on concrete bed/as per site condition,Cost to include welding of members using structural steel welding electrodes as per IS 814/816/817, a coat of anti corrosive primer (non flammable) to the exposed surfaces, testing as per IS 7307 (PART 1), necessary equipments, tools and tackles, staging, scaffolding required etc., complete.  The rate to include two coats of enamel paint over a coat of zinc chromate primer.Complete as per the drawings.
</t>
    </r>
    <r>
      <rPr>
        <b/>
        <sz val="11"/>
        <color theme="1"/>
        <rFont val="Calibri"/>
        <family val="2"/>
        <scheme val="minor"/>
      </rPr>
      <t>Location: For MS Compound wall</t>
    </r>
  </si>
  <si>
    <t>Providing and fixing of 50mm dia weep hole at 2m c/c horizontal &amp; 1m c/c vertical staggered. Providing &amp; placing in position weep holes with upto 500mm long 50mm dia porus drain pipe clad with 200 GSM geotextile as per detailed drawings.
Rates including making the Filter media using aggregates and enclosed with wirenet, geotextile etc.</t>
  </si>
  <si>
    <t>TOTAL AMOUNT (Excl GST)</t>
  </si>
  <si>
    <t>PROJECT : PROVIDENT ECOPOLITAN</t>
  </si>
  <si>
    <t>SUBJECT: EXTERNAL DEVELOPMENT WORKS</t>
  </si>
  <si>
    <t>Sl No</t>
  </si>
  <si>
    <t xml:space="preserve">Description Of Work </t>
  </si>
  <si>
    <t>Uom</t>
  </si>
  <si>
    <t xml:space="preserve">ROADS / PAVEMENTS &amp; MISCELLANEOUS WORKS and ASSOCIATED STRUCTURE WORKS </t>
  </si>
  <si>
    <t>Excavation for road / pathway / pavements works in all  lateritic sand/lateritic clay/silty lime sand/ dense soil, disintegrated/ weathered/ soft rock etc (Poclainable) to depth &amp; dressing to camber &amp; disposing the surplus earth within the site premises as directed by Engineer In charge complete at all levels.
Obtaining approval from Mining department is in Contractor's scope.</t>
  </si>
  <si>
    <t>Obtaining Mining Approval and Royalty are in Client's scope and the same is not included. Actual excavated earth shall be measured and paid.</t>
  </si>
  <si>
    <r>
      <t>Excavation in all types of soil including dense soil, disintegrated/ weathered/ soft rock (Poclainable) for catch pits, trenches,drains, etc., by mechanical means including manual excavation for levelling, dressing the edges, with all leads and lifts. Dewatering of both ground and surface water, removal of slurry generated while excavation and keeping the area free of water with necessary shoring, strutting, required for keeping earth in position etc.,</t>
    </r>
    <r>
      <rPr>
        <b/>
        <sz val="11"/>
        <rFont val="Calibri"/>
        <family val="2"/>
        <scheme val="minor"/>
      </rPr>
      <t xml:space="preserve"> Note:PCC area shall be considered for measurement (Working space &amp; provision of slopes if required for execution shall not be paid separately).</t>
    </r>
    <r>
      <rPr>
        <sz val="11"/>
        <rFont val="Calibri"/>
        <family val="2"/>
        <scheme val="minor"/>
      </rPr>
      <t xml:space="preserve">
Obtaining approval from Mining department is in Contractor's scope.</t>
    </r>
  </si>
  <si>
    <t>Obtaining Mining Approval and Royalty are in Client's scope and the same is not included. Actual excavated earth shall be measured and paid. Dewatering, Shoring &amp; Strutting are not included in the quoted rates.</t>
  </si>
  <si>
    <t xml:space="preserve">Depth Upto 1.5m </t>
  </si>
  <si>
    <t>Depth from 1.5m to 3m</t>
  </si>
  <si>
    <r>
      <t>Sub base preparation &amp; Compaction:</t>
    </r>
    <r>
      <rPr>
        <sz val="11"/>
        <rFont val="Calibri"/>
        <family val="2"/>
        <scheme val="minor"/>
      </rPr>
      <t xml:space="preserve"> Preparation of subgrade after trimming to the required cambers and gradients, watering, compacting the same using 8-10 T vibratory power roller (5-6 Times rolling) to achieve 97% proctor density CBR which shall be more than 8 for subgrade at exisiting level/cuttingarea, failing which contractor shall redo the subgrade as per the relevent codes and instructions from consultant. (NOTE: Surface shall be checked for CBR which shall be minimum 30 failing which contractor shall redo the subgrade as per the relavent codes and instructions from consultants)</t>
    </r>
  </si>
  <si>
    <t>If procter density CBR is not acheivable due to soil conditions then redoing the subgrade and bringing different soil and materials shall be paid additionally.</t>
  </si>
  <si>
    <r>
      <t xml:space="preserve">Supply and filling in </t>
    </r>
    <r>
      <rPr>
        <b/>
        <sz val="11"/>
        <rFont val="Calibri"/>
        <family val="2"/>
        <scheme val="minor"/>
      </rPr>
      <t xml:space="preserve">foundations/Pathways/Roads/ etc wherever required and the area wherever specified </t>
    </r>
    <r>
      <rPr>
        <sz val="11"/>
        <rFont val="Calibri"/>
        <family val="2"/>
        <scheme val="minor"/>
      </rPr>
      <t>with approved good quality filling materials in plinths, area development etc. wherever specified  in layers of not exceeding 200 mm thick including breaking clods, storing, transportation ,double handling, watering, compacting each layer with vibratory compactor and at unaccessible places with wooden/steel rammers to achieve 95% proctor density at optimum moisture content, all leads and lifts, bailing/ pumping out of water to keep site dry while backfilling; cost shall include conveyance of all materials, labour, machinery etc. complete as directed. The rate to includes loading, unloading, hire and fuel charges for tools and plants and other incidental charges etc., complete.</t>
    </r>
  </si>
  <si>
    <t>With approved quality earth brought from outside</t>
  </si>
  <si>
    <t>Preperation of subgrade after trimming to the required cambers and gradients, watering, compacting the same using 8-10 T vibratory power roller (5-6 Times rolling) to achieve required density. (NOTE: Surface shall be checked for CBR which shall be minimum 30 failing which contractor shall redo the subgrade as per the relavent codes and instructions from consultants)</t>
  </si>
  <si>
    <t>Carting away surplus Excavated earth &amp; disposing off the same to the
designated areas identified with necessary approvals for dumping as per the norms of local authorities.Rate including cost of necessary royality charges ,lead &amp; lift complete at all leavels.
Mode of measurement- where measurement is not possible by
level.
i) Soil - truck measurement less 20% for voids.
ii) Hard Rock - truck measurement less 50% for voids</t>
  </si>
  <si>
    <t>Royalty is not included.</t>
  </si>
  <si>
    <r>
      <t xml:space="preserve">Providing Pre-constructional </t>
    </r>
    <r>
      <rPr>
        <b/>
        <sz val="11"/>
        <rFont val="Calibri"/>
        <family val="2"/>
        <scheme val="minor"/>
      </rPr>
      <t>anti- termite treatment</t>
    </r>
    <r>
      <rPr>
        <sz val="11"/>
        <rFont val="Calibri"/>
        <family val="2"/>
        <scheme val="minor"/>
      </rPr>
      <t xml:space="preserve"> and creating a chemical barrier to the building by injecting chemical emulsion of required concentrations under grade slab and Grade beam,  around the Plinth, Plinth filling, trenches, junction of wall and floor, Retaining / side walls of basement floor, external perimeter of building, surrounding of pipes, expansion joints, below UG sump and etc.as per instructions of chemical manufacturer and all as directed.  The treatment shall be carried out strictly in accordance with the technical specification and conforming to IS 6313  or equivalent BS  specification.  The chemical to be used as insecticides for the treatment shall be 50% EC (Imidacloprid 30.5 SC)and the application shall be dilute one part of chemical  50% EC with 49 parts of water to get 1% emulsion and strictly in accordance with the manufacturer's specification.</t>
    </r>
  </si>
  <si>
    <r>
      <t>Providing and spreading the</t>
    </r>
    <r>
      <rPr>
        <b/>
        <sz val="11"/>
        <rFont val="Calibri"/>
        <family val="2"/>
        <scheme val="minor"/>
      </rPr>
      <t xml:space="preserve"> aggregates using 40/20mm </t>
    </r>
    <r>
      <rPr>
        <sz val="11"/>
        <rFont val="Calibri"/>
        <family val="2"/>
        <scheme val="minor"/>
      </rPr>
      <t>and downsize aggregates including all lead, lift,  incidental charges, etc., complete.</t>
    </r>
  </si>
  <si>
    <r>
      <rPr>
        <b/>
        <sz val="11"/>
        <rFont val="Calibri"/>
        <family val="2"/>
        <scheme val="minor"/>
      </rPr>
      <t xml:space="preserve">Granular sub-base </t>
    </r>
    <r>
      <rPr>
        <sz val="11"/>
        <rFont val="Calibri"/>
        <family val="2"/>
        <scheme val="minor"/>
      </rPr>
      <t xml:space="preserve"> Providing and laying granular sub-base consisting of sand, murum, crushed stone and gravel mixed in proportions as specified below:
     Sieve designation                 % by weight passing
            75mm                                          100
           53mm                                          80-100
           26.5mm                                       55-90
             9.5mm                                       35-65
             4.75mm                                     25-55
             2.36mm                                     20-40
             0.425mm                                  10-25
             0.075mm                                    3-10
for sub grade to a compacted specified thickness laid in double layer using good quality graded materials from approved source and mixed in the specified proportion including cost and conveyance of all materials, stacking and mixing in the specified proportion, spreading after mixing to required camber, levelling, watering with all leads to obtain moisture levels of mix between 1% above and 2% below the optimum moisture content at the time of compaction and compacting each layer with suitable vibratory power machine/ to obtain the required proctor density and minimum CBR to be achieved-30, including all labour, charges for all tools and plants employed and all their incidental charges etc. all complete as per specifications and as directed engineer-incharge.</t>
    </r>
  </si>
  <si>
    <r>
      <rPr>
        <b/>
        <sz val="11"/>
        <rFont val="Calibri"/>
        <family val="2"/>
        <scheme val="minor"/>
      </rPr>
      <t>WMM -</t>
    </r>
    <r>
      <rPr>
        <sz val="11"/>
        <rFont val="Calibri"/>
        <family val="2"/>
        <scheme val="minor"/>
      </rPr>
      <t xml:space="preserve"> Providing, laying, spreading and compacting graded stones aggregate to </t>
    </r>
    <r>
      <rPr>
        <b/>
        <sz val="11"/>
        <rFont val="Calibri"/>
        <family val="2"/>
        <scheme val="minor"/>
      </rPr>
      <t>Wet mix macadam</t>
    </r>
    <r>
      <rPr>
        <sz val="11"/>
        <rFont val="Calibri"/>
        <family val="2"/>
        <scheme val="minor"/>
      </rPr>
      <t xml:space="preserve"> specifications including pre mixing the material with water at OMC in mechanical mix plant carriage of mixed materials by tipper to site, laying in uniform layers with sub-base/base course on well prepared surface and compacting with vibratory roller to achieve the desired density complete as per specifications/ MoRT&amp;H, as directed by PIC .</t>
    </r>
  </si>
  <si>
    <t>Shuttering required beyond 100mm thick shall be measured and paid under formwork separately.</t>
  </si>
  <si>
    <r>
      <t xml:space="preserve">SHUTTERING WORKS- </t>
    </r>
    <r>
      <rPr>
        <sz val="11"/>
        <rFont val="Calibri"/>
        <family val="2"/>
        <scheme val="minor"/>
      </rPr>
      <t xml:space="preserve">Providing, fabricating and erecting formwork with </t>
    </r>
    <r>
      <rPr>
        <b/>
        <sz val="11"/>
        <rFont val="Calibri"/>
        <family val="2"/>
        <scheme val="minor"/>
      </rPr>
      <t xml:space="preserve">plywood </t>
    </r>
    <r>
      <rPr>
        <sz val="11"/>
        <rFont val="Calibri"/>
        <family val="2"/>
        <scheme val="minor"/>
      </rPr>
      <t xml:space="preserve">at all levels and heights as indicated in the drawing  including strutting, propping with acceptable staging system, bracing etc. and removal or de shuttering of all form work materials (Shuttering and deshutering works shall confirm  to IS 4990 ( 2011) or latest IS standards).The formwork shall be in such a way that the concrete work shall be true to line and level, free from honeycombing, pinholes and surface irregularities. The joints shall be tight and intact to avoid loss of mortar / concrete /slurry.  Care shall be taken to see that the form work shall be coated with mould oil ( as suggested by IS ) before use. The form work shall be cleaned for saw dust, dirt and mud etc. before pouring concrete. Cost to include  PVC spacers, providing opening for cut outs or openings etc. complete with all consumables. </t>
    </r>
  </si>
  <si>
    <t>Plywood / PP material shall be used.</t>
  </si>
  <si>
    <r>
      <t xml:space="preserve">Providing &amp; laying plant mixed design mix reinforced cement concrete </t>
    </r>
    <r>
      <rPr>
        <b/>
        <sz val="11"/>
        <rFont val="Calibri"/>
        <family val="2"/>
        <scheme val="minor"/>
      </rPr>
      <t>Using M30 Grade</t>
    </r>
    <r>
      <rPr>
        <sz val="11"/>
        <rFont val="Calibri"/>
        <family val="2"/>
        <scheme val="minor"/>
      </rPr>
      <t xml:space="preserve"> for  pavement confirming to grades as specified in (IS 456 - 2000) and as per specifications mentioned below at all levels using 20mm &amp; down size aggregates, fine aggregates, OPC, necessary admixtures approved by Consultants, including designing the mix, trial cubes, accelerated curing, weigh batching, mechanical mixing, transporting, pumping and placing at all levels, </t>
    </r>
    <r>
      <rPr>
        <b/>
        <sz val="11"/>
        <rFont val="Calibri"/>
        <family val="2"/>
        <scheme val="minor"/>
      </rPr>
      <t>excluding the cost of steel reinforcement.</t>
    </r>
    <r>
      <rPr>
        <sz val="11"/>
        <rFont val="Calibri"/>
        <family val="2"/>
        <scheme val="minor"/>
      </rPr>
      <t xml:space="preserve"> The cement concrete mix shall be laid and finished with screed board vibrator, vacum dewatering process and finally finished by floating, brooming with wire brush etc. complete as per specifications and directions of Engineer-in-charge.All side forms shall be of mild steel. The steel forms shall be of M.S. Channel sections and their depth shall be equal to the thickness of the pavement.,. Curing of the same needs to be done till the 7 days after the completion of the concreting.</t>
    </r>
  </si>
  <si>
    <t>Quoted as per existing approved mix design with GGBS.</t>
  </si>
  <si>
    <r>
      <rPr>
        <b/>
        <sz val="11"/>
        <rFont val="Calibri"/>
        <family val="2"/>
        <scheme val="minor"/>
      </rPr>
      <t>READYMIX CONCRETE</t>
    </r>
    <r>
      <rPr>
        <sz val="11"/>
        <rFont val="Calibri"/>
        <family val="2"/>
        <scheme val="minor"/>
      </rPr>
      <t xml:space="preserve"> Providing and laying Ready  mix concrete  (RMC )of specified grade at all levels and heights using ordinary Portland cement of grade 53 from approved manufacturer, Manufacture sand, 20mm and down size coarse aggregates, necessary admixtures approved by Consultants (Conplast SP 430SRV from Fosroc or equivalent), including all leads and lifts, pumping using line pump , vibrating/ compacting, curing as directed excluding the cost of shuttering and centring. The mix proportion of cement with that of GGBS shall be  confirming to latest IS standards. For all grades of concrete manufactured/produced, minimum cement content in the concrete shall be 310 kg per cubic metre of concrete.  Also, irrespective of the grade of concrete, the maximum cement content shall not be more than 500 kg per cubic metre of concrete.  These limitations shall apply for all types of cements of all strengths.</t>
    </r>
  </si>
  <si>
    <t>M 20 Grade</t>
  </si>
  <si>
    <t>M 25 Grade</t>
  </si>
  <si>
    <t>M 30 Grade</t>
  </si>
  <si>
    <r>
      <t>Providing and laying</t>
    </r>
    <r>
      <rPr>
        <b/>
        <sz val="11"/>
        <rFont val="Calibri"/>
        <family val="2"/>
        <scheme val="minor"/>
      </rPr>
      <t xml:space="preserve"> 125 gsm guage polythene paper/Polythene sheet </t>
    </r>
    <r>
      <rPr>
        <sz val="11"/>
        <rFont val="Calibri"/>
        <family val="2"/>
        <scheme val="minor"/>
      </rPr>
      <t>as a moisture barrier to the required levels, including supply, loading and unloading, storing, transportation, laying, sealing of junctions and overlaps, all leads and lifts, etc.,complete below concrete.</t>
    </r>
  </si>
  <si>
    <t>Sealing Junction is not included.</t>
  </si>
  <si>
    <r>
      <t xml:space="preserve">Providing and mixing </t>
    </r>
    <r>
      <rPr>
        <b/>
        <sz val="11"/>
        <rFont val="Calibri"/>
        <family val="2"/>
        <scheme val="minor"/>
      </rPr>
      <t>hybrid polymeric macro-fibers composed</t>
    </r>
    <r>
      <rPr>
        <sz val="11"/>
        <rFont val="Calibri"/>
        <family val="2"/>
        <scheme val="minor"/>
      </rPr>
      <t xml:space="preserve"> of a single filament polyolefin based fiber with structural functions and a fibrillated polypropylene macro-fiber to reduce concrete plastic shrinkage with special coating to ensure its uniform dispersion in the concrete and good adhesion with concrete, to increase the concrete bending resistance, ductility, fatigue strength and durability.  hybrid polymeric macro fibres in concrete at the rate of 1.0 kg/cum as per manufacturers specifications.</t>
    </r>
  </si>
  <si>
    <r>
      <t xml:space="preserve">Providing, supplying and sprinkling  evenly on a concrete laid surface using  ready mixed </t>
    </r>
    <r>
      <rPr>
        <b/>
        <sz val="11"/>
        <rFont val="Calibri"/>
        <family val="2"/>
        <scheme val="minor"/>
      </rPr>
      <t xml:space="preserve">non-metallic monolithic floor hardening compound </t>
    </r>
    <r>
      <rPr>
        <sz val="11"/>
        <rFont val="Calibri"/>
        <family val="2"/>
        <scheme val="minor"/>
      </rPr>
      <t>(Non Ferrous Hardner Ironite 3) with very hard granulates of mineral origin over concrete road surface when the concrete in green and touch dry condition at the rate of 3 to 5 Kg/Sqm based on the site requirements shall posses the following properties, it shall possess a compressive strength of 60N/mm2, improves the abrasion resistance of concrete by 225% when tested as per guidelines in IS:1237 - 1980.  when tested as per IS: 516-1959 as per specification and instructions of the manufacturer including levelling, smoothening by mechanical / power float, finishing, curing etc. all complete.</t>
    </r>
  </si>
  <si>
    <t>Mechanical / Power float is not included in this item which shallbe be part Item no.13</t>
  </si>
  <si>
    <r>
      <t xml:space="preserve">Charges towards cutting  grooves of specified size at required joints as per drawing with necessary cleaning, filling, finishing and curing the grooves using </t>
    </r>
    <r>
      <rPr>
        <b/>
        <sz val="11"/>
        <rFont val="Calibri"/>
        <family val="2"/>
        <scheme val="minor"/>
      </rPr>
      <t>pourable grade Polysulphide Sealants</t>
    </r>
    <r>
      <rPr>
        <sz val="11"/>
        <rFont val="Calibri"/>
        <family val="2"/>
        <scheme val="minor"/>
      </rPr>
      <t xml:space="preserve"> of approved makes specified . Rate to include for all tools and tackles, all lead and lift etc complete.</t>
    </r>
    <r>
      <rPr>
        <b/>
        <sz val="11"/>
        <rFont val="Calibri"/>
        <family val="2"/>
        <scheme val="minor"/>
      </rPr>
      <t xml:space="preserve">
Size - 4mm X 30 mm</t>
    </r>
  </si>
  <si>
    <r>
      <rPr>
        <b/>
        <sz val="11"/>
        <rFont val="Calibri"/>
        <family val="2"/>
        <scheme val="minor"/>
      </rPr>
      <t xml:space="preserve">REINFORCEMENT STEEL - </t>
    </r>
    <r>
      <rPr>
        <sz val="11"/>
        <rFont val="Calibri"/>
        <family val="2"/>
        <scheme val="minor"/>
      </rPr>
      <t xml:space="preserve">Supplying, Collecting, fabricating &amp; fixing in position reinforcement steel for RCC work with high yield strength ribbed cold twisted tor steel (HYSD) bar of various diameters and grade of steel at all levels conforming to IS specification including transporting from yard, decoiling, straightening, cutting, bending, hoisting, fabricating, and placing in position according to drawings and binding the reinforcement with GI annealed binding wire of double fold of 18 gauge and providing PVC cover blocks, for placing the reinforcements in position and for maintaining the cover specified and/or according to relevant IS including dewatering wherever necessary. The rate shall include cost of binding wire, chairs, spacers which will not be measured separately for payment etc complete all as per design, specifications and drawings, with all lead &amp; lift for all materials &amp; labour and as directed, at all heights &amp; locations. </t>
    </r>
  </si>
  <si>
    <t>All embeded steel shall be measured and paid. Dewatering shall be paid separately.</t>
  </si>
  <si>
    <t>Quantity of steel as per drawing and with authorised overlaps only shall be measured and paid for. Contractor shall prepare bar bending schedule and fabrication shall be carried out as per bar bending schedules. (Note: All testing (including physical &amp; chemical) and quality assurances shall be as per the tender conditions/ Specifications and no extra shall be paid for the same.)
Grade  of reinforced steel - Fe 500</t>
  </si>
  <si>
    <t>Providing and Fixing of 12 dia Dowel bar: 600mm long, 300mm c/c including including bituminuous paint/plastic sheeting 0.2 to 0.4mm thk cover for dowel bar at movement joints.</t>
  </si>
  <si>
    <t>Reinforcement steel is not included which shall be measured under Item.No.19</t>
  </si>
  <si>
    <r>
      <t xml:space="preserve">Supplying, fabricating and erecting </t>
    </r>
    <r>
      <rPr>
        <b/>
        <sz val="11"/>
        <rFont val="Calibri"/>
        <family val="2"/>
        <scheme val="minor"/>
      </rPr>
      <t>Structural steel members</t>
    </r>
    <r>
      <rPr>
        <sz val="11"/>
        <rFont val="Calibri"/>
        <family val="2"/>
        <scheme val="minor"/>
      </rPr>
      <t xml:space="preserve"> in position at all levels and at all heights as specified in the drawings made out of standard MS sections conforming to IS 226/2062/800. Scope include fabricating necessary Gusset Plates, Stiffener plates, Chequered plates, Brackets, Bolts, Cleats, seating angles, MS Flats, MS grating , MS seating structure and consumables etc., to the required size, shape, alignment etc, as per the drawings. The rate shall include  for  necessary anchoring  arrangements to  the  walls  and  fixing on concrete bed,Cost to include welding of members using structural steel welding electrodes as per IS 814/816/817, a coat of anti corrosive primer (non flammable) to the exposed surfaces, testing as per IS 7307 (PART 1), necessary equipments, tools and tackles, staging, scaffolding required etc., complete.  The rate to include two coats of enamel paint over a coat of zinc chromate primer.Complete as per the drawings. </t>
    </r>
  </si>
  <si>
    <t>Supply &amp; fixing of Anchor bolts are not included which shall be measured and paid separately. Curved/circular/parabolic / irregular shapes are in considered in the quoted rate which shall be paid additionally.</t>
  </si>
  <si>
    <r>
      <t xml:space="preserve">Providing, fabrication and fixing of </t>
    </r>
    <r>
      <rPr>
        <b/>
        <sz val="11"/>
        <rFont val="Calibri"/>
        <family val="2"/>
        <scheme val="minor"/>
      </rPr>
      <t>GI Chain link mesh 50*50*8</t>
    </r>
    <r>
      <rPr>
        <sz val="11"/>
        <rFont val="Calibri"/>
        <family val="2"/>
        <scheme val="minor"/>
      </rPr>
      <t xml:space="preserve"> Gauge wire welded to Box/Pipes as per drawing. Rate is inclusive of  material, fabrication, wastages, overlap, placing in position, welding,two coats of enamel paint over a one coat of zinc chromate primer etc, complete in all respects as directed by site incharge.
</t>
    </r>
    <r>
      <rPr>
        <b/>
        <sz val="11"/>
        <rFont val="Calibri"/>
        <family val="2"/>
        <scheme val="minor"/>
      </rPr>
      <t>Note: MS Frame work will be measured and paid seperately.</t>
    </r>
  </si>
  <si>
    <r>
      <t xml:space="preserve">Providing and laying of </t>
    </r>
    <r>
      <rPr>
        <b/>
        <sz val="11"/>
        <rFont val="Calibri"/>
        <family val="2"/>
        <scheme val="minor"/>
      </rPr>
      <t>Precast concrete Cobbles of size 100 x 100 x 80mm thick</t>
    </r>
    <r>
      <rPr>
        <sz val="11"/>
        <rFont val="Calibri"/>
        <family val="2"/>
        <scheme val="minor"/>
      </rPr>
      <t xml:space="preserve">, shot blasted, Grey/black colour, Make: Super Tiles /equivalent interlocking pavers laid over 50mm thk 'M' sand bed and compacting with plate vibrator having 3tons compaction force thereby forcing part of sand underneath to come up in between joints, final compaction of paver surface joints into its final level. pattern as per landscape architects details. The cost including of all materials at site, wastages, all labour charges, cutting the pavers using machine tools at ends or trims and other charges as required to complete.  </t>
    </r>
  </si>
  <si>
    <t>Basic price of Paver: Rs.1076.4/Sqm</t>
  </si>
  <si>
    <r>
      <rPr>
        <b/>
        <sz val="11"/>
        <color theme="1"/>
        <rFont val="Calibri"/>
        <family val="2"/>
        <scheme val="minor"/>
      </rPr>
      <t>Infill :</t>
    </r>
    <r>
      <rPr>
        <sz val="11"/>
        <color theme="1"/>
        <rFont val="Calibri"/>
        <family val="2"/>
        <scheme val="minor"/>
      </rPr>
      <t xml:space="preserve"> Providing and laying </t>
    </r>
    <r>
      <rPr>
        <b/>
        <sz val="11"/>
        <color theme="1"/>
        <rFont val="Calibri"/>
        <family val="2"/>
        <scheme val="minor"/>
      </rPr>
      <t>100mm thk,</t>
    </r>
    <r>
      <rPr>
        <sz val="11"/>
        <color theme="1"/>
        <rFont val="Calibri"/>
        <family val="2"/>
        <scheme val="minor"/>
      </rPr>
      <t xml:space="preserve"> </t>
    </r>
    <r>
      <rPr>
        <b/>
        <sz val="11"/>
        <color theme="1"/>
        <rFont val="Calibri"/>
        <family val="2"/>
        <scheme val="minor"/>
      </rPr>
      <t>coloured concrete,</t>
    </r>
    <r>
      <rPr>
        <sz val="11"/>
        <color theme="1"/>
        <rFont val="Calibri"/>
        <family val="2"/>
        <scheme val="minor"/>
      </rPr>
      <t xml:space="preserve"> Grey colour with  Sandscape finish. Maintain mix characteristics for coloured concrete requiring a matching finish. Use the same source, brand, type, and color of cement, supplementary cementitious materials, aggregates, and admixtures for coloured concrete throughout the project. Use constant cement content, supplementary cementitious material content, and water/ cementitious materials ratio to maintain consistent color. Obtain engineer approval for coloured concrete mixes before placing coloured concrete. Vendor shall provide a finished coloured concrete sample from the previous project having minimum dimensions of </t>
    </r>
    <r>
      <rPr>
        <b/>
        <sz val="11"/>
        <color theme="1"/>
        <rFont val="Calibri"/>
        <family val="2"/>
        <scheme val="minor"/>
      </rPr>
      <t xml:space="preserve">600x600x40mm size </t>
    </r>
    <r>
      <rPr>
        <sz val="11"/>
        <color theme="1"/>
        <rFont val="Calibri"/>
        <family val="2"/>
        <scheme val="minor"/>
      </rPr>
      <t xml:space="preserve"> for landscape architect's approval. cost including of all materials at site, wastages, Power trowel finishing, colour pigment, required machinery, creating panels, grooves etc, all labour charges and other charges required to complete.</t>
    </r>
  </si>
  <si>
    <t>Grey color with Sandscape finish of Running Brick / Classic Grey  pattern.</t>
  </si>
  <si>
    <r>
      <rPr>
        <b/>
        <sz val="11"/>
        <rFont val="Calibri"/>
        <family val="2"/>
        <scheme val="minor"/>
      </rPr>
      <t>Pedastrain Pathway and Carparking</t>
    </r>
    <r>
      <rPr>
        <sz val="11"/>
        <rFont val="Calibri"/>
        <family val="2"/>
        <scheme val="minor"/>
      </rPr>
      <t xml:space="preserve"> : Providing and laying of </t>
    </r>
    <r>
      <rPr>
        <b/>
        <sz val="11"/>
        <rFont val="Calibri"/>
        <family val="2"/>
        <scheme val="minor"/>
      </rPr>
      <t>Precast concrete pavers of size 100x200x80mm thick, shot blasted, Grey colour, Make: Super Tiles /equivalent</t>
    </r>
    <r>
      <rPr>
        <sz val="11"/>
        <rFont val="Calibri"/>
        <family val="2"/>
        <scheme val="minor"/>
      </rPr>
      <t xml:space="preserve"> interlocking pavers laid over 50mm thk 'M' sand bed and compacting with plate vibrator having 3tons compaction force thereby forcing part of sand underneath to come up in between joints, final compaction of paver surface joints into its final level. pattern as per landscape architects details. The cost including of all materials at site, wastages, all labour charges, cutting the pavers using machine tools at ends or trims and other charges as required to complete.  </t>
    </r>
  </si>
  <si>
    <t>Basic price of Paver: Rs.861.12/Sqm</t>
  </si>
  <si>
    <r>
      <rPr>
        <b/>
        <sz val="11"/>
        <rFont val="Calibri"/>
        <family val="2"/>
        <scheme val="minor"/>
      </rPr>
      <t>Precast Flush Kerbs
Rate including of the following:-</t>
    </r>
    <r>
      <rPr>
        <sz val="11"/>
        <rFont val="Calibri"/>
        <family val="2"/>
        <scheme val="minor"/>
      </rPr>
      <t xml:space="preserve">
a) Excavating trench of 300 mm wide in all kind of soil excluding soft/ hard rocks to a depth of 300 mm including using the selected /approved excavated materials for back filling, well compacting and backfilling to the required space &amp; level the surplus earth inside the site  premises
b) Providing and laying PCC 1:4:8 for foundation of size 275 mm wide and 50 mm base and 75 mm deep side haunch (as per drawing) using graded granite aggregate of 20 mm and down size &amp; M Sand, including mixing, compacted by wooden or cast iron rammers, curing etc., complete.
c) Supply of precast concrete kerb  Make: SuperTiles/Sobha/Equivalent.                                          
d) Handling of precast concrete kerb to place of work for fixing.
e) Fixing kerb in excavated trench as per the drawing (including PCC)
f) Refilling earth on both the sides with proper compaction
g) Finishing the joints with CM 1:4
h) Painting the kerb with a coat of primer &amp; 2 coats of enamel paint of approved shade &amp; make.
The rates including making drainage opening wherever required</t>
    </r>
  </si>
  <si>
    <t>Basic price of Kerb: Rs.450/Rmt</t>
  </si>
  <si>
    <r>
      <t xml:space="preserve">150mm x 450mm x </t>
    </r>
    <r>
      <rPr>
        <b/>
        <sz val="11"/>
        <rFont val="Calibri"/>
        <family val="2"/>
        <scheme val="minor"/>
      </rPr>
      <t xml:space="preserve">600mm </t>
    </r>
    <r>
      <rPr>
        <sz val="11"/>
        <rFont val="Calibri"/>
        <family val="2"/>
        <scheme val="minor"/>
      </rPr>
      <t>(Splay kerb)</t>
    </r>
  </si>
  <si>
    <r>
      <t xml:space="preserve">150mm x 450mm x </t>
    </r>
    <r>
      <rPr>
        <b/>
        <sz val="11"/>
        <rFont val="Calibri"/>
        <family val="2"/>
        <scheme val="minor"/>
      </rPr>
      <t xml:space="preserve">600mm </t>
    </r>
    <r>
      <rPr>
        <sz val="11"/>
        <rFont val="Calibri"/>
        <family val="2"/>
        <scheme val="minor"/>
      </rPr>
      <t>(Flush kerb)</t>
    </r>
  </si>
  <si>
    <r>
      <rPr>
        <b/>
        <sz val="11"/>
        <rFont val="Calibri"/>
        <family val="2"/>
        <scheme val="minor"/>
      </rPr>
      <t xml:space="preserve">Saucer Drain </t>
    </r>
    <r>
      <rPr>
        <sz val="11"/>
        <rFont val="Calibri"/>
        <family val="2"/>
        <scheme val="minor"/>
      </rPr>
      <t xml:space="preserve">
Rate inclusive of the following:
a) Supply of precast concrete Saucer Drain of size:300mm wide and 125mm  deep
b) Pointing at Joints with CM 1:3 over 30mm thk M Sand with compaction 
c) Handling of precast concrete kerb to place of work for fixing.
d) Fixing saucer drain in excavated trench as per the drawing
e) Refilling earth on both the sides with proper compaction
f) Finishing the joints with CM 1:3
Make: Super Tiles/Equivalent. </t>
    </r>
  </si>
  <si>
    <r>
      <t xml:space="preserve">Providing and constructing at all levels </t>
    </r>
    <r>
      <rPr>
        <b/>
        <sz val="11"/>
        <rFont val="Calibri"/>
        <family val="2"/>
        <scheme val="minor"/>
      </rPr>
      <t>Solid concrete block masonry</t>
    </r>
    <r>
      <rPr>
        <sz val="11"/>
        <rFont val="Calibri"/>
        <family val="2"/>
        <scheme val="minor"/>
      </rPr>
      <t xml:space="preserve"> of suitable  heights as per design or as directed with precast cement concrete Solid blocks of approved quality and make confirming to ISI code No.2185 with a crushing strength of not less than 35 Kg/Sq.cm in CM 1:4 mix consolidated  10mm  thick  with  necessary  scaffolding, ladders, platforms and staging, curing and all  lead  &amp;  lift  complete. plant required for the execution of the work. Bearing blocks of concrete or bricks in mortar courses will have to be introduced where required.</t>
    </r>
  </si>
  <si>
    <t>Locally available Solid Blocks considered. No Brands</t>
  </si>
  <si>
    <r>
      <t xml:space="preserve">Providing and Constructing of </t>
    </r>
    <r>
      <rPr>
        <b/>
        <sz val="11"/>
        <rFont val="Calibri"/>
        <family val="2"/>
        <scheme val="minor"/>
      </rPr>
      <t xml:space="preserve">200mm thk Solid Cement Concrete </t>
    </r>
    <r>
      <rPr>
        <sz val="11"/>
        <rFont val="Calibri"/>
        <family val="2"/>
        <scheme val="minor"/>
      </rPr>
      <t>Block Masonry work  at  all levels in cement  mortar 1:6 (1Cement: 6 Manufactured  Sand) using standard  sizes of 400mm X 200mm  X 200mm  of solid cement concrete blocks of thickness, with a minimum  compressive  strength of 35 Kg/Sq Cm conforming  to IS 2185, including all scaffolding, staging, wastages,  labour, curing, all Lead &amp; lifts, raking, pointing the joints to at least 10mm depth, cleaning surroundings at all time, using proper tools (block cutting machine, spirit level, Right angle (BIG) and tackles, etc. complete and  as  directed   and  as  per  specification  &amp;  drawings and  as  per  the directions of Client / the Engineer.</t>
    </r>
  </si>
  <si>
    <r>
      <t xml:space="preserve">Providing  and  Constructing  of </t>
    </r>
    <r>
      <rPr>
        <b/>
        <sz val="11"/>
        <rFont val="Calibri"/>
        <family val="2"/>
        <scheme val="minor"/>
      </rPr>
      <t xml:space="preserve"> 150mm thk Solid  Cement  Concrete  Block Masonry </t>
    </r>
    <r>
      <rPr>
        <sz val="11"/>
        <rFont val="Calibri"/>
        <family val="2"/>
        <scheme val="minor"/>
      </rPr>
      <t xml:space="preserve"> work  at  all levels in cement  mortar 1:6 (1Cement:6  Manufactured  Sand) using standard  sizes of 400mm X 200mm  X 150mm  of solid cement  concrete  blocks  of thickness, with a minimum  compressive  strength of 35 Kg/Sq Cm conforming  to IS 2185, including all scaffolding, staging, wastages,  labour, curing, all Lead &amp; lifts, raking, pointing the joints to at least 10mm depth, cleaning surroundings at all time, using proper tools (block cutting machine, spirit level, Right angle (BIG) and tackles, etc. complete   and  as  directed   and  as  per  specification   &amp;  drawings   and  as  per  the directions of Client / the Engineer.</t>
    </r>
  </si>
  <si>
    <r>
      <t xml:space="preserve">Providing and constructing at all levels </t>
    </r>
    <r>
      <rPr>
        <b/>
        <sz val="11"/>
        <rFont val="Calibri"/>
        <family val="2"/>
        <scheme val="minor"/>
      </rPr>
      <t xml:space="preserve">SS Masonry work </t>
    </r>
    <r>
      <rPr>
        <sz val="11"/>
        <rFont val="Calibri"/>
        <family val="2"/>
        <scheme val="minor"/>
      </rPr>
      <t>of suitable heights as per design or as directed with</t>
    </r>
    <r>
      <rPr>
        <b/>
        <sz val="11"/>
        <rFont val="Calibri"/>
        <family val="2"/>
        <scheme val="minor"/>
      </rPr>
      <t xml:space="preserve"> cement mortar 1:6 </t>
    </r>
    <r>
      <rPr>
        <sz val="11"/>
        <rFont val="Calibri"/>
        <family val="2"/>
        <scheme val="minor"/>
      </rPr>
      <t>mix  using  granite  size  stone  in  courses not  less than  200 mm  high  with  edges  of  the   stone  hammer  dressed and bond stones at two meter apart in each course with finish in line and level including curing, weep holes, scaffolding etc. complete all as per specifications.</t>
    </r>
  </si>
  <si>
    <r>
      <t xml:space="preserve">Providing and laying of  </t>
    </r>
    <r>
      <rPr>
        <b/>
        <sz val="11"/>
        <rFont val="Calibri"/>
        <family val="2"/>
        <scheme val="minor"/>
      </rPr>
      <t>50mm thick DPC,</t>
    </r>
    <r>
      <rPr>
        <sz val="11"/>
        <rFont val="Calibri"/>
        <family val="2"/>
        <scheme val="minor"/>
      </rPr>
      <t xml:space="preserve"> Cement Concrete 1:3:6 with  aggregate of 20mm down graded machine crushed HBG metal shall be used. Where specified approved water admixture (100 ml/one bag of cement of conplast X 421 IC of m/s fosroc or equivalent) shall be mixed . Including cost of shuttering, all operational, incidental works labour charges etc., complete for finished item of work.</t>
    </r>
  </si>
  <si>
    <r>
      <t xml:space="preserve">Preparing the surface, providing &amp; applying Sponge finish Plastering for </t>
    </r>
    <r>
      <rPr>
        <b/>
        <sz val="11"/>
        <rFont val="Calibri"/>
        <family val="2"/>
        <scheme val="minor"/>
      </rPr>
      <t xml:space="preserve">external walls </t>
    </r>
    <r>
      <rPr>
        <sz val="11"/>
        <rFont val="Calibri"/>
        <family val="2"/>
        <scheme val="minor"/>
      </rPr>
      <t xml:space="preserve"> in </t>
    </r>
    <r>
      <rPr>
        <b/>
        <sz val="11"/>
        <rFont val="Calibri"/>
        <family val="2"/>
        <scheme val="minor"/>
      </rPr>
      <t>two layers</t>
    </r>
    <r>
      <rPr>
        <sz val="11"/>
        <rFont val="Calibri"/>
        <family val="2"/>
        <scheme val="minor"/>
      </rPr>
      <t xml:space="preserve"> with base coat </t>
    </r>
    <r>
      <rPr>
        <b/>
        <sz val="11"/>
        <rFont val="Calibri"/>
        <family val="2"/>
        <scheme val="minor"/>
      </rPr>
      <t>12mm thick</t>
    </r>
    <r>
      <rPr>
        <sz val="11"/>
        <rFont val="Calibri"/>
        <family val="2"/>
        <scheme val="minor"/>
      </rPr>
      <t xml:space="preserve"> in CM 1:6 (1cement : 6 Manufactured sand) &amp; finishing coat </t>
    </r>
    <r>
      <rPr>
        <b/>
        <sz val="11"/>
        <rFont val="Calibri"/>
        <family val="2"/>
        <scheme val="minor"/>
      </rPr>
      <t>8mm thick</t>
    </r>
    <r>
      <rPr>
        <sz val="11"/>
        <rFont val="Calibri"/>
        <family val="2"/>
        <scheme val="minor"/>
      </rPr>
      <t xml:space="preserve"> in CM 1:4 (1cement : 4 Manufactured sand) laid in panels with jointless finish as per design including Water Proofing Compound 2% by weight for both coats of approved make, cement punning of cornices / projection / grooves, hacking, drip mould of all shape and sizes, fixing of 200 mm wide GI plaster Rhombus shaped mesh Arpitha or equivalent approved make in the junctions of the masonry &amp; R.C.C work, over electrical conduiting if  exceeds one number &amp; wherever applicable as per manufacturer's specifications and plastering the mesh in CM 1:3. The work shall include cost of materials, labour, curing, approved waterproofing chemical, all lead and lifts at all levels, loading and unloading, scaffolding and all other incidental charges ,cleaning surroundings at all time ,using proper tools (spirit level, Right angle (BIG) and tackles, etc. , complete and as directed by the Client / the Engineer. The rate to include providing grooves of 25 x 10mm or plaster drip mould bands of size 40 x 20mm wide if any, wherever required as per the drawings etc., complete. </t>
    </r>
  </si>
  <si>
    <t>Grooves and Bands are not included which shall be paid separately. 150mm wide GI Mesh considered</t>
  </si>
  <si>
    <r>
      <t xml:space="preserve">Prepare the surface, hacking, providing and applying </t>
    </r>
    <r>
      <rPr>
        <b/>
        <sz val="11"/>
        <rFont val="Calibri"/>
        <family val="2"/>
        <scheme val="minor"/>
      </rPr>
      <t>Internal plastering</t>
    </r>
    <r>
      <rPr>
        <sz val="11"/>
        <rFont val="Calibri"/>
        <family val="2"/>
        <scheme val="minor"/>
      </rPr>
      <t xml:space="preserve"> to all internal RCC / Masonry surface, walls etc. at all levels, in </t>
    </r>
    <r>
      <rPr>
        <b/>
        <sz val="11"/>
        <rFont val="Calibri"/>
        <family val="2"/>
        <scheme val="minor"/>
      </rPr>
      <t>cement mortar 1:6, 12mm thick</t>
    </r>
    <r>
      <rPr>
        <sz val="11"/>
        <rFont val="Calibri"/>
        <family val="2"/>
        <scheme val="minor"/>
      </rPr>
      <t xml:space="preserve">, sponge finished, PVC rings as plaster thickness fixing for round openings, to line with necessary scaffolding, curing,etc, complete. including all lead and lifts. Cost to include supplying and Fixing  Plaster GI Rhombus shaped mesh 200 mm wide (for concrete and block joints) and over electrical conduiting if exceeds one number made out of galvanized iron of nominal thickness 0.35mm with a zinc coating of 120 gms / Sqm of Arpitha or equivalent make, GI exposed corner beads (For exposed corners) made out of galvanized iron of nominal thickness 0.50 mm with zinc coating of size 45mm x 45mm of Arpitha or equivalent make, as protector for plastered wall and column corners/edges, including cutting grooves, rate to include the groove cutting for conduiting if required, plastering the mesh for both in CM 1:3 (concrete/masonry, grooves, electrical conduits), including tying in position by using Galvanised nails / washer / screws etc at the Column corners, wall corners wherever called for required size. and cost of necessary staging,etc., complete. </t>
    </r>
  </si>
  <si>
    <t>Grooves and Bands are not included which shall be paid separately. 150mm wide GI Mesh considered. Corner bead, Groove cutting and Cement mortar filling are included which shall be paid separately.</t>
  </si>
  <si>
    <r>
      <t xml:space="preserve">Providing, applying,  </t>
    </r>
    <r>
      <rPr>
        <b/>
        <sz val="11"/>
        <rFont val="Calibri"/>
        <family val="2"/>
        <scheme val="minor"/>
      </rPr>
      <t>Rough plastering</t>
    </r>
    <r>
      <rPr>
        <sz val="11"/>
        <rFont val="Calibri"/>
        <family val="2"/>
        <scheme val="minor"/>
      </rPr>
      <t xml:space="preserve"> at all levels (neat uniform rakings) in CM 1:6, (1cement :6 Manufactured sand) </t>
    </r>
    <r>
      <rPr>
        <b/>
        <sz val="11"/>
        <rFont val="Calibri"/>
        <family val="2"/>
        <scheme val="minor"/>
      </rPr>
      <t>8mm thick</t>
    </r>
    <r>
      <rPr>
        <sz val="11"/>
        <rFont val="Calibri"/>
        <family val="2"/>
        <scheme val="minor"/>
      </rPr>
      <t xml:space="preserve"> for walls, fixing tiles, granite slabs, marble etc. to line and plumb for walls including scartching the surface to receive the tiles for Dado backing, curing for 7 days, cleaning surroundings at all time, using proper tools (Spirit level, Right angle (BIG) and tackles, etc. complete at all levels.</t>
    </r>
  </si>
  <si>
    <t>150mm wide GI Mesh considered. Corner bead, Groove cutting and Cement mortar filling are included which shall be paid separately.</t>
  </si>
  <si>
    <r>
      <rPr>
        <b/>
        <sz val="11"/>
        <rFont val="Calibri"/>
        <family val="2"/>
        <scheme val="minor"/>
      </rPr>
      <t>Texture Scratch Finish:</t>
    </r>
    <r>
      <rPr>
        <sz val="11"/>
        <rFont val="Calibri"/>
        <family val="2"/>
        <scheme val="minor"/>
      </rPr>
      <t xml:space="preserve"> Providing and applying synthetic textured finish (3 mm thick) trowel finish textured coat comprising of minimum 4 coats out of which the base coat shall be of acrylic texture of 3 mm thick with silicious aggregates &amp; a coat of Primer as bonding layer between texture and Paint, the final 2 coats shall comprise of acrylic weather proof emulsion, all in approved colour and texture to external wall faces including preparation of surface, appropriate primer coat, grooves 16mm, etc. applied as per manufacturer's instructions complete &amp; Client / the Engineer instructions, as required. All materials shall be of Asian/ Berger/ Nerolac/equivalent make. The finish shall be colourfast, water repellant, resistant to condensate formation, cover hairline cracks/ crazing, UV &amp; alkali resistant &amp; ensure good breathability for the substrate all to the satisfaction of the Client / the Engineer.
The surface to be painted shall be made free from any loose paint, dust, grease and any fungus, algae or moss, on it shall got be removed thoroughly by vigorous wire brushing and cleaning with water. Any surface imperfection such as holes, dents, pin holes, slurries , cracks shall be corrected by filling with external wall putty.
The rate includes cost of all materials, labour, scaffolding, Platforms, gondola, ladders charges, storing &amp; safeguarding the labour in all heights.
Nothing extra shall be payable for repairing &amp; touch-ups till handing over due to poor workmenship, to the satisfaction of Client / the Engineer.</t>
    </r>
  </si>
  <si>
    <t>Basic price applicable as per Civil Agreement</t>
  </si>
  <si>
    <r>
      <rPr>
        <b/>
        <sz val="11"/>
        <rFont val="Calibri"/>
        <family val="2"/>
        <scheme val="minor"/>
      </rPr>
      <t>Internal Wall Painting</t>
    </r>
    <r>
      <rPr>
        <sz val="11"/>
        <rFont val="Calibri"/>
        <family val="2"/>
        <scheme val="minor"/>
      </rPr>
      <t>:Providing  and applying  Acrylic emulsion  paint for interior  walls with 2 coats of Birla or equivalent white wall putty + 1  coat of  w/b   primer and two coats of acrylic emulsion paint of asian make or equivalent, for walls of approved  colour. And preparing  the surface by cleaning/sanding, filling  up  the  cracks  with  crack  filler, erecting  and  dismantling  of scaffolding  as &amp; when it is required,  finishing  the surface with roller  etc., complete. Note: Contractor  shall arrange  for his own scaffolding  materials,  ladders, LDPE sheets that requires protection for door, window, switch box, MS Railing works, etc.,  legs of the  ladders  shall  be  covered  properly  with  gunny  bags  so  that  floor  does  not  get damaged. Floor shall be properly covered with plastic sheets to avoid spillage of paint while  applying  etc.,  complete   with  all  leads  &amp;  lifts  at  all  levels  complete  and  as per the instructions of the Client / the Engineer.
Nothing extra shall be payable for repairing &amp; touch-ups till handing over due to poor workmenship, to the satisfaction of Client / the Engineer.</t>
    </r>
  </si>
  <si>
    <t>Smooth putty considered. Coarse putty shall be paid separately.</t>
  </si>
  <si>
    <r>
      <t>Providing  &amp; Laying of Anti skid ceramic tiles</t>
    </r>
    <r>
      <rPr>
        <b/>
        <sz val="11"/>
        <rFont val="Calibri"/>
        <family val="2"/>
        <scheme val="minor"/>
      </rPr>
      <t xml:space="preserve"> </t>
    </r>
    <r>
      <rPr>
        <sz val="11"/>
        <rFont val="Calibri"/>
        <family val="2"/>
        <scheme val="minor"/>
      </rPr>
      <t xml:space="preserve">(as per Product standardization) or equivalent reputed make of approved size </t>
    </r>
    <r>
      <rPr>
        <b/>
        <sz val="11"/>
        <rFont val="Calibri"/>
        <family val="2"/>
        <scheme val="minor"/>
      </rPr>
      <t>(300mmX300mm),</t>
    </r>
    <r>
      <rPr>
        <sz val="11"/>
        <rFont val="Calibri"/>
        <family val="2"/>
        <scheme val="minor"/>
      </rPr>
      <t xml:space="preserve"> thickness as manufacturer,   in  approved colours/shades to floor in required position set with </t>
    </r>
    <r>
      <rPr>
        <b/>
        <sz val="11"/>
        <rFont val="Calibri"/>
        <family val="2"/>
        <scheme val="minor"/>
      </rPr>
      <t xml:space="preserve">average thickness of 4mm thk polymer modified tile adhesive (acheived using 8mm toothed trowel applicator), </t>
    </r>
    <r>
      <rPr>
        <sz val="11"/>
        <rFont val="Calibri"/>
        <family val="2"/>
        <scheme val="minor"/>
      </rPr>
      <t>matching the design patterns, using necessary tools &amp; tackles Joints to run continuous horizontally and vertically with 2mm spacers, levelling, lining, pointing with cementitious based polymer grouting of the joints of  balendura /laticrete or equivalent make to the required contrast colour of the tile (as per technical specification standardization), rubbing, washing, cleaning and protecting finished surface from scratches, damage, stains and other damages at level with, 750/1000 GSM - 2mm thick self adhesive sheet Floor guard make or equivalent, joints to be taped, should remain intact till handing over, removed &amp; disposed out of site after completion etc. with all leads &amp; lifts at all levels and heights  and all as per the instructions of Client / the Engineer complete.</t>
    </r>
  </si>
  <si>
    <t>Basic price applicable as per Civil Agreement. PVC Sheet / Bubble guard sheet protection considered.</t>
  </si>
  <si>
    <r>
      <t xml:space="preserve">Providing, cutting to required size and laying of </t>
    </r>
    <r>
      <rPr>
        <b/>
        <sz val="11"/>
        <rFont val="Calibri"/>
        <family val="2"/>
        <scheme val="minor"/>
      </rPr>
      <t>Anti-skid ceramic tiles of size 300mm x 600mm for dadoing</t>
    </r>
    <r>
      <rPr>
        <sz val="11"/>
        <rFont val="Calibri"/>
        <family val="2"/>
        <scheme val="minor"/>
      </rPr>
      <t xml:space="preserve"> of approved colour and shade over average thickness of 3mm thk polymer modified tile adhesive, which is achieved through 6 mm toothed trowel, with 2mm spacers including PVC Edge beading (the exposed corners of door/ledge wall with matching PVC corner beadings from Arpitha make or Equivalent laid to horizontal pattern/Staggered pattern as per drawing) material, labour, machinery, Cutting charges and pointing with the matching colour </t>
    </r>
    <r>
      <rPr>
        <b/>
        <sz val="11"/>
        <rFont val="Calibri"/>
        <family val="2"/>
        <scheme val="minor"/>
      </rPr>
      <t xml:space="preserve">tile grout of cementitious based polymer grouting for wall,  </t>
    </r>
    <r>
      <rPr>
        <sz val="11"/>
        <rFont val="Calibri"/>
        <family val="2"/>
        <scheme val="minor"/>
      </rPr>
      <t xml:space="preserve">and (all around wall floor joints with matching colour sanitary grade silicone sealant or matching colour </t>
    </r>
    <r>
      <rPr>
        <b/>
        <sz val="11"/>
        <rFont val="Calibri"/>
        <family val="2"/>
        <scheme val="minor"/>
      </rPr>
      <t xml:space="preserve">Epoxy grout 2 to 3 mm </t>
    </r>
    <r>
      <rPr>
        <sz val="11"/>
        <rFont val="Calibri"/>
        <family val="2"/>
        <scheme val="minor"/>
      </rPr>
      <t>haunching of balendura/laticrete), Cleaning, soap washing, cleaning of debris at all time ,using proper tools (Spirit level, Right angle) making tile round cuttings using advanced machines without any chipped edges for the plumbing outlet points, and tackles etc complete, with all leads &amp; lifts at all levels and heights  and all as per the instructions of Client / the Engineer.</t>
    </r>
  </si>
  <si>
    <r>
      <t xml:space="preserve">Providing and laying Cement  Screed Concrete Flooring of </t>
    </r>
    <r>
      <rPr>
        <b/>
        <sz val="11"/>
        <rFont val="Calibri"/>
        <family val="2"/>
        <scheme val="minor"/>
      </rPr>
      <t>35mm  average thickness</t>
    </r>
    <r>
      <rPr>
        <sz val="11"/>
        <rFont val="Calibri"/>
        <family val="2"/>
        <scheme val="minor"/>
      </rPr>
      <t xml:space="preserve"> with </t>
    </r>
    <r>
      <rPr>
        <b/>
        <sz val="11"/>
        <rFont val="Calibri"/>
        <family val="2"/>
        <scheme val="minor"/>
      </rPr>
      <t xml:space="preserve">cement concrete 1:2:4 </t>
    </r>
    <r>
      <rPr>
        <sz val="11"/>
        <rFont val="Calibri"/>
        <family val="2"/>
        <scheme val="minor"/>
      </rPr>
      <t>using 12mm and down graded aggregates to be finished smooth in order to achieve proper level to receive tile flooring,  includes compacting, curing,  etc., complete at all levels  with all leads and lifts, and as per the instructions of Client / the Engineer.</t>
    </r>
  </si>
  <si>
    <r>
      <t>Providing &amp; fixing</t>
    </r>
    <r>
      <rPr>
        <b/>
        <sz val="11"/>
        <rFont val="Calibri"/>
        <family val="2"/>
        <scheme val="minor"/>
      </rPr>
      <t xml:space="preserve"> 20mm thk. polished Granite slab </t>
    </r>
    <r>
      <rPr>
        <sz val="11"/>
        <rFont val="Calibri"/>
        <family val="2"/>
        <scheme val="minor"/>
      </rPr>
      <t>(with chamfering at one corner to avoid sharp edge and thereby utilising more space) of approved shade for</t>
    </r>
    <r>
      <rPr>
        <b/>
        <sz val="11"/>
        <rFont val="Calibri"/>
        <family val="2"/>
        <scheme val="minor"/>
      </rPr>
      <t xml:space="preserve"> (counters)</t>
    </r>
    <r>
      <rPr>
        <sz val="11"/>
        <rFont val="Calibri"/>
        <family val="2"/>
        <scheme val="minor"/>
      </rPr>
      <t xml:space="preserve">, with 40 mm lipping (with miter joint - pencil rounded) to cover MS angle support structure (MS bracket/angle a coat of anti corrossive Zinc-Chromate primer and 2 coats of Black/White colour Satin Enamel Paint) all as per the details in the drawings, line groove of 2 x 2 mm for water droplet below the counter, cutting groove in wall finishing, making holes for pipes and basins making provision for fixing bolts, brackets and nuts, sealing the joints of all sanitary ware (Sink/Bowl &amp; granite) and granite &amp; tile joints using sanitary grade matching colour Silicone sealant, curing, surface protection, cleaning when ever instructed, pointing of joints using </t>
    </r>
    <r>
      <rPr>
        <b/>
        <sz val="11"/>
        <rFont val="Calibri"/>
        <family val="2"/>
        <scheme val="minor"/>
      </rPr>
      <t>cementitious grout</t>
    </r>
    <r>
      <rPr>
        <sz val="11"/>
        <rFont val="Calibri"/>
        <family val="2"/>
        <scheme val="minor"/>
      </rPr>
      <t xml:space="preserve"> of approved make &amp; polishing, etc complete with all leads &amp; lifts at all levels as per specifications given in the drawings, and as per the instructions of Client / the Engineer. The Rate includes supporting MS structure as per the drawing &amp; a coat of zinc chromate primer &amp; 2 coats of Synthetic Enamel paint of approved make &amp; color with all leads and lifts at all levels and heights and as directed by Client / the Engineer.</t>
    </r>
    <r>
      <rPr>
        <b/>
        <sz val="11"/>
        <rFont val="Calibri"/>
        <family val="2"/>
        <scheme val="minor"/>
      </rPr>
      <t xml:space="preserve"> 
Note: Plan area shall be measured for payment.</t>
    </r>
  </si>
  <si>
    <t>Actual area including fascia without deducting Openings (Wash basin &amp; Tape) shall be measured and paid. Anchor Bolts shall be measured and paid separately.</t>
  </si>
  <si>
    <r>
      <t xml:space="preserve">Supplying , providing and fixing in position first Engineered/Solid wood  frames (Not sandwiched but soild framesof single wood) of size 100x45mm, </t>
    </r>
    <r>
      <rPr>
        <b/>
        <sz val="11"/>
        <rFont val="Calibri"/>
        <family val="2"/>
        <scheme val="minor"/>
      </rPr>
      <t>32mm thick  Marine grade Flush shutter</t>
    </r>
    <r>
      <rPr>
        <sz val="11"/>
        <rFont val="Calibri"/>
        <family val="2"/>
        <scheme val="minor"/>
      </rPr>
      <t xml:space="preserve">s  with solid infill as per approved specifications phenol bonded with  both side cladded with 1mm thick laminate of approved shade, Front Architrvae ,Back Mould all sizes all as per design shown on the drawing including cost of beading ,  wood lipping and if any,complete. The rate should be  inclusive of PU polish for frame and laminate  for shutter to approved shade &amp; complete.Door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 Nail less architrave fixing using Laquered glue in groove/veneer system fixing. The rate inclusive of providing (a)   Ball bearing butt  hinges (b) Locks  (c) Door Stopper,(d) Concealed Drop seal below door ,e) Tower bolt f) handles etc as per drawing.As per standards, specification and directed by the Engineer-in-charge.
</t>
    </r>
    <r>
      <rPr>
        <b/>
        <sz val="11"/>
        <rFont val="Calibri"/>
        <family val="2"/>
        <scheme val="minor"/>
      </rPr>
      <t>Size : 900mm x 2100mm</t>
    </r>
  </si>
  <si>
    <t>Basic price - 12000/No (all inclusive)</t>
  </si>
  <si>
    <r>
      <t xml:space="preserve">Supplying , providing and fixing in position first Engineered/Solid wood  frames (Not sandwiched but soild framesof single wood) of size 100x45mm, </t>
    </r>
    <r>
      <rPr>
        <b/>
        <sz val="11"/>
        <rFont val="Calibri"/>
        <family val="2"/>
        <scheme val="minor"/>
      </rPr>
      <t xml:space="preserve">30mm thick  Marine grade Flush shutters </t>
    </r>
    <r>
      <rPr>
        <sz val="11"/>
        <rFont val="Calibri"/>
        <family val="2"/>
        <scheme val="minor"/>
      </rPr>
      <t xml:space="preserve"> with solid infill as per approved specifications phenol bonded with  both side cladded with 1mm thick laminate of approved shade, Front Architrvae ,Back Mould all sizes  all as per design shown on the drawing including cost of beading ,  wood lipping and if any,complete. The rate should be  inclusive of PU polish for frame and laminate  for shutter to approved shade &amp; complete.Door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directed.Nail less architrave fixing using Laquered glue in groove/veneer system fixing..The rate inclusive of providing (a)   Ball bearing butt  hinges (b) Locks  (c) Door Stopper, d)Tower bolt e) handles etc as per drawing.As per standards, specification and directed by the Engineer-in-charge.
</t>
    </r>
    <r>
      <rPr>
        <b/>
        <sz val="11"/>
        <rFont val="Calibri"/>
        <family val="2"/>
        <scheme val="minor"/>
      </rPr>
      <t>Size: (750mm x 2100mm)</t>
    </r>
  </si>
  <si>
    <t>Basic price - 11000/No (all inclusive)</t>
  </si>
  <si>
    <r>
      <t xml:space="preserve">Providing and applying the </t>
    </r>
    <r>
      <rPr>
        <b/>
        <sz val="11"/>
        <rFont val="Calibri"/>
        <family val="2"/>
        <scheme val="minor"/>
      </rPr>
      <t>APEX weather proof exterior emulsion</t>
    </r>
    <r>
      <rPr>
        <sz val="11"/>
        <rFont val="Calibri"/>
        <family val="2"/>
        <scheme val="minor"/>
      </rPr>
      <t>(water based 100% acrylic) or approved equivalent grade paint to all type of cement plasters, concrete, exterior walls, ceiling etc. or surface / sub straits(which are subjected to continuous seepage and dampness. The surface to be painted shall be made free from any loose paint, dust, grease and any fungus, algae or moss, on it shall got be removed thoroughly by vigorous wire brushing and cleaning with water. Then one coat of exterior grade wall primer be applied after which any surface imperfection such as holes, dents, pin holes, slurries, cracks shall be corrected by filling with external wall putty. Thereafter second coat of exterior grade wall primer and again surface imperfection to be corrected. Thereafter Apex weatherproof exterior emulsion paint to be applied in two coats. All materials shall be of Asian/ Berger/ Nerolac/equivalent make. The color and pattern/ color combination of the paint shall be got approved from Client / the Engineer. Contractor has to submit photographs of building with colour combinations for sample selection. The stock of the quantity for all material as manufacturer’s theoretical consumption (per unit of actual wall surface area) shall be made available at site before commencement of the painting work. The rate includes cost of all materials, labour, scaffolding, Platforms, gondola, ladders charges, storing &amp; safeguarding the labour in all heights.
Nothing extra shall be payable for repairing &amp; touch-ups till handing over due to poor workmenship, to the satisfaction of Client / the Engineer.</t>
    </r>
  </si>
  <si>
    <r>
      <rPr>
        <b/>
        <sz val="11"/>
        <rFont val="Calibri"/>
        <family val="2"/>
        <scheme val="minor"/>
      </rPr>
      <t>Coping:</t>
    </r>
    <r>
      <rPr>
        <sz val="11"/>
        <rFont val="Calibri"/>
        <family val="2"/>
        <scheme val="minor"/>
      </rPr>
      <t xml:space="preserve"> Providing and fixing in position </t>
    </r>
    <r>
      <rPr>
        <b/>
        <sz val="11"/>
        <rFont val="Calibri"/>
        <family val="2"/>
        <scheme val="minor"/>
      </rPr>
      <t>40mm thk, Flamed finish/Lather finish of Sera Granite /Royal Brown</t>
    </r>
    <r>
      <rPr>
        <sz val="11"/>
        <rFont val="Calibri"/>
        <family val="2"/>
        <scheme val="minor"/>
      </rPr>
      <t xml:space="preserve"> with grey colour for coping laid with a paper cut joint &amp; over  a  bed of  20mm thick CM 1:4, set  in cement  slurry mixed with colour pigment to match the shade of the slab, joints  neatly  done,  including machine cut straight edge with paper joints, smoothening the edges and complete  all  as per  specifications, drawings &amp; directions. Cost including of all materials at site, wastages, rounding/Nosing, chamfering, grooves if required, all labour charges, curing, chemical washing and all other necessary charges required to complete.</t>
    </r>
  </si>
  <si>
    <t>Edge chamferring considered. No nosing</t>
  </si>
  <si>
    <t>upto 180mm Wide</t>
  </si>
  <si>
    <t>200mm wide</t>
  </si>
  <si>
    <t>250mm wide</t>
  </si>
  <si>
    <t>300mm wide</t>
  </si>
  <si>
    <t>400mm wide</t>
  </si>
  <si>
    <t>450mm wide</t>
  </si>
  <si>
    <t xml:space="preserve">Providing and applying  Granite Texture Paint for Signage wall, painting two coats of approved quality/ colour/ shade over a coat of water based cement primer, on new surface to give an even shade to match as per building colour. cleaning the surface of all dirt, dust and foreign matter etc. The rate shall include the cost of material, labour, scaffolding, surface preparation etc., Complete all as per manufactures specifications &amp; direction. </t>
  </si>
  <si>
    <t>Providing and fixing in position to pattern 40mm thk Granite cladding on walls/ RCC with manufacturer recommended adhesive and PVC spacers, with base coat of minimum 20mm thick CM 1:4, joints shall be treated with polymer based cement grout.  And shall have the edges machine cut to precise sizes to produce very fine joints. Cost to include chasing of wall wherever required, surface preparation, grooves of approved size, chamfering, edge polishing, provision of electrical fixtures and services, labour, materials, wastages, curing, cleaning, all lead, lifts, necessary staging/scaffolding, polishing/finishing as specified, any other related works, etc., all complete as per drawing, specifications and as directed by the Client / the Engineer.</t>
  </si>
  <si>
    <t>Providing and applying fibre reinforced elastomeric liquid water proofing membrane with resilient acrylic polymers on top of concrete surface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t>
  </si>
  <si>
    <r>
      <t xml:space="preserve">Providing and filling approved 50mm downsize </t>
    </r>
    <r>
      <rPr>
        <b/>
        <sz val="11"/>
        <rFont val="Calibri"/>
        <family val="2"/>
        <scheme val="minor"/>
      </rPr>
      <t xml:space="preserve">Cinder in CM 1:8 </t>
    </r>
    <r>
      <rPr>
        <sz val="11"/>
        <rFont val="Calibri"/>
        <family val="2"/>
        <scheme val="minor"/>
      </rPr>
      <t>proportion  having high compressive strength with thermal / acoustic insulation properties, anti-corrosion of  desired density. Cinder available from furnaces of steam boilers using coal fuel only shall be used and brick kiln cinder shall not be allowed. The cinder should be cleaned, free from dirt and wood ashes and shall pass through IS 3.35 sieve with 50% passing through IS 1.70 sieve and should not contain more than 10% of unburnt carbon and not more than 0.5% of acid soluble sulphates(SO). The cinder should be soaked in water before filling. Including Mixing, transportation, placing, compacting and finishing to the required level etc complete. density 800 Kg/Cum. The concrete shall be cured for 7 days.</t>
    </r>
  </si>
  <si>
    <r>
      <rPr>
        <b/>
        <sz val="11"/>
        <rFont val="Calibri"/>
        <family val="2"/>
        <scheme val="minor"/>
      </rPr>
      <t xml:space="preserve">Stepping stone: </t>
    </r>
    <r>
      <rPr>
        <sz val="11"/>
        <rFont val="Calibri"/>
        <family val="2"/>
        <scheme val="minor"/>
      </rPr>
      <t>Providing and fixing in position</t>
    </r>
    <r>
      <rPr>
        <b/>
        <sz val="11"/>
        <rFont val="Calibri"/>
        <family val="2"/>
        <scheme val="minor"/>
      </rPr>
      <t xml:space="preserve"> 40mm thk, Sera Granite/Royal Brown/Silver Grey</t>
    </r>
    <r>
      <rPr>
        <sz val="11"/>
        <rFont val="Calibri"/>
        <family val="2"/>
        <scheme val="minor"/>
      </rPr>
      <t xml:space="preserve"> with grey colour for stepping. laid with a paper cut joint &amp; over a well compacted 50mm thick gravel or M Sand bed. Including machine cut straight edge with paper joints, smoothening the edges and complete  all  as per  specifications, drawings &amp; directions. Cost including of all materials at site, wastages, rounding/nosing, grooves if any, chanfering etc, all labour charges, chemical washing and all other necessary charges required to complete. </t>
    </r>
  </si>
  <si>
    <r>
      <t xml:space="preserve">Providing and fixing in position </t>
    </r>
    <r>
      <rPr>
        <b/>
        <sz val="11"/>
        <rFont val="Calibri"/>
        <family val="2"/>
        <scheme val="minor"/>
      </rPr>
      <t>40mm thk, flame finish / Sera Granite/Royal Brown/Silver Grey / black Granite</t>
    </r>
    <r>
      <rPr>
        <sz val="11"/>
        <rFont val="Calibri"/>
        <family val="2"/>
        <scheme val="minor"/>
      </rPr>
      <t xml:space="preserve"> with grey colour for flooring laid with a paper cut joint &amp; over  a  bed of  20mm thick CM 1:4, set  in cement  slurry mixed with colour pigment to match the shade of the slab, joints  neatly  done,  including machine cut straight edge with paper joints, smoothening the edges and complete  all  as per  specifications, drawings &amp; directions. Cost including of all materials at site, all labour charges, curing, chemical washing and all other necessary charges required to complete. </t>
    </r>
  </si>
  <si>
    <r>
      <t xml:space="preserve">Providing and fixing of </t>
    </r>
    <r>
      <rPr>
        <b/>
        <sz val="11"/>
        <rFont val="Calibri"/>
        <family val="2"/>
        <scheme val="minor"/>
      </rPr>
      <t xml:space="preserve">16mm thk Anti-skid Heavy duty Vitrified Tiles </t>
    </r>
    <r>
      <rPr>
        <sz val="11"/>
        <rFont val="Calibri"/>
        <family val="2"/>
        <scheme val="minor"/>
      </rPr>
      <t>for flooring using a size of tile, colour, approved shade, and patterns are given by the Architect's details and specifications. Make such as pavit or equivalent, laid over a bed of 20mm thick in C.M 1:4 set in cement slurry including jointing &amp; pointing with white cement &amp; colour pigment with matching the tiles shades. complete  all  as per technical specifications given by the manufacturer &amp; directions.</t>
    </r>
    <r>
      <rPr>
        <b/>
        <sz val="11"/>
        <rFont val="Calibri"/>
        <family val="2"/>
        <scheme val="minor"/>
      </rPr>
      <t xml:space="preserve"> </t>
    </r>
    <r>
      <rPr>
        <sz val="11"/>
        <rFont val="Calibri"/>
        <family val="2"/>
        <scheme val="minor"/>
      </rPr>
      <t xml:space="preserve">Cost including of all materials at site, all labour charges, curing, chemical washing and other charges required to complete.  </t>
    </r>
  </si>
  <si>
    <t>Do as above item for Skiring - 100mm height</t>
  </si>
  <si>
    <r>
      <rPr>
        <b/>
        <sz val="11"/>
        <rFont val="Calibri"/>
        <family val="2"/>
        <scheme val="minor"/>
      </rPr>
      <t>Stage Band:</t>
    </r>
    <r>
      <rPr>
        <sz val="11"/>
        <rFont val="Calibri"/>
        <family val="2"/>
        <scheme val="minor"/>
      </rPr>
      <t xml:space="preserve"> Providing and fixing in position</t>
    </r>
    <r>
      <rPr>
        <b/>
        <sz val="11"/>
        <rFont val="Calibri"/>
        <family val="2"/>
        <scheme val="minor"/>
      </rPr>
      <t xml:space="preserve"> 40mm thk, 300mm wide, flamed finish black Granite band for flooring</t>
    </r>
    <r>
      <rPr>
        <sz val="11"/>
        <rFont val="Calibri"/>
        <family val="2"/>
        <scheme val="minor"/>
      </rPr>
      <t xml:space="preserve">. laid with a paper cut joint &amp; over  a  bed of  20mm thick CM 1:4, set  in cement  slurry mixed with colour pigment to match the shade of the slab, joints  neatly  done,  including machine cut straight edge with paper joints, smoothening the edges and complete  all  as per  specifications, drawings &amp; directions. Cost including of all materials at site, all labour charges, curing, chemical washing and all other necessary charges required to complete. </t>
    </r>
  </si>
  <si>
    <r>
      <t xml:space="preserve">Providing and laying </t>
    </r>
    <r>
      <rPr>
        <b/>
        <sz val="11"/>
        <rFont val="Calibri"/>
        <family val="2"/>
        <scheme val="minor"/>
      </rPr>
      <t>230mm tk Stone pitching</t>
    </r>
    <r>
      <rPr>
        <sz val="11"/>
        <rFont val="Calibri"/>
        <family val="2"/>
        <scheme val="minor"/>
      </rPr>
      <t xml:space="preserve"> to required slope, lines, joints and levels as per  design requirements or  landscape architects details and specification etc. The rate shall include the cost of material, labour, pointing charges if any, surface preparation and other necessary charges required to complete.</t>
    </r>
  </si>
  <si>
    <r>
      <t xml:space="preserve">Providing and fixing in position </t>
    </r>
    <r>
      <rPr>
        <b/>
        <sz val="11"/>
        <rFont val="Calibri"/>
        <family val="2"/>
        <scheme val="minor"/>
      </rPr>
      <t>40mm thk, irregular size rough granite stone with grey colour (as per availability)</t>
    </r>
    <r>
      <rPr>
        <sz val="11"/>
        <rFont val="Calibri"/>
        <family val="2"/>
        <scheme val="minor"/>
      </rPr>
      <t xml:space="preserve"> for flooring etc. laid with a paper cut joint &amp; over  a  bed of  20mm thick CM 1:4, set  in cement  slurry mixed with colour pigment to match the shade of the slab, joints  neatly  done,  including machine cut straight edge, smoothening the edges and complete  all  as per  specifications, drawings &amp; directions. Cost including of all materials at site, all labour charges, curing, chemical washing and all other necessary charges required to complete.</t>
    </r>
  </si>
  <si>
    <r>
      <t xml:space="preserve">Band: Providing and fixing in position </t>
    </r>
    <r>
      <rPr>
        <b/>
        <sz val="11"/>
        <rFont val="Calibri"/>
        <family val="2"/>
        <scheme val="minor"/>
      </rPr>
      <t>40mm thk, 200mm Wide, Flamed finish Royal Brown Granite</t>
    </r>
    <r>
      <rPr>
        <sz val="11"/>
        <rFont val="Calibri"/>
        <family val="2"/>
        <scheme val="minor"/>
      </rPr>
      <t xml:space="preserve"> laid with a paper cut joint &amp; over  a  bed of  20mm thick CM 1:4, set  in cement  slurry mixed with colour pigment to match the shade of the slab, joints  neatly  done,  including machine cut straight edge with paper joints, smoothening the edges and complete  all  as per  specifications, drawings &amp; directions. Cost including of all materials at site, all labour charges, curing, chemical washing and all other necessary charges required to complete. </t>
    </r>
  </si>
  <si>
    <r>
      <t xml:space="preserve">Providing and fixing of </t>
    </r>
    <r>
      <rPr>
        <b/>
        <sz val="11"/>
        <rFont val="Calibri"/>
        <family val="2"/>
        <scheme val="minor"/>
      </rPr>
      <t>10mm thk Anti-skid Heavy duty Vitrified Tiles</t>
    </r>
    <r>
      <rPr>
        <sz val="11"/>
        <rFont val="Calibri"/>
        <family val="2"/>
        <scheme val="minor"/>
      </rPr>
      <t xml:space="preserve"> wooden finish for flooring using a tile of size (1200mm x 200mm or as per site requirement) for flooring using a tile of  size, colour, approved shade, and patterns are given by the Architect's details and specifications. Make such as pavit or equivalent, laid over a bed of 20mm thick in C.M 1:4 set in cement slurry including jointing &amp; pointing with white cement &amp; colour pigment with matching the tiles shades. complete  all  as per technical specifications given by the manufacturer &amp; directions. Cost including of all materials at site, all labour charges, curing, chemical washing and other charges required to complete. </t>
    </r>
  </si>
  <si>
    <r>
      <t>Steps Tread:</t>
    </r>
    <r>
      <rPr>
        <sz val="11"/>
        <rFont val="Calibri"/>
        <family val="2"/>
        <scheme val="minor"/>
      </rPr>
      <t xml:space="preserve"> Providing and fixing in position </t>
    </r>
    <r>
      <rPr>
        <b/>
        <sz val="11"/>
        <rFont val="Calibri"/>
        <family val="2"/>
        <scheme val="minor"/>
      </rPr>
      <t>450mm wide, 40mm thk, Flamed finish Royal Brown Granite</t>
    </r>
    <r>
      <rPr>
        <sz val="11"/>
        <rFont val="Calibri"/>
        <family val="2"/>
        <scheme val="minor"/>
      </rPr>
      <t xml:space="preserve"> laid with a paper cut joint &amp; over  a  bed of  20mm thick CM 1:4, set  in cement  slurry mixed with colour pigment to match the shade of the slab, joints  neatly  done,  including machine cut straight edge with paper joints, smoothening the edges and complete  all  as per  specifications, drawings &amp; directions. Cost including of all materials at site, groove making, Rounding, all labour charges, curing, chemical washing and all other necessary charges required to complete. </t>
    </r>
  </si>
  <si>
    <r>
      <t>Steps Riser:</t>
    </r>
    <r>
      <rPr>
        <sz val="11"/>
        <rFont val="Calibri"/>
        <family val="2"/>
        <scheme val="minor"/>
      </rPr>
      <t xml:space="preserve"> Providing and fixing in position </t>
    </r>
    <r>
      <rPr>
        <b/>
        <sz val="11"/>
        <rFont val="Calibri"/>
        <family val="2"/>
        <scheme val="minor"/>
      </rPr>
      <t>20mm thk, 150mm wide, Flamed finishRoyal Brown Granite</t>
    </r>
    <r>
      <rPr>
        <sz val="11"/>
        <rFont val="Calibri"/>
        <family val="2"/>
        <scheme val="minor"/>
      </rPr>
      <t xml:space="preserve"> laid with a paper cut joint &amp; over  a  bed of  20mm thick CM 1:4, set  in cement  slurry mixed with colour pigment to match the shade of the slab, joints  neatly  done,  including machine cut straight edge with paper joints, smoothening the edges and complete  all  as per  specifications, drawings &amp; directions. Cost including of all materials at site, grooves making, Rounding, all labour charges, curing, chemical washing and all other necessary charges required to complete. </t>
    </r>
  </si>
  <si>
    <r>
      <rPr>
        <b/>
        <sz val="11"/>
        <rFont val="Calibri"/>
        <family val="2"/>
        <scheme val="minor"/>
      </rPr>
      <t xml:space="preserve">Fencing with roof top: </t>
    </r>
    <r>
      <rPr>
        <sz val="11"/>
        <rFont val="Calibri"/>
        <family val="2"/>
        <scheme val="minor"/>
      </rPr>
      <t xml:space="preserve">Providing and fixing of Nylon Mesh Make:Garware, mesh size of 2 Inch x 2 inch, 2.5mm thick tying rope with garware make net, 4 sides fencing and top cover, front portion to be left open, Color Green, UV Resistant Poles of 48.3mm OD MS Poles (Vertical &amp; Horizontal) thickness 2mm, Primer &amp; Enamel painted (Green Color), 15 Feet height, Base plate anchor system or grouting inside earth as per site condition. Vertical Pole to Pole Distance 10 Feet, Top &amp; Bottom Horizontal Pipe Support.
</t>
    </r>
    <r>
      <rPr>
        <b/>
        <sz val="11"/>
        <rFont val="Calibri"/>
        <family val="2"/>
        <scheme val="minor"/>
      </rPr>
      <t>Note: MS Supports will be measured and paid seperately.</t>
    </r>
  </si>
  <si>
    <r>
      <t xml:space="preserve">Providing and fixing in position at all heights </t>
    </r>
    <r>
      <rPr>
        <b/>
        <sz val="11"/>
        <rFont val="Calibri"/>
        <family val="2"/>
        <scheme val="minor"/>
      </rPr>
      <t>"M.S Railing"</t>
    </r>
    <r>
      <rPr>
        <sz val="11"/>
        <rFont val="Calibri"/>
        <family val="2"/>
        <scheme val="minor"/>
      </rPr>
      <t xml:space="preserve"> for location specified as per detailed drawing and specifications including all necessary anchoring arrangements all joints to be fully smoothened before painting, a coat of anticorrossive primer etc,. Complete. Rate shall include application of one coat of zinc chromate primer and two coats of synthetic Matt enamel paint, base plate etc. All MS terminations in to the wall to be detailed with neat round MS rosette of 3 mm thickness etc., complete as per drawing.
The rate is including all kind of materials, labour, tools, tackles and machinary, leads and lift, all locations etc.
Contractor to take shop drawing approval before starting the work.</t>
    </r>
  </si>
  <si>
    <t>Anchor Bolts shall be measured and paid separately.</t>
  </si>
  <si>
    <r>
      <t xml:space="preserve">Providing, supplying, grouting of base plate with specialised non shrink cementitious grout, of specified thickness with necessary staging, scaffolding, formwork support, mixing in proportions, pouring / pumping at all heights , levels, lines etc, curing , complete with a guarantee for minimum period of 15years from the date of completion at all levels  and heights at specified location as directed by Engineer/ in-charge. </t>
    </r>
    <r>
      <rPr>
        <b/>
        <sz val="11"/>
        <rFont val="Calibri"/>
        <family val="2"/>
        <scheme val="minor"/>
      </rPr>
      <t>25mm thick</t>
    </r>
  </si>
  <si>
    <t>Pedestals - For Light poles</t>
  </si>
  <si>
    <t>Providing &amp; construction of M20 Grade Concrete pedestals size as specified in drawing,  for the Light poles including excavation, backfilling, PCC, M20 grade concrete, Formwork, Reinforcement etc., complete in all respects as directed by site incharge. Please note bolts, base plates etc. for fixing the light pole shall be supplied by electrical vendor and only installation has to be done by pedastal contractor.</t>
  </si>
  <si>
    <t>500mmx500mmx1150mm</t>
  </si>
  <si>
    <t>500mmx500mmx1050mm</t>
  </si>
  <si>
    <t xml:space="preserve">Sl NO </t>
  </si>
  <si>
    <t>Amount (Rs.) Excl GST</t>
  </si>
  <si>
    <t>As per Contract</t>
  </si>
  <si>
    <t xml:space="preserve">Current </t>
  </si>
  <si>
    <t>Revised WO</t>
  </si>
  <si>
    <t>Qty Variation</t>
  </si>
  <si>
    <t>NT  &amp; Derived Items</t>
  </si>
  <si>
    <t>Gross VO</t>
  </si>
  <si>
    <t>Initial Contract</t>
  </si>
  <si>
    <t>Amount (Rs)</t>
  </si>
  <si>
    <t>VO#01</t>
  </si>
  <si>
    <t xml:space="preserve">Value of Work Order </t>
  </si>
  <si>
    <t>VO#02</t>
  </si>
  <si>
    <t xml:space="preserve">Value of VO#01 </t>
  </si>
  <si>
    <t>Additional Scope for Compound Wall &amp; Sub Soil Drainage System</t>
  </si>
  <si>
    <t>Present VO#03</t>
  </si>
  <si>
    <t>Revised contract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</si>
</sst>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42" formatCode="_(&quot;$&quot;* #,##0_);_(&quot;$&quot;* \(#,##0\);_(&quot;$&quot;* &quot;-&quot;_);_(@_)"/>
    <numFmt numFmtId="44" formatCode="_(&quot;$&quot;* #,##0.00_);_(&quot;$&quot;* \(#,##0.00\);_(&quot;$&quot;* &quot;-&quot;??_);_(@_)"/>
    <numFmt numFmtId="43" formatCode="_(* #,##0.00_);_(* \(#,##0.00\);_(* &quot;-&quot;??_);_(@_)"/>
    <numFmt numFmtId="164" formatCode="_ * #,##0.00_ ;_ * \-#,##0.00_ ;_ * &quot;-&quot;??_ ;_ @_ "/>
    <numFmt numFmtId="165" formatCode="_ * #,##0_ ;_ * \-#,##0_ ;_ * &quot;-&quot;??_ ;_ @_ "/>
    <numFmt numFmtId="166" formatCode="#,##0.00\ ;&quot; (&quot;#,##0.00\);&quot; -&quot;#\ ;@\ "/>
    <numFmt numFmtId="167" formatCode="#,##0\ ;&quot; (&quot;#,##0\);&quot; -&quot;#\ ;@\ "/>
    <numFmt numFmtId="168" formatCode="#,##0\ ;\(#,##0\)"/>
    <numFmt numFmtId="169" formatCode="0.0"/>
    <numFmt numFmtId="170" formatCode="#,##0.000\ ;\(#,##0.000\)"/>
    <numFmt numFmtId="171" formatCode="_(* #,##0_);_(* \(#,##0\);_(* &quot;-&quot;??_);_(@_)"/>
    <numFmt numFmtId="172" formatCode="0.00_)"/>
    <numFmt numFmtId="173" formatCode="#,##0.0_);\(#,##0.0\)"/>
    <numFmt numFmtId="174" formatCode="&quot;\&quot;#,##0;[Red]&quot;\&quot;\-#,##0"/>
    <numFmt numFmtId="175" formatCode="&quot;\&quot;#,##0.00;[Red]&quot;\&quot;\-#,##0.00"/>
    <numFmt numFmtId="176" formatCode="\\#,##0;[Red]&quot;\-&quot;#,##0"/>
    <numFmt numFmtId="177" formatCode="_-* #,##0_-;\-* #,##0_-;_-* &quot;-&quot;_-;_-@_-"/>
    <numFmt numFmtId="178" formatCode="#,##0.0000_);\(#,##0.0000\)"/>
    <numFmt numFmtId="179" formatCode="General_)"/>
    <numFmt numFmtId="180" formatCode="General\ "/>
    <numFmt numFmtId="181" formatCode="#,##0;\-#,##0;&quot;-&quot;"/>
    <numFmt numFmtId="182" formatCode="#,##0;\-#,##0;\-"/>
    <numFmt numFmtId="183" formatCode="0.000"/>
    <numFmt numFmtId="184" formatCode="#,##0.0\ ;\(#,##0.0\)"/>
    <numFmt numFmtId="185" formatCode="#,##0.000_);\(#,##0.000\)"/>
    <numFmt numFmtId="186" formatCode="yyyy"/>
    <numFmt numFmtId="187" formatCode="\(0.00%"/>
    <numFmt numFmtId="188" formatCode="_(* #,##0.00_);_(* \(#,##0.00\);_(* \-??_);_(@_)"/>
    <numFmt numFmtId="189" formatCode="#,##0.00\ ;&quot; -&quot;#,##0.00\ ;&quot; -&quot;#\ ;@\ "/>
    <numFmt numFmtId="190" formatCode="_-* #,##0.00_-;\-* #,##0.00_-;_-* &quot;-&quot;??_-;_-@_-"/>
    <numFmt numFmtId="191" formatCode="#,##0.00\ ;\-#,##0.00\ ;&quot; -&quot;#\ ;@\ "/>
    <numFmt numFmtId="192" formatCode="_ * #,##0.00_ ;_ * \-#,##0.00_ ;_ * \-??_ ;_ @_ "/>
    <numFmt numFmtId="193" formatCode="_(&quot;Rs.&quot;\ * #,##0.00_);_(&quot;Rs.&quot;\ * \(#,##0.00\);_(&quot;Rs.&quot;\ * &quot;-&quot;??_);_(@_)"/>
    <numFmt numFmtId="194" formatCode="\£#,##0;[Red]&quot;-£&quot;#,##0"/>
    <numFmt numFmtId="195" formatCode="_-* #,##0_-;\-* #,##0_-;_-* &quot;-&quot;??_-;_-@_-"/>
    <numFmt numFmtId="196" formatCode="#,##0\ ;\-#,##0\ ;&quot; -&quot;#\ ;@\ "/>
    <numFmt numFmtId="197" formatCode="[$-409]dddd\,\ mmmm\ dd\,\ yyyy"/>
    <numFmt numFmtId="198" formatCode="dddd\,\ mmmm\ dd&quot;, &quot;yyyy"/>
    <numFmt numFmtId="199" formatCode="dddd&quot;, &quot;mmmm\ dd&quot;, &quot;yyyy"/>
    <numFmt numFmtId="200" formatCode="mmmm\ yy"/>
    <numFmt numFmtId="201" formatCode="mmmm&quot; &quot;yy"/>
    <numFmt numFmtId="202" formatCode="0###0"/>
    <numFmt numFmtId="203" formatCode="\$#,##0.00;[Red]\-\$#,##0.00"/>
    <numFmt numFmtId="204" formatCode="\$#,##0.00;[Red]&quot;-$&quot;#,##0.00"/>
    <numFmt numFmtId="205" formatCode="&quot; $&quot;#,##0.00\ ;&quot; $(&quot;#,##0.00\);&quot; $-&quot;#\ ;@\ "/>
    <numFmt numFmtId="206" formatCode="_ &quot;Rs.&quot;\ * #,##0.00_ ;_ &quot;Rs.&quot;\ * \-#,##0.00_ ;_ &quot;Rs.&quot;\ * &quot;-&quot;??_ ;_ @_ "/>
    <numFmt numFmtId="207" formatCode="#,##0.000000000;[Red]\-#,##0.000000000"/>
    <numFmt numFmtId="208" formatCode="\U\S\$#,##0.00;\(\U\S\$#,##0.00\)"/>
    <numFmt numFmtId="209" formatCode="&quot;US$&quot;#,##0.00;&quot;(US$&quot;#,##0.00\)"/>
    <numFmt numFmtId="210" formatCode="#,##0_);[Red]\(#,##0\);;@"/>
    <numFmt numFmtId="211" formatCode="#,##0\ ;[Red]\(#,##0\);&quot;&quot;;@"/>
    <numFmt numFmtId="212" formatCode="_([$€-2]* #,##0.00_);_([$€-2]* \(#,##0.00\);_([$€-2]* \-??_)"/>
    <numFmt numFmtId="213" formatCode="[$€]#,##0.00\ ;[$€]\(#,##0.00\);[$€]\-#\ "/>
    <numFmt numFmtId="214" formatCode="#,##0\ ;\-#,##0\ ;&quot; - &quot;;@\ "/>
    <numFmt numFmtId="215" formatCode="General\ ;[Red]\(General\)"/>
    <numFmt numFmtId="216" formatCode="#,##0.0"/>
    <numFmt numFmtId="217" formatCode="#,##0.0000000_);\(#,##0.0000000\)"/>
    <numFmt numFmtId="218" formatCode="#,##0.0000000\ ;\(#,##0.0000000\)"/>
    <numFmt numFmtId="219" formatCode="#,##0.00\ ;[Red]\(#,##0.00\)"/>
    <numFmt numFmtId="220" formatCode="_-* #,##0\ _F_-;\-* #,##0\ _F_-;_-* &quot;-&quot;\ _F_-;_-@_-"/>
    <numFmt numFmtId="221" formatCode="_-* #,##0.00\ _F_-;\-* #,##0.00\ _F_-;_-* &quot;-&quot;??\ _F_-;_-@_-"/>
    <numFmt numFmtId="222" formatCode="_ * #,##0_)\ &quot;$&quot;_ ;_ * \(#,##0\)\ &quot;$&quot;_ ;_ * &quot;-&quot;_)\ &quot;$&quot;_ ;_ @_ "/>
    <numFmt numFmtId="223" formatCode="_ * #,##0.00_)\ &quot;$&quot;_ ;_ * \(#,##0.00\)\ &quot;$&quot;_ ;_ * &quot;-&quot;??_)\ &quot;$&quot;_ ;_ @_ "/>
    <numFmt numFmtId="224" formatCode="#,##0;[Red]#,##0"/>
    <numFmt numFmtId="225" formatCode="0.00\ "/>
    <numFmt numFmtId="226" formatCode="#,##0.000"/>
    <numFmt numFmtId="227" formatCode="mm/dd/yy"/>
    <numFmt numFmtId="228" formatCode="\+0.00%\+"/>
    <numFmt numFmtId="229" formatCode="0.00%\)"/>
    <numFmt numFmtId="230" formatCode="0##0"/>
    <numFmt numFmtId="231" formatCode="_-&quot;L.&quot;\ * #,##0_-;\-&quot;L.&quot;\ * #,##0_-;_-&quot;L.&quot;\ * &quot;-&quot;_-;_-@_-"/>
    <numFmt numFmtId="232" formatCode="_-&quot;L.&quot;\ * #,##0.00_-;\-&quot;L.&quot;\ * #,##0.00_-;_-&quot;L.&quot;\ * &quot;-&quot;??_-;_-@_-"/>
    <numFmt numFmtId="233" formatCode="#,##0\ &quot;BF&quot;;[Red]\-#,##0\ &quot;BF&quot;"/>
    <numFmt numFmtId="234" formatCode="_-&quot;£&quot;* #,##0.00_-;\-&quot;£&quot;* #,##0.00_-;_-&quot;£&quot;* &quot;-&quot;??_-;_-@_-"/>
    <numFmt numFmtId="235" formatCode="* #,##0\ ;* \(#,##0\);* \-#\ ;@\ "/>
  </numFmts>
  <fonts count="165">
    <font>
      <sz val="11"/>
      <color theme="1"/>
      <name val="Calibri"/>
      <family val="2"/>
      <scheme val="minor"/>
    </font>
    <font>
      <sz val="11"/>
      <color theme="1"/>
      <name val="Calibri"/>
      <family val="2"/>
      <scheme val="minor"/>
    </font>
    <font>
      <sz val="10"/>
      <name val="Arial"/>
      <family val="2"/>
    </font>
    <font>
      <sz val="10"/>
      <name val="Helv"/>
      <charset val="204"/>
    </font>
    <font>
      <sz val="10"/>
      <name val="Mangal"/>
      <family val="2"/>
    </font>
    <font>
      <sz val="11"/>
      <color rgb="FF000000"/>
      <name val="Calibri"/>
      <family val="2"/>
    </font>
    <font>
      <sz val="10"/>
      <color rgb="FF000000"/>
      <name val="Arial"/>
      <family val="2"/>
    </font>
    <font>
      <sz val="12"/>
      <name val="Times New Roman"/>
      <family val="1"/>
    </font>
    <font>
      <sz val="11"/>
      <name val="??"/>
      <family val="1"/>
      <charset val="128"/>
    </font>
    <font>
      <sz val="11"/>
      <name val="?? ??"/>
      <family val="1"/>
      <charset val="128"/>
    </font>
    <font>
      <sz val="14"/>
      <name val="Terminal"/>
      <family val="3"/>
      <charset val="128"/>
    </font>
    <font>
      <sz val="10"/>
      <name val="Helv"/>
      <family val="2"/>
    </font>
    <font>
      <sz val="9"/>
      <name val="Arial"/>
      <family val="2"/>
    </font>
    <font>
      <sz val="10"/>
      <name val="Arial"/>
      <family val="2"/>
      <charset val="204"/>
    </font>
    <font>
      <sz val="10"/>
      <name val="Helv"/>
    </font>
    <font>
      <sz val="8"/>
      <name val="Helv"/>
      <charset val="204"/>
    </font>
    <font>
      <sz val="8"/>
      <name val="Arial"/>
      <family val="2"/>
    </font>
    <font>
      <sz val="11"/>
      <color indexed="8"/>
      <name val="Calibri"/>
      <family val="2"/>
    </font>
    <font>
      <sz val="11"/>
      <color theme="1"/>
      <name val="Agency FB"/>
      <family val="2"/>
    </font>
    <font>
      <sz val="11"/>
      <color indexed="9"/>
      <name val="Calibri"/>
      <family val="2"/>
    </font>
    <font>
      <sz val="14"/>
      <name val="AngsanaUPC"/>
      <family val="1"/>
    </font>
    <font>
      <b/>
      <sz val="11"/>
      <name val="Times New Roman"/>
      <family val="1"/>
    </font>
    <font>
      <sz val="10"/>
      <name val="Times New Roman"/>
      <family val="1"/>
    </font>
    <font>
      <sz val="11"/>
      <color indexed="20"/>
      <name val="Calibri"/>
      <family val="2"/>
    </font>
    <font>
      <sz val="12"/>
      <name val="Tms Rmn"/>
    </font>
    <font>
      <sz val="12"/>
      <name val="¹ÙÅÁÃ¼"/>
      <charset val="129"/>
    </font>
    <font>
      <sz val="10"/>
      <color indexed="8"/>
      <name val="Arial"/>
      <family val="2"/>
    </font>
    <font>
      <sz val="9"/>
      <name val="Times New Roman"/>
      <family val="1"/>
    </font>
    <font>
      <sz val="10"/>
      <name val="Courier"/>
      <family val="3"/>
    </font>
    <font>
      <sz val="10"/>
      <name val="Courier New"/>
      <family val="3"/>
    </font>
    <font>
      <b/>
      <sz val="11"/>
      <color indexed="52"/>
      <name val="Calibri"/>
      <family val="2"/>
    </font>
    <font>
      <b/>
      <sz val="10"/>
      <name val="Helv"/>
    </font>
    <font>
      <b/>
      <sz val="10"/>
      <name val="Arial"/>
      <family val="2"/>
    </font>
    <font>
      <b/>
      <sz val="11"/>
      <color indexed="9"/>
      <name val="Calibri"/>
      <family val="2"/>
    </font>
    <font>
      <sz val="9"/>
      <color indexed="8"/>
      <name val="Times New Roman"/>
      <family val="1"/>
    </font>
    <font>
      <sz val="11"/>
      <color indexed="8"/>
      <name val="Bodoni Poster"/>
      <family val="2"/>
    </font>
    <font>
      <sz val="10"/>
      <color indexed="8"/>
      <name val="MS Sans Serif"/>
      <family val="2"/>
    </font>
    <font>
      <sz val="12"/>
      <color indexed="8"/>
      <name val="Calibri"/>
      <family val="2"/>
    </font>
    <font>
      <b/>
      <sz val="12"/>
      <color indexed="49"/>
      <name val="Calibri"/>
      <family val="2"/>
    </font>
    <font>
      <b/>
      <sz val="12"/>
      <color rgb="FF5B9BD5"/>
      <name val="Calibri"/>
      <family val="2"/>
    </font>
    <font>
      <b/>
      <sz val="11"/>
      <color indexed="49"/>
      <name val="Calibri"/>
      <family val="2"/>
    </font>
    <font>
      <b/>
      <sz val="11"/>
      <color rgb="FF5B9BD5"/>
      <name val="Calibri"/>
      <family val="2"/>
    </font>
    <font>
      <sz val="10"/>
      <name val="MS Serif"/>
      <family val="1"/>
    </font>
    <font>
      <sz val="11"/>
      <name val="Courier"/>
      <family val="3"/>
    </font>
    <font>
      <sz val="11"/>
      <name val="Courier New"/>
      <family val="3"/>
    </font>
    <font>
      <sz val="10"/>
      <color indexed="49"/>
      <name val="Calibri"/>
      <family val="2"/>
    </font>
    <font>
      <sz val="10"/>
      <color rgb="FF5B9BD5"/>
      <name val="Calibri"/>
      <family val="2"/>
    </font>
    <font>
      <b/>
      <sz val="10"/>
      <color indexed="49"/>
      <name val="Calibri"/>
      <family val="2"/>
    </font>
    <font>
      <b/>
      <sz val="10"/>
      <color rgb="FF5B9BD5"/>
      <name val="Calibri"/>
      <family val="2"/>
    </font>
    <font>
      <b/>
      <sz val="14"/>
      <color indexed="49"/>
      <name val="Calibri"/>
      <family val="2"/>
    </font>
    <font>
      <b/>
      <sz val="14"/>
      <color rgb="FF5B9BD5"/>
      <name val="Calibri"/>
      <family val="2"/>
    </font>
    <font>
      <b/>
      <sz val="28"/>
      <color indexed="49"/>
      <name val="Calibri"/>
      <family val="2"/>
    </font>
    <font>
      <b/>
      <sz val="28"/>
      <color rgb="FF5B9BD5"/>
      <name val="Calibri"/>
      <family val="2"/>
    </font>
    <font>
      <sz val="12"/>
      <color indexed="49"/>
      <name val="Calibri"/>
      <family val="2"/>
    </font>
    <font>
      <sz val="12"/>
      <color rgb="FF5B9BD5"/>
      <name val="Calibri"/>
      <family val="2"/>
    </font>
    <font>
      <sz val="7"/>
      <color indexed="9"/>
      <name val="Calibri"/>
      <family val="2"/>
    </font>
    <font>
      <sz val="7"/>
      <color rgb="FFFFFFFF"/>
      <name val="Calibri"/>
      <family val="2"/>
    </font>
    <font>
      <sz val="13"/>
      <color indexed="9"/>
      <name val="Calibri"/>
      <family val="2"/>
    </font>
    <font>
      <sz val="13"/>
      <color rgb="FFFFFFFF"/>
      <name val="Calibri"/>
      <family val="2"/>
    </font>
    <font>
      <b/>
      <sz val="13"/>
      <color indexed="9"/>
      <name val="Calibri"/>
      <family val="2"/>
    </font>
    <font>
      <b/>
      <sz val="13"/>
      <color rgb="FFFFFFFF"/>
      <name val="Calibri"/>
      <family val="2"/>
    </font>
    <font>
      <b/>
      <u/>
      <sz val="11"/>
      <name val="Times New Roman"/>
      <family val="1"/>
    </font>
    <font>
      <sz val="12"/>
      <name val="Helv"/>
    </font>
    <font>
      <sz val="12"/>
      <name val="Arial"/>
      <family val="2"/>
    </font>
    <font>
      <sz val="10"/>
      <name val="Century Gothic"/>
      <family val="2"/>
    </font>
    <font>
      <sz val="10"/>
      <color indexed="16"/>
      <name val="MS Serif"/>
      <family val="1"/>
    </font>
    <font>
      <i/>
      <sz val="11"/>
      <color indexed="23"/>
      <name val="Calibri"/>
      <family val="2"/>
    </font>
    <font>
      <sz val="10"/>
      <color indexed="10"/>
      <name val="Arial"/>
      <family val="2"/>
    </font>
    <font>
      <sz val="11"/>
      <color indexed="17"/>
      <name val="Calibri"/>
      <family val="2"/>
    </font>
    <font>
      <b/>
      <sz val="10"/>
      <name val="Century Gothic"/>
      <family val="2"/>
    </font>
    <font>
      <b/>
      <sz val="12"/>
      <name val="Arial"/>
      <family val="2"/>
    </font>
    <font>
      <b/>
      <sz val="15"/>
      <color indexed="56"/>
      <name val="Calibri"/>
      <family val="2"/>
    </font>
    <font>
      <b/>
      <sz val="15"/>
      <color indexed="62"/>
      <name val="Calibri"/>
      <family val="2"/>
    </font>
    <font>
      <b/>
      <sz val="15"/>
      <color rgb="FF44546A"/>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scheme val="minor"/>
    </font>
    <font>
      <u/>
      <sz val="11"/>
      <color theme="10"/>
      <name val="Calibri"/>
      <family val="2"/>
    </font>
    <font>
      <u/>
      <sz val="9"/>
      <color indexed="12"/>
      <name val="Arial"/>
      <family val="2"/>
    </font>
    <font>
      <sz val="11"/>
      <color indexed="62"/>
      <name val="Calibri"/>
      <family val="2"/>
    </font>
    <font>
      <b/>
      <sz val="14"/>
      <name val="Helv"/>
    </font>
    <font>
      <b/>
      <sz val="14"/>
      <name val="Arial"/>
      <family val="2"/>
    </font>
    <font>
      <b/>
      <u val="double"/>
      <sz val="12"/>
      <name val="Times New Roman"/>
      <family val="1"/>
    </font>
    <font>
      <b/>
      <u val="double"/>
      <sz val="11"/>
      <name val="Times New Roman"/>
      <family val="1"/>
    </font>
    <font>
      <sz val="11"/>
      <color indexed="52"/>
      <name val="Calibri"/>
      <family val="2"/>
    </font>
    <font>
      <b/>
      <sz val="9"/>
      <name val="Arial"/>
      <family val="2"/>
    </font>
    <font>
      <b/>
      <sz val="11"/>
      <name val="Helv"/>
    </font>
    <font>
      <b/>
      <sz val="11"/>
      <name val="Arial"/>
      <family val="2"/>
    </font>
    <font>
      <sz val="11"/>
      <color indexed="60"/>
      <name val="Calibri"/>
      <family val="2"/>
    </font>
    <font>
      <sz val="7"/>
      <name val="Small Fonts"/>
      <family val="2"/>
    </font>
    <font>
      <sz val="12"/>
      <color indexed="8"/>
      <name val="Arial"/>
      <family val="2"/>
    </font>
    <font>
      <b/>
      <i/>
      <sz val="16"/>
      <name val="Helv"/>
    </font>
    <font>
      <b/>
      <i/>
      <sz val="16"/>
      <name val="Arial"/>
      <family val="2"/>
    </font>
    <font>
      <sz val="10"/>
      <name val="Arial"/>
      <family val="2"/>
      <charset val="1"/>
    </font>
    <font>
      <sz val="11"/>
      <color indexed="8"/>
      <name val="Calibri"/>
      <family val="2"/>
      <charset val="1"/>
    </font>
    <font>
      <sz val="9"/>
      <color rgb="FF000000"/>
      <name val="Arial"/>
      <family val="2"/>
    </font>
    <font>
      <sz val="9"/>
      <color indexed="8"/>
      <name val="Arial"/>
      <family val="2"/>
    </font>
    <font>
      <sz val="10"/>
      <name val="Calibri"/>
      <family val="1"/>
      <scheme val="minor"/>
    </font>
    <font>
      <sz val="11"/>
      <color theme="1"/>
      <name val="Arial"/>
      <family val="2"/>
    </font>
    <font>
      <sz val="11"/>
      <color theme="1"/>
      <name val="Book Antiqua"/>
      <family val="2"/>
    </font>
    <font>
      <sz val="10"/>
      <name val="Trebuchet MS"/>
      <family val="2"/>
    </font>
    <font>
      <b/>
      <sz val="11"/>
      <color indexed="63"/>
      <name val="Calibri"/>
      <family val="2"/>
    </font>
    <font>
      <sz val="12"/>
      <color indexed="8"/>
      <name val="Times New Roman"/>
      <family val="1"/>
    </font>
    <font>
      <b/>
      <sz val="10"/>
      <name val="Arial CE"/>
      <family val="2"/>
      <charset val="238"/>
    </font>
    <font>
      <sz val="8"/>
      <name val="Helv"/>
    </font>
    <font>
      <b/>
      <sz val="12"/>
      <color indexed="19"/>
      <name val="Calibri"/>
      <family val="2"/>
    </font>
    <font>
      <b/>
      <sz val="12"/>
      <color rgb="FFED7D31"/>
      <name val="Calibri"/>
      <family val="2"/>
    </font>
    <font>
      <b/>
      <u/>
      <sz val="10"/>
      <color indexed="18"/>
      <name val="Century Gothic"/>
      <family val="2"/>
    </font>
    <font>
      <u/>
      <sz val="9"/>
      <color indexed="36"/>
      <name val="Arial"/>
      <family val="2"/>
    </font>
    <font>
      <u/>
      <sz val="9"/>
      <color indexed="20"/>
      <name val="Arial"/>
      <family val="2"/>
    </font>
    <font>
      <sz val="10"/>
      <name val="MS Sans Serif"/>
      <family val="2"/>
    </font>
    <font>
      <b/>
      <sz val="12"/>
      <color indexed="18"/>
      <name val="Times New Roman"/>
      <family val="1"/>
    </font>
    <font>
      <b/>
      <sz val="8"/>
      <color indexed="8"/>
      <name val="Helv"/>
    </font>
    <font>
      <b/>
      <sz val="8"/>
      <color indexed="8"/>
      <name val="Arial"/>
      <family val="2"/>
    </font>
    <font>
      <b/>
      <sz val="12"/>
      <name val="Times New Roman"/>
      <family val="1"/>
    </font>
    <font>
      <sz val="24"/>
      <color indexed="13"/>
      <name val="Helv"/>
    </font>
    <font>
      <sz val="24"/>
      <color indexed="13"/>
      <name val="Arial"/>
      <family val="2"/>
    </font>
    <font>
      <b/>
      <sz val="18"/>
      <color indexed="56"/>
      <name val="Cambria"/>
      <family val="2"/>
    </font>
    <font>
      <b/>
      <i/>
      <sz val="12"/>
      <name val="Times New Roman"/>
      <family val="1"/>
    </font>
    <font>
      <b/>
      <sz val="11"/>
      <color indexed="8"/>
      <name val="Calibri"/>
      <family val="2"/>
    </font>
    <font>
      <b/>
      <i/>
      <sz val="12"/>
      <name val="Calibri"/>
      <family val="2"/>
      <scheme val="minor"/>
    </font>
    <font>
      <b/>
      <i/>
      <sz val="12"/>
      <name val="Calibri"/>
      <family val="2"/>
    </font>
    <font>
      <sz val="11"/>
      <color indexed="10"/>
      <name val="Calibri"/>
      <family val="2"/>
    </font>
    <font>
      <sz val="11"/>
      <name val="돋움"/>
      <family val="3"/>
      <charset val="129"/>
    </font>
    <font>
      <sz val="12"/>
      <name val="바탕체"/>
      <family val="1"/>
      <charset val="129"/>
    </font>
    <font>
      <sz val="11"/>
      <name val="ＭＳ Ｐゴシック"/>
      <family val="3"/>
      <charset val="128"/>
    </font>
    <font>
      <sz val="11"/>
      <name val="Arial"/>
      <family val="2"/>
    </font>
    <font>
      <b/>
      <sz val="12"/>
      <name val="Calibri"/>
      <family val="2"/>
      <scheme val="minor"/>
    </font>
    <font>
      <sz val="12"/>
      <name val="Calibri"/>
      <family val="2"/>
      <scheme val="minor"/>
    </font>
    <font>
      <sz val="8"/>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indexed="8"/>
      <name val="Calibri"/>
      <family val="2"/>
      <scheme val="minor"/>
    </font>
    <font>
      <sz val="11.5"/>
      <color theme="1"/>
      <name val="Calibri"/>
      <family val="2"/>
      <scheme val="minor"/>
    </font>
    <font>
      <b/>
      <sz val="11.5"/>
      <color theme="1"/>
      <name val="Calibri"/>
      <family val="2"/>
      <scheme val="minor"/>
    </font>
    <font>
      <sz val="10"/>
      <name val="Calibri"/>
      <family val="2"/>
    </font>
    <font>
      <sz val="10"/>
      <name val="Calibri"/>
      <family val="1"/>
    </font>
    <font>
      <b/>
      <sz val="10"/>
      <name val="Calibri"/>
      <family val="2"/>
    </font>
    <font>
      <b/>
      <sz val="10"/>
      <name val="Calibri"/>
      <family val="1"/>
    </font>
    <font>
      <sz val="10"/>
      <color theme="1"/>
      <name val="Calibri"/>
      <family val="2"/>
    </font>
    <font>
      <sz val="10"/>
      <color theme="1"/>
      <name val="Calibri"/>
      <family val="1"/>
    </font>
    <font>
      <b/>
      <sz val="10"/>
      <color theme="1"/>
      <name val="Calibri"/>
      <family val="1"/>
    </font>
    <font>
      <b/>
      <sz val="10"/>
      <color theme="1"/>
      <name val="Calibri"/>
      <family val="2"/>
    </font>
    <font>
      <sz val="10"/>
      <color theme="1"/>
      <name val="Times New Roman"/>
      <family val="1"/>
    </font>
    <font>
      <sz val="11"/>
      <color theme="1"/>
      <name val="Calibri"/>
      <family val="2"/>
    </font>
    <font>
      <b/>
      <sz val="11"/>
      <color theme="1"/>
      <name val="Calibri"/>
      <family val="2"/>
    </font>
    <font>
      <b/>
      <sz val="10.5"/>
      <color rgb="FF000000"/>
      <name val="Calibri"/>
      <family val="2"/>
    </font>
    <font>
      <sz val="10.5"/>
      <color rgb="FF000000"/>
      <name val="Calibri"/>
      <family val="2"/>
    </font>
    <font>
      <b/>
      <sz val="11"/>
      <color theme="1"/>
      <name val="Calibri"/>
      <family val="2"/>
      <scheme val="minor"/>
    </font>
    <font>
      <b/>
      <sz val="12"/>
      <name val="Calibri"/>
      <family val="2"/>
    </font>
    <font>
      <sz val="12"/>
      <name val="Calibri"/>
      <family val="2"/>
    </font>
    <font>
      <b/>
      <sz val="12"/>
      <color indexed="8"/>
      <name val="Calibri"/>
      <family val="2"/>
    </font>
    <font>
      <b/>
      <sz val="12"/>
      <color theme="1"/>
      <name val="Calibri"/>
      <family val="2"/>
    </font>
    <font>
      <b/>
      <sz val="10.5"/>
      <color theme="1"/>
      <name val="Calibri"/>
      <family val="2"/>
    </font>
    <font>
      <b/>
      <u/>
      <sz val="11"/>
      <name val="Calibri"/>
      <family val="2"/>
      <scheme val="minor"/>
    </font>
    <font>
      <u/>
      <sz val="11"/>
      <color theme="1"/>
      <name val="Calibri"/>
      <family val="2"/>
      <scheme val="minor"/>
    </font>
    <font>
      <b/>
      <sz val="11"/>
      <name val="Calibri"/>
      <family val="2"/>
      <scheme val="minor"/>
    </font>
    <font>
      <sz val="11"/>
      <color rgb="FF000000"/>
      <name val="Calibri"/>
      <family val="2"/>
      <scheme val="minor"/>
    </font>
    <font>
      <sz val="12"/>
      <color rgb="FF0070C0"/>
      <name val="Calibri"/>
      <family val="2"/>
      <scheme val="minor"/>
    </font>
    <font>
      <sz val="11"/>
      <name val="Calibri"/>
      <family val="2"/>
      <scheme val="minor"/>
    </font>
    <font>
      <strike/>
      <sz val="11"/>
      <color theme="1"/>
      <name val="Calibri"/>
      <family val="2"/>
      <scheme val="minor"/>
    </font>
    <font>
      <b/>
      <u/>
      <sz val="11"/>
      <color theme="1"/>
      <name val="Calibri"/>
      <family val="2"/>
      <scheme val="minor"/>
    </font>
    <font>
      <b/>
      <strike/>
      <sz val="11"/>
      <color theme="1"/>
      <name val="Calibri"/>
      <family val="2"/>
      <scheme val="minor"/>
    </font>
  </fonts>
  <fills count="89">
    <fill>
      <patternFill patternType="none"/>
    </fill>
    <fill>
      <patternFill patternType="gray125"/>
    </fill>
    <fill>
      <patternFill patternType="solid">
        <fgColor theme="8" tint="0.79998168889431442"/>
        <bgColor indexed="26"/>
      </patternFill>
    </fill>
    <fill>
      <patternFill patternType="solid">
        <fgColor theme="7" tint="0.79998168889431442"/>
        <bgColor indexed="15"/>
      </patternFill>
    </fill>
    <fill>
      <patternFill patternType="solid">
        <fgColor theme="0"/>
        <bgColor indexed="64"/>
      </patternFill>
    </fill>
    <fill>
      <patternFill patternType="solid">
        <fgColor rgb="FFFFFFCC"/>
      </patternFill>
    </fill>
    <fill>
      <patternFill patternType="solid">
        <fgColor indexed="31"/>
      </patternFill>
    </fill>
    <fill>
      <patternFill patternType="solid">
        <fgColor indexed="31"/>
        <bgColor indexed="48"/>
      </patternFill>
    </fill>
    <fill>
      <patternFill patternType="solid">
        <fgColor indexed="31"/>
        <bgColor indexed="54"/>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41"/>
      </patternFill>
    </fill>
    <fill>
      <patternFill patternType="solid">
        <fgColor theme="6" tint="0.79998168889431442"/>
        <bgColor theme="6" tint="0.79998168889431442"/>
      </patternFill>
    </fill>
    <fill>
      <patternFill patternType="solid">
        <fgColor indexed="46"/>
      </patternFill>
    </fill>
    <fill>
      <patternFill patternType="solid">
        <fgColor indexed="46"/>
        <bgColor indexed="45"/>
      </patternFill>
    </fill>
    <fill>
      <patternFill patternType="solid">
        <fgColor indexed="27"/>
      </patternFill>
    </fill>
    <fill>
      <patternFill patternType="solid">
        <fgColor indexed="27"/>
        <bgColor indexed="42"/>
      </patternFill>
    </fill>
    <fill>
      <patternFill patternType="solid">
        <fgColor indexed="47"/>
      </patternFill>
    </fill>
    <fill>
      <patternFill patternType="solid">
        <fgColor indexed="47"/>
        <bgColor indexed="61"/>
      </patternFill>
    </fill>
    <fill>
      <patternFill patternType="solid">
        <fgColor indexed="47"/>
        <bgColor indexed="25"/>
      </patternFill>
    </fill>
    <fill>
      <patternFill patternType="solid">
        <fgColor indexed="47"/>
        <bgColor indexed="34"/>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34"/>
      </patternFill>
    </fill>
    <fill>
      <patternFill patternType="solid">
        <fgColor indexed="51"/>
        <bgColor indexed="13"/>
      </patternFill>
    </fill>
    <fill>
      <patternFill patternType="solid">
        <fgColor indexed="30"/>
      </patternFill>
    </fill>
    <fill>
      <patternFill patternType="solid">
        <fgColor indexed="30"/>
        <bgColor indexed="38"/>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21"/>
      </patternFill>
    </fill>
    <fill>
      <patternFill patternType="solid">
        <fgColor indexed="49"/>
        <bgColor indexed="40"/>
      </patternFill>
    </fill>
    <fill>
      <patternFill patternType="solid">
        <fgColor indexed="52"/>
      </patternFill>
    </fill>
    <fill>
      <patternFill patternType="solid">
        <fgColor indexed="52"/>
        <bgColor indexed="34"/>
      </patternFill>
    </fill>
    <fill>
      <patternFill patternType="solid">
        <fgColor indexed="52"/>
        <bgColor indexed="19"/>
      </patternFill>
    </fill>
    <fill>
      <patternFill patternType="solid">
        <fgColor indexed="62"/>
      </patternFill>
    </fill>
    <fill>
      <patternFill patternType="solid">
        <fgColor indexed="62"/>
        <bgColor indexed="59"/>
      </patternFill>
    </fill>
    <fill>
      <patternFill patternType="solid">
        <fgColor indexed="10"/>
      </patternFill>
    </fill>
    <fill>
      <patternFill patternType="solid">
        <fgColor indexed="10"/>
        <bgColor indexed="37"/>
      </patternFill>
    </fill>
    <fill>
      <patternFill patternType="solid">
        <fgColor indexed="10"/>
        <bgColor indexed="60"/>
      </patternFill>
    </fill>
    <fill>
      <patternFill patternType="solid">
        <fgColor indexed="57"/>
      </patternFill>
    </fill>
    <fill>
      <patternFill patternType="solid">
        <fgColor indexed="57"/>
        <bgColor indexed="38"/>
      </patternFill>
    </fill>
    <fill>
      <patternFill patternType="solid">
        <fgColor indexed="57"/>
        <bgColor indexed="21"/>
      </patternFill>
    </fill>
    <fill>
      <patternFill patternType="solid">
        <fgColor indexed="53"/>
      </patternFill>
    </fill>
    <fill>
      <patternFill patternType="solid">
        <fgColor indexed="53"/>
        <bgColor indexed="25"/>
      </patternFill>
    </fill>
    <fill>
      <patternFill patternType="solid">
        <fgColor indexed="53"/>
        <bgColor indexed="19"/>
      </patternFill>
    </fill>
    <fill>
      <patternFill patternType="solid">
        <fgColor indexed="22"/>
      </patternFill>
    </fill>
    <fill>
      <patternFill patternType="solid">
        <fgColor indexed="22"/>
        <bgColor indexed="24"/>
      </patternFill>
    </fill>
    <fill>
      <patternFill patternType="solid">
        <fgColor indexed="55"/>
      </patternFill>
    </fill>
    <fill>
      <patternFill patternType="solid">
        <fgColor indexed="55"/>
        <bgColor indexed="23"/>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26"/>
        <bgColor indexed="9"/>
      </patternFill>
    </fill>
    <fill>
      <patternFill patternType="solid">
        <fgColor indexed="13"/>
      </patternFill>
    </fill>
    <fill>
      <patternFill patternType="solid">
        <fgColor indexed="13"/>
        <bgColor indexed="51"/>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9"/>
        <bgColor indexed="64"/>
      </patternFill>
    </fill>
    <fill>
      <patternFill patternType="solid">
        <fgColor indexed="9"/>
        <bgColor indexed="26"/>
      </patternFill>
    </fill>
    <fill>
      <patternFill patternType="mediumGray">
        <fgColor indexed="22"/>
        <bgColor indexed="9"/>
      </patternFill>
    </fill>
    <fill>
      <patternFill patternType="solid">
        <fgColor indexed="12"/>
      </patternFill>
    </fill>
    <fill>
      <patternFill patternType="solid">
        <fgColor indexed="12"/>
        <bgColor indexed="39"/>
      </patternFill>
    </fill>
    <fill>
      <patternFill patternType="solid">
        <fgColor rgb="FFC6EFCE"/>
        <bgColor theme="9" tint="0.59996337778862885"/>
      </patternFill>
    </fill>
    <fill>
      <patternFill patternType="solid">
        <fgColor indexed="41"/>
        <bgColor indexed="42"/>
      </patternFill>
    </fill>
    <fill>
      <patternFill patternType="solid">
        <fgColor indexed="42"/>
        <bgColor indexed="51"/>
      </patternFill>
    </fill>
    <fill>
      <patternFill patternType="solid">
        <fgColor theme="8" tint="0.79998168889431442"/>
        <bgColor indexed="64"/>
      </patternFill>
    </fill>
    <fill>
      <patternFill patternType="solid">
        <fgColor theme="7" tint="0.79998168889431442"/>
        <bgColor indexed="26"/>
      </patternFill>
    </fill>
    <fill>
      <patternFill patternType="solid">
        <fgColor rgb="FFFFC000"/>
        <bgColor indexed="64"/>
      </patternFill>
    </fill>
    <fill>
      <patternFill patternType="solid">
        <fgColor indexed="65"/>
        <bgColor indexed="64"/>
      </patternFill>
    </fill>
    <fill>
      <patternFill patternType="solid">
        <fgColor theme="0"/>
        <bgColor indexed="26"/>
      </patternFill>
    </fill>
    <fill>
      <patternFill patternType="solid">
        <fgColor theme="6" tint="0.39997558519241921"/>
        <bgColor indexed="64"/>
      </patternFill>
    </fill>
    <fill>
      <patternFill patternType="solid">
        <fgColor rgb="FFDAEDF2"/>
      </patternFill>
    </fill>
    <fill>
      <patternFill patternType="solid">
        <fgColor theme="8" tint="0.79998168889431442"/>
        <bgColor indexed="15"/>
      </patternFill>
    </fill>
    <fill>
      <patternFill patternType="solid">
        <fgColor theme="0" tint="-0.14999847407452621"/>
        <bgColor indexed="64"/>
      </patternFill>
    </fill>
    <fill>
      <patternFill patternType="solid">
        <fgColor theme="0" tint="-0.14999847407452621"/>
        <bgColor indexed="26"/>
      </patternFill>
    </fill>
    <fill>
      <patternFill patternType="solid">
        <fgColor rgb="FFFFFF00"/>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2" tint="-9.9978637043366805E-2"/>
        <bgColor indexed="55"/>
      </patternFill>
    </fill>
    <fill>
      <patternFill patternType="solid">
        <fgColor theme="2" tint="-9.9978637043366805E-2"/>
        <bgColor indexed="64"/>
      </patternFill>
    </fill>
  </fills>
  <borders count="78">
    <border>
      <left/>
      <right/>
      <top/>
      <bottom/>
      <diagonal/>
    </border>
    <border>
      <left/>
      <right/>
      <top style="double">
        <color auto="1"/>
      </top>
      <bottom style="double">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8"/>
      </left>
      <right style="thin">
        <color indexed="8"/>
      </right>
      <top/>
      <bottom style="hair">
        <color indexed="8"/>
      </bottom>
      <diagonal/>
    </border>
    <border>
      <left style="thin">
        <color indexed="64"/>
      </left>
      <right style="thin">
        <color indexed="64"/>
      </right>
      <top style="thin">
        <color indexed="64"/>
      </top>
      <bottom style="hair">
        <color indexed="64"/>
      </bottom>
      <diagonal/>
    </border>
    <border>
      <left style="thin">
        <color auto="1"/>
      </left>
      <right/>
      <top/>
      <bottom/>
      <diagonal/>
    </border>
    <border>
      <left/>
      <right style="thin">
        <color auto="1"/>
      </right>
      <top/>
      <bottom/>
      <diagonal/>
    </border>
    <border>
      <left style="thin">
        <color auto="1"/>
      </left>
      <right style="thin">
        <color auto="1"/>
      </right>
      <top/>
      <bottom style="hair">
        <color auto="1"/>
      </bottom>
      <diagonal/>
    </border>
    <border>
      <left style="thin">
        <color rgb="FFB2B2B2"/>
      </left>
      <right style="thin">
        <color rgb="FFB2B2B2"/>
      </right>
      <top style="thin">
        <color rgb="FFB2B2B2"/>
      </top>
      <bottom style="thin">
        <color rgb="FFB2B2B2"/>
      </bottom>
      <diagonal/>
    </border>
    <border>
      <left style="thin">
        <color indexed="8"/>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bottom/>
      <diagonal/>
    </border>
    <border>
      <left style="thin">
        <color indexed="8"/>
      </left>
      <right style="thin">
        <color indexed="8"/>
      </right>
      <top style="thin">
        <color indexed="8"/>
      </top>
      <bottom style="thin">
        <color indexed="8"/>
      </bottom>
      <diagonal/>
    </border>
    <border>
      <left/>
      <right/>
      <top style="double">
        <color indexed="8"/>
      </top>
      <bottom style="double">
        <color indexed="8"/>
      </bottom>
      <diagonal/>
    </border>
    <border>
      <left style="medium">
        <color indexed="8"/>
      </left>
      <right/>
      <top/>
      <bottom/>
      <diagonal/>
    </border>
    <border>
      <left/>
      <right style="medium">
        <color indexed="64"/>
      </right>
      <top/>
      <bottom/>
      <diagonal/>
    </border>
    <border>
      <left/>
      <right/>
      <top style="medium">
        <color indexed="64"/>
      </top>
      <bottom style="medium">
        <color indexed="64"/>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62"/>
      </bottom>
      <diagonal/>
    </border>
    <border>
      <left/>
      <right/>
      <top/>
      <bottom style="thick">
        <color indexed="49"/>
      </bottom>
      <diagonal/>
    </border>
    <border>
      <left/>
      <right/>
      <top/>
      <bottom style="thick">
        <color rgb="FF5B9BD5"/>
      </bottom>
      <diagonal/>
    </border>
    <border>
      <left/>
      <right/>
      <top/>
      <bottom style="thick">
        <color indexed="22"/>
      </bottom>
      <diagonal/>
    </border>
    <border>
      <left/>
      <right/>
      <top/>
      <bottom style="medium">
        <color indexed="30"/>
      </bottom>
      <diagonal/>
    </border>
    <border>
      <left/>
      <right style="thin">
        <color indexed="8"/>
      </right>
      <top/>
      <bottom/>
      <diagonal/>
    </border>
    <border>
      <left/>
      <right/>
      <top/>
      <bottom style="double">
        <color indexed="52"/>
      </bottom>
      <diagonal/>
    </border>
    <border>
      <left/>
      <right/>
      <top/>
      <bottom style="medium">
        <color auto="1"/>
      </bottom>
      <diagonal/>
    </border>
    <border>
      <left/>
      <right/>
      <top/>
      <bottom style="medium">
        <color indexed="8"/>
      </bottom>
      <diagonal/>
    </border>
    <border>
      <left/>
      <right/>
      <top/>
      <bottom style="medium">
        <color indexed="64"/>
      </bottom>
      <diagonal/>
    </border>
    <border>
      <left style="thin">
        <color indexed="24"/>
      </left>
      <right style="thin">
        <color indexed="24"/>
      </right>
      <top style="thin">
        <color indexed="24"/>
      </top>
      <bottom style="thin">
        <color indexed="2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2"/>
      </bottom>
      <diagonal/>
    </border>
    <border>
      <left/>
      <right/>
      <top/>
      <bottom style="thin">
        <color rgb="FF44546A"/>
      </bottom>
      <diagonal/>
    </border>
    <border>
      <left/>
      <right/>
      <top style="hair">
        <color indexed="64"/>
      </top>
      <bottom/>
      <diagonal/>
    </border>
    <border>
      <left/>
      <right/>
      <top style="medium">
        <color indexed="64"/>
      </top>
      <bottom/>
      <diagonal/>
    </border>
    <border>
      <left/>
      <right/>
      <top style="medium">
        <color indexed="8"/>
      </top>
      <bottom/>
      <diagonal/>
    </border>
    <border>
      <left/>
      <right/>
      <top style="thin">
        <color indexed="62"/>
      </top>
      <bottom style="double">
        <color indexed="62"/>
      </bottom>
      <diagonal/>
    </border>
    <border>
      <left style="thin">
        <color indexed="64"/>
      </left>
      <right style="thin">
        <color indexed="64"/>
      </right>
      <top style="double">
        <color indexed="64"/>
      </top>
      <bottom style="double">
        <color indexed="64"/>
      </bottom>
      <diagonal/>
    </border>
    <border>
      <left style="thin">
        <color indexed="8"/>
      </left>
      <right style="thin">
        <color indexed="8"/>
      </right>
      <top style="double">
        <color indexed="8"/>
      </top>
      <bottom style="double">
        <color indexed="8"/>
      </bottom>
      <diagonal/>
    </border>
    <border>
      <left style="thin">
        <color indexed="8"/>
      </left>
      <right style="thin">
        <color indexed="8"/>
      </right>
      <top style="double">
        <color indexed="8"/>
      </top>
      <bottom style="thin">
        <color indexed="8"/>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auto="1"/>
      </bottom>
      <diagonal/>
    </border>
    <border>
      <left/>
      <right/>
      <top/>
      <bottom style="thin">
        <color indexed="64"/>
      </bottom>
      <diagonal/>
    </border>
    <border>
      <left style="thin">
        <color indexed="64"/>
      </left>
      <right style="thin">
        <color indexed="64"/>
      </right>
      <top/>
      <bottom style="thin">
        <color indexed="64"/>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bottom style="hair">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auto="1"/>
      </left>
      <right/>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style="thin">
        <color indexed="64"/>
      </left>
      <right/>
      <top style="hair">
        <color indexed="64"/>
      </top>
      <bottom style="thin">
        <color auto="1"/>
      </bottom>
      <diagonal/>
    </border>
    <border>
      <left style="thin">
        <color indexed="64"/>
      </left>
      <right/>
      <top style="thin">
        <color indexed="64"/>
      </top>
      <bottom style="thin">
        <color indexed="64"/>
      </bottom>
      <diagonal/>
    </border>
    <border>
      <left style="medium">
        <color auto="1"/>
      </left>
      <right style="thin">
        <color auto="1"/>
      </right>
      <top style="hair">
        <color auto="1"/>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style="thin">
        <color indexed="64"/>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56871">
    <xf numFmtId="0" fontId="0" fillId="0" borderId="0"/>
    <xf numFmtId="164" fontId="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3" fillId="0" borderId="0"/>
    <xf numFmtId="166" fontId="4" fillId="0" borderId="0" applyFill="0" applyBorder="0" applyAlignment="0" applyProtection="0"/>
    <xf numFmtId="166" fontId="4" fillId="0" borderId="0" applyFill="0" applyBorder="0" applyAlignment="0" applyProtection="0"/>
    <xf numFmtId="0" fontId="3" fillId="0" borderId="0"/>
    <xf numFmtId="0" fontId="2" fillId="0" borderId="0"/>
    <xf numFmtId="166" fontId="4" fillId="0" borderId="0" applyFill="0" applyBorder="0" applyAlignment="0" applyProtection="0"/>
    <xf numFmtId="0" fontId="1" fillId="0" borderId="0"/>
    <xf numFmtId="0" fontId="1" fillId="0" borderId="0"/>
    <xf numFmtId="0" fontId="1" fillId="0" borderId="0"/>
    <xf numFmtId="0" fontId="2" fillId="0" borderId="0"/>
    <xf numFmtId="0" fontId="2" fillId="0" borderId="0"/>
    <xf numFmtId="0" fontId="2" fillId="0" borderId="0"/>
    <xf numFmtId="0" fontId="5" fillId="0" borderId="0"/>
    <xf numFmtId="0" fontId="6" fillId="0" borderId="0"/>
    <xf numFmtId="164" fontId="6" fillId="0" borderId="0" applyFont="0" applyFill="0" applyBorder="0" applyAlignment="0" applyProtection="0"/>
    <xf numFmtId="0" fontId="1" fillId="0" borderId="0"/>
    <xf numFmtId="43" fontId="2" fillId="0" borderId="0" applyFont="0" applyFill="0" applyBorder="0" applyAlignment="0" applyProtection="0"/>
    <xf numFmtId="43" fontId="1"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0" fontId="2" fillId="0" borderId="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7" fillId="0" borderId="0"/>
    <xf numFmtId="0" fontId="7" fillId="0" borderId="0"/>
    <xf numFmtId="174" fontId="8" fillId="0" borderId="0" applyFont="0" applyFill="0" applyBorder="0" applyAlignment="0" applyProtection="0"/>
    <xf numFmtId="175" fontId="9" fillId="0" borderId="0" applyFont="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4" fontId="8" fillId="0" borderId="0" applyFont="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4" fontId="8" fillId="0" borderId="0" applyFont="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174" fontId="8" fillId="0" borderId="0" applyFont="0" applyFill="0" applyBorder="0" applyAlignment="0" applyProtection="0"/>
    <xf numFmtId="176" fontId="4" fillId="0" borderId="0" applyFill="0" applyBorder="0" applyAlignment="0" applyProtection="0"/>
    <xf numFmtId="174" fontId="8" fillId="0" borderId="0" applyFont="0" applyFill="0" applyBorder="0" applyAlignment="0" applyProtection="0"/>
    <xf numFmtId="176" fontId="4" fillId="0" borderId="0" applyFill="0" applyBorder="0" applyAlignment="0" applyProtection="0"/>
    <xf numFmtId="176" fontId="4" fillId="0" borderId="0" applyFill="0" applyBorder="0" applyAlignment="0" applyProtection="0"/>
    <xf numFmtId="176" fontId="4" fillId="0" borderId="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77" fontId="2" fillId="0" borderId="0" applyFont="0" applyFill="0" applyBorder="0" applyAlignment="0" applyProtection="0"/>
    <xf numFmtId="0" fontId="10" fillId="0" borderId="0"/>
    <xf numFmtId="0" fontId="11" fillId="0" borderId="0"/>
    <xf numFmtId="0" fontId="2" fillId="0" borderId="0"/>
    <xf numFmtId="0" fontId="2" fillId="0" borderId="0"/>
    <xf numFmtId="0" fontId="11" fillId="0" borderId="0"/>
    <xf numFmtId="0" fontId="11" fillId="0" borderId="0"/>
    <xf numFmtId="0" fontId="11" fillId="0" borderId="0"/>
    <xf numFmtId="0" fontId="2" fillId="0" borderId="0"/>
    <xf numFmtId="0" fontId="2" fillId="0" borderId="0"/>
    <xf numFmtId="0" fontId="1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2" fillId="0" borderId="0"/>
    <xf numFmtId="0" fontId="1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2"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2" fillId="0" borderId="0"/>
    <xf numFmtId="0" fontId="7"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4" fillId="0" borderId="0"/>
    <xf numFmtId="0" fontId="2" fillId="0" borderId="0"/>
    <xf numFmtId="0" fontId="2" fillId="0" borderId="0"/>
    <xf numFmtId="0" fontId="14" fillId="0" borderId="0"/>
    <xf numFmtId="0" fontId="14" fillId="0" borderId="0"/>
    <xf numFmtId="0" fontId="14"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7" fillId="0" borderId="0"/>
    <xf numFmtId="0" fontId="11" fillId="0" borderId="0"/>
    <xf numFmtId="0" fontId="2" fillId="0" borderId="0"/>
    <xf numFmtId="0" fontId="2" fillId="0" borderId="0"/>
    <xf numFmtId="0" fontId="11" fillId="0" borderId="0"/>
    <xf numFmtId="0" fontId="11" fillId="0" borderId="0"/>
    <xf numFmtId="0" fontId="11"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5" fillId="0" borderId="0"/>
    <xf numFmtId="0" fontId="16" fillId="0" borderId="0"/>
    <xf numFmtId="0" fontId="16" fillId="0" borderId="0"/>
    <xf numFmtId="0" fontId="15" fillId="0" borderId="0"/>
    <xf numFmtId="0" fontId="15" fillId="0" borderId="0"/>
    <xf numFmtId="0" fontId="15" fillId="0" borderId="0"/>
    <xf numFmtId="0" fontId="16" fillId="0" borderId="0"/>
    <xf numFmtId="0" fontId="16"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6"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2"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2" fillId="0" borderId="0"/>
    <xf numFmtId="0" fontId="14" fillId="0" borderId="0"/>
    <xf numFmtId="0" fontId="2" fillId="0" borderId="0"/>
    <xf numFmtId="0" fontId="2" fillId="0" borderId="0"/>
    <xf numFmtId="0" fontId="14" fillId="0" borderId="0"/>
    <xf numFmtId="0" fontId="14" fillId="0" borderId="0"/>
    <xf numFmtId="0" fontId="14"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2" fillId="0" borderId="0"/>
    <xf numFmtId="0" fontId="16"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2" fillId="0" borderId="0"/>
    <xf numFmtId="0" fontId="1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4" fillId="0" borderId="0"/>
    <xf numFmtId="0" fontId="2" fillId="0" borderId="0"/>
    <xf numFmtId="0" fontId="2" fillId="0" borderId="0"/>
    <xf numFmtId="0" fontId="14" fillId="0" borderId="0"/>
    <xf numFmtId="0" fontId="14" fillId="0" borderId="0"/>
    <xf numFmtId="0" fontId="14"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2" fillId="0" borderId="0"/>
    <xf numFmtId="0" fontId="1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2" fillId="0" borderId="0"/>
    <xf numFmtId="0" fontId="12"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2" fillId="0" borderId="0"/>
    <xf numFmtId="0" fontId="17" fillId="6"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7"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8"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29"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3" borderId="0" applyNumberFormat="0" applyBorder="0" applyAlignment="0" applyProtection="0"/>
    <xf numFmtId="0" fontId="19" fillId="32"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7" borderId="0" applyNumberFormat="0" applyBorder="0" applyAlignment="0" applyProtection="0"/>
    <xf numFmtId="0" fontId="19" fillId="38" borderId="0" applyNumberFormat="0" applyBorder="0" applyAlignment="0" applyProtection="0"/>
    <xf numFmtId="0" fontId="19" fillId="37"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1" borderId="0" applyNumberFormat="0" applyBorder="0" applyAlignment="0" applyProtection="0"/>
    <xf numFmtId="0" fontId="19" fillId="40" borderId="0" applyNumberFormat="0" applyBorder="0" applyAlignment="0" applyProtection="0"/>
    <xf numFmtId="9" fontId="20" fillId="0" borderId="0"/>
    <xf numFmtId="0" fontId="21" fillId="0" borderId="0" applyNumberFormat="0" applyFont="0" applyBorder="0" applyAlignment="0"/>
    <xf numFmtId="0" fontId="4" fillId="0" borderId="0" applyNumberFormat="0" applyBorder="0" applyAlignment="0"/>
    <xf numFmtId="0" fontId="4" fillId="0" borderId="0" applyNumberFormat="0" applyBorder="0" applyAlignment="0"/>
    <xf numFmtId="0" fontId="21" fillId="0" borderId="0" applyNumberFormat="0" applyFont="0" applyBorder="0" applyAlignment="0"/>
    <xf numFmtId="0" fontId="21" fillId="0" borderId="0" applyNumberFormat="0" applyFont="0" applyBorder="0" applyAlignment="0"/>
    <xf numFmtId="0" fontId="21" fillId="0" borderId="0" applyNumberFormat="0" applyFont="0" applyBorder="0" applyAlignment="0"/>
    <xf numFmtId="0" fontId="4" fillId="0" borderId="0" applyNumberFormat="0" applyBorder="0" applyAlignment="0"/>
    <xf numFmtId="0" fontId="4" fillId="0" borderId="0" applyNumberFormat="0" applyBorder="0" applyAlignment="0"/>
    <xf numFmtId="0" fontId="19"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9" borderId="0" applyNumberFormat="0" applyBorder="0" applyAlignment="0" applyProtection="0"/>
    <xf numFmtId="0" fontId="19" fillId="48"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7" borderId="0" applyNumberFormat="0" applyBorder="0" applyAlignment="0" applyProtection="0"/>
    <xf numFmtId="0" fontId="19" fillId="38" borderId="0" applyNumberFormat="0" applyBorder="0" applyAlignment="0" applyProtection="0"/>
    <xf numFmtId="0" fontId="19" fillId="37"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1"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51" borderId="0" applyNumberFormat="0" applyBorder="0" applyAlignment="0" applyProtection="0"/>
    <xf numFmtId="178" fontId="20" fillId="0" borderId="0" applyFont="0" applyFill="0" applyBorder="0" applyAlignment="0" applyProtection="0"/>
    <xf numFmtId="0" fontId="20" fillId="0" borderId="0" applyFont="0" applyFill="0" applyBorder="0" applyAlignment="0" applyProtection="0"/>
    <xf numFmtId="0" fontId="14" fillId="0" borderId="0"/>
    <xf numFmtId="0" fontId="2" fillId="0" borderId="0"/>
    <xf numFmtId="0" fontId="2" fillId="0" borderId="0"/>
    <xf numFmtId="0" fontId="14" fillId="0" borderId="0"/>
    <xf numFmtId="0" fontId="14" fillId="0" borderId="0"/>
    <xf numFmtId="0" fontId="14" fillId="0" borderId="0"/>
    <xf numFmtId="0" fontId="2" fillId="0" borderId="0"/>
    <xf numFmtId="0" fontId="2" fillId="0" borderId="0"/>
    <xf numFmtId="0" fontId="14" fillId="0" borderId="0"/>
    <xf numFmtId="0" fontId="2" fillId="0" borderId="0"/>
    <xf numFmtId="0" fontId="2" fillId="0" borderId="0"/>
    <xf numFmtId="0" fontId="14" fillId="0" borderId="0"/>
    <xf numFmtId="0" fontId="14" fillId="0" borderId="0"/>
    <xf numFmtId="0" fontId="14" fillId="0" borderId="0"/>
    <xf numFmtId="0" fontId="2" fillId="0" borderId="0"/>
    <xf numFmtId="0" fontId="2" fillId="0" borderId="0"/>
    <xf numFmtId="0" fontId="2" fillId="0" borderId="0" applyFill="0" applyBorder="0">
      <alignment vertical="center"/>
    </xf>
    <xf numFmtId="179" fontId="22" fillId="0" borderId="0" applyFont="0" applyFill="0" applyBorder="0" applyAlignment="0" applyProtection="0"/>
    <xf numFmtId="0" fontId="20" fillId="0" borderId="0" applyFont="0" applyFill="0" applyBorder="0" applyAlignment="0" applyProtection="0"/>
    <xf numFmtId="179" fontId="22" fillId="0" borderId="6">
      <protection locked="0"/>
    </xf>
    <xf numFmtId="179" fontId="22" fillId="0" borderId="6">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80" fontId="22" fillId="0" borderId="10">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80" fontId="22" fillId="0" borderId="10">
      <protection locked="0"/>
    </xf>
    <xf numFmtId="180" fontId="22" fillId="0" borderId="10">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179" fontId="22" fillId="0" borderId="6">
      <protection locked="0"/>
    </xf>
    <xf numFmtId="0" fontId="23" fillId="9"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5" fillId="0" borderId="0"/>
    <xf numFmtId="181" fontId="26" fillId="0" borderId="0" applyFill="0" applyBorder="0" applyAlignment="0"/>
    <xf numFmtId="182" fontId="26" fillId="0" borderId="0" applyFill="0" applyBorder="0" applyAlignment="0"/>
    <xf numFmtId="182" fontId="26" fillId="0" borderId="0" applyFill="0" applyBorder="0" applyAlignment="0"/>
    <xf numFmtId="181" fontId="26" fillId="0" borderId="0" applyFill="0" applyBorder="0" applyAlignment="0"/>
    <xf numFmtId="181" fontId="26" fillId="0" borderId="0" applyFill="0" applyBorder="0" applyAlignment="0"/>
    <xf numFmtId="181" fontId="26" fillId="0" borderId="0" applyFill="0" applyBorder="0" applyAlignment="0"/>
    <xf numFmtId="182" fontId="26" fillId="0" borderId="0" applyFill="0" applyBorder="0" applyAlignment="0"/>
    <xf numFmtId="182" fontId="26"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83" fontId="27" fillId="0" borderId="0" applyFill="0" applyBorder="0" applyAlignment="0"/>
    <xf numFmtId="173" fontId="28" fillId="0" borderId="0" applyFill="0" applyBorder="0" applyAlignment="0"/>
    <xf numFmtId="184" fontId="29" fillId="0" borderId="0" applyFill="0" applyBorder="0" applyAlignment="0"/>
    <xf numFmtId="184" fontId="29" fillId="0" borderId="0" applyFill="0" applyBorder="0" applyAlignment="0"/>
    <xf numFmtId="173" fontId="28" fillId="0" borderId="0" applyFill="0" applyBorder="0" applyAlignment="0"/>
    <xf numFmtId="173" fontId="28" fillId="0" borderId="0" applyFill="0" applyBorder="0" applyAlignment="0"/>
    <xf numFmtId="173" fontId="28" fillId="0" borderId="0" applyFill="0" applyBorder="0" applyAlignment="0"/>
    <xf numFmtId="184" fontId="29" fillId="0" borderId="0" applyFill="0" applyBorder="0" applyAlignment="0"/>
    <xf numFmtId="184" fontId="29" fillId="0" borderId="0" applyFill="0" applyBorder="0" applyAlignment="0"/>
    <xf numFmtId="185" fontId="28" fillId="0" borderId="0" applyFill="0" applyBorder="0" applyAlignment="0"/>
    <xf numFmtId="170" fontId="29" fillId="0" borderId="0" applyFill="0" applyBorder="0" applyAlignment="0"/>
    <xf numFmtId="170" fontId="29" fillId="0" borderId="0" applyFill="0" applyBorder="0" applyAlignment="0"/>
    <xf numFmtId="185" fontId="28" fillId="0" borderId="0" applyFill="0" applyBorder="0" applyAlignment="0"/>
    <xf numFmtId="185" fontId="28" fillId="0" borderId="0" applyFill="0" applyBorder="0" applyAlignment="0"/>
    <xf numFmtId="185" fontId="28" fillId="0" borderId="0" applyFill="0" applyBorder="0" applyAlignment="0"/>
    <xf numFmtId="170" fontId="29" fillId="0" borderId="0" applyFill="0" applyBorder="0" applyAlignment="0"/>
    <xf numFmtId="170" fontId="29" fillId="0" borderId="0" applyFill="0" applyBorder="0" applyAlignment="0"/>
    <xf numFmtId="186" fontId="2" fillId="0" borderId="0" applyFill="0" applyBorder="0" applyAlignment="0"/>
    <xf numFmtId="187" fontId="2"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4"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0" fillId="53" borderId="11" applyNumberFormat="0" applyAlignment="0" applyProtection="0"/>
    <xf numFmtId="0" fontId="31" fillId="0" borderId="0"/>
    <xf numFmtId="0" fontId="32" fillId="0" borderId="0"/>
    <xf numFmtId="0" fontId="32" fillId="0" borderId="0"/>
    <xf numFmtId="0" fontId="31" fillId="0" borderId="0"/>
    <xf numFmtId="0" fontId="31" fillId="0" borderId="0"/>
    <xf numFmtId="0" fontId="31" fillId="0" borderId="0"/>
    <xf numFmtId="0" fontId="32" fillId="0" borderId="0"/>
    <xf numFmtId="0" fontId="32" fillId="0" borderId="0"/>
    <xf numFmtId="0" fontId="33" fillId="55" borderId="12" applyNumberFormat="0" applyAlignment="0" applyProtection="0"/>
    <xf numFmtId="0" fontId="33" fillId="56" borderId="12" applyNumberFormat="0" applyAlignment="0" applyProtection="0"/>
    <xf numFmtId="0" fontId="33" fillId="55" borderId="12" applyNumberFormat="0" applyAlignment="0" applyProtection="0"/>
    <xf numFmtId="0" fontId="33" fillId="56" borderId="12" applyNumberFormat="0" applyAlignment="0" applyProtection="0"/>
    <xf numFmtId="0" fontId="33" fillId="56" borderId="12" applyNumberFormat="0" applyAlignment="0" applyProtection="0"/>
    <xf numFmtId="0" fontId="33" fillId="55" borderId="12" applyNumberFormat="0" applyAlignment="0" applyProtection="0"/>
    <xf numFmtId="0" fontId="33" fillId="55" borderId="12" applyNumberFormat="0" applyAlignment="0" applyProtection="0"/>
    <xf numFmtId="0" fontId="33" fillId="56" borderId="12" applyNumberFormat="0" applyAlignment="0" applyProtection="0"/>
    <xf numFmtId="0" fontId="33" fillId="56" borderId="12" applyNumberFormat="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 fillId="0" borderId="0" applyFill="0" applyBorder="0" applyAlignment="0" applyProtection="0"/>
    <xf numFmtId="186" fontId="2" fillId="0" borderId="0" applyFont="0" applyFill="0" applyBorder="0" applyAlignment="0" applyProtection="0"/>
    <xf numFmtId="186" fontId="4" fillId="0" borderId="0" applyFill="0" applyBorder="0" applyAlignment="0" applyProtection="0"/>
    <xf numFmtId="186" fontId="4" fillId="0" borderId="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4" fillId="0" borderId="0" applyFill="0" applyBorder="0" applyAlignment="0" applyProtection="0"/>
    <xf numFmtId="186" fontId="4"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71" fontId="34"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66" fontId="17" fillId="0" borderId="0" applyFill="0" applyBorder="0" applyAlignment="0" applyProtection="0"/>
    <xf numFmtId="164" fontId="2" fillId="0" borderId="0" applyFont="0" applyFill="0" applyBorder="0" applyAlignment="0" applyProtection="0"/>
    <xf numFmtId="166" fontId="17" fillId="0" borderId="0" applyFill="0" applyBorder="0" applyAlignment="0" applyProtection="0"/>
    <xf numFmtId="188" fontId="17"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17" fillId="0" borderId="0" applyFill="0" applyBorder="0" applyAlignment="0" applyProtection="0"/>
    <xf numFmtId="166" fontId="17" fillId="0" borderId="0" applyFill="0" applyBorder="0" applyAlignment="0" applyProtection="0"/>
    <xf numFmtId="166" fontId="17"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88" fontId="4" fillId="0" borderId="0" applyFill="0" applyBorder="0" applyAlignment="0" applyProtection="0"/>
    <xf numFmtId="43" fontId="2"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67" fontId="4" fillId="0" borderId="0" applyFill="0" applyBorder="0" applyAlignment="0" applyProtection="0"/>
    <xf numFmtId="167" fontId="4" fillId="0" borderId="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7" fontId="2" fillId="0" borderId="0" applyNumberFormat="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35"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79" fontId="2" fillId="0" borderId="0" applyFont="0" applyFill="0" applyBorder="0" applyAlignment="0" applyProtection="0"/>
    <xf numFmtId="180" fontId="4" fillId="0" borderId="0" applyFill="0" applyBorder="0" applyAlignment="0" applyProtection="0"/>
    <xf numFmtId="180" fontId="4" fillId="0" borderId="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80" fontId="4" fillId="0" borderId="0" applyFill="0" applyBorder="0" applyAlignment="0" applyProtection="0"/>
    <xf numFmtId="180" fontId="4" fillId="0" borderId="0" applyFill="0" applyBorder="0" applyAlignment="0" applyProtection="0"/>
    <xf numFmtId="189" fontId="4" fillId="0" borderId="0" applyFill="0" applyBorder="0" applyAlignment="0" applyProtection="0"/>
    <xf numFmtId="164" fontId="1" fillId="0" borderId="0" applyFont="0" applyFill="0" applyBorder="0" applyAlignment="0" applyProtection="0"/>
    <xf numFmtId="189" fontId="4" fillId="0" borderId="0" applyFill="0" applyBorder="0" applyAlignment="0" applyProtection="0"/>
    <xf numFmtId="189" fontId="4" fillId="0" borderId="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9"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89" fontId="4" fillId="0" borderId="0" applyFill="0" applyBorder="0" applyAlignment="0" applyProtection="0"/>
    <xf numFmtId="189" fontId="4" fillId="0" borderId="0" applyFill="0" applyBorder="0" applyAlignment="0" applyProtection="0"/>
    <xf numFmtId="189"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 fillId="0" borderId="0" applyFont="0" applyFill="0" applyBorder="0" applyAlignment="0" applyProtection="0"/>
    <xf numFmtId="188" fontId="2"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5"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88" fontId="4" fillId="0" borderId="0" applyFill="0" applyBorder="0" applyAlignment="0" applyProtection="0"/>
    <xf numFmtId="43" fontId="17"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88" fontId="13"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88" fontId="13" fillId="0" borderId="0" applyFill="0" applyBorder="0" applyAlignment="0" applyProtection="0"/>
    <xf numFmtId="188" fontId="13" fillId="0" borderId="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0" fontId="13" fillId="0" borderId="0" applyFill="0" applyBorder="0" applyAlignment="0" applyProtection="0"/>
    <xf numFmtId="0" fontId="2"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2" fillId="0" borderId="0" applyFill="0" applyBorder="0" applyAlignment="0" applyProtection="0"/>
    <xf numFmtId="0" fontId="2" fillId="0" borderId="0" applyFill="0" applyBorder="0" applyAlignment="0" applyProtection="0"/>
    <xf numFmtId="43" fontId="36" fillId="0" borderId="0" applyFont="0" applyFill="0" applyBorder="0" applyAlignment="0" applyProtection="0"/>
    <xf numFmtId="166" fontId="4" fillId="0" borderId="0" applyFill="0" applyBorder="0" applyAlignment="0" applyProtection="0"/>
    <xf numFmtId="164" fontId="36" fillId="0" borderId="0" applyFont="0" applyFill="0" applyBorder="0" applyAlignment="0" applyProtection="0"/>
    <xf numFmtId="166" fontId="4" fillId="0" borderId="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43" fontId="2" fillId="0" borderId="0" applyFont="0" applyFill="0" applyBorder="0" applyAlignment="0" applyProtection="0"/>
    <xf numFmtId="164" fontId="36" fillId="0" borderId="0" applyFont="0" applyFill="0" applyBorder="0" applyAlignment="0" applyProtection="0"/>
    <xf numFmtId="164" fontId="2"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43" fontId="36" fillId="0" borderId="0" applyFont="0" applyFill="0" applyBorder="0" applyAlignment="0" applyProtection="0"/>
    <xf numFmtId="164" fontId="36" fillId="0" borderId="0" applyFont="0" applyFill="0" applyBorder="0" applyAlignment="0" applyProtection="0"/>
    <xf numFmtId="43" fontId="36" fillId="0" borderId="0" applyFont="0" applyFill="0" applyBorder="0" applyAlignment="0" applyProtection="0"/>
    <xf numFmtId="166" fontId="4" fillId="0" borderId="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43" fontId="36" fillId="0" borderId="0" applyFont="0" applyFill="0" applyBorder="0" applyAlignment="0" applyProtection="0"/>
    <xf numFmtId="164" fontId="36" fillId="0" borderId="0" applyFont="0" applyFill="0" applyBorder="0" applyAlignment="0" applyProtection="0"/>
    <xf numFmtId="43" fontId="36" fillId="0" borderId="0" applyFont="0" applyFill="0" applyBorder="0" applyAlignment="0" applyProtection="0"/>
    <xf numFmtId="164" fontId="36"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88" fontId="13" fillId="0" borderId="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35"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90" fontId="34" fillId="0" borderId="0" applyFont="0" applyFill="0" applyBorder="0" applyAlignment="0" applyProtection="0"/>
    <xf numFmtId="191" fontId="4" fillId="0" borderId="0" applyFill="0" applyBorder="0" applyAlignment="0" applyProtection="0"/>
    <xf numFmtId="192" fontId="4" fillId="0" borderId="0" applyFill="0" applyBorder="0" applyAlignment="0" applyProtection="0"/>
    <xf numFmtId="192"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90" fontId="34" fillId="0" borderId="0" applyFont="0" applyFill="0" applyBorder="0" applyAlignment="0" applyProtection="0"/>
    <xf numFmtId="164" fontId="17" fillId="0" borderId="0" applyFont="0" applyFill="0" applyBorder="0" applyAlignment="0" applyProtection="0"/>
    <xf numFmtId="190" fontId="34"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91" fontId="4" fillId="0" borderId="0" applyFill="0" applyBorder="0" applyAlignment="0" applyProtection="0"/>
    <xf numFmtId="164" fontId="17" fillId="0" borderId="0" applyFont="0" applyFill="0" applyBorder="0" applyAlignment="0" applyProtection="0"/>
    <xf numFmtId="191" fontId="4" fillId="0" borderId="0" applyFill="0" applyBorder="0" applyAlignment="0" applyProtection="0"/>
    <xf numFmtId="188" fontId="2" fillId="0" borderId="0" applyFill="0" applyBorder="0" applyAlignment="0" applyProtection="0"/>
    <xf numFmtId="166" fontId="2" fillId="0" borderId="0" applyFill="0" applyBorder="0" applyAlignment="0" applyProtection="0"/>
    <xf numFmtId="166" fontId="2" fillId="0" borderId="0" applyFill="0" applyBorder="0" applyAlignment="0" applyProtection="0"/>
    <xf numFmtId="188" fontId="2" fillId="0" borderId="0" applyFill="0" applyBorder="0" applyAlignment="0" applyProtection="0"/>
    <xf numFmtId="164" fontId="1" fillId="0" borderId="0" applyFont="0" applyFill="0" applyBorder="0" applyAlignment="0" applyProtection="0"/>
    <xf numFmtId="188" fontId="2" fillId="0" borderId="0" applyFill="0" applyBorder="0" applyAlignment="0" applyProtection="0"/>
    <xf numFmtId="188" fontId="2" fillId="0" borderId="0" applyFill="0" applyBorder="0" applyAlignment="0" applyProtection="0"/>
    <xf numFmtId="166" fontId="2" fillId="0" borderId="0" applyFill="0" applyBorder="0" applyAlignment="0" applyProtection="0"/>
    <xf numFmtId="166" fontId="2" fillId="0" borderId="0" applyFill="0" applyBorder="0" applyAlignment="0" applyProtection="0"/>
    <xf numFmtId="164" fontId="1" fillId="0" borderId="0" applyFont="0" applyFill="0" applyBorder="0" applyAlignment="0" applyProtection="0"/>
    <xf numFmtId="189" fontId="4" fillId="0" borderId="0" applyFill="0" applyBorder="0" applyAlignment="0" applyProtection="0"/>
    <xf numFmtId="164" fontId="1" fillId="0" borderId="0" applyFont="0" applyFill="0" applyBorder="0" applyAlignment="0" applyProtection="0"/>
    <xf numFmtId="189"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9" fontId="4" fillId="0" borderId="0" applyFill="0" applyBorder="0" applyAlignment="0" applyProtection="0"/>
    <xf numFmtId="189" fontId="4" fillId="0" borderId="0" applyFill="0" applyBorder="0" applyAlignment="0" applyProtection="0"/>
    <xf numFmtId="189"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9"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9" fontId="4" fillId="0" borderId="0" applyFill="0" applyBorder="0" applyAlignment="0" applyProtection="0"/>
    <xf numFmtId="164" fontId="1" fillId="0" borderId="0" applyFont="0" applyFill="0" applyBorder="0" applyAlignment="0" applyProtection="0"/>
    <xf numFmtId="189"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9" fontId="4" fillId="0" borderId="0" applyFill="0" applyBorder="0" applyAlignment="0" applyProtection="0"/>
    <xf numFmtId="189" fontId="4" fillId="0" borderId="0" applyFill="0" applyBorder="0" applyAlignment="0" applyProtection="0"/>
    <xf numFmtId="189"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9"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9" fontId="4" fillId="0" borderId="0" applyFill="0" applyBorder="0" applyAlignment="0" applyProtection="0"/>
    <xf numFmtId="189" fontId="4" fillId="0" borderId="0" applyFill="0" applyBorder="0" applyAlignment="0" applyProtection="0"/>
    <xf numFmtId="189" fontId="4" fillId="0" borderId="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2" fillId="0" borderId="0" applyFill="0" applyBorder="0" applyAlignment="0" applyProtection="0"/>
    <xf numFmtId="166" fontId="2" fillId="0" borderId="0" applyFill="0" applyBorder="0" applyAlignment="0" applyProtection="0"/>
    <xf numFmtId="166" fontId="2" fillId="0" borderId="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8" fontId="2" fillId="0" borderId="0" applyFill="0" applyBorder="0" applyAlignment="0" applyProtection="0"/>
    <xf numFmtId="164" fontId="1" fillId="0" borderId="0" applyFont="0" applyFill="0" applyBorder="0" applyAlignment="0" applyProtection="0"/>
    <xf numFmtId="188" fontId="2"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8" fontId="2"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7" fillId="0" borderId="0" applyFont="0" applyFill="0" applyBorder="0" applyAlignment="0" applyProtection="0"/>
    <xf numFmtId="164" fontId="1" fillId="0" borderId="0" applyFont="0" applyFill="0" applyBorder="0" applyAlignment="0" applyProtection="0"/>
    <xf numFmtId="164" fontId="17" fillId="0" borderId="0" applyFont="0" applyFill="0" applyBorder="0" applyAlignment="0" applyProtection="0"/>
    <xf numFmtId="0" fontId="2" fillId="0" borderId="0" applyFont="0" applyFill="0" applyBorder="0" applyAlignment="0" applyProtection="0"/>
    <xf numFmtId="0" fontId="4" fillId="0" borderId="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8" fontId="4" fillId="0" borderId="0" applyFill="0" applyBorder="0" applyAlignment="0" applyProtection="0"/>
    <xf numFmtId="188" fontId="4" fillId="0" borderId="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88" fontId="4" fillId="0" borderId="0" applyFill="0" applyBorder="0" applyAlignment="0" applyProtection="0"/>
    <xf numFmtId="0" fontId="4" fillId="0" borderId="0" applyFill="0" applyBorder="0" applyAlignment="0" applyProtection="0"/>
    <xf numFmtId="43" fontId="2" fillId="0" borderId="0" applyFont="0" applyFill="0" applyBorder="0" applyAlignment="0" applyProtection="0"/>
    <xf numFmtId="0" fontId="13" fillId="0" borderId="0" applyFill="0" applyBorder="0" applyAlignment="0" applyProtection="0"/>
    <xf numFmtId="0" fontId="2" fillId="0" borderId="0" applyFill="0" applyBorder="0" applyAlignment="0" applyProtection="0"/>
    <xf numFmtId="0" fontId="2"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2" fillId="0" borderId="0" applyFill="0" applyBorder="0" applyAlignment="0" applyProtection="0"/>
    <xf numFmtId="0" fontId="2"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88" fontId="13"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88" fontId="13"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88" fontId="13" fillId="0" borderId="0" applyFill="0" applyBorder="0" applyAlignment="0" applyProtection="0"/>
    <xf numFmtId="166" fontId="4" fillId="0" borderId="0" applyFill="0" applyBorder="0" applyAlignment="0" applyProtection="0"/>
    <xf numFmtId="188" fontId="13" fillId="0" borderId="0" applyFill="0" applyBorder="0" applyAlignment="0" applyProtection="0"/>
    <xf numFmtId="43" fontId="2"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88"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90" fontId="2" fillId="0" borderId="0" applyFont="0" applyFill="0" applyBorder="0" applyAlignment="0" applyProtection="0"/>
    <xf numFmtId="191" fontId="4" fillId="0" borderId="0" applyFill="0" applyBorder="0" applyAlignment="0" applyProtection="0"/>
    <xf numFmtId="191" fontId="4" fillId="0" borderId="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1" fontId="4" fillId="0" borderId="0" applyFill="0" applyBorder="0" applyAlignment="0" applyProtection="0"/>
    <xf numFmtId="191" fontId="4" fillId="0" borderId="0" applyFill="0" applyBorder="0" applyAlignment="0" applyProtection="0"/>
    <xf numFmtId="43" fontId="1" fillId="0" borderId="0" applyFont="0" applyFill="0" applyBorder="0" applyAlignment="0" applyProtection="0"/>
    <xf numFmtId="181"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43" fontId="1" fillId="0" borderId="0" applyFont="0" applyFill="0" applyBorder="0" applyAlignment="0" applyProtection="0"/>
    <xf numFmtId="193" fontId="2"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9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93" fontId="2" fillId="0" borderId="0" applyFont="0" applyFill="0" applyBorder="0" applyAlignment="0" applyProtection="0"/>
    <xf numFmtId="164" fontId="2" fillId="0" borderId="0" applyFont="0" applyFill="0" applyBorder="0" applyAlignment="0" applyProtection="0"/>
    <xf numFmtId="194" fontId="2" fillId="0" borderId="0" applyFill="0" applyBorder="0" applyAlignment="0" applyProtection="0"/>
    <xf numFmtId="19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93" fontId="2"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93" fontId="2"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17" fillId="0" borderId="0" applyFont="0" applyFill="0" applyBorder="0" applyAlignment="0" applyProtection="0"/>
    <xf numFmtId="0" fontId="34" fillId="0" borderId="0" applyFont="0" applyFill="0" applyBorder="0" applyAlignment="0" applyProtection="0"/>
    <xf numFmtId="0" fontId="4" fillId="0" borderId="0" applyFill="0" applyBorder="0" applyAlignment="0" applyProtection="0"/>
    <xf numFmtId="0" fontId="4" fillId="0" borderId="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4" fillId="0" borderId="0" applyFill="0" applyBorder="0" applyAlignment="0" applyProtection="0"/>
    <xf numFmtId="0"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88" fontId="37"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166" fontId="4" fillId="0" borderId="0" applyFill="0" applyBorder="0" applyAlignment="0" applyProtection="0"/>
    <xf numFmtId="164" fontId="1"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43" fontId="1" fillId="0" borderId="0" applyFont="0" applyFill="0" applyBorder="0" applyAlignment="0" applyProtection="0"/>
    <xf numFmtId="166" fontId="4"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43" fontId="1" fillId="0" borderId="0" applyFont="0" applyFill="0" applyBorder="0" applyAlignment="0" applyProtection="0"/>
    <xf numFmtId="166" fontId="4"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90"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190" fontId="2"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5" fillId="0" borderId="0" applyFont="0" applyFill="0" applyBorder="0" applyAlignment="0" applyProtection="0"/>
    <xf numFmtId="164" fontId="2" fillId="0" borderId="0" applyFont="0" applyFill="0" applyBorder="0" applyAlignment="0" applyProtection="0"/>
    <xf numFmtId="188" fontId="13" fillId="0" borderId="0" applyFill="0" applyBorder="0" applyAlignment="0" applyProtection="0"/>
    <xf numFmtId="190" fontId="2"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6" fontId="4"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88" fontId="13"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89" fontId="4" fillId="0" borderId="0" applyFill="0" applyBorder="0" applyAlignment="0" applyProtection="0"/>
    <xf numFmtId="164" fontId="17" fillId="0" borderId="0" applyFont="0" applyFill="0" applyBorder="0" applyAlignment="0" applyProtection="0"/>
    <xf numFmtId="189"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89" fontId="4" fillId="0" borderId="0" applyFill="0" applyBorder="0" applyAlignment="0" applyProtection="0"/>
    <xf numFmtId="189" fontId="4" fillId="0" borderId="0" applyFill="0" applyBorder="0" applyAlignment="0" applyProtection="0"/>
    <xf numFmtId="189"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89"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6" fontId="2" fillId="0" borderId="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88" fontId="13" fillId="0" borderId="0" applyFill="0" applyBorder="0" applyAlignment="0" applyProtection="0"/>
    <xf numFmtId="164" fontId="1" fillId="0" borderId="0" applyFont="0" applyFill="0" applyBorder="0" applyAlignment="0" applyProtection="0"/>
    <xf numFmtId="166" fontId="2" fillId="0" borderId="0" applyFill="0" applyBorder="0" applyAlignment="0" applyProtection="0"/>
    <xf numFmtId="188" fontId="13" fillId="0" borderId="0" applyFill="0" applyBorder="0" applyAlignment="0" applyProtection="0"/>
    <xf numFmtId="188" fontId="13" fillId="0" borderId="0" applyFill="0" applyBorder="0" applyAlignment="0" applyProtection="0"/>
    <xf numFmtId="188" fontId="13" fillId="0" borderId="0" applyFill="0" applyBorder="0" applyAlignment="0" applyProtection="0"/>
    <xf numFmtId="166" fontId="2" fillId="0" borderId="0" applyFill="0" applyBorder="0" applyAlignment="0" applyProtection="0"/>
    <xf numFmtId="166" fontId="2" fillId="0" borderId="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95" fontId="34"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96" fontId="4" fillId="0" borderId="0" applyFill="0" applyBorder="0" applyAlignment="0" applyProtection="0"/>
    <xf numFmtId="196" fontId="4" fillId="0" borderId="0" applyFill="0" applyBorder="0" applyAlignment="0" applyProtection="0"/>
    <xf numFmtId="195" fontId="34" fillId="0" borderId="0" applyFont="0" applyFill="0" applyBorder="0" applyAlignment="0" applyProtection="0"/>
    <xf numFmtId="195" fontId="34" fillId="0" borderId="0" applyFont="0" applyFill="0" applyBorder="0" applyAlignment="0" applyProtection="0"/>
    <xf numFmtId="195" fontId="34" fillId="0" borderId="0" applyFont="0" applyFill="0" applyBorder="0" applyAlignment="0" applyProtection="0"/>
    <xf numFmtId="196" fontId="4" fillId="0" borderId="0" applyFill="0" applyBorder="0" applyAlignment="0" applyProtection="0"/>
    <xf numFmtId="196" fontId="4" fillId="0" borderId="0" applyFill="0" applyBorder="0" applyAlignment="0" applyProtection="0"/>
    <xf numFmtId="197" fontId="34" fillId="0" borderId="0" applyFont="0" applyFill="0" applyBorder="0" applyAlignment="0" applyProtection="0"/>
    <xf numFmtId="198" fontId="4" fillId="0" borderId="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97" fontId="34" fillId="0" borderId="0" applyFont="0" applyFill="0" applyBorder="0" applyAlignment="0" applyProtection="0"/>
    <xf numFmtId="197" fontId="34" fillId="0" borderId="0" applyFont="0" applyFill="0" applyBorder="0" applyAlignment="0" applyProtection="0"/>
    <xf numFmtId="197" fontId="34" fillId="0" borderId="0" applyFont="0" applyFill="0" applyBorder="0" applyAlignment="0" applyProtection="0"/>
    <xf numFmtId="198" fontId="4" fillId="0" borderId="0" applyFill="0" applyBorder="0" applyAlignment="0" applyProtection="0"/>
    <xf numFmtId="199" fontId="4" fillId="0" borderId="0" applyFill="0" applyBorder="0" applyAlignment="0" applyProtection="0"/>
    <xf numFmtId="198"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 fillId="0" borderId="0" applyFont="0" applyFill="0" applyBorder="0" applyAlignment="0" applyProtection="0"/>
    <xf numFmtId="164"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2" fillId="0" borderId="0" applyFont="0" applyFill="0" applyBorder="0" applyAlignment="0" applyProtection="0"/>
    <xf numFmtId="164" fontId="17" fillId="0" borderId="0" applyFont="0" applyFill="0" applyBorder="0" applyAlignment="0" applyProtection="0"/>
    <xf numFmtId="164" fontId="2"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6" fontId="4" fillId="0" borderId="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6" fontId="4" fillId="0" borderId="0" applyFill="0" applyBorder="0" applyAlignment="0" applyProtection="0"/>
    <xf numFmtId="166" fontId="4" fillId="0" borderId="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6" fontId="4"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38" fillId="0" borderId="0" applyNumberFormat="0" applyFill="0" applyBorder="0" applyProtection="0">
      <alignment horizontal="right" vertical="center"/>
    </xf>
    <xf numFmtId="0" fontId="38" fillId="0" borderId="0" applyNumberFormat="0" applyFill="0" applyBorder="0" applyProtection="0">
      <alignment horizontal="right" vertical="center"/>
    </xf>
    <xf numFmtId="0" fontId="39" fillId="0" borderId="0" applyNumberFormat="0" applyFill="0" applyBorder="0" applyProtection="0">
      <alignment horizontal="right" vertical="center"/>
    </xf>
    <xf numFmtId="0" fontId="40" fillId="0" borderId="0" applyNumberFormat="0" applyFill="0" applyBorder="0" applyProtection="0">
      <alignment vertical="center"/>
    </xf>
    <xf numFmtId="0" fontId="40" fillId="0" borderId="0" applyNumberFormat="0" applyFill="0" applyBorder="0" applyProtection="0">
      <alignment vertical="center"/>
    </xf>
    <xf numFmtId="0" fontId="41" fillId="0" borderId="0" applyNumberFormat="0" applyFill="0" applyBorder="0" applyProtection="0">
      <alignment vertical="center"/>
    </xf>
    <xf numFmtId="0" fontId="42" fillId="0" borderId="0" applyNumberFormat="0" applyAlignment="0">
      <alignment horizontal="left"/>
    </xf>
    <xf numFmtId="0" fontId="42" fillId="0" borderId="0" applyNumberFormat="0" applyAlignment="0"/>
    <xf numFmtId="0" fontId="42" fillId="0" borderId="0" applyNumberFormat="0" applyAlignment="0"/>
    <xf numFmtId="0" fontId="42" fillId="0" borderId="0" applyNumberFormat="0" applyAlignment="0">
      <alignment horizontal="left"/>
    </xf>
    <xf numFmtId="0" fontId="42" fillId="0" borderId="0" applyNumberFormat="0" applyAlignment="0">
      <alignment horizontal="left"/>
    </xf>
    <xf numFmtId="0" fontId="42" fillId="0" borderId="0" applyNumberFormat="0" applyAlignment="0">
      <alignment horizontal="left"/>
    </xf>
    <xf numFmtId="0" fontId="42" fillId="0" borderId="0" applyNumberFormat="0" applyAlignment="0"/>
    <xf numFmtId="0" fontId="42" fillId="0" borderId="0" applyNumberFormat="0" applyAlignment="0"/>
    <xf numFmtId="179" fontId="43" fillId="0" borderId="13" applyNumberFormat="0" applyBorder="0" applyAlignment="0" applyProtection="0">
      <protection locked="0"/>
    </xf>
    <xf numFmtId="0" fontId="44" fillId="0" borderId="0" applyNumberFormat="0" applyBorder="0" applyAlignment="0" applyProtection="0"/>
    <xf numFmtId="0" fontId="44" fillId="0" borderId="0" applyNumberFormat="0" applyBorder="0" applyAlignment="0" applyProtection="0"/>
    <xf numFmtId="179" fontId="43" fillId="0" borderId="13" applyNumberFormat="0" applyBorder="0" applyAlignment="0" applyProtection="0">
      <protection locked="0"/>
    </xf>
    <xf numFmtId="179" fontId="43" fillId="0" borderId="13" applyNumberFormat="0" applyBorder="0" applyAlignment="0" applyProtection="0">
      <protection locked="0"/>
    </xf>
    <xf numFmtId="179" fontId="43" fillId="0" borderId="13" applyNumberFormat="0" applyBorder="0" applyAlignment="0" applyProtection="0">
      <protection locked="0"/>
    </xf>
    <xf numFmtId="0" fontId="44" fillId="0" borderId="0" applyNumberFormat="0" applyBorder="0" applyAlignment="0" applyProtection="0"/>
    <xf numFmtId="0" fontId="44" fillId="0" borderId="0" applyNumberFormat="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200" fontId="49" fillId="0" borderId="0" applyFill="0" applyBorder="0" applyAlignment="0" applyProtection="0"/>
    <xf numFmtId="200" fontId="49" fillId="0" borderId="0" applyFill="0" applyBorder="0" applyAlignment="0" applyProtection="0"/>
    <xf numFmtId="201" fontId="50" fillId="0" borderId="0" applyFill="0" applyBorder="0" applyAlignment="0" applyProtection="0"/>
    <xf numFmtId="0" fontId="51" fillId="0" borderId="0" applyNumberFormat="0" applyFill="0" applyBorder="0" applyProtection="0">
      <alignment horizontal="left" vertical="top"/>
    </xf>
    <xf numFmtId="0" fontId="51" fillId="0" borderId="0" applyNumberFormat="0" applyFill="0" applyBorder="0" applyProtection="0">
      <alignment horizontal="left" vertical="top"/>
    </xf>
    <xf numFmtId="0" fontId="52" fillId="0" borderId="0" applyNumberFormat="0" applyFill="0" applyBorder="0" applyProtection="0">
      <alignment horizontal="left" vertical="top"/>
    </xf>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38" fillId="0" borderId="0" applyNumberFormat="0" applyFill="0" applyBorder="0" applyProtection="0">
      <alignment vertical="center"/>
    </xf>
    <xf numFmtId="0" fontId="38" fillId="0" borderId="0" applyNumberFormat="0" applyFill="0" applyBorder="0" applyProtection="0">
      <alignment vertical="center"/>
    </xf>
    <xf numFmtId="0" fontId="39" fillId="0" borderId="0" applyNumberFormat="0" applyFill="0" applyBorder="0" applyProtection="0">
      <alignment vertical="center"/>
    </xf>
    <xf numFmtId="0" fontId="55"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202" fontId="61" fillId="57" borderId="0" applyFill="0">
      <alignment horizontal="left" vertical="top"/>
      <protection locked="0"/>
    </xf>
    <xf numFmtId="1" fontId="61" fillId="0" borderId="0" applyFill="0">
      <alignment horizontal="left" vertical="top"/>
      <protection locked="0"/>
    </xf>
    <xf numFmtId="1" fontId="61" fillId="0" borderId="0" applyFill="0">
      <alignment horizontal="left" vertical="top"/>
      <protection locked="0"/>
    </xf>
    <xf numFmtId="202" fontId="61" fillId="57" borderId="0" applyFill="0">
      <alignment horizontal="left" vertical="top"/>
      <protection locked="0"/>
    </xf>
    <xf numFmtId="202" fontId="61" fillId="57" borderId="0" applyFill="0">
      <alignment horizontal="left" vertical="top"/>
      <protection locked="0"/>
    </xf>
    <xf numFmtId="202" fontId="61" fillId="57" borderId="0" applyFill="0">
      <alignment horizontal="left" vertical="top"/>
      <protection locked="0"/>
    </xf>
    <xf numFmtId="1" fontId="61" fillId="0" borderId="0" applyFill="0">
      <alignment horizontal="left" vertical="top"/>
      <protection locked="0"/>
    </xf>
    <xf numFmtId="1" fontId="61" fillId="0" borderId="0" applyFill="0">
      <alignment horizontal="left" vertical="top"/>
      <protection locked="0"/>
    </xf>
    <xf numFmtId="42" fontId="2" fillId="0" borderId="0" applyFont="0" applyFill="0" applyBorder="0" applyAlignment="0" applyProtection="0"/>
    <xf numFmtId="203" fontId="22" fillId="0" borderId="0">
      <alignment horizontal="center"/>
    </xf>
    <xf numFmtId="204" fontId="22" fillId="0" borderId="0">
      <alignment horizontal="center"/>
    </xf>
    <xf numFmtId="204" fontId="22" fillId="0" borderId="0">
      <alignment horizontal="center"/>
    </xf>
    <xf numFmtId="203" fontId="22" fillId="0" borderId="0">
      <alignment horizontal="center"/>
    </xf>
    <xf numFmtId="203" fontId="22" fillId="0" borderId="0">
      <alignment horizontal="center"/>
    </xf>
    <xf numFmtId="203" fontId="22" fillId="0" borderId="0">
      <alignment horizontal="center"/>
    </xf>
    <xf numFmtId="204" fontId="22" fillId="0" borderId="0">
      <alignment horizontal="center"/>
    </xf>
    <xf numFmtId="204" fontId="22" fillId="0" borderId="0">
      <alignment horizontal="center"/>
    </xf>
    <xf numFmtId="179" fontId="27" fillId="0" borderId="0" applyFont="0" applyFill="0" applyBorder="0" applyAlignment="0" applyProtection="0"/>
    <xf numFmtId="180" fontId="4" fillId="0" borderId="0" applyFill="0" applyBorder="0" applyAlignment="0" applyProtection="0"/>
    <xf numFmtId="180" fontId="4" fillId="0" borderId="0" applyFill="0" applyBorder="0" applyAlignment="0" applyProtection="0"/>
    <xf numFmtId="179" fontId="27" fillId="0" borderId="0" applyFont="0" applyFill="0" applyBorder="0" applyAlignment="0" applyProtection="0"/>
    <xf numFmtId="179" fontId="27" fillId="0" borderId="0" applyFont="0" applyFill="0" applyBorder="0" applyAlignment="0" applyProtection="0"/>
    <xf numFmtId="179" fontId="27" fillId="0" borderId="0" applyFont="0" applyFill="0" applyBorder="0" applyAlignment="0" applyProtection="0"/>
    <xf numFmtId="180" fontId="4" fillId="0" borderId="0" applyFill="0" applyBorder="0" applyAlignment="0" applyProtection="0"/>
    <xf numFmtId="180" fontId="4" fillId="0" borderId="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205" fontId="4" fillId="0" borderId="0" applyFill="0" applyBorder="0" applyAlignment="0" applyProtection="0"/>
    <xf numFmtId="205" fontId="4" fillId="0" borderId="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205" fontId="4" fillId="0" borderId="0" applyFill="0" applyBorder="0" applyAlignment="0" applyProtection="0"/>
    <xf numFmtId="205" fontId="4" fillId="0" borderId="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205" fontId="4" fillId="0" borderId="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205" fontId="4" fillId="0" borderId="0" applyFill="0" applyBorder="0" applyAlignment="0" applyProtection="0"/>
    <xf numFmtId="205" fontId="4" fillId="0" borderId="0" applyFill="0" applyBorder="0" applyAlignment="0" applyProtection="0"/>
    <xf numFmtId="44" fontId="1" fillId="0" borderId="0" applyFont="0" applyFill="0" applyBorder="0" applyAlignment="0" applyProtection="0"/>
    <xf numFmtId="205" fontId="4" fillId="0" borderId="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6"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62" fillId="0" borderId="0"/>
    <xf numFmtId="0" fontId="63" fillId="0" borderId="0"/>
    <xf numFmtId="0" fontId="63" fillId="0" borderId="0"/>
    <xf numFmtId="0" fontId="62" fillId="0" borderId="0"/>
    <xf numFmtId="0" fontId="62" fillId="0" borderId="0"/>
    <xf numFmtId="0" fontId="62" fillId="0" borderId="0"/>
    <xf numFmtId="0" fontId="63" fillId="0" borderId="0"/>
    <xf numFmtId="0" fontId="63" fillId="0" borderId="0"/>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207" fontId="2" fillId="0" borderId="0">
      <protection locked="0"/>
    </xf>
    <xf numFmtId="14" fontId="26" fillId="0" borderId="0" applyFill="0" applyBorder="0" applyAlignment="0"/>
    <xf numFmtId="14" fontId="26" fillId="0" borderId="0" applyFill="0" applyBorder="0" applyAlignment="0"/>
    <xf numFmtId="14" fontId="26" fillId="0" borderId="0" applyFill="0" applyBorder="0" applyAlignment="0"/>
    <xf numFmtId="14" fontId="26" fillId="0" borderId="0" applyFill="0" applyBorder="0" applyAlignment="0"/>
    <xf numFmtId="14" fontId="26" fillId="0" borderId="0" applyFill="0" applyBorder="0" applyAlignment="0"/>
    <xf numFmtId="208" fontId="2" fillId="0" borderId="1">
      <alignment vertical="center"/>
    </xf>
    <xf numFmtId="209" fontId="2" fillId="0" borderId="15">
      <alignment vertical="center"/>
    </xf>
    <xf numFmtId="209" fontId="2" fillId="0" borderId="15">
      <alignment vertical="center"/>
    </xf>
    <xf numFmtId="208" fontId="2" fillId="0" borderId="1">
      <alignment vertical="center"/>
    </xf>
    <xf numFmtId="208" fontId="2" fillId="0" borderId="1">
      <alignment vertical="center"/>
    </xf>
    <xf numFmtId="208" fontId="2" fillId="0" borderId="1">
      <alignment vertical="center"/>
    </xf>
    <xf numFmtId="209" fontId="2" fillId="0" borderId="15">
      <alignment vertical="center"/>
    </xf>
    <xf numFmtId="209" fontId="2" fillId="0" borderId="15">
      <alignment vertical="center"/>
    </xf>
    <xf numFmtId="210" fontId="64" fillId="0" borderId="0" applyFont="0" applyFill="0" applyBorder="0">
      <alignment horizontal="left" vertical="top" wrapText="1"/>
      <protection locked="0"/>
    </xf>
    <xf numFmtId="211" fontId="4" fillId="0" borderId="0" applyFill="0" applyBorder="0">
      <alignment horizontal="left" vertical="top" wrapText="1"/>
      <protection locked="0"/>
    </xf>
    <xf numFmtId="211" fontId="4" fillId="0" borderId="0" applyFill="0" applyBorder="0">
      <alignment horizontal="left" vertical="top" wrapText="1"/>
      <protection locked="0"/>
    </xf>
    <xf numFmtId="210" fontId="64" fillId="0" borderId="0" applyFont="0" applyFill="0" applyBorder="0">
      <alignment horizontal="left" vertical="top" wrapText="1"/>
      <protection locked="0"/>
    </xf>
    <xf numFmtId="210" fontId="64" fillId="0" borderId="0" applyFont="0" applyFill="0" applyBorder="0">
      <alignment horizontal="left" vertical="top" wrapText="1"/>
      <protection locked="0"/>
    </xf>
    <xf numFmtId="210" fontId="64" fillId="0" borderId="0" applyFont="0" applyFill="0" applyBorder="0">
      <alignment horizontal="left" vertical="top" wrapText="1"/>
      <protection locked="0"/>
    </xf>
    <xf numFmtId="211" fontId="4" fillId="0" borderId="0" applyFill="0" applyBorder="0">
      <alignment horizontal="left" vertical="top" wrapText="1"/>
      <protection locked="0"/>
    </xf>
    <xf numFmtId="211" fontId="4" fillId="0" borderId="0" applyFill="0" applyBorder="0">
      <alignment horizontal="left" vertical="top" wrapText="1"/>
      <protection locked="0"/>
    </xf>
    <xf numFmtId="186" fontId="2"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86" fontId="2" fillId="0" borderId="0" applyFill="0" applyBorder="0" applyAlignment="0"/>
    <xf numFmtId="187" fontId="2"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0" fontId="65" fillId="0" borderId="0" applyNumberFormat="0" applyAlignment="0">
      <alignment horizontal="left"/>
    </xf>
    <xf numFmtId="0" fontId="65" fillId="0" borderId="0" applyNumberFormat="0" applyAlignment="0"/>
    <xf numFmtId="0" fontId="65" fillId="0" borderId="0" applyNumberFormat="0" applyAlignment="0"/>
    <xf numFmtId="0" fontId="65" fillId="0" borderId="0" applyNumberFormat="0" applyAlignment="0">
      <alignment horizontal="left"/>
    </xf>
    <xf numFmtId="0" fontId="65" fillId="0" borderId="0" applyNumberFormat="0" applyAlignment="0">
      <alignment horizontal="left"/>
    </xf>
    <xf numFmtId="0" fontId="65" fillId="0" borderId="0" applyNumberFormat="0" applyAlignment="0">
      <alignment horizontal="left"/>
    </xf>
    <xf numFmtId="0" fontId="65" fillId="0" borderId="0" applyNumberFormat="0" applyAlignment="0"/>
    <xf numFmtId="0" fontId="65" fillId="0" borderId="0" applyNumberFormat="0" applyAlignment="0"/>
    <xf numFmtId="0" fontId="2" fillId="0" borderId="13">
      <alignment vertical="top"/>
    </xf>
    <xf numFmtId="0" fontId="2" fillId="0" borderId="16">
      <alignment vertical="top"/>
    </xf>
    <xf numFmtId="0" fontId="2" fillId="0" borderId="16">
      <alignment vertical="top"/>
    </xf>
    <xf numFmtId="0" fontId="2" fillId="0" borderId="13">
      <alignment vertical="top"/>
    </xf>
    <xf numFmtId="0" fontId="2" fillId="0" borderId="13">
      <alignment vertical="top"/>
    </xf>
    <xf numFmtId="0" fontId="2" fillId="0" borderId="13">
      <alignment vertical="top"/>
    </xf>
    <xf numFmtId="0" fontId="2" fillId="0" borderId="16">
      <alignment vertical="top"/>
    </xf>
    <xf numFmtId="0" fontId="2" fillId="0" borderId="16">
      <alignment vertical="top"/>
    </xf>
    <xf numFmtId="212" fontId="2" fillId="0" borderId="0" applyFill="0" applyBorder="0" applyAlignment="0" applyProtection="0"/>
    <xf numFmtId="213" fontId="2" fillId="0" borderId="0" applyFill="0" applyBorder="0" applyAlignment="0" applyProtection="0"/>
    <xf numFmtId="213" fontId="2" fillId="0" borderId="0" applyFill="0" applyBorder="0" applyAlignment="0" applyProtection="0"/>
    <xf numFmtId="212" fontId="2" fillId="0" borderId="0" applyFill="0" applyBorder="0" applyAlignment="0" applyProtection="0"/>
    <xf numFmtId="212" fontId="2" fillId="0" borderId="0" applyFill="0" applyBorder="0" applyAlignment="0" applyProtection="0"/>
    <xf numFmtId="212" fontId="2" fillId="0" borderId="0" applyFill="0" applyBorder="0" applyAlignment="0" applyProtection="0"/>
    <xf numFmtId="213" fontId="2" fillId="0" borderId="0" applyFill="0" applyBorder="0" applyAlignment="0" applyProtection="0"/>
    <xf numFmtId="213" fontId="2" fillId="0" borderId="0" applyFill="0" applyBorder="0" applyAlignment="0" applyProtection="0"/>
    <xf numFmtId="214" fontId="17" fillId="0" borderId="0"/>
    <xf numFmtId="0" fontId="17" fillId="0" borderId="0"/>
    <xf numFmtId="0" fontId="23" fillId="10" borderId="0" applyNumberFormat="0" applyBorder="0" applyAlignment="0" applyProtection="0"/>
    <xf numFmtId="0" fontId="66" fillId="0" borderId="0" applyNumberFormat="0" applyFill="0" applyBorder="0" applyAlignment="0" applyProtection="0"/>
    <xf numFmtId="207" fontId="2" fillId="0" borderId="0">
      <protection locked="0"/>
    </xf>
    <xf numFmtId="207" fontId="2" fillId="0" borderId="0">
      <protection locked="0"/>
    </xf>
    <xf numFmtId="207" fontId="2" fillId="0" borderId="0">
      <protection locked="0"/>
    </xf>
    <xf numFmtId="207" fontId="2" fillId="0" borderId="0">
      <protection locked="0"/>
    </xf>
    <xf numFmtId="207" fontId="2" fillId="0" borderId="0">
      <protection locked="0"/>
    </xf>
    <xf numFmtId="207" fontId="2" fillId="0" borderId="0">
      <protection locked="0"/>
    </xf>
    <xf numFmtId="207" fontId="2" fillId="0" borderId="0">
      <protection locked="0"/>
    </xf>
    <xf numFmtId="207" fontId="2" fillId="0" borderId="0">
      <protection locked="0"/>
    </xf>
    <xf numFmtId="215" fontId="64" fillId="0" borderId="0" applyFont="0">
      <alignment horizontal="left"/>
      <protection locked="0"/>
    </xf>
    <xf numFmtId="215" fontId="4" fillId="0" borderId="0">
      <alignment horizontal="left"/>
      <protection locked="0"/>
    </xf>
    <xf numFmtId="215" fontId="4" fillId="0" borderId="0">
      <alignment horizontal="left"/>
      <protection locked="0"/>
    </xf>
    <xf numFmtId="215" fontId="64" fillId="0" borderId="0" applyFont="0">
      <alignment horizontal="left"/>
      <protection locked="0"/>
    </xf>
    <xf numFmtId="215" fontId="64" fillId="0" borderId="0" applyFont="0">
      <alignment horizontal="left"/>
      <protection locked="0"/>
    </xf>
    <xf numFmtId="215" fontId="64" fillId="0" borderId="0" applyFont="0">
      <alignment horizontal="left"/>
      <protection locked="0"/>
    </xf>
    <xf numFmtId="215" fontId="4" fillId="0" borderId="0">
      <alignment horizontal="left"/>
      <protection locked="0"/>
    </xf>
    <xf numFmtId="215" fontId="4" fillId="0" borderId="0">
      <alignment horizontal="left"/>
      <protection locked="0"/>
    </xf>
    <xf numFmtId="0" fontId="22" fillId="0" borderId="17" applyNumberFormat="0" applyFill="0" applyBorder="0" applyAlignment="0" applyProtection="0">
      <protection locked="0"/>
    </xf>
    <xf numFmtId="0" fontId="22" fillId="0" borderId="0" applyNumberFormat="0" applyFill="0" applyBorder="0" applyAlignment="0" applyProtection="0"/>
    <xf numFmtId="0" fontId="22" fillId="0" borderId="0" applyNumberFormat="0" applyFill="0" applyBorder="0" applyAlignment="0" applyProtection="0"/>
    <xf numFmtId="0" fontId="22" fillId="0" borderId="17" applyNumberFormat="0" applyFill="0" applyBorder="0" applyAlignment="0" applyProtection="0">
      <protection locked="0"/>
    </xf>
    <xf numFmtId="0" fontId="22" fillId="0" borderId="17" applyNumberFormat="0" applyFill="0" applyBorder="0" applyAlignment="0" applyProtection="0">
      <protection locked="0"/>
    </xf>
    <xf numFmtId="0" fontId="22" fillId="0" borderId="17" applyNumberFormat="0" applyFill="0" applyBorder="0" applyAlignment="0" applyProtection="0">
      <protection locked="0"/>
    </xf>
    <xf numFmtId="0" fontId="22" fillId="0" borderId="0" applyNumberFormat="0" applyFill="0" applyBorder="0" applyAlignment="0" applyProtection="0"/>
    <xf numFmtId="0" fontId="22" fillId="0" borderId="0" applyNumberFormat="0" applyFill="0" applyBorder="0" applyAlignment="0" applyProtection="0"/>
    <xf numFmtId="216" fontId="67" fillId="0" borderId="8">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4">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8">
      <alignment horizontal="right"/>
    </xf>
    <xf numFmtId="216" fontId="67" fillId="0" borderId="4">
      <alignment horizontal="right"/>
    </xf>
    <xf numFmtId="216" fontId="67" fillId="0" borderId="8">
      <alignment horizontal="right"/>
    </xf>
    <xf numFmtId="0" fontId="68" fillId="11" borderId="0" applyNumberFormat="0" applyBorder="0" applyAlignment="0" applyProtection="0"/>
    <xf numFmtId="0" fontId="68" fillId="12" borderId="0" applyNumberFormat="0" applyBorder="0" applyAlignment="0" applyProtection="0"/>
    <xf numFmtId="0" fontId="68" fillId="12"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1" borderId="0" applyNumberFormat="0" applyBorder="0" applyAlignment="0" applyProtection="0"/>
    <xf numFmtId="0" fontId="68" fillId="12" borderId="0" applyNumberFormat="0" applyBorder="0" applyAlignment="0" applyProtection="0"/>
    <xf numFmtId="0" fontId="68" fillId="12" borderId="0" applyNumberFormat="0" applyBorder="0" applyAlignment="0" applyProtection="0"/>
    <xf numFmtId="38" fontId="16" fillId="58" borderId="0" applyNumberFormat="0" applyBorder="0" applyAlignment="0" applyProtection="0"/>
    <xf numFmtId="0" fontId="16" fillId="54" borderId="0" applyNumberFormat="0" applyBorder="0" applyAlignment="0" applyProtection="0"/>
    <xf numFmtId="0" fontId="16" fillId="54" borderId="0" applyNumberFormat="0" applyBorder="0" applyAlignment="0" applyProtection="0"/>
    <xf numFmtId="38" fontId="16" fillId="58" borderId="0" applyNumberFormat="0" applyBorder="0" applyAlignment="0" applyProtection="0"/>
    <xf numFmtId="38" fontId="16" fillId="58" borderId="0" applyNumberFormat="0" applyBorder="0" applyAlignment="0" applyProtection="0"/>
    <xf numFmtId="38" fontId="16" fillId="58" borderId="0" applyNumberFormat="0" applyBorder="0" applyAlignment="0" applyProtection="0"/>
    <xf numFmtId="0" fontId="16" fillId="54" borderId="0" applyNumberFormat="0" applyBorder="0" applyAlignment="0" applyProtection="0"/>
    <xf numFmtId="0" fontId="16" fillId="54" borderId="0" applyNumberFormat="0" applyBorder="0" applyAlignment="0" applyProtection="0"/>
    <xf numFmtId="202" fontId="69" fillId="0" borderId="0">
      <alignment horizontal="left"/>
    </xf>
    <xf numFmtId="1" fontId="69" fillId="0" borderId="0">
      <alignment horizontal="left"/>
    </xf>
    <xf numFmtId="1" fontId="69" fillId="0" borderId="0">
      <alignment horizontal="left"/>
    </xf>
    <xf numFmtId="202" fontId="69" fillId="0" borderId="0">
      <alignment horizontal="left"/>
    </xf>
    <xf numFmtId="202" fontId="69" fillId="0" borderId="0">
      <alignment horizontal="left"/>
    </xf>
    <xf numFmtId="202" fontId="69" fillId="0" borderId="0">
      <alignment horizontal="left"/>
    </xf>
    <xf numFmtId="1" fontId="69" fillId="0" borderId="0">
      <alignment horizontal="left"/>
    </xf>
    <xf numFmtId="1" fontId="69" fillId="0" borderId="0">
      <alignment horizontal="left"/>
    </xf>
    <xf numFmtId="0" fontId="70" fillId="0" borderId="18" applyNumberFormat="0" applyAlignment="0" applyProtection="0">
      <alignment horizontal="left" vertical="center"/>
    </xf>
    <xf numFmtId="0" fontId="70" fillId="0" borderId="19" applyNumberFormat="0" applyAlignment="0" applyProtection="0"/>
    <xf numFmtId="0" fontId="70" fillId="0" borderId="19" applyNumberFormat="0" applyAlignment="0" applyProtection="0"/>
    <xf numFmtId="0" fontId="70" fillId="0" borderId="18" applyNumberFormat="0" applyAlignment="0" applyProtection="0">
      <alignment horizontal="left" vertical="center"/>
    </xf>
    <xf numFmtId="0" fontId="70" fillId="0" borderId="18" applyNumberFormat="0" applyAlignment="0" applyProtection="0">
      <alignment horizontal="left" vertical="center"/>
    </xf>
    <xf numFmtId="0" fontId="70" fillId="0" borderId="18" applyNumberFormat="0" applyAlignment="0" applyProtection="0">
      <alignment horizontal="left" vertical="center"/>
    </xf>
    <xf numFmtId="0" fontId="70" fillId="0" borderId="19" applyNumberFormat="0" applyAlignment="0" applyProtection="0"/>
    <xf numFmtId="0" fontId="70" fillId="0" borderId="19" applyNumberFormat="0" applyAlignment="0" applyProtection="0"/>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20">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0" fillId="0" borderId="3">
      <alignment horizontal="left" vertical="center"/>
    </xf>
    <xf numFmtId="0" fontId="71" fillId="0" borderId="21"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3" fillId="0" borderId="23" applyNumberFormat="0" applyFill="0" applyAlignment="0" applyProtection="0"/>
    <xf numFmtId="0" fontId="74" fillId="0" borderId="24" applyNumberFormat="0" applyFill="0" applyAlignment="0" applyProtection="0"/>
    <xf numFmtId="0" fontId="75" fillId="0" borderId="25" applyNumberFormat="0" applyFill="0" applyAlignment="0" applyProtection="0"/>
    <xf numFmtId="0" fontId="75" fillId="0" borderId="25" applyNumberFormat="0" applyFill="0" applyAlignment="0" applyProtection="0"/>
    <xf numFmtId="0" fontId="75" fillId="0" borderId="25" applyNumberFormat="0" applyFill="0" applyAlignment="0" applyProtection="0"/>
    <xf numFmtId="0" fontId="75" fillId="0" borderId="25" applyNumberFormat="0" applyFill="0" applyAlignment="0" applyProtection="0"/>
    <xf numFmtId="0" fontId="75" fillId="0" borderId="25" applyNumberFormat="0" applyFill="0" applyAlignment="0" applyProtection="0"/>
    <xf numFmtId="0" fontId="75" fillId="0" borderId="25" applyNumberFormat="0" applyFill="0" applyAlignment="0" applyProtection="0"/>
    <xf numFmtId="0" fontId="75" fillId="0" borderId="0" applyNumberFormat="0" applyFill="0" applyBorder="0" applyAlignment="0" applyProtection="0"/>
    <xf numFmtId="207" fontId="2" fillId="0" borderId="0">
      <protection locked="0"/>
    </xf>
    <xf numFmtId="207" fontId="2" fillId="0" borderId="0">
      <protection locked="0"/>
    </xf>
    <xf numFmtId="207" fontId="2" fillId="0" borderId="0">
      <protection locked="0"/>
    </xf>
    <xf numFmtId="207" fontId="2" fillId="0" borderId="0">
      <protection locked="0"/>
    </xf>
    <xf numFmtId="207" fontId="2" fillId="0" borderId="0">
      <protection locked="0"/>
    </xf>
    <xf numFmtId="0" fontId="76" fillId="0" borderId="0" applyNumberFormat="0" applyFill="0" applyBorder="0" applyAlignment="0" applyProtection="0">
      <alignment vertical="top"/>
      <protection locked="0"/>
    </xf>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alignment vertical="top"/>
      <protection locked="0"/>
    </xf>
    <xf numFmtId="0" fontId="77" fillId="0" borderId="0" applyNumberFormat="0" applyFill="0" applyBorder="0" applyAlignment="0" applyProtection="0"/>
    <xf numFmtId="0" fontId="78"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79" fillId="0" borderId="0" applyNumberFormat="0" applyFill="0" applyBorder="0" applyAlignment="0" applyProtection="0"/>
    <xf numFmtId="0" fontId="79" fillId="0" borderId="0" applyNumberFormat="0" applyFill="0" applyBorder="0" applyAlignment="0" applyProtection="0"/>
    <xf numFmtId="217" fontId="2" fillId="0" borderId="0" applyProtection="0">
      <alignment horizontal="center"/>
    </xf>
    <xf numFmtId="218" fontId="2" fillId="0" borderId="0" applyProtection="0">
      <alignment horizontal="center"/>
    </xf>
    <xf numFmtId="218" fontId="2" fillId="0" borderId="0" applyProtection="0">
      <alignment horizontal="center"/>
    </xf>
    <xf numFmtId="217" fontId="2" fillId="0" borderId="0" applyProtection="0">
      <alignment horizontal="center"/>
    </xf>
    <xf numFmtId="217" fontId="2" fillId="0" borderId="0" applyProtection="0">
      <alignment horizontal="center"/>
    </xf>
    <xf numFmtId="217" fontId="2" fillId="0" borderId="0" applyProtection="0">
      <alignment horizontal="center"/>
    </xf>
    <xf numFmtId="218" fontId="2" fillId="0" borderId="0" applyProtection="0">
      <alignment horizontal="center"/>
    </xf>
    <xf numFmtId="218" fontId="2" fillId="0" borderId="0" applyProtection="0">
      <alignment horizontal="center"/>
    </xf>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0" fontId="16" fillId="60" borderId="0"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0" fontId="16" fillId="60" borderId="0" applyNumberFormat="0" applyBorder="0" applyAlignment="0" applyProtection="0"/>
    <xf numFmtId="10" fontId="16" fillId="59" borderId="2" applyNumberFormat="0" applyBorder="0" applyAlignment="0" applyProtection="0"/>
    <xf numFmtId="0" fontId="16" fillId="60" borderId="0"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0" fontId="16" fillId="60" borderId="0"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0" fontId="16" fillId="60" borderId="0"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0" fontId="16" fillId="60" borderId="0"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10" fontId="16" fillId="59" borderId="2" applyNumberFormat="0" applyBorder="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21"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19"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0"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9" borderId="11" applyNumberFormat="0" applyAlignment="0" applyProtection="0"/>
    <xf numFmtId="0" fontId="80" fillId="19"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21" borderId="11" applyNumberFormat="0" applyAlignment="0" applyProtection="0"/>
    <xf numFmtId="0" fontId="80" fillId="21"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0" fontId="80" fillId="18" borderId="11" applyNumberFormat="0" applyAlignment="0" applyProtection="0"/>
    <xf numFmtId="202" fontId="64" fillId="0" borderId="0" applyFont="0">
      <alignment horizontal="left"/>
    </xf>
    <xf numFmtId="1" fontId="4" fillId="0" borderId="0">
      <alignment horizontal="left"/>
    </xf>
    <xf numFmtId="1" fontId="4" fillId="0" borderId="0">
      <alignment horizontal="left"/>
    </xf>
    <xf numFmtId="202" fontId="64" fillId="0" borderId="0" applyFont="0">
      <alignment horizontal="left"/>
    </xf>
    <xf numFmtId="202" fontId="64" fillId="0" borderId="0" applyFont="0">
      <alignment horizontal="left"/>
    </xf>
    <xf numFmtId="202" fontId="64" fillId="0" borderId="0" applyFont="0">
      <alignment horizontal="left"/>
    </xf>
    <xf numFmtId="1" fontId="4" fillId="0" borderId="0">
      <alignment horizontal="left"/>
    </xf>
    <xf numFmtId="1" fontId="4" fillId="0" borderId="0">
      <alignment horizontal="left"/>
    </xf>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202" fontId="64" fillId="0" borderId="0" applyFont="0" applyFill="0" applyBorder="0">
      <alignment horizontal="left"/>
    </xf>
    <xf numFmtId="202" fontId="64" fillId="0" borderId="0" applyFont="0" applyFill="0" applyBorder="0">
      <alignment horizontal="left"/>
    </xf>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1" fillId="61"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1" fillId="61" borderId="14"/>
    <xf numFmtId="0" fontId="82" fillId="62" borderId="14"/>
    <xf numFmtId="0" fontId="82" fillId="62" borderId="14"/>
    <xf numFmtId="0" fontId="82" fillId="62"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2" fillId="62" borderId="14"/>
    <xf numFmtId="0" fontId="82" fillId="62"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2" fillId="62" borderId="14"/>
    <xf numFmtId="0" fontId="81" fillId="61" borderId="14"/>
    <xf numFmtId="0" fontId="82" fillId="62" borderId="14"/>
    <xf numFmtId="0" fontId="81" fillId="61" borderId="14"/>
    <xf numFmtId="0" fontId="81" fillId="61" borderId="14"/>
    <xf numFmtId="0" fontId="82" fillId="62" borderId="14"/>
    <xf numFmtId="0" fontId="82" fillId="62"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0" fontId="81" fillId="61" borderId="14"/>
    <xf numFmtId="40" fontId="16" fillId="0" borderId="0" applyFont="0">
      <protection locked="0"/>
    </xf>
    <xf numFmtId="219" fontId="4" fillId="0" borderId="0">
      <protection locked="0"/>
    </xf>
    <xf numFmtId="219" fontId="4" fillId="0" borderId="0">
      <protection locked="0"/>
    </xf>
    <xf numFmtId="40" fontId="16" fillId="0" borderId="0" applyFont="0">
      <protection locked="0"/>
    </xf>
    <xf numFmtId="40" fontId="16" fillId="0" borderId="0" applyFont="0">
      <protection locked="0"/>
    </xf>
    <xf numFmtId="40" fontId="16" fillId="0" borderId="0" applyFont="0">
      <protection locked="0"/>
    </xf>
    <xf numFmtId="219" fontId="4" fillId="0" borderId="0">
      <protection locked="0"/>
    </xf>
    <xf numFmtId="219" fontId="4" fillId="0" borderId="0">
      <protection locked="0"/>
    </xf>
    <xf numFmtId="0" fontId="83" fillId="0" borderId="0"/>
    <xf numFmtId="0" fontId="84" fillId="0" borderId="7"/>
    <xf numFmtId="0" fontId="84" fillId="0" borderId="26"/>
    <xf numFmtId="0" fontId="84" fillId="0" borderId="26"/>
    <xf numFmtId="0" fontId="84" fillId="0" borderId="7"/>
    <xf numFmtId="0" fontId="84" fillId="0" borderId="7"/>
    <xf numFmtId="0" fontId="84" fillId="0" borderId="7"/>
    <xf numFmtId="0" fontId="84" fillId="0" borderId="26"/>
    <xf numFmtId="0" fontId="84" fillId="0" borderId="26"/>
    <xf numFmtId="186" fontId="2"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86" fontId="2" fillId="0" borderId="0" applyFill="0" applyBorder="0" applyAlignment="0"/>
    <xf numFmtId="187" fontId="2"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0" fontId="85" fillId="0" borderId="27" applyNumberFormat="0" applyFill="0" applyAlignment="0" applyProtection="0"/>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202" fontId="64" fillId="0" borderId="0" applyFont="0" applyFill="0" applyBorder="0">
      <alignment horizontal="left"/>
    </xf>
    <xf numFmtId="202" fontId="64" fillId="0" borderId="0" applyFont="0" applyFill="0" applyBorder="0">
      <alignment horizontal="left"/>
    </xf>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202" fontId="64" fillId="0" borderId="0" applyFont="0" applyFill="0" applyBorder="0">
      <alignment horizontal="left"/>
    </xf>
    <xf numFmtId="202" fontId="64" fillId="0" borderId="0" applyFont="0" applyFill="0" applyBorder="0">
      <alignment horizontal="left"/>
    </xf>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210" fontId="86" fillId="0" borderId="0">
      <alignment horizontal="left" vertical="top"/>
      <protection locked="0"/>
    </xf>
    <xf numFmtId="211" fontId="86" fillId="0" borderId="0">
      <alignment horizontal="left" vertical="top"/>
      <protection locked="0"/>
    </xf>
    <xf numFmtId="211" fontId="86" fillId="0" borderId="0">
      <alignment horizontal="left" vertical="top"/>
      <protection locked="0"/>
    </xf>
    <xf numFmtId="210" fontId="86" fillId="0" borderId="0">
      <alignment horizontal="left" vertical="top"/>
      <protection locked="0"/>
    </xf>
    <xf numFmtId="210" fontId="86" fillId="0" borderId="0">
      <alignment horizontal="left" vertical="top"/>
      <protection locked="0"/>
    </xf>
    <xf numFmtId="210" fontId="86" fillId="0" borderId="0">
      <alignment horizontal="left" vertical="top"/>
      <protection locked="0"/>
    </xf>
    <xf numFmtId="211" fontId="86" fillId="0" borderId="0">
      <alignment horizontal="left" vertical="top"/>
      <protection locked="0"/>
    </xf>
    <xf numFmtId="211" fontId="86" fillId="0" borderId="0">
      <alignment horizontal="left" vertical="top"/>
      <protection locked="0"/>
    </xf>
    <xf numFmtId="210" fontId="16" fillId="0" borderId="0" applyFont="0"/>
    <xf numFmtId="211" fontId="4" fillId="0" borderId="0"/>
    <xf numFmtId="211" fontId="4" fillId="0" borderId="0"/>
    <xf numFmtId="210" fontId="16" fillId="0" borderId="0" applyFont="0"/>
    <xf numFmtId="210" fontId="16" fillId="0" borderId="0" applyFont="0"/>
    <xf numFmtId="210" fontId="16" fillId="0" borderId="0" applyFont="0"/>
    <xf numFmtId="211" fontId="4" fillId="0" borderId="0"/>
    <xf numFmtId="211" fontId="4" fillId="0" borderId="0"/>
    <xf numFmtId="177" fontId="2" fillId="0" borderId="0" applyFont="0" applyFill="0" applyBorder="0" applyAlignment="0" applyProtection="0"/>
    <xf numFmtId="190" fontId="2" fillId="0" borderId="0" applyFont="0" applyFill="0" applyBorder="0" applyAlignment="0" applyProtection="0"/>
    <xf numFmtId="220" fontId="2" fillId="0" borderId="0" applyFont="0" applyFill="0" applyBorder="0" applyAlignment="0" applyProtection="0"/>
    <xf numFmtId="221" fontId="2" fillId="0" borderId="0" applyFont="0" applyFill="0" applyBorder="0" applyAlignment="0" applyProtection="0"/>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202" fontId="64" fillId="0" borderId="0" applyFont="0" applyFill="0" applyBorder="0">
      <alignment horizontal="left"/>
    </xf>
    <xf numFmtId="202" fontId="64" fillId="0" borderId="0" applyFont="0" applyFill="0" applyBorder="0">
      <alignment horizontal="left"/>
    </xf>
    <xf numFmtId="202" fontId="64" fillId="0" borderId="0" applyFont="0" applyFill="0" applyBorder="0">
      <alignment horizontal="left"/>
    </xf>
    <xf numFmtId="1" fontId="4" fillId="0" borderId="0" applyFill="0" applyBorder="0">
      <alignment horizontal="left"/>
    </xf>
    <xf numFmtId="1" fontId="4" fillId="0" borderId="0" applyFill="0" applyBorder="0">
      <alignment horizontal="left"/>
    </xf>
    <xf numFmtId="0" fontId="87" fillId="0" borderId="28"/>
    <xf numFmtId="0" fontId="88" fillId="0" borderId="29"/>
    <xf numFmtId="0" fontId="88" fillId="0" borderId="29"/>
    <xf numFmtId="0" fontId="88" fillId="0" borderId="29"/>
    <xf numFmtId="0" fontId="88" fillId="0" borderId="29"/>
    <xf numFmtId="0" fontId="88" fillId="0" borderId="29"/>
    <xf numFmtId="0" fontId="88" fillId="0" borderId="29"/>
    <xf numFmtId="0" fontId="88" fillId="0" borderId="29"/>
    <xf numFmtId="0" fontId="87" fillId="0" borderId="28"/>
    <xf numFmtId="0" fontId="87" fillId="0" borderId="28"/>
    <xf numFmtId="0" fontId="87" fillId="0" borderId="28"/>
    <xf numFmtId="0" fontId="87" fillId="0" borderId="28"/>
    <xf numFmtId="0" fontId="88" fillId="0" borderId="29"/>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8" fillId="0" borderId="29"/>
    <xf numFmtId="0" fontId="88" fillId="0" borderId="29"/>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7" fillId="0" borderId="28"/>
    <xf numFmtId="0" fontId="88" fillId="0" borderId="29"/>
    <xf numFmtId="0" fontId="87" fillId="0" borderId="30"/>
    <xf numFmtId="0" fontId="88" fillId="0" borderId="29"/>
    <xf numFmtId="0" fontId="87" fillId="0" borderId="28"/>
    <xf numFmtId="0" fontId="87" fillId="0" borderId="28"/>
    <xf numFmtId="0" fontId="87" fillId="0" borderId="28"/>
    <xf numFmtId="0" fontId="87" fillId="0" borderId="28"/>
    <xf numFmtId="0" fontId="87" fillId="0" borderId="28"/>
    <xf numFmtId="0" fontId="87" fillId="0" borderId="28"/>
    <xf numFmtId="222" fontId="2" fillId="0" borderId="0" applyFont="0" applyFill="0" applyBorder="0" applyAlignment="0" applyProtection="0"/>
    <xf numFmtId="223" fontId="2" fillId="0" borderId="0" applyFont="0" applyFill="0" applyBorder="0" applyAlignment="0" applyProtection="0"/>
    <xf numFmtId="202" fontId="64" fillId="0" borderId="0" applyFont="0">
      <alignment horizontal="left"/>
    </xf>
    <xf numFmtId="1" fontId="4" fillId="0" borderId="0">
      <alignment horizontal="left"/>
    </xf>
    <xf numFmtId="1" fontId="4" fillId="0" borderId="0">
      <alignment horizontal="left"/>
    </xf>
    <xf numFmtId="202" fontId="64" fillId="0" borderId="0" applyFont="0">
      <alignment horizontal="left"/>
    </xf>
    <xf numFmtId="202" fontId="64" fillId="0" borderId="0" applyFont="0">
      <alignment horizontal="left"/>
    </xf>
    <xf numFmtId="202" fontId="64" fillId="0" borderId="0" applyFont="0">
      <alignment horizontal="left"/>
    </xf>
    <xf numFmtId="1" fontId="4" fillId="0" borderId="0">
      <alignment horizontal="left"/>
    </xf>
    <xf numFmtId="1" fontId="4" fillId="0" borderId="0">
      <alignment horizontal="left"/>
    </xf>
    <xf numFmtId="0" fontId="89" fillId="63" borderId="0" applyNumberFormat="0" applyBorder="0" applyAlignment="0" applyProtection="0"/>
    <xf numFmtId="0" fontId="89" fillId="64" borderId="0" applyNumberFormat="0" applyBorder="0" applyAlignment="0" applyProtection="0"/>
    <xf numFmtId="0" fontId="89" fillId="64"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4" borderId="0" applyNumberFormat="0" applyBorder="0" applyAlignment="0" applyProtection="0"/>
    <xf numFmtId="0" fontId="89" fillId="64" borderId="0" applyNumberFormat="0" applyBorder="0" applyAlignment="0" applyProtection="0"/>
    <xf numFmtId="37" fontId="90" fillId="0" borderId="0"/>
    <xf numFmtId="168" fontId="90" fillId="0" borderId="0"/>
    <xf numFmtId="168" fontId="90" fillId="0" borderId="0"/>
    <xf numFmtId="37" fontId="90" fillId="0" borderId="0"/>
    <xf numFmtId="37" fontId="90" fillId="0" borderId="0"/>
    <xf numFmtId="37" fontId="90" fillId="0" borderId="0"/>
    <xf numFmtId="168" fontId="90" fillId="0" borderId="0"/>
    <xf numFmtId="168" fontId="90" fillId="0" borderId="0"/>
    <xf numFmtId="224" fontId="91" fillId="0" borderId="0"/>
    <xf numFmtId="172" fontId="92" fillId="0" borderId="0"/>
    <xf numFmtId="225" fontId="93" fillId="0" borderId="0"/>
    <xf numFmtId="224" fontId="91" fillId="0" borderId="0"/>
    <xf numFmtId="224" fontId="91" fillId="0" borderId="0"/>
    <xf numFmtId="172" fontId="92" fillId="0" borderId="0"/>
    <xf numFmtId="172" fontId="92" fillId="0" borderId="0"/>
    <xf numFmtId="172" fontId="92" fillId="0" borderId="0"/>
    <xf numFmtId="225" fontId="93" fillId="0" borderId="0"/>
    <xf numFmtId="0" fontId="2" fillId="0" borderId="0"/>
    <xf numFmtId="0" fontId="2" fillId="0" borderId="0"/>
    <xf numFmtId="224" fontId="91" fillId="0" borderId="0"/>
    <xf numFmtId="0" fontId="1" fillId="0" borderId="0"/>
    <xf numFmtId="0" fontId="2"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3" fillId="0" borderId="0"/>
    <xf numFmtId="0" fontId="94" fillId="0" borderId="0"/>
    <xf numFmtId="0" fontId="2" fillId="0" borderId="0"/>
    <xf numFmtId="0" fontId="1" fillId="0" borderId="0"/>
    <xf numFmtId="0" fontId="2" fillId="0" borderId="0"/>
    <xf numFmtId="0" fontId="1" fillId="0" borderId="0"/>
    <xf numFmtId="0" fontId="2" fillId="0" borderId="0"/>
    <xf numFmtId="0" fontId="1" fillId="0" borderId="0"/>
    <xf numFmtId="0" fontId="13" fillId="0" borderId="0"/>
    <xf numFmtId="0" fontId="2" fillId="0" borderId="0"/>
    <xf numFmtId="0" fontId="2" fillId="0" borderId="0"/>
    <xf numFmtId="0" fontId="13" fillId="0" borderId="0"/>
    <xf numFmtId="0" fontId="13" fillId="0" borderId="0"/>
    <xf numFmtId="0" fontId="13" fillId="0" borderId="0"/>
    <xf numFmtId="0" fontId="2" fillId="0" borderId="0"/>
    <xf numFmtId="0" fontId="2" fillId="0" borderId="0"/>
    <xf numFmtId="0" fontId="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94" fillId="0" borderId="0"/>
    <xf numFmtId="0" fontId="94" fillId="0" borderId="0"/>
    <xf numFmtId="0" fontId="1" fillId="0" borderId="0"/>
    <xf numFmtId="0" fontId="1" fillId="0" borderId="0"/>
    <xf numFmtId="0" fontId="17" fillId="0" borderId="0"/>
    <xf numFmtId="0" fontId="17" fillId="0" borderId="0"/>
    <xf numFmtId="0" fontId="1" fillId="0" borderId="0"/>
    <xf numFmtId="0" fontId="17" fillId="0" borderId="0"/>
    <xf numFmtId="0" fontId="1" fillId="0" borderId="0"/>
    <xf numFmtId="0" fontId="95" fillId="0" borderId="0"/>
    <xf numFmtId="0" fontId="1" fillId="0" borderId="0"/>
    <xf numFmtId="0" fontId="26" fillId="0" borderId="0" applyNumberFormat="0" applyBorder="0" applyProtection="0"/>
    <xf numFmtId="0" fontId="95" fillId="0" borderId="0"/>
    <xf numFmtId="0" fontId="95" fillId="0" borderId="0"/>
    <xf numFmtId="0" fontId="2" fillId="0" borderId="0"/>
    <xf numFmtId="0" fontId="2" fillId="0" borderId="0"/>
    <xf numFmtId="0" fontId="17" fillId="0" borderId="0"/>
    <xf numFmtId="0" fontId="17" fillId="0" borderId="0"/>
    <xf numFmtId="0" fontId="26" fillId="0" borderId="0" applyNumberFormat="0" applyBorder="0" applyProtection="0"/>
    <xf numFmtId="0" fontId="1" fillId="0" borderId="0"/>
    <xf numFmtId="0" fontId="1" fillId="0" borderId="0"/>
    <xf numFmtId="0" fontId="95" fillId="0" borderId="0"/>
    <xf numFmtId="0" fontId="95" fillId="0" borderId="0"/>
    <xf numFmtId="0" fontId="17"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2"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36" fillId="0" borderId="0"/>
    <xf numFmtId="0" fontId="2" fillId="0" borderId="0"/>
    <xf numFmtId="0" fontId="1" fillId="0" borderId="0"/>
    <xf numFmtId="0" fontId="17"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7" fillId="0" borderId="0"/>
    <xf numFmtId="0" fontId="36" fillId="0" borderId="0"/>
    <xf numFmtId="0" fontId="2" fillId="0" borderId="0"/>
    <xf numFmtId="0" fontId="2" fillId="0" borderId="0"/>
    <xf numFmtId="0" fontId="2" fillId="0" borderId="0"/>
    <xf numFmtId="0" fontId="2" fillId="0" borderId="0"/>
    <xf numFmtId="0" fontId="94" fillId="0" borderId="0"/>
    <xf numFmtId="0" fontId="26" fillId="0" borderId="0" applyBorder="0" applyProtection="0"/>
    <xf numFmtId="0" fontId="2" fillId="0" borderId="0"/>
    <xf numFmtId="0" fontId="2" fillId="0" borderId="0"/>
    <xf numFmtId="0" fontId="2" fillId="0" borderId="0"/>
    <xf numFmtId="0" fontId="36"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96" fillId="0" borderId="0"/>
    <xf numFmtId="0" fontId="2" fillId="0" borderId="0"/>
    <xf numFmtId="0" fontId="97" fillId="0" borderId="0"/>
    <xf numFmtId="0" fontId="1" fillId="0" borderId="0"/>
    <xf numFmtId="0" fontId="1" fillId="0" borderId="0"/>
    <xf numFmtId="0" fontId="1" fillId="0" borderId="0"/>
    <xf numFmtId="0" fontId="97" fillId="0" borderId="0"/>
    <xf numFmtId="0" fontId="1" fillId="0" borderId="0"/>
    <xf numFmtId="0" fontId="1"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2" fillId="0" borderId="0"/>
    <xf numFmtId="0" fontId="2" fillId="0" borderId="0"/>
    <xf numFmtId="0" fontId="1" fillId="0" borderId="0"/>
    <xf numFmtId="0" fontId="2"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95" fillId="0" borderId="0"/>
    <xf numFmtId="0" fontId="2" fillId="0" borderId="0"/>
    <xf numFmtId="0" fontId="2" fillId="0" borderId="0"/>
    <xf numFmtId="0" fontId="95" fillId="0" borderId="0"/>
    <xf numFmtId="0" fontId="2" fillId="0" borderId="0"/>
    <xf numFmtId="0" fontId="2" fillId="0" borderId="0"/>
    <xf numFmtId="0" fontId="94" fillId="0" borderId="0"/>
    <xf numFmtId="0" fontId="17" fillId="0" borderId="0" applyNumberFormat="0" applyBorder="0" applyProtection="0"/>
    <xf numFmtId="0" fontId="5" fillId="0" borderId="0" applyNumberFormat="0" applyBorder="0" applyProtection="0"/>
    <xf numFmtId="0" fontId="94"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5" fillId="0" borderId="0"/>
    <xf numFmtId="0" fontId="98" fillId="0" borderId="0"/>
    <xf numFmtId="0" fontId="2" fillId="0" borderId="0"/>
    <xf numFmtId="0" fontId="1" fillId="0" borderId="0"/>
    <xf numFmtId="0" fontId="1" fillId="0" borderId="0"/>
    <xf numFmtId="0" fontId="1" fillId="0" borderId="0"/>
    <xf numFmtId="0" fontId="95"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95" fillId="0" borderId="0"/>
    <xf numFmtId="0" fontId="1" fillId="0" borderId="0"/>
    <xf numFmtId="0" fontId="2" fillId="0" borderId="0"/>
    <xf numFmtId="0" fontId="95"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36" fillId="0" borderId="0"/>
    <xf numFmtId="0" fontId="2"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5" fillId="0" borderId="0"/>
    <xf numFmtId="0" fontId="2"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2"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7" fillId="0" borderId="0"/>
    <xf numFmtId="0" fontId="1" fillId="0" borderId="0"/>
    <xf numFmtId="0" fontId="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0" borderId="0"/>
    <xf numFmtId="0" fontId="2" fillId="0" borderId="0"/>
    <xf numFmtId="0" fontId="1" fillId="0" borderId="0"/>
    <xf numFmtId="0" fontId="2" fillId="0" borderId="0"/>
    <xf numFmtId="0" fontId="1" fillId="0" borderId="0"/>
    <xf numFmtId="0" fontId="2" fillId="0" borderId="0"/>
    <xf numFmtId="0" fontId="13" fillId="0" borderId="0"/>
    <xf numFmtId="0" fontId="1" fillId="0" borderId="0"/>
    <xf numFmtId="0" fontId="2" fillId="0" borderId="0"/>
    <xf numFmtId="0" fontId="95" fillId="0" borderId="0"/>
    <xf numFmtId="0" fontId="1"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36"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17" fillId="0" borderId="0"/>
    <xf numFmtId="0" fontId="17" fillId="0" borderId="0"/>
    <xf numFmtId="0" fontId="17" fillId="0" borderId="0"/>
    <xf numFmtId="0" fontId="95"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99" fillId="0" borderId="0"/>
    <xf numFmtId="0" fontId="99" fillId="0" borderId="0"/>
    <xf numFmtId="0" fontId="1" fillId="0" borderId="0"/>
    <xf numFmtId="0" fontId="17" fillId="0" borderId="0"/>
    <xf numFmtId="0" fontId="17" fillId="0" borderId="0"/>
    <xf numFmtId="0" fontId="17" fillId="0" borderId="0"/>
    <xf numFmtId="0" fontId="17" fillId="0" borderId="0"/>
    <xf numFmtId="0" fontId="2" fillId="0" borderId="0"/>
    <xf numFmtId="0" fontId="1" fillId="0" borderId="0"/>
    <xf numFmtId="0" fontId="1" fillId="0" borderId="0"/>
    <xf numFmtId="0" fontId="1" fillId="0" borderId="0"/>
    <xf numFmtId="0" fontId="1" fillId="0" borderId="0"/>
    <xf numFmtId="0" fontId="100" fillId="0" borderId="0"/>
    <xf numFmtId="0" fontId="100" fillId="0" borderId="0"/>
    <xf numFmtId="0" fontId="17" fillId="0" borderId="0"/>
    <xf numFmtId="0" fontId="2" fillId="0" borderId="0"/>
    <xf numFmtId="0" fontId="2" fillId="0" borderId="0"/>
    <xf numFmtId="0" fontId="1" fillId="0" borderId="0"/>
    <xf numFmtId="0" fontId="99" fillId="0" borderId="0"/>
    <xf numFmtId="0" fontId="99" fillId="0" borderId="0"/>
    <xf numFmtId="0" fontId="2" fillId="0" borderId="0"/>
    <xf numFmtId="0" fontId="99" fillId="0" borderId="0"/>
    <xf numFmtId="0" fontId="99" fillId="0" borderId="0"/>
    <xf numFmtId="0" fontId="1" fillId="0" borderId="0"/>
    <xf numFmtId="0" fontId="63" fillId="0" borderId="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4" fillId="60" borderId="32" applyNumberForma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65" borderId="32"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5" borderId="9" applyNumberFormat="0" applyFont="0" applyAlignment="0" applyProtection="0"/>
    <xf numFmtId="0" fontId="17" fillId="5" borderId="9" applyNumberFormat="0" applyFon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4" fillId="60" borderId="31" applyNumberFormat="0" applyAlignment="0" applyProtection="0"/>
    <xf numFmtId="0" fontId="17"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4" fillId="60" borderId="32" applyNumberForma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0" fontId="101" fillId="65" borderId="32" applyNumberFormat="0" applyFont="0" applyAlignment="0" applyProtection="0"/>
    <xf numFmtId="215" fontId="16" fillId="0" borderId="0" applyFont="0">
      <protection locked="0"/>
    </xf>
    <xf numFmtId="215" fontId="4" fillId="0" borderId="0">
      <protection locked="0"/>
    </xf>
    <xf numFmtId="215" fontId="4" fillId="0" borderId="0">
      <protection locked="0"/>
    </xf>
    <xf numFmtId="215" fontId="16" fillId="0" borderId="0" applyFont="0">
      <protection locked="0"/>
    </xf>
    <xf numFmtId="215" fontId="16" fillId="0" borderId="0" applyFont="0">
      <protection locked="0"/>
    </xf>
    <xf numFmtId="215" fontId="16" fillId="0" borderId="0" applyFont="0">
      <protection locked="0"/>
    </xf>
    <xf numFmtId="215" fontId="4" fillId="0" borderId="0">
      <protection locked="0"/>
    </xf>
    <xf numFmtId="215" fontId="4" fillId="0" borderId="0">
      <protection locked="0"/>
    </xf>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4"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2" fillId="53" borderId="33" applyNumberFormat="0" applyAlignment="0" applyProtection="0"/>
    <xf numFmtId="0" fontId="103" fillId="66" borderId="0"/>
    <xf numFmtId="0" fontId="103" fillId="67" borderId="0"/>
    <xf numFmtId="0" fontId="103" fillId="67" borderId="0"/>
    <xf numFmtId="0" fontId="103" fillId="66" borderId="0"/>
    <xf numFmtId="0" fontId="103" fillId="66" borderId="0"/>
    <xf numFmtId="0" fontId="103" fillId="66" borderId="0"/>
    <xf numFmtId="0" fontId="103" fillId="67" borderId="0"/>
    <xf numFmtId="0" fontId="103" fillId="67" borderId="0"/>
    <xf numFmtId="185" fontId="28" fillId="0" borderId="0" applyFont="0" applyFill="0" applyBorder="0" applyAlignment="0" applyProtection="0"/>
    <xf numFmtId="170" fontId="4" fillId="0" borderId="0" applyFill="0" applyBorder="0" applyAlignment="0" applyProtection="0"/>
    <xf numFmtId="170" fontId="4" fillId="0" borderId="0" applyFill="0" applyBorder="0" applyAlignment="0" applyProtection="0"/>
    <xf numFmtId="185" fontId="28" fillId="0" borderId="0" applyFont="0" applyFill="0" applyBorder="0" applyAlignment="0" applyProtection="0"/>
    <xf numFmtId="185" fontId="28" fillId="0" borderId="0" applyFont="0" applyFill="0" applyBorder="0" applyAlignment="0" applyProtection="0"/>
    <xf numFmtId="185" fontId="28" fillId="0" borderId="0" applyFont="0" applyFill="0" applyBorder="0" applyAlignment="0" applyProtection="0"/>
    <xf numFmtId="170" fontId="4" fillId="0" borderId="0" applyFill="0" applyBorder="0" applyAlignment="0" applyProtection="0"/>
    <xf numFmtId="170" fontId="4" fillId="0" borderId="0" applyFill="0" applyBorder="0" applyAlignment="0" applyProtection="0"/>
    <xf numFmtId="226" fontId="2" fillId="0" borderId="0" applyFont="0" applyFill="0" applyBorder="0" applyAlignment="0" applyProtection="0"/>
    <xf numFmtId="226" fontId="4" fillId="0" borderId="0" applyFill="0" applyBorder="0" applyAlignment="0" applyProtection="0"/>
    <xf numFmtId="226" fontId="4" fillId="0" borderId="0" applyFill="0" applyBorder="0" applyAlignment="0" applyProtection="0"/>
    <xf numFmtId="226" fontId="2" fillId="0" borderId="0" applyFont="0" applyFill="0" applyBorder="0" applyAlignment="0" applyProtection="0"/>
    <xf numFmtId="226" fontId="2" fillId="0" borderId="0" applyFont="0" applyFill="0" applyBorder="0" applyAlignment="0" applyProtection="0"/>
    <xf numFmtId="226" fontId="2" fillId="0" borderId="0" applyFont="0" applyFill="0" applyBorder="0" applyAlignment="0" applyProtection="0"/>
    <xf numFmtId="226" fontId="4" fillId="0" borderId="0" applyFill="0" applyBorder="0" applyAlignment="0" applyProtection="0"/>
    <xf numFmtId="226" fontId="4" fillId="0" borderId="0" applyFill="0" applyBorder="0" applyAlignment="0" applyProtection="0"/>
    <xf numFmtId="10" fontId="2" fillId="0" borderId="0" applyFont="0" applyFill="0" applyBorder="0" applyAlignment="0" applyProtection="0"/>
    <xf numFmtId="10" fontId="4" fillId="0" borderId="0" applyFill="0" applyBorder="0" applyAlignment="0" applyProtection="0"/>
    <xf numFmtId="10" fontId="4" fillId="0" borderId="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4" fillId="0" borderId="0" applyFill="0" applyBorder="0" applyAlignment="0" applyProtection="0"/>
    <xf numFmtId="10" fontId="4" fillId="0" borderId="0" applyFill="0" applyBorder="0" applyAlignment="0" applyProtection="0"/>
    <xf numFmtId="9" fontId="35"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0" fontId="104" fillId="0" borderId="0" applyFont="0"/>
    <xf numFmtId="0" fontId="4" fillId="0" borderId="0"/>
    <xf numFmtId="0" fontId="4" fillId="0" borderId="0"/>
    <xf numFmtId="0" fontId="104" fillId="0" borderId="0" applyFont="0"/>
    <xf numFmtId="0" fontId="104" fillId="0" borderId="0" applyFont="0"/>
    <xf numFmtId="0" fontId="104" fillId="0" borderId="0" applyFont="0"/>
    <xf numFmtId="0" fontId="4" fillId="0" borderId="0"/>
    <xf numFmtId="0" fontId="4" fillId="0" borderId="0"/>
    <xf numFmtId="186" fontId="2"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86" fontId="2" fillId="0" borderId="0" applyFill="0" applyBorder="0" applyAlignment="0"/>
    <xf numFmtId="187" fontId="2"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179" fontId="27" fillId="0" borderId="0" applyFill="0" applyBorder="0" applyAlignment="0"/>
    <xf numFmtId="179" fontId="27" fillId="0" borderId="0" applyFill="0" applyBorder="0" applyAlignment="0"/>
    <xf numFmtId="179" fontId="27" fillId="0" borderId="0" applyFill="0" applyBorder="0" applyAlignment="0"/>
    <xf numFmtId="180" fontId="27" fillId="0" borderId="0" applyFill="0" applyBorder="0" applyAlignment="0"/>
    <xf numFmtId="180" fontId="27" fillId="0" borderId="0" applyFill="0" applyBorder="0" applyAlignment="0"/>
    <xf numFmtId="40" fontId="64" fillId="0" borderId="0" applyFont="0">
      <protection locked="0"/>
    </xf>
    <xf numFmtId="219" fontId="4" fillId="0" borderId="0">
      <protection locked="0"/>
    </xf>
    <xf numFmtId="219" fontId="4" fillId="0" borderId="0">
      <protection locked="0"/>
    </xf>
    <xf numFmtId="40" fontId="64" fillId="0" borderId="0" applyFont="0">
      <protection locked="0"/>
    </xf>
    <xf numFmtId="40" fontId="64" fillId="0" borderId="0" applyFont="0">
      <protection locked="0"/>
    </xf>
    <xf numFmtId="40" fontId="64" fillId="0" borderId="0" applyFont="0">
      <protection locked="0"/>
    </xf>
    <xf numFmtId="219" fontId="4" fillId="0" borderId="0">
      <protection locked="0"/>
    </xf>
    <xf numFmtId="219" fontId="4" fillId="0" borderId="0">
      <protection locked="0"/>
    </xf>
    <xf numFmtId="40" fontId="69" fillId="0" borderId="0" applyFont="0">
      <protection locked="0"/>
    </xf>
    <xf numFmtId="219" fontId="4" fillId="0" borderId="0">
      <protection locked="0"/>
    </xf>
    <xf numFmtId="219" fontId="4" fillId="0" borderId="0">
      <protection locked="0"/>
    </xf>
    <xf numFmtId="40" fontId="69" fillId="0" borderId="0" applyFont="0">
      <protection locked="0"/>
    </xf>
    <xf numFmtId="40" fontId="69" fillId="0" borderId="0" applyFont="0">
      <protection locked="0"/>
    </xf>
    <xf numFmtId="40" fontId="69" fillId="0" borderId="0" applyFont="0">
      <protection locked="0"/>
    </xf>
    <xf numFmtId="219" fontId="4" fillId="0" borderId="0">
      <protection locked="0"/>
    </xf>
    <xf numFmtId="219" fontId="4" fillId="0" borderId="0">
      <protection locked="0"/>
    </xf>
    <xf numFmtId="0" fontId="62" fillId="0" borderId="0"/>
    <xf numFmtId="0" fontId="63" fillId="0" borderId="0"/>
    <xf numFmtId="0" fontId="63" fillId="0" borderId="0"/>
    <xf numFmtId="0" fontId="62" fillId="0" borderId="0"/>
    <xf numFmtId="0" fontId="62" fillId="0" borderId="0"/>
    <xf numFmtId="0" fontId="62" fillId="0" borderId="0"/>
    <xf numFmtId="0" fontId="63" fillId="0" borderId="0"/>
    <xf numFmtId="0" fontId="63" fillId="0" borderId="0"/>
    <xf numFmtId="227" fontId="105" fillId="0" borderId="0" applyNumberFormat="0" applyFill="0" applyBorder="0" applyAlignment="0" applyProtection="0">
      <alignment horizontal="left"/>
    </xf>
    <xf numFmtId="0" fontId="16" fillId="0" borderId="0" applyNumberFormat="0" applyFill="0" applyBorder="0" applyAlignment="0" applyProtection="0"/>
    <xf numFmtId="0" fontId="16" fillId="0" borderId="0" applyNumberFormat="0" applyFill="0" applyBorder="0" applyAlignment="0" applyProtection="0"/>
    <xf numFmtId="227" fontId="105" fillId="0" borderId="0" applyNumberFormat="0" applyFill="0" applyBorder="0" applyAlignment="0" applyProtection="0">
      <alignment horizontal="left"/>
    </xf>
    <xf numFmtId="227" fontId="105" fillId="0" borderId="0" applyNumberFormat="0" applyFill="0" applyBorder="0" applyAlignment="0" applyProtection="0">
      <alignment horizontal="left"/>
    </xf>
    <xf numFmtId="227" fontId="105" fillId="0" borderId="0" applyNumberFormat="0" applyFill="0" applyBorder="0" applyAlignment="0" applyProtection="0">
      <alignment horizontal="left"/>
    </xf>
    <xf numFmtId="0" fontId="16" fillId="0" borderId="0" applyNumberFormat="0" applyFill="0" applyBorder="0" applyAlignment="0" applyProtection="0"/>
    <xf numFmtId="0" fontId="16" fillId="0" borderId="0" applyNumberFormat="0" applyFill="0" applyBorder="0" applyAlignment="0" applyProtection="0"/>
    <xf numFmtId="0" fontId="63" fillId="0" borderId="0">
      <alignment horizontal="justify" vertical="top" wrapText="1"/>
    </xf>
    <xf numFmtId="0" fontId="106" fillId="0" borderId="34" applyNumberFormat="0" applyFill="0" applyAlignment="0" applyProtection="0"/>
    <xf numFmtId="0" fontId="106" fillId="0" borderId="34" applyNumberFormat="0" applyFill="0" applyAlignment="0" applyProtection="0"/>
    <xf numFmtId="0" fontId="107" fillId="0" borderId="35" applyNumberFormat="0" applyFill="0" applyAlignment="0" applyProtection="0"/>
    <xf numFmtId="0" fontId="106" fillId="0" borderId="34" applyNumberFormat="0" applyFill="0" applyAlignment="0" applyProtection="0"/>
    <xf numFmtId="0" fontId="106" fillId="0" borderId="34" applyNumberFormat="0" applyFill="0" applyAlignment="0" applyProtection="0"/>
    <xf numFmtId="210" fontId="108" fillId="0" borderId="0" applyFont="0">
      <alignment horizontal="left"/>
    </xf>
    <xf numFmtId="211" fontId="4" fillId="0" borderId="0">
      <alignment horizontal="left"/>
    </xf>
    <xf numFmtId="211" fontId="4" fillId="0" borderId="0">
      <alignment horizontal="left"/>
    </xf>
    <xf numFmtId="210" fontId="108" fillId="0" borderId="0" applyFont="0">
      <alignment horizontal="left"/>
    </xf>
    <xf numFmtId="210" fontId="108" fillId="0" borderId="0" applyFont="0">
      <alignment horizontal="left"/>
    </xf>
    <xf numFmtId="210" fontId="108" fillId="0" borderId="0" applyFont="0">
      <alignment horizontal="left"/>
    </xf>
    <xf numFmtId="211" fontId="4" fillId="0" borderId="0">
      <alignment horizontal="left"/>
    </xf>
    <xf numFmtId="211" fontId="4" fillId="0" borderId="0">
      <alignment horizontal="left"/>
    </xf>
    <xf numFmtId="0" fontId="109" fillId="0" borderId="0" applyNumberFormat="0" applyFill="0" applyBorder="0" applyAlignment="0" applyProtection="0">
      <alignment vertical="top"/>
      <protection locked="0"/>
    </xf>
    <xf numFmtId="0" fontId="110" fillId="0" borderId="0" applyNumberFormat="0" applyFill="0" applyBorder="0" applyAlignment="0" applyProtection="0"/>
    <xf numFmtId="0" fontId="110" fillId="0" borderId="0" applyNumberFormat="0" applyFill="0" applyBorder="0" applyAlignment="0" applyProtection="0"/>
    <xf numFmtId="0" fontId="109" fillId="0" borderId="0" applyNumberFormat="0" applyFill="0" applyBorder="0" applyAlignment="0" applyProtection="0">
      <alignment vertical="top"/>
      <protection locked="0"/>
    </xf>
    <xf numFmtId="0" fontId="109" fillId="0" borderId="0" applyNumberFormat="0" applyFill="0" applyBorder="0" applyAlignment="0" applyProtection="0">
      <alignment vertical="top"/>
      <protection locked="0"/>
    </xf>
    <xf numFmtId="0" fontId="109" fillId="0" borderId="0" applyNumberFormat="0" applyFill="0" applyBorder="0" applyAlignment="0" applyProtection="0">
      <alignment vertical="top"/>
      <protection locked="0"/>
    </xf>
    <xf numFmtId="0" fontId="110" fillId="0" borderId="0" applyNumberFormat="0" applyFill="0" applyBorder="0" applyAlignment="0" applyProtection="0"/>
    <xf numFmtId="0" fontId="110" fillId="0" borderId="0" applyNumberFormat="0" applyFill="0" applyBorder="0" applyAlignment="0" applyProtection="0"/>
    <xf numFmtId="0" fontId="111" fillId="0" borderId="0"/>
    <xf numFmtId="0" fontId="3" fillId="0" borderId="0"/>
    <xf numFmtId="0" fontId="2" fillId="0" borderId="0"/>
    <xf numFmtId="0" fontId="3" fillId="0" borderId="0"/>
    <xf numFmtId="0" fontId="3" fillId="0" borderId="0"/>
    <xf numFmtId="0" fontId="13" fillId="0" borderId="0"/>
    <xf numFmtId="0" fontId="3" fillId="0" borderId="0"/>
    <xf numFmtId="0" fontId="2" fillId="0" borderId="0"/>
    <xf numFmtId="0" fontId="2" fillId="0" borderId="0"/>
    <xf numFmtId="0" fontId="2" fillId="0" borderId="0"/>
    <xf numFmtId="0" fontId="94" fillId="0" borderId="0"/>
    <xf numFmtId="0" fontId="2" fillId="0" borderId="0"/>
    <xf numFmtId="0" fontId="13" fillId="0" borderId="0"/>
    <xf numFmtId="0" fontId="3" fillId="0" borderId="0"/>
    <xf numFmtId="0" fontId="13" fillId="0" borderId="0"/>
    <xf numFmtId="0" fontId="2" fillId="0" borderId="0"/>
    <xf numFmtId="0" fontId="13" fillId="0" borderId="0"/>
    <xf numFmtId="210" fontId="12" fillId="0" borderId="0">
      <alignment horizontal="right" vertical="top"/>
      <protection locked="0"/>
    </xf>
    <xf numFmtId="211" fontId="12" fillId="0" borderId="0">
      <alignment horizontal="right" vertical="top"/>
      <protection locked="0"/>
    </xf>
    <xf numFmtId="211" fontId="12" fillId="0" borderId="0">
      <alignment horizontal="right" vertical="top"/>
      <protection locked="0"/>
    </xf>
    <xf numFmtId="210" fontId="12" fillId="0" borderId="0">
      <alignment horizontal="right" vertical="top"/>
      <protection locked="0"/>
    </xf>
    <xf numFmtId="210" fontId="12" fillId="0" borderId="0">
      <alignment horizontal="right" vertical="top"/>
      <protection locked="0"/>
    </xf>
    <xf numFmtId="210" fontId="12" fillId="0" borderId="0">
      <alignment horizontal="right" vertical="top"/>
      <protection locked="0"/>
    </xf>
    <xf numFmtId="211" fontId="12" fillId="0" borderId="0">
      <alignment horizontal="right" vertical="top"/>
      <protection locked="0"/>
    </xf>
    <xf numFmtId="211" fontId="12" fillId="0" borderId="0">
      <alignment horizontal="right" vertical="top"/>
      <protection locked="0"/>
    </xf>
    <xf numFmtId="0" fontId="87" fillId="0" borderId="0"/>
    <xf numFmtId="0" fontId="88" fillId="0" borderId="0"/>
    <xf numFmtId="0" fontId="88" fillId="0" borderId="0"/>
    <xf numFmtId="0" fontId="87" fillId="0" borderId="0"/>
    <xf numFmtId="0" fontId="87" fillId="0" borderId="0"/>
    <xf numFmtId="0" fontId="87" fillId="0" borderId="0"/>
    <xf numFmtId="0" fontId="88" fillId="0" borderId="0"/>
    <xf numFmtId="0" fontId="88" fillId="0" borderId="0"/>
    <xf numFmtId="0" fontId="112" fillId="0" borderId="0" applyNumberFormat="0" applyProtection="0">
      <alignment wrapText="1"/>
      <protection locked="0"/>
    </xf>
    <xf numFmtId="0" fontId="112" fillId="0" borderId="0" applyNumberFormat="0" applyProtection="0">
      <alignment wrapText="1"/>
    </xf>
    <xf numFmtId="0" fontId="112" fillId="0" borderId="0" applyNumberFormat="0" applyProtection="0">
      <alignment wrapText="1"/>
    </xf>
    <xf numFmtId="0" fontId="112" fillId="0" borderId="0" applyNumberFormat="0" applyProtection="0">
      <alignment wrapText="1"/>
      <protection locked="0"/>
    </xf>
    <xf numFmtId="0" fontId="112" fillId="0" borderId="0" applyNumberFormat="0" applyProtection="0">
      <alignment wrapText="1"/>
      <protection locked="0"/>
    </xf>
    <xf numFmtId="0" fontId="112" fillId="0" borderId="0" applyNumberFormat="0" applyProtection="0">
      <alignment wrapText="1"/>
      <protection locked="0"/>
    </xf>
    <xf numFmtId="0" fontId="112" fillId="0" borderId="0" applyNumberFormat="0" applyProtection="0">
      <alignment wrapText="1"/>
    </xf>
    <xf numFmtId="0" fontId="112" fillId="0" borderId="0" applyNumberFormat="0" applyProtection="0">
      <alignment wrapText="1"/>
    </xf>
    <xf numFmtId="40" fontId="113" fillId="0" borderId="0" applyBorder="0">
      <alignment horizontal="right"/>
    </xf>
    <xf numFmtId="219" fontId="114" fillId="0" borderId="0" applyBorder="0">
      <alignment horizontal="right"/>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40" fontId="113" fillId="0" borderId="0" applyBorder="0">
      <alignment horizontal="right"/>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9" fontId="114" fillId="0" borderId="0" applyBorder="0">
      <alignment horizontal="right"/>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40" fontId="113" fillId="0" borderId="0" applyBorder="0">
      <alignment horizontal="right"/>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9" fontId="114" fillId="0" borderId="0" applyBorder="0">
      <alignment horizontal="right"/>
    </xf>
    <xf numFmtId="219" fontId="114" fillId="0" borderId="0" applyBorder="0">
      <alignment horizontal="right"/>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115" fillId="0" borderId="36">
      <alignment vertical="center"/>
    </xf>
    <xf numFmtId="210" fontId="64" fillId="0" borderId="0" applyFont="0">
      <protection locked="0"/>
    </xf>
    <xf numFmtId="211" fontId="4" fillId="0" borderId="0">
      <protection locked="0"/>
    </xf>
    <xf numFmtId="211" fontId="4" fillId="0" borderId="0">
      <protection locked="0"/>
    </xf>
    <xf numFmtId="210" fontId="64" fillId="0" borderId="0" applyFont="0">
      <protection locked="0"/>
    </xf>
    <xf numFmtId="210" fontId="64" fillId="0" borderId="0" applyFont="0">
      <protection locked="0"/>
    </xf>
    <xf numFmtId="210" fontId="64" fillId="0" borderId="0" applyFont="0">
      <protection locked="0"/>
    </xf>
    <xf numFmtId="211" fontId="4" fillId="0" borderId="0">
      <protection locked="0"/>
    </xf>
    <xf numFmtId="211" fontId="4" fillId="0" borderId="0">
      <protection locked="0"/>
    </xf>
    <xf numFmtId="210" fontId="64" fillId="0" borderId="0" applyFill="0" applyProtection="0">
      <protection locked="0"/>
    </xf>
    <xf numFmtId="211" fontId="64" fillId="0" borderId="0" applyFill="0" applyProtection="0"/>
    <xf numFmtId="211" fontId="64" fillId="0" borderId="0" applyFill="0" applyProtection="0"/>
    <xf numFmtId="210" fontId="64" fillId="0" borderId="0" applyFill="0" applyProtection="0">
      <protection locked="0"/>
    </xf>
    <xf numFmtId="210" fontId="64" fillId="0" borderId="0" applyFill="0" applyProtection="0">
      <protection locked="0"/>
    </xf>
    <xf numFmtId="210" fontId="64" fillId="0" borderId="0" applyFill="0" applyProtection="0">
      <protection locked="0"/>
    </xf>
    <xf numFmtId="211" fontId="64" fillId="0" borderId="0" applyFill="0" applyProtection="0"/>
    <xf numFmtId="211" fontId="64" fillId="0" borderId="0" applyFill="0" applyProtection="0"/>
    <xf numFmtId="202" fontId="12" fillId="68" borderId="0" applyNumberFormat="0" applyAlignment="0">
      <alignment horizontal="left" vertical="top"/>
    </xf>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2" fillId="0" borderId="14"/>
    <xf numFmtId="0" fontId="63" fillId="0" borderId="14"/>
    <xf numFmtId="0" fontId="63" fillId="0" borderId="14"/>
    <xf numFmtId="0" fontId="63"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3" fillId="0" borderId="14"/>
    <xf numFmtId="0" fontId="63"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3" fillId="0" borderId="14"/>
    <xf numFmtId="0" fontId="62" fillId="0" borderId="14"/>
    <xf numFmtId="0" fontId="63" fillId="0" borderId="14"/>
    <xf numFmtId="0" fontId="62" fillId="0" borderId="14"/>
    <xf numFmtId="0" fontId="62" fillId="0" borderId="14"/>
    <xf numFmtId="0" fontId="63" fillId="0" borderId="14"/>
    <xf numFmtId="0" fontId="63"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0" fontId="62" fillId="0" borderId="14"/>
    <xf numFmtId="49" fontId="26" fillId="0" borderId="0" applyFill="0" applyBorder="0" applyAlignment="0"/>
    <xf numFmtId="228" fontId="2" fillId="0" borderId="0" applyFill="0" applyBorder="0" applyAlignment="0"/>
    <xf numFmtId="229" fontId="2" fillId="0" borderId="0" applyFill="0" applyBorder="0" applyAlignment="0"/>
    <xf numFmtId="40" fontId="21" fillId="0" borderId="0"/>
    <xf numFmtId="219" fontId="21" fillId="0" borderId="0"/>
    <xf numFmtId="219" fontId="21" fillId="0" borderId="0"/>
    <xf numFmtId="40" fontId="21" fillId="0" borderId="0"/>
    <xf numFmtId="40" fontId="21" fillId="0" borderId="0"/>
    <xf numFmtId="40" fontId="21" fillId="0" borderId="0"/>
    <xf numFmtId="219" fontId="21" fillId="0" borderId="0"/>
    <xf numFmtId="219" fontId="21" fillId="0" borderId="0"/>
    <xf numFmtId="0" fontId="116" fillId="69" borderId="0"/>
    <xf numFmtId="0" fontId="117" fillId="70" borderId="0"/>
    <xf numFmtId="0" fontId="117" fillId="70" borderId="0"/>
    <xf numFmtId="0" fontId="116" fillId="69" borderId="0"/>
    <xf numFmtId="0" fontId="116" fillId="69" borderId="0"/>
    <xf numFmtId="0" fontId="116" fillId="69" borderId="0"/>
    <xf numFmtId="0" fontId="117" fillId="70" borderId="0"/>
    <xf numFmtId="0" fontId="117" fillId="70" borderId="0"/>
    <xf numFmtId="0" fontId="118" fillId="0" borderId="0" applyNumberFormat="0" applyFill="0" applyBorder="0" applyAlignment="0" applyProtection="0"/>
    <xf numFmtId="0" fontId="118" fillId="0" borderId="0" applyNumberFormat="0" applyFill="0" applyBorder="0" applyAlignment="0" applyProtection="0"/>
    <xf numFmtId="0" fontId="118" fillId="0" borderId="0" applyNumberFormat="0" applyFill="0" applyBorder="0" applyAlignment="0" applyProtection="0"/>
    <xf numFmtId="0" fontId="118" fillId="0" borderId="0" applyNumberFormat="0" applyFill="0" applyBorder="0" applyAlignment="0" applyProtection="0"/>
    <xf numFmtId="202" fontId="119" fillId="0" borderId="37" applyNumberFormat="0" applyFill="0" applyProtection="0">
      <alignment horizontal="center"/>
    </xf>
    <xf numFmtId="0" fontId="119" fillId="0" borderId="38" applyNumberFormat="0" applyFill="0" applyProtection="0">
      <alignment horizontal="center"/>
    </xf>
    <xf numFmtId="0" fontId="119" fillId="0" borderId="38" applyNumberFormat="0" applyFill="0" applyProtection="0">
      <alignment horizontal="center"/>
    </xf>
    <xf numFmtId="202" fontId="119" fillId="0" borderId="37" applyNumberFormat="0" applyFill="0" applyProtection="0">
      <alignment horizontal="center"/>
    </xf>
    <xf numFmtId="202" fontId="119" fillId="0" borderId="37" applyNumberFormat="0" applyFill="0" applyProtection="0">
      <alignment horizontal="center"/>
    </xf>
    <xf numFmtId="202" fontId="119" fillId="0" borderId="37" applyNumberFormat="0" applyFill="0" applyProtection="0">
      <alignment horizontal="center"/>
    </xf>
    <xf numFmtId="0" fontId="119" fillId="0" borderId="38" applyNumberFormat="0" applyFill="0" applyProtection="0">
      <alignment horizontal="center"/>
    </xf>
    <xf numFmtId="0" fontId="119" fillId="0" borderId="38" applyNumberFormat="0" applyFill="0" applyProtection="0">
      <alignment horizontal="center"/>
    </xf>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0" fillId="0" borderId="39" applyNumberFormat="0" applyFill="0" applyAlignment="0" applyProtection="0"/>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2" fillId="73"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2" fillId="12" borderId="41" applyAlignment="0"/>
    <xf numFmtId="0" fontId="122" fillId="12" borderId="41" applyAlignment="0"/>
    <xf numFmtId="0" fontId="122" fillId="73" borderId="40" applyAlignment="0">
      <alignment horizontal="center"/>
    </xf>
    <xf numFmtId="0" fontId="122" fillId="73" borderId="40" applyAlignment="0">
      <alignment horizontal="center"/>
    </xf>
    <xf numFmtId="0" fontId="122" fillId="73" borderId="40" applyAlignment="0">
      <alignment horizontal="center"/>
    </xf>
    <xf numFmtId="0" fontId="122" fillId="12" borderId="41" applyAlignment="0"/>
    <xf numFmtId="0" fontId="122" fillId="1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2" fillId="72" borderId="41" applyAlignment="0"/>
    <xf numFmtId="0" fontId="122" fillId="72" borderId="41" applyAlignment="0"/>
    <xf numFmtId="0" fontId="121" fillId="71" borderId="40" applyAlignment="0">
      <alignment horizontal="center"/>
    </xf>
    <xf numFmtId="0" fontId="121" fillId="71" borderId="40" applyAlignment="0">
      <alignment horizontal="center"/>
    </xf>
    <xf numFmtId="0" fontId="121" fillId="71" borderId="40" applyAlignment="0">
      <alignment horizontal="center"/>
    </xf>
    <xf numFmtId="0" fontId="122" fillId="72" borderId="41" applyAlignment="0"/>
    <xf numFmtId="0" fontId="122" fillId="72" borderId="41" applyAlignment="0"/>
    <xf numFmtId="0" fontId="122" fillId="73" borderId="40" applyAlignment="0">
      <alignment horizontal="center"/>
    </xf>
    <xf numFmtId="210" fontId="69" fillId="0" borderId="0"/>
    <xf numFmtId="211" fontId="69" fillId="0" borderId="0"/>
    <xf numFmtId="211" fontId="69" fillId="0" borderId="0"/>
    <xf numFmtId="210" fontId="69" fillId="0" borderId="0"/>
    <xf numFmtId="210" fontId="69" fillId="0" borderId="0"/>
    <xf numFmtId="210" fontId="69" fillId="0" borderId="0"/>
    <xf numFmtId="211" fontId="69" fillId="0" borderId="0"/>
    <xf numFmtId="211" fontId="69" fillId="0" borderId="0"/>
    <xf numFmtId="0" fontId="81" fillId="0" borderId="42"/>
    <xf numFmtId="0" fontId="82" fillId="0" borderId="42"/>
    <xf numFmtId="0" fontId="82" fillId="0" borderId="42"/>
    <xf numFmtId="0" fontId="81" fillId="0" borderId="42"/>
    <xf numFmtId="0" fontId="81" fillId="0" borderId="42"/>
    <xf numFmtId="0" fontId="81" fillId="0" borderId="42"/>
    <xf numFmtId="0" fontId="82" fillId="0" borderId="42"/>
    <xf numFmtId="0" fontId="82" fillId="0" borderId="42"/>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1"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1" fillId="0" borderId="14"/>
    <xf numFmtId="0" fontId="82" fillId="0" borderId="14"/>
    <xf numFmtId="0" fontId="82" fillId="0" borderId="14"/>
    <xf numFmtId="0" fontId="82"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2" fillId="0" borderId="14"/>
    <xf numFmtId="0" fontId="82"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2" fillId="0" borderId="14"/>
    <xf numFmtId="0" fontId="81" fillId="0" borderId="14"/>
    <xf numFmtId="0" fontId="82" fillId="0" borderId="14"/>
    <xf numFmtId="0" fontId="81" fillId="0" borderId="14"/>
    <xf numFmtId="0" fontId="81" fillId="0" borderId="14"/>
    <xf numFmtId="0" fontId="82" fillId="0" borderId="14"/>
    <xf numFmtId="0" fontId="82"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0" fontId="81" fillId="0" borderId="14"/>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3" applyFill="0">
      <alignment horizontal="right" vertical="center"/>
    </xf>
    <xf numFmtId="164" fontId="2" fillId="0" borderId="43" applyFill="0">
      <alignment horizontal="right" vertical="center"/>
    </xf>
    <xf numFmtId="164"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43" fontId="2" fillId="0" borderId="43"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43" fontId="2" fillId="0" borderId="45"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6" fontId="2" fillId="0" borderId="44"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64" fontId="2" fillId="0" borderId="45" applyFill="0">
      <alignment horizontal="right" vertical="center"/>
    </xf>
    <xf numFmtId="177" fontId="2" fillId="0" borderId="0" applyFont="0" applyFill="0" applyBorder="0" applyAlignment="0" applyProtection="0"/>
    <xf numFmtId="190" fontId="2" fillId="0" borderId="0" applyFont="0" applyFill="0" applyBorder="0" applyAlignment="0" applyProtection="0"/>
    <xf numFmtId="230" fontId="64" fillId="0" borderId="0" applyFill="0">
      <alignment horizontal="center"/>
    </xf>
    <xf numFmtId="1" fontId="64" fillId="0" borderId="0" applyFill="0">
      <alignment horizontal="center"/>
    </xf>
    <xf numFmtId="1" fontId="64" fillId="0" borderId="0" applyFill="0">
      <alignment horizontal="center"/>
    </xf>
    <xf numFmtId="230" fontId="64" fillId="0" borderId="0" applyFill="0">
      <alignment horizontal="center"/>
    </xf>
    <xf numFmtId="230" fontId="64" fillId="0" borderId="0" applyFill="0">
      <alignment horizontal="center"/>
    </xf>
    <xf numFmtId="230" fontId="64" fillId="0" borderId="0" applyFill="0">
      <alignment horizontal="center"/>
    </xf>
    <xf numFmtId="1" fontId="64" fillId="0" borderId="0" applyFill="0">
      <alignment horizontal="center"/>
    </xf>
    <xf numFmtId="1" fontId="64" fillId="0" borderId="0" applyFill="0">
      <alignment horizontal="center"/>
    </xf>
    <xf numFmtId="210" fontId="64" fillId="0" borderId="0" applyFont="0">
      <alignment horizontal="center"/>
      <protection locked="0"/>
    </xf>
    <xf numFmtId="211" fontId="4" fillId="0" borderId="0">
      <alignment horizontal="center"/>
      <protection locked="0"/>
    </xf>
    <xf numFmtId="211" fontId="4" fillId="0" borderId="0">
      <alignment horizontal="center"/>
      <protection locked="0"/>
    </xf>
    <xf numFmtId="210" fontId="64" fillId="0" borderId="0" applyFont="0">
      <alignment horizontal="center"/>
      <protection locked="0"/>
    </xf>
    <xf numFmtId="210" fontId="64" fillId="0" borderId="0" applyFont="0">
      <alignment horizontal="center"/>
      <protection locked="0"/>
    </xf>
    <xf numFmtId="210" fontId="64" fillId="0" borderId="0" applyFont="0">
      <alignment horizontal="center"/>
      <protection locked="0"/>
    </xf>
    <xf numFmtId="211" fontId="4" fillId="0" borderId="0">
      <alignment horizontal="center"/>
      <protection locked="0"/>
    </xf>
    <xf numFmtId="211" fontId="4" fillId="0" borderId="0">
      <alignment horizontal="center"/>
      <protection locked="0"/>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172" fontId="86" fillId="0" borderId="46">
      <alignment horizontal="center" vertical="center"/>
    </xf>
    <xf numFmtId="172" fontId="86" fillId="0" borderId="46">
      <alignment horizontal="center" vertical="center"/>
    </xf>
    <xf numFmtId="172" fontId="86" fillId="0" borderId="46">
      <alignment horizontal="center" vertical="center"/>
    </xf>
    <xf numFmtId="225" fontId="86" fillId="0" borderId="14">
      <alignment horizontal="center" vertical="center"/>
    </xf>
    <xf numFmtId="172" fontId="86" fillId="0" borderId="2">
      <alignment horizontal="center" vertical="center"/>
    </xf>
    <xf numFmtId="172" fontId="86" fillId="0" borderId="2">
      <alignment horizontal="center" vertical="center"/>
    </xf>
    <xf numFmtId="172" fontId="86" fillId="0" borderId="2">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172" fontId="86" fillId="0" borderId="46">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25" fontId="86" fillId="0" borderId="14">
      <alignment horizontal="center" vertical="center"/>
    </xf>
    <xf numFmtId="231" fontId="2" fillId="0" borderId="0" applyFont="0" applyFill="0" applyBorder="0" applyAlignment="0" applyProtection="0"/>
    <xf numFmtId="232" fontId="2" fillId="0" borderId="0" applyFont="0" applyFill="0" applyBorder="0" applyAlignment="0" applyProtection="0"/>
    <xf numFmtId="0" fontId="123" fillId="0" borderId="0" applyNumberFormat="0" applyFill="0" applyBorder="0" applyAlignment="0" applyProtection="0"/>
    <xf numFmtId="177" fontId="124" fillId="0" borderId="0" applyFont="0" applyFill="0" applyBorder="0" applyAlignment="0" applyProtection="0"/>
    <xf numFmtId="190" fontId="124" fillId="0" borderId="0" applyFont="0" applyFill="0" applyBorder="0" applyAlignment="0" applyProtection="0"/>
    <xf numFmtId="0" fontId="125" fillId="0" borderId="0" applyFont="0" applyFill="0" applyBorder="0" applyAlignment="0" applyProtection="0"/>
    <xf numFmtId="0" fontId="125" fillId="0" borderId="0" applyFont="0" applyFill="0" applyBorder="0" applyAlignment="0" applyProtection="0"/>
    <xf numFmtId="0" fontId="125" fillId="0" borderId="0"/>
    <xf numFmtId="40" fontId="126" fillId="0" borderId="0" applyFont="0" applyFill="0" applyBorder="0" applyAlignment="0" applyProtection="0"/>
    <xf numFmtId="38" fontId="126" fillId="0" borderId="0" applyFont="0" applyFill="0" applyBorder="0" applyAlignment="0" applyProtection="0"/>
    <xf numFmtId="0" fontId="127" fillId="0" borderId="0"/>
    <xf numFmtId="233" fontId="22" fillId="0" borderId="0" applyFont="0" applyFill="0" applyBorder="0" applyAlignment="0" applyProtection="0"/>
    <xf numFmtId="234" fontId="2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0" fontId="2" fillId="0" borderId="0"/>
    <xf numFmtId="43" fontId="2"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0" fontId="1" fillId="0" borderId="0"/>
    <xf numFmtId="190"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7" fillId="0" borderId="0"/>
    <xf numFmtId="0" fontId="7" fillId="0" borderId="0"/>
    <xf numFmtId="0" fontId="2" fillId="0" borderId="0"/>
    <xf numFmtId="0" fontId="7" fillId="0" borderId="0"/>
    <xf numFmtId="0" fontId="2" fillId="0" borderId="0"/>
    <xf numFmtId="0" fontId="1" fillId="0" borderId="0"/>
    <xf numFmtId="9" fontId="17" fillId="0" borderId="0"/>
    <xf numFmtId="0" fontId="1" fillId="0" borderId="0"/>
  </cellStyleXfs>
  <cellXfs count="763">
    <xf numFmtId="0" fontId="0" fillId="0" borderId="0" xfId="0"/>
    <xf numFmtId="0" fontId="128" fillId="0" borderId="0" xfId="3" applyFont="1" applyAlignment="1" applyProtection="1">
      <alignment vertical="center"/>
      <protection hidden="1"/>
    </xf>
    <xf numFmtId="14" fontId="128" fillId="0" borderId="0" xfId="3" applyNumberFormat="1" applyFont="1" applyAlignment="1" applyProtection="1">
      <alignment vertical="center"/>
      <protection hidden="1"/>
    </xf>
    <xf numFmtId="164" fontId="128" fillId="0" borderId="0" xfId="1" applyFont="1" applyAlignment="1" applyProtection="1">
      <alignment vertical="center"/>
      <protection hidden="1"/>
    </xf>
    <xf numFmtId="164" fontId="128" fillId="0" borderId="0" xfId="1" applyFont="1" applyAlignment="1" applyProtection="1">
      <alignment horizontal="center"/>
      <protection hidden="1"/>
    </xf>
    <xf numFmtId="164" fontId="131" fillId="0" borderId="0" xfId="1" applyFont="1" applyProtection="1">
      <protection hidden="1"/>
    </xf>
    <xf numFmtId="0" fontId="131" fillId="0" borderId="0" xfId="0" applyFont="1" applyProtection="1">
      <protection hidden="1"/>
    </xf>
    <xf numFmtId="0" fontId="128" fillId="0" borderId="46" xfId="5" applyFont="1" applyBorder="1" applyAlignment="1" applyProtection="1">
      <alignment horizontal="center" vertical="center"/>
      <protection hidden="1"/>
    </xf>
    <xf numFmtId="164" fontId="129" fillId="0" borderId="0" xfId="1" applyFont="1" applyFill="1" applyBorder="1" applyAlignment="1" applyProtection="1">
      <alignment horizontal="center" vertical="center"/>
      <protection hidden="1"/>
    </xf>
    <xf numFmtId="0" fontId="131" fillId="0" borderId="0" xfId="0" applyFont="1" applyAlignment="1" applyProtection="1">
      <alignment horizontal="center"/>
      <protection hidden="1"/>
    </xf>
    <xf numFmtId="164" fontId="128" fillId="74" borderId="46" xfId="6" applyNumberFormat="1" applyFont="1" applyFill="1" applyBorder="1" applyAlignment="1" applyProtection="1">
      <alignment horizontal="center" vertical="center"/>
      <protection hidden="1"/>
    </xf>
    <xf numFmtId="164" fontId="128" fillId="2" borderId="46" xfId="1" applyFont="1" applyFill="1" applyBorder="1" applyAlignment="1" applyProtection="1">
      <alignment horizontal="center" vertical="center" wrapText="1"/>
      <protection hidden="1"/>
    </xf>
    <xf numFmtId="0" fontId="134" fillId="0" borderId="46" xfId="8" applyNumberFormat="1" applyFont="1" applyFill="1" applyBorder="1" applyAlignment="1" applyProtection="1">
      <alignment horizontal="center" vertical="center"/>
      <protection hidden="1"/>
    </xf>
    <xf numFmtId="167" fontId="128" fillId="0" borderId="46" xfId="5" applyNumberFormat="1" applyFont="1" applyBorder="1" applyAlignment="1" applyProtection="1">
      <alignment horizontal="center" vertical="center"/>
      <protection hidden="1"/>
    </xf>
    <xf numFmtId="164" fontId="128" fillId="0" borderId="46" xfId="1" applyFont="1" applyFill="1" applyBorder="1" applyAlignment="1" applyProtection="1">
      <alignment horizontal="left" vertical="center"/>
      <protection hidden="1"/>
    </xf>
    <xf numFmtId="0" fontId="129" fillId="0" borderId="46" xfId="5" applyFont="1" applyBorder="1" applyAlignment="1" applyProtection="1">
      <alignment horizontal="center" vertical="center"/>
      <protection hidden="1"/>
    </xf>
    <xf numFmtId="166" fontId="129" fillId="0" borderId="46" xfId="5" applyNumberFormat="1" applyFont="1" applyBorder="1" applyAlignment="1" applyProtection="1">
      <alignment horizontal="left" vertical="center"/>
      <protection hidden="1"/>
    </xf>
    <xf numFmtId="165" fontId="129" fillId="0" borderId="46" xfId="1" applyNumberFormat="1" applyFont="1" applyBorder="1" applyAlignment="1" applyProtection="1">
      <alignment horizontal="left" vertical="center"/>
      <protection hidden="1"/>
    </xf>
    <xf numFmtId="165" fontId="129" fillId="0" borderId="46" xfId="1" applyNumberFormat="1" applyFont="1" applyFill="1" applyBorder="1" applyAlignment="1" applyProtection="1">
      <alignment horizontal="right" vertical="center"/>
      <protection hidden="1"/>
    </xf>
    <xf numFmtId="0" fontId="129" fillId="0" borderId="46" xfId="6" applyFont="1" applyBorder="1" applyAlignment="1" applyProtection="1">
      <alignment horizontal="left" vertical="center"/>
      <protection hidden="1"/>
    </xf>
    <xf numFmtId="166" fontId="128" fillId="0" borderId="46" xfId="5" applyNumberFormat="1" applyFont="1" applyBorder="1" applyAlignment="1" applyProtection="1">
      <alignment horizontal="right" vertical="center"/>
      <protection hidden="1"/>
    </xf>
    <xf numFmtId="165" fontId="128" fillId="0" borderId="46" xfId="1" applyNumberFormat="1" applyFont="1" applyFill="1" applyBorder="1" applyAlignment="1" applyProtection="1">
      <alignment horizontal="right" vertical="center"/>
      <protection hidden="1"/>
    </xf>
    <xf numFmtId="164" fontId="129" fillId="0" borderId="46" xfId="1" applyFont="1" applyBorder="1" applyAlignment="1" applyProtection="1">
      <alignment horizontal="left" vertical="center"/>
      <protection hidden="1"/>
    </xf>
    <xf numFmtId="164" fontId="129" fillId="0" borderId="46" xfId="1" applyFont="1" applyFill="1" applyBorder="1" applyAlignment="1" applyProtection="1">
      <alignment horizontal="left" vertical="center"/>
      <protection hidden="1"/>
    </xf>
    <xf numFmtId="0" fontId="128" fillId="75" borderId="46" xfId="5" applyFont="1" applyFill="1" applyBorder="1" applyAlignment="1" applyProtection="1">
      <alignment horizontal="center" vertical="center"/>
      <protection hidden="1"/>
    </xf>
    <xf numFmtId="166" fontId="128" fillId="75" borderId="46" xfId="5" applyNumberFormat="1" applyFont="1" applyFill="1" applyBorder="1" applyAlignment="1" applyProtection="1">
      <alignment horizontal="right" vertical="center"/>
      <protection hidden="1"/>
    </xf>
    <xf numFmtId="165" fontId="128" fillId="75" borderId="46" xfId="1" applyNumberFormat="1" applyFont="1" applyFill="1" applyBorder="1" applyAlignment="1" applyProtection="1">
      <alignment horizontal="right" vertical="center"/>
      <protection hidden="1"/>
    </xf>
    <xf numFmtId="166" fontId="128" fillId="0" borderId="46" xfId="5" applyNumberFormat="1" applyFont="1" applyBorder="1" applyAlignment="1" applyProtection="1">
      <alignment horizontal="right" vertical="center" wrapText="1"/>
      <protection hidden="1"/>
    </xf>
    <xf numFmtId="164" fontId="133" fillId="0" borderId="0" xfId="1" applyFont="1" applyProtection="1">
      <protection hidden="1"/>
    </xf>
    <xf numFmtId="165" fontId="128" fillId="0" borderId="46" xfId="1" applyNumberFormat="1" applyFont="1" applyFill="1" applyBorder="1" applyAlignment="1" applyProtection="1">
      <alignment horizontal="left" vertical="center" wrapText="1"/>
      <protection hidden="1"/>
    </xf>
    <xf numFmtId="165" fontId="131" fillId="0" borderId="0" xfId="1" applyNumberFormat="1" applyFont="1" applyProtection="1">
      <protection hidden="1"/>
    </xf>
    <xf numFmtId="165" fontId="133" fillId="0" borderId="0" xfId="1" applyNumberFormat="1" applyFont="1" applyProtection="1">
      <protection hidden="1"/>
    </xf>
    <xf numFmtId="0" fontId="129" fillId="0" borderId="51" xfId="5" applyFont="1" applyBorder="1" applyAlignment="1" applyProtection="1">
      <alignment horizontal="center" vertical="center"/>
      <protection hidden="1"/>
    </xf>
    <xf numFmtId="0" fontId="129" fillId="0" borderId="47" xfId="5" applyFont="1" applyBorder="1" applyAlignment="1" applyProtection="1">
      <alignment horizontal="center" vertical="center"/>
      <protection hidden="1"/>
    </xf>
    <xf numFmtId="0" fontId="129" fillId="0" borderId="0" xfId="5" applyFont="1" applyAlignment="1" applyProtection="1">
      <alignment horizontal="center" vertical="center"/>
      <protection hidden="1"/>
    </xf>
    <xf numFmtId="0" fontId="129" fillId="0" borderId="0" xfId="5" applyFont="1" applyAlignment="1" applyProtection="1">
      <alignment horizontal="left" vertical="center" wrapText="1"/>
      <protection hidden="1"/>
    </xf>
    <xf numFmtId="164" fontId="135" fillId="0" borderId="48" xfId="1" applyFont="1" applyBorder="1" applyAlignment="1" applyProtection="1">
      <alignment horizontal="center" vertical="center"/>
      <protection locked="0"/>
    </xf>
    <xf numFmtId="0" fontId="135" fillId="0" borderId="0" xfId="10" applyFont="1" applyAlignment="1">
      <alignment horizontal="justify" vertical="center"/>
    </xf>
    <xf numFmtId="0" fontId="135" fillId="0" borderId="0" xfId="10" applyFont="1" applyAlignment="1">
      <alignment vertical="center"/>
    </xf>
    <xf numFmtId="164" fontId="135" fillId="0" borderId="0" xfId="1" applyFont="1" applyFill="1" applyBorder="1" applyAlignment="1" applyProtection="1">
      <alignment horizontal="center" vertical="center"/>
      <protection locked="0"/>
    </xf>
    <xf numFmtId="0" fontId="135" fillId="0" borderId="0" xfId="56864" applyFont="1" applyAlignment="1">
      <alignment horizontal="left" vertical="top"/>
    </xf>
    <xf numFmtId="0" fontId="136" fillId="0" borderId="0" xfId="56864" applyFont="1" applyAlignment="1">
      <alignment horizontal="left" vertical="top"/>
    </xf>
    <xf numFmtId="0" fontId="135" fillId="0" borderId="0" xfId="56864" applyFont="1" applyAlignment="1" applyProtection="1">
      <alignment horizontal="left" vertical="top"/>
      <protection locked="0"/>
    </xf>
    <xf numFmtId="0" fontId="135" fillId="0" borderId="0" xfId="56866" applyFont="1" applyAlignment="1">
      <alignment horizontal="left" vertical="top"/>
    </xf>
    <xf numFmtId="0" fontId="136" fillId="0" borderId="0" xfId="56866" applyFont="1" applyAlignment="1" applyProtection="1">
      <alignment horizontal="left" vertical="top"/>
      <protection locked="0"/>
    </xf>
    <xf numFmtId="0" fontId="136" fillId="0" borderId="0" xfId="56866" applyFont="1" applyAlignment="1">
      <alignment horizontal="left" vertical="top"/>
    </xf>
    <xf numFmtId="0" fontId="135" fillId="0" borderId="0" xfId="10" applyFont="1" applyAlignment="1">
      <alignment horizontal="justify" vertical="top"/>
    </xf>
    <xf numFmtId="0" fontId="135" fillId="3" borderId="46" xfId="10" applyFont="1" applyFill="1" applyBorder="1" applyAlignment="1" applyProtection="1">
      <alignment horizontal="center" vertical="top" wrapText="1"/>
      <protection hidden="1"/>
    </xf>
    <xf numFmtId="164" fontId="136" fillId="3" borderId="46" xfId="1" applyFont="1" applyFill="1" applyBorder="1" applyAlignment="1" applyProtection="1">
      <alignment horizontal="right" vertical="top" wrapText="1"/>
      <protection hidden="1"/>
    </xf>
    <xf numFmtId="164" fontId="135" fillId="3" borderId="46" xfId="1" applyFont="1" applyFill="1" applyBorder="1" applyAlignment="1" applyProtection="1">
      <alignment horizontal="center" vertical="top" wrapText="1"/>
      <protection locked="0"/>
    </xf>
    <xf numFmtId="0" fontId="0" fillId="0" borderId="0" xfId="0" applyAlignment="1">
      <alignment horizontal="left" vertical="top"/>
    </xf>
    <xf numFmtId="0" fontId="0" fillId="80" borderId="58" xfId="0" applyFill="1" applyBorder="1" applyAlignment="1">
      <alignment horizontal="center" vertical="center" wrapText="1"/>
    </xf>
    <xf numFmtId="0" fontId="139" fillId="80" borderId="58" xfId="0" applyFont="1" applyFill="1" applyBorder="1" applyAlignment="1">
      <alignment horizontal="center" vertical="center" wrapText="1"/>
    </xf>
    <xf numFmtId="0" fontId="139" fillId="0" borderId="58" xfId="0" applyFont="1" applyBorder="1" applyAlignment="1">
      <alignment horizontal="center" vertical="center" wrapText="1"/>
    </xf>
    <xf numFmtId="0" fontId="139" fillId="0" borderId="58" xfId="0" applyFont="1" applyBorder="1" applyAlignment="1">
      <alignment horizontal="left" vertical="center" wrapText="1"/>
    </xf>
    <xf numFmtId="0" fontId="0" fillId="0" borderId="58" xfId="0" applyBorder="1" applyAlignment="1">
      <alignment horizontal="left" vertical="center" wrapText="1"/>
    </xf>
    <xf numFmtId="0" fontId="0" fillId="0" borderId="0" xfId="0" applyAlignment="1">
      <alignment horizontal="left" vertical="center"/>
    </xf>
    <xf numFmtId="0" fontId="141" fillId="0" borderId="58" xfId="0" applyFont="1" applyBorder="1" applyAlignment="1">
      <alignment horizontal="center" vertical="center" wrapText="1"/>
    </xf>
    <xf numFmtId="0" fontId="143" fillId="0" borderId="58" xfId="0" applyFont="1" applyBorder="1" applyAlignment="1">
      <alignment horizontal="justify" vertical="center" wrapText="1"/>
    </xf>
    <xf numFmtId="0" fontId="145" fillId="0" borderId="58" xfId="0" applyFont="1" applyBorder="1" applyAlignment="1">
      <alignment horizontal="left" vertical="center" wrapText="1"/>
    </xf>
    <xf numFmtId="0" fontId="145" fillId="0" borderId="0" xfId="0" applyFont="1" applyAlignment="1">
      <alignment horizontal="left" vertical="center"/>
    </xf>
    <xf numFmtId="0" fontId="144" fillId="0" borderId="58" xfId="0" applyFont="1" applyBorder="1" applyAlignment="1">
      <alignment horizontal="justify" vertical="center" wrapText="1"/>
    </xf>
    <xf numFmtId="1" fontId="141" fillId="0" borderId="58" xfId="0" applyNumberFormat="1" applyFont="1" applyBorder="1" applyAlignment="1">
      <alignment horizontal="center" vertical="center" shrinkToFit="1"/>
    </xf>
    <xf numFmtId="0" fontId="141" fillId="0" borderId="58" xfId="0" applyFont="1" applyBorder="1" applyAlignment="1">
      <alignment horizontal="right" vertical="center" wrapText="1"/>
    </xf>
    <xf numFmtId="0" fontId="147" fillId="0" borderId="46" xfId="0" applyFont="1" applyBorder="1" applyAlignment="1">
      <alignment horizontal="center" vertical="center"/>
    </xf>
    <xf numFmtId="0" fontId="146" fillId="0" borderId="0" xfId="0" applyFont="1" applyAlignment="1">
      <alignment horizontal="center" vertical="center"/>
    </xf>
    <xf numFmtId="0" fontId="141" fillId="0" borderId="0" xfId="0" applyFont="1" applyAlignment="1">
      <alignment horizontal="center" vertical="center"/>
    </xf>
    <xf numFmtId="0" fontId="146" fillId="0" borderId="46" xfId="0" applyFont="1" applyBorder="1" applyAlignment="1">
      <alignment horizontal="center" vertical="center"/>
    </xf>
    <xf numFmtId="0" fontId="146" fillId="0" borderId="46" xfId="0" applyFont="1" applyBorder="1" applyAlignment="1">
      <alignment horizontal="left" vertical="center"/>
    </xf>
    <xf numFmtId="165" fontId="146" fillId="0" borderId="46" xfId="1" applyNumberFormat="1" applyFont="1" applyBorder="1" applyAlignment="1">
      <alignment horizontal="center" vertical="center"/>
    </xf>
    <xf numFmtId="0" fontId="148" fillId="0" borderId="46" xfId="0" applyFont="1" applyBorder="1" applyAlignment="1">
      <alignment horizontal="center" vertical="center" wrapText="1"/>
    </xf>
    <xf numFmtId="165" fontId="147" fillId="0" borderId="46" xfId="1" applyNumberFormat="1" applyFont="1" applyBorder="1" applyAlignment="1">
      <alignment horizontal="center" vertical="center"/>
    </xf>
    <xf numFmtId="0" fontId="147" fillId="0" borderId="0" xfId="0" applyFont="1" applyAlignment="1">
      <alignment horizontal="center" vertical="center"/>
    </xf>
    <xf numFmtId="0" fontId="149" fillId="0" borderId="46" xfId="0" applyFont="1" applyBorder="1" applyAlignment="1">
      <alignment horizontal="center" vertical="center" wrapText="1"/>
    </xf>
    <xf numFmtId="0" fontId="149" fillId="0" borderId="46" xfId="0" applyFont="1" applyBorder="1" applyAlignment="1">
      <alignment vertical="center" wrapText="1"/>
    </xf>
    <xf numFmtId="3" fontId="149" fillId="0" borderId="46" xfId="0" applyNumberFormat="1" applyFont="1" applyBorder="1" applyAlignment="1">
      <alignment horizontal="right" vertical="center" wrapText="1"/>
    </xf>
    <xf numFmtId="0" fontId="149" fillId="0" borderId="46" xfId="0" applyFont="1" applyBorder="1" applyAlignment="1">
      <alignment horizontal="right" vertical="center" wrapText="1"/>
    </xf>
    <xf numFmtId="0" fontId="148" fillId="0" borderId="46" xfId="0" applyFont="1" applyBorder="1" applyAlignment="1">
      <alignment vertical="center" wrapText="1"/>
    </xf>
    <xf numFmtId="3" fontId="148" fillId="0" borderId="46" xfId="0" applyNumberFormat="1" applyFont="1" applyBorder="1" applyAlignment="1">
      <alignment horizontal="right" vertical="center" wrapText="1"/>
    </xf>
    <xf numFmtId="0" fontId="146" fillId="0" borderId="0" xfId="0" applyFont="1"/>
    <xf numFmtId="0" fontId="150" fillId="0" borderId="46" xfId="0" applyFont="1" applyBorder="1" applyAlignment="1">
      <alignment horizontal="center"/>
    </xf>
    <xf numFmtId="0" fontId="0" fillId="0" borderId="46" xfId="0" applyBorder="1"/>
    <xf numFmtId="166" fontId="136" fillId="2" borderId="46" xfId="7" applyFont="1" applyFill="1" applyBorder="1" applyAlignment="1" applyProtection="1">
      <alignment horizontal="center" vertical="center" wrapText="1"/>
      <protection hidden="1"/>
    </xf>
    <xf numFmtId="164" fontId="136" fillId="2" borderId="46" xfId="1" applyFont="1" applyFill="1" applyBorder="1" applyAlignment="1" applyProtection="1">
      <alignment horizontal="center" vertical="center" wrapText="1"/>
      <protection hidden="1"/>
    </xf>
    <xf numFmtId="0" fontId="136" fillId="79" borderId="46" xfId="10" applyFont="1" applyFill="1" applyBorder="1" applyAlignment="1" applyProtection="1">
      <alignment horizontal="center" vertical="top" wrapText="1"/>
      <protection hidden="1"/>
    </xf>
    <xf numFmtId="0" fontId="136" fillId="79" borderId="46" xfId="10" applyFont="1" applyFill="1" applyBorder="1" applyAlignment="1" applyProtection="1">
      <alignment horizontal="left" vertical="top" wrapText="1"/>
      <protection hidden="1"/>
    </xf>
    <xf numFmtId="0" fontId="135" fillId="78" borderId="46" xfId="19615" applyFont="1" applyFill="1" applyBorder="1" applyAlignment="1" applyProtection="1">
      <alignment horizontal="center" vertical="top"/>
      <protection hidden="1"/>
    </xf>
    <xf numFmtId="164" fontId="135" fillId="78" borderId="46" xfId="1" applyFont="1" applyFill="1" applyBorder="1" applyAlignment="1" applyProtection="1">
      <alignment horizontal="center" vertical="top"/>
      <protection locked="0"/>
    </xf>
    <xf numFmtId="164" fontId="135" fillId="4" borderId="46" xfId="1" applyFont="1" applyFill="1" applyBorder="1" applyAlignment="1" applyProtection="1">
      <alignment horizontal="center" vertical="top" wrapText="1"/>
      <protection hidden="1"/>
    </xf>
    <xf numFmtId="164" fontId="135" fillId="0" borderId="46" xfId="1" applyFont="1" applyFill="1" applyBorder="1" applyAlignment="1" applyProtection="1">
      <alignment horizontal="center" vertical="top" wrapText="1"/>
      <protection hidden="1"/>
    </xf>
    <xf numFmtId="164" fontId="135" fillId="77" borderId="46" xfId="1" applyFont="1" applyFill="1" applyBorder="1" applyAlignment="1" applyProtection="1">
      <alignment horizontal="center" vertical="top" wrapText="1"/>
      <protection hidden="1"/>
    </xf>
    <xf numFmtId="0" fontId="135" fillId="0" borderId="46" xfId="56864" applyFont="1" applyBorder="1" applyAlignment="1">
      <alignment horizontal="left" vertical="top"/>
    </xf>
    <xf numFmtId="0" fontId="135" fillId="4" borderId="46" xfId="19615" applyFont="1" applyFill="1" applyBorder="1" applyAlignment="1" applyProtection="1">
      <alignment horizontal="center" vertical="top"/>
      <protection hidden="1"/>
    </xf>
    <xf numFmtId="0" fontId="135" fillId="4" borderId="46" xfId="19615" applyFont="1" applyFill="1" applyBorder="1" applyAlignment="1" applyProtection="1">
      <alignment horizontal="left" vertical="top" wrapText="1"/>
      <protection hidden="1"/>
    </xf>
    <xf numFmtId="164" fontId="135" fillId="4" borderId="46" xfId="1" applyFont="1" applyFill="1" applyBorder="1" applyAlignment="1" applyProtection="1">
      <alignment horizontal="center" vertical="top"/>
      <protection locked="0"/>
    </xf>
    <xf numFmtId="164" fontId="135" fillId="4" borderId="46" xfId="1" applyFont="1" applyFill="1" applyBorder="1" applyAlignment="1" applyProtection="1">
      <alignment horizontal="center" vertical="top"/>
      <protection hidden="1"/>
    </xf>
    <xf numFmtId="0" fontId="135" fillId="0" borderId="46" xfId="56866" applyFont="1" applyBorder="1" applyAlignment="1">
      <alignment horizontal="left" vertical="top"/>
    </xf>
    <xf numFmtId="0" fontId="136" fillId="4" borderId="46" xfId="19615" applyFont="1" applyFill="1" applyBorder="1" applyAlignment="1" applyProtection="1">
      <alignment horizontal="center" vertical="top"/>
      <protection hidden="1"/>
    </xf>
    <xf numFmtId="0" fontId="136" fillId="4" borderId="46" xfId="19615" applyFont="1" applyFill="1" applyBorder="1" applyAlignment="1" applyProtection="1">
      <alignment horizontal="left" vertical="top"/>
      <protection hidden="1"/>
    </xf>
    <xf numFmtId="164" fontId="135" fillId="0" borderId="46" xfId="1" applyFont="1" applyFill="1" applyBorder="1" applyAlignment="1" applyProtection="1">
      <alignment horizontal="center" vertical="top" wrapText="1"/>
      <protection locked="0"/>
    </xf>
    <xf numFmtId="164" fontId="136" fillId="4" borderId="46" xfId="1" applyFont="1" applyFill="1" applyBorder="1" applyAlignment="1" applyProtection="1">
      <alignment horizontal="center" vertical="top"/>
      <protection hidden="1"/>
    </xf>
    <xf numFmtId="0" fontId="136" fillId="0" borderId="46" xfId="56866" applyFont="1" applyBorder="1" applyAlignment="1" applyProtection="1">
      <alignment horizontal="left" vertical="top"/>
      <protection locked="0"/>
    </xf>
    <xf numFmtId="0" fontId="135" fillId="0" borderId="46" xfId="19615" applyFont="1" applyBorder="1" applyAlignment="1" applyProtection="1">
      <alignment horizontal="center" vertical="top"/>
      <protection hidden="1"/>
    </xf>
    <xf numFmtId="0" fontId="135" fillId="0" borderId="46" xfId="19615" applyFont="1" applyBorder="1" applyAlignment="1" applyProtection="1">
      <alignment horizontal="left" vertical="top" wrapText="1"/>
      <protection hidden="1"/>
    </xf>
    <xf numFmtId="164" fontId="135" fillId="0" borderId="46" xfId="1" applyFont="1" applyFill="1" applyBorder="1" applyAlignment="1" applyProtection="1">
      <alignment horizontal="right" vertical="top" wrapText="1"/>
      <protection hidden="1"/>
    </xf>
    <xf numFmtId="164" fontId="135" fillId="0" borderId="46" xfId="56864" applyNumberFormat="1" applyFont="1" applyBorder="1" applyAlignment="1" applyProtection="1">
      <alignment horizontal="left" vertical="top"/>
      <protection locked="0"/>
    </xf>
    <xf numFmtId="0" fontId="135" fillId="0" borderId="46" xfId="56864" applyFont="1" applyBorder="1" applyAlignment="1" applyProtection="1">
      <alignment horizontal="left" vertical="top"/>
      <protection locked="0"/>
    </xf>
    <xf numFmtId="225" fontId="135" fillId="67" borderId="46" xfId="19615" applyNumberFormat="1" applyFont="1" applyFill="1" applyBorder="1" applyAlignment="1" applyProtection="1">
      <alignment horizontal="left" vertical="top" wrapText="1"/>
      <protection hidden="1"/>
    </xf>
    <xf numFmtId="0" fontId="135" fillId="0" borderId="46" xfId="56866" applyFont="1" applyBorder="1" applyAlignment="1" applyProtection="1">
      <alignment horizontal="left" vertical="top"/>
      <protection locked="0"/>
    </xf>
    <xf numFmtId="0" fontId="136" fillId="0" borderId="46" xfId="19615" applyFont="1" applyBorder="1" applyAlignment="1" applyProtection="1">
      <alignment horizontal="center" vertical="top"/>
      <protection hidden="1"/>
    </xf>
    <xf numFmtId="0" fontId="136" fillId="0" borderId="46" xfId="19615" applyFont="1" applyBorder="1" applyAlignment="1" applyProtection="1">
      <alignment horizontal="left" vertical="top" wrapText="1"/>
      <protection hidden="1"/>
    </xf>
    <xf numFmtId="164" fontId="136" fillId="77" borderId="46" xfId="1" applyFont="1" applyFill="1" applyBorder="1" applyAlignment="1" applyProtection="1">
      <alignment horizontal="center" vertical="top" wrapText="1"/>
      <protection hidden="1"/>
    </xf>
    <xf numFmtId="0" fontId="136" fillId="0" borderId="46" xfId="56864" applyFont="1" applyBorder="1" applyAlignment="1">
      <alignment horizontal="left" vertical="top"/>
    </xf>
    <xf numFmtId="164" fontId="135" fillId="0" borderId="46" xfId="1" applyFont="1" applyBorder="1" applyAlignment="1" applyProtection="1">
      <alignment horizontal="left" vertical="top" wrapText="1"/>
      <protection hidden="1"/>
    </xf>
    <xf numFmtId="164" fontId="135" fillId="0" borderId="46" xfId="1" applyFont="1" applyBorder="1" applyAlignment="1" applyProtection="1">
      <alignment horizontal="left" vertical="top"/>
      <protection locked="0"/>
    </xf>
    <xf numFmtId="164" fontId="135" fillId="0" borderId="46" xfId="1" applyFont="1" applyBorder="1" applyAlignment="1">
      <alignment horizontal="left" vertical="top"/>
    </xf>
    <xf numFmtId="164" fontId="135" fillId="67" borderId="46" xfId="1" applyFont="1" applyFill="1" applyBorder="1" applyAlignment="1" applyProtection="1">
      <alignment horizontal="left" vertical="top" wrapText="1"/>
      <protection hidden="1"/>
    </xf>
    <xf numFmtId="164" fontId="136" fillId="4" borderId="46" xfId="1" applyFont="1" applyFill="1" applyBorder="1" applyAlignment="1" applyProtection="1">
      <alignment horizontal="left" vertical="top"/>
      <protection hidden="1"/>
    </xf>
    <xf numFmtId="164" fontId="136" fillId="0" borderId="46" xfId="1" applyFont="1" applyBorder="1" applyAlignment="1" applyProtection="1">
      <alignment horizontal="left" vertical="top"/>
      <protection locked="0"/>
    </xf>
    <xf numFmtId="164" fontId="136" fillId="0" borderId="46" xfId="1" applyFont="1" applyBorder="1" applyAlignment="1">
      <alignment horizontal="left" vertical="top"/>
    </xf>
    <xf numFmtId="164" fontId="136" fillId="3" borderId="46" xfId="1" applyFont="1" applyFill="1" applyBorder="1" applyAlignment="1" applyProtection="1">
      <alignment horizontal="left" vertical="top" wrapText="1"/>
      <protection hidden="1"/>
    </xf>
    <xf numFmtId="164" fontId="135" fillId="3" borderId="46" xfId="1" applyFont="1" applyFill="1" applyBorder="1" applyAlignment="1" applyProtection="1">
      <alignment horizontal="center" vertical="top" wrapText="1"/>
      <protection hidden="1"/>
    </xf>
    <xf numFmtId="0" fontId="135" fillId="4" borderId="46" xfId="1" applyNumberFormat="1" applyFont="1" applyFill="1" applyBorder="1" applyAlignment="1" applyProtection="1">
      <alignment horizontal="left" vertical="top" wrapText="1"/>
      <protection hidden="1"/>
    </xf>
    <xf numFmtId="164" fontId="0" fillId="0" borderId="0" xfId="0" applyNumberFormat="1"/>
    <xf numFmtId="164" fontId="150" fillId="0" borderId="0" xfId="0" applyNumberFormat="1" applyFont="1"/>
    <xf numFmtId="164" fontId="135" fillId="0" borderId="0" xfId="56864" applyNumberFormat="1" applyFont="1" applyAlignment="1">
      <alignment horizontal="left" vertical="top"/>
    </xf>
    <xf numFmtId="0" fontId="136" fillId="0" borderId="0" xfId="10" applyFont="1" applyAlignment="1">
      <alignment horizontal="left" vertical="center"/>
    </xf>
    <xf numFmtId="0" fontId="135" fillId="0" borderId="0" xfId="10" applyFont="1" applyAlignment="1">
      <alignment horizontal="left" vertical="center" wrapText="1"/>
    </xf>
    <xf numFmtId="0" fontId="135" fillId="0" borderId="0" xfId="10" applyFont="1" applyAlignment="1">
      <alignment horizontal="center" vertical="center"/>
    </xf>
    <xf numFmtId="164" fontId="135" fillId="0" borderId="0" xfId="1" applyFont="1" applyAlignment="1" applyProtection="1">
      <alignment horizontal="right" vertical="center"/>
    </xf>
    <xf numFmtId="164" fontId="136" fillId="0" borderId="0" xfId="1" applyFont="1" applyFill="1" applyBorder="1" applyAlignment="1" applyProtection="1">
      <alignment horizontal="right" vertical="center"/>
    </xf>
    <xf numFmtId="0" fontId="136" fillId="0" borderId="48" xfId="3" applyFont="1" applyBorder="1" applyAlignment="1">
      <alignment vertical="center"/>
    </xf>
    <xf numFmtId="164" fontId="136" fillId="0" borderId="48" xfId="1" applyFont="1" applyBorder="1" applyAlignment="1" applyProtection="1">
      <alignment vertical="center"/>
    </xf>
    <xf numFmtId="164" fontId="135" fillId="0" borderId="51" xfId="1" applyFont="1" applyFill="1" applyBorder="1" applyAlignment="1" applyProtection="1">
      <alignment horizontal="center" vertical="center" wrapText="1"/>
      <protection locked="0"/>
    </xf>
    <xf numFmtId="164" fontId="136" fillId="0" borderId="8" xfId="7" applyNumberFormat="1" applyFont="1" applyFill="1" applyBorder="1" applyAlignment="1" applyProtection="1">
      <alignment horizontal="right" vertical="center" wrapText="1"/>
    </xf>
    <xf numFmtId="0" fontId="136" fillId="79" borderId="51" xfId="10" applyFont="1" applyFill="1" applyBorder="1" applyAlignment="1">
      <alignment horizontal="center" vertical="center" wrapText="1"/>
    </xf>
    <xf numFmtId="0" fontId="136" fillId="79" borderId="51" xfId="10" applyFont="1" applyFill="1" applyBorder="1" applyAlignment="1">
      <alignment horizontal="left" vertical="center" wrapText="1"/>
    </xf>
    <xf numFmtId="0" fontId="135" fillId="78" borderId="51" xfId="19615" applyFont="1" applyFill="1" applyBorder="1" applyAlignment="1">
      <alignment horizontal="center" vertical="center"/>
    </xf>
    <xf numFmtId="164" fontId="135" fillId="4" borderId="51" xfId="1" applyFont="1" applyFill="1" applyBorder="1" applyAlignment="1" applyProtection="1">
      <alignment horizontal="center" vertical="center" wrapText="1"/>
    </xf>
    <xf numFmtId="164" fontId="135" fillId="78" borderId="51" xfId="1" applyFont="1" applyFill="1" applyBorder="1" applyAlignment="1" applyProtection="1">
      <alignment horizontal="center" vertical="center"/>
      <protection locked="0"/>
    </xf>
    <xf numFmtId="164" fontId="135" fillId="0" borderId="51" xfId="1" applyFont="1" applyFill="1" applyBorder="1" applyAlignment="1" applyProtection="1">
      <alignment horizontal="center" vertical="center" wrapText="1"/>
    </xf>
    <xf numFmtId="0" fontId="135" fillId="0" borderId="0" xfId="56864" applyFont="1" applyAlignment="1">
      <alignment horizontal="left" vertical="center"/>
    </xf>
    <xf numFmtId="0" fontId="135" fillId="4" borderId="50" xfId="19615" applyFont="1" applyFill="1" applyBorder="1" applyAlignment="1">
      <alignment horizontal="center" vertical="center"/>
    </xf>
    <xf numFmtId="0" fontId="135" fillId="4" borderId="51" xfId="19615" applyFont="1" applyFill="1" applyBorder="1" applyAlignment="1">
      <alignment horizontal="left" vertical="center" wrapText="1"/>
    </xf>
    <xf numFmtId="0" fontId="135" fillId="4" borderId="51" xfId="19615" applyFont="1" applyFill="1" applyBorder="1" applyAlignment="1">
      <alignment horizontal="center" vertical="center"/>
    </xf>
    <xf numFmtId="164" fontId="135" fillId="4" borderId="51" xfId="1" applyFont="1" applyFill="1" applyBorder="1" applyAlignment="1" applyProtection="1">
      <alignment horizontal="center" vertical="center"/>
    </xf>
    <xf numFmtId="164" fontId="135" fillId="4" borderId="51" xfId="1" applyFont="1" applyFill="1" applyBorder="1" applyAlignment="1" applyProtection="1">
      <alignment horizontal="center" vertical="center"/>
      <protection locked="0"/>
    </xf>
    <xf numFmtId="0" fontId="135" fillId="0" borderId="0" xfId="56866" applyFont="1" applyAlignment="1">
      <alignment horizontal="left" vertical="center"/>
    </xf>
    <xf numFmtId="0" fontId="136" fillId="4" borderId="50" xfId="19615" applyFont="1" applyFill="1" applyBorder="1" applyAlignment="1">
      <alignment horizontal="center" vertical="center"/>
    </xf>
    <xf numFmtId="0" fontId="136" fillId="4" borderId="51" xfId="19615" applyFont="1" applyFill="1" applyBorder="1" applyAlignment="1">
      <alignment horizontal="left" vertical="center"/>
    </xf>
    <xf numFmtId="164" fontId="136" fillId="0" borderId="0" xfId="56866" applyNumberFormat="1" applyFont="1" applyAlignment="1" applyProtection="1">
      <alignment horizontal="left" vertical="center"/>
      <protection locked="0"/>
    </xf>
    <xf numFmtId="0" fontId="136" fillId="0" borderId="0" xfId="56866" applyFont="1" applyAlignment="1" applyProtection="1">
      <alignment horizontal="left" vertical="center"/>
      <protection locked="0"/>
    </xf>
    <xf numFmtId="164" fontId="135" fillId="4" borderId="51" xfId="1" applyFont="1" applyFill="1" applyBorder="1" applyAlignment="1" applyProtection="1">
      <alignment horizontal="center" vertical="center" wrapText="1"/>
      <protection locked="0"/>
    </xf>
    <xf numFmtId="0" fontId="136" fillId="0" borderId="50" xfId="19615" applyFont="1" applyBorder="1" applyAlignment="1">
      <alignment horizontal="center" vertical="center"/>
    </xf>
    <xf numFmtId="0" fontId="136" fillId="4" borderId="51" xfId="19615" applyFont="1" applyFill="1" applyBorder="1" applyAlignment="1">
      <alignment horizontal="left" vertical="center" wrapText="1"/>
    </xf>
    <xf numFmtId="0" fontId="136" fillId="0" borderId="0" xfId="56864" applyFont="1" applyAlignment="1">
      <alignment horizontal="left" vertical="center"/>
    </xf>
    <xf numFmtId="0" fontId="136" fillId="0" borderId="0" xfId="56866" applyFont="1" applyAlignment="1">
      <alignment horizontal="left" vertical="center"/>
    </xf>
    <xf numFmtId="0" fontId="136" fillId="4" borderId="59" xfId="19615" applyFont="1" applyFill="1" applyBorder="1" applyAlignment="1">
      <alignment horizontal="left" vertical="center"/>
    </xf>
    <xf numFmtId="0" fontId="136" fillId="4" borderId="7" xfId="19615" applyFont="1" applyFill="1" applyBorder="1" applyAlignment="1">
      <alignment horizontal="center" vertical="center"/>
    </xf>
    <xf numFmtId="0" fontId="135" fillId="81" borderId="46" xfId="10" applyFont="1" applyFill="1" applyBorder="1" applyAlignment="1">
      <alignment horizontal="center" vertical="center" wrapText="1"/>
    </xf>
    <xf numFmtId="0" fontId="136" fillId="81" borderId="46" xfId="10" applyFont="1" applyFill="1" applyBorder="1" applyAlignment="1">
      <alignment horizontal="left" vertical="center" wrapText="1"/>
    </xf>
    <xf numFmtId="164" fontId="136" fillId="81" borderId="46" xfId="1" applyFont="1" applyFill="1" applyBorder="1" applyAlignment="1" applyProtection="1">
      <alignment horizontal="right" vertical="center" wrapText="1"/>
    </xf>
    <xf numFmtId="164" fontId="135" fillId="81" borderId="46" xfId="1" applyFont="1" applyFill="1" applyBorder="1" applyAlignment="1" applyProtection="1">
      <alignment horizontal="center" vertical="center" wrapText="1"/>
      <protection locked="0"/>
    </xf>
    <xf numFmtId="164" fontId="135" fillId="0" borderId="0" xfId="56864" applyNumberFormat="1" applyFont="1" applyAlignment="1" applyProtection="1">
      <alignment horizontal="left" vertical="top"/>
      <protection locked="0"/>
    </xf>
    <xf numFmtId="0" fontId="151" fillId="0" borderId="0" xfId="4" applyFont="1" applyAlignment="1">
      <alignment vertical="center"/>
    </xf>
    <xf numFmtId="0" fontId="152" fillId="0" borderId="0" xfId="5" applyFont="1" applyAlignment="1" applyProtection="1">
      <alignment horizontal="justify" vertical="center" wrapText="1"/>
      <protection locked="0"/>
    </xf>
    <xf numFmtId="164" fontId="152" fillId="0" borderId="0" xfId="1" applyFont="1" applyBorder="1" applyAlignment="1" applyProtection="1">
      <alignment horizontal="justify" vertical="center" wrapText="1"/>
      <protection locked="0"/>
    </xf>
    <xf numFmtId="0" fontId="131" fillId="0" borderId="0" xfId="0" applyFont="1"/>
    <xf numFmtId="0" fontId="131" fillId="0" borderId="0" xfId="0" applyFont="1" applyAlignment="1">
      <alignment horizontal="center"/>
    </xf>
    <xf numFmtId="0" fontId="153" fillId="0" borderId="46" xfId="8" applyNumberFormat="1" applyFont="1" applyFill="1" applyBorder="1" applyAlignment="1" applyProtection="1">
      <alignment horizontal="center" vertical="center"/>
    </xf>
    <xf numFmtId="167" fontId="151" fillId="0" borderId="46" xfId="5" applyNumberFormat="1" applyFont="1" applyBorder="1" applyAlignment="1">
      <alignment horizontal="left" vertical="center"/>
    </xf>
    <xf numFmtId="167" fontId="151" fillId="0" borderId="46" xfId="5" applyNumberFormat="1" applyFont="1" applyBorder="1" applyAlignment="1">
      <alignment horizontal="center" vertical="center"/>
    </xf>
    <xf numFmtId="0" fontId="131" fillId="0" borderId="0" xfId="0" applyFont="1" applyAlignment="1">
      <alignment vertical="center"/>
    </xf>
    <xf numFmtId="0" fontId="152" fillId="0" borderId="46" xfId="5" applyFont="1" applyBorder="1" applyAlignment="1">
      <alignment horizontal="center" vertical="center"/>
    </xf>
    <xf numFmtId="166" fontId="152" fillId="0" borderId="46" xfId="5" applyNumberFormat="1" applyFont="1" applyBorder="1" applyAlignment="1">
      <alignment horizontal="left" vertical="center"/>
    </xf>
    <xf numFmtId="165" fontId="152" fillId="0" borderId="46" xfId="1" applyNumberFormat="1" applyFont="1" applyBorder="1" applyAlignment="1">
      <alignment horizontal="left" vertical="center"/>
    </xf>
    <xf numFmtId="165" fontId="129" fillId="0" borderId="46" xfId="1" applyNumberFormat="1" applyFont="1" applyBorder="1" applyAlignment="1">
      <alignment horizontal="left" vertical="center"/>
    </xf>
    <xf numFmtId="165" fontId="131" fillId="84" borderId="0" xfId="0" applyNumberFormat="1" applyFont="1" applyFill="1" applyAlignment="1">
      <alignment vertical="center"/>
    </xf>
    <xf numFmtId="165" fontId="131" fillId="0" borderId="0" xfId="0" applyNumberFormat="1" applyFont="1" applyAlignment="1">
      <alignment vertical="center"/>
    </xf>
    <xf numFmtId="0" fontId="152" fillId="0" borderId="46" xfId="6" applyFont="1" applyBorder="1" applyAlignment="1">
      <alignment horizontal="left" vertical="center"/>
    </xf>
    <xf numFmtId="166" fontId="151" fillId="0" borderId="46" xfId="5" applyNumberFormat="1" applyFont="1" applyBorder="1" applyAlignment="1">
      <alignment horizontal="left" vertical="center"/>
    </xf>
    <xf numFmtId="165" fontId="151" fillId="0" borderId="46" xfId="1" applyNumberFormat="1" applyFont="1" applyFill="1" applyBorder="1" applyAlignment="1" applyProtection="1">
      <alignment horizontal="right" vertical="center"/>
    </xf>
    <xf numFmtId="165" fontId="128" fillId="0" borderId="46" xfId="1" applyNumberFormat="1" applyFont="1" applyFill="1" applyBorder="1" applyAlignment="1" applyProtection="1">
      <alignment horizontal="right" vertical="center"/>
    </xf>
    <xf numFmtId="165" fontId="133" fillId="0" borderId="0" xfId="0" applyNumberFormat="1" applyFont="1" applyAlignment="1">
      <alignment vertical="center"/>
    </xf>
    <xf numFmtId="167" fontId="128" fillId="0" borderId="46" xfId="5" applyNumberFormat="1" applyFont="1" applyBorder="1" applyAlignment="1">
      <alignment horizontal="center" vertical="center"/>
    </xf>
    <xf numFmtId="165" fontId="129" fillId="0" borderId="46" xfId="1" applyNumberFormat="1" applyFont="1" applyFill="1" applyBorder="1" applyAlignment="1">
      <alignment horizontal="left" vertical="center"/>
    </xf>
    <xf numFmtId="0" fontId="151" fillId="0" borderId="46" xfId="5" applyFont="1" applyBorder="1" applyAlignment="1">
      <alignment horizontal="center" vertical="center"/>
    </xf>
    <xf numFmtId="0" fontId="133" fillId="0" borderId="0" xfId="0" applyFont="1" applyAlignment="1">
      <alignment vertical="center"/>
    </xf>
    <xf numFmtId="165" fontId="152" fillId="0" borderId="46" xfId="1" applyNumberFormat="1" applyFont="1" applyFill="1" applyBorder="1" applyAlignment="1" applyProtection="1">
      <alignment horizontal="right" vertical="center"/>
    </xf>
    <xf numFmtId="167" fontId="152" fillId="0" borderId="46" xfId="5" applyNumberFormat="1" applyFont="1" applyBorder="1" applyAlignment="1">
      <alignment horizontal="right" vertical="center"/>
    </xf>
    <xf numFmtId="167" fontId="129" fillId="0" borderId="46" xfId="5" applyNumberFormat="1" applyFont="1" applyBorder="1" applyAlignment="1">
      <alignment horizontal="right" vertical="center"/>
    </xf>
    <xf numFmtId="0" fontId="151" fillId="83" borderId="46" xfId="5" applyFont="1" applyFill="1" applyBorder="1" applyAlignment="1">
      <alignment horizontal="center" vertical="center"/>
    </xf>
    <xf numFmtId="166" fontId="151" fillId="83" borderId="46" xfId="5" applyNumberFormat="1" applyFont="1" applyFill="1" applyBorder="1" applyAlignment="1">
      <alignment horizontal="right" vertical="center"/>
    </xf>
    <xf numFmtId="165" fontId="151" fillId="83" borderId="46" xfId="1" applyNumberFormat="1" applyFont="1" applyFill="1" applyBorder="1" applyAlignment="1">
      <alignment horizontal="right" vertical="center"/>
    </xf>
    <xf numFmtId="165" fontId="128" fillId="75" borderId="46" xfId="1" applyNumberFormat="1" applyFont="1" applyFill="1" applyBorder="1" applyAlignment="1">
      <alignment horizontal="right" vertical="center"/>
    </xf>
    <xf numFmtId="164" fontId="131" fillId="0" borderId="0" xfId="1" applyFont="1"/>
    <xf numFmtId="165" fontId="131" fillId="0" borderId="0" xfId="0" applyNumberFormat="1" applyFont="1"/>
    <xf numFmtId="165" fontId="139" fillId="0" borderId="58" xfId="1" applyNumberFormat="1" applyFont="1" applyBorder="1" applyAlignment="1">
      <alignment horizontal="right" vertical="center" wrapText="1"/>
    </xf>
    <xf numFmtId="165" fontId="152" fillId="0" borderId="46" xfId="1" applyNumberFormat="1" applyFont="1" applyFill="1" applyBorder="1" applyAlignment="1">
      <alignment horizontal="left" vertical="center"/>
    </xf>
    <xf numFmtId="0" fontId="155" fillId="0" borderId="46" xfId="0" applyFont="1" applyBorder="1" applyAlignment="1">
      <alignment horizontal="center" vertical="center"/>
    </xf>
    <xf numFmtId="0" fontId="155" fillId="0" borderId="46" xfId="0" applyFont="1" applyBorder="1" applyAlignment="1">
      <alignment horizontal="center" vertical="center" wrapText="1"/>
    </xf>
    <xf numFmtId="0" fontId="131" fillId="0" borderId="46" xfId="0" applyFont="1" applyBorder="1" applyAlignment="1">
      <alignment vertical="center"/>
    </xf>
    <xf numFmtId="0" fontId="133" fillId="0" borderId="46" xfId="0" applyFont="1" applyBorder="1" applyAlignment="1">
      <alignment vertical="center"/>
    </xf>
    <xf numFmtId="165" fontId="131" fillId="82" borderId="46" xfId="0" applyNumberFormat="1" applyFont="1" applyFill="1" applyBorder="1" applyAlignment="1">
      <alignment vertical="center"/>
    </xf>
    <xf numFmtId="0" fontId="136" fillId="0" borderId="51" xfId="10" applyFont="1" applyBorder="1" applyAlignment="1">
      <alignment horizontal="center" vertical="center" wrapText="1"/>
    </xf>
    <xf numFmtId="0" fontId="136" fillId="0" borderId="51" xfId="10" applyFont="1" applyBorder="1" applyAlignment="1">
      <alignment horizontal="left" vertical="center" wrapText="1"/>
    </xf>
    <xf numFmtId="164" fontId="136" fillId="0" borderId="51" xfId="1" applyFont="1" applyBorder="1" applyAlignment="1" applyProtection="1">
      <alignment horizontal="right" vertical="center" wrapText="1"/>
    </xf>
    <xf numFmtId="164" fontId="136" fillId="0" borderId="51" xfId="1" applyFont="1" applyFill="1" applyBorder="1" applyAlignment="1" applyProtection="1">
      <alignment horizontal="center" vertical="center" wrapText="1"/>
      <protection locked="0"/>
    </xf>
    <xf numFmtId="0" fontId="136" fillId="0" borderId="0" xfId="10" applyFont="1" applyAlignment="1">
      <alignment horizontal="justify" vertical="center"/>
    </xf>
    <xf numFmtId="166" fontId="151" fillId="0" borderId="46" xfId="5" applyNumberFormat="1" applyFont="1" applyBorder="1" applyAlignment="1">
      <alignment horizontal="left" vertical="center" wrapText="1"/>
    </xf>
    <xf numFmtId="0" fontId="138" fillId="0" borderId="0" xfId="0" applyFont="1" applyAlignment="1">
      <alignment vertical="top"/>
    </xf>
    <xf numFmtId="0" fontId="137" fillId="0" borderId="0" xfId="0" applyFont="1" applyAlignment="1">
      <alignment vertical="top"/>
    </xf>
    <xf numFmtId="0" fontId="156" fillId="4" borderId="60" xfId="0" applyFont="1" applyFill="1" applyBorder="1" applyAlignment="1" applyProtection="1">
      <alignment horizontal="left" vertical="center"/>
      <protection hidden="1"/>
    </xf>
    <xf numFmtId="0" fontId="157" fillId="4" borderId="60" xfId="0" applyFont="1" applyFill="1" applyBorder="1" applyAlignment="1" applyProtection="1">
      <alignment vertical="center" wrapText="1"/>
      <protection hidden="1"/>
    </xf>
    <xf numFmtId="0" fontId="157" fillId="4" borderId="60" xfId="0" applyFont="1" applyFill="1" applyBorder="1" applyAlignment="1" applyProtection="1">
      <alignment horizontal="center" vertical="center"/>
      <protection hidden="1"/>
    </xf>
    <xf numFmtId="0" fontId="157" fillId="4" borderId="60" xfId="0" applyFont="1" applyFill="1" applyBorder="1" applyAlignment="1" applyProtection="1">
      <alignment vertical="center"/>
      <protection hidden="1"/>
    </xf>
    <xf numFmtId="0" fontId="156" fillId="4" borderId="61" xfId="0" applyFont="1" applyFill="1" applyBorder="1" applyAlignment="1" applyProtection="1">
      <alignment horizontal="left" vertical="center"/>
      <protection hidden="1"/>
    </xf>
    <xf numFmtId="0" fontId="157" fillId="4" borderId="61" xfId="0" applyFont="1" applyFill="1" applyBorder="1" applyAlignment="1" applyProtection="1">
      <alignment vertical="center" wrapText="1"/>
      <protection hidden="1"/>
    </xf>
    <xf numFmtId="0" fontId="157" fillId="4" borderId="61" xfId="0" applyFont="1" applyFill="1" applyBorder="1" applyAlignment="1" applyProtection="1">
      <alignment horizontal="center" vertical="center"/>
      <protection hidden="1"/>
    </xf>
    <xf numFmtId="0" fontId="157" fillId="4" borderId="61" xfId="0" applyFont="1" applyFill="1" applyBorder="1" applyAlignment="1" applyProtection="1">
      <alignment vertical="center"/>
      <protection hidden="1"/>
    </xf>
    <xf numFmtId="0" fontId="158" fillId="4" borderId="0" xfId="0" applyFont="1" applyFill="1" applyAlignment="1" applyProtection="1">
      <alignment vertical="center"/>
      <protection hidden="1"/>
    </xf>
    <xf numFmtId="0" fontId="0" fillId="4" borderId="0" xfId="0" applyFill="1" applyAlignment="1" applyProtection="1">
      <alignment vertical="center" wrapText="1"/>
      <protection hidden="1"/>
    </xf>
    <xf numFmtId="0" fontId="0" fillId="4" borderId="0" xfId="0" applyFill="1" applyAlignment="1" applyProtection="1">
      <alignment horizontal="center" vertical="center"/>
      <protection hidden="1"/>
    </xf>
    <xf numFmtId="0" fontId="0" fillId="4" borderId="0" xfId="0" applyFill="1" applyAlignment="1" applyProtection="1">
      <alignment vertical="center"/>
      <protection hidden="1"/>
    </xf>
    <xf numFmtId="0" fontId="0" fillId="4" borderId="61" xfId="0" applyFill="1" applyBorder="1" applyAlignment="1" applyProtection="1">
      <alignment vertical="center"/>
      <protection hidden="1"/>
    </xf>
    <xf numFmtId="0" fontId="0" fillId="4" borderId="60" xfId="0" applyFill="1" applyBorder="1" applyAlignment="1" applyProtection="1">
      <alignment vertical="center"/>
      <protection hidden="1"/>
    </xf>
    <xf numFmtId="0" fontId="0" fillId="4" borderId="62" xfId="0" applyFill="1" applyBorder="1" applyAlignment="1" applyProtection="1">
      <alignment vertical="center"/>
      <protection hidden="1"/>
    </xf>
    <xf numFmtId="0" fontId="159" fillId="0" borderId="46" xfId="0" applyFont="1" applyBorder="1" applyAlignment="1" applyProtection="1">
      <alignment horizontal="center" vertical="center"/>
      <protection hidden="1"/>
    </xf>
    <xf numFmtId="0" fontId="150" fillId="0" borderId="46" xfId="0" applyFont="1" applyBorder="1" applyAlignment="1" applyProtection="1">
      <alignment horizontal="left" vertical="center" wrapText="1"/>
      <protection hidden="1"/>
    </xf>
    <xf numFmtId="171" fontId="0" fillId="0" borderId="46" xfId="3310" applyNumberFormat="1" applyFont="1" applyBorder="1" applyAlignment="1" applyProtection="1">
      <alignment horizontal="center" vertical="center"/>
      <protection hidden="1"/>
    </xf>
    <xf numFmtId="0" fontId="0" fillId="0" borderId="46" xfId="0" applyBorder="1" applyAlignment="1" applyProtection="1">
      <alignment vertical="center"/>
      <protection hidden="1"/>
    </xf>
    <xf numFmtId="0" fontId="0" fillId="0" borderId="62" xfId="0" applyBorder="1" applyAlignment="1" applyProtection="1">
      <alignment vertical="center"/>
      <protection hidden="1"/>
    </xf>
    <xf numFmtId="0" fontId="0" fillId="0" borderId="60" xfId="0" applyBorder="1" applyAlignment="1" applyProtection="1">
      <alignment vertical="center"/>
      <protection hidden="1"/>
    </xf>
    <xf numFmtId="0" fontId="0" fillId="0" borderId="46" xfId="0" applyBorder="1" applyAlignment="1" applyProtection="1">
      <alignment horizontal="left" vertical="center" wrapText="1"/>
      <protection hidden="1"/>
    </xf>
    <xf numFmtId="2" fontId="0" fillId="0" borderId="46" xfId="0" applyNumberFormat="1" applyBorder="1" applyAlignment="1" applyProtection="1">
      <alignment vertical="center"/>
      <protection hidden="1"/>
    </xf>
    <xf numFmtId="0" fontId="0" fillId="0" borderId="46" xfId="0" applyBorder="1" applyAlignment="1" applyProtection="1">
      <alignment vertical="center" wrapText="1"/>
      <protection hidden="1"/>
    </xf>
    <xf numFmtId="0" fontId="0" fillId="0" borderId="46" xfId="0" applyBorder="1" applyAlignment="1" applyProtection="1">
      <alignment horizontal="left" vertical="center"/>
      <protection hidden="1"/>
    </xf>
    <xf numFmtId="2" fontId="0" fillId="0" borderId="46" xfId="0" applyNumberFormat="1" applyBorder="1" applyAlignment="1" applyProtection="1">
      <alignment horizontal="left" vertical="center"/>
      <protection hidden="1"/>
    </xf>
    <xf numFmtId="0" fontId="150" fillId="82" borderId="46" xfId="0" applyFont="1" applyFill="1" applyBorder="1" applyAlignment="1" applyProtection="1">
      <alignment vertical="center"/>
      <protection hidden="1"/>
    </xf>
    <xf numFmtId="0" fontId="150" fillId="82" borderId="46" xfId="0" applyFont="1" applyFill="1" applyBorder="1" applyAlignment="1" applyProtection="1">
      <alignment vertical="center" wrapText="1"/>
      <protection hidden="1"/>
    </xf>
    <xf numFmtId="171" fontId="150" fillId="82" borderId="46" xfId="3310" applyNumberFormat="1" applyFont="1" applyFill="1" applyBorder="1" applyAlignment="1" applyProtection="1">
      <alignment horizontal="center" vertical="center"/>
      <protection hidden="1"/>
    </xf>
    <xf numFmtId="171" fontId="150" fillId="82" borderId="46" xfId="3310" applyNumberFormat="1" applyFont="1" applyFill="1" applyBorder="1" applyAlignment="1" applyProtection="1">
      <alignment vertical="center"/>
      <protection hidden="1"/>
    </xf>
    <xf numFmtId="0" fontId="150" fillId="4" borderId="62" xfId="0" applyFont="1" applyFill="1" applyBorder="1" applyAlignment="1" applyProtection="1">
      <alignment vertical="center"/>
      <protection hidden="1"/>
    </xf>
    <xf numFmtId="0" fontId="150" fillId="4" borderId="60" xfId="0" applyFont="1" applyFill="1" applyBorder="1" applyAlignment="1" applyProtection="1">
      <alignment vertical="center"/>
      <protection hidden="1"/>
    </xf>
    <xf numFmtId="0" fontId="0" fillId="0" borderId="63" xfId="0" applyBorder="1" applyAlignment="1" applyProtection="1">
      <alignment vertical="center"/>
      <protection hidden="1"/>
    </xf>
    <xf numFmtId="0" fontId="0" fillId="0" borderId="63" xfId="0" applyBorder="1" applyAlignment="1" applyProtection="1">
      <alignment vertical="center" wrapText="1"/>
      <protection hidden="1"/>
    </xf>
    <xf numFmtId="0" fontId="0" fillId="0" borderId="63" xfId="0" applyBorder="1" applyAlignment="1" applyProtection="1">
      <alignment horizontal="center" vertical="center"/>
      <protection hidden="1"/>
    </xf>
    <xf numFmtId="0" fontId="0" fillId="0" borderId="60" xfId="0" applyBorder="1" applyAlignment="1" applyProtection="1">
      <alignment vertical="center" wrapText="1"/>
      <protection hidden="1"/>
    </xf>
    <xf numFmtId="0" fontId="0" fillId="0" borderId="60" xfId="0" applyBorder="1" applyAlignment="1" applyProtection="1">
      <alignment horizontal="center" vertical="center"/>
      <protection hidden="1"/>
    </xf>
    <xf numFmtId="166" fontId="133" fillId="2" borderId="70" xfId="7" applyFont="1" applyFill="1" applyBorder="1" applyAlignment="1" applyProtection="1">
      <alignment horizontal="center" vertical="center" wrapText="1"/>
      <protection hidden="1"/>
    </xf>
    <xf numFmtId="0" fontId="131" fillId="0" borderId="0" xfId="10" applyFont="1" applyAlignment="1">
      <alignment vertical="center"/>
    </xf>
    <xf numFmtId="0" fontId="131" fillId="0" borderId="0" xfId="56864" applyFont="1" applyAlignment="1">
      <alignment horizontal="left" vertical="top"/>
    </xf>
    <xf numFmtId="0" fontId="131" fillId="4" borderId="0" xfId="56864" applyFont="1" applyFill="1" applyAlignment="1">
      <alignment horizontal="left" vertical="top"/>
    </xf>
    <xf numFmtId="0" fontId="160" fillId="4" borderId="0" xfId="56864" applyFont="1" applyFill="1" applyAlignment="1">
      <alignment horizontal="left" vertical="center"/>
    </xf>
    <xf numFmtId="0" fontId="131" fillId="4" borderId="0" xfId="56864" applyFont="1" applyFill="1" applyAlignment="1">
      <alignment horizontal="left" vertical="center"/>
    </xf>
    <xf numFmtId="0" fontId="160" fillId="0" borderId="0" xfId="56864" applyFont="1" applyAlignment="1">
      <alignment horizontal="left" vertical="center"/>
    </xf>
    <xf numFmtId="0" fontId="160" fillId="0" borderId="0" xfId="56864" applyFont="1" applyAlignment="1">
      <alignment horizontal="left" vertical="top"/>
    </xf>
    <xf numFmtId="0" fontId="131" fillId="3" borderId="46" xfId="10" applyFont="1" applyFill="1" applyBorder="1" applyAlignment="1" applyProtection="1">
      <alignment horizontal="center" vertical="top" wrapText="1"/>
      <protection hidden="1"/>
    </xf>
    <xf numFmtId="0" fontId="133" fillId="3" borderId="46" xfId="10" applyFont="1" applyFill="1" applyBorder="1" applyAlignment="1" applyProtection="1">
      <alignment horizontal="left" vertical="top" wrapText="1"/>
      <protection hidden="1"/>
    </xf>
    <xf numFmtId="164" fontId="133" fillId="3" borderId="46" xfId="1" applyFont="1" applyFill="1" applyBorder="1" applyAlignment="1" applyProtection="1">
      <alignment horizontal="right" vertical="top" wrapText="1"/>
      <protection hidden="1"/>
    </xf>
    <xf numFmtId="164" fontId="131" fillId="3" borderId="46" xfId="1" applyFont="1" applyFill="1" applyBorder="1" applyAlignment="1" applyProtection="1">
      <alignment horizontal="center" vertical="top" wrapText="1"/>
      <protection locked="0"/>
    </xf>
    <xf numFmtId="0" fontId="131" fillId="85" borderId="0" xfId="10" applyFont="1" applyFill="1" applyAlignment="1">
      <alignment horizontal="justify" vertical="top"/>
    </xf>
    <xf numFmtId="0" fontId="158" fillId="0" borderId="0" xfId="0" applyFont="1"/>
    <xf numFmtId="0" fontId="161" fillId="0" borderId="0" xfId="0" applyFont="1"/>
    <xf numFmtId="165" fontId="161" fillId="0" borderId="0" xfId="1" applyNumberFormat="1" applyFont="1"/>
    <xf numFmtId="0" fontId="158" fillId="82" borderId="46" xfId="0" applyFont="1" applyFill="1" applyBorder="1" applyAlignment="1">
      <alignment horizontal="center" vertical="center"/>
    </xf>
    <xf numFmtId="165" fontId="158" fillId="82" borderId="46" xfId="1" applyNumberFormat="1" applyFont="1" applyFill="1" applyBorder="1" applyAlignment="1">
      <alignment horizontal="center" vertical="center"/>
    </xf>
    <xf numFmtId="0" fontId="158" fillId="0" borderId="0" xfId="0" applyFont="1" applyAlignment="1">
      <alignment horizontal="center" vertical="center"/>
    </xf>
    <xf numFmtId="164" fontId="158" fillId="86" borderId="46" xfId="20" applyFont="1" applyFill="1" applyBorder="1" applyAlignment="1">
      <alignment horizontal="center" vertical="center"/>
    </xf>
    <xf numFmtId="0" fontId="158" fillId="86" borderId="46" xfId="8639" applyNumberFormat="1" applyFont="1" applyFill="1" applyBorder="1" applyAlignment="1" applyProtection="1">
      <alignment horizontal="justify" vertical="justify" wrapText="1"/>
    </xf>
    <xf numFmtId="0" fontId="158" fillId="86" borderId="46" xfId="8639" applyNumberFormat="1" applyFont="1" applyFill="1" applyBorder="1" applyAlignment="1" applyProtection="1">
      <alignment vertical="center" wrapText="1"/>
    </xf>
    <xf numFmtId="165" fontId="158" fillId="86" borderId="46" xfId="1" applyNumberFormat="1" applyFont="1" applyFill="1" applyBorder="1" applyAlignment="1" applyProtection="1">
      <alignment vertical="center" wrapText="1"/>
    </xf>
    <xf numFmtId="0" fontId="161" fillId="0" borderId="0" xfId="4" applyFont="1" applyAlignment="1">
      <alignment horizontal="justify" vertical="center"/>
    </xf>
    <xf numFmtId="0" fontId="161" fillId="0" borderId="46" xfId="4" applyFont="1" applyBorder="1" applyAlignment="1">
      <alignment horizontal="center" vertical="center" wrapText="1"/>
    </xf>
    <xf numFmtId="0" fontId="161" fillId="0" borderId="46" xfId="4" applyFont="1" applyBorder="1" applyAlignment="1">
      <alignment horizontal="justify" vertical="justify" wrapText="1"/>
    </xf>
    <xf numFmtId="165" fontId="161" fillId="0" borderId="46" xfId="1" applyNumberFormat="1" applyFont="1" applyBorder="1" applyAlignment="1">
      <alignment vertical="center"/>
    </xf>
    <xf numFmtId="0" fontId="161" fillId="0" borderId="0" xfId="4" applyFont="1" applyAlignment="1">
      <alignment vertical="center"/>
    </xf>
    <xf numFmtId="0" fontId="161" fillId="4" borderId="46" xfId="56857" applyNumberFormat="1" applyFont="1" applyFill="1" applyBorder="1" applyAlignment="1" applyProtection="1">
      <alignment horizontal="justify" vertical="justify" wrapText="1"/>
      <protection hidden="1"/>
    </xf>
    <xf numFmtId="164" fontId="161" fillId="0" borderId="46" xfId="1" applyFont="1" applyBorder="1" applyAlignment="1">
      <alignment vertical="center"/>
    </xf>
    <xf numFmtId="0" fontId="161" fillId="0" borderId="46" xfId="19551" applyFont="1" applyBorder="1" applyAlignment="1">
      <alignment horizontal="justify" vertical="center" wrapText="1"/>
    </xf>
    <xf numFmtId="165" fontId="161" fillId="0" borderId="46" xfId="1" applyNumberFormat="1" applyFont="1" applyBorder="1" applyAlignment="1">
      <alignment horizontal="justify" vertical="center"/>
    </xf>
    <xf numFmtId="165" fontId="161" fillId="0" borderId="46" xfId="1" applyNumberFormat="1" applyFont="1" applyBorder="1" applyAlignment="1">
      <alignment horizontal="center" vertical="center"/>
    </xf>
    <xf numFmtId="0" fontId="158" fillId="0" borderId="0" xfId="4" applyFont="1" applyAlignment="1">
      <alignment horizontal="justify" vertical="center"/>
    </xf>
    <xf numFmtId="0" fontId="158" fillId="0" borderId="46" xfId="4" applyFont="1" applyBorder="1" applyAlignment="1">
      <alignment horizontal="center" vertical="center" wrapText="1"/>
    </xf>
    <xf numFmtId="0" fontId="158" fillId="0" borderId="46" xfId="4" applyFont="1" applyBorder="1" applyAlignment="1">
      <alignment horizontal="justify" vertical="justify" wrapText="1"/>
    </xf>
    <xf numFmtId="165" fontId="158" fillId="0" borderId="46" xfId="1" applyNumberFormat="1" applyFont="1" applyFill="1" applyBorder="1" applyAlignment="1">
      <alignment vertical="center"/>
    </xf>
    <xf numFmtId="0" fontId="158" fillId="4" borderId="0" xfId="4" applyFont="1" applyFill="1" applyAlignment="1">
      <alignment vertical="center"/>
    </xf>
    <xf numFmtId="0" fontId="0" fillId="0" borderId="46" xfId="4" applyFont="1" applyBorder="1" applyAlignment="1">
      <alignment horizontal="justify" vertical="justify" wrapText="1"/>
    </xf>
    <xf numFmtId="0" fontId="0" fillId="0" borderId="46" xfId="0" applyBorder="1" applyAlignment="1">
      <alignment horizontal="center" vertical="center"/>
    </xf>
    <xf numFmtId="0" fontId="161" fillId="0" borderId="46" xfId="0" applyFont="1" applyBorder="1" applyAlignment="1">
      <alignment horizontal="justify" vertical="top" wrapText="1"/>
    </xf>
    <xf numFmtId="0" fontId="0" fillId="0" borderId="46" xfId="0" applyBorder="1" applyAlignment="1">
      <alignment horizontal="justify" vertical="top" wrapText="1"/>
    </xf>
    <xf numFmtId="0" fontId="0" fillId="0" borderId="51" xfId="56856" applyNumberFormat="1" applyFont="1" applyFill="1" applyBorder="1" applyAlignment="1">
      <alignment horizontal="justify" vertical="top" wrapText="1"/>
    </xf>
    <xf numFmtId="0" fontId="161" fillId="82" borderId="46" xfId="4" applyFont="1" applyFill="1" applyBorder="1" applyAlignment="1">
      <alignment horizontal="center" vertical="center" wrapText="1"/>
    </xf>
    <xf numFmtId="0" fontId="158" fillId="82" borderId="46" xfId="4" applyFont="1" applyFill="1" applyBorder="1" applyAlignment="1">
      <alignment horizontal="justify" vertical="justify" wrapText="1"/>
    </xf>
    <xf numFmtId="165" fontId="161" fillId="82" borderId="46" xfId="1" applyNumberFormat="1" applyFont="1" applyFill="1" applyBorder="1" applyAlignment="1">
      <alignment vertical="center"/>
    </xf>
    <xf numFmtId="165" fontId="158" fillId="82" borderId="46" xfId="1" applyNumberFormat="1" applyFont="1" applyFill="1" applyBorder="1" applyAlignment="1">
      <alignment vertical="center"/>
    </xf>
    <xf numFmtId="165" fontId="158" fillId="0" borderId="0" xfId="1" applyNumberFormat="1" applyFont="1"/>
    <xf numFmtId="0" fontId="136" fillId="0" borderId="0" xfId="3" applyFont="1" applyAlignment="1">
      <alignment vertical="center"/>
    </xf>
    <xf numFmtId="164" fontId="135" fillId="0" borderId="0" xfId="1" applyFont="1" applyBorder="1" applyAlignment="1" applyProtection="1">
      <alignment horizontal="center" vertical="center"/>
      <protection locked="0"/>
    </xf>
    <xf numFmtId="164" fontId="136" fillId="0" borderId="0" xfId="1" applyFont="1" applyBorder="1" applyAlignment="1" applyProtection="1">
      <alignment vertical="center"/>
    </xf>
    <xf numFmtId="164" fontId="133" fillId="2" borderId="70" xfId="1" applyFont="1" applyFill="1" applyBorder="1" applyAlignment="1" applyProtection="1">
      <alignment horizontal="center" vertical="center" wrapText="1"/>
      <protection hidden="1"/>
    </xf>
    <xf numFmtId="0" fontId="136" fillId="74" borderId="70" xfId="10" applyFont="1" applyFill="1" applyBorder="1" applyAlignment="1">
      <alignment horizontal="center" vertical="center"/>
    </xf>
    <xf numFmtId="0" fontId="131" fillId="0" borderId="46" xfId="19615" applyFont="1" applyBorder="1" applyAlignment="1" applyProtection="1">
      <alignment horizontal="center" vertical="top"/>
      <protection hidden="1"/>
    </xf>
    <xf numFmtId="164" fontId="131" fillId="0" borderId="46" xfId="1" applyFont="1" applyBorder="1" applyAlignment="1" applyProtection="1">
      <alignment horizontal="center" vertical="top"/>
      <protection locked="0"/>
    </xf>
    <xf numFmtId="165" fontId="131" fillId="0" borderId="46" xfId="1" applyNumberFormat="1" applyFont="1" applyFill="1" applyBorder="1" applyAlignment="1" applyProtection="1">
      <alignment horizontal="center" vertical="top" wrapText="1"/>
      <protection hidden="1"/>
    </xf>
    <xf numFmtId="165" fontId="131" fillId="77" borderId="46" xfId="1" applyNumberFormat="1" applyFont="1" applyFill="1" applyBorder="1" applyAlignment="1" applyProtection="1">
      <alignment horizontal="center" vertical="top" wrapText="1"/>
      <protection hidden="1"/>
    </xf>
    <xf numFmtId="0" fontId="131" fillId="0" borderId="46" xfId="56864" applyFont="1" applyBorder="1" applyAlignment="1">
      <alignment horizontal="left" vertical="top"/>
    </xf>
    <xf numFmtId="0" fontId="131" fillId="4" borderId="46" xfId="19615" applyFont="1" applyFill="1" applyBorder="1" applyAlignment="1" applyProtection="1">
      <alignment horizontal="center" vertical="top"/>
      <protection hidden="1"/>
    </xf>
    <xf numFmtId="164" fontId="131" fillId="4" borderId="46" xfId="1" applyFont="1" applyFill="1" applyBorder="1" applyAlignment="1" applyProtection="1">
      <alignment horizontal="center" vertical="top"/>
      <protection locked="0"/>
    </xf>
    <xf numFmtId="165" fontId="131" fillId="4" borderId="46" xfId="1" applyNumberFormat="1" applyFont="1" applyFill="1" applyBorder="1" applyAlignment="1" applyProtection="1">
      <alignment horizontal="center" vertical="top" wrapText="1"/>
      <protection hidden="1"/>
    </xf>
    <xf numFmtId="0" fontId="131" fillId="4" borderId="46" xfId="56864" applyFont="1" applyFill="1" applyBorder="1" applyAlignment="1">
      <alignment horizontal="left" vertical="top"/>
    </xf>
    <xf numFmtId="164" fontId="131" fillId="4" borderId="46" xfId="1" applyFont="1" applyFill="1" applyBorder="1" applyAlignment="1">
      <alignment horizontal="left" vertical="top"/>
    </xf>
    <xf numFmtId="0" fontId="131" fillId="4" borderId="46" xfId="19615" applyFont="1" applyFill="1" applyBorder="1" applyAlignment="1" applyProtection="1">
      <alignment horizontal="center" vertical="center"/>
      <protection hidden="1"/>
    </xf>
    <xf numFmtId="165" fontId="131" fillId="4" borderId="46" xfId="1" applyNumberFormat="1" applyFont="1" applyFill="1" applyBorder="1" applyAlignment="1" applyProtection="1">
      <alignment horizontal="center" vertical="center" wrapText="1"/>
      <protection hidden="1"/>
    </xf>
    <xf numFmtId="164" fontId="131" fillId="4" borderId="46" xfId="1" applyFont="1" applyFill="1" applyBorder="1" applyAlignment="1">
      <alignment horizontal="left" vertical="center"/>
    </xf>
    <xf numFmtId="2" fontId="131" fillId="0" borderId="46" xfId="0" applyNumberFormat="1" applyFont="1" applyBorder="1" applyAlignment="1" applyProtection="1">
      <alignment horizontal="center" vertical="top" wrapText="1"/>
      <protection hidden="1"/>
    </xf>
    <xf numFmtId="0" fontId="133" fillId="0" borderId="46" xfId="0" applyFont="1" applyBorder="1" applyAlignment="1" applyProtection="1">
      <alignment horizontal="left" vertical="top" wrapText="1"/>
      <protection hidden="1"/>
    </xf>
    <xf numFmtId="0" fontId="131" fillId="0" borderId="46" xfId="0" applyFont="1" applyBorder="1" applyAlignment="1" applyProtection="1">
      <alignment horizontal="center" vertical="top" wrapText="1"/>
      <protection hidden="1"/>
    </xf>
    <xf numFmtId="0" fontId="133" fillId="0" borderId="46" xfId="19615" applyFont="1" applyBorder="1" applyAlignment="1" applyProtection="1">
      <alignment horizontal="center" vertical="top"/>
      <protection hidden="1"/>
    </xf>
    <xf numFmtId="164" fontId="131" fillId="0" borderId="46" xfId="1" applyFont="1" applyBorder="1" applyAlignment="1">
      <alignment horizontal="left" vertical="top"/>
    </xf>
    <xf numFmtId="0" fontId="131" fillId="85" borderId="46" xfId="10" applyFont="1" applyFill="1" applyBorder="1" applyAlignment="1">
      <alignment horizontal="justify" vertical="top"/>
    </xf>
    <xf numFmtId="0" fontId="133" fillId="84" borderId="46" xfId="19615" applyFont="1" applyFill="1" applyBorder="1" applyAlignment="1" applyProtection="1">
      <alignment horizontal="left" vertical="top" wrapText="1"/>
      <protection hidden="1"/>
    </xf>
    <xf numFmtId="0" fontId="133" fillId="4" borderId="46" xfId="19615" applyFont="1" applyFill="1" applyBorder="1" applyAlignment="1" applyProtection="1">
      <alignment horizontal="left" vertical="top" wrapText="1"/>
      <protection hidden="1"/>
    </xf>
    <xf numFmtId="164" fontId="131" fillId="4" borderId="46" xfId="56864" applyNumberFormat="1" applyFont="1" applyFill="1" applyBorder="1" applyAlignment="1">
      <alignment horizontal="left" vertical="center"/>
    </xf>
    <xf numFmtId="2" fontId="131" fillId="0" borderId="46" xfId="0" applyNumberFormat="1" applyFont="1" applyBorder="1" applyAlignment="1" applyProtection="1">
      <alignment horizontal="center" vertical="center" wrapText="1"/>
      <protection hidden="1"/>
    </xf>
    <xf numFmtId="0" fontId="131" fillId="0" borderId="46" xfId="0" applyFont="1" applyBorder="1" applyAlignment="1" applyProtection="1">
      <alignment horizontal="left" vertical="top" wrapText="1"/>
      <protection hidden="1"/>
    </xf>
    <xf numFmtId="0" fontId="131" fillId="0" borderId="46" xfId="0" applyFont="1" applyBorder="1" applyAlignment="1" applyProtection="1">
      <alignment horizontal="center" vertical="center" wrapText="1"/>
      <protection hidden="1"/>
    </xf>
    <xf numFmtId="0" fontId="131" fillId="4" borderId="46" xfId="19615" applyFont="1" applyFill="1" applyBorder="1" applyAlignment="1" applyProtection="1">
      <alignment horizontal="left" vertical="top" wrapText="1"/>
      <protection hidden="1"/>
    </xf>
    <xf numFmtId="0" fontId="133" fillId="0" borderId="46" xfId="19615" applyFont="1" applyBorder="1" applyAlignment="1" applyProtection="1">
      <alignment horizontal="left" vertical="top" wrapText="1"/>
      <protection hidden="1"/>
    </xf>
    <xf numFmtId="0" fontId="131" fillId="0" borderId="46" xfId="19615" applyFont="1" applyBorder="1" applyAlignment="1" applyProtection="1">
      <alignment horizontal="center" vertical="center"/>
      <protection hidden="1"/>
    </xf>
    <xf numFmtId="0" fontId="131" fillId="0" borderId="46" xfId="19615" applyFont="1" applyBorder="1" applyAlignment="1" applyProtection="1">
      <alignment horizontal="left" vertical="top" wrapText="1"/>
      <protection hidden="1"/>
    </xf>
    <xf numFmtId="165" fontId="131" fillId="0" borderId="46" xfId="1" applyNumberFormat="1" applyFont="1" applyFill="1" applyBorder="1" applyAlignment="1" applyProtection="1">
      <alignment horizontal="center" vertical="center" wrapText="1"/>
      <protection hidden="1"/>
    </xf>
    <xf numFmtId="165" fontId="131" fillId="77" borderId="46" xfId="1" applyNumberFormat="1" applyFont="1" applyFill="1" applyBorder="1" applyAlignment="1" applyProtection="1">
      <alignment horizontal="center" vertical="center" wrapText="1"/>
      <protection hidden="1"/>
    </xf>
    <xf numFmtId="164" fontId="131" fillId="0" borderId="46" xfId="1" applyFont="1" applyBorder="1" applyAlignment="1">
      <alignment horizontal="left" vertical="center"/>
    </xf>
    <xf numFmtId="2" fontId="133" fillId="4" borderId="46" xfId="4" applyNumberFormat="1" applyFont="1" applyFill="1" applyBorder="1" applyAlignment="1" applyProtection="1">
      <alignment horizontal="center" vertical="top" wrapText="1"/>
      <protection hidden="1"/>
    </xf>
    <xf numFmtId="0" fontId="133" fillId="4" borderId="46" xfId="0" applyFont="1" applyFill="1" applyBorder="1" applyAlignment="1" applyProtection="1">
      <alignment horizontal="left" vertical="top" wrapText="1"/>
      <protection hidden="1"/>
    </xf>
    <xf numFmtId="0" fontId="1" fillId="0" borderId="0" xfId="0" applyFont="1"/>
    <xf numFmtId="165" fontId="161" fillId="0" borderId="46" xfId="1" applyNumberFormat="1" applyFont="1" applyFill="1" applyBorder="1" applyAlignment="1">
      <alignment vertical="center"/>
    </xf>
    <xf numFmtId="0" fontId="158" fillId="0" borderId="0" xfId="4" applyFont="1" applyAlignment="1">
      <alignment horizontal="left" vertical="top"/>
    </xf>
    <xf numFmtId="0" fontId="158" fillId="0" borderId="0" xfId="8639" applyNumberFormat="1" applyFont="1" applyFill="1" applyBorder="1" applyAlignment="1" applyProtection="1">
      <alignment horizontal="justify" vertical="center" wrapText="1"/>
    </xf>
    <xf numFmtId="0" fontId="158" fillId="0" borderId="0" xfId="8639" applyNumberFormat="1" applyFont="1" applyFill="1" applyBorder="1" applyAlignment="1" applyProtection="1">
      <alignment horizontal="center" vertical="center" wrapText="1"/>
    </xf>
    <xf numFmtId="0" fontId="158" fillId="0" borderId="0" xfId="1" applyNumberFormat="1" applyFont="1" applyFill="1" applyBorder="1" applyAlignment="1" applyProtection="1">
      <alignment horizontal="center" vertical="center" wrapText="1"/>
    </xf>
    <xf numFmtId="0" fontId="158" fillId="0" borderId="0" xfId="1" applyNumberFormat="1" applyFont="1" applyFill="1" applyBorder="1" applyAlignment="1" applyProtection="1">
      <alignment horizontal="center" vertical="center" wrapText="1"/>
      <protection locked="0"/>
    </xf>
    <xf numFmtId="0" fontId="158" fillId="0" borderId="0" xfId="4" applyFont="1" applyAlignment="1">
      <alignment horizontal="left" vertical="center"/>
    </xf>
    <xf numFmtId="0" fontId="158" fillId="0" borderId="0" xfId="8639" applyNumberFormat="1" applyFont="1" applyFill="1" applyBorder="1" applyAlignment="1" applyProtection="1">
      <alignment horizontal="justify" vertical="center" wrapText="1"/>
      <protection locked="0"/>
    </xf>
    <xf numFmtId="235" fontId="158" fillId="87" borderId="46" xfId="20" applyNumberFormat="1" applyFont="1" applyFill="1" applyBorder="1" applyAlignment="1" applyProtection="1">
      <alignment horizontal="center" vertical="center" wrapText="1"/>
    </xf>
    <xf numFmtId="164" fontId="158" fillId="88" borderId="46" xfId="1" applyFont="1" applyFill="1" applyBorder="1" applyAlignment="1" applyProtection="1">
      <alignment horizontal="center" vertical="center" wrapText="1"/>
    </xf>
    <xf numFmtId="164" fontId="158" fillId="88" borderId="46" xfId="1" applyFont="1" applyFill="1" applyBorder="1" applyAlignment="1" applyProtection="1">
      <alignment horizontal="center" vertical="center" wrapText="1"/>
      <protection locked="0"/>
    </xf>
    <xf numFmtId="164" fontId="158" fillId="86" borderId="46" xfId="20" applyFont="1" applyFill="1" applyBorder="1" applyAlignment="1" applyProtection="1">
      <alignment horizontal="center" vertical="center"/>
    </xf>
    <xf numFmtId="0" fontId="158" fillId="86" borderId="46" xfId="8639" applyNumberFormat="1" applyFont="1" applyFill="1" applyBorder="1" applyAlignment="1" applyProtection="1">
      <alignment horizontal="justify" vertical="center" wrapText="1"/>
    </xf>
    <xf numFmtId="0" fontId="158" fillId="86" borderId="46" xfId="1" applyNumberFormat="1" applyFont="1" applyFill="1" applyBorder="1" applyAlignment="1" applyProtection="1">
      <alignment vertical="center" wrapText="1"/>
    </xf>
    <xf numFmtId="0" fontId="158" fillId="86" borderId="46" xfId="1" applyNumberFormat="1" applyFont="1" applyFill="1" applyBorder="1" applyAlignment="1" applyProtection="1">
      <alignment vertical="center" wrapText="1"/>
      <protection locked="0"/>
    </xf>
    <xf numFmtId="0" fontId="161" fillId="0" borderId="46" xfId="4" applyFont="1" applyBorder="1" applyAlignment="1">
      <alignment horizontal="justify" vertical="center" wrapText="1"/>
    </xf>
    <xf numFmtId="164" fontId="161" fillId="0" borderId="46" xfId="1" applyFont="1" applyBorder="1" applyAlignment="1" applyProtection="1">
      <alignment horizontal="center" vertical="center"/>
    </xf>
    <xf numFmtId="165" fontId="161" fillId="0" borderId="46" xfId="1" applyNumberFormat="1" applyFont="1" applyBorder="1" applyAlignment="1" applyProtection="1">
      <alignment horizontal="center" vertical="center"/>
      <protection locked="0"/>
    </xf>
    <xf numFmtId="165" fontId="161" fillId="0" borderId="46" xfId="1" applyNumberFormat="1" applyFont="1" applyBorder="1" applyAlignment="1" applyProtection="1">
      <alignment horizontal="center" vertical="center"/>
    </xf>
    <xf numFmtId="165" fontId="161" fillId="0" borderId="46" xfId="1" applyNumberFormat="1" applyFont="1" applyBorder="1" applyAlignment="1" applyProtection="1">
      <alignment horizontal="center" vertical="center" wrapText="1"/>
      <protection locked="0"/>
    </xf>
    <xf numFmtId="0" fontId="158" fillId="0" borderId="46" xfId="4" applyFont="1" applyBorder="1" applyAlignment="1">
      <alignment horizontal="justify" vertical="center" wrapText="1"/>
    </xf>
    <xf numFmtId="0" fontId="158" fillId="0" borderId="0" xfId="19551" applyFont="1" applyAlignment="1">
      <alignment vertical="center"/>
    </xf>
    <xf numFmtId="49" fontId="161" fillId="0" borderId="46" xfId="56870" applyNumberFormat="1" applyFont="1" applyBorder="1" applyAlignment="1">
      <alignment horizontal="justify" vertical="center" wrapText="1"/>
    </xf>
    <xf numFmtId="0" fontId="161" fillId="0" borderId="46" xfId="56870" applyFont="1" applyBorder="1" applyAlignment="1">
      <alignment horizontal="center" vertical="center"/>
    </xf>
    <xf numFmtId="0" fontId="161" fillId="0" borderId="46" xfId="56870" applyFont="1" applyBorder="1" applyAlignment="1">
      <alignment horizontal="justify" vertical="center" wrapText="1"/>
    </xf>
    <xf numFmtId="0" fontId="161" fillId="0" borderId="46" xfId="19343" applyFont="1" applyBorder="1" applyAlignment="1">
      <alignment horizontal="justify" vertical="center" wrapText="1"/>
    </xf>
    <xf numFmtId="0" fontId="1" fillId="0" borderId="46" xfId="19343" applyFont="1" applyBorder="1" applyAlignment="1">
      <alignment horizontal="justify" vertical="center" wrapText="1"/>
    </xf>
    <xf numFmtId="0" fontId="161" fillId="4" borderId="46" xfId="4" applyFont="1" applyFill="1" applyBorder="1" applyAlignment="1">
      <alignment horizontal="center" vertical="center" wrapText="1"/>
    </xf>
    <xf numFmtId="0" fontId="161" fillId="4" borderId="46" xfId="4" applyFont="1" applyFill="1" applyBorder="1" applyAlignment="1">
      <alignment horizontal="justify" vertical="center" wrapText="1"/>
    </xf>
    <xf numFmtId="164" fontId="161" fillId="4" borderId="46" xfId="1" applyFont="1" applyFill="1" applyBorder="1" applyAlignment="1" applyProtection="1">
      <alignment horizontal="center" vertical="center"/>
    </xf>
    <xf numFmtId="0" fontId="158" fillId="4" borderId="0" xfId="19551" applyFont="1" applyFill="1" applyAlignment="1">
      <alignment vertical="center"/>
    </xf>
    <xf numFmtId="165" fontId="161" fillId="4" borderId="46" xfId="1" applyNumberFormat="1" applyFont="1" applyFill="1" applyBorder="1" applyAlignment="1" applyProtection="1">
      <alignment horizontal="center" vertical="center"/>
      <protection locked="0"/>
    </xf>
    <xf numFmtId="0" fontId="161" fillId="4" borderId="46" xfId="19551" applyFont="1" applyFill="1" applyBorder="1" applyAlignment="1">
      <alignment horizontal="justify" vertical="center" wrapText="1"/>
    </xf>
    <xf numFmtId="0" fontId="161" fillId="0" borderId="46" xfId="0" applyFont="1" applyBorder="1" applyAlignment="1">
      <alignment horizontal="left" vertical="center" wrapText="1"/>
    </xf>
    <xf numFmtId="0" fontId="161" fillId="4" borderId="46" xfId="0" applyFont="1" applyFill="1" applyBorder="1" applyAlignment="1">
      <alignment horizontal="justify" vertical="center" wrapText="1"/>
    </xf>
    <xf numFmtId="0" fontId="161" fillId="4" borderId="46" xfId="19615" applyFont="1" applyFill="1" applyBorder="1" applyAlignment="1">
      <alignment horizontal="justify" vertical="center" wrapText="1"/>
    </xf>
    <xf numFmtId="0" fontId="161" fillId="4" borderId="46" xfId="0" applyFont="1" applyFill="1" applyBorder="1" applyAlignment="1">
      <alignment horizontal="left" vertical="center" wrapText="1"/>
    </xf>
    <xf numFmtId="165" fontId="161" fillId="4" borderId="46" xfId="1" applyNumberFormat="1" applyFont="1" applyFill="1" applyBorder="1" applyAlignment="1" applyProtection="1">
      <alignment horizontal="center" vertical="center" wrapText="1"/>
      <protection locked="0"/>
    </xf>
    <xf numFmtId="0" fontId="161" fillId="4" borderId="0" xfId="4" applyFont="1" applyFill="1" applyAlignment="1">
      <alignment vertical="center"/>
    </xf>
    <xf numFmtId="0" fontId="161" fillId="0" borderId="46" xfId="4" applyFont="1" applyBorder="1" applyAlignment="1">
      <alignment horizontal="left" vertical="center" wrapText="1"/>
    </xf>
    <xf numFmtId="0" fontId="158" fillId="0" borderId="46" xfId="4" applyFont="1" applyBorder="1" applyAlignment="1">
      <alignment horizontal="left" vertical="center" wrapText="1"/>
    </xf>
    <xf numFmtId="0" fontId="161" fillId="0" borderId="46" xfId="19553" applyFont="1" applyBorder="1" applyAlignment="1">
      <alignment horizontal="justify" vertical="center" wrapText="1"/>
    </xf>
    <xf numFmtId="235" fontId="158" fillId="87" borderId="46" xfId="20" applyNumberFormat="1" applyFont="1" applyFill="1" applyBorder="1" applyAlignment="1" applyProtection="1">
      <alignment horizontal="right" vertical="center" wrapText="1"/>
    </xf>
    <xf numFmtId="0" fontId="158" fillId="87" borderId="46" xfId="4" applyFont="1" applyFill="1" applyBorder="1" applyAlignment="1">
      <alignment horizontal="justify" vertical="center"/>
    </xf>
    <xf numFmtId="0" fontId="158" fillId="87" borderId="46" xfId="4" applyFont="1" applyFill="1" applyBorder="1" applyAlignment="1">
      <alignment horizontal="center" vertical="center" wrapText="1"/>
    </xf>
    <xf numFmtId="0" fontId="158" fillId="87" borderId="46" xfId="1" applyNumberFormat="1" applyFont="1" applyFill="1" applyBorder="1" applyAlignment="1" applyProtection="1">
      <alignment horizontal="center" vertical="center"/>
    </xf>
    <xf numFmtId="0" fontId="158" fillId="87" borderId="46" xfId="1" applyNumberFormat="1" applyFont="1" applyFill="1" applyBorder="1" applyAlignment="1" applyProtection="1">
      <alignment horizontal="center" vertical="center"/>
      <protection locked="0"/>
    </xf>
    <xf numFmtId="165" fontId="158" fillId="87" borderId="46" xfId="1" applyNumberFormat="1" applyFont="1" applyFill="1" applyBorder="1" applyAlignment="1" applyProtection="1">
      <alignment horizontal="center" vertical="center"/>
    </xf>
    <xf numFmtId="165" fontId="158" fillId="87" borderId="46" xfId="1" applyNumberFormat="1" applyFont="1" applyFill="1" applyBorder="1" applyAlignment="1" applyProtection="1">
      <alignment horizontal="center" vertical="center"/>
      <protection locked="0"/>
    </xf>
    <xf numFmtId="235" fontId="161" fillId="0" borderId="0" xfId="20" applyNumberFormat="1" applyFont="1" applyFill="1" applyBorder="1" applyAlignment="1" applyProtection="1">
      <alignment horizontal="right" vertical="center"/>
    </xf>
    <xf numFmtId="0" fontId="161" fillId="0" borderId="0" xfId="4" applyFont="1" applyAlignment="1">
      <alignment horizontal="justify" vertical="center" wrapText="1"/>
    </xf>
    <xf numFmtId="0" fontId="161" fillId="0" borderId="0" xfId="4" applyFont="1" applyAlignment="1">
      <alignment horizontal="center" vertical="center" wrapText="1"/>
    </xf>
    <xf numFmtId="0" fontId="161" fillId="0" borderId="0" xfId="1" applyNumberFormat="1" applyFont="1" applyAlignment="1" applyProtection="1">
      <alignment horizontal="center" vertical="center"/>
    </xf>
    <xf numFmtId="0" fontId="161" fillId="0" borderId="0" xfId="1" applyNumberFormat="1" applyFont="1" applyAlignment="1" applyProtection="1">
      <alignment horizontal="center" vertical="center"/>
      <protection locked="0"/>
    </xf>
    <xf numFmtId="0" fontId="159" fillId="4" borderId="46" xfId="0" applyFont="1" applyFill="1" applyBorder="1" applyAlignment="1" applyProtection="1">
      <alignment horizontal="center" vertical="center"/>
      <protection hidden="1"/>
    </xf>
    <xf numFmtId="0" fontId="150" fillId="4" borderId="46" xfId="0" applyFont="1" applyFill="1" applyBorder="1" applyAlignment="1" applyProtection="1">
      <alignment horizontal="left" vertical="center" wrapText="1"/>
      <protection hidden="1"/>
    </xf>
    <xf numFmtId="171" fontId="0" fillId="4" borderId="46" xfId="3310" applyNumberFormat="1" applyFont="1" applyFill="1" applyBorder="1" applyAlignment="1" applyProtection="1">
      <alignment horizontal="center" vertical="center"/>
      <protection hidden="1"/>
    </xf>
    <xf numFmtId="171" fontId="150" fillId="4" borderId="46" xfId="3310" applyNumberFormat="1" applyFont="1" applyFill="1" applyBorder="1" applyAlignment="1" applyProtection="1">
      <alignment horizontal="center" vertical="center"/>
      <protection hidden="1"/>
    </xf>
    <xf numFmtId="0" fontId="0" fillId="4" borderId="46" xfId="0" applyFill="1" applyBorder="1" applyAlignment="1" applyProtection="1">
      <alignment vertical="center"/>
      <protection hidden="1"/>
    </xf>
    <xf numFmtId="164" fontId="0" fillId="0" borderId="46" xfId="1" applyFont="1" applyBorder="1" applyAlignment="1" applyProtection="1">
      <alignment vertical="center"/>
      <protection hidden="1"/>
    </xf>
    <xf numFmtId="165" fontId="161" fillId="0" borderId="0" xfId="1" applyNumberFormat="1" applyFont="1" applyAlignment="1" applyProtection="1">
      <alignment horizontal="center" vertical="center"/>
    </xf>
    <xf numFmtId="164" fontId="161" fillId="0" borderId="46" xfId="1" applyFont="1" applyFill="1" applyBorder="1" applyAlignment="1" applyProtection="1">
      <alignment horizontal="center" vertical="center"/>
    </xf>
    <xf numFmtId="165" fontId="131" fillId="4" borderId="46" xfId="1" applyNumberFormat="1" applyFont="1" applyFill="1" applyBorder="1" applyAlignment="1" applyProtection="1">
      <alignment horizontal="center" vertical="center"/>
      <protection locked="0"/>
    </xf>
    <xf numFmtId="165" fontId="131" fillId="4" borderId="46" xfId="1" applyNumberFormat="1" applyFont="1" applyFill="1" applyBorder="1" applyAlignment="1" applyProtection="1">
      <alignment horizontal="center" vertical="top"/>
      <protection locked="0"/>
    </xf>
    <xf numFmtId="0" fontId="151" fillId="0" borderId="0" xfId="4" applyFont="1" applyAlignment="1">
      <alignment horizontal="centerContinuous" vertical="center"/>
    </xf>
    <xf numFmtId="0" fontId="151" fillId="0" borderId="0" xfId="0" applyFont="1" applyAlignment="1" applyProtection="1">
      <alignment horizontal="centerContinuous" vertical="center"/>
      <protection locked="0"/>
    </xf>
    <xf numFmtId="164" fontId="151" fillId="0" borderId="0" xfId="1" applyFont="1" applyFill="1" applyBorder="1" applyAlignment="1" applyProtection="1">
      <alignment horizontal="centerContinuous" vertical="center"/>
      <protection locked="0"/>
    </xf>
    <xf numFmtId="0" fontId="131" fillId="0" borderId="0" xfId="0" applyFont="1" applyAlignment="1">
      <alignment horizontal="centerContinuous"/>
    </xf>
    <xf numFmtId="165" fontId="147" fillId="0" borderId="46" xfId="1" applyNumberFormat="1" applyFont="1" applyFill="1" applyBorder="1" applyAlignment="1">
      <alignment horizontal="center" vertical="center"/>
    </xf>
    <xf numFmtId="0" fontId="152" fillId="82" borderId="46" xfId="5" applyFont="1" applyFill="1" applyBorder="1" applyAlignment="1">
      <alignment horizontal="center" vertical="center"/>
    </xf>
    <xf numFmtId="166" fontId="151" fillId="82" borderId="46" xfId="5" applyNumberFormat="1" applyFont="1" applyFill="1" applyBorder="1" applyAlignment="1">
      <alignment horizontal="left" vertical="center"/>
    </xf>
    <xf numFmtId="165" fontId="151" fillId="82" borderId="46" xfId="1" applyNumberFormat="1" applyFont="1" applyFill="1" applyBorder="1" applyAlignment="1" applyProtection="1">
      <alignment horizontal="right" vertical="center"/>
    </xf>
    <xf numFmtId="0" fontId="131" fillId="82" borderId="46" xfId="0" applyFont="1" applyFill="1" applyBorder="1" applyAlignment="1">
      <alignment vertical="center"/>
    </xf>
    <xf numFmtId="166" fontId="151" fillId="82" borderId="46" xfId="5" applyNumberFormat="1" applyFont="1" applyFill="1" applyBorder="1" applyAlignment="1">
      <alignment horizontal="left" vertical="center" wrapText="1"/>
    </xf>
    <xf numFmtId="0" fontId="150" fillId="0" borderId="48" xfId="3" applyFont="1" applyBorder="1" applyAlignment="1" applyProtection="1">
      <alignment vertical="center"/>
      <protection hidden="1"/>
    </xf>
    <xf numFmtId="0" fontId="150" fillId="0" borderId="0" xfId="3" applyFont="1" applyAlignment="1" applyProtection="1">
      <alignment vertical="center"/>
      <protection hidden="1"/>
    </xf>
    <xf numFmtId="164" fontId="150" fillId="0" borderId="0" xfId="1" applyFont="1" applyBorder="1" applyAlignment="1" applyProtection="1">
      <alignment vertical="center"/>
      <protection hidden="1"/>
    </xf>
    <xf numFmtId="0" fontId="1" fillId="0" borderId="0" xfId="10" applyFont="1" applyAlignment="1">
      <alignment horizontal="justify" vertical="center"/>
    </xf>
    <xf numFmtId="164" fontId="1" fillId="0" borderId="0" xfId="1" applyFont="1" applyAlignment="1">
      <alignment horizontal="justify" vertical="center"/>
    </xf>
    <xf numFmtId="164" fontId="150" fillId="2" borderId="51" xfId="1" applyFont="1" applyFill="1" applyBorder="1" applyAlignment="1" applyProtection="1">
      <alignment horizontal="center" vertical="center" wrapText="1"/>
      <protection hidden="1"/>
    </xf>
    <xf numFmtId="0" fontId="150" fillId="74" borderId="51" xfId="10" applyFont="1" applyFill="1" applyBorder="1" applyAlignment="1">
      <alignment horizontal="center" vertical="center"/>
    </xf>
    <xf numFmtId="0" fontId="1" fillId="0" borderId="0" xfId="10" applyFont="1" applyAlignment="1">
      <alignment vertical="center"/>
    </xf>
    <xf numFmtId="166" fontId="150" fillId="2" borderId="51" xfId="7" applyFont="1" applyFill="1" applyBorder="1" applyAlignment="1" applyProtection="1">
      <alignment horizontal="center" vertical="center" wrapText="1"/>
      <protection hidden="1"/>
    </xf>
    <xf numFmtId="0" fontId="150" fillId="76" borderId="8" xfId="10" applyFont="1" applyFill="1" applyBorder="1" applyAlignment="1" applyProtection="1">
      <alignment horizontal="center" vertical="center" wrapText="1"/>
      <protection hidden="1"/>
    </xf>
    <xf numFmtId="0" fontId="1" fillId="76" borderId="8" xfId="10" applyFont="1" applyFill="1" applyBorder="1" applyAlignment="1" applyProtection="1">
      <alignment horizontal="center" vertical="center" wrapText="1"/>
      <protection hidden="1"/>
    </xf>
    <xf numFmtId="164" fontId="1" fillId="76" borderId="51" xfId="1" applyFont="1" applyFill="1" applyBorder="1" applyAlignment="1" applyProtection="1">
      <alignment horizontal="right" vertical="center" wrapText="1"/>
      <protection hidden="1"/>
    </xf>
    <xf numFmtId="164" fontId="1" fillId="76" borderId="51" xfId="1" applyFont="1" applyFill="1" applyBorder="1" applyAlignment="1" applyProtection="1">
      <alignment horizontal="center" vertical="center" wrapText="1"/>
      <protection hidden="1"/>
    </xf>
    <xf numFmtId="164" fontId="150" fillId="76" borderId="51" xfId="1" applyFont="1" applyFill="1" applyBorder="1" applyAlignment="1" applyProtection="1">
      <alignment horizontal="center" vertical="center" wrapText="1"/>
      <protection hidden="1"/>
    </xf>
    <xf numFmtId="165" fontId="1" fillId="76" borderId="51" xfId="1" applyNumberFormat="1" applyFont="1" applyFill="1" applyBorder="1" applyAlignment="1" applyProtection="1">
      <alignment horizontal="center" vertical="center" wrapText="1"/>
      <protection hidden="1"/>
    </xf>
    <xf numFmtId="0" fontId="1" fillId="4" borderId="0" xfId="10" applyFont="1" applyFill="1" applyAlignment="1">
      <alignment horizontal="center" vertical="center"/>
    </xf>
    <xf numFmtId="164" fontId="1" fillId="0" borderId="51" xfId="1" applyFont="1" applyBorder="1" applyAlignment="1" applyProtection="1">
      <alignment horizontal="right" vertical="center" wrapText="1"/>
      <protection hidden="1"/>
    </xf>
    <xf numFmtId="164" fontId="1" fillId="0" borderId="51" xfId="1" applyFont="1" applyFill="1" applyBorder="1" applyAlignment="1" applyProtection="1">
      <alignment horizontal="right" vertical="center" wrapText="1"/>
      <protection hidden="1"/>
    </xf>
    <xf numFmtId="164" fontId="150" fillId="0" borderId="51" xfId="7" applyNumberFormat="1" applyFont="1" applyFill="1" applyBorder="1" applyAlignment="1" applyProtection="1">
      <alignment horizontal="right" vertical="center" wrapText="1"/>
      <protection hidden="1"/>
    </xf>
    <xf numFmtId="0" fontId="1" fillId="0" borderId="51" xfId="10" applyFont="1" applyBorder="1" applyAlignment="1">
      <alignment horizontal="justify" vertical="center"/>
    </xf>
    <xf numFmtId="164" fontId="1" fillId="0" borderId="51" xfId="1" applyFont="1" applyBorder="1" applyAlignment="1">
      <alignment horizontal="justify" vertical="center"/>
    </xf>
    <xf numFmtId="0" fontId="1" fillId="0" borderId="0" xfId="10" applyFont="1" applyAlignment="1">
      <alignment horizontal="justify" vertical="top"/>
    </xf>
    <xf numFmtId="164" fontId="1" fillId="0" borderId="51" xfId="10" applyNumberFormat="1" applyFont="1" applyBorder="1" applyAlignment="1">
      <alignment horizontal="justify" vertical="center"/>
    </xf>
    <xf numFmtId="164" fontId="1" fillId="3" borderId="51" xfId="1" applyFont="1" applyFill="1" applyBorder="1" applyAlignment="1" applyProtection="1">
      <alignment horizontal="right" vertical="center" wrapText="1"/>
      <protection hidden="1"/>
    </xf>
    <xf numFmtId="164" fontId="150" fillId="3" borderId="51" xfId="1" applyFont="1" applyFill="1" applyBorder="1" applyAlignment="1" applyProtection="1">
      <alignment horizontal="right" vertical="center" wrapText="1"/>
      <protection hidden="1"/>
    </xf>
    <xf numFmtId="164" fontId="150" fillId="3" borderId="51" xfId="1" applyFont="1" applyFill="1" applyBorder="1" applyAlignment="1" applyProtection="1">
      <alignment horizontal="right" vertical="top" wrapText="1"/>
      <protection hidden="1"/>
    </xf>
    <xf numFmtId="164" fontId="1" fillId="4" borderId="51" xfId="1" applyFont="1" applyFill="1" applyBorder="1" applyAlignment="1" applyProtection="1">
      <alignment horizontal="right" vertical="center" wrapText="1"/>
      <protection hidden="1"/>
    </xf>
    <xf numFmtId="164" fontId="150" fillId="4" borderId="51" xfId="1" applyFont="1" applyFill="1" applyBorder="1" applyAlignment="1" applyProtection="1">
      <alignment horizontal="right" vertical="center" wrapText="1"/>
      <protection hidden="1"/>
    </xf>
    <xf numFmtId="0" fontId="1" fillId="4" borderId="0" xfId="10" applyFont="1" applyFill="1" applyAlignment="1">
      <alignment horizontal="justify" vertical="top"/>
    </xf>
    <xf numFmtId="0" fontId="1" fillId="0" borderId="0" xfId="10" applyFont="1" applyAlignment="1">
      <alignment vertical="top"/>
    </xf>
    <xf numFmtId="164" fontId="150" fillId="0" borderId="51" xfId="1" applyFont="1" applyBorder="1" applyAlignment="1" applyProtection="1">
      <alignment horizontal="right" vertical="center" wrapText="1"/>
      <protection hidden="1"/>
    </xf>
    <xf numFmtId="0" fontId="150" fillId="0" borderId="0" xfId="10" applyFont="1" applyAlignment="1">
      <alignment vertical="top"/>
    </xf>
    <xf numFmtId="164" fontId="150" fillId="0" borderId="51" xfId="1" applyFont="1" applyFill="1" applyBorder="1" applyAlignment="1" applyProtection="1">
      <alignment horizontal="right" vertical="center" wrapText="1"/>
      <protection hidden="1"/>
    </xf>
    <xf numFmtId="164" fontId="1" fillId="0" borderId="51" xfId="1" applyFont="1" applyBorder="1" applyAlignment="1" applyProtection="1">
      <alignment horizontal="right" vertical="center"/>
      <protection hidden="1"/>
    </xf>
    <xf numFmtId="0" fontId="1" fillId="4" borderId="0" xfId="10" applyFont="1" applyFill="1" applyAlignment="1">
      <alignment vertical="top"/>
    </xf>
    <xf numFmtId="164" fontId="150" fillId="3" borderId="51" xfId="10" applyNumberFormat="1" applyFont="1" applyFill="1" applyBorder="1" applyAlignment="1" applyProtection="1">
      <alignment horizontal="right" vertical="center" wrapText="1"/>
      <protection hidden="1"/>
    </xf>
    <xf numFmtId="164" fontId="150" fillId="3" borderId="51" xfId="10" applyNumberFormat="1" applyFont="1" applyFill="1" applyBorder="1" applyAlignment="1" applyProtection="1">
      <alignment horizontal="right" vertical="top" wrapText="1"/>
      <protection hidden="1"/>
    </xf>
    <xf numFmtId="164" fontId="1" fillId="0" borderId="51" xfId="1" applyFont="1" applyFill="1" applyBorder="1" applyAlignment="1" applyProtection="1">
      <alignment horizontal="right" vertical="center"/>
      <protection hidden="1"/>
    </xf>
    <xf numFmtId="164" fontId="150" fillId="0" borderId="51" xfId="1" applyFont="1" applyBorder="1" applyAlignment="1" applyProtection="1">
      <alignment horizontal="right" vertical="center"/>
      <protection hidden="1"/>
    </xf>
    <xf numFmtId="164" fontId="1" fillId="4" borderId="51" xfId="1" applyFont="1" applyFill="1" applyBorder="1" applyAlignment="1" applyProtection="1">
      <alignment horizontal="right" vertical="center"/>
      <protection hidden="1"/>
    </xf>
    <xf numFmtId="0" fontId="150" fillId="4" borderId="0" xfId="10" applyFont="1" applyFill="1" applyAlignment="1">
      <alignment vertical="top"/>
    </xf>
    <xf numFmtId="164" fontId="150" fillId="4" borderId="51" xfId="1" applyFont="1" applyFill="1" applyBorder="1" applyAlignment="1" applyProtection="1">
      <alignment horizontal="right" vertical="center"/>
      <protection hidden="1"/>
    </xf>
    <xf numFmtId="0" fontId="1" fillId="4" borderId="0" xfId="10" applyFont="1" applyFill="1" applyAlignment="1" applyProtection="1">
      <alignment horizontal="center" vertical="top"/>
      <protection hidden="1"/>
    </xf>
    <xf numFmtId="0" fontId="1" fillId="4" borderId="51" xfId="0" applyFont="1" applyFill="1" applyBorder="1" applyAlignment="1" applyProtection="1">
      <alignment horizontal="left" vertical="top"/>
      <protection hidden="1"/>
    </xf>
    <xf numFmtId="0" fontId="1" fillId="4" borderId="51" xfId="5" applyFont="1" applyFill="1" applyBorder="1" applyAlignment="1" applyProtection="1">
      <alignment horizontal="center" vertical="center"/>
      <protection hidden="1"/>
    </xf>
    <xf numFmtId="164" fontId="1" fillId="0" borderId="51" xfId="10" applyNumberFormat="1" applyFont="1" applyBorder="1" applyAlignment="1" applyProtection="1">
      <alignment horizontal="right" vertical="top" wrapText="1"/>
      <protection hidden="1"/>
    </xf>
    <xf numFmtId="164" fontId="1" fillId="67" borderId="51" xfId="1" applyFont="1" applyFill="1" applyBorder="1" applyAlignment="1" applyProtection="1">
      <alignment horizontal="right" vertical="center"/>
      <protection hidden="1"/>
    </xf>
    <xf numFmtId="164" fontId="150" fillId="67" borderId="51" xfId="1" applyFont="1" applyFill="1" applyBorder="1" applyAlignment="1" applyProtection="1">
      <alignment horizontal="right" vertical="center"/>
      <protection hidden="1"/>
    </xf>
    <xf numFmtId="2" fontId="150" fillId="0" borderId="54" xfId="19615" applyNumberFormat="1" applyFont="1" applyBorder="1" applyAlignment="1" applyProtection="1">
      <alignment horizontal="center" vertical="top" wrapText="1"/>
      <protection hidden="1"/>
    </xf>
    <xf numFmtId="0" fontId="1" fillId="0" borderId="54" xfId="19615" applyBorder="1" applyAlignment="1" applyProtection="1">
      <alignment horizontal="left" vertical="top" wrapText="1"/>
      <protection hidden="1"/>
    </xf>
    <xf numFmtId="0" fontId="1" fillId="0" borderId="54" xfId="19615" applyBorder="1" applyAlignment="1" applyProtection="1">
      <alignment horizontal="center" vertical="center"/>
      <protection hidden="1"/>
    </xf>
    <xf numFmtId="0" fontId="1" fillId="3" borderId="47" xfId="10" applyFont="1" applyFill="1" applyBorder="1" applyAlignment="1" applyProtection="1">
      <alignment horizontal="center" vertical="top" wrapText="1"/>
      <protection hidden="1"/>
    </xf>
    <xf numFmtId="0" fontId="150" fillId="3" borderId="47" xfId="10" applyFont="1" applyFill="1" applyBorder="1" applyAlignment="1" applyProtection="1">
      <alignment horizontal="left" vertical="top" wrapText="1"/>
      <protection hidden="1"/>
    </xf>
    <xf numFmtId="0" fontId="1" fillId="3" borderId="47" xfId="10" applyFont="1" applyFill="1" applyBorder="1" applyAlignment="1" applyProtection="1">
      <alignment horizontal="center" vertical="center" wrapText="1"/>
      <protection hidden="1"/>
    </xf>
    <xf numFmtId="0" fontId="1" fillId="0" borderId="0" xfId="10" applyFont="1" applyAlignment="1" applyProtection="1">
      <alignment horizontal="center" vertical="top"/>
      <protection hidden="1"/>
    </xf>
    <xf numFmtId="0" fontId="1" fillId="0" borderId="0" xfId="10" applyFont="1" applyAlignment="1" applyProtection="1">
      <alignment horizontal="left" vertical="top" wrapText="1"/>
      <protection hidden="1"/>
    </xf>
    <xf numFmtId="0" fontId="1" fillId="0" borderId="0" xfId="10" applyFont="1" applyAlignment="1" applyProtection="1">
      <alignment horizontal="center" vertical="center"/>
      <protection hidden="1"/>
    </xf>
    <xf numFmtId="164" fontId="1" fillId="76" borderId="51" xfId="10" applyNumberFormat="1" applyFont="1" applyFill="1" applyBorder="1" applyAlignment="1" applyProtection="1">
      <alignment horizontal="center" vertical="center" wrapText="1"/>
      <protection hidden="1"/>
    </xf>
    <xf numFmtId="0" fontId="1" fillId="4" borderId="0" xfId="10" applyFont="1" applyFill="1" applyAlignment="1">
      <alignment horizontal="center" vertical="top"/>
    </xf>
    <xf numFmtId="0" fontId="1" fillId="0" borderId="0" xfId="56864" applyFont="1" applyAlignment="1">
      <alignment horizontal="left" vertical="top"/>
    </xf>
    <xf numFmtId="0" fontId="150" fillId="0" borderId="0" xfId="56864" applyFont="1" applyAlignment="1">
      <alignment horizontal="left" vertical="top"/>
    </xf>
    <xf numFmtId="0" fontId="1" fillId="0" borderId="0" xfId="56864" applyFont="1" applyAlignment="1" applyProtection="1">
      <alignment horizontal="left" vertical="top"/>
      <protection locked="0"/>
    </xf>
    <xf numFmtId="0" fontId="1" fillId="0" borderId="0" xfId="56864" applyFont="1" applyAlignment="1">
      <alignment vertical="top"/>
    </xf>
    <xf numFmtId="164" fontId="1" fillId="78" borderId="51" xfId="1" applyFont="1" applyFill="1" applyBorder="1" applyAlignment="1" applyProtection="1">
      <alignment horizontal="right" vertical="center"/>
      <protection hidden="1"/>
    </xf>
    <xf numFmtId="0" fontId="1" fillId="4" borderId="0" xfId="56864" applyFont="1" applyFill="1" applyAlignment="1">
      <alignment horizontal="left" vertical="top"/>
    </xf>
    <xf numFmtId="0" fontId="1" fillId="0" borderId="0" xfId="56866" applyFont="1" applyAlignment="1" applyProtection="1">
      <alignment horizontal="left" vertical="top"/>
      <protection locked="0"/>
    </xf>
    <xf numFmtId="0" fontId="150" fillId="0" borderId="0" xfId="56864" applyFont="1" applyAlignment="1" applyProtection="1">
      <alignment horizontal="left" vertical="top"/>
      <protection locked="0"/>
    </xf>
    <xf numFmtId="0" fontId="1" fillId="4" borderId="0" xfId="56864" applyFont="1" applyFill="1" applyAlignment="1">
      <alignment vertical="top"/>
    </xf>
    <xf numFmtId="0" fontId="1" fillId="4" borderId="0" xfId="56864" applyFont="1" applyFill="1" applyAlignment="1" applyProtection="1">
      <alignment vertical="top"/>
      <protection locked="0"/>
    </xf>
    <xf numFmtId="164" fontId="150" fillId="78" borderId="51" xfId="1" applyFont="1" applyFill="1" applyBorder="1" applyAlignment="1" applyProtection="1">
      <alignment horizontal="right" vertical="center"/>
      <protection hidden="1"/>
    </xf>
    <xf numFmtId="0" fontId="150" fillId="4" borderId="0" xfId="56864" applyFont="1" applyFill="1" applyAlignment="1" applyProtection="1">
      <alignment vertical="top"/>
      <protection locked="0"/>
    </xf>
    <xf numFmtId="0" fontId="1" fillId="0" borderId="51" xfId="19615" applyBorder="1" applyAlignment="1" applyProtection="1">
      <alignment horizontal="center" vertical="top"/>
      <protection hidden="1"/>
    </xf>
    <xf numFmtId="225" fontId="1" fillId="67" borderId="51" xfId="19615" applyNumberFormat="1" applyFill="1" applyBorder="1" applyAlignment="1" applyProtection="1">
      <alignment horizontal="left" vertical="top" wrapText="1"/>
      <protection hidden="1"/>
    </xf>
    <xf numFmtId="0" fontId="1" fillId="78" borderId="51" xfId="19615" applyFill="1" applyBorder="1" applyAlignment="1" applyProtection="1">
      <alignment horizontal="center" vertical="center"/>
      <protection hidden="1"/>
    </xf>
    <xf numFmtId="164" fontId="1" fillId="77" borderId="51" xfId="1" applyFont="1" applyFill="1" applyBorder="1" applyAlignment="1" applyProtection="1">
      <alignment horizontal="center" vertical="center" wrapText="1"/>
      <protection hidden="1"/>
    </xf>
    <xf numFmtId="0" fontId="1" fillId="0" borderId="50" xfId="56864" applyFont="1" applyBorder="1" applyAlignment="1" applyProtection="1">
      <alignment horizontal="center" vertical="top"/>
      <protection hidden="1"/>
    </xf>
    <xf numFmtId="0" fontId="150" fillId="4" borderId="51" xfId="19615" applyFont="1" applyFill="1" applyBorder="1" applyAlignment="1" applyProtection="1">
      <alignment horizontal="left" vertical="top"/>
      <protection hidden="1"/>
    </xf>
    <xf numFmtId="0" fontId="1" fillId="4" borderId="51" xfId="56864" applyFont="1" applyFill="1" applyBorder="1" applyAlignment="1" applyProtection="1">
      <alignment horizontal="center" vertical="center" wrapText="1"/>
      <protection hidden="1"/>
    </xf>
    <xf numFmtId="164" fontId="1" fillId="4" borderId="51" xfId="1" applyFont="1" applyFill="1" applyBorder="1" applyAlignment="1" applyProtection="1">
      <alignment horizontal="left" vertical="center" wrapText="1"/>
      <protection hidden="1"/>
    </xf>
    <xf numFmtId="164" fontId="1" fillId="4" borderId="51" xfId="1" applyFont="1" applyFill="1" applyBorder="1" applyAlignment="1" applyProtection="1">
      <alignment horizontal="center" vertical="center"/>
      <protection hidden="1"/>
    </xf>
    <xf numFmtId="0" fontId="1" fillId="4" borderId="50" xfId="19615" applyFill="1" applyBorder="1" applyAlignment="1" applyProtection="1">
      <alignment horizontal="center" vertical="top"/>
      <protection hidden="1"/>
    </xf>
    <xf numFmtId="0" fontId="1" fillId="4" borderId="51" xfId="19615" applyFill="1" applyBorder="1" applyAlignment="1" applyProtection="1">
      <alignment horizontal="left" vertical="top" wrapText="1"/>
      <protection hidden="1"/>
    </xf>
    <xf numFmtId="0" fontId="1" fillId="4" borderId="51" xfId="19615" applyFill="1" applyBorder="1" applyAlignment="1" applyProtection="1">
      <alignment horizontal="center" vertical="center" wrapText="1"/>
      <protection hidden="1"/>
    </xf>
    <xf numFmtId="0" fontId="1" fillId="0" borderId="50" xfId="19615" applyBorder="1" applyAlignment="1" applyProtection="1">
      <alignment horizontal="center" vertical="top"/>
      <protection hidden="1"/>
    </xf>
    <xf numFmtId="164" fontId="1" fillId="4" borderId="51" xfId="1" applyFont="1" applyFill="1" applyBorder="1" applyAlignment="1" applyProtection="1">
      <alignment horizontal="center" vertical="center" wrapText="1"/>
      <protection hidden="1"/>
    </xf>
    <xf numFmtId="0" fontId="164" fillId="4" borderId="51" xfId="19615" applyFont="1" applyFill="1" applyBorder="1" applyAlignment="1" applyProtection="1">
      <alignment horizontal="left" vertical="top"/>
      <protection hidden="1"/>
    </xf>
    <xf numFmtId="0" fontId="162" fillId="4" borderId="51" xfId="19615" applyFont="1" applyFill="1" applyBorder="1" applyAlignment="1" applyProtection="1">
      <alignment horizontal="left" vertical="top" wrapText="1"/>
      <protection hidden="1"/>
    </xf>
    <xf numFmtId="0" fontId="164" fillId="4" borderId="51" xfId="19615" applyFont="1" applyFill="1" applyBorder="1" applyAlignment="1" applyProtection="1">
      <alignment horizontal="left" vertical="top" wrapText="1"/>
      <protection hidden="1"/>
    </xf>
    <xf numFmtId="0" fontId="162" fillId="4" borderId="51" xfId="19615" applyFont="1" applyFill="1" applyBorder="1" applyAlignment="1" applyProtection="1">
      <alignment horizontal="center" vertical="center" wrapText="1"/>
      <protection hidden="1"/>
    </xf>
    <xf numFmtId="164" fontId="1" fillId="0" borderId="51" xfId="1" applyFont="1" applyFill="1" applyBorder="1" applyAlignment="1" applyProtection="1">
      <alignment horizontal="center" vertical="center" wrapText="1"/>
      <protection hidden="1"/>
    </xf>
    <xf numFmtId="2" fontId="1" fillId="4" borderId="50" xfId="19615" applyNumberFormat="1" applyFill="1" applyBorder="1" applyAlignment="1" applyProtection="1">
      <alignment horizontal="center" vertical="top"/>
      <protection hidden="1"/>
    </xf>
    <xf numFmtId="0" fontId="1" fillId="0" borderId="53" xfId="19615" applyBorder="1" applyAlignment="1" applyProtection="1">
      <alignment horizontal="center" vertical="top"/>
      <protection hidden="1"/>
    </xf>
    <xf numFmtId="0" fontId="1" fillId="4" borderId="54" xfId="19615" applyFill="1" applyBorder="1" applyAlignment="1" applyProtection="1">
      <alignment horizontal="left" vertical="top" wrapText="1"/>
      <protection hidden="1"/>
    </xf>
    <xf numFmtId="0" fontId="1" fillId="4" borderId="54" xfId="19615" applyFill="1" applyBorder="1" applyAlignment="1" applyProtection="1">
      <alignment horizontal="center" vertical="center" wrapText="1"/>
      <protection hidden="1"/>
    </xf>
    <xf numFmtId="164" fontId="1" fillId="3" borderId="47" xfId="1" applyFont="1" applyFill="1" applyBorder="1" applyAlignment="1" applyProtection="1">
      <alignment horizontal="right" vertical="center" wrapText="1"/>
      <protection hidden="1"/>
    </xf>
    <xf numFmtId="164" fontId="150" fillId="3" borderId="47" xfId="1" applyFont="1" applyFill="1" applyBorder="1" applyAlignment="1" applyProtection="1">
      <alignment horizontal="right" vertical="center" wrapText="1"/>
      <protection hidden="1"/>
    </xf>
    <xf numFmtId="164" fontId="150" fillId="3" borderId="47" xfId="1" applyFont="1" applyFill="1" applyBorder="1" applyAlignment="1" applyProtection="1">
      <alignment horizontal="right" vertical="top" wrapText="1"/>
      <protection hidden="1"/>
    </xf>
    <xf numFmtId="164" fontId="1" fillId="0" borderId="8" xfId="1" applyFont="1" applyBorder="1" applyAlignment="1" applyProtection="1">
      <alignment horizontal="right" vertical="center"/>
      <protection hidden="1"/>
    </xf>
    <xf numFmtId="164" fontId="150" fillId="0" borderId="8" xfId="1" applyFont="1" applyFill="1" applyBorder="1" applyAlignment="1" applyProtection="1">
      <alignment horizontal="right" vertical="center"/>
      <protection hidden="1"/>
    </xf>
    <xf numFmtId="164" fontId="150" fillId="0" borderId="8" xfId="10" applyNumberFormat="1" applyFont="1" applyBorder="1" applyAlignment="1" applyProtection="1">
      <alignment horizontal="justify" vertical="center"/>
      <protection hidden="1"/>
    </xf>
    <xf numFmtId="164" fontId="1" fillId="0" borderId="8" xfId="10" applyNumberFormat="1" applyFont="1" applyBorder="1" applyAlignment="1">
      <alignment horizontal="justify" vertical="center"/>
    </xf>
    <xf numFmtId="164" fontId="1" fillId="0" borderId="8" xfId="1" applyFont="1" applyBorder="1" applyAlignment="1">
      <alignment horizontal="justify" vertical="center"/>
    </xf>
    <xf numFmtId="0" fontId="1" fillId="4" borderId="51" xfId="19615" applyFill="1" applyBorder="1" applyAlignment="1" applyProtection="1">
      <alignment horizontal="center" vertical="center"/>
      <protection hidden="1"/>
    </xf>
    <xf numFmtId="0" fontId="150" fillId="4" borderId="51" xfId="19615" applyFont="1" applyFill="1" applyBorder="1" applyAlignment="1" applyProtection="1">
      <alignment horizontal="left" vertical="top" wrapText="1"/>
      <protection hidden="1"/>
    </xf>
    <xf numFmtId="0" fontId="1" fillId="0" borderId="51" xfId="19615" applyBorder="1" applyAlignment="1" applyProtection="1">
      <alignment horizontal="left" vertical="top" wrapText="1"/>
      <protection hidden="1"/>
    </xf>
    <xf numFmtId="0" fontId="1" fillId="0" borderId="51" xfId="19615" applyBorder="1" applyAlignment="1" applyProtection="1">
      <alignment horizontal="center" vertical="center"/>
      <protection hidden="1"/>
    </xf>
    <xf numFmtId="0" fontId="1" fillId="4" borderId="0" xfId="56864" applyFont="1" applyFill="1" applyAlignment="1" applyProtection="1">
      <alignment horizontal="left" vertical="top"/>
      <protection locked="0"/>
    </xf>
    <xf numFmtId="0" fontId="150" fillId="4" borderId="50" xfId="19615" applyFont="1" applyFill="1" applyBorder="1" applyAlignment="1" applyProtection="1">
      <alignment horizontal="center" vertical="top"/>
      <protection hidden="1"/>
    </xf>
    <xf numFmtId="0" fontId="150" fillId="4" borderId="51" xfId="19615" applyFont="1" applyFill="1" applyBorder="1" applyAlignment="1" applyProtection="1">
      <alignment horizontal="center" vertical="center"/>
      <protection hidden="1"/>
    </xf>
    <xf numFmtId="164" fontId="150" fillId="4" borderId="51" xfId="1" applyFont="1" applyFill="1" applyBorder="1" applyAlignment="1" applyProtection="1">
      <alignment horizontal="center" vertical="center" wrapText="1"/>
      <protection hidden="1"/>
    </xf>
    <xf numFmtId="0" fontId="150" fillId="4" borderId="0" xfId="56864" applyFont="1" applyFill="1" applyAlignment="1">
      <alignment horizontal="left" vertical="top"/>
    </xf>
    <xf numFmtId="164" fontId="1" fillId="4" borderId="51" xfId="6200" applyFont="1" applyFill="1" applyBorder="1" applyAlignment="1" applyProtection="1">
      <alignment horizontal="left" vertical="top" wrapText="1"/>
      <protection hidden="1"/>
    </xf>
    <xf numFmtId="225" fontId="1" fillId="78" borderId="51" xfId="19615" applyNumberFormat="1" applyFill="1" applyBorder="1" applyAlignment="1" applyProtection="1">
      <alignment horizontal="left" vertical="top" wrapText="1"/>
      <protection hidden="1"/>
    </xf>
    <xf numFmtId="0" fontId="1" fillId="0" borderId="0" xfId="56864" applyFont="1" applyAlignment="1" applyProtection="1">
      <alignment vertical="top"/>
      <protection locked="0"/>
    </xf>
    <xf numFmtId="0" fontId="1" fillId="3" borderId="46" xfId="10" applyFont="1" applyFill="1" applyBorder="1" applyAlignment="1" applyProtection="1">
      <alignment horizontal="center" vertical="top" wrapText="1"/>
      <protection hidden="1"/>
    </xf>
    <xf numFmtId="0" fontId="150" fillId="3" borderId="46" xfId="10" applyFont="1" applyFill="1" applyBorder="1" applyAlignment="1" applyProtection="1">
      <alignment horizontal="left" vertical="top" wrapText="1"/>
      <protection hidden="1"/>
    </xf>
    <xf numFmtId="0" fontId="1" fillId="3" borderId="46" xfId="10" applyFont="1" applyFill="1" applyBorder="1" applyAlignment="1" applyProtection="1">
      <alignment horizontal="center" vertical="center" wrapText="1"/>
      <protection hidden="1"/>
    </xf>
    <xf numFmtId="0" fontId="1" fillId="0" borderId="52" xfId="19615" applyBorder="1" applyAlignment="1" applyProtection="1">
      <alignment horizontal="center" vertical="top"/>
      <protection hidden="1"/>
    </xf>
    <xf numFmtId="0" fontId="1" fillId="0" borderId="8" xfId="19615" applyBorder="1" applyAlignment="1" applyProtection="1">
      <alignment horizontal="left" vertical="top" wrapText="1"/>
      <protection hidden="1"/>
    </xf>
    <xf numFmtId="0" fontId="1" fillId="0" borderId="8" xfId="19615" applyBorder="1" applyAlignment="1" applyProtection="1">
      <alignment horizontal="center" vertical="center"/>
      <protection hidden="1"/>
    </xf>
    <xf numFmtId="0" fontId="150" fillId="79" borderId="51" xfId="10" applyFont="1" applyFill="1" applyBorder="1" applyAlignment="1" applyProtection="1">
      <alignment horizontal="center" vertical="top" wrapText="1"/>
      <protection hidden="1"/>
    </xf>
    <xf numFmtId="0" fontId="150" fillId="79" borderId="51" xfId="10" applyFont="1" applyFill="1" applyBorder="1" applyAlignment="1" applyProtection="1">
      <alignment horizontal="left" vertical="top" wrapText="1"/>
      <protection hidden="1"/>
    </xf>
    <xf numFmtId="0" fontId="1" fillId="0" borderId="0" xfId="56866" applyFont="1" applyAlignment="1">
      <alignment horizontal="left" vertical="top"/>
    </xf>
    <xf numFmtId="164" fontId="150" fillId="4" borderId="51" xfId="1" applyFont="1" applyFill="1" applyBorder="1" applyAlignment="1" applyProtection="1">
      <alignment horizontal="center" vertical="center"/>
      <protection hidden="1"/>
    </xf>
    <xf numFmtId="0" fontId="150" fillId="0" borderId="0" xfId="56866" applyFont="1" applyAlignment="1" applyProtection="1">
      <alignment horizontal="left" vertical="top"/>
      <protection locked="0"/>
    </xf>
    <xf numFmtId="0" fontId="150" fillId="0" borderId="50" xfId="19615" applyFont="1" applyBorder="1" applyAlignment="1" applyProtection="1">
      <alignment horizontal="center" vertical="top"/>
      <protection hidden="1"/>
    </xf>
    <xf numFmtId="0" fontId="150" fillId="0" borderId="51" xfId="19615" applyFont="1" applyBorder="1" applyAlignment="1" applyProtection="1">
      <alignment horizontal="left" vertical="top" wrapText="1"/>
      <protection hidden="1"/>
    </xf>
    <xf numFmtId="164" fontId="150" fillId="77" borderId="51" xfId="1" applyFont="1" applyFill="1" applyBorder="1" applyAlignment="1" applyProtection="1">
      <alignment horizontal="center" vertical="center" wrapText="1"/>
      <protection hidden="1"/>
    </xf>
    <xf numFmtId="0" fontId="150" fillId="0" borderId="0" xfId="56866" applyFont="1" applyAlignment="1">
      <alignment horizontal="left" vertical="top"/>
    </xf>
    <xf numFmtId="0" fontId="1" fillId="0" borderId="69" xfId="19615" applyBorder="1" applyAlignment="1" applyProtection="1">
      <alignment horizontal="center" vertical="top"/>
      <protection hidden="1"/>
    </xf>
    <xf numFmtId="225" fontId="1" fillId="67" borderId="54" xfId="19615" applyNumberFormat="1" applyFill="1" applyBorder="1" applyAlignment="1" applyProtection="1">
      <alignment horizontal="left" vertical="top" wrapText="1"/>
      <protection hidden="1"/>
    </xf>
    <xf numFmtId="0" fontId="1" fillId="4" borderId="54" xfId="19615" applyFill="1" applyBorder="1" applyAlignment="1" applyProtection="1">
      <alignment horizontal="center" vertical="center"/>
      <protection hidden="1"/>
    </xf>
    <xf numFmtId="164" fontId="1" fillId="77" borderId="54" xfId="1" applyFont="1" applyFill="1" applyBorder="1" applyAlignment="1" applyProtection="1">
      <alignment horizontal="center" vertical="center" wrapText="1"/>
      <protection hidden="1"/>
    </xf>
    <xf numFmtId="164" fontId="1" fillId="0" borderId="54" xfId="1" applyFont="1" applyFill="1" applyBorder="1" applyAlignment="1" applyProtection="1">
      <alignment horizontal="right" vertical="center" wrapText="1"/>
      <protection hidden="1"/>
    </xf>
    <xf numFmtId="164" fontId="1" fillId="0" borderId="54" xfId="10" applyNumberFormat="1" applyFont="1" applyBorder="1" applyAlignment="1">
      <alignment horizontal="justify" vertical="center"/>
    </xf>
    <xf numFmtId="164" fontId="1" fillId="0" borderId="54" xfId="1" applyFont="1" applyBorder="1" applyAlignment="1">
      <alignment horizontal="justify" vertical="center"/>
    </xf>
    <xf numFmtId="164" fontId="1" fillId="3" borderId="46" xfId="1" applyFont="1" applyFill="1" applyBorder="1" applyAlignment="1" applyProtection="1">
      <alignment horizontal="center" vertical="center" wrapText="1"/>
      <protection locked="0"/>
    </xf>
    <xf numFmtId="164" fontId="150" fillId="3" borderId="46" xfId="1" applyFont="1" applyFill="1" applyBorder="1" applyAlignment="1" applyProtection="1">
      <alignment horizontal="right" vertical="center" wrapText="1"/>
      <protection hidden="1"/>
    </xf>
    <xf numFmtId="164" fontId="150" fillId="3" borderId="46" xfId="1" applyFont="1" applyFill="1" applyBorder="1" applyAlignment="1" applyProtection="1">
      <alignment horizontal="right" vertical="top" wrapText="1"/>
      <protection hidden="1"/>
    </xf>
    <xf numFmtId="165" fontId="1" fillId="0" borderId="8" xfId="1" applyNumberFormat="1" applyFont="1" applyFill="1" applyBorder="1" applyAlignment="1" applyProtection="1">
      <alignment horizontal="center" vertical="center" wrapText="1"/>
      <protection hidden="1"/>
    </xf>
    <xf numFmtId="165" fontId="1" fillId="77" borderId="8" xfId="1" applyNumberFormat="1" applyFont="1" applyFill="1" applyBorder="1" applyAlignment="1" applyProtection="1">
      <alignment horizontal="center" vertical="center" wrapText="1"/>
      <protection hidden="1"/>
    </xf>
    <xf numFmtId="0" fontId="1" fillId="0" borderId="0" xfId="56864" applyFont="1" applyAlignment="1">
      <alignment horizontal="left" vertical="center"/>
    </xf>
    <xf numFmtId="164" fontId="1" fillId="0" borderId="0" xfId="1" applyFont="1" applyAlignment="1">
      <alignment horizontal="left" vertical="center"/>
    </xf>
    <xf numFmtId="0" fontId="1" fillId="0" borderId="0" xfId="10" applyFont="1" applyAlignment="1" applyProtection="1">
      <alignment horizontal="left" vertical="center" wrapText="1"/>
      <protection hidden="1"/>
    </xf>
    <xf numFmtId="164" fontId="1" fillId="0" borderId="0" xfId="1" applyFont="1" applyAlignment="1" applyProtection="1">
      <alignment horizontal="right" vertical="center"/>
      <protection hidden="1"/>
    </xf>
    <xf numFmtId="164" fontId="150" fillId="0" borderId="0" xfId="1" applyFont="1" applyFill="1" applyBorder="1" applyAlignment="1" applyProtection="1">
      <alignment horizontal="right" vertical="center"/>
      <protection hidden="1"/>
    </xf>
    <xf numFmtId="164" fontId="150" fillId="0" borderId="0" xfId="1" applyFont="1" applyAlignment="1" applyProtection="1">
      <alignment horizontal="justify" vertical="center"/>
      <protection hidden="1"/>
    </xf>
    <xf numFmtId="165" fontId="1" fillId="0" borderId="48" xfId="1" applyNumberFormat="1" applyFont="1" applyBorder="1" applyAlignment="1" applyProtection="1">
      <alignment horizontal="center" vertical="center"/>
      <protection locked="0"/>
    </xf>
    <xf numFmtId="165" fontId="1" fillId="76" borderId="64" xfId="1" applyNumberFormat="1" applyFont="1" applyFill="1" applyBorder="1" applyAlignment="1" applyProtection="1">
      <alignment horizontal="center" vertical="center" wrapText="1"/>
      <protection locked="0"/>
    </xf>
    <xf numFmtId="165" fontId="1" fillId="0" borderId="65" xfId="1" applyNumberFormat="1" applyFont="1" applyFill="1" applyBorder="1" applyAlignment="1" applyProtection="1">
      <alignment horizontal="center" vertical="center" wrapText="1"/>
      <protection locked="0"/>
    </xf>
    <xf numFmtId="165" fontId="1" fillId="3" borderId="65" xfId="1" applyNumberFormat="1" applyFont="1" applyFill="1" applyBorder="1" applyAlignment="1" applyProtection="1">
      <alignment horizontal="center" vertical="center" wrapText="1"/>
      <protection locked="0"/>
    </xf>
    <xf numFmtId="165" fontId="1" fillId="4" borderId="65" xfId="1" applyNumberFormat="1" applyFont="1" applyFill="1" applyBorder="1" applyAlignment="1" applyProtection="1">
      <alignment horizontal="center" vertical="center" wrapText="1"/>
      <protection locked="0"/>
    </xf>
    <xf numFmtId="165" fontId="1" fillId="0" borderId="65" xfId="1" applyNumberFormat="1" applyFont="1" applyBorder="1" applyAlignment="1" applyProtection="1">
      <alignment horizontal="center" vertical="center" wrapText="1"/>
      <protection locked="0"/>
    </xf>
    <xf numFmtId="165" fontId="1" fillId="67" borderId="65" xfId="1" applyNumberFormat="1" applyFont="1" applyFill="1" applyBorder="1" applyAlignment="1" applyProtection="1">
      <alignment horizontal="center" vertical="center"/>
      <protection locked="0"/>
    </xf>
    <xf numFmtId="165" fontId="1" fillId="0" borderId="65" xfId="1" applyNumberFormat="1" applyFont="1" applyBorder="1" applyAlignment="1" applyProtection="1">
      <alignment horizontal="center" vertical="center"/>
      <protection locked="0"/>
    </xf>
    <xf numFmtId="165" fontId="1" fillId="4" borderId="65" xfId="1" applyNumberFormat="1" applyFont="1" applyFill="1" applyBorder="1" applyAlignment="1" applyProtection="1">
      <alignment horizontal="center" vertical="center"/>
      <protection locked="0"/>
    </xf>
    <xf numFmtId="165" fontId="1" fillId="0" borderId="66" xfId="1" applyNumberFormat="1" applyFont="1" applyFill="1" applyBorder="1" applyAlignment="1" applyProtection="1">
      <alignment horizontal="center" vertical="center" wrapText="1"/>
      <protection locked="0"/>
    </xf>
    <xf numFmtId="165" fontId="1" fillId="3" borderId="67" xfId="1" applyNumberFormat="1" applyFont="1" applyFill="1" applyBorder="1" applyAlignment="1" applyProtection="1">
      <alignment horizontal="center" vertical="center" wrapText="1"/>
      <protection locked="0"/>
    </xf>
    <xf numFmtId="165" fontId="1" fillId="0" borderId="0" xfId="1" applyNumberFormat="1" applyFont="1" applyFill="1" applyBorder="1" applyAlignment="1" applyProtection="1">
      <alignment horizontal="center" vertical="center"/>
      <protection locked="0"/>
    </xf>
    <xf numFmtId="165" fontId="1" fillId="76" borderId="65" xfId="1" applyNumberFormat="1" applyFont="1" applyFill="1" applyBorder="1" applyAlignment="1" applyProtection="1">
      <alignment horizontal="center" vertical="center" wrapText="1"/>
      <protection locked="0"/>
    </xf>
    <xf numFmtId="165" fontId="1" fillId="78" borderId="65" xfId="1" applyNumberFormat="1" applyFont="1" applyFill="1" applyBorder="1" applyAlignment="1" applyProtection="1">
      <alignment horizontal="center" vertical="center"/>
      <protection locked="0"/>
    </xf>
    <xf numFmtId="165" fontId="1" fillId="3" borderId="68" xfId="1" applyNumberFormat="1" applyFont="1" applyFill="1" applyBorder="1" applyAlignment="1" applyProtection="1">
      <alignment horizontal="center" vertical="center" wrapText="1"/>
      <protection locked="0"/>
    </xf>
    <xf numFmtId="165" fontId="1" fillId="0" borderId="64" xfId="1" applyNumberFormat="1" applyFont="1" applyBorder="1" applyAlignment="1" applyProtection="1">
      <alignment horizontal="center" vertical="center"/>
      <protection locked="0"/>
    </xf>
    <xf numFmtId="165" fontId="1" fillId="3" borderId="46" xfId="1" applyNumberFormat="1" applyFont="1" applyFill="1" applyBorder="1" applyAlignment="1" applyProtection="1">
      <alignment horizontal="center" vertical="center" wrapText="1"/>
      <protection locked="0"/>
    </xf>
    <xf numFmtId="165" fontId="1" fillId="0" borderId="8" xfId="1" applyNumberFormat="1" applyFont="1" applyBorder="1" applyAlignment="1" applyProtection="1">
      <alignment horizontal="center" vertical="center"/>
      <protection locked="0"/>
    </xf>
    <xf numFmtId="164" fontId="151" fillId="83" borderId="46" xfId="1" applyFont="1" applyFill="1" applyBorder="1" applyAlignment="1">
      <alignment horizontal="center" vertical="center" wrapText="1"/>
    </xf>
    <xf numFmtId="0" fontId="133" fillId="82" borderId="46" xfId="0" applyFont="1" applyFill="1" applyBorder="1" applyAlignment="1">
      <alignment horizontal="center" vertical="center"/>
    </xf>
    <xf numFmtId="164" fontId="151" fillId="82" borderId="46" xfId="6" applyNumberFormat="1" applyFont="1" applyFill="1" applyBorder="1" applyAlignment="1">
      <alignment horizontal="center" vertical="center"/>
    </xf>
    <xf numFmtId="0" fontId="153" fillId="82" borderId="59" xfId="5587" applyNumberFormat="1" applyFont="1" applyFill="1" applyBorder="1" applyAlignment="1">
      <alignment horizontal="center" vertical="center"/>
    </xf>
    <xf numFmtId="0" fontId="153" fillId="82" borderId="49" xfId="5587" applyNumberFormat="1" applyFont="1" applyFill="1" applyBorder="1" applyAlignment="1">
      <alignment horizontal="center" vertical="center"/>
    </xf>
    <xf numFmtId="164" fontId="154" fillId="83" borderId="46" xfId="1" applyFont="1" applyFill="1" applyBorder="1" applyAlignment="1">
      <alignment horizontal="center" vertical="center" wrapText="1"/>
    </xf>
    <xf numFmtId="164" fontId="128" fillId="74" borderId="49" xfId="6" applyNumberFormat="1" applyFont="1" applyFill="1" applyBorder="1" applyAlignment="1" applyProtection="1">
      <alignment horizontal="center" vertical="center"/>
      <protection hidden="1"/>
    </xf>
    <xf numFmtId="0" fontId="134" fillId="74" borderId="49" xfId="5587" applyNumberFormat="1" applyFont="1" applyFill="1" applyBorder="1" applyAlignment="1" applyProtection="1">
      <alignment horizontal="center" vertical="center"/>
      <protection hidden="1"/>
    </xf>
    <xf numFmtId="0" fontId="128" fillId="0" borderId="51" xfId="5" applyFont="1" applyBorder="1" applyAlignment="1" applyProtection="1">
      <alignment horizontal="center" vertical="center"/>
      <protection hidden="1"/>
    </xf>
    <xf numFmtId="0" fontId="128" fillId="0" borderId="48" xfId="5" applyFont="1" applyBorder="1" applyAlignment="1" applyProtection="1">
      <alignment horizontal="center" vertical="top"/>
      <protection hidden="1"/>
    </xf>
    <xf numFmtId="0" fontId="133" fillId="0" borderId="5" xfId="0" applyFont="1" applyBorder="1" applyAlignment="1" applyProtection="1">
      <alignment horizontal="center" vertical="center" wrapText="1"/>
      <protection hidden="1"/>
    </xf>
    <xf numFmtId="0" fontId="129" fillId="0" borderId="47" xfId="5" applyFont="1" applyBorder="1" applyAlignment="1" applyProtection="1">
      <alignment horizontal="left" vertical="center" wrapText="1"/>
      <protection hidden="1"/>
    </xf>
    <xf numFmtId="0" fontId="129" fillId="0" borderId="51" xfId="5" applyFont="1" applyBorder="1" applyAlignment="1" applyProtection="1">
      <alignment horizontal="left" vertical="center" wrapText="1"/>
      <protection hidden="1"/>
    </xf>
    <xf numFmtId="0" fontId="150" fillId="74" borderId="5" xfId="10" applyFont="1" applyFill="1" applyBorder="1" applyAlignment="1">
      <alignment horizontal="center" vertical="center"/>
    </xf>
    <xf numFmtId="0" fontId="150" fillId="74" borderId="51" xfId="10" applyFont="1" applyFill="1" applyBorder="1" applyAlignment="1">
      <alignment horizontal="center" vertical="center"/>
    </xf>
    <xf numFmtId="164" fontId="150" fillId="74" borderId="51" xfId="1" applyFont="1" applyFill="1" applyBorder="1" applyAlignment="1">
      <alignment horizontal="center" vertical="center"/>
    </xf>
    <xf numFmtId="164" fontId="150" fillId="2" borderId="51" xfId="1" applyFont="1" applyFill="1" applyBorder="1" applyAlignment="1" applyProtection="1">
      <alignment horizontal="center" vertical="center" wrapText="1"/>
      <protection hidden="1"/>
    </xf>
    <xf numFmtId="165" fontId="150" fillId="2" borderId="46" xfId="1" applyNumberFormat="1" applyFont="1" applyFill="1" applyBorder="1" applyAlignment="1" applyProtection="1">
      <alignment horizontal="center" vertical="center" wrapText="1"/>
      <protection locked="0"/>
    </xf>
    <xf numFmtId="166" fontId="150" fillId="2" borderId="46" xfId="7" applyFont="1" applyFill="1" applyBorder="1" applyAlignment="1" applyProtection="1">
      <alignment horizontal="center" vertical="center" wrapText="1"/>
      <protection hidden="1"/>
    </xf>
    <xf numFmtId="0" fontId="150" fillId="2" borderId="46" xfId="10" applyFont="1" applyFill="1" applyBorder="1" applyAlignment="1" applyProtection="1">
      <alignment horizontal="center" vertical="center" wrapText="1"/>
      <protection hidden="1"/>
    </xf>
    <xf numFmtId="0" fontId="150" fillId="74" borderId="5" xfId="3" applyFont="1" applyFill="1" applyBorder="1" applyAlignment="1" applyProtection="1">
      <alignment horizontal="center" vertical="center"/>
      <protection hidden="1"/>
    </xf>
    <xf numFmtId="0" fontId="136" fillId="74" borderId="46" xfId="10" applyFont="1" applyFill="1" applyBorder="1" applyAlignment="1">
      <alignment horizontal="center" vertical="center"/>
    </xf>
    <xf numFmtId="164" fontId="136" fillId="74" borderId="46" xfId="1" applyFont="1" applyFill="1" applyBorder="1" applyAlignment="1">
      <alignment horizontal="center" vertical="center"/>
    </xf>
    <xf numFmtId="164" fontId="136" fillId="74" borderId="70" xfId="1" applyFont="1" applyFill="1" applyBorder="1" applyAlignment="1">
      <alignment horizontal="center" vertical="center"/>
    </xf>
    <xf numFmtId="0" fontId="133" fillId="2" borderId="70" xfId="10" applyFont="1" applyFill="1" applyBorder="1" applyAlignment="1" applyProtection="1">
      <alignment horizontal="center" vertical="center" wrapText="1"/>
      <protection hidden="1"/>
    </xf>
    <xf numFmtId="0" fontId="133" fillId="2" borderId="59" xfId="10" applyFont="1" applyFill="1" applyBorder="1" applyAlignment="1" applyProtection="1">
      <alignment horizontal="center" vertical="center" wrapText="1"/>
      <protection hidden="1"/>
    </xf>
    <xf numFmtId="166" fontId="133" fillId="2" borderId="70" xfId="7" applyFont="1" applyFill="1" applyBorder="1" applyAlignment="1" applyProtection="1">
      <alignment horizontal="center" vertical="center" wrapText="1"/>
      <protection hidden="1"/>
    </xf>
    <xf numFmtId="166" fontId="133" fillId="2" borderId="59" xfId="7" applyFont="1" applyFill="1" applyBorder="1" applyAlignment="1" applyProtection="1">
      <alignment horizontal="center" vertical="center" wrapText="1"/>
      <protection hidden="1"/>
    </xf>
    <xf numFmtId="164" fontId="133" fillId="2" borderId="70" xfId="1" applyFont="1" applyFill="1" applyBorder="1" applyAlignment="1" applyProtection="1">
      <alignment horizontal="center" vertical="center" wrapText="1"/>
      <protection locked="0"/>
    </xf>
    <xf numFmtId="164" fontId="133" fillId="2" borderId="59" xfId="1" applyFont="1" applyFill="1" applyBorder="1" applyAlignment="1" applyProtection="1">
      <alignment horizontal="center" vertical="center" wrapText="1"/>
      <protection locked="0"/>
    </xf>
    <xf numFmtId="164" fontId="133" fillId="2" borderId="46" xfId="1" applyFont="1" applyFill="1" applyBorder="1" applyAlignment="1" applyProtection="1">
      <alignment horizontal="center" vertical="center" wrapText="1"/>
      <protection hidden="1"/>
    </xf>
    <xf numFmtId="164" fontId="136" fillId="2" borderId="46" xfId="1" applyFont="1" applyFill="1" applyBorder="1" applyAlignment="1" applyProtection="1">
      <alignment horizontal="center" vertical="center" wrapText="1"/>
      <protection hidden="1"/>
    </xf>
    <xf numFmtId="164" fontId="133" fillId="2" borderId="46" xfId="1" applyFont="1" applyFill="1" applyBorder="1" applyAlignment="1" applyProtection="1">
      <alignment horizontal="center" vertical="center"/>
      <protection hidden="1"/>
    </xf>
    <xf numFmtId="0" fontId="133" fillId="74" borderId="46" xfId="10" applyFont="1" applyFill="1" applyBorder="1" applyAlignment="1">
      <alignment horizontal="center" vertical="center"/>
    </xf>
    <xf numFmtId="164" fontId="136" fillId="2" borderId="46" xfId="1" applyFont="1" applyFill="1" applyBorder="1" applyAlignment="1" applyProtection="1">
      <alignment horizontal="center" vertical="center" wrapText="1"/>
    </xf>
    <xf numFmtId="0" fontId="136" fillId="2" borderId="8" xfId="10" applyFont="1" applyFill="1" applyBorder="1" applyAlignment="1">
      <alignment horizontal="center" vertical="center" wrapText="1"/>
    </xf>
    <xf numFmtId="166" fontId="136" fillId="2" borderId="8" xfId="7" applyFont="1" applyFill="1" applyBorder="1" applyAlignment="1" applyProtection="1">
      <alignment horizontal="center" vertical="center" wrapText="1"/>
    </xf>
    <xf numFmtId="164" fontId="136" fillId="2" borderId="8" xfId="1" applyFont="1" applyFill="1" applyBorder="1" applyAlignment="1" applyProtection="1">
      <alignment horizontal="center" vertical="center" wrapText="1"/>
    </xf>
    <xf numFmtId="164" fontId="136" fillId="2" borderId="8" xfId="1" applyFont="1" applyFill="1" applyBorder="1" applyAlignment="1" applyProtection="1">
      <alignment horizontal="center" vertical="center" wrapText="1"/>
      <protection locked="0"/>
    </xf>
    <xf numFmtId="0" fontId="150" fillId="0" borderId="46" xfId="0" applyFont="1" applyBorder="1" applyAlignment="1">
      <alignment horizontal="center"/>
    </xf>
    <xf numFmtId="0" fontId="136" fillId="0" borderId="46" xfId="10" applyFont="1" applyBorder="1" applyAlignment="1">
      <alignment horizontal="center" vertical="center"/>
    </xf>
    <xf numFmtId="0" fontId="136" fillId="2" borderId="46" xfId="10" applyFont="1" applyFill="1" applyBorder="1" applyAlignment="1" applyProtection="1">
      <alignment horizontal="center" vertical="center" wrapText="1"/>
      <protection hidden="1"/>
    </xf>
    <xf numFmtId="166" fontId="136" fillId="2" borderId="46" xfId="7" applyFont="1" applyFill="1" applyBorder="1" applyAlignment="1" applyProtection="1">
      <alignment horizontal="center" vertical="center" wrapText="1"/>
      <protection hidden="1"/>
    </xf>
    <xf numFmtId="164" fontId="136" fillId="2" borderId="46" xfId="1" applyFont="1" applyFill="1" applyBorder="1" applyAlignment="1" applyProtection="1">
      <alignment horizontal="center" vertical="center" wrapText="1"/>
      <protection locked="0"/>
    </xf>
    <xf numFmtId="0" fontId="140" fillId="0" borderId="55" xfId="0" applyFont="1" applyBorder="1" applyAlignment="1">
      <alignment horizontal="left" vertical="center" wrapText="1"/>
    </xf>
    <xf numFmtId="0" fontId="139" fillId="0" borderId="56" xfId="0" applyFont="1" applyBorder="1" applyAlignment="1">
      <alignment horizontal="left" vertical="center" wrapText="1"/>
    </xf>
    <xf numFmtId="0" fontId="139" fillId="0" borderId="57" xfId="0" applyFont="1" applyBorder="1" applyAlignment="1">
      <alignment horizontal="left" vertical="center" wrapText="1"/>
    </xf>
    <xf numFmtId="0" fontId="139" fillId="0" borderId="55" xfId="0" applyFont="1" applyBorder="1" applyAlignment="1">
      <alignment horizontal="left" vertical="center" wrapText="1"/>
    </xf>
    <xf numFmtId="171" fontId="150" fillId="82" borderId="49" xfId="3310" applyNumberFormat="1" applyFont="1" applyFill="1" applyBorder="1" applyAlignment="1" applyProtection="1">
      <alignment horizontal="center" vertical="center"/>
      <protection hidden="1"/>
    </xf>
    <xf numFmtId="0" fontId="150" fillId="82" borderId="49" xfId="0" applyFont="1" applyFill="1" applyBorder="1" applyAlignment="1" applyProtection="1">
      <alignment horizontal="center" vertical="center"/>
      <protection hidden="1"/>
    </xf>
    <xf numFmtId="0" fontId="150" fillId="82" borderId="49" xfId="0" applyFont="1" applyFill="1" applyBorder="1" applyAlignment="1" applyProtection="1">
      <alignment horizontal="center" vertical="center" wrapText="1"/>
      <protection hidden="1"/>
    </xf>
    <xf numFmtId="171" fontId="150" fillId="4" borderId="70" xfId="3310" applyNumberFormat="1" applyFont="1" applyFill="1" applyBorder="1" applyAlignment="1" applyProtection="1">
      <alignment horizontal="center" vertical="center"/>
      <protection hidden="1"/>
    </xf>
    <xf numFmtId="171" fontId="150" fillId="4" borderId="49" xfId="3310" applyNumberFormat="1" applyFont="1" applyFill="1" applyBorder="1" applyAlignment="1" applyProtection="1">
      <alignment horizontal="center" vertical="center"/>
      <protection hidden="1"/>
    </xf>
    <xf numFmtId="0" fontId="131" fillId="4" borderId="70" xfId="0" applyFont="1" applyFill="1" applyBorder="1" applyAlignment="1" applyProtection="1">
      <alignment horizontal="center" vertical="center" wrapText="1"/>
      <protection hidden="1"/>
    </xf>
    <xf numFmtId="0" fontId="131" fillId="4" borderId="49" xfId="0" applyFont="1" applyFill="1" applyBorder="1" applyAlignment="1" applyProtection="1">
      <alignment horizontal="center" vertical="center" wrapText="1"/>
      <protection hidden="1"/>
    </xf>
    <xf numFmtId="171" fontId="150" fillId="4" borderId="59" xfId="3310" applyNumberFormat="1" applyFont="1" applyFill="1" applyBorder="1" applyAlignment="1" applyProtection="1">
      <alignment horizontal="center" vertical="center"/>
      <protection hidden="1"/>
    </xf>
    <xf numFmtId="0" fontId="150" fillId="4" borderId="70" xfId="0" applyFont="1" applyFill="1" applyBorder="1" applyAlignment="1" applyProtection="1">
      <alignment horizontal="center" vertical="center"/>
      <protection hidden="1"/>
    </xf>
    <xf numFmtId="0" fontId="150" fillId="4" borderId="49" xfId="0" applyFont="1" applyFill="1" applyBorder="1" applyAlignment="1" applyProtection="1">
      <alignment horizontal="center" vertical="center"/>
      <protection hidden="1"/>
    </xf>
    <xf numFmtId="0" fontId="150" fillId="4" borderId="70" xfId="0" applyFont="1" applyFill="1" applyBorder="1" applyAlignment="1" applyProtection="1">
      <alignment horizontal="center" vertical="center" wrapText="1"/>
      <protection hidden="1"/>
    </xf>
    <xf numFmtId="0" fontId="150" fillId="4" borderId="49" xfId="0" applyFont="1" applyFill="1" applyBorder="1" applyAlignment="1" applyProtection="1">
      <alignment horizontal="center" vertical="center" wrapText="1"/>
      <protection hidden="1"/>
    </xf>
    <xf numFmtId="171" fontId="150" fillId="4" borderId="71" xfId="3310" applyNumberFormat="1" applyFont="1" applyFill="1" applyBorder="1" applyAlignment="1" applyProtection="1">
      <alignment horizontal="center" vertical="center"/>
      <protection hidden="1"/>
    </xf>
    <xf numFmtId="171" fontId="150" fillId="4" borderId="72" xfId="3310" applyNumberFormat="1" applyFont="1" applyFill="1" applyBorder="1" applyAlignment="1" applyProtection="1">
      <alignment horizontal="center" vertical="center"/>
      <protection hidden="1"/>
    </xf>
    <xf numFmtId="171" fontId="150" fillId="4" borderId="73" xfId="3310" applyNumberFormat="1" applyFont="1" applyFill="1" applyBorder="1" applyAlignment="1" applyProtection="1">
      <alignment horizontal="center" vertical="center"/>
      <protection hidden="1"/>
    </xf>
    <xf numFmtId="171" fontId="150" fillId="4" borderId="74" xfId="3310" applyNumberFormat="1" applyFont="1" applyFill="1" applyBorder="1" applyAlignment="1" applyProtection="1">
      <alignment horizontal="center" vertical="center"/>
      <protection hidden="1"/>
    </xf>
    <xf numFmtId="171" fontId="150" fillId="4" borderId="48" xfId="3310" applyNumberFormat="1" applyFont="1" applyFill="1" applyBorder="1" applyAlignment="1" applyProtection="1">
      <alignment horizontal="center" vertical="center"/>
      <protection hidden="1"/>
    </xf>
    <xf numFmtId="171" fontId="150" fillId="4" borderId="75" xfId="3310" applyNumberFormat="1" applyFont="1" applyFill="1" applyBorder="1" applyAlignment="1" applyProtection="1">
      <alignment horizontal="center" vertical="center"/>
      <protection hidden="1"/>
    </xf>
    <xf numFmtId="0" fontId="147" fillId="0" borderId="46" xfId="0" applyFont="1" applyBorder="1" applyAlignment="1">
      <alignment horizontal="center" vertical="center"/>
    </xf>
    <xf numFmtId="0" fontId="155" fillId="0" borderId="46" xfId="0" applyFont="1" applyBorder="1" applyAlignment="1">
      <alignment horizontal="center" vertical="center"/>
    </xf>
    <xf numFmtId="0" fontId="134" fillId="74" borderId="70" xfId="5587" applyNumberFormat="1" applyFont="1" applyFill="1" applyBorder="1" applyAlignment="1" applyProtection="1">
      <alignment horizontal="center" vertical="center"/>
      <protection hidden="1"/>
    </xf>
    <xf numFmtId="164" fontId="128" fillId="74" borderId="70" xfId="6" applyNumberFormat="1" applyFont="1" applyFill="1" applyBorder="1" applyAlignment="1" applyProtection="1">
      <alignment horizontal="center" vertical="center"/>
      <protection hidden="1"/>
    </xf>
    <xf numFmtId="164" fontId="128" fillId="2" borderId="68" xfId="1" applyFont="1" applyFill="1" applyBorder="1" applyAlignment="1" applyProtection="1">
      <alignment horizontal="center" vertical="center" wrapText="1"/>
      <protection hidden="1"/>
    </xf>
    <xf numFmtId="164" fontId="128" fillId="2" borderId="76" xfId="1" applyFont="1" applyFill="1" applyBorder="1" applyAlignment="1" applyProtection="1">
      <alignment horizontal="center" vertical="center" wrapText="1"/>
      <protection hidden="1"/>
    </xf>
    <xf numFmtId="164" fontId="128" fillId="2" borderId="77" xfId="1" applyFont="1" applyFill="1" applyBorder="1" applyAlignment="1" applyProtection="1">
      <alignment horizontal="center" vertical="center" wrapText="1"/>
      <protection hidden="1"/>
    </xf>
    <xf numFmtId="0" fontId="153" fillId="82" borderId="70" xfId="5587" applyNumberFormat="1" applyFont="1" applyFill="1" applyBorder="1" applyAlignment="1">
      <alignment horizontal="center" vertical="center"/>
    </xf>
    <xf numFmtId="0" fontId="1" fillId="0" borderId="51" xfId="10" applyFont="1" applyBorder="1" applyAlignment="1" applyProtection="1">
      <alignment horizontal="center" vertical="center" wrapText="1"/>
      <protection hidden="1"/>
    </xf>
    <xf numFmtId="0" fontId="1" fillId="0" borderId="51" xfId="10" applyFont="1" applyBorder="1" applyAlignment="1" applyProtection="1">
      <alignment horizontal="left" vertical="center" wrapText="1"/>
      <protection hidden="1"/>
    </xf>
    <xf numFmtId="0" fontId="1" fillId="4" borderId="51" xfId="56857" applyNumberFormat="1" applyFont="1" applyFill="1" applyBorder="1" applyAlignment="1" applyProtection="1">
      <alignment horizontal="center" vertical="top" wrapText="1"/>
      <protection hidden="1"/>
    </xf>
    <xf numFmtId="0" fontId="1" fillId="0" borderId="51" xfId="56857" applyNumberFormat="1" applyFont="1" applyFill="1" applyBorder="1" applyAlignment="1" applyProtection="1">
      <alignment horizontal="center" vertical="top" wrapText="1"/>
      <protection hidden="1"/>
    </xf>
    <xf numFmtId="0" fontId="1" fillId="4" borderId="51" xfId="56857" applyNumberFormat="1" applyFont="1" applyFill="1" applyBorder="1" applyAlignment="1" applyProtection="1">
      <alignment horizontal="left" vertical="top" wrapText="1"/>
      <protection hidden="1"/>
    </xf>
    <xf numFmtId="0" fontId="1" fillId="4" borderId="51" xfId="56857" applyNumberFormat="1" applyFont="1" applyFill="1" applyBorder="1" applyAlignment="1" applyProtection="1">
      <alignment horizontal="justify" vertical="top" wrapText="1"/>
      <protection hidden="1"/>
    </xf>
    <xf numFmtId="0" fontId="150" fillId="4" borderId="51" xfId="56857" applyNumberFormat="1" applyFont="1" applyFill="1" applyBorder="1" applyAlignment="1" applyProtection="1">
      <alignment horizontal="left" vertical="top" wrapText="1"/>
      <protection hidden="1"/>
    </xf>
    <xf numFmtId="0" fontId="1" fillId="3" borderId="51" xfId="10" applyFont="1" applyFill="1" applyBorder="1" applyAlignment="1" applyProtection="1">
      <alignment horizontal="center" vertical="top" wrapText="1"/>
      <protection hidden="1"/>
    </xf>
    <xf numFmtId="0" fontId="150" fillId="3" borderId="51" xfId="10" applyFont="1" applyFill="1" applyBorder="1" applyAlignment="1" applyProtection="1">
      <alignment horizontal="left" vertical="top" wrapText="1"/>
      <protection hidden="1"/>
    </xf>
    <xf numFmtId="0" fontId="1" fillId="3" borderId="51" xfId="10" applyFont="1" applyFill="1" applyBorder="1" applyAlignment="1" applyProtection="1">
      <alignment horizontal="center" vertical="center" wrapText="1"/>
      <protection hidden="1"/>
    </xf>
    <xf numFmtId="0" fontId="1" fillId="4" borderId="51" xfId="10" applyFont="1" applyFill="1" applyBorder="1" applyAlignment="1" applyProtection="1">
      <alignment horizontal="center" vertical="center" wrapText="1"/>
      <protection hidden="1"/>
    </xf>
    <xf numFmtId="0" fontId="1" fillId="4" borderId="51" xfId="10" applyFont="1" applyFill="1" applyBorder="1" applyAlignment="1" applyProtection="1">
      <alignment horizontal="center" vertical="top" wrapText="1"/>
      <protection hidden="1"/>
    </xf>
    <xf numFmtId="0" fontId="1" fillId="0" borderId="51" xfId="10" applyFont="1" applyBorder="1" applyAlignment="1" applyProtection="1">
      <alignment horizontal="center" vertical="top" wrapText="1"/>
      <protection hidden="1"/>
    </xf>
    <xf numFmtId="0" fontId="1" fillId="0" borderId="51" xfId="10" applyFont="1" applyBorder="1" applyAlignment="1" applyProtection="1">
      <alignment horizontal="left" vertical="top" wrapText="1"/>
      <protection hidden="1"/>
    </xf>
    <xf numFmtId="0" fontId="150" fillId="0" borderId="51" xfId="10" applyFont="1" applyBorder="1" applyAlignment="1" applyProtection="1">
      <alignment horizontal="left" vertical="top" wrapText="1"/>
      <protection hidden="1"/>
    </xf>
    <xf numFmtId="0" fontId="150" fillId="0" borderId="51" xfId="10" applyFont="1" applyBorder="1" applyAlignment="1" applyProtection="1">
      <alignment horizontal="center" vertical="top" wrapText="1"/>
      <protection hidden="1"/>
    </xf>
    <xf numFmtId="166" fontId="150" fillId="0" borderId="51" xfId="7" applyFont="1" applyFill="1" applyBorder="1" applyAlignment="1" applyProtection="1">
      <alignment horizontal="left" vertical="top" wrapText="1"/>
      <protection hidden="1"/>
    </xf>
    <xf numFmtId="0" fontId="150" fillId="0" borderId="51" xfId="10" applyFont="1" applyBorder="1" applyAlignment="1" applyProtection="1">
      <alignment horizontal="center" vertical="center" wrapText="1"/>
      <protection hidden="1"/>
    </xf>
    <xf numFmtId="0" fontId="1" fillId="0" borderId="51" xfId="10" applyFont="1" applyBorder="1" applyAlignment="1" applyProtection="1">
      <alignment horizontal="center" vertical="center"/>
      <protection hidden="1"/>
    </xf>
    <xf numFmtId="169" fontId="1" fillId="0" borderId="51" xfId="0" applyNumberFormat="1" applyFont="1" applyBorder="1" applyAlignment="1" applyProtection="1">
      <alignment horizontal="center" vertical="top" wrapText="1"/>
      <protection hidden="1"/>
    </xf>
    <xf numFmtId="2" fontId="1" fillId="0" borderId="51" xfId="0" applyNumberFormat="1" applyFont="1" applyBorder="1" applyAlignment="1" applyProtection="1">
      <alignment horizontal="center" vertical="top" wrapText="1"/>
      <protection hidden="1"/>
    </xf>
    <xf numFmtId="0" fontId="150" fillId="0" borderId="51" xfId="0" applyFont="1" applyBorder="1" applyAlignment="1" applyProtection="1">
      <alignment horizontal="left" vertical="top" wrapText="1"/>
      <protection hidden="1"/>
    </xf>
    <xf numFmtId="0" fontId="1" fillId="0" borderId="51" xfId="0" applyFont="1" applyBorder="1" applyAlignment="1" applyProtection="1">
      <alignment horizontal="center" vertical="center" wrapText="1"/>
      <protection hidden="1"/>
    </xf>
    <xf numFmtId="0" fontId="1" fillId="0" borderId="51" xfId="0" applyFont="1" applyBorder="1" applyAlignment="1" applyProtection="1">
      <alignment horizontal="left" vertical="top" wrapText="1"/>
      <protection hidden="1"/>
    </xf>
    <xf numFmtId="0" fontId="1" fillId="0" borderId="51" xfId="0" applyFont="1" applyBorder="1" applyAlignment="1" applyProtection="1">
      <alignment horizontal="center" vertical="center"/>
      <protection hidden="1"/>
    </xf>
    <xf numFmtId="164" fontId="1" fillId="0" borderId="51" xfId="1" applyFont="1" applyFill="1" applyBorder="1" applyAlignment="1" applyProtection="1">
      <alignment horizontal="center" vertical="top" wrapText="1"/>
      <protection hidden="1"/>
    </xf>
    <xf numFmtId="0" fontId="150" fillId="4" borderId="51" xfId="0" applyFont="1" applyFill="1" applyBorder="1" applyAlignment="1" applyProtection="1">
      <alignment horizontal="left" vertical="top" wrapText="1"/>
      <protection hidden="1"/>
    </xf>
    <xf numFmtId="0" fontId="1" fillId="4" borderId="51" xfId="0" applyFont="1" applyFill="1" applyBorder="1" applyAlignment="1" applyProtection="1">
      <alignment horizontal="center" vertical="center" wrapText="1"/>
      <protection hidden="1"/>
    </xf>
    <xf numFmtId="2" fontId="1" fillId="4" borderId="51" xfId="0" applyNumberFormat="1" applyFont="1" applyFill="1" applyBorder="1" applyAlignment="1" applyProtection="1">
      <alignment horizontal="right" vertical="top" wrapText="1"/>
      <protection hidden="1"/>
    </xf>
    <xf numFmtId="49" fontId="1" fillId="4" borderId="51" xfId="0" applyNumberFormat="1" applyFont="1" applyFill="1" applyBorder="1" applyAlignment="1" applyProtection="1">
      <alignment horizontal="left" vertical="top" wrapText="1"/>
      <protection hidden="1"/>
    </xf>
    <xf numFmtId="0" fontId="0" fillId="0" borderId="51" xfId="10" applyFont="1" applyBorder="1" applyAlignment="1" applyProtection="1">
      <alignment horizontal="left" vertical="top" wrapText="1"/>
      <protection hidden="1"/>
    </xf>
    <xf numFmtId="0" fontId="1" fillId="0" borderId="51" xfId="5" applyFont="1" applyBorder="1" applyAlignment="1" applyProtection="1">
      <alignment horizontal="center" vertical="center"/>
      <protection hidden="1"/>
    </xf>
    <xf numFmtId="172" fontId="1" fillId="0" borderId="51" xfId="0" applyNumberFormat="1" applyFont="1" applyBorder="1" applyAlignment="1" applyProtection="1">
      <alignment horizontal="left" vertical="top" wrapText="1"/>
      <protection hidden="1"/>
    </xf>
    <xf numFmtId="0" fontId="1" fillId="0" borderId="51" xfId="56856" applyNumberFormat="1" applyFont="1" applyFill="1" applyBorder="1" applyAlignment="1" applyProtection="1">
      <alignment horizontal="left" vertical="top" wrapText="1"/>
      <protection hidden="1"/>
    </xf>
    <xf numFmtId="0" fontId="150" fillId="0" borderId="51" xfId="5" applyFont="1" applyBorder="1" applyAlignment="1" applyProtection="1">
      <alignment horizontal="center" vertical="center"/>
      <protection hidden="1"/>
    </xf>
    <xf numFmtId="0" fontId="162" fillId="0" borderId="51" xfId="10" applyFont="1" applyBorder="1" applyAlignment="1" applyProtection="1">
      <alignment horizontal="left" vertical="top" wrapText="1"/>
      <protection hidden="1"/>
    </xf>
    <xf numFmtId="0" fontId="162" fillId="0" borderId="51" xfId="5" applyFont="1" applyBorder="1" applyAlignment="1" applyProtection="1">
      <alignment horizontal="center" vertical="center"/>
      <protection hidden="1"/>
    </xf>
    <xf numFmtId="165" fontId="150" fillId="0" borderId="51" xfId="1" applyNumberFormat="1" applyFont="1" applyFill="1" applyBorder="1" applyAlignment="1" applyProtection="1">
      <alignment horizontal="center" vertical="top" wrapText="1"/>
      <protection hidden="1"/>
    </xf>
    <xf numFmtId="165" fontId="150" fillId="0" borderId="51" xfId="1" applyNumberFormat="1" applyFont="1" applyFill="1" applyBorder="1" applyAlignment="1" applyProtection="1">
      <alignment horizontal="center" vertical="center" wrapText="1"/>
      <protection hidden="1"/>
    </xf>
    <xf numFmtId="0" fontId="1" fillId="0" borderId="51" xfId="3" applyFont="1" applyBorder="1" applyAlignment="1" applyProtection="1">
      <alignment horizontal="center" vertical="center"/>
      <protection hidden="1"/>
    </xf>
    <xf numFmtId="2" fontId="1" fillId="4" borderId="51" xfId="19615" applyNumberFormat="1" applyFill="1" applyBorder="1" applyAlignment="1" applyProtection="1">
      <alignment horizontal="center" vertical="top"/>
      <protection hidden="1"/>
    </xf>
    <xf numFmtId="0" fontId="1" fillId="4" borderId="51" xfId="19615" applyFill="1" applyBorder="1" applyAlignment="1" applyProtection="1">
      <alignment horizontal="center" vertical="top"/>
      <protection hidden="1"/>
    </xf>
    <xf numFmtId="1" fontId="150" fillId="0" borderId="51" xfId="56868" applyNumberFormat="1" applyFont="1" applyBorder="1" applyAlignment="1" applyProtection="1">
      <alignment horizontal="left" vertical="top" wrapText="1"/>
      <protection hidden="1"/>
    </xf>
    <xf numFmtId="0" fontId="150" fillId="4" borderId="51" xfId="10" applyFont="1" applyFill="1" applyBorder="1" applyAlignment="1" applyProtection="1">
      <alignment horizontal="center" vertical="top" wrapText="1"/>
      <protection hidden="1"/>
    </xf>
    <xf numFmtId="166" fontId="150" fillId="4" borderId="51" xfId="7" applyFont="1" applyFill="1" applyBorder="1" applyAlignment="1" applyProtection="1">
      <alignment horizontal="left" vertical="top" wrapText="1"/>
      <protection hidden="1"/>
    </xf>
    <xf numFmtId="0" fontId="1" fillId="4" borderId="51" xfId="7" applyNumberFormat="1" applyFont="1" applyFill="1" applyBorder="1" applyAlignment="1" applyProtection="1">
      <alignment horizontal="left" vertical="top" wrapText="1"/>
      <protection hidden="1"/>
    </xf>
    <xf numFmtId="0" fontId="150" fillId="4" borderId="51" xfId="10" applyFont="1" applyFill="1" applyBorder="1" applyAlignment="1" applyProtection="1">
      <alignment horizontal="center" vertical="top"/>
      <protection hidden="1"/>
    </xf>
    <xf numFmtId="0" fontId="150" fillId="4" borderId="51" xfId="10" applyFont="1" applyFill="1" applyBorder="1" applyAlignment="1" applyProtection="1">
      <alignment horizontal="left" vertical="top" wrapText="1"/>
      <protection hidden="1"/>
    </xf>
    <xf numFmtId="0" fontId="1" fillId="4" borderId="51" xfId="10" applyFont="1" applyFill="1" applyBorder="1" applyAlignment="1" applyProtection="1">
      <alignment horizontal="center" vertical="top"/>
      <protection hidden="1"/>
    </xf>
    <xf numFmtId="0" fontId="1" fillId="4" borderId="51" xfId="10" applyFont="1" applyFill="1" applyBorder="1" applyAlignment="1" applyProtection="1">
      <alignment horizontal="left" vertical="top" wrapText="1"/>
      <protection hidden="1"/>
    </xf>
    <xf numFmtId="0" fontId="1" fillId="4" borderId="51" xfId="5" applyFont="1" applyFill="1" applyBorder="1" applyAlignment="1" applyProtection="1">
      <alignment horizontal="center" vertical="center"/>
      <protection hidden="1"/>
    </xf>
    <xf numFmtId="0" fontId="1" fillId="4" borderId="51" xfId="10" applyFont="1" applyFill="1" applyBorder="1" applyAlignment="1" applyProtection="1">
      <alignment horizontal="center" vertical="top"/>
      <protection hidden="1"/>
    </xf>
    <xf numFmtId="0" fontId="150" fillId="4" borderId="51" xfId="5" applyFont="1" applyFill="1" applyBorder="1" applyAlignment="1" applyProtection="1">
      <alignment horizontal="center" vertical="center"/>
      <protection hidden="1"/>
    </xf>
    <xf numFmtId="0" fontId="1" fillId="4" borderId="51" xfId="0" applyFont="1" applyFill="1" applyBorder="1" applyAlignment="1" applyProtection="1">
      <alignment horizontal="left" vertical="top" wrapText="1"/>
      <protection hidden="1"/>
    </xf>
    <xf numFmtId="2" fontId="150" fillId="4" borderId="51" xfId="10" applyNumberFormat="1" applyFont="1" applyFill="1" applyBorder="1" applyAlignment="1" applyProtection="1">
      <alignment horizontal="center" vertical="top"/>
      <protection hidden="1"/>
    </xf>
    <xf numFmtId="166" fontId="1" fillId="0" borderId="51" xfId="7" applyFont="1" applyFill="1" applyBorder="1" applyAlignment="1" applyProtection="1">
      <alignment horizontal="left" vertical="top" wrapText="1"/>
      <protection hidden="1"/>
    </xf>
    <xf numFmtId="0" fontId="1" fillId="0" borderId="51" xfId="5" applyFont="1" applyBorder="1" applyAlignment="1" applyProtection="1">
      <alignment horizontal="left" vertical="top" wrapText="1"/>
      <protection hidden="1"/>
    </xf>
    <xf numFmtId="169" fontId="1" fillId="0" borderId="51" xfId="0" applyNumberFormat="1" applyFont="1" applyBorder="1" applyAlignment="1" applyProtection="1">
      <alignment horizontal="center" vertical="top"/>
      <protection hidden="1"/>
    </xf>
    <xf numFmtId="2" fontId="1" fillId="0" borderId="51" xfId="0" applyNumberFormat="1" applyFont="1" applyBorder="1" applyAlignment="1" applyProtection="1">
      <alignment horizontal="center" vertical="top"/>
      <protection hidden="1"/>
    </xf>
    <xf numFmtId="169" fontId="150" fillId="0" borderId="51" xfId="0" applyNumberFormat="1" applyFont="1" applyBorder="1" applyAlignment="1" applyProtection="1">
      <alignment horizontal="center" vertical="top"/>
      <protection hidden="1"/>
    </xf>
    <xf numFmtId="0" fontId="1" fillId="0" borderId="51" xfId="10" applyFont="1" applyBorder="1" applyAlignment="1" applyProtection="1">
      <alignment horizontal="center" vertical="top"/>
      <protection hidden="1"/>
    </xf>
    <xf numFmtId="0" fontId="150" fillId="0" borderId="51" xfId="5" applyFont="1" applyBorder="1" applyAlignment="1" applyProtection="1">
      <alignment horizontal="left" vertical="top" wrapText="1"/>
      <protection hidden="1"/>
    </xf>
    <xf numFmtId="49" fontId="1" fillId="0" borderId="51" xfId="2821" applyNumberFormat="1" applyFont="1" applyFill="1" applyBorder="1" applyAlignment="1" applyProtection="1">
      <alignment horizontal="center" vertical="top" wrapText="1"/>
      <protection hidden="1"/>
    </xf>
    <xf numFmtId="0" fontId="1" fillId="0" borderId="51" xfId="4008" applyNumberFormat="1" applyFont="1" applyFill="1" applyBorder="1" applyAlignment="1" applyProtection="1">
      <alignment horizontal="left" vertical="top" wrapText="1"/>
      <protection hidden="1"/>
    </xf>
    <xf numFmtId="49" fontId="1" fillId="0" borderId="51" xfId="2571" applyNumberFormat="1" applyFont="1" applyFill="1" applyBorder="1" applyAlignment="1" applyProtection="1">
      <alignment horizontal="center" vertical="top" wrapText="1"/>
      <protection hidden="1"/>
    </xf>
    <xf numFmtId="0" fontId="1" fillId="0" borderId="51" xfId="5138" applyNumberFormat="1" applyFont="1" applyFill="1" applyBorder="1" applyAlignment="1" applyProtection="1">
      <alignment horizontal="left" vertical="top" wrapText="1"/>
      <protection hidden="1"/>
    </xf>
    <xf numFmtId="169" fontId="150" fillId="0" borderId="51" xfId="10" applyNumberFormat="1" applyFont="1" applyBorder="1" applyAlignment="1" applyProtection="1">
      <alignment horizontal="center" vertical="top"/>
      <protection hidden="1"/>
    </xf>
    <xf numFmtId="2" fontId="1" fillId="0" borderId="51" xfId="10" applyNumberFormat="1" applyFont="1" applyBorder="1" applyAlignment="1" applyProtection="1">
      <alignment horizontal="center" vertical="top"/>
      <protection hidden="1"/>
    </xf>
    <xf numFmtId="0" fontId="150" fillId="0" borderId="51" xfId="10" applyFont="1" applyBorder="1" applyAlignment="1" applyProtection="1">
      <alignment horizontal="center" vertical="top"/>
      <protection hidden="1"/>
    </xf>
    <xf numFmtId="0" fontId="1" fillId="4" borderId="51" xfId="0" applyFont="1" applyFill="1" applyBorder="1" applyAlignment="1" applyProtection="1">
      <alignment horizontal="center" vertical="center"/>
      <protection hidden="1"/>
    </xf>
    <xf numFmtId="0" fontId="1" fillId="4" borderId="51" xfId="0" applyFont="1" applyFill="1" applyBorder="1" applyAlignment="1" applyProtection="1">
      <alignment horizontal="center" vertical="top"/>
      <protection hidden="1"/>
    </xf>
    <xf numFmtId="0" fontId="1" fillId="0" borderId="51" xfId="0" applyFont="1" applyBorder="1" applyAlignment="1" applyProtection="1">
      <alignment horizontal="center" vertical="top"/>
      <protection hidden="1"/>
    </xf>
    <xf numFmtId="0" fontId="1" fillId="0" borderId="51" xfId="0" applyFont="1" applyBorder="1" applyAlignment="1" applyProtection="1">
      <alignment horizontal="left" vertical="top"/>
      <protection hidden="1"/>
    </xf>
    <xf numFmtId="0" fontId="163" fillId="4" borderId="51" xfId="0" applyFont="1" applyFill="1" applyBorder="1" applyAlignment="1" applyProtection="1">
      <alignment horizontal="left" vertical="top" wrapText="1"/>
      <protection hidden="1"/>
    </xf>
    <xf numFmtId="169" fontId="150" fillId="4" borderId="51" xfId="10" applyNumberFormat="1" applyFont="1" applyFill="1" applyBorder="1" applyAlignment="1" applyProtection="1">
      <alignment horizontal="center" vertical="top"/>
      <protection hidden="1"/>
    </xf>
    <xf numFmtId="0" fontId="1" fillId="4" borderId="51" xfId="4" applyFont="1" applyFill="1" applyBorder="1" applyAlignment="1" applyProtection="1">
      <alignment horizontal="center" vertical="top" wrapText="1"/>
      <protection hidden="1"/>
    </xf>
    <xf numFmtId="0" fontId="1" fillId="0" borderId="51" xfId="4" applyFont="1" applyBorder="1" applyAlignment="1" applyProtection="1">
      <alignment horizontal="center" vertical="top" wrapText="1"/>
      <protection hidden="1"/>
    </xf>
    <xf numFmtId="2" fontId="150" fillId="4" borderId="51" xfId="4" applyNumberFormat="1" applyFont="1" applyFill="1" applyBorder="1" applyAlignment="1" applyProtection="1">
      <alignment horizontal="center" vertical="top" wrapText="1"/>
      <protection hidden="1"/>
    </xf>
    <xf numFmtId="2" fontId="1" fillId="4" borderId="51" xfId="4" applyNumberFormat="1" applyFont="1" applyFill="1" applyBorder="1" applyAlignment="1" applyProtection="1">
      <alignment horizontal="center" vertical="top" wrapText="1"/>
      <protection hidden="1"/>
    </xf>
    <xf numFmtId="0" fontId="1" fillId="67" borderId="51" xfId="19615" applyFill="1" applyBorder="1" applyAlignment="1" applyProtection="1">
      <alignment horizontal="center" vertical="center"/>
      <protection hidden="1"/>
    </xf>
    <xf numFmtId="2" fontId="150" fillId="0" borderId="51" xfId="19615" applyNumberFormat="1" applyFont="1" applyBorder="1" applyAlignment="1" applyProtection="1">
      <alignment horizontal="center" vertical="top" wrapText="1"/>
      <protection hidden="1"/>
    </xf>
    <xf numFmtId="2" fontId="150" fillId="67" borderId="51" xfId="19615" applyNumberFormat="1" applyFont="1" applyFill="1" applyBorder="1" applyAlignment="1" applyProtection="1">
      <alignment horizontal="center" vertical="top" wrapText="1"/>
      <protection hidden="1"/>
    </xf>
    <xf numFmtId="0" fontId="150" fillId="0" borderId="51" xfId="19615" applyFont="1" applyBorder="1" applyAlignment="1" applyProtection="1">
      <alignment horizontal="center" vertical="top"/>
      <protection hidden="1"/>
    </xf>
    <xf numFmtId="0" fontId="150" fillId="67" borderId="51" xfId="19615" applyFont="1" applyFill="1" applyBorder="1" applyAlignment="1" applyProtection="1">
      <alignment horizontal="center" vertical="center"/>
      <protection hidden="1"/>
    </xf>
    <xf numFmtId="0" fontId="150" fillId="4" borderId="51" xfId="19615" applyFont="1" applyFill="1" applyBorder="1" applyAlignment="1" applyProtection="1">
      <alignment horizontal="center" vertical="top"/>
      <protection hidden="1"/>
    </xf>
    <xf numFmtId="225" fontId="1" fillId="0" borderId="51" xfId="19615" applyNumberFormat="1" applyBorder="1" applyAlignment="1" applyProtection="1">
      <alignment horizontal="left" vertical="top" wrapText="1"/>
      <protection hidden="1"/>
    </xf>
    <xf numFmtId="225" fontId="150" fillId="67" borderId="51" xfId="19615" applyNumberFormat="1" applyFont="1" applyFill="1" applyBorder="1" applyAlignment="1" applyProtection="1">
      <alignment horizontal="left" vertical="top" wrapText="1"/>
      <protection hidden="1"/>
    </xf>
    <xf numFmtId="0" fontId="150" fillId="76" borderId="51" xfId="10" applyFont="1" applyFill="1" applyBorder="1" applyAlignment="1" applyProtection="1">
      <alignment horizontal="center" vertical="top" wrapText="1"/>
      <protection hidden="1"/>
    </xf>
    <xf numFmtId="0" fontId="1" fillId="76" borderId="51" xfId="10" applyFont="1" applyFill="1" applyBorder="1" applyAlignment="1" applyProtection="1">
      <alignment horizontal="center" vertical="center" wrapText="1"/>
      <protection hidden="1"/>
    </xf>
    <xf numFmtId="0" fontId="1" fillId="0" borderId="51" xfId="19615" applyBorder="1" applyAlignment="1" applyProtection="1">
      <alignment horizontal="center" vertical="center" wrapText="1"/>
      <protection hidden="1"/>
    </xf>
    <xf numFmtId="0" fontId="150" fillId="0" borderId="51" xfId="19615" applyFont="1" applyBorder="1" applyAlignment="1" applyProtection="1">
      <alignment horizontal="center" vertical="center"/>
      <protection hidden="1"/>
    </xf>
    <xf numFmtId="2" fontId="150" fillId="78" borderId="51" xfId="19615" applyNumberFormat="1" applyFont="1" applyFill="1" applyBorder="1" applyAlignment="1" applyProtection="1">
      <alignment horizontal="center" vertical="top" wrapText="1"/>
      <protection hidden="1"/>
    </xf>
    <xf numFmtId="0" fontId="1" fillId="0" borderId="51" xfId="56865" applyFont="1" applyBorder="1" applyAlignment="1" applyProtection="1">
      <alignment horizontal="left" vertical="top" wrapText="1"/>
      <protection hidden="1"/>
    </xf>
    <xf numFmtId="0" fontId="150" fillId="4" borderId="51" xfId="0" applyFont="1" applyFill="1" applyBorder="1" applyAlignment="1" applyProtection="1">
      <alignment horizontal="center" vertical="top"/>
      <protection hidden="1"/>
    </xf>
    <xf numFmtId="0" fontId="150" fillId="4" borderId="51" xfId="56867" applyFont="1" applyFill="1" applyBorder="1" applyAlignment="1" applyProtection="1">
      <alignment horizontal="left" vertical="top" wrapText="1"/>
      <protection hidden="1"/>
    </xf>
    <xf numFmtId="2" fontId="150" fillId="4" borderId="51" xfId="19615" applyNumberFormat="1" applyFont="1" applyFill="1" applyBorder="1" applyAlignment="1" applyProtection="1">
      <alignment horizontal="center" vertical="top"/>
      <protection hidden="1"/>
    </xf>
    <xf numFmtId="2" fontId="150" fillId="4" borderId="51" xfId="19615" applyNumberFormat="1" applyFont="1" applyFill="1" applyBorder="1" applyAlignment="1" applyProtection="1">
      <alignment horizontal="center" vertical="top" wrapText="1"/>
      <protection hidden="1"/>
    </xf>
    <xf numFmtId="0" fontId="150" fillId="78" borderId="51" xfId="19615" applyFont="1" applyFill="1" applyBorder="1" applyAlignment="1" applyProtection="1">
      <alignment horizontal="left" vertical="top" wrapText="1"/>
      <protection hidden="1"/>
    </xf>
    <xf numFmtId="0" fontId="1" fillId="78" borderId="51" xfId="19615" applyFill="1" applyBorder="1" applyAlignment="1" applyProtection="1">
      <alignment horizontal="left" vertical="top" wrapText="1"/>
      <protection hidden="1"/>
    </xf>
    <xf numFmtId="0" fontId="1" fillId="78" borderId="51" xfId="19615" applyFill="1" applyBorder="1" applyAlignment="1" applyProtection="1">
      <alignment horizontal="center" vertical="top"/>
      <protection hidden="1"/>
    </xf>
    <xf numFmtId="0" fontId="150" fillId="78" borderId="51" xfId="19615" applyFont="1" applyFill="1" applyBorder="1" applyAlignment="1" applyProtection="1">
      <alignment horizontal="center" vertical="top"/>
      <protection hidden="1"/>
    </xf>
    <xf numFmtId="0" fontId="150" fillId="78" borderId="51" xfId="19615" applyFont="1" applyFill="1" applyBorder="1" applyAlignment="1" applyProtection="1">
      <alignment horizontal="center" vertical="center"/>
      <protection hidden="1"/>
    </xf>
    <xf numFmtId="1" fontId="1" fillId="67" borderId="51" xfId="19615" applyNumberFormat="1" applyFill="1" applyBorder="1" applyAlignment="1" applyProtection="1">
      <alignment horizontal="center" vertical="top" wrapText="1"/>
      <protection hidden="1"/>
    </xf>
    <xf numFmtId="0" fontId="162" fillId="0" borderId="51" xfId="56856" applyNumberFormat="1" applyFont="1" applyFill="1" applyBorder="1" applyAlignment="1" applyProtection="1">
      <alignment horizontal="left" vertical="top" wrapText="1"/>
      <protection hidden="1"/>
    </xf>
    <xf numFmtId="0" fontId="1" fillId="4" borderId="51" xfId="56864" applyFont="1" applyFill="1" applyBorder="1" applyAlignment="1" applyProtection="1">
      <alignment horizontal="center" vertical="top"/>
      <protection hidden="1"/>
    </xf>
    <xf numFmtId="0" fontId="1" fillId="4" borderId="51" xfId="56864" applyFont="1" applyFill="1" applyBorder="1" applyAlignment="1" applyProtection="1">
      <alignment horizontal="left" vertical="top" wrapText="1"/>
      <protection hidden="1"/>
    </xf>
    <xf numFmtId="0" fontId="136" fillId="2" borderId="70" xfId="10" applyFont="1" applyFill="1" applyBorder="1" applyAlignment="1">
      <alignment horizontal="center" vertical="center" wrapText="1"/>
    </xf>
    <xf numFmtId="166" fontId="136" fillId="2" borderId="70" xfId="7" applyFont="1" applyFill="1" applyBorder="1" applyAlignment="1" applyProtection="1">
      <alignment horizontal="center" vertical="center" wrapText="1"/>
    </xf>
    <xf numFmtId="164" fontId="136" fillId="2" borderId="70" xfId="1" applyFont="1" applyFill="1" applyBorder="1" applyAlignment="1" applyProtection="1">
      <alignment horizontal="center" vertical="center" wrapText="1"/>
    </xf>
    <xf numFmtId="164" fontId="136" fillId="2" borderId="70" xfId="1" applyFont="1" applyFill="1" applyBorder="1" applyAlignment="1" applyProtection="1">
      <alignment horizontal="center" vertical="center" wrapText="1"/>
      <protection locked="0"/>
    </xf>
    <xf numFmtId="0" fontId="150" fillId="82" borderId="70" xfId="0" applyFont="1" applyFill="1" applyBorder="1" applyAlignment="1" applyProtection="1">
      <alignment horizontal="center" vertical="center"/>
      <protection hidden="1"/>
    </xf>
    <xf numFmtId="0" fontId="150" fillId="82" borderId="70" xfId="0" applyFont="1" applyFill="1" applyBorder="1" applyAlignment="1" applyProtection="1">
      <alignment horizontal="center" vertical="center" wrapText="1"/>
      <protection hidden="1"/>
    </xf>
    <xf numFmtId="171" fontId="150" fillId="82" borderId="70" xfId="3310" applyNumberFormat="1" applyFont="1" applyFill="1" applyBorder="1" applyAlignment="1" applyProtection="1">
      <alignment horizontal="center" vertical="center"/>
      <protection hidden="1"/>
    </xf>
  </cellXfs>
  <cellStyles count="56871">
    <cellStyle name=" 1" xfId="32" xr:uid="{00000000-0005-0000-0000-000000000000}"/>
    <cellStyle name=" 1 2" xfId="33" xr:uid="{00000000-0005-0000-0000-000001000000}"/>
    <cellStyle name=" 1 2 2" xfId="34" xr:uid="{00000000-0005-0000-0000-000002000000}"/>
    <cellStyle name=" 1 2 3" xfId="35" xr:uid="{00000000-0005-0000-0000-000003000000}"/>
    <cellStyle name=" 1 3" xfId="36" xr:uid="{00000000-0005-0000-0000-000004000000}"/>
    <cellStyle name=" 1 3 2" xfId="37" xr:uid="{00000000-0005-0000-0000-000005000000}"/>
    <cellStyle name=" 1 3 3" xfId="38" xr:uid="{00000000-0005-0000-0000-000006000000}"/>
    <cellStyle name=" 1 4" xfId="39" xr:uid="{00000000-0005-0000-0000-000007000000}"/>
    <cellStyle name="%" xfId="40" xr:uid="{00000000-0005-0000-0000-000008000000}"/>
    <cellStyle name="." xfId="41" xr:uid="{00000000-0005-0000-0000-000009000000}"/>
    <cellStyle name="??" xfId="42" xr:uid="{00000000-0005-0000-0000-00000A000000}"/>
    <cellStyle name="?? [0.00]_laroux" xfId="43" xr:uid="{00000000-0005-0000-0000-00000B000000}"/>
    <cellStyle name="?? 10" xfId="44" xr:uid="{00000000-0005-0000-0000-00000C000000}"/>
    <cellStyle name="?? 11" xfId="45" xr:uid="{00000000-0005-0000-0000-00000D000000}"/>
    <cellStyle name="?? 12" xfId="46" xr:uid="{00000000-0005-0000-0000-00000E000000}"/>
    <cellStyle name="?? 13" xfId="47" xr:uid="{00000000-0005-0000-0000-00000F000000}"/>
    <cellStyle name="?? 14" xfId="48" xr:uid="{00000000-0005-0000-0000-000010000000}"/>
    <cellStyle name="?? 15" xfId="49" xr:uid="{00000000-0005-0000-0000-000011000000}"/>
    <cellStyle name="?? 16" xfId="50" xr:uid="{00000000-0005-0000-0000-000012000000}"/>
    <cellStyle name="?? 17" xfId="51" xr:uid="{00000000-0005-0000-0000-000013000000}"/>
    <cellStyle name="?? 18" xfId="52" xr:uid="{00000000-0005-0000-0000-000014000000}"/>
    <cellStyle name="?? 19" xfId="53" xr:uid="{00000000-0005-0000-0000-000015000000}"/>
    <cellStyle name="?? 2" xfId="54" xr:uid="{00000000-0005-0000-0000-000016000000}"/>
    <cellStyle name="?? 2 2" xfId="55" xr:uid="{00000000-0005-0000-0000-000017000000}"/>
    <cellStyle name="?? 2 3" xfId="56" xr:uid="{00000000-0005-0000-0000-000018000000}"/>
    <cellStyle name="?? 20" xfId="57" xr:uid="{00000000-0005-0000-0000-000019000000}"/>
    <cellStyle name="?? 21" xfId="58" xr:uid="{00000000-0005-0000-0000-00001A000000}"/>
    <cellStyle name="?? 22" xfId="59" xr:uid="{00000000-0005-0000-0000-00001B000000}"/>
    <cellStyle name="?? 23" xfId="60" xr:uid="{00000000-0005-0000-0000-00001C000000}"/>
    <cellStyle name="?? 24" xfId="61" xr:uid="{00000000-0005-0000-0000-00001D000000}"/>
    <cellStyle name="?? 25" xfId="62" xr:uid="{00000000-0005-0000-0000-00001E000000}"/>
    <cellStyle name="?? 26" xfId="63" xr:uid="{00000000-0005-0000-0000-00001F000000}"/>
    <cellStyle name="?? 27" xfId="64" xr:uid="{00000000-0005-0000-0000-000020000000}"/>
    <cellStyle name="?? 28" xfId="65" xr:uid="{00000000-0005-0000-0000-000021000000}"/>
    <cellStyle name="?? 29" xfId="66" xr:uid="{00000000-0005-0000-0000-000022000000}"/>
    <cellStyle name="?? 3" xfId="67" xr:uid="{00000000-0005-0000-0000-000023000000}"/>
    <cellStyle name="?? 30" xfId="68" xr:uid="{00000000-0005-0000-0000-000024000000}"/>
    <cellStyle name="?? 31" xfId="69" xr:uid="{00000000-0005-0000-0000-000025000000}"/>
    <cellStyle name="?? 32" xfId="70" xr:uid="{00000000-0005-0000-0000-000026000000}"/>
    <cellStyle name="?? 33" xfId="71" xr:uid="{00000000-0005-0000-0000-000027000000}"/>
    <cellStyle name="?? 34" xfId="72" xr:uid="{00000000-0005-0000-0000-000028000000}"/>
    <cellStyle name="?? 35" xfId="73" xr:uid="{00000000-0005-0000-0000-000029000000}"/>
    <cellStyle name="?? 36" xfId="74" xr:uid="{00000000-0005-0000-0000-00002A000000}"/>
    <cellStyle name="?? 37" xfId="75" xr:uid="{00000000-0005-0000-0000-00002B000000}"/>
    <cellStyle name="?? 38" xfId="76" xr:uid="{00000000-0005-0000-0000-00002C000000}"/>
    <cellStyle name="?? 39" xfId="77" xr:uid="{00000000-0005-0000-0000-00002D000000}"/>
    <cellStyle name="?? 4" xfId="78" xr:uid="{00000000-0005-0000-0000-00002E000000}"/>
    <cellStyle name="?? 40" xfId="79" xr:uid="{00000000-0005-0000-0000-00002F000000}"/>
    <cellStyle name="?? 41" xfId="80" xr:uid="{00000000-0005-0000-0000-000030000000}"/>
    <cellStyle name="?? 42" xfId="81" xr:uid="{00000000-0005-0000-0000-000031000000}"/>
    <cellStyle name="?? 43" xfId="82" xr:uid="{00000000-0005-0000-0000-000032000000}"/>
    <cellStyle name="?? 44" xfId="83" xr:uid="{00000000-0005-0000-0000-000033000000}"/>
    <cellStyle name="?? 45" xfId="84" xr:uid="{00000000-0005-0000-0000-000034000000}"/>
    <cellStyle name="?? 5" xfId="85" xr:uid="{00000000-0005-0000-0000-000035000000}"/>
    <cellStyle name="?? 5 2" xfId="86" xr:uid="{00000000-0005-0000-0000-000036000000}"/>
    <cellStyle name="?? 6" xfId="87" xr:uid="{00000000-0005-0000-0000-000037000000}"/>
    <cellStyle name="?? 6 2" xfId="88" xr:uid="{00000000-0005-0000-0000-000038000000}"/>
    <cellStyle name="?? 7" xfId="89" xr:uid="{00000000-0005-0000-0000-000039000000}"/>
    <cellStyle name="?? 8" xfId="90" xr:uid="{00000000-0005-0000-0000-00003A000000}"/>
    <cellStyle name="?? 9" xfId="91" xr:uid="{00000000-0005-0000-0000-00003B000000}"/>
    <cellStyle name="???? [0.00]_laroux" xfId="92" xr:uid="{00000000-0005-0000-0000-00003C000000}"/>
    <cellStyle name="????_laroux" xfId="93" xr:uid="{00000000-0005-0000-0000-00003D000000}"/>
    <cellStyle name="??[0]_770 Detail (2)_770 Sum (2)81" xfId="94" xr:uid="{00000000-0005-0000-0000-00003E000000}"/>
    <cellStyle name="??_??" xfId="95" xr:uid="{00000000-0005-0000-0000-00003F000000}"/>
    <cellStyle name="_05.08.12_BOQ HIAL" xfId="96" xr:uid="{00000000-0005-0000-0000-000040000000}"/>
    <cellStyle name="_05.08.12_BOQ HIAL 2" xfId="97" xr:uid="{00000000-0005-0000-0000-000041000000}"/>
    <cellStyle name="_05.08.12_BOQ HIAL 2 2" xfId="98" xr:uid="{00000000-0005-0000-0000-000042000000}"/>
    <cellStyle name="_05.08.12_BOQ HIAL 2 3" xfId="99" xr:uid="{00000000-0005-0000-0000-000043000000}"/>
    <cellStyle name="_05.08.12_BOQ HIAL 3" xfId="100" xr:uid="{00000000-0005-0000-0000-000044000000}"/>
    <cellStyle name="_05.08.12_BOQ HIAL 3 2" xfId="101" xr:uid="{00000000-0005-0000-0000-000045000000}"/>
    <cellStyle name="_05.08.12_BOQ HIAL 3 3" xfId="102" xr:uid="{00000000-0005-0000-0000-000046000000}"/>
    <cellStyle name="_05.08.12_BOQ HIAL 4" xfId="103" xr:uid="{00000000-0005-0000-0000-000047000000}"/>
    <cellStyle name="_Angsana" xfId="104" xr:uid="{00000000-0005-0000-0000-000048000000}"/>
    <cellStyle name="_Annex to RA Bill 3 &amp;amp_ 3A1" xfId="105" xr:uid="{00000000-0005-0000-0000-000049000000}"/>
    <cellStyle name="_Annex to RA Bill 3 &amp;amp_ 3A1 2" xfId="106" xr:uid="{00000000-0005-0000-0000-00004A000000}"/>
    <cellStyle name="_Annex to RA Bill 3 &amp;amp_ 3A1 2 2" xfId="107" xr:uid="{00000000-0005-0000-0000-00004B000000}"/>
    <cellStyle name="_Annex to RA Bill 3 &amp;amp_ 3A1 2 3" xfId="108" xr:uid="{00000000-0005-0000-0000-00004C000000}"/>
    <cellStyle name="_Annex to RA Bill 3 &amp;amp_ 3A1 3" xfId="109" xr:uid="{00000000-0005-0000-0000-00004D000000}"/>
    <cellStyle name="_Annex to RA Bill 3 &amp;amp_ 3A1 3 2" xfId="110" xr:uid="{00000000-0005-0000-0000-00004E000000}"/>
    <cellStyle name="_Annex to RA Bill 3 &amp;amp_ 3A1 3 3" xfId="111" xr:uid="{00000000-0005-0000-0000-00004F000000}"/>
    <cellStyle name="_Annex to RA Bill 3 &amp;amp_ 3A1 4" xfId="112" xr:uid="{00000000-0005-0000-0000-000050000000}"/>
    <cellStyle name="_Area Statement 0705017" xfId="113" xr:uid="{00000000-0005-0000-0000-000051000000}"/>
    <cellStyle name="_Area Statement 0705017 2" xfId="114" xr:uid="{00000000-0005-0000-0000-000052000000}"/>
    <cellStyle name="_Area Statement 0705017 2 2" xfId="115" xr:uid="{00000000-0005-0000-0000-000053000000}"/>
    <cellStyle name="_Area Statement 0705017 2 3" xfId="116" xr:uid="{00000000-0005-0000-0000-000054000000}"/>
    <cellStyle name="_Area Statement 0705017 3" xfId="117" xr:uid="{00000000-0005-0000-0000-000055000000}"/>
    <cellStyle name="_Area Statement 0705017 3 2" xfId="118" xr:uid="{00000000-0005-0000-0000-000056000000}"/>
    <cellStyle name="_Area Statement 0705017 3 3" xfId="119" xr:uid="{00000000-0005-0000-0000-000057000000}"/>
    <cellStyle name="_Area Statement 0705017 4" xfId="120" xr:uid="{00000000-0005-0000-0000-000058000000}"/>
    <cellStyle name="_AUSTIN" xfId="121" xr:uid="{00000000-0005-0000-0000-000059000000}"/>
    <cellStyle name="_Aztec" xfId="122" xr:uid="{00000000-0005-0000-0000-00005A000000}"/>
    <cellStyle name="_certified santech bill-3" xfId="123" xr:uid="{00000000-0005-0000-0000-00005B000000}"/>
    <cellStyle name="_certified santech bill-3 2" xfId="124" xr:uid="{00000000-0005-0000-0000-00005C000000}"/>
    <cellStyle name="_certified santech bill-3 2 2" xfId="125" xr:uid="{00000000-0005-0000-0000-00005D000000}"/>
    <cellStyle name="_certified santech bill-3 2 3" xfId="126" xr:uid="{00000000-0005-0000-0000-00005E000000}"/>
    <cellStyle name="_certified santech bill-3 3" xfId="127" xr:uid="{00000000-0005-0000-0000-00005F000000}"/>
    <cellStyle name="_certified santech bill-3 3 2" xfId="128" xr:uid="{00000000-0005-0000-0000-000060000000}"/>
    <cellStyle name="_certified santech bill-3 3 3" xfId="129" xr:uid="{00000000-0005-0000-0000-000061000000}"/>
    <cellStyle name="_certified santech bill-3 4" xfId="130" xr:uid="{00000000-0005-0000-0000-000062000000}"/>
    <cellStyle name="_DG  BOQ-20.08" xfId="131" xr:uid="{00000000-0005-0000-0000-000063000000}"/>
    <cellStyle name="_DG  BOQ-20.08 2" xfId="132" xr:uid="{00000000-0005-0000-0000-000064000000}"/>
    <cellStyle name="_DG  BOQ-20.08 2 2" xfId="133" xr:uid="{00000000-0005-0000-0000-000065000000}"/>
    <cellStyle name="_DG  BOQ-20.08 2 3" xfId="134" xr:uid="{00000000-0005-0000-0000-000066000000}"/>
    <cellStyle name="_DG  BOQ-20.08 3" xfId="135" xr:uid="{00000000-0005-0000-0000-000067000000}"/>
    <cellStyle name="_DG  BOQ-20.08 3 2" xfId="136" xr:uid="{00000000-0005-0000-0000-000068000000}"/>
    <cellStyle name="_DG  BOQ-20.08 3 3" xfId="137" xr:uid="{00000000-0005-0000-0000-000069000000}"/>
    <cellStyle name="_DG  BOQ-20.08 4" xfId="138" xr:uid="{00000000-0005-0000-0000-00006A000000}"/>
    <cellStyle name="_DG  BOQ-21.07.09" xfId="139" xr:uid="{00000000-0005-0000-0000-00006B000000}"/>
    <cellStyle name="_DG  BOQ-21.07.09 2" xfId="140" xr:uid="{00000000-0005-0000-0000-00006C000000}"/>
    <cellStyle name="_DG  BOQ-21.07.09 2 2" xfId="141" xr:uid="{00000000-0005-0000-0000-00006D000000}"/>
    <cellStyle name="_DG  BOQ-21.07.09 2 3" xfId="142" xr:uid="{00000000-0005-0000-0000-00006E000000}"/>
    <cellStyle name="_DG  BOQ-21.07.09 3" xfId="143" xr:uid="{00000000-0005-0000-0000-00006F000000}"/>
    <cellStyle name="_DG  BOQ-21.07.09 3 2" xfId="144" xr:uid="{00000000-0005-0000-0000-000070000000}"/>
    <cellStyle name="_DG  BOQ-21.07.09 3 3" xfId="145" xr:uid="{00000000-0005-0000-0000-000071000000}"/>
    <cellStyle name="_DG  BOQ-21.07.09 4" xfId="146" xr:uid="{00000000-0005-0000-0000-000072000000}"/>
    <cellStyle name="_DG Boq-16.12" xfId="147" xr:uid="{00000000-0005-0000-0000-000073000000}"/>
    <cellStyle name="_Emaar Hyd IT Cost Reduction by reducing floor height 4.1 to 3.8 m" xfId="148" xr:uid="{00000000-0005-0000-0000-000074000000}"/>
    <cellStyle name="_Emaar Hyd IT Cost Reduction by reducing floor height 4.1 to 3.8 m 2" xfId="149" xr:uid="{00000000-0005-0000-0000-000075000000}"/>
    <cellStyle name="_Emaar Hyd IT Cost Reduction by reducing floor height 4.1 to 3.8 m 2 2" xfId="150" xr:uid="{00000000-0005-0000-0000-000076000000}"/>
    <cellStyle name="_Emaar Hyd IT Cost Reduction by reducing floor height 4.1 to 3.8 m 2 3" xfId="151" xr:uid="{00000000-0005-0000-0000-000077000000}"/>
    <cellStyle name="_Emaar Hyd IT Cost Reduction by reducing floor height 4.1 to 3.8 m 3" xfId="152" xr:uid="{00000000-0005-0000-0000-000078000000}"/>
    <cellStyle name="_Emaar Hyd IT Cost Reduction by reducing floor height 4.1 to 3.8 m 3 2" xfId="153" xr:uid="{00000000-0005-0000-0000-000079000000}"/>
    <cellStyle name="_Emaar Hyd IT Cost Reduction by reducing floor height 4.1 to 3.8 m 3 3" xfId="154" xr:uid="{00000000-0005-0000-0000-00007A000000}"/>
    <cellStyle name="_Emaar Hyd IT Cost Reduction by reducing floor height 4.1 to 3.8 m 4" xfId="155" xr:uid="{00000000-0005-0000-0000-00007B000000}"/>
    <cellStyle name="_ET_STYLE_NoName_00_" xfId="156" xr:uid="{00000000-0005-0000-0000-00007C000000}"/>
    <cellStyle name="_ET_STYLE_NoName_00_ 2" xfId="157" xr:uid="{00000000-0005-0000-0000-00007D000000}"/>
    <cellStyle name="_ET_STYLE_NoName_00_ 2 2" xfId="158" xr:uid="{00000000-0005-0000-0000-00007E000000}"/>
    <cellStyle name="_ET_STYLE_NoName_00_ 2 3" xfId="159" xr:uid="{00000000-0005-0000-0000-00007F000000}"/>
    <cellStyle name="_ET_STYLE_NoName_00_ 3" xfId="160" xr:uid="{00000000-0005-0000-0000-000080000000}"/>
    <cellStyle name="_ET_STYLE_NoName_00_ 3 2" xfId="161" xr:uid="{00000000-0005-0000-0000-000081000000}"/>
    <cellStyle name="_ET_STYLE_NoName_00_ 3 3" xfId="162" xr:uid="{00000000-0005-0000-0000-000082000000}"/>
    <cellStyle name="_ET_STYLE_NoName_00_ 4" xfId="163" xr:uid="{00000000-0005-0000-0000-000083000000}"/>
    <cellStyle name="_eta" xfId="164" xr:uid="{00000000-0005-0000-0000-000084000000}"/>
    <cellStyle name="_eta 2" xfId="165" xr:uid="{00000000-0005-0000-0000-000085000000}"/>
    <cellStyle name="_eta 2 2" xfId="166" xr:uid="{00000000-0005-0000-0000-000086000000}"/>
    <cellStyle name="_eta 2 3" xfId="167" xr:uid="{00000000-0005-0000-0000-000087000000}"/>
    <cellStyle name="_eta 3" xfId="168" xr:uid="{00000000-0005-0000-0000-000088000000}"/>
    <cellStyle name="_eta 3 2" xfId="169" xr:uid="{00000000-0005-0000-0000-000089000000}"/>
    <cellStyle name="_eta 3 3" xfId="170" xr:uid="{00000000-0005-0000-0000-00008A000000}"/>
    <cellStyle name="_eta 4" xfId="171" xr:uid="{00000000-0005-0000-0000-00008B000000}"/>
    <cellStyle name="_ETA_RAB1_certified" xfId="172" xr:uid="{00000000-0005-0000-0000-00008C000000}"/>
    <cellStyle name="_ETA_RAB1_certified 2" xfId="173" xr:uid="{00000000-0005-0000-0000-00008D000000}"/>
    <cellStyle name="_ETA_RAB1_certified 2 2" xfId="174" xr:uid="{00000000-0005-0000-0000-00008E000000}"/>
    <cellStyle name="_ETA_RAB1_certified 2 3" xfId="175" xr:uid="{00000000-0005-0000-0000-00008F000000}"/>
    <cellStyle name="_ETA_RAB1_certified 3" xfId="176" xr:uid="{00000000-0005-0000-0000-000090000000}"/>
    <cellStyle name="_ETA_RAB1_certified 3 2" xfId="177" xr:uid="{00000000-0005-0000-0000-000091000000}"/>
    <cellStyle name="_ETA_RAB1_certified 3 3" xfId="178" xr:uid="{00000000-0005-0000-0000-000092000000}"/>
    <cellStyle name="_ETA_RAB1_certified 4" xfId="179" xr:uid="{00000000-0005-0000-0000-000093000000}"/>
    <cellStyle name="_EXTERNAL BOQ " xfId="180" xr:uid="{00000000-0005-0000-0000-000094000000}"/>
    <cellStyle name="_External Works BOQ's" xfId="181" xr:uid="{00000000-0005-0000-0000-000095000000}"/>
    <cellStyle name="_External Works BOQ's 2" xfId="182" xr:uid="{00000000-0005-0000-0000-000096000000}"/>
    <cellStyle name="_External Works BOQ's 2 2" xfId="183" xr:uid="{00000000-0005-0000-0000-000097000000}"/>
    <cellStyle name="_External Works BOQ's 2 3" xfId="184" xr:uid="{00000000-0005-0000-0000-000098000000}"/>
    <cellStyle name="_External Works BOQ's 3" xfId="185" xr:uid="{00000000-0005-0000-0000-000099000000}"/>
    <cellStyle name="_External Works BOQ's 3 2" xfId="186" xr:uid="{00000000-0005-0000-0000-00009A000000}"/>
    <cellStyle name="_External Works BOQ's 3 3" xfId="187" xr:uid="{00000000-0005-0000-0000-00009B000000}"/>
    <cellStyle name="_External Works BOQ's 4" xfId="188" xr:uid="{00000000-0005-0000-0000-00009C000000}"/>
    <cellStyle name="_FINAL ETA" xfId="189" xr:uid="{00000000-0005-0000-0000-00009D000000}"/>
    <cellStyle name="_FINAL ETA 2" xfId="190" xr:uid="{00000000-0005-0000-0000-00009E000000}"/>
    <cellStyle name="_FINAL ETA 2 2" xfId="191" xr:uid="{00000000-0005-0000-0000-00009F000000}"/>
    <cellStyle name="_FINAL ETA 2 3" xfId="192" xr:uid="{00000000-0005-0000-0000-0000A0000000}"/>
    <cellStyle name="_FINAL ETA 3" xfId="193" xr:uid="{00000000-0005-0000-0000-0000A1000000}"/>
    <cellStyle name="_FINAL ETA 3 2" xfId="194" xr:uid="{00000000-0005-0000-0000-0000A2000000}"/>
    <cellStyle name="_FINAL ETA 3 3" xfId="195" xr:uid="{00000000-0005-0000-0000-0000A3000000}"/>
    <cellStyle name="_FINAL ETA 4" xfId="196" xr:uid="{00000000-0005-0000-0000-0000A4000000}"/>
    <cellStyle name="_Fire Fighting Works" xfId="197" xr:uid="{00000000-0005-0000-0000-0000A5000000}"/>
    <cellStyle name="_Glaxo-Smithkline" xfId="198" xr:uid="{00000000-0005-0000-0000-0000A6000000}"/>
    <cellStyle name="_Glaxo-Smithkline 2" xfId="199" xr:uid="{00000000-0005-0000-0000-0000A7000000}"/>
    <cellStyle name="_Glaxo-Smithkline 2 2" xfId="200" xr:uid="{00000000-0005-0000-0000-0000A8000000}"/>
    <cellStyle name="_Glaxo-Smithkline 2 3" xfId="201" xr:uid="{00000000-0005-0000-0000-0000A9000000}"/>
    <cellStyle name="_Glaxo-Smithkline 3" xfId="202" xr:uid="{00000000-0005-0000-0000-0000AA000000}"/>
    <cellStyle name="_Glaxo-Smithkline 3 2" xfId="203" xr:uid="{00000000-0005-0000-0000-0000AB000000}"/>
    <cellStyle name="_Glaxo-Smithkline 3 3" xfId="204" xr:uid="{00000000-0005-0000-0000-0000AC000000}"/>
    <cellStyle name="_Glaxo-Smithkline 4" xfId="205" xr:uid="{00000000-0005-0000-0000-0000AD000000}"/>
    <cellStyle name="_Google" xfId="206" xr:uid="{00000000-0005-0000-0000-0000AE000000}"/>
    <cellStyle name="_Google 2" xfId="207" xr:uid="{00000000-0005-0000-0000-0000AF000000}"/>
    <cellStyle name="_Google 2 2" xfId="208" xr:uid="{00000000-0005-0000-0000-0000B0000000}"/>
    <cellStyle name="_Google 2 3" xfId="209" xr:uid="{00000000-0005-0000-0000-0000B1000000}"/>
    <cellStyle name="_Google 3" xfId="210" xr:uid="{00000000-0005-0000-0000-0000B2000000}"/>
    <cellStyle name="_Google 3 2" xfId="211" xr:uid="{00000000-0005-0000-0000-0000B3000000}"/>
    <cellStyle name="_Google 3 3" xfId="212" xr:uid="{00000000-0005-0000-0000-0000B4000000}"/>
    <cellStyle name="_Google 4" xfId="213" xr:uid="{00000000-0005-0000-0000-0000B5000000}"/>
    <cellStyle name="_H P campus" xfId="214" xr:uid="{00000000-0005-0000-0000-0000B6000000}"/>
    <cellStyle name="_H P campus 2" xfId="215" xr:uid="{00000000-0005-0000-0000-0000B7000000}"/>
    <cellStyle name="_H P campus 2 2" xfId="216" xr:uid="{00000000-0005-0000-0000-0000B8000000}"/>
    <cellStyle name="_H P campus 2 3" xfId="217" xr:uid="{00000000-0005-0000-0000-0000B9000000}"/>
    <cellStyle name="_H P campus 3" xfId="218" xr:uid="{00000000-0005-0000-0000-0000BA000000}"/>
    <cellStyle name="_H P campus 3 2" xfId="219" xr:uid="{00000000-0005-0000-0000-0000BB000000}"/>
    <cellStyle name="_H P campus 3 3" xfId="220" xr:uid="{00000000-0005-0000-0000-0000BC000000}"/>
    <cellStyle name="_H P campus 4" xfId="221" xr:uid="{00000000-0005-0000-0000-0000BD000000}"/>
    <cellStyle name="_H.P. - Brigade Hul-Kul-Bills" xfId="222" xr:uid="{00000000-0005-0000-0000-0000BE000000}"/>
    <cellStyle name="_HVAC BOQ-20.08" xfId="223" xr:uid="{00000000-0005-0000-0000-0000BF000000}"/>
    <cellStyle name="_HVAC BOQ-20.08 2" xfId="224" xr:uid="{00000000-0005-0000-0000-0000C0000000}"/>
    <cellStyle name="_HVAC BOQ-20.08 2 2" xfId="225" xr:uid="{00000000-0005-0000-0000-0000C1000000}"/>
    <cellStyle name="_HVAC BOQ-20.08 2 3" xfId="226" xr:uid="{00000000-0005-0000-0000-0000C2000000}"/>
    <cellStyle name="_HVAC BOQ-20.08 3" xfId="227" xr:uid="{00000000-0005-0000-0000-0000C3000000}"/>
    <cellStyle name="_HVAC BOQ-20.08 3 2" xfId="228" xr:uid="{00000000-0005-0000-0000-0000C4000000}"/>
    <cellStyle name="_HVAC BOQ-20.08 3 3" xfId="229" xr:uid="{00000000-0005-0000-0000-0000C5000000}"/>
    <cellStyle name="_HVAC BOQ-20.08 4" xfId="230" xr:uid="{00000000-0005-0000-0000-0000C6000000}"/>
    <cellStyle name="_Internal BOQ-22.07.09" xfId="231" xr:uid="{00000000-0005-0000-0000-0000C7000000}"/>
    <cellStyle name="_Internal BOQ-22.07.09 2" xfId="232" xr:uid="{00000000-0005-0000-0000-0000C8000000}"/>
    <cellStyle name="_Internal BOQ-22.07.09 2 2" xfId="233" xr:uid="{00000000-0005-0000-0000-0000C9000000}"/>
    <cellStyle name="_Internal BOQ-22.07.09 2 3" xfId="234" xr:uid="{00000000-0005-0000-0000-0000CA000000}"/>
    <cellStyle name="_Internal BOQ-22.07.09 3" xfId="235" xr:uid="{00000000-0005-0000-0000-0000CB000000}"/>
    <cellStyle name="_Internal BOQ-22.07.09 3 2" xfId="236" xr:uid="{00000000-0005-0000-0000-0000CC000000}"/>
    <cellStyle name="_Internal BOQ-22.07.09 3 3" xfId="237" xr:uid="{00000000-0005-0000-0000-0000CD000000}"/>
    <cellStyle name="_Internal BOQ-22.07.09 4" xfId="238" xr:uid="{00000000-0005-0000-0000-0000CE000000}"/>
    <cellStyle name="_IT Park - Sez - Hyderabad- Budget-28.01.2008" xfId="239" xr:uid="{00000000-0005-0000-0000-0000CF000000}"/>
    <cellStyle name="_IT Park - Sez - Hyderabad- Budget-28.01.2008 2" xfId="240" xr:uid="{00000000-0005-0000-0000-0000D0000000}"/>
    <cellStyle name="_IT Park - Sez - Hyderabad- Budget-28.01.2008 2 2" xfId="241" xr:uid="{00000000-0005-0000-0000-0000D1000000}"/>
    <cellStyle name="_IT Park - Sez - Hyderabad- Budget-28.01.2008 2 3" xfId="242" xr:uid="{00000000-0005-0000-0000-0000D2000000}"/>
    <cellStyle name="_IT Park - Sez - Hyderabad- Budget-28.01.2008 3" xfId="243" xr:uid="{00000000-0005-0000-0000-0000D3000000}"/>
    <cellStyle name="_IT Park - Sez - Hyderabad- Budget-28.01.2008 3 2" xfId="244" xr:uid="{00000000-0005-0000-0000-0000D4000000}"/>
    <cellStyle name="_IT Park - Sez - Hyderabad- Budget-28.01.2008 3 3" xfId="245" xr:uid="{00000000-0005-0000-0000-0000D5000000}"/>
    <cellStyle name="_IT Park - Sez - Hyderabad- Budget-28.01.2008 4" xfId="246" xr:uid="{00000000-0005-0000-0000-0000D6000000}"/>
    <cellStyle name="_kafex_RA_04" xfId="247" xr:uid="{00000000-0005-0000-0000-0000D7000000}"/>
    <cellStyle name="_kafex_RA_04 2" xfId="248" xr:uid="{00000000-0005-0000-0000-0000D8000000}"/>
    <cellStyle name="_kafex_RA_04 2 2" xfId="249" xr:uid="{00000000-0005-0000-0000-0000D9000000}"/>
    <cellStyle name="_kafex_RA_04 2 3" xfId="250" xr:uid="{00000000-0005-0000-0000-0000DA000000}"/>
    <cellStyle name="_kafex_RA_04 3" xfId="251" xr:uid="{00000000-0005-0000-0000-0000DB000000}"/>
    <cellStyle name="_kafex_RA_04 3 2" xfId="252" xr:uid="{00000000-0005-0000-0000-0000DC000000}"/>
    <cellStyle name="_kafex_RA_04 3 3" xfId="253" xr:uid="{00000000-0005-0000-0000-0000DD000000}"/>
    <cellStyle name="_kafex_RA_04 4" xfId="254" xr:uid="{00000000-0005-0000-0000-0000DE000000}"/>
    <cellStyle name="_KFAEX__RAB-2-certified" xfId="255" xr:uid="{00000000-0005-0000-0000-0000DF000000}"/>
    <cellStyle name="_KFAEX__RAB-2-certified 2" xfId="256" xr:uid="{00000000-0005-0000-0000-0000E0000000}"/>
    <cellStyle name="_KFAEX__RAB-2-certified 2 2" xfId="257" xr:uid="{00000000-0005-0000-0000-0000E1000000}"/>
    <cellStyle name="_KFAEX__RAB-2-certified 2 3" xfId="258" xr:uid="{00000000-0005-0000-0000-0000E2000000}"/>
    <cellStyle name="_KFAEX__RAB-2-certified 3" xfId="259" xr:uid="{00000000-0005-0000-0000-0000E3000000}"/>
    <cellStyle name="_KFAEX__RAB-2-certified 3 2" xfId="260" xr:uid="{00000000-0005-0000-0000-0000E4000000}"/>
    <cellStyle name="_KFAEX__RAB-2-certified 3 3" xfId="261" xr:uid="{00000000-0005-0000-0000-0000E5000000}"/>
    <cellStyle name="_KFAEX__RAB-2-certified 4" xfId="262" xr:uid="{00000000-0005-0000-0000-0000E6000000}"/>
    <cellStyle name="_Lighting BOQ-22.07.09" xfId="263" xr:uid="{00000000-0005-0000-0000-0000E7000000}"/>
    <cellStyle name="_Lighting BOQ-22.07.09 2" xfId="264" xr:uid="{00000000-0005-0000-0000-0000E8000000}"/>
    <cellStyle name="_Lighting BOQ-22.07.09 2 2" xfId="265" xr:uid="{00000000-0005-0000-0000-0000E9000000}"/>
    <cellStyle name="_Lighting BOQ-22.07.09 2 3" xfId="266" xr:uid="{00000000-0005-0000-0000-0000EA000000}"/>
    <cellStyle name="_Lighting BOQ-22.07.09 3" xfId="267" xr:uid="{00000000-0005-0000-0000-0000EB000000}"/>
    <cellStyle name="_Lighting BOQ-22.07.09 3 2" xfId="268" xr:uid="{00000000-0005-0000-0000-0000EC000000}"/>
    <cellStyle name="_Lighting BOQ-22.07.09 3 3" xfId="269" xr:uid="{00000000-0005-0000-0000-0000ED000000}"/>
    <cellStyle name="_Lighting BOQ-22.07.09 4" xfId="270" xr:uid="{00000000-0005-0000-0000-0000EE000000}"/>
    <cellStyle name="_Mantri - Revised" xfId="271" xr:uid="{00000000-0005-0000-0000-0000EF000000}"/>
    <cellStyle name="_M-BOOK BILL-6 (EXT)-Final" xfId="272" xr:uid="{00000000-0005-0000-0000-0000F0000000}"/>
    <cellStyle name="_M-BOOK BILL-6 (EXT)-Final 2" xfId="273" xr:uid="{00000000-0005-0000-0000-0000F1000000}"/>
    <cellStyle name="_M-BOOK BILL-6 (EXT)-Final 2 2" xfId="274" xr:uid="{00000000-0005-0000-0000-0000F2000000}"/>
    <cellStyle name="_M-BOOK BILL-6 (EXT)-Final 2 3" xfId="275" xr:uid="{00000000-0005-0000-0000-0000F3000000}"/>
    <cellStyle name="_M-BOOK BILL-6 (EXT)-Final 3" xfId="276" xr:uid="{00000000-0005-0000-0000-0000F4000000}"/>
    <cellStyle name="_M-BOOK BILL-6 (EXT)-Final 3 2" xfId="277" xr:uid="{00000000-0005-0000-0000-0000F5000000}"/>
    <cellStyle name="_M-BOOK BILL-6 (EXT)-Final 3 3" xfId="278" xr:uid="{00000000-0005-0000-0000-0000F6000000}"/>
    <cellStyle name="_M-BOOK BILL-6 (EXT)-Final 4" xfId="279" xr:uid="{00000000-0005-0000-0000-0000F7000000}"/>
    <cellStyle name="_MERB-263-B" xfId="280" xr:uid="{00000000-0005-0000-0000-0000F8000000}"/>
    <cellStyle name="_MERB-263-B 2" xfId="281" xr:uid="{00000000-0005-0000-0000-0000F9000000}"/>
    <cellStyle name="_MERB-263-B 2 2" xfId="282" xr:uid="{00000000-0005-0000-0000-0000FA000000}"/>
    <cellStyle name="_MERB-263-B 2 3" xfId="283" xr:uid="{00000000-0005-0000-0000-0000FB000000}"/>
    <cellStyle name="_MERB-263-B 3" xfId="284" xr:uid="{00000000-0005-0000-0000-0000FC000000}"/>
    <cellStyle name="_MERB-263-B 3 2" xfId="285" xr:uid="{00000000-0005-0000-0000-0000FD000000}"/>
    <cellStyle name="_MERB-263-B 3 3" xfId="286" xr:uid="{00000000-0005-0000-0000-0000FE000000}"/>
    <cellStyle name="_MERB-263-B 4" xfId="287" xr:uid="{00000000-0005-0000-0000-0000FF000000}"/>
    <cellStyle name="_MERB-263-B(Final Abstract)" xfId="288" xr:uid="{00000000-0005-0000-0000-000000010000}"/>
    <cellStyle name="_MERB-263-B(Final Abstract) 2" xfId="289" xr:uid="{00000000-0005-0000-0000-000001010000}"/>
    <cellStyle name="_MERB-263-B(Final Abstract) 2 2" xfId="290" xr:uid="{00000000-0005-0000-0000-000002010000}"/>
    <cellStyle name="_MERB-263-B(Final Abstract) 2 3" xfId="291" xr:uid="{00000000-0005-0000-0000-000003010000}"/>
    <cellStyle name="_MERB-263-B(Final Abstract) 3" xfId="292" xr:uid="{00000000-0005-0000-0000-000004010000}"/>
    <cellStyle name="_MERB-263-B(Final Abstract) 3 2" xfId="293" xr:uid="{00000000-0005-0000-0000-000005010000}"/>
    <cellStyle name="_MERB-263-B(Final Abstract) 3 3" xfId="294" xr:uid="{00000000-0005-0000-0000-000006010000}"/>
    <cellStyle name="_MERB-263-B(Final Abstract) 4" xfId="295" xr:uid="{00000000-0005-0000-0000-000007010000}"/>
    <cellStyle name="_Micron- Certified" xfId="296" xr:uid="{00000000-0005-0000-0000-000008010000}"/>
    <cellStyle name="_Micron- Certified 2" xfId="297" xr:uid="{00000000-0005-0000-0000-000009010000}"/>
    <cellStyle name="_Micron- Certified 2 2" xfId="298" xr:uid="{00000000-0005-0000-0000-00000A010000}"/>
    <cellStyle name="_Micron- Certified 2 3" xfId="299" xr:uid="{00000000-0005-0000-0000-00000B010000}"/>
    <cellStyle name="_Micron- Certified 3" xfId="300" xr:uid="{00000000-0005-0000-0000-00000C010000}"/>
    <cellStyle name="_Micron- Certified 3 2" xfId="301" xr:uid="{00000000-0005-0000-0000-00000D010000}"/>
    <cellStyle name="_Micron- Certified 3 3" xfId="302" xr:uid="{00000000-0005-0000-0000-00000E010000}"/>
    <cellStyle name="_Micron- Certified 4" xfId="303" xr:uid="{00000000-0005-0000-0000-00000F010000}"/>
    <cellStyle name="_Micron RAB-4 Certified" xfId="304" xr:uid="{00000000-0005-0000-0000-000010010000}"/>
    <cellStyle name="_Micron RAB-4 Certified 2" xfId="305" xr:uid="{00000000-0005-0000-0000-000011010000}"/>
    <cellStyle name="_Micron RAB-4 Certified 2 2" xfId="306" xr:uid="{00000000-0005-0000-0000-000012010000}"/>
    <cellStyle name="_Micron RAB-4 Certified 2 3" xfId="307" xr:uid="{00000000-0005-0000-0000-000013010000}"/>
    <cellStyle name="_Micron RAB-4 Certified 3" xfId="308" xr:uid="{00000000-0005-0000-0000-000014010000}"/>
    <cellStyle name="_Micron RAB-4 Certified 3 2" xfId="309" xr:uid="{00000000-0005-0000-0000-000015010000}"/>
    <cellStyle name="_Micron RAB-4 Certified 3 3" xfId="310" xr:uid="{00000000-0005-0000-0000-000016010000}"/>
    <cellStyle name="_Micron RAB-4 Certified 4" xfId="311" xr:uid="{00000000-0005-0000-0000-000017010000}"/>
    <cellStyle name="_Micron RAB-5 Certified(Final-13-11-06)" xfId="312" xr:uid="{00000000-0005-0000-0000-000018010000}"/>
    <cellStyle name="_Micron RAB-5 Certified(Final-13-11-06) 2" xfId="313" xr:uid="{00000000-0005-0000-0000-000019010000}"/>
    <cellStyle name="_Micron RAB-5 Certified(Final-13-11-06) 2 2" xfId="314" xr:uid="{00000000-0005-0000-0000-00001A010000}"/>
    <cellStyle name="_Micron RAB-5 Certified(Final-13-11-06) 2 3" xfId="315" xr:uid="{00000000-0005-0000-0000-00001B010000}"/>
    <cellStyle name="_Micron RAB-5 Certified(Final-13-11-06) 3" xfId="316" xr:uid="{00000000-0005-0000-0000-00001C010000}"/>
    <cellStyle name="_Micron RAB-5 Certified(Final-13-11-06) 3 2" xfId="317" xr:uid="{00000000-0005-0000-0000-00001D010000}"/>
    <cellStyle name="_Micron RAB-5 Certified(Final-13-11-06) 3 3" xfId="318" xr:uid="{00000000-0005-0000-0000-00001E010000}"/>
    <cellStyle name="_Micron RAB-5 Certified(Final-13-11-06) 4" xfId="319" xr:uid="{00000000-0005-0000-0000-00001F010000}"/>
    <cellStyle name="_Micron RAB-5Certified(Final)" xfId="320" xr:uid="{00000000-0005-0000-0000-000020010000}"/>
    <cellStyle name="_Micron RAB-5Certified(Final) 2" xfId="321" xr:uid="{00000000-0005-0000-0000-000021010000}"/>
    <cellStyle name="_Micron RAB-5Certified(Final) 2 2" xfId="322" xr:uid="{00000000-0005-0000-0000-000022010000}"/>
    <cellStyle name="_Micron RAB-5Certified(Final) 2 3" xfId="323" xr:uid="{00000000-0005-0000-0000-000023010000}"/>
    <cellStyle name="_Micron RAB-5Certified(Final) 3" xfId="324" xr:uid="{00000000-0005-0000-0000-000024010000}"/>
    <cellStyle name="_Micron RAB-5Certified(Final) 3 2" xfId="325" xr:uid="{00000000-0005-0000-0000-000025010000}"/>
    <cellStyle name="_Micron RAB-5Certified(Final) 3 3" xfId="326" xr:uid="{00000000-0005-0000-0000-000026010000}"/>
    <cellStyle name="_Micron RAB-5Certified(Final) 4" xfId="327" xr:uid="{00000000-0005-0000-0000-000027010000}"/>
    <cellStyle name="_Ocwen - 1" xfId="328" xr:uid="{00000000-0005-0000-0000-000028010000}"/>
    <cellStyle name="_Ocwen - 1 2" xfId="329" xr:uid="{00000000-0005-0000-0000-000029010000}"/>
    <cellStyle name="_Ocwen - 1 2 2" xfId="330" xr:uid="{00000000-0005-0000-0000-00002A010000}"/>
    <cellStyle name="_Ocwen - 1 2 3" xfId="331" xr:uid="{00000000-0005-0000-0000-00002B010000}"/>
    <cellStyle name="_Ocwen - 1 3" xfId="332" xr:uid="{00000000-0005-0000-0000-00002C010000}"/>
    <cellStyle name="_Ocwen - 1 3 2" xfId="333" xr:uid="{00000000-0005-0000-0000-00002D010000}"/>
    <cellStyle name="_Ocwen - 1 3 3" xfId="334" xr:uid="{00000000-0005-0000-0000-00002E010000}"/>
    <cellStyle name="_Ocwen - 1 4" xfId="335" xr:uid="{00000000-0005-0000-0000-00002F010000}"/>
    <cellStyle name="_Ocwen - Ñ" xfId="336" xr:uid="{00000000-0005-0000-0000-000030010000}"/>
    <cellStyle name="_Ocwen - Ñ 2" xfId="337" xr:uid="{00000000-0005-0000-0000-000031010000}"/>
    <cellStyle name="_Ocwen - Ñ 2 2" xfId="338" xr:uid="{00000000-0005-0000-0000-000032010000}"/>
    <cellStyle name="_Ocwen - Ñ 2 3" xfId="339" xr:uid="{00000000-0005-0000-0000-000033010000}"/>
    <cellStyle name="_Ocwen - Ñ 3" xfId="340" xr:uid="{00000000-0005-0000-0000-000034010000}"/>
    <cellStyle name="_Ocwen - Ñ 3 2" xfId="341" xr:uid="{00000000-0005-0000-0000-000035010000}"/>
    <cellStyle name="_Ocwen - Ñ 3 3" xfId="342" xr:uid="{00000000-0005-0000-0000-000036010000}"/>
    <cellStyle name="_Ocwen - Ñ 4" xfId="343" xr:uid="{00000000-0005-0000-0000-000037010000}"/>
    <cellStyle name="_OTIS RA-1 (Certified)Dated 02.06.06" xfId="344" xr:uid="{00000000-0005-0000-0000-000038010000}"/>
    <cellStyle name="_OTIS RA-1 (Certified)Dated 02.06.06 2" xfId="345" xr:uid="{00000000-0005-0000-0000-000039010000}"/>
    <cellStyle name="_OTIS RA-1 (Certified)Dated 02.06.06 2 2" xfId="346" xr:uid="{00000000-0005-0000-0000-00003A010000}"/>
    <cellStyle name="_OTIS RA-1 (Certified)Dated 02.06.06 2 3" xfId="347" xr:uid="{00000000-0005-0000-0000-00003B010000}"/>
    <cellStyle name="_OTIS RA-1 (Certified)Dated 02.06.06 3" xfId="348" xr:uid="{00000000-0005-0000-0000-00003C010000}"/>
    <cellStyle name="_OTIS RA-1 (Certified)Dated 02.06.06 3 2" xfId="349" xr:uid="{00000000-0005-0000-0000-00003D010000}"/>
    <cellStyle name="_OTIS RA-1 (Certified)Dated 02.06.06 3 3" xfId="350" xr:uid="{00000000-0005-0000-0000-00003E010000}"/>
    <cellStyle name="_OTIS RA-1 (Certified)Dated 02.06.06 4" xfId="351" xr:uid="{00000000-0005-0000-0000-00003F010000}"/>
    <cellStyle name="_OTIS RA-1 final -Certified - Dated 08.06.06( R2)" xfId="352" xr:uid="{00000000-0005-0000-0000-000040010000}"/>
    <cellStyle name="_OTIS RA-1 final -Certified - Dated 08.06.06( R2) 2" xfId="353" xr:uid="{00000000-0005-0000-0000-000041010000}"/>
    <cellStyle name="_OTIS RA-1 final -Certified - Dated 08.06.06( R2) 2 2" xfId="354" xr:uid="{00000000-0005-0000-0000-000042010000}"/>
    <cellStyle name="_OTIS RA-1 final -Certified - Dated 08.06.06( R2) 2 3" xfId="355" xr:uid="{00000000-0005-0000-0000-000043010000}"/>
    <cellStyle name="_OTIS RA-1 final -Certified - Dated 08.06.06( R2) 3" xfId="356" xr:uid="{00000000-0005-0000-0000-000044010000}"/>
    <cellStyle name="_OTIS RA-1 final -Certified - Dated 08.06.06( R2) 3 2" xfId="357" xr:uid="{00000000-0005-0000-0000-000045010000}"/>
    <cellStyle name="_OTIS RA-1 final -Certified - Dated 08.06.06( R2) 3 3" xfId="358" xr:uid="{00000000-0005-0000-0000-000046010000}"/>
    <cellStyle name="_OTIS RA-1 final -Certified - Dated 08.06.06( R2) 4" xfId="359" xr:uid="{00000000-0005-0000-0000-000047010000}"/>
    <cellStyle name="_OTIS_RA_03" xfId="360" xr:uid="{00000000-0005-0000-0000-000048010000}"/>
    <cellStyle name="_OTIS_RA_03 2" xfId="361" xr:uid="{00000000-0005-0000-0000-000049010000}"/>
    <cellStyle name="_OTIS_RA_03 2 2" xfId="362" xr:uid="{00000000-0005-0000-0000-00004A010000}"/>
    <cellStyle name="_OTIS_RA_03 2 3" xfId="363" xr:uid="{00000000-0005-0000-0000-00004B010000}"/>
    <cellStyle name="_OTIS_RA_03 3" xfId="364" xr:uid="{00000000-0005-0000-0000-00004C010000}"/>
    <cellStyle name="_OTIS_RA_03 3 2" xfId="365" xr:uid="{00000000-0005-0000-0000-00004D010000}"/>
    <cellStyle name="_OTIS_RA_03 3 3" xfId="366" xr:uid="{00000000-0005-0000-0000-00004E010000}"/>
    <cellStyle name="_OTIS_RA_03 4" xfId="367" xr:uid="{00000000-0005-0000-0000-00004F010000}"/>
    <cellStyle name="_OTIS_RA-02 c&amp;b certified" xfId="368" xr:uid="{00000000-0005-0000-0000-000050010000}"/>
    <cellStyle name="_OTIS_RA-02 c&amp;b certified 2" xfId="369" xr:uid="{00000000-0005-0000-0000-000051010000}"/>
    <cellStyle name="_OTIS_RA-02 c&amp;b certified 2 2" xfId="370" xr:uid="{00000000-0005-0000-0000-000052010000}"/>
    <cellStyle name="_OTIS_RA-02 c&amp;b certified 2 3" xfId="371" xr:uid="{00000000-0005-0000-0000-000053010000}"/>
    <cellStyle name="_OTIS_RA-02 c&amp;b certified 3" xfId="372" xr:uid="{00000000-0005-0000-0000-000054010000}"/>
    <cellStyle name="_OTIS_RA-02 c&amp;b certified 3 2" xfId="373" xr:uid="{00000000-0005-0000-0000-000055010000}"/>
    <cellStyle name="_OTIS_RA-02 c&amp;b certified 3 3" xfId="374" xr:uid="{00000000-0005-0000-0000-000056010000}"/>
    <cellStyle name="_OTIS_RA-02 c&amp;b certified 4" xfId="375" xr:uid="{00000000-0005-0000-0000-000057010000}"/>
    <cellStyle name="_OTIS_RA-03 c&amp;b certified" xfId="376" xr:uid="{00000000-0005-0000-0000-000058010000}"/>
    <cellStyle name="_OTIS_RA-03 c&amp;b certified 2" xfId="377" xr:uid="{00000000-0005-0000-0000-000059010000}"/>
    <cellStyle name="_OTIS_RA-03 c&amp;b certified 2 2" xfId="378" xr:uid="{00000000-0005-0000-0000-00005A010000}"/>
    <cellStyle name="_OTIS_RA-03 c&amp;b certified 2 3" xfId="379" xr:uid="{00000000-0005-0000-0000-00005B010000}"/>
    <cellStyle name="_OTIS_RA-03 c&amp;b certified 3" xfId="380" xr:uid="{00000000-0005-0000-0000-00005C010000}"/>
    <cellStyle name="_OTIS_RA-03 c&amp;b certified 3 2" xfId="381" xr:uid="{00000000-0005-0000-0000-00005D010000}"/>
    <cellStyle name="_OTIS_RA-03 c&amp;b certified 3 3" xfId="382" xr:uid="{00000000-0005-0000-0000-00005E010000}"/>
    <cellStyle name="_OTIS_RA-03 c&amp;b certified 4" xfId="383" xr:uid="{00000000-0005-0000-0000-00005F010000}"/>
    <cellStyle name="_Prestige - HP Campus" xfId="384" xr:uid="{00000000-0005-0000-0000-000060010000}"/>
    <cellStyle name="_Prestige Corporate Office" xfId="385" xr:uid="{00000000-0005-0000-0000-000061010000}"/>
    <cellStyle name="_R(1).A_01_Santech(certified)" xfId="386" xr:uid="{00000000-0005-0000-0000-000062010000}"/>
    <cellStyle name="_R(1).A_01_Santech(certified) 2" xfId="387" xr:uid="{00000000-0005-0000-0000-000063010000}"/>
    <cellStyle name="_R(1).A_01_Santech(certified) 2 2" xfId="388" xr:uid="{00000000-0005-0000-0000-000064010000}"/>
    <cellStyle name="_R(1).A_01_Santech(certified) 2 3" xfId="389" xr:uid="{00000000-0005-0000-0000-000065010000}"/>
    <cellStyle name="_R(1).A_01_Santech(certified) 3" xfId="390" xr:uid="{00000000-0005-0000-0000-000066010000}"/>
    <cellStyle name="_R(1).A_01_Santech(certified) 3 2" xfId="391" xr:uid="{00000000-0005-0000-0000-000067010000}"/>
    <cellStyle name="_R(1).A_01_Santech(certified) 3 3" xfId="392" xr:uid="{00000000-0005-0000-0000-000068010000}"/>
    <cellStyle name="_R(1).A_01_Santech(certified) 4" xfId="393" xr:uid="{00000000-0005-0000-0000-000069010000}"/>
    <cellStyle name="_R(1).A_01_Santech-final-certified" xfId="394" xr:uid="{00000000-0005-0000-0000-00006A010000}"/>
    <cellStyle name="_R(1).A_01_Santech-final-certified 2" xfId="395" xr:uid="{00000000-0005-0000-0000-00006B010000}"/>
    <cellStyle name="_R(1).A_01_Santech-final-certified 2 2" xfId="396" xr:uid="{00000000-0005-0000-0000-00006C010000}"/>
    <cellStyle name="_R(1).A_01_Santech-final-certified 2 3" xfId="397" xr:uid="{00000000-0005-0000-0000-00006D010000}"/>
    <cellStyle name="_R(1).A_01_Santech-final-certified 3" xfId="398" xr:uid="{00000000-0005-0000-0000-00006E010000}"/>
    <cellStyle name="_R(1).A_01_Santech-final-certified 3 2" xfId="399" xr:uid="{00000000-0005-0000-0000-00006F010000}"/>
    <cellStyle name="_R(1).A_01_Santech-final-certified 3 3" xfId="400" xr:uid="{00000000-0005-0000-0000-000070010000}"/>
    <cellStyle name="_R(1).A_01_Santech-final-certified 4" xfId="401" xr:uid="{00000000-0005-0000-0000-000071010000}"/>
    <cellStyle name="_RA - BILL - 4 - certified" xfId="402" xr:uid="{00000000-0005-0000-0000-000072010000}"/>
    <cellStyle name="_RA - BILL - 4 - certified 2" xfId="403" xr:uid="{00000000-0005-0000-0000-000073010000}"/>
    <cellStyle name="_RA - BILL - 4 - certified 2 2" xfId="404" xr:uid="{00000000-0005-0000-0000-000074010000}"/>
    <cellStyle name="_RA - BILL - 4 - certified 2 3" xfId="405" xr:uid="{00000000-0005-0000-0000-000075010000}"/>
    <cellStyle name="_RA - BILL - 4 - certified 3" xfId="406" xr:uid="{00000000-0005-0000-0000-000076010000}"/>
    <cellStyle name="_RA - BILL - 4 - certified 3 2" xfId="407" xr:uid="{00000000-0005-0000-0000-000077010000}"/>
    <cellStyle name="_RA - BILL - 4 - certified 3 3" xfId="408" xr:uid="{00000000-0005-0000-0000-000078010000}"/>
    <cellStyle name="_RA - BILL - 4 - certified 4" xfId="409" xr:uid="{00000000-0005-0000-0000-000079010000}"/>
    <cellStyle name="_RA_01_KAFAX-CERTIFIED" xfId="410" xr:uid="{00000000-0005-0000-0000-00007A010000}"/>
    <cellStyle name="_RA_01_KAFAX-CERTIFIED 2" xfId="411" xr:uid="{00000000-0005-0000-0000-00007B010000}"/>
    <cellStyle name="_RA_01_KAFAX-CERTIFIED 2 2" xfId="412" xr:uid="{00000000-0005-0000-0000-00007C010000}"/>
    <cellStyle name="_RA_01_KAFAX-CERTIFIED 2 3" xfId="413" xr:uid="{00000000-0005-0000-0000-00007D010000}"/>
    <cellStyle name="_RA_01_KAFAX-CERTIFIED 3" xfId="414" xr:uid="{00000000-0005-0000-0000-00007E010000}"/>
    <cellStyle name="_RA_01_KAFAX-CERTIFIED 3 2" xfId="415" xr:uid="{00000000-0005-0000-0000-00007F010000}"/>
    <cellStyle name="_RA_01_KAFAX-CERTIFIED 3 3" xfId="416" xr:uid="{00000000-0005-0000-0000-000080010000}"/>
    <cellStyle name="_RA_01_KAFAX-CERTIFIED 4" xfId="417" xr:uid="{00000000-0005-0000-0000-000081010000}"/>
    <cellStyle name="_RA_01_KAFAX-final-certified" xfId="418" xr:uid="{00000000-0005-0000-0000-000082010000}"/>
    <cellStyle name="_RA_01_KAFAX-final-certified 2" xfId="419" xr:uid="{00000000-0005-0000-0000-000083010000}"/>
    <cellStyle name="_RA_01_KAFAX-final-certified 2 2" xfId="420" xr:uid="{00000000-0005-0000-0000-000084010000}"/>
    <cellStyle name="_RA_01_KAFAX-final-certified 2 3" xfId="421" xr:uid="{00000000-0005-0000-0000-000085010000}"/>
    <cellStyle name="_RA_01_KAFAX-final-certified 3" xfId="422" xr:uid="{00000000-0005-0000-0000-000086010000}"/>
    <cellStyle name="_RA_01_KAFAX-final-certified 3 2" xfId="423" xr:uid="{00000000-0005-0000-0000-000087010000}"/>
    <cellStyle name="_RA_01_KAFAX-final-certified 3 3" xfId="424" xr:uid="{00000000-0005-0000-0000-000088010000}"/>
    <cellStyle name="_RA_01_KAFAX-final-certified 4" xfId="425" xr:uid="{00000000-0005-0000-0000-000089010000}"/>
    <cellStyle name="_RA_CIVIL-st-ext_BOQ1" xfId="426" xr:uid="{00000000-0005-0000-0000-00008A010000}"/>
    <cellStyle name="_RA_CIVIL-st-ext_BOQ1 2" xfId="427" xr:uid="{00000000-0005-0000-0000-00008B010000}"/>
    <cellStyle name="_RA_CIVIL-st-ext_BOQ1 2 2" xfId="428" xr:uid="{00000000-0005-0000-0000-00008C010000}"/>
    <cellStyle name="_RA_CIVIL-st-ext_BOQ1 2 3" xfId="429" xr:uid="{00000000-0005-0000-0000-00008D010000}"/>
    <cellStyle name="_RA_CIVIL-st-ext_BOQ1 3" xfId="430" xr:uid="{00000000-0005-0000-0000-00008E010000}"/>
    <cellStyle name="_RA_CIVIL-st-ext_BOQ1 3 2" xfId="431" xr:uid="{00000000-0005-0000-0000-00008F010000}"/>
    <cellStyle name="_RA_CIVIL-st-ext_BOQ1 3 3" xfId="432" xr:uid="{00000000-0005-0000-0000-000090010000}"/>
    <cellStyle name="_RA_CIVIL-st-ext_BOQ1 4" xfId="433" xr:uid="{00000000-0005-0000-0000-000091010000}"/>
    <cellStyle name="_RA_Marketcity" xfId="434" xr:uid="{00000000-0005-0000-0000-000092010000}"/>
    <cellStyle name="_RA_Marketcity 2" xfId="435" xr:uid="{00000000-0005-0000-0000-000093010000}"/>
    <cellStyle name="_RA_Marketcity 2 2" xfId="436" xr:uid="{00000000-0005-0000-0000-000094010000}"/>
    <cellStyle name="_RA_Marketcity 2 3" xfId="437" xr:uid="{00000000-0005-0000-0000-000095010000}"/>
    <cellStyle name="_RA_Marketcity 3" xfId="438" xr:uid="{00000000-0005-0000-0000-000096010000}"/>
    <cellStyle name="_RA_Marketcity 3 2" xfId="439" xr:uid="{00000000-0005-0000-0000-000097010000}"/>
    <cellStyle name="_RA_Marketcity 3 3" xfId="440" xr:uid="{00000000-0005-0000-0000-000098010000}"/>
    <cellStyle name="_RA_Marketcity 4" xfId="441" xr:uid="{00000000-0005-0000-0000-000099010000}"/>
    <cellStyle name="_rab-02" xfId="442" xr:uid="{00000000-0005-0000-0000-00009A010000}"/>
    <cellStyle name="_rab-02 2" xfId="443" xr:uid="{00000000-0005-0000-0000-00009B010000}"/>
    <cellStyle name="_rab-02 2 2" xfId="444" xr:uid="{00000000-0005-0000-0000-00009C010000}"/>
    <cellStyle name="_rab-02 2 3" xfId="445" xr:uid="{00000000-0005-0000-0000-00009D010000}"/>
    <cellStyle name="_rab-02 3" xfId="446" xr:uid="{00000000-0005-0000-0000-00009E010000}"/>
    <cellStyle name="_rab-02 3 2" xfId="447" xr:uid="{00000000-0005-0000-0000-00009F010000}"/>
    <cellStyle name="_rab-02 3 3" xfId="448" xr:uid="{00000000-0005-0000-0000-0000A0010000}"/>
    <cellStyle name="_rab-02 4" xfId="449" xr:uid="{00000000-0005-0000-0000-0000A1010000}"/>
    <cellStyle name="_rab-03" xfId="450" xr:uid="{00000000-0005-0000-0000-0000A2010000}"/>
    <cellStyle name="_rab-03 2" xfId="451" xr:uid="{00000000-0005-0000-0000-0000A3010000}"/>
    <cellStyle name="_rab-03 2 2" xfId="452" xr:uid="{00000000-0005-0000-0000-0000A4010000}"/>
    <cellStyle name="_rab-03 2 3" xfId="453" xr:uid="{00000000-0005-0000-0000-0000A5010000}"/>
    <cellStyle name="_rab-03 3" xfId="454" xr:uid="{00000000-0005-0000-0000-0000A6010000}"/>
    <cellStyle name="_rab-03 3 2" xfId="455" xr:uid="{00000000-0005-0000-0000-0000A7010000}"/>
    <cellStyle name="_rab-03 3 3" xfId="456" xr:uid="{00000000-0005-0000-0000-0000A8010000}"/>
    <cellStyle name="_rab-03 4" xfId="457" xr:uid="{00000000-0005-0000-0000-0000A9010000}"/>
    <cellStyle name="_RMZ  Futura" xfId="458" xr:uid="{00000000-0005-0000-0000-0000AA010000}"/>
    <cellStyle name="_S.G. Software - BOQ" xfId="459" xr:uid="{00000000-0005-0000-0000-0000AB010000}"/>
    <cellStyle name="_Santech_bill_certified" xfId="460" xr:uid="{00000000-0005-0000-0000-0000AC010000}"/>
    <cellStyle name="_Santech_bill_certified 2" xfId="461" xr:uid="{00000000-0005-0000-0000-0000AD010000}"/>
    <cellStyle name="_Santech_bill_certified 2 2" xfId="462" xr:uid="{00000000-0005-0000-0000-0000AE010000}"/>
    <cellStyle name="_Santech_bill_certified 2 3" xfId="463" xr:uid="{00000000-0005-0000-0000-0000AF010000}"/>
    <cellStyle name="_Santech_bill_certified 3" xfId="464" xr:uid="{00000000-0005-0000-0000-0000B0010000}"/>
    <cellStyle name="_Santech_bill_certified 3 2" xfId="465" xr:uid="{00000000-0005-0000-0000-0000B1010000}"/>
    <cellStyle name="_Santech_bill_certified 3 3" xfId="466" xr:uid="{00000000-0005-0000-0000-0000B2010000}"/>
    <cellStyle name="_Santech_bill_certified 4" xfId="467" xr:uid="{00000000-0005-0000-0000-0000B3010000}"/>
    <cellStyle name="_Santech_M.Sheet-Abstract" xfId="468" xr:uid="{00000000-0005-0000-0000-0000B4010000}"/>
    <cellStyle name="_Santech_M.Sheet-Abstract 2" xfId="469" xr:uid="{00000000-0005-0000-0000-0000B5010000}"/>
    <cellStyle name="_Santech_M.Sheet-Abstract 2 2" xfId="470" xr:uid="{00000000-0005-0000-0000-0000B6010000}"/>
    <cellStyle name="_Santech_M.Sheet-Abstract 2 3" xfId="471" xr:uid="{00000000-0005-0000-0000-0000B7010000}"/>
    <cellStyle name="_Santech_M.Sheet-Abstract 3" xfId="472" xr:uid="{00000000-0005-0000-0000-0000B8010000}"/>
    <cellStyle name="_Santech_M.Sheet-Abstract 3 2" xfId="473" xr:uid="{00000000-0005-0000-0000-0000B9010000}"/>
    <cellStyle name="_Santech_M.Sheet-Abstract 3 3" xfId="474" xr:uid="{00000000-0005-0000-0000-0000BA010000}"/>
    <cellStyle name="_Santech_M.Sheet-Abstract 4" xfId="475" xr:uid="{00000000-0005-0000-0000-0000BB010000}"/>
    <cellStyle name="_SANTECH_RAB_2-CERTIFIED" xfId="476" xr:uid="{00000000-0005-0000-0000-0000BC010000}"/>
    <cellStyle name="_SANTECH_RAB_2-CERTIFIED 2" xfId="477" xr:uid="{00000000-0005-0000-0000-0000BD010000}"/>
    <cellStyle name="_SANTECH_RAB_2-CERTIFIED 2 2" xfId="478" xr:uid="{00000000-0005-0000-0000-0000BE010000}"/>
    <cellStyle name="_SANTECH_RAB_2-CERTIFIED 2 3" xfId="479" xr:uid="{00000000-0005-0000-0000-0000BF010000}"/>
    <cellStyle name="_SANTECH_RAB_2-CERTIFIED 3" xfId="480" xr:uid="{00000000-0005-0000-0000-0000C0010000}"/>
    <cellStyle name="_SANTECH_RAB_2-CERTIFIED 3 2" xfId="481" xr:uid="{00000000-0005-0000-0000-0000C1010000}"/>
    <cellStyle name="_SANTECH_RAB_2-CERTIFIED 3 3" xfId="482" xr:uid="{00000000-0005-0000-0000-0000C2010000}"/>
    <cellStyle name="_SANTECH_RAB_2-CERTIFIED 4" xfId="483" xr:uid="{00000000-0005-0000-0000-0000C3010000}"/>
    <cellStyle name="_SHELL'N'CORE_J1-IT PARKS-220108 - Compare from DLS" xfId="484" xr:uid="{00000000-0005-0000-0000-0000C4010000}"/>
    <cellStyle name="_SHELL'N'CORE_J1-IT PARKS-220108 - Compare from DLS 2" xfId="485" xr:uid="{00000000-0005-0000-0000-0000C5010000}"/>
    <cellStyle name="_SHELL'N'CORE_J1-IT PARKS-220108 - Compare from DLS 2 2" xfId="486" xr:uid="{00000000-0005-0000-0000-0000C6010000}"/>
    <cellStyle name="_SHELL'N'CORE_J1-IT PARKS-220108 - Compare from DLS 2 3" xfId="487" xr:uid="{00000000-0005-0000-0000-0000C7010000}"/>
    <cellStyle name="_SHELL'N'CORE_J1-IT PARKS-220108 - Compare from DLS 3" xfId="488" xr:uid="{00000000-0005-0000-0000-0000C8010000}"/>
    <cellStyle name="_SHELL'N'CORE_J1-IT PARKS-220108 - Compare from DLS 3 2" xfId="489" xr:uid="{00000000-0005-0000-0000-0000C9010000}"/>
    <cellStyle name="_SHELL'N'CORE_J1-IT PARKS-220108 - Compare from DLS 3 3" xfId="490" xr:uid="{00000000-0005-0000-0000-0000CA010000}"/>
    <cellStyle name="_SHELL'N'CORE_J1-IT PARKS-220108 - Compare from DLS 4" xfId="491" xr:uid="{00000000-0005-0000-0000-0000CB010000}"/>
    <cellStyle name="_UPS-BOQ" xfId="492" xr:uid="{00000000-0005-0000-0000-0000CC010000}"/>
    <cellStyle name="_UPS-BOQ 2" xfId="493" xr:uid="{00000000-0005-0000-0000-0000CD010000}"/>
    <cellStyle name="_UPS-BOQ 2 2" xfId="494" xr:uid="{00000000-0005-0000-0000-0000CE010000}"/>
    <cellStyle name="_UPS-BOQ 2 3" xfId="495" xr:uid="{00000000-0005-0000-0000-0000CF010000}"/>
    <cellStyle name="_UPS-BOQ 3" xfId="496" xr:uid="{00000000-0005-0000-0000-0000D0010000}"/>
    <cellStyle name="_UPS-BOQ 3 2" xfId="497" xr:uid="{00000000-0005-0000-0000-0000D1010000}"/>
    <cellStyle name="_UPS-BOQ 3 3" xfId="498" xr:uid="{00000000-0005-0000-0000-0000D2010000}"/>
    <cellStyle name="_UPS-BOQ 4" xfId="499" xr:uid="{00000000-0005-0000-0000-0000D3010000}"/>
    <cellStyle name="_Vysya Bank - Mittal Towers" xfId="500" xr:uid="{00000000-0005-0000-0000-0000D4010000}"/>
    <cellStyle name="_Working micron Ext.Final" xfId="501" xr:uid="{00000000-0005-0000-0000-0000D5010000}"/>
    <cellStyle name="_Working micron Ext.Final 2" xfId="502" xr:uid="{00000000-0005-0000-0000-0000D6010000}"/>
    <cellStyle name="_Working micron Ext.Final 2 2" xfId="503" xr:uid="{00000000-0005-0000-0000-0000D7010000}"/>
    <cellStyle name="_Working micron Ext.Final 2 3" xfId="504" xr:uid="{00000000-0005-0000-0000-0000D8010000}"/>
    <cellStyle name="_Working micron Ext.Final 3" xfId="505" xr:uid="{00000000-0005-0000-0000-0000D9010000}"/>
    <cellStyle name="_Working micron Ext.Final 3 2" xfId="506" xr:uid="{00000000-0005-0000-0000-0000DA010000}"/>
    <cellStyle name="_Working micron Ext.Final 3 3" xfId="507" xr:uid="{00000000-0005-0000-0000-0000DB010000}"/>
    <cellStyle name="_Working micron Ext.Final 4" xfId="508" xr:uid="{00000000-0005-0000-0000-0000DC010000}"/>
    <cellStyle name="•W_Electrical" xfId="509" xr:uid="{00000000-0005-0000-0000-0000DD010000}"/>
    <cellStyle name="20% - Accent1 2" xfId="510" xr:uid="{00000000-0005-0000-0000-0000DE010000}"/>
    <cellStyle name="20% - Accent1 2 2" xfId="511" xr:uid="{00000000-0005-0000-0000-0000DF010000}"/>
    <cellStyle name="20% - Accent1 2 2 2" xfId="512" xr:uid="{00000000-0005-0000-0000-0000E0010000}"/>
    <cellStyle name="20% - Accent1 2 2 3" xfId="513" xr:uid="{00000000-0005-0000-0000-0000E1010000}"/>
    <cellStyle name="20% - Accent1 2 3" xfId="514" xr:uid="{00000000-0005-0000-0000-0000E2010000}"/>
    <cellStyle name="20% - Accent1 2 3 2" xfId="515" xr:uid="{00000000-0005-0000-0000-0000E3010000}"/>
    <cellStyle name="20% - Accent1 2 3 3" xfId="516" xr:uid="{00000000-0005-0000-0000-0000E4010000}"/>
    <cellStyle name="20% - Accent1 2 4" xfId="517" xr:uid="{00000000-0005-0000-0000-0000E5010000}"/>
    <cellStyle name="20% - Accent1 2 5" xfId="518" xr:uid="{00000000-0005-0000-0000-0000E6010000}"/>
    <cellStyle name="20% - Accent2 2" xfId="519" xr:uid="{00000000-0005-0000-0000-0000E7010000}"/>
    <cellStyle name="20% - Accent2 2 2" xfId="520" xr:uid="{00000000-0005-0000-0000-0000E8010000}"/>
    <cellStyle name="20% - Accent2 2 2 2" xfId="521" xr:uid="{00000000-0005-0000-0000-0000E9010000}"/>
    <cellStyle name="20% - Accent2 2 2 3" xfId="522" xr:uid="{00000000-0005-0000-0000-0000EA010000}"/>
    <cellStyle name="20% - Accent2 2 3" xfId="523" xr:uid="{00000000-0005-0000-0000-0000EB010000}"/>
    <cellStyle name="20% - Accent2 2 3 2" xfId="524" xr:uid="{00000000-0005-0000-0000-0000EC010000}"/>
    <cellStyle name="20% - Accent2 2 3 3" xfId="525" xr:uid="{00000000-0005-0000-0000-0000ED010000}"/>
    <cellStyle name="20% - Accent2 2 4" xfId="526" xr:uid="{00000000-0005-0000-0000-0000EE010000}"/>
    <cellStyle name="20% - Accent3 2" xfId="527" xr:uid="{00000000-0005-0000-0000-0000EF010000}"/>
    <cellStyle name="20% - Accent3 2 2" xfId="528" xr:uid="{00000000-0005-0000-0000-0000F0010000}"/>
    <cellStyle name="20% - Accent3 2 2 2" xfId="529" xr:uid="{00000000-0005-0000-0000-0000F1010000}"/>
    <cellStyle name="20% - Accent3 2 2 2 2" xfId="530" xr:uid="{00000000-0005-0000-0000-0000F2010000}"/>
    <cellStyle name="20% - Accent3 2 3" xfId="531" xr:uid="{00000000-0005-0000-0000-0000F3010000}"/>
    <cellStyle name="20% - Accent3 2 3 2" xfId="532" xr:uid="{00000000-0005-0000-0000-0000F4010000}"/>
    <cellStyle name="20% - Accent3 2 3 3" xfId="533" xr:uid="{00000000-0005-0000-0000-0000F5010000}"/>
    <cellStyle name="20% - Accent3 2 4" xfId="534" xr:uid="{00000000-0005-0000-0000-0000F6010000}"/>
    <cellStyle name="20% - Accent3 2 5" xfId="535" xr:uid="{00000000-0005-0000-0000-0000F7010000}"/>
    <cellStyle name="20% - Accent4 2" xfId="536" xr:uid="{00000000-0005-0000-0000-0000F8010000}"/>
    <cellStyle name="20% - Accent4 2 2" xfId="537" xr:uid="{00000000-0005-0000-0000-0000F9010000}"/>
    <cellStyle name="20% - Accent4 2 2 2" xfId="538" xr:uid="{00000000-0005-0000-0000-0000FA010000}"/>
    <cellStyle name="20% - Accent4 2 2 3" xfId="539" xr:uid="{00000000-0005-0000-0000-0000FB010000}"/>
    <cellStyle name="20% - Accent4 2 3" xfId="540" xr:uid="{00000000-0005-0000-0000-0000FC010000}"/>
    <cellStyle name="20% - Accent4 2 3 2" xfId="541" xr:uid="{00000000-0005-0000-0000-0000FD010000}"/>
    <cellStyle name="20% - Accent4 2 3 3" xfId="542" xr:uid="{00000000-0005-0000-0000-0000FE010000}"/>
    <cellStyle name="20% - Accent4 2 4" xfId="543" xr:uid="{00000000-0005-0000-0000-0000FF010000}"/>
    <cellStyle name="20% - Accent5 2" xfId="544" xr:uid="{00000000-0005-0000-0000-000000020000}"/>
    <cellStyle name="20% - Accent5 2 2" xfId="545" xr:uid="{00000000-0005-0000-0000-000001020000}"/>
    <cellStyle name="20% - Accent5 2 2 2" xfId="546" xr:uid="{00000000-0005-0000-0000-000002020000}"/>
    <cellStyle name="20% - Accent5 2 2 3" xfId="547" xr:uid="{00000000-0005-0000-0000-000003020000}"/>
    <cellStyle name="20% - Accent5 2 3" xfId="548" xr:uid="{00000000-0005-0000-0000-000004020000}"/>
    <cellStyle name="20% - Accent5 2 3 2" xfId="549" xr:uid="{00000000-0005-0000-0000-000005020000}"/>
    <cellStyle name="20% - Accent5 2 3 3" xfId="550" xr:uid="{00000000-0005-0000-0000-000006020000}"/>
    <cellStyle name="20% - Accent5 2 4" xfId="551" xr:uid="{00000000-0005-0000-0000-000007020000}"/>
    <cellStyle name="20% - Accent6 2" xfId="552" xr:uid="{00000000-0005-0000-0000-000008020000}"/>
    <cellStyle name="20% - Accent6 2 2" xfId="553" xr:uid="{00000000-0005-0000-0000-000009020000}"/>
    <cellStyle name="20% - Accent6 2 2 2" xfId="554" xr:uid="{00000000-0005-0000-0000-00000A020000}"/>
    <cellStyle name="20% - Accent6 2 2 2 2" xfId="555" xr:uid="{00000000-0005-0000-0000-00000B020000}"/>
    <cellStyle name="20% - Accent6 2 2 3" xfId="556" xr:uid="{00000000-0005-0000-0000-00000C020000}"/>
    <cellStyle name="20% - Accent6 2 2 4" xfId="557" xr:uid="{00000000-0005-0000-0000-00000D020000}"/>
    <cellStyle name="20% - Accent6 2 2 5" xfId="558" xr:uid="{00000000-0005-0000-0000-00000E020000}"/>
    <cellStyle name="20% - Accent6 2 3" xfId="559" xr:uid="{00000000-0005-0000-0000-00000F020000}"/>
    <cellStyle name="20% - Accent6 2 3 2" xfId="560" xr:uid="{00000000-0005-0000-0000-000010020000}"/>
    <cellStyle name="20% - Accent6 2 3 3" xfId="561" xr:uid="{00000000-0005-0000-0000-000011020000}"/>
    <cellStyle name="20% - Accent6 2 4" xfId="562" xr:uid="{00000000-0005-0000-0000-000012020000}"/>
    <cellStyle name="20% - Accent6 2 5" xfId="563" xr:uid="{00000000-0005-0000-0000-000013020000}"/>
    <cellStyle name="20% - Accent6 2 5 2" xfId="564" xr:uid="{00000000-0005-0000-0000-000014020000}"/>
    <cellStyle name="40% - Accent1 2" xfId="565" xr:uid="{00000000-0005-0000-0000-000015020000}"/>
    <cellStyle name="40% - Accent1 2 2" xfId="566" xr:uid="{00000000-0005-0000-0000-000016020000}"/>
    <cellStyle name="40% - Accent1 2 2 2" xfId="567" xr:uid="{00000000-0005-0000-0000-000017020000}"/>
    <cellStyle name="40% - Accent1 2 2 3" xfId="568" xr:uid="{00000000-0005-0000-0000-000018020000}"/>
    <cellStyle name="40% - Accent1 2 3" xfId="569" xr:uid="{00000000-0005-0000-0000-000019020000}"/>
    <cellStyle name="40% - Accent1 2 3 2" xfId="570" xr:uid="{00000000-0005-0000-0000-00001A020000}"/>
    <cellStyle name="40% - Accent1 2 3 3" xfId="571" xr:uid="{00000000-0005-0000-0000-00001B020000}"/>
    <cellStyle name="40% - Accent1 2 4" xfId="572" xr:uid="{00000000-0005-0000-0000-00001C020000}"/>
    <cellStyle name="40% - Accent2 2" xfId="573" xr:uid="{00000000-0005-0000-0000-00001D020000}"/>
    <cellStyle name="40% - Accent2 2 2" xfId="574" xr:uid="{00000000-0005-0000-0000-00001E020000}"/>
    <cellStyle name="40% - Accent2 2 2 2" xfId="575" xr:uid="{00000000-0005-0000-0000-00001F020000}"/>
    <cellStyle name="40% - Accent2 2 2 3" xfId="576" xr:uid="{00000000-0005-0000-0000-000020020000}"/>
    <cellStyle name="40% - Accent2 2 3" xfId="577" xr:uid="{00000000-0005-0000-0000-000021020000}"/>
    <cellStyle name="40% - Accent2 2 3 2" xfId="578" xr:uid="{00000000-0005-0000-0000-000022020000}"/>
    <cellStyle name="40% - Accent2 2 3 3" xfId="579" xr:uid="{00000000-0005-0000-0000-000023020000}"/>
    <cellStyle name="40% - Accent2 2 4" xfId="580" xr:uid="{00000000-0005-0000-0000-000024020000}"/>
    <cellStyle name="40% - Accent3 2" xfId="581" xr:uid="{00000000-0005-0000-0000-000025020000}"/>
    <cellStyle name="40% - Accent3 2 2" xfId="582" xr:uid="{00000000-0005-0000-0000-000026020000}"/>
    <cellStyle name="40% - Accent3 2 2 2" xfId="583" xr:uid="{00000000-0005-0000-0000-000027020000}"/>
    <cellStyle name="40% - Accent3 2 2 3" xfId="584" xr:uid="{00000000-0005-0000-0000-000028020000}"/>
    <cellStyle name="40% - Accent3 2 3" xfId="585" xr:uid="{00000000-0005-0000-0000-000029020000}"/>
    <cellStyle name="40% - Accent3 2 3 2" xfId="586" xr:uid="{00000000-0005-0000-0000-00002A020000}"/>
    <cellStyle name="40% - Accent3 2 3 3" xfId="587" xr:uid="{00000000-0005-0000-0000-00002B020000}"/>
    <cellStyle name="40% - Accent3 2 4" xfId="588" xr:uid="{00000000-0005-0000-0000-00002C020000}"/>
    <cellStyle name="40% - Accent4 2" xfId="589" xr:uid="{00000000-0005-0000-0000-00002D020000}"/>
    <cellStyle name="40% - Accent4 2 2" xfId="590" xr:uid="{00000000-0005-0000-0000-00002E020000}"/>
    <cellStyle name="40% - Accent4 2 2 2" xfId="591" xr:uid="{00000000-0005-0000-0000-00002F020000}"/>
    <cellStyle name="40% - Accent4 2 2 3" xfId="592" xr:uid="{00000000-0005-0000-0000-000030020000}"/>
    <cellStyle name="40% - Accent4 2 3" xfId="593" xr:uid="{00000000-0005-0000-0000-000031020000}"/>
    <cellStyle name="40% - Accent4 2 3 2" xfId="594" xr:uid="{00000000-0005-0000-0000-000032020000}"/>
    <cellStyle name="40% - Accent4 2 3 3" xfId="595" xr:uid="{00000000-0005-0000-0000-000033020000}"/>
    <cellStyle name="40% - Accent4 2 4" xfId="596" xr:uid="{00000000-0005-0000-0000-000034020000}"/>
    <cellStyle name="40% - Accent5 2" xfId="597" xr:uid="{00000000-0005-0000-0000-000035020000}"/>
    <cellStyle name="40% - Accent5 2 2" xfId="598" xr:uid="{00000000-0005-0000-0000-000036020000}"/>
    <cellStyle name="40% - Accent5 2 2 2" xfId="599" xr:uid="{00000000-0005-0000-0000-000037020000}"/>
    <cellStyle name="40% - Accent5 2 2 3" xfId="600" xr:uid="{00000000-0005-0000-0000-000038020000}"/>
    <cellStyle name="40% - Accent5 2 3" xfId="601" xr:uid="{00000000-0005-0000-0000-000039020000}"/>
    <cellStyle name="40% - Accent5 2 3 2" xfId="602" xr:uid="{00000000-0005-0000-0000-00003A020000}"/>
    <cellStyle name="40% - Accent5 2 3 3" xfId="603" xr:uid="{00000000-0005-0000-0000-00003B020000}"/>
    <cellStyle name="40% - Accent5 2 4" xfId="604" xr:uid="{00000000-0005-0000-0000-00003C020000}"/>
    <cellStyle name="40% - Accent6 2" xfId="605" xr:uid="{00000000-0005-0000-0000-00003D020000}"/>
    <cellStyle name="40% - Accent6 2 2" xfId="606" xr:uid="{00000000-0005-0000-0000-00003E020000}"/>
    <cellStyle name="40% - Accent6 2 2 2" xfId="607" xr:uid="{00000000-0005-0000-0000-00003F020000}"/>
    <cellStyle name="40% - Accent6 2 2 3" xfId="608" xr:uid="{00000000-0005-0000-0000-000040020000}"/>
    <cellStyle name="40% - Accent6 2 3" xfId="609" xr:uid="{00000000-0005-0000-0000-000041020000}"/>
    <cellStyle name="40% - Accent6 2 3 2" xfId="610" xr:uid="{00000000-0005-0000-0000-000042020000}"/>
    <cellStyle name="40% - Accent6 2 3 3" xfId="611" xr:uid="{00000000-0005-0000-0000-000043020000}"/>
    <cellStyle name="40% - Accent6 2 4" xfId="612" xr:uid="{00000000-0005-0000-0000-000044020000}"/>
    <cellStyle name="40% - Accent6 2 5" xfId="613" xr:uid="{00000000-0005-0000-0000-000045020000}"/>
    <cellStyle name="60% - Accent1 2" xfId="614" xr:uid="{00000000-0005-0000-0000-000046020000}"/>
    <cellStyle name="60% - Accent1 2 2" xfId="615" xr:uid="{00000000-0005-0000-0000-000047020000}"/>
    <cellStyle name="60% - Accent1 2 2 2" xfId="616" xr:uid="{00000000-0005-0000-0000-000048020000}"/>
    <cellStyle name="60% - Accent1 2 2 3" xfId="617" xr:uid="{00000000-0005-0000-0000-000049020000}"/>
    <cellStyle name="60% - Accent1 2 3" xfId="618" xr:uid="{00000000-0005-0000-0000-00004A020000}"/>
    <cellStyle name="60% - Accent1 2 3 2" xfId="619" xr:uid="{00000000-0005-0000-0000-00004B020000}"/>
    <cellStyle name="60% - Accent1 2 3 3" xfId="620" xr:uid="{00000000-0005-0000-0000-00004C020000}"/>
    <cellStyle name="60% - Accent1 2 4" xfId="621" xr:uid="{00000000-0005-0000-0000-00004D020000}"/>
    <cellStyle name="60% - Accent1 2 5" xfId="622" xr:uid="{00000000-0005-0000-0000-00004E020000}"/>
    <cellStyle name="60% - Accent2 2" xfId="623" xr:uid="{00000000-0005-0000-0000-00004F020000}"/>
    <cellStyle name="60% - Accent2 2 2" xfId="624" xr:uid="{00000000-0005-0000-0000-000050020000}"/>
    <cellStyle name="60% - Accent2 2 2 2" xfId="625" xr:uid="{00000000-0005-0000-0000-000051020000}"/>
    <cellStyle name="60% - Accent2 2 2 3" xfId="626" xr:uid="{00000000-0005-0000-0000-000052020000}"/>
    <cellStyle name="60% - Accent2 2 3" xfId="627" xr:uid="{00000000-0005-0000-0000-000053020000}"/>
    <cellStyle name="60% - Accent2 2 3 2" xfId="628" xr:uid="{00000000-0005-0000-0000-000054020000}"/>
    <cellStyle name="60% - Accent2 2 3 3" xfId="629" xr:uid="{00000000-0005-0000-0000-000055020000}"/>
    <cellStyle name="60% - Accent2 2 4" xfId="630" xr:uid="{00000000-0005-0000-0000-000056020000}"/>
    <cellStyle name="60% - Accent3 2" xfId="631" xr:uid="{00000000-0005-0000-0000-000057020000}"/>
    <cellStyle name="60% - Accent3 2 2" xfId="632" xr:uid="{00000000-0005-0000-0000-000058020000}"/>
    <cellStyle name="60% - Accent3 2 2 2" xfId="633" xr:uid="{00000000-0005-0000-0000-000059020000}"/>
    <cellStyle name="60% - Accent3 2 2 3" xfId="634" xr:uid="{00000000-0005-0000-0000-00005A020000}"/>
    <cellStyle name="60% - Accent3 2 3" xfId="635" xr:uid="{00000000-0005-0000-0000-00005B020000}"/>
    <cellStyle name="60% - Accent3 2 3 2" xfId="636" xr:uid="{00000000-0005-0000-0000-00005C020000}"/>
    <cellStyle name="60% - Accent3 2 3 3" xfId="637" xr:uid="{00000000-0005-0000-0000-00005D020000}"/>
    <cellStyle name="60% - Accent3 2 4" xfId="638" xr:uid="{00000000-0005-0000-0000-00005E020000}"/>
    <cellStyle name="60% - Accent4 2" xfId="639" xr:uid="{00000000-0005-0000-0000-00005F020000}"/>
    <cellStyle name="60% - Accent4 2 2" xfId="640" xr:uid="{00000000-0005-0000-0000-000060020000}"/>
    <cellStyle name="60% - Accent4 2 2 2" xfId="641" xr:uid="{00000000-0005-0000-0000-000061020000}"/>
    <cellStyle name="60% - Accent4 2 2 3" xfId="642" xr:uid="{00000000-0005-0000-0000-000062020000}"/>
    <cellStyle name="60% - Accent4 2 3" xfId="643" xr:uid="{00000000-0005-0000-0000-000063020000}"/>
    <cellStyle name="60% - Accent4 2 3 2" xfId="644" xr:uid="{00000000-0005-0000-0000-000064020000}"/>
    <cellStyle name="60% - Accent4 2 3 3" xfId="645" xr:uid="{00000000-0005-0000-0000-000065020000}"/>
    <cellStyle name="60% - Accent4 2 4" xfId="646" xr:uid="{00000000-0005-0000-0000-000066020000}"/>
    <cellStyle name="60% - Accent5 2" xfId="647" xr:uid="{00000000-0005-0000-0000-000067020000}"/>
    <cellStyle name="60% - Accent5 2 2" xfId="648" xr:uid="{00000000-0005-0000-0000-000068020000}"/>
    <cellStyle name="60% - Accent5 2 2 2" xfId="649" xr:uid="{00000000-0005-0000-0000-000069020000}"/>
    <cellStyle name="60% - Accent5 2 2 3" xfId="650" xr:uid="{00000000-0005-0000-0000-00006A020000}"/>
    <cellStyle name="60% - Accent5 2 3" xfId="651" xr:uid="{00000000-0005-0000-0000-00006B020000}"/>
    <cellStyle name="60% - Accent5 2 3 2" xfId="652" xr:uid="{00000000-0005-0000-0000-00006C020000}"/>
    <cellStyle name="60% - Accent5 2 3 3" xfId="653" xr:uid="{00000000-0005-0000-0000-00006D020000}"/>
    <cellStyle name="60% - Accent5 2 4" xfId="654" xr:uid="{00000000-0005-0000-0000-00006E020000}"/>
    <cellStyle name="60% - Accent5 2 5" xfId="655" xr:uid="{00000000-0005-0000-0000-00006F020000}"/>
    <cellStyle name="60% - Accent6 2" xfId="656" xr:uid="{00000000-0005-0000-0000-000070020000}"/>
    <cellStyle name="60% - Accent6 2 2" xfId="657" xr:uid="{00000000-0005-0000-0000-000071020000}"/>
    <cellStyle name="60% - Accent6 2 2 2" xfId="658" xr:uid="{00000000-0005-0000-0000-000072020000}"/>
    <cellStyle name="60% - Accent6 2 2 3" xfId="659" xr:uid="{00000000-0005-0000-0000-000073020000}"/>
    <cellStyle name="60% - Accent6 2 3" xfId="660" xr:uid="{00000000-0005-0000-0000-000074020000}"/>
    <cellStyle name="60% - Accent6 2 3 2" xfId="661" xr:uid="{00000000-0005-0000-0000-000075020000}"/>
    <cellStyle name="60% - Accent6 2 3 3" xfId="662" xr:uid="{00000000-0005-0000-0000-000076020000}"/>
    <cellStyle name="60% - Accent6 2 4" xfId="663" xr:uid="{00000000-0005-0000-0000-000077020000}"/>
    <cellStyle name="60% - Accent6 2 5" xfId="664" xr:uid="{00000000-0005-0000-0000-000078020000}"/>
    <cellStyle name="75" xfId="665" xr:uid="{00000000-0005-0000-0000-000079020000}"/>
    <cellStyle name="A" xfId="666" xr:uid="{00000000-0005-0000-0000-00007A020000}"/>
    <cellStyle name="A 2" xfId="667" xr:uid="{00000000-0005-0000-0000-00007B020000}"/>
    <cellStyle name="A 2 2" xfId="668" xr:uid="{00000000-0005-0000-0000-00007C020000}"/>
    <cellStyle name="A 2 3" xfId="669" xr:uid="{00000000-0005-0000-0000-00007D020000}"/>
    <cellStyle name="A 3" xfId="670" xr:uid="{00000000-0005-0000-0000-00007E020000}"/>
    <cellStyle name="A 3 2" xfId="671" xr:uid="{00000000-0005-0000-0000-00007F020000}"/>
    <cellStyle name="A 3 3" xfId="672" xr:uid="{00000000-0005-0000-0000-000080020000}"/>
    <cellStyle name="A 4" xfId="673" xr:uid="{00000000-0005-0000-0000-000081020000}"/>
    <cellStyle name="Accent1 2" xfId="674" xr:uid="{00000000-0005-0000-0000-000082020000}"/>
    <cellStyle name="Accent1 2 2" xfId="675" xr:uid="{00000000-0005-0000-0000-000083020000}"/>
    <cellStyle name="Accent1 2 2 2" xfId="676" xr:uid="{00000000-0005-0000-0000-000084020000}"/>
    <cellStyle name="Accent1 2 2 3" xfId="677" xr:uid="{00000000-0005-0000-0000-000085020000}"/>
    <cellStyle name="Accent1 2 3" xfId="678" xr:uid="{00000000-0005-0000-0000-000086020000}"/>
    <cellStyle name="Accent1 2 3 2" xfId="679" xr:uid="{00000000-0005-0000-0000-000087020000}"/>
    <cellStyle name="Accent1 2 3 3" xfId="680" xr:uid="{00000000-0005-0000-0000-000088020000}"/>
    <cellStyle name="Accent1 2 4" xfId="681" xr:uid="{00000000-0005-0000-0000-000089020000}"/>
    <cellStyle name="Accent2 2" xfId="682" xr:uid="{00000000-0005-0000-0000-00008A020000}"/>
    <cellStyle name="Accent2 2 2" xfId="683" xr:uid="{00000000-0005-0000-0000-00008B020000}"/>
    <cellStyle name="Accent2 2 2 2" xfId="684" xr:uid="{00000000-0005-0000-0000-00008C020000}"/>
    <cellStyle name="Accent2 2 2 3" xfId="685" xr:uid="{00000000-0005-0000-0000-00008D020000}"/>
    <cellStyle name="Accent2 2 2 4" xfId="686" xr:uid="{00000000-0005-0000-0000-00008E020000}"/>
    <cellStyle name="Accent2 2 3" xfId="687" xr:uid="{00000000-0005-0000-0000-00008F020000}"/>
    <cellStyle name="Accent2 2 3 2" xfId="688" xr:uid="{00000000-0005-0000-0000-000090020000}"/>
    <cellStyle name="Accent2 2 3 3" xfId="689" xr:uid="{00000000-0005-0000-0000-000091020000}"/>
    <cellStyle name="Accent2 2 4" xfId="690" xr:uid="{00000000-0005-0000-0000-000092020000}"/>
    <cellStyle name="Accent2 2 5" xfId="691" xr:uid="{00000000-0005-0000-0000-000093020000}"/>
    <cellStyle name="Accent3 2" xfId="692" xr:uid="{00000000-0005-0000-0000-000094020000}"/>
    <cellStyle name="Accent3 2 2" xfId="693" xr:uid="{00000000-0005-0000-0000-000095020000}"/>
    <cellStyle name="Accent3 2 2 2" xfId="694" xr:uid="{00000000-0005-0000-0000-000096020000}"/>
    <cellStyle name="Accent3 2 2 3" xfId="695" xr:uid="{00000000-0005-0000-0000-000097020000}"/>
    <cellStyle name="Accent3 2 3" xfId="696" xr:uid="{00000000-0005-0000-0000-000098020000}"/>
    <cellStyle name="Accent3 2 3 2" xfId="697" xr:uid="{00000000-0005-0000-0000-000099020000}"/>
    <cellStyle name="Accent3 2 3 3" xfId="698" xr:uid="{00000000-0005-0000-0000-00009A020000}"/>
    <cellStyle name="Accent3 2 4" xfId="699" xr:uid="{00000000-0005-0000-0000-00009B020000}"/>
    <cellStyle name="Accent3 2 5" xfId="700" xr:uid="{00000000-0005-0000-0000-00009C020000}"/>
    <cellStyle name="Accent4 2" xfId="701" xr:uid="{00000000-0005-0000-0000-00009D020000}"/>
    <cellStyle name="Accent4 2 2" xfId="702" xr:uid="{00000000-0005-0000-0000-00009E020000}"/>
    <cellStyle name="Accent4 2 2 2" xfId="703" xr:uid="{00000000-0005-0000-0000-00009F020000}"/>
    <cellStyle name="Accent4 2 2 3" xfId="704" xr:uid="{00000000-0005-0000-0000-0000A0020000}"/>
    <cellStyle name="Accent4 2 3" xfId="705" xr:uid="{00000000-0005-0000-0000-0000A1020000}"/>
    <cellStyle name="Accent4 2 3 2" xfId="706" xr:uid="{00000000-0005-0000-0000-0000A2020000}"/>
    <cellStyle name="Accent4 2 3 3" xfId="707" xr:uid="{00000000-0005-0000-0000-0000A3020000}"/>
    <cellStyle name="Accent4 2 4" xfId="708" xr:uid="{00000000-0005-0000-0000-0000A4020000}"/>
    <cellStyle name="Accent5 2" xfId="709" xr:uid="{00000000-0005-0000-0000-0000A5020000}"/>
    <cellStyle name="Accent5 2 2" xfId="710" xr:uid="{00000000-0005-0000-0000-0000A6020000}"/>
    <cellStyle name="Accent5 2 2 2" xfId="711" xr:uid="{00000000-0005-0000-0000-0000A7020000}"/>
    <cellStyle name="Accent5 2 2 3" xfId="712" xr:uid="{00000000-0005-0000-0000-0000A8020000}"/>
    <cellStyle name="Accent5 2 3" xfId="713" xr:uid="{00000000-0005-0000-0000-0000A9020000}"/>
    <cellStyle name="Accent5 2 3 2" xfId="714" xr:uid="{00000000-0005-0000-0000-0000AA020000}"/>
    <cellStyle name="Accent5 2 3 3" xfId="715" xr:uid="{00000000-0005-0000-0000-0000AB020000}"/>
    <cellStyle name="Accent5 2 4" xfId="716" xr:uid="{00000000-0005-0000-0000-0000AC020000}"/>
    <cellStyle name="Accent5 2 5" xfId="717" xr:uid="{00000000-0005-0000-0000-0000AD020000}"/>
    <cellStyle name="Accent6 2" xfId="718" xr:uid="{00000000-0005-0000-0000-0000AE020000}"/>
    <cellStyle name="Accent6 2 2" xfId="719" xr:uid="{00000000-0005-0000-0000-0000AF020000}"/>
    <cellStyle name="Accent6 2 2 2" xfId="720" xr:uid="{00000000-0005-0000-0000-0000B0020000}"/>
    <cellStyle name="Accent6 2 2 3" xfId="721" xr:uid="{00000000-0005-0000-0000-0000B1020000}"/>
    <cellStyle name="Accent6 2 3" xfId="722" xr:uid="{00000000-0005-0000-0000-0000B2020000}"/>
    <cellStyle name="Accent6 2 3 2" xfId="723" xr:uid="{00000000-0005-0000-0000-0000B3020000}"/>
    <cellStyle name="Accent6 2 3 3" xfId="724" xr:uid="{00000000-0005-0000-0000-0000B4020000}"/>
    <cellStyle name="Accent6 2 4" xfId="725" xr:uid="{00000000-0005-0000-0000-0000B5020000}"/>
    <cellStyle name="Accent6 2 5" xfId="726" xr:uid="{00000000-0005-0000-0000-0000B6020000}"/>
    <cellStyle name="ÅëÈ­ [0]_±âÅ¸" xfId="727" xr:uid="{00000000-0005-0000-0000-0000B7020000}"/>
    <cellStyle name="ÅëÈ­_±âÅ¸" xfId="728" xr:uid="{00000000-0005-0000-0000-0000B8020000}"/>
    <cellStyle name="Arial1 - Style1" xfId="729" xr:uid="{00000000-0005-0000-0000-0000B9020000}"/>
    <cellStyle name="Arial1 - Style1 2" xfId="730" xr:uid="{00000000-0005-0000-0000-0000BA020000}"/>
    <cellStyle name="Arial1 - Style1 2 2" xfId="731" xr:uid="{00000000-0005-0000-0000-0000BB020000}"/>
    <cellStyle name="Arial1 - Style1 2 3" xfId="732" xr:uid="{00000000-0005-0000-0000-0000BC020000}"/>
    <cellStyle name="Arial1 - Style1 3" xfId="733" xr:uid="{00000000-0005-0000-0000-0000BD020000}"/>
    <cellStyle name="Arial1 - Style1 3 2" xfId="734" xr:uid="{00000000-0005-0000-0000-0000BE020000}"/>
    <cellStyle name="Arial1 - Style1 3 3" xfId="735" xr:uid="{00000000-0005-0000-0000-0000BF020000}"/>
    <cellStyle name="Arial1 - Style1 4" xfId="736" xr:uid="{00000000-0005-0000-0000-0000C0020000}"/>
    <cellStyle name="Arial1 - Style2" xfId="737" xr:uid="{00000000-0005-0000-0000-0000C1020000}"/>
    <cellStyle name="Arial1 - Style2 2" xfId="738" xr:uid="{00000000-0005-0000-0000-0000C2020000}"/>
    <cellStyle name="Arial1 - Style2 2 2" xfId="739" xr:uid="{00000000-0005-0000-0000-0000C3020000}"/>
    <cellStyle name="Arial1 - Style2 2 3" xfId="740" xr:uid="{00000000-0005-0000-0000-0000C4020000}"/>
    <cellStyle name="Arial1 - Style2 3" xfId="741" xr:uid="{00000000-0005-0000-0000-0000C5020000}"/>
    <cellStyle name="Arial1 - Style2 3 2" xfId="742" xr:uid="{00000000-0005-0000-0000-0000C6020000}"/>
    <cellStyle name="Arial1 - Style2 3 3" xfId="743" xr:uid="{00000000-0005-0000-0000-0000C7020000}"/>
    <cellStyle name="Arial1 - Style2 4" xfId="744" xr:uid="{00000000-0005-0000-0000-0000C8020000}"/>
    <cellStyle name="Arial10" xfId="745" xr:uid="{00000000-0005-0000-0000-0000C9020000}"/>
    <cellStyle name="ÄÞ¸¶ [0]_±âÅ¸" xfId="746" xr:uid="{00000000-0005-0000-0000-0000CA020000}"/>
    <cellStyle name="ÄÞ¸¶_±âÅ¸" xfId="747" xr:uid="{00000000-0005-0000-0000-0000CB020000}"/>
    <cellStyle name="b1x" xfId="748" xr:uid="{00000000-0005-0000-0000-0000CC020000}"/>
    <cellStyle name="b1x 10" xfId="749" xr:uid="{00000000-0005-0000-0000-0000CD020000}"/>
    <cellStyle name="b1x 2" xfId="750" xr:uid="{00000000-0005-0000-0000-0000CE020000}"/>
    <cellStyle name="b1x 2 2" xfId="751" xr:uid="{00000000-0005-0000-0000-0000CF020000}"/>
    <cellStyle name="b1x 2 2 2" xfId="752" xr:uid="{00000000-0005-0000-0000-0000D0020000}"/>
    <cellStyle name="b1x 2 2 2 2" xfId="753" xr:uid="{00000000-0005-0000-0000-0000D1020000}"/>
    <cellStyle name="b1x 2 2 3" xfId="754" xr:uid="{00000000-0005-0000-0000-0000D2020000}"/>
    <cellStyle name="b1x 2 3" xfId="755" xr:uid="{00000000-0005-0000-0000-0000D3020000}"/>
    <cellStyle name="b1x 2 3 2" xfId="756" xr:uid="{00000000-0005-0000-0000-0000D4020000}"/>
    <cellStyle name="b1x 2 3 2 2" xfId="757" xr:uid="{00000000-0005-0000-0000-0000D5020000}"/>
    <cellStyle name="b1x 2 3 3" xfId="758" xr:uid="{00000000-0005-0000-0000-0000D6020000}"/>
    <cellStyle name="b1x 2 4" xfId="759" xr:uid="{00000000-0005-0000-0000-0000D7020000}"/>
    <cellStyle name="b1x 2 4 2" xfId="760" xr:uid="{00000000-0005-0000-0000-0000D8020000}"/>
    <cellStyle name="b1x 2 4 2 2" xfId="761" xr:uid="{00000000-0005-0000-0000-0000D9020000}"/>
    <cellStyle name="b1x 2 4 3" xfId="762" xr:uid="{00000000-0005-0000-0000-0000DA020000}"/>
    <cellStyle name="b1x 2 5" xfId="763" xr:uid="{00000000-0005-0000-0000-0000DB020000}"/>
    <cellStyle name="b1x 2 5 2" xfId="764" xr:uid="{00000000-0005-0000-0000-0000DC020000}"/>
    <cellStyle name="b1x 2 5 2 2" xfId="765" xr:uid="{00000000-0005-0000-0000-0000DD020000}"/>
    <cellStyle name="b1x 2 5 3" xfId="766" xr:uid="{00000000-0005-0000-0000-0000DE020000}"/>
    <cellStyle name="b1x 2 6" xfId="767" xr:uid="{00000000-0005-0000-0000-0000DF020000}"/>
    <cellStyle name="b1x 2 6 2" xfId="768" xr:uid="{00000000-0005-0000-0000-0000E0020000}"/>
    <cellStyle name="b1x 2 7" xfId="769" xr:uid="{00000000-0005-0000-0000-0000E1020000}"/>
    <cellStyle name="b1x 2 8" xfId="770" xr:uid="{00000000-0005-0000-0000-0000E2020000}"/>
    <cellStyle name="b1x 3" xfId="771" xr:uid="{00000000-0005-0000-0000-0000E3020000}"/>
    <cellStyle name="b1x 3 2" xfId="772" xr:uid="{00000000-0005-0000-0000-0000E4020000}"/>
    <cellStyle name="b1x 3 2 2" xfId="773" xr:uid="{00000000-0005-0000-0000-0000E5020000}"/>
    <cellStyle name="b1x 3 2 2 2" xfId="774" xr:uid="{00000000-0005-0000-0000-0000E6020000}"/>
    <cellStyle name="b1x 3 2 3" xfId="775" xr:uid="{00000000-0005-0000-0000-0000E7020000}"/>
    <cellStyle name="b1x 3 3" xfId="776" xr:uid="{00000000-0005-0000-0000-0000E8020000}"/>
    <cellStyle name="b1x 3 3 2" xfId="777" xr:uid="{00000000-0005-0000-0000-0000E9020000}"/>
    <cellStyle name="b1x 3 3 2 2" xfId="778" xr:uid="{00000000-0005-0000-0000-0000EA020000}"/>
    <cellStyle name="b1x 3 3 3" xfId="779" xr:uid="{00000000-0005-0000-0000-0000EB020000}"/>
    <cellStyle name="b1x 3 4" xfId="780" xr:uid="{00000000-0005-0000-0000-0000EC020000}"/>
    <cellStyle name="b1x 3 4 2" xfId="781" xr:uid="{00000000-0005-0000-0000-0000ED020000}"/>
    <cellStyle name="b1x 3 4 2 2" xfId="782" xr:uid="{00000000-0005-0000-0000-0000EE020000}"/>
    <cellStyle name="b1x 3 4 3" xfId="783" xr:uid="{00000000-0005-0000-0000-0000EF020000}"/>
    <cellStyle name="b1x 3 5" xfId="784" xr:uid="{00000000-0005-0000-0000-0000F0020000}"/>
    <cellStyle name="b1x 3 5 2" xfId="785" xr:uid="{00000000-0005-0000-0000-0000F1020000}"/>
    <cellStyle name="b1x 3 5 2 2" xfId="786" xr:uid="{00000000-0005-0000-0000-0000F2020000}"/>
    <cellStyle name="b1x 3 5 3" xfId="787" xr:uid="{00000000-0005-0000-0000-0000F3020000}"/>
    <cellStyle name="b1x 3 6" xfId="788" xr:uid="{00000000-0005-0000-0000-0000F4020000}"/>
    <cellStyle name="b1x 3 6 2" xfId="789" xr:uid="{00000000-0005-0000-0000-0000F5020000}"/>
    <cellStyle name="b1x 3 7" xfId="790" xr:uid="{00000000-0005-0000-0000-0000F6020000}"/>
    <cellStyle name="b1x 3 7 2" xfId="791" xr:uid="{00000000-0005-0000-0000-0000F7020000}"/>
    <cellStyle name="b1x 3 8" xfId="792" xr:uid="{00000000-0005-0000-0000-0000F8020000}"/>
    <cellStyle name="b1x 4" xfId="793" xr:uid="{00000000-0005-0000-0000-0000F9020000}"/>
    <cellStyle name="b1x 4 2" xfId="794" xr:uid="{00000000-0005-0000-0000-0000FA020000}"/>
    <cellStyle name="b1x 4 2 2" xfId="795" xr:uid="{00000000-0005-0000-0000-0000FB020000}"/>
    <cellStyle name="b1x 4 3" xfId="796" xr:uid="{00000000-0005-0000-0000-0000FC020000}"/>
    <cellStyle name="b1x 4 3 2" xfId="797" xr:uid="{00000000-0005-0000-0000-0000FD020000}"/>
    <cellStyle name="b1x 4 3 3" xfId="798" xr:uid="{00000000-0005-0000-0000-0000FE020000}"/>
    <cellStyle name="b1x 5" xfId="799" xr:uid="{00000000-0005-0000-0000-0000FF020000}"/>
    <cellStyle name="b1x 5 2" xfId="800" xr:uid="{00000000-0005-0000-0000-000000030000}"/>
    <cellStyle name="b1x 5 2 2" xfId="801" xr:uid="{00000000-0005-0000-0000-000001030000}"/>
    <cellStyle name="b1x 5 3" xfId="802" xr:uid="{00000000-0005-0000-0000-000002030000}"/>
    <cellStyle name="b1x 6" xfId="803" xr:uid="{00000000-0005-0000-0000-000003030000}"/>
    <cellStyle name="b1x 6 2" xfId="804" xr:uid="{00000000-0005-0000-0000-000004030000}"/>
    <cellStyle name="b1x 6 2 2" xfId="805" xr:uid="{00000000-0005-0000-0000-000005030000}"/>
    <cellStyle name="b1x 6 3" xfId="806" xr:uid="{00000000-0005-0000-0000-000006030000}"/>
    <cellStyle name="b1x 7" xfId="807" xr:uid="{00000000-0005-0000-0000-000007030000}"/>
    <cellStyle name="b1x 7 2" xfId="808" xr:uid="{00000000-0005-0000-0000-000008030000}"/>
    <cellStyle name="b1x 7 2 2" xfId="809" xr:uid="{00000000-0005-0000-0000-000009030000}"/>
    <cellStyle name="b1x 7 3" xfId="810" xr:uid="{00000000-0005-0000-0000-00000A030000}"/>
    <cellStyle name="b1x 8" xfId="811" xr:uid="{00000000-0005-0000-0000-00000B030000}"/>
    <cellStyle name="b1x 8 2" xfId="812" xr:uid="{00000000-0005-0000-0000-00000C030000}"/>
    <cellStyle name="b1x 9" xfId="813" xr:uid="{00000000-0005-0000-0000-00000D030000}"/>
    <cellStyle name="b1x 9 2" xfId="814" xr:uid="{00000000-0005-0000-0000-00000E030000}"/>
    <cellStyle name="Bad 2" xfId="815" xr:uid="{00000000-0005-0000-0000-00000F030000}"/>
    <cellStyle name="Bad 2 2" xfId="816" xr:uid="{00000000-0005-0000-0000-000010030000}"/>
    <cellStyle name="Bad 2 2 2" xfId="817" xr:uid="{00000000-0005-0000-0000-000011030000}"/>
    <cellStyle name="Bad 2 2 3" xfId="818" xr:uid="{00000000-0005-0000-0000-000012030000}"/>
    <cellStyle name="Bad 2 3" xfId="819" xr:uid="{00000000-0005-0000-0000-000013030000}"/>
    <cellStyle name="Bad 2 3 2" xfId="820" xr:uid="{00000000-0005-0000-0000-000014030000}"/>
    <cellStyle name="Bad 2 3 3" xfId="821" xr:uid="{00000000-0005-0000-0000-000015030000}"/>
    <cellStyle name="Bad 2 4" xfId="822" xr:uid="{00000000-0005-0000-0000-000016030000}"/>
    <cellStyle name="Body" xfId="823" xr:uid="{00000000-0005-0000-0000-000017030000}"/>
    <cellStyle name="Body 2" xfId="824" xr:uid="{00000000-0005-0000-0000-000018030000}"/>
    <cellStyle name="Body 2 2" xfId="825" xr:uid="{00000000-0005-0000-0000-000019030000}"/>
    <cellStyle name="Body 2 3" xfId="826" xr:uid="{00000000-0005-0000-0000-00001A030000}"/>
    <cellStyle name="Body 3" xfId="827" xr:uid="{00000000-0005-0000-0000-00001B030000}"/>
    <cellStyle name="Body 3 2" xfId="828" xr:uid="{00000000-0005-0000-0000-00001C030000}"/>
    <cellStyle name="Body 3 3" xfId="829" xr:uid="{00000000-0005-0000-0000-00001D030000}"/>
    <cellStyle name="Body 4" xfId="830" xr:uid="{00000000-0005-0000-0000-00001E030000}"/>
    <cellStyle name="Ç¥ÁØ_¿¬°£´©°è¿¹»ó" xfId="831" xr:uid="{00000000-0005-0000-0000-00001F030000}"/>
    <cellStyle name="Calc Currency (0)" xfId="832" xr:uid="{00000000-0005-0000-0000-000020030000}"/>
    <cellStyle name="Calc Currency (0) 2" xfId="833" xr:uid="{00000000-0005-0000-0000-000021030000}"/>
    <cellStyle name="Calc Currency (0) 2 2" xfId="834" xr:uid="{00000000-0005-0000-0000-000022030000}"/>
    <cellStyle name="Calc Currency (0) 2 3" xfId="835" xr:uid="{00000000-0005-0000-0000-000023030000}"/>
    <cellStyle name="Calc Currency (0) 3" xfId="836" xr:uid="{00000000-0005-0000-0000-000024030000}"/>
    <cellStyle name="Calc Currency (0) 3 2" xfId="837" xr:uid="{00000000-0005-0000-0000-000025030000}"/>
    <cellStyle name="Calc Currency (0) 3 3" xfId="838" xr:uid="{00000000-0005-0000-0000-000026030000}"/>
    <cellStyle name="Calc Currency (0) 4" xfId="839" xr:uid="{00000000-0005-0000-0000-000027030000}"/>
    <cellStyle name="Calc Currency (2)" xfId="840" xr:uid="{00000000-0005-0000-0000-000028030000}"/>
    <cellStyle name="Calc Currency (2) 2" xfId="841" xr:uid="{00000000-0005-0000-0000-000029030000}"/>
    <cellStyle name="Calc Currency (2) 2 2" xfId="842" xr:uid="{00000000-0005-0000-0000-00002A030000}"/>
    <cellStyle name="Calc Currency (2) 2 3" xfId="843" xr:uid="{00000000-0005-0000-0000-00002B030000}"/>
    <cellStyle name="Calc Currency (2) 3" xfId="844" xr:uid="{00000000-0005-0000-0000-00002C030000}"/>
    <cellStyle name="Calc Currency (2) 3 2" xfId="845" xr:uid="{00000000-0005-0000-0000-00002D030000}"/>
    <cellStyle name="Calc Currency (2) 3 3" xfId="846" xr:uid="{00000000-0005-0000-0000-00002E030000}"/>
    <cellStyle name="Calc Currency (2) 4" xfId="847" xr:uid="{00000000-0005-0000-0000-00002F030000}"/>
    <cellStyle name="Calc Percent (0)" xfId="848" xr:uid="{00000000-0005-0000-0000-000030030000}"/>
    <cellStyle name="Calc Percent (1)" xfId="849" xr:uid="{00000000-0005-0000-0000-000031030000}"/>
    <cellStyle name="Calc Percent (1) 2" xfId="850" xr:uid="{00000000-0005-0000-0000-000032030000}"/>
    <cellStyle name="Calc Percent (1) 2 2" xfId="851" xr:uid="{00000000-0005-0000-0000-000033030000}"/>
    <cellStyle name="Calc Percent (1) 2 3" xfId="852" xr:uid="{00000000-0005-0000-0000-000034030000}"/>
    <cellStyle name="Calc Percent (1) 3" xfId="853" xr:uid="{00000000-0005-0000-0000-000035030000}"/>
    <cellStyle name="Calc Percent (1) 3 2" xfId="854" xr:uid="{00000000-0005-0000-0000-000036030000}"/>
    <cellStyle name="Calc Percent (1) 3 3" xfId="855" xr:uid="{00000000-0005-0000-0000-000037030000}"/>
    <cellStyle name="Calc Percent (1) 4" xfId="856" xr:uid="{00000000-0005-0000-0000-000038030000}"/>
    <cellStyle name="Calc Percent (2)" xfId="857" xr:uid="{00000000-0005-0000-0000-000039030000}"/>
    <cellStyle name="Calc Percent (2) 2" xfId="858" xr:uid="{00000000-0005-0000-0000-00003A030000}"/>
    <cellStyle name="Calc Percent (2) 2 2" xfId="859" xr:uid="{00000000-0005-0000-0000-00003B030000}"/>
    <cellStyle name="Calc Percent (2) 2 3" xfId="860" xr:uid="{00000000-0005-0000-0000-00003C030000}"/>
    <cellStyle name="Calc Percent (2) 3" xfId="861" xr:uid="{00000000-0005-0000-0000-00003D030000}"/>
    <cellStyle name="Calc Percent (2) 3 2" xfId="862" xr:uid="{00000000-0005-0000-0000-00003E030000}"/>
    <cellStyle name="Calc Percent (2) 3 3" xfId="863" xr:uid="{00000000-0005-0000-0000-00003F030000}"/>
    <cellStyle name="Calc Percent (2) 4" xfId="864" xr:uid="{00000000-0005-0000-0000-000040030000}"/>
    <cellStyle name="Calc Units (0)" xfId="865" xr:uid="{00000000-0005-0000-0000-000041030000}"/>
    <cellStyle name="Calc Units (1)" xfId="866" xr:uid="{00000000-0005-0000-0000-000042030000}"/>
    <cellStyle name="Calc Units (2)" xfId="867" xr:uid="{00000000-0005-0000-0000-000043030000}"/>
    <cellStyle name="Calc Units (2) 2" xfId="868" xr:uid="{00000000-0005-0000-0000-000044030000}"/>
    <cellStyle name="Calc Units (2) 2 2" xfId="869" xr:uid="{00000000-0005-0000-0000-000045030000}"/>
    <cellStyle name="Calc Units (2) 2 3" xfId="870" xr:uid="{00000000-0005-0000-0000-000046030000}"/>
    <cellStyle name="Calc Units (2) 3" xfId="871" xr:uid="{00000000-0005-0000-0000-000047030000}"/>
    <cellStyle name="Calc Units (2) 3 2" xfId="872" xr:uid="{00000000-0005-0000-0000-000048030000}"/>
    <cellStyle name="Calc Units (2) 3 3" xfId="873" xr:uid="{00000000-0005-0000-0000-000049030000}"/>
    <cellStyle name="Calc Units (2) 4" xfId="874" xr:uid="{00000000-0005-0000-0000-00004A030000}"/>
    <cellStyle name="Calculation 2" xfId="875" xr:uid="{00000000-0005-0000-0000-00004B030000}"/>
    <cellStyle name="Calculation 2 10" xfId="876" xr:uid="{00000000-0005-0000-0000-00004C030000}"/>
    <cellStyle name="Calculation 2 10 2" xfId="877" xr:uid="{00000000-0005-0000-0000-00004D030000}"/>
    <cellStyle name="Calculation 2 10 3" xfId="878" xr:uid="{00000000-0005-0000-0000-00004E030000}"/>
    <cellStyle name="Calculation 2 11" xfId="879" xr:uid="{00000000-0005-0000-0000-00004F030000}"/>
    <cellStyle name="Calculation 2 11 2" xfId="880" xr:uid="{00000000-0005-0000-0000-000050030000}"/>
    <cellStyle name="Calculation 2 12" xfId="881" xr:uid="{00000000-0005-0000-0000-000051030000}"/>
    <cellStyle name="Calculation 2 13" xfId="882" xr:uid="{00000000-0005-0000-0000-000052030000}"/>
    <cellStyle name="Calculation 2 14" xfId="883" xr:uid="{00000000-0005-0000-0000-000053030000}"/>
    <cellStyle name="Calculation 2 15" xfId="884" xr:uid="{00000000-0005-0000-0000-000054030000}"/>
    <cellStyle name="Calculation 2 16" xfId="885" xr:uid="{00000000-0005-0000-0000-000055030000}"/>
    <cellStyle name="Calculation 2 2" xfId="886" xr:uid="{00000000-0005-0000-0000-000056030000}"/>
    <cellStyle name="Calculation 2 2 10" xfId="887" xr:uid="{00000000-0005-0000-0000-000057030000}"/>
    <cellStyle name="Calculation 2 2 10 2" xfId="888" xr:uid="{00000000-0005-0000-0000-000058030000}"/>
    <cellStyle name="Calculation 2 2 11" xfId="889" xr:uid="{00000000-0005-0000-0000-000059030000}"/>
    <cellStyle name="Calculation 2 2 12" xfId="890" xr:uid="{00000000-0005-0000-0000-00005A030000}"/>
    <cellStyle name="Calculation 2 2 13" xfId="891" xr:uid="{00000000-0005-0000-0000-00005B030000}"/>
    <cellStyle name="Calculation 2 2 14" xfId="892" xr:uid="{00000000-0005-0000-0000-00005C030000}"/>
    <cellStyle name="Calculation 2 2 2" xfId="893" xr:uid="{00000000-0005-0000-0000-00005D030000}"/>
    <cellStyle name="Calculation 2 2 2 10" xfId="894" xr:uid="{00000000-0005-0000-0000-00005E030000}"/>
    <cellStyle name="Calculation 2 2 2 10 2" xfId="895" xr:uid="{00000000-0005-0000-0000-00005F030000}"/>
    <cellStyle name="Calculation 2 2 2 10 2 2" xfId="896" xr:uid="{00000000-0005-0000-0000-000060030000}"/>
    <cellStyle name="Calculation 2 2 2 10 2 3" xfId="897" xr:uid="{00000000-0005-0000-0000-000061030000}"/>
    <cellStyle name="Calculation 2 2 2 10 2 4" xfId="898" xr:uid="{00000000-0005-0000-0000-000062030000}"/>
    <cellStyle name="Calculation 2 2 2 10 2 5" xfId="899" xr:uid="{00000000-0005-0000-0000-000063030000}"/>
    <cellStyle name="Calculation 2 2 2 10 2 6" xfId="900" xr:uid="{00000000-0005-0000-0000-000064030000}"/>
    <cellStyle name="Calculation 2 2 2 10 3" xfId="901" xr:uid="{00000000-0005-0000-0000-000065030000}"/>
    <cellStyle name="Calculation 2 2 2 10 3 2" xfId="902" xr:uid="{00000000-0005-0000-0000-000066030000}"/>
    <cellStyle name="Calculation 2 2 2 10 3 3" xfId="903" xr:uid="{00000000-0005-0000-0000-000067030000}"/>
    <cellStyle name="Calculation 2 2 2 10 3 4" xfId="904" xr:uid="{00000000-0005-0000-0000-000068030000}"/>
    <cellStyle name="Calculation 2 2 2 10 3 5" xfId="905" xr:uid="{00000000-0005-0000-0000-000069030000}"/>
    <cellStyle name="Calculation 2 2 2 10 3 6" xfId="906" xr:uid="{00000000-0005-0000-0000-00006A030000}"/>
    <cellStyle name="Calculation 2 2 2 10 4" xfId="907" xr:uid="{00000000-0005-0000-0000-00006B030000}"/>
    <cellStyle name="Calculation 2 2 2 10 5" xfId="908" xr:uid="{00000000-0005-0000-0000-00006C030000}"/>
    <cellStyle name="Calculation 2 2 2 10 6" xfId="909" xr:uid="{00000000-0005-0000-0000-00006D030000}"/>
    <cellStyle name="Calculation 2 2 2 10 7" xfId="910" xr:uid="{00000000-0005-0000-0000-00006E030000}"/>
    <cellStyle name="Calculation 2 2 2 10 8" xfId="911" xr:uid="{00000000-0005-0000-0000-00006F030000}"/>
    <cellStyle name="Calculation 2 2 2 11" xfId="912" xr:uid="{00000000-0005-0000-0000-000070030000}"/>
    <cellStyle name="Calculation 2 2 2 12" xfId="913" xr:uid="{00000000-0005-0000-0000-000071030000}"/>
    <cellStyle name="Calculation 2 2 2 13" xfId="914" xr:uid="{00000000-0005-0000-0000-000072030000}"/>
    <cellStyle name="Calculation 2 2 2 14" xfId="915" xr:uid="{00000000-0005-0000-0000-000073030000}"/>
    <cellStyle name="Calculation 2 2 2 15" xfId="916" xr:uid="{00000000-0005-0000-0000-000074030000}"/>
    <cellStyle name="Calculation 2 2 2 16" xfId="917" xr:uid="{00000000-0005-0000-0000-000075030000}"/>
    <cellStyle name="Calculation 2 2 2 17" xfId="918" xr:uid="{00000000-0005-0000-0000-000076030000}"/>
    <cellStyle name="Calculation 2 2 2 18" xfId="919" xr:uid="{00000000-0005-0000-0000-000077030000}"/>
    <cellStyle name="Calculation 2 2 2 2" xfId="920" xr:uid="{00000000-0005-0000-0000-000078030000}"/>
    <cellStyle name="Calculation 2 2 2 2 10" xfId="921" xr:uid="{00000000-0005-0000-0000-000079030000}"/>
    <cellStyle name="Calculation 2 2 2 2 11" xfId="922" xr:uid="{00000000-0005-0000-0000-00007A030000}"/>
    <cellStyle name="Calculation 2 2 2 2 12" xfId="923" xr:uid="{00000000-0005-0000-0000-00007B030000}"/>
    <cellStyle name="Calculation 2 2 2 2 2" xfId="924" xr:uid="{00000000-0005-0000-0000-00007C030000}"/>
    <cellStyle name="Calculation 2 2 2 2 2 2" xfId="925" xr:uid="{00000000-0005-0000-0000-00007D030000}"/>
    <cellStyle name="Calculation 2 2 2 2 2 2 2" xfId="926" xr:uid="{00000000-0005-0000-0000-00007E030000}"/>
    <cellStyle name="Calculation 2 2 2 2 2 2 2 2" xfId="927" xr:uid="{00000000-0005-0000-0000-00007F030000}"/>
    <cellStyle name="Calculation 2 2 2 2 2 2 2 2 2" xfId="928" xr:uid="{00000000-0005-0000-0000-000080030000}"/>
    <cellStyle name="Calculation 2 2 2 2 2 2 2 3" xfId="929" xr:uid="{00000000-0005-0000-0000-000081030000}"/>
    <cellStyle name="Calculation 2 2 2 2 2 2 2 3 2" xfId="930" xr:uid="{00000000-0005-0000-0000-000082030000}"/>
    <cellStyle name="Calculation 2 2 2 2 2 2 2 4" xfId="931" xr:uid="{00000000-0005-0000-0000-000083030000}"/>
    <cellStyle name="Calculation 2 2 2 2 2 2 3" xfId="932" xr:uid="{00000000-0005-0000-0000-000084030000}"/>
    <cellStyle name="Calculation 2 2 2 2 2 2 3 2" xfId="933" xr:uid="{00000000-0005-0000-0000-000085030000}"/>
    <cellStyle name="Calculation 2 2 2 2 2 2 4" xfId="934" xr:uid="{00000000-0005-0000-0000-000086030000}"/>
    <cellStyle name="Calculation 2 2 2 2 2 2 4 2" xfId="935" xr:uid="{00000000-0005-0000-0000-000087030000}"/>
    <cellStyle name="Calculation 2 2 2 2 2 2 5" xfId="936" xr:uid="{00000000-0005-0000-0000-000088030000}"/>
    <cellStyle name="Calculation 2 2 2 2 2 2 5 2" xfId="937" xr:uid="{00000000-0005-0000-0000-000089030000}"/>
    <cellStyle name="Calculation 2 2 2 2 2 2 6" xfId="938" xr:uid="{00000000-0005-0000-0000-00008A030000}"/>
    <cellStyle name="Calculation 2 2 2 2 2 3" xfId="939" xr:uid="{00000000-0005-0000-0000-00008B030000}"/>
    <cellStyle name="Calculation 2 2 2 2 2 3 2" xfId="940" xr:uid="{00000000-0005-0000-0000-00008C030000}"/>
    <cellStyle name="Calculation 2 2 2 2 2 3 2 2" xfId="941" xr:uid="{00000000-0005-0000-0000-00008D030000}"/>
    <cellStyle name="Calculation 2 2 2 2 2 3 3" xfId="942" xr:uid="{00000000-0005-0000-0000-00008E030000}"/>
    <cellStyle name="Calculation 2 2 2 2 2 3 3 2" xfId="943" xr:uid="{00000000-0005-0000-0000-00008F030000}"/>
    <cellStyle name="Calculation 2 2 2 2 2 3 4" xfId="944" xr:uid="{00000000-0005-0000-0000-000090030000}"/>
    <cellStyle name="Calculation 2 2 2 2 2 3 4 2" xfId="945" xr:uid="{00000000-0005-0000-0000-000091030000}"/>
    <cellStyle name="Calculation 2 2 2 2 2 3 5" xfId="946" xr:uid="{00000000-0005-0000-0000-000092030000}"/>
    <cellStyle name="Calculation 2 2 2 2 2 3 6" xfId="947" xr:uid="{00000000-0005-0000-0000-000093030000}"/>
    <cellStyle name="Calculation 2 2 2 2 2 4" xfId="948" xr:uid="{00000000-0005-0000-0000-000094030000}"/>
    <cellStyle name="Calculation 2 2 2 2 2 4 2" xfId="949" xr:uid="{00000000-0005-0000-0000-000095030000}"/>
    <cellStyle name="Calculation 2 2 2 2 2 5" xfId="950" xr:uid="{00000000-0005-0000-0000-000096030000}"/>
    <cellStyle name="Calculation 2 2 2 2 2 5 2" xfId="951" xr:uid="{00000000-0005-0000-0000-000097030000}"/>
    <cellStyle name="Calculation 2 2 2 2 2 6" xfId="952" xr:uid="{00000000-0005-0000-0000-000098030000}"/>
    <cellStyle name="Calculation 2 2 2 2 2 7" xfId="953" xr:uid="{00000000-0005-0000-0000-000099030000}"/>
    <cellStyle name="Calculation 2 2 2 2 2 8" xfId="954" xr:uid="{00000000-0005-0000-0000-00009A030000}"/>
    <cellStyle name="Calculation 2 2 2 2 3" xfId="955" xr:uid="{00000000-0005-0000-0000-00009B030000}"/>
    <cellStyle name="Calculation 2 2 2 2 3 2" xfId="956" xr:uid="{00000000-0005-0000-0000-00009C030000}"/>
    <cellStyle name="Calculation 2 2 2 2 3 2 2" xfId="957" xr:uid="{00000000-0005-0000-0000-00009D030000}"/>
    <cellStyle name="Calculation 2 2 2 2 3 2 2 2" xfId="958" xr:uid="{00000000-0005-0000-0000-00009E030000}"/>
    <cellStyle name="Calculation 2 2 2 2 3 2 3" xfId="959" xr:uid="{00000000-0005-0000-0000-00009F030000}"/>
    <cellStyle name="Calculation 2 2 2 2 3 2 3 2" xfId="960" xr:uid="{00000000-0005-0000-0000-0000A0030000}"/>
    <cellStyle name="Calculation 2 2 2 2 3 2 4" xfId="961" xr:uid="{00000000-0005-0000-0000-0000A1030000}"/>
    <cellStyle name="Calculation 2 2 2 2 3 2 4 2" xfId="962" xr:uid="{00000000-0005-0000-0000-0000A2030000}"/>
    <cellStyle name="Calculation 2 2 2 2 3 2 5" xfId="963" xr:uid="{00000000-0005-0000-0000-0000A3030000}"/>
    <cellStyle name="Calculation 2 2 2 2 3 2 5 2" xfId="964" xr:uid="{00000000-0005-0000-0000-0000A4030000}"/>
    <cellStyle name="Calculation 2 2 2 2 3 2 6" xfId="965" xr:uid="{00000000-0005-0000-0000-0000A5030000}"/>
    <cellStyle name="Calculation 2 2 2 2 3 2 7" xfId="966" xr:uid="{00000000-0005-0000-0000-0000A6030000}"/>
    <cellStyle name="Calculation 2 2 2 2 3 3" xfId="967" xr:uid="{00000000-0005-0000-0000-0000A7030000}"/>
    <cellStyle name="Calculation 2 2 2 2 3 3 2" xfId="968" xr:uid="{00000000-0005-0000-0000-0000A8030000}"/>
    <cellStyle name="Calculation 2 2 2 2 3 4" xfId="969" xr:uid="{00000000-0005-0000-0000-0000A9030000}"/>
    <cellStyle name="Calculation 2 2 2 2 3 4 2" xfId="970" xr:uid="{00000000-0005-0000-0000-0000AA030000}"/>
    <cellStyle name="Calculation 2 2 2 2 3 5" xfId="971" xr:uid="{00000000-0005-0000-0000-0000AB030000}"/>
    <cellStyle name="Calculation 2 2 2 2 3 6" xfId="972" xr:uid="{00000000-0005-0000-0000-0000AC030000}"/>
    <cellStyle name="Calculation 2 2 2 2 3 7" xfId="973" xr:uid="{00000000-0005-0000-0000-0000AD030000}"/>
    <cellStyle name="Calculation 2 2 2 2 4" xfId="974" xr:uid="{00000000-0005-0000-0000-0000AE030000}"/>
    <cellStyle name="Calculation 2 2 2 2 4 2" xfId="975" xr:uid="{00000000-0005-0000-0000-0000AF030000}"/>
    <cellStyle name="Calculation 2 2 2 2 4 2 2" xfId="976" xr:uid="{00000000-0005-0000-0000-0000B0030000}"/>
    <cellStyle name="Calculation 2 2 2 2 4 3" xfId="977" xr:uid="{00000000-0005-0000-0000-0000B1030000}"/>
    <cellStyle name="Calculation 2 2 2 2 4 3 2" xfId="978" xr:uid="{00000000-0005-0000-0000-0000B2030000}"/>
    <cellStyle name="Calculation 2 2 2 2 4 4" xfId="979" xr:uid="{00000000-0005-0000-0000-0000B3030000}"/>
    <cellStyle name="Calculation 2 2 2 2 4 4 2" xfId="980" xr:uid="{00000000-0005-0000-0000-0000B4030000}"/>
    <cellStyle name="Calculation 2 2 2 2 4 5" xfId="981" xr:uid="{00000000-0005-0000-0000-0000B5030000}"/>
    <cellStyle name="Calculation 2 2 2 2 4 6" xfId="982" xr:uid="{00000000-0005-0000-0000-0000B6030000}"/>
    <cellStyle name="Calculation 2 2 2 2 5" xfId="983" xr:uid="{00000000-0005-0000-0000-0000B7030000}"/>
    <cellStyle name="Calculation 2 2 2 2 5 2" xfId="984" xr:uid="{00000000-0005-0000-0000-0000B8030000}"/>
    <cellStyle name="Calculation 2 2 2 2 5 3" xfId="985" xr:uid="{00000000-0005-0000-0000-0000B9030000}"/>
    <cellStyle name="Calculation 2 2 2 2 6" xfId="986" xr:uid="{00000000-0005-0000-0000-0000BA030000}"/>
    <cellStyle name="Calculation 2 2 2 2 6 2" xfId="987" xr:uid="{00000000-0005-0000-0000-0000BB030000}"/>
    <cellStyle name="Calculation 2 2 2 2 7" xfId="988" xr:uid="{00000000-0005-0000-0000-0000BC030000}"/>
    <cellStyle name="Calculation 2 2 2 2 8" xfId="989" xr:uid="{00000000-0005-0000-0000-0000BD030000}"/>
    <cellStyle name="Calculation 2 2 2 2 9" xfId="990" xr:uid="{00000000-0005-0000-0000-0000BE030000}"/>
    <cellStyle name="Calculation 2 2 2 3" xfId="991" xr:uid="{00000000-0005-0000-0000-0000BF030000}"/>
    <cellStyle name="Calculation 2 2 2 3 2" xfId="992" xr:uid="{00000000-0005-0000-0000-0000C0030000}"/>
    <cellStyle name="Calculation 2 2 2 3 2 2" xfId="993" xr:uid="{00000000-0005-0000-0000-0000C1030000}"/>
    <cellStyle name="Calculation 2 2 2 3 2 2 2" xfId="994" xr:uid="{00000000-0005-0000-0000-0000C2030000}"/>
    <cellStyle name="Calculation 2 2 2 3 2 2 2 2" xfId="995" xr:uid="{00000000-0005-0000-0000-0000C3030000}"/>
    <cellStyle name="Calculation 2 2 2 3 2 2 2 2 2" xfId="996" xr:uid="{00000000-0005-0000-0000-0000C4030000}"/>
    <cellStyle name="Calculation 2 2 2 3 2 2 2 3" xfId="997" xr:uid="{00000000-0005-0000-0000-0000C5030000}"/>
    <cellStyle name="Calculation 2 2 2 3 2 2 2 3 2" xfId="998" xr:uid="{00000000-0005-0000-0000-0000C6030000}"/>
    <cellStyle name="Calculation 2 2 2 3 2 2 2 4" xfId="999" xr:uid="{00000000-0005-0000-0000-0000C7030000}"/>
    <cellStyle name="Calculation 2 2 2 3 2 2 3" xfId="1000" xr:uid="{00000000-0005-0000-0000-0000C8030000}"/>
    <cellStyle name="Calculation 2 2 2 3 2 2 3 2" xfId="1001" xr:uid="{00000000-0005-0000-0000-0000C9030000}"/>
    <cellStyle name="Calculation 2 2 2 3 2 2 4" xfId="1002" xr:uid="{00000000-0005-0000-0000-0000CA030000}"/>
    <cellStyle name="Calculation 2 2 2 3 2 2 4 2" xfId="1003" xr:uid="{00000000-0005-0000-0000-0000CB030000}"/>
    <cellStyle name="Calculation 2 2 2 3 2 2 5" xfId="1004" xr:uid="{00000000-0005-0000-0000-0000CC030000}"/>
    <cellStyle name="Calculation 2 2 2 3 2 2 5 2" xfId="1005" xr:uid="{00000000-0005-0000-0000-0000CD030000}"/>
    <cellStyle name="Calculation 2 2 2 3 2 2 6" xfId="1006" xr:uid="{00000000-0005-0000-0000-0000CE030000}"/>
    <cellStyle name="Calculation 2 2 2 3 2 3" xfId="1007" xr:uid="{00000000-0005-0000-0000-0000CF030000}"/>
    <cellStyle name="Calculation 2 2 2 3 2 3 2" xfId="1008" xr:uid="{00000000-0005-0000-0000-0000D0030000}"/>
    <cellStyle name="Calculation 2 2 2 3 2 3 2 2" xfId="1009" xr:uid="{00000000-0005-0000-0000-0000D1030000}"/>
    <cellStyle name="Calculation 2 2 2 3 2 3 3" xfId="1010" xr:uid="{00000000-0005-0000-0000-0000D2030000}"/>
    <cellStyle name="Calculation 2 2 2 3 2 3 3 2" xfId="1011" xr:uid="{00000000-0005-0000-0000-0000D3030000}"/>
    <cellStyle name="Calculation 2 2 2 3 2 3 4" xfId="1012" xr:uid="{00000000-0005-0000-0000-0000D4030000}"/>
    <cellStyle name="Calculation 2 2 2 3 2 4" xfId="1013" xr:uid="{00000000-0005-0000-0000-0000D5030000}"/>
    <cellStyle name="Calculation 2 2 2 3 2 4 2" xfId="1014" xr:uid="{00000000-0005-0000-0000-0000D6030000}"/>
    <cellStyle name="Calculation 2 2 2 3 2 5" xfId="1015" xr:uid="{00000000-0005-0000-0000-0000D7030000}"/>
    <cellStyle name="Calculation 2 2 2 3 2 5 2" xfId="1016" xr:uid="{00000000-0005-0000-0000-0000D8030000}"/>
    <cellStyle name="Calculation 2 2 2 3 2 6" xfId="1017" xr:uid="{00000000-0005-0000-0000-0000D9030000}"/>
    <cellStyle name="Calculation 2 2 2 3 2 6 2" xfId="1018" xr:uid="{00000000-0005-0000-0000-0000DA030000}"/>
    <cellStyle name="Calculation 2 2 2 3 2 7" xfId="1019" xr:uid="{00000000-0005-0000-0000-0000DB030000}"/>
    <cellStyle name="Calculation 2 2 2 3 3" xfId="1020" xr:uid="{00000000-0005-0000-0000-0000DC030000}"/>
    <cellStyle name="Calculation 2 2 2 3 3 2" xfId="1021" xr:uid="{00000000-0005-0000-0000-0000DD030000}"/>
    <cellStyle name="Calculation 2 2 2 3 3 2 2" xfId="1022" xr:uid="{00000000-0005-0000-0000-0000DE030000}"/>
    <cellStyle name="Calculation 2 2 2 3 3 2 2 2" xfId="1023" xr:uid="{00000000-0005-0000-0000-0000DF030000}"/>
    <cellStyle name="Calculation 2 2 2 3 3 2 3" xfId="1024" xr:uid="{00000000-0005-0000-0000-0000E0030000}"/>
    <cellStyle name="Calculation 2 2 2 3 3 2 3 2" xfId="1025" xr:uid="{00000000-0005-0000-0000-0000E1030000}"/>
    <cellStyle name="Calculation 2 2 2 3 3 2 4" xfId="1026" xr:uid="{00000000-0005-0000-0000-0000E2030000}"/>
    <cellStyle name="Calculation 2 2 2 3 3 3" xfId="1027" xr:uid="{00000000-0005-0000-0000-0000E3030000}"/>
    <cellStyle name="Calculation 2 2 2 3 3 3 2" xfId="1028" xr:uid="{00000000-0005-0000-0000-0000E4030000}"/>
    <cellStyle name="Calculation 2 2 2 3 3 4" xfId="1029" xr:uid="{00000000-0005-0000-0000-0000E5030000}"/>
    <cellStyle name="Calculation 2 2 2 3 3 4 2" xfId="1030" xr:uid="{00000000-0005-0000-0000-0000E6030000}"/>
    <cellStyle name="Calculation 2 2 2 3 3 5" xfId="1031" xr:uid="{00000000-0005-0000-0000-0000E7030000}"/>
    <cellStyle name="Calculation 2 2 2 3 3 5 2" xfId="1032" xr:uid="{00000000-0005-0000-0000-0000E8030000}"/>
    <cellStyle name="Calculation 2 2 2 3 3 6" xfId="1033" xr:uid="{00000000-0005-0000-0000-0000E9030000}"/>
    <cellStyle name="Calculation 2 2 2 3 4" xfId="1034" xr:uid="{00000000-0005-0000-0000-0000EA030000}"/>
    <cellStyle name="Calculation 2 2 2 3 4 2" xfId="1035" xr:uid="{00000000-0005-0000-0000-0000EB030000}"/>
    <cellStyle name="Calculation 2 2 2 3 4 2 2" xfId="1036" xr:uid="{00000000-0005-0000-0000-0000EC030000}"/>
    <cellStyle name="Calculation 2 2 2 3 4 3" xfId="1037" xr:uid="{00000000-0005-0000-0000-0000ED030000}"/>
    <cellStyle name="Calculation 2 2 2 3 4 3 2" xfId="1038" xr:uid="{00000000-0005-0000-0000-0000EE030000}"/>
    <cellStyle name="Calculation 2 2 2 3 4 4" xfId="1039" xr:uid="{00000000-0005-0000-0000-0000EF030000}"/>
    <cellStyle name="Calculation 2 2 2 3 4 4 2" xfId="1040" xr:uid="{00000000-0005-0000-0000-0000F0030000}"/>
    <cellStyle name="Calculation 2 2 2 3 4 5" xfId="1041" xr:uid="{00000000-0005-0000-0000-0000F1030000}"/>
    <cellStyle name="Calculation 2 2 2 3 4 6" xfId="1042" xr:uid="{00000000-0005-0000-0000-0000F2030000}"/>
    <cellStyle name="Calculation 2 2 2 3 5" xfId="1043" xr:uid="{00000000-0005-0000-0000-0000F3030000}"/>
    <cellStyle name="Calculation 2 2 2 3 5 2" xfId="1044" xr:uid="{00000000-0005-0000-0000-0000F4030000}"/>
    <cellStyle name="Calculation 2 2 2 3 6" xfId="1045" xr:uid="{00000000-0005-0000-0000-0000F5030000}"/>
    <cellStyle name="Calculation 2 2 2 3 6 2" xfId="1046" xr:uid="{00000000-0005-0000-0000-0000F6030000}"/>
    <cellStyle name="Calculation 2 2 2 3 7" xfId="1047" xr:uid="{00000000-0005-0000-0000-0000F7030000}"/>
    <cellStyle name="Calculation 2 2 2 3 8" xfId="1048" xr:uid="{00000000-0005-0000-0000-0000F8030000}"/>
    <cellStyle name="Calculation 2 2 2 4" xfId="1049" xr:uid="{00000000-0005-0000-0000-0000F9030000}"/>
    <cellStyle name="Calculation 2 2 2 4 2" xfId="1050" xr:uid="{00000000-0005-0000-0000-0000FA030000}"/>
    <cellStyle name="Calculation 2 2 2 4 2 2" xfId="1051" xr:uid="{00000000-0005-0000-0000-0000FB030000}"/>
    <cellStyle name="Calculation 2 2 2 4 2 2 2" xfId="1052" xr:uid="{00000000-0005-0000-0000-0000FC030000}"/>
    <cellStyle name="Calculation 2 2 2 4 2 2 2 2" xfId="1053" xr:uid="{00000000-0005-0000-0000-0000FD030000}"/>
    <cellStyle name="Calculation 2 2 2 4 2 2 3" xfId="1054" xr:uid="{00000000-0005-0000-0000-0000FE030000}"/>
    <cellStyle name="Calculation 2 2 2 4 2 2 3 2" xfId="1055" xr:uid="{00000000-0005-0000-0000-0000FF030000}"/>
    <cellStyle name="Calculation 2 2 2 4 2 2 4" xfId="1056" xr:uid="{00000000-0005-0000-0000-000000040000}"/>
    <cellStyle name="Calculation 2 2 2 4 2 3" xfId="1057" xr:uid="{00000000-0005-0000-0000-000001040000}"/>
    <cellStyle name="Calculation 2 2 2 4 2 3 2" xfId="1058" xr:uid="{00000000-0005-0000-0000-000002040000}"/>
    <cellStyle name="Calculation 2 2 2 4 2 4" xfId="1059" xr:uid="{00000000-0005-0000-0000-000003040000}"/>
    <cellStyle name="Calculation 2 2 2 4 2 4 2" xfId="1060" xr:uid="{00000000-0005-0000-0000-000004040000}"/>
    <cellStyle name="Calculation 2 2 2 4 2 5" xfId="1061" xr:uid="{00000000-0005-0000-0000-000005040000}"/>
    <cellStyle name="Calculation 2 2 2 4 2 5 2" xfId="1062" xr:uid="{00000000-0005-0000-0000-000006040000}"/>
    <cellStyle name="Calculation 2 2 2 4 2 6" xfId="1063" xr:uid="{00000000-0005-0000-0000-000007040000}"/>
    <cellStyle name="Calculation 2 2 2 4 3" xfId="1064" xr:uid="{00000000-0005-0000-0000-000008040000}"/>
    <cellStyle name="Calculation 2 2 2 4 3 2" xfId="1065" xr:uid="{00000000-0005-0000-0000-000009040000}"/>
    <cellStyle name="Calculation 2 2 2 4 3 2 2" xfId="1066" xr:uid="{00000000-0005-0000-0000-00000A040000}"/>
    <cellStyle name="Calculation 2 2 2 4 3 3" xfId="1067" xr:uid="{00000000-0005-0000-0000-00000B040000}"/>
    <cellStyle name="Calculation 2 2 2 4 3 3 2" xfId="1068" xr:uid="{00000000-0005-0000-0000-00000C040000}"/>
    <cellStyle name="Calculation 2 2 2 4 3 4" xfId="1069" xr:uid="{00000000-0005-0000-0000-00000D040000}"/>
    <cellStyle name="Calculation 2 2 2 4 3 5" xfId="1070" xr:uid="{00000000-0005-0000-0000-00000E040000}"/>
    <cellStyle name="Calculation 2 2 2 4 3 6" xfId="1071" xr:uid="{00000000-0005-0000-0000-00000F040000}"/>
    <cellStyle name="Calculation 2 2 2 4 4" xfId="1072" xr:uid="{00000000-0005-0000-0000-000010040000}"/>
    <cellStyle name="Calculation 2 2 2 4 4 2" xfId="1073" xr:uid="{00000000-0005-0000-0000-000011040000}"/>
    <cellStyle name="Calculation 2 2 2 4 5" xfId="1074" xr:uid="{00000000-0005-0000-0000-000012040000}"/>
    <cellStyle name="Calculation 2 2 2 4 5 2" xfId="1075" xr:uid="{00000000-0005-0000-0000-000013040000}"/>
    <cellStyle name="Calculation 2 2 2 4 6" xfId="1076" xr:uid="{00000000-0005-0000-0000-000014040000}"/>
    <cellStyle name="Calculation 2 2 2 4 6 2" xfId="1077" xr:uid="{00000000-0005-0000-0000-000015040000}"/>
    <cellStyle name="Calculation 2 2 2 4 7" xfId="1078" xr:uid="{00000000-0005-0000-0000-000016040000}"/>
    <cellStyle name="Calculation 2 2 2 4 8" xfId="1079" xr:uid="{00000000-0005-0000-0000-000017040000}"/>
    <cellStyle name="Calculation 2 2 2 5" xfId="1080" xr:uid="{00000000-0005-0000-0000-000018040000}"/>
    <cellStyle name="Calculation 2 2 2 5 2" xfId="1081" xr:uid="{00000000-0005-0000-0000-000019040000}"/>
    <cellStyle name="Calculation 2 2 2 5 2 2" xfId="1082" xr:uid="{00000000-0005-0000-0000-00001A040000}"/>
    <cellStyle name="Calculation 2 2 2 5 2 2 2" xfId="1083" xr:uid="{00000000-0005-0000-0000-00001B040000}"/>
    <cellStyle name="Calculation 2 2 2 5 2 3" xfId="1084" xr:uid="{00000000-0005-0000-0000-00001C040000}"/>
    <cellStyle name="Calculation 2 2 2 5 2 4" xfId="1085" xr:uid="{00000000-0005-0000-0000-00001D040000}"/>
    <cellStyle name="Calculation 2 2 2 5 2 5" xfId="1086" xr:uid="{00000000-0005-0000-0000-00001E040000}"/>
    <cellStyle name="Calculation 2 2 2 5 2 6" xfId="1087" xr:uid="{00000000-0005-0000-0000-00001F040000}"/>
    <cellStyle name="Calculation 2 2 2 5 3" xfId="1088" xr:uid="{00000000-0005-0000-0000-000020040000}"/>
    <cellStyle name="Calculation 2 2 2 5 3 2" xfId="1089" xr:uid="{00000000-0005-0000-0000-000021040000}"/>
    <cellStyle name="Calculation 2 2 2 5 3 2 2" xfId="1090" xr:uid="{00000000-0005-0000-0000-000022040000}"/>
    <cellStyle name="Calculation 2 2 2 5 3 3" xfId="1091" xr:uid="{00000000-0005-0000-0000-000023040000}"/>
    <cellStyle name="Calculation 2 2 2 5 3 4" xfId="1092" xr:uid="{00000000-0005-0000-0000-000024040000}"/>
    <cellStyle name="Calculation 2 2 2 5 3 5" xfId="1093" xr:uid="{00000000-0005-0000-0000-000025040000}"/>
    <cellStyle name="Calculation 2 2 2 5 3 6" xfId="1094" xr:uid="{00000000-0005-0000-0000-000026040000}"/>
    <cellStyle name="Calculation 2 2 2 5 4" xfId="1095" xr:uid="{00000000-0005-0000-0000-000027040000}"/>
    <cellStyle name="Calculation 2 2 2 5 4 2" xfId="1096" xr:uid="{00000000-0005-0000-0000-000028040000}"/>
    <cellStyle name="Calculation 2 2 2 5 5" xfId="1097" xr:uid="{00000000-0005-0000-0000-000029040000}"/>
    <cellStyle name="Calculation 2 2 2 5 6" xfId="1098" xr:uid="{00000000-0005-0000-0000-00002A040000}"/>
    <cellStyle name="Calculation 2 2 2 5 7" xfId="1099" xr:uid="{00000000-0005-0000-0000-00002B040000}"/>
    <cellStyle name="Calculation 2 2 2 5 8" xfId="1100" xr:uid="{00000000-0005-0000-0000-00002C040000}"/>
    <cellStyle name="Calculation 2 2 2 6" xfId="1101" xr:uid="{00000000-0005-0000-0000-00002D040000}"/>
    <cellStyle name="Calculation 2 2 2 6 2" xfId="1102" xr:uid="{00000000-0005-0000-0000-00002E040000}"/>
    <cellStyle name="Calculation 2 2 2 6 2 2" xfId="1103" xr:uid="{00000000-0005-0000-0000-00002F040000}"/>
    <cellStyle name="Calculation 2 2 2 6 2 3" xfId="1104" xr:uid="{00000000-0005-0000-0000-000030040000}"/>
    <cellStyle name="Calculation 2 2 2 6 2 4" xfId="1105" xr:uid="{00000000-0005-0000-0000-000031040000}"/>
    <cellStyle name="Calculation 2 2 2 6 2 5" xfId="1106" xr:uid="{00000000-0005-0000-0000-000032040000}"/>
    <cellStyle name="Calculation 2 2 2 6 2 6" xfId="1107" xr:uid="{00000000-0005-0000-0000-000033040000}"/>
    <cellStyle name="Calculation 2 2 2 6 3" xfId="1108" xr:uid="{00000000-0005-0000-0000-000034040000}"/>
    <cellStyle name="Calculation 2 2 2 6 3 2" xfId="1109" xr:uid="{00000000-0005-0000-0000-000035040000}"/>
    <cellStyle name="Calculation 2 2 2 6 3 3" xfId="1110" xr:uid="{00000000-0005-0000-0000-000036040000}"/>
    <cellStyle name="Calculation 2 2 2 6 3 4" xfId="1111" xr:uid="{00000000-0005-0000-0000-000037040000}"/>
    <cellStyle name="Calculation 2 2 2 6 3 5" xfId="1112" xr:uid="{00000000-0005-0000-0000-000038040000}"/>
    <cellStyle name="Calculation 2 2 2 6 3 6" xfId="1113" xr:uid="{00000000-0005-0000-0000-000039040000}"/>
    <cellStyle name="Calculation 2 2 2 6 4" xfId="1114" xr:uid="{00000000-0005-0000-0000-00003A040000}"/>
    <cellStyle name="Calculation 2 2 2 6 4 2" xfId="1115" xr:uid="{00000000-0005-0000-0000-00003B040000}"/>
    <cellStyle name="Calculation 2 2 2 6 5" xfId="1116" xr:uid="{00000000-0005-0000-0000-00003C040000}"/>
    <cellStyle name="Calculation 2 2 2 6 6" xfId="1117" xr:uid="{00000000-0005-0000-0000-00003D040000}"/>
    <cellStyle name="Calculation 2 2 2 6 7" xfId="1118" xr:uid="{00000000-0005-0000-0000-00003E040000}"/>
    <cellStyle name="Calculation 2 2 2 6 8" xfId="1119" xr:uid="{00000000-0005-0000-0000-00003F040000}"/>
    <cellStyle name="Calculation 2 2 2 7" xfId="1120" xr:uid="{00000000-0005-0000-0000-000040040000}"/>
    <cellStyle name="Calculation 2 2 2 7 2" xfId="1121" xr:uid="{00000000-0005-0000-0000-000041040000}"/>
    <cellStyle name="Calculation 2 2 2 7 2 2" xfId="1122" xr:uid="{00000000-0005-0000-0000-000042040000}"/>
    <cellStyle name="Calculation 2 2 2 7 2 3" xfId="1123" xr:uid="{00000000-0005-0000-0000-000043040000}"/>
    <cellStyle name="Calculation 2 2 2 7 2 4" xfId="1124" xr:uid="{00000000-0005-0000-0000-000044040000}"/>
    <cellStyle name="Calculation 2 2 2 7 2 5" xfId="1125" xr:uid="{00000000-0005-0000-0000-000045040000}"/>
    <cellStyle name="Calculation 2 2 2 7 2 6" xfId="1126" xr:uid="{00000000-0005-0000-0000-000046040000}"/>
    <cellStyle name="Calculation 2 2 2 7 3" xfId="1127" xr:uid="{00000000-0005-0000-0000-000047040000}"/>
    <cellStyle name="Calculation 2 2 2 7 3 2" xfId="1128" xr:uid="{00000000-0005-0000-0000-000048040000}"/>
    <cellStyle name="Calculation 2 2 2 7 3 3" xfId="1129" xr:uid="{00000000-0005-0000-0000-000049040000}"/>
    <cellStyle name="Calculation 2 2 2 7 3 4" xfId="1130" xr:uid="{00000000-0005-0000-0000-00004A040000}"/>
    <cellStyle name="Calculation 2 2 2 7 3 5" xfId="1131" xr:uid="{00000000-0005-0000-0000-00004B040000}"/>
    <cellStyle name="Calculation 2 2 2 7 3 6" xfId="1132" xr:uid="{00000000-0005-0000-0000-00004C040000}"/>
    <cellStyle name="Calculation 2 2 2 7 4" xfId="1133" xr:uid="{00000000-0005-0000-0000-00004D040000}"/>
    <cellStyle name="Calculation 2 2 2 7 4 2" xfId="1134" xr:uid="{00000000-0005-0000-0000-00004E040000}"/>
    <cellStyle name="Calculation 2 2 2 7 5" xfId="1135" xr:uid="{00000000-0005-0000-0000-00004F040000}"/>
    <cellStyle name="Calculation 2 2 2 7 6" xfId="1136" xr:uid="{00000000-0005-0000-0000-000050040000}"/>
    <cellStyle name="Calculation 2 2 2 7 7" xfId="1137" xr:uid="{00000000-0005-0000-0000-000051040000}"/>
    <cellStyle name="Calculation 2 2 2 7 8" xfId="1138" xr:uid="{00000000-0005-0000-0000-000052040000}"/>
    <cellStyle name="Calculation 2 2 2 8" xfId="1139" xr:uid="{00000000-0005-0000-0000-000053040000}"/>
    <cellStyle name="Calculation 2 2 2 8 2" xfId="1140" xr:uid="{00000000-0005-0000-0000-000054040000}"/>
    <cellStyle name="Calculation 2 2 2 8 2 2" xfId="1141" xr:uid="{00000000-0005-0000-0000-000055040000}"/>
    <cellStyle name="Calculation 2 2 2 8 2 3" xfId="1142" xr:uid="{00000000-0005-0000-0000-000056040000}"/>
    <cellStyle name="Calculation 2 2 2 8 2 4" xfId="1143" xr:uid="{00000000-0005-0000-0000-000057040000}"/>
    <cellStyle name="Calculation 2 2 2 8 2 5" xfId="1144" xr:uid="{00000000-0005-0000-0000-000058040000}"/>
    <cellStyle name="Calculation 2 2 2 8 2 6" xfId="1145" xr:uid="{00000000-0005-0000-0000-000059040000}"/>
    <cellStyle name="Calculation 2 2 2 8 3" xfId="1146" xr:uid="{00000000-0005-0000-0000-00005A040000}"/>
    <cellStyle name="Calculation 2 2 2 8 3 2" xfId="1147" xr:uid="{00000000-0005-0000-0000-00005B040000}"/>
    <cellStyle name="Calculation 2 2 2 8 3 3" xfId="1148" xr:uid="{00000000-0005-0000-0000-00005C040000}"/>
    <cellStyle name="Calculation 2 2 2 8 3 4" xfId="1149" xr:uid="{00000000-0005-0000-0000-00005D040000}"/>
    <cellStyle name="Calculation 2 2 2 8 3 5" xfId="1150" xr:uid="{00000000-0005-0000-0000-00005E040000}"/>
    <cellStyle name="Calculation 2 2 2 8 3 6" xfId="1151" xr:uid="{00000000-0005-0000-0000-00005F040000}"/>
    <cellStyle name="Calculation 2 2 2 8 4" xfId="1152" xr:uid="{00000000-0005-0000-0000-000060040000}"/>
    <cellStyle name="Calculation 2 2 2 8 5" xfId="1153" xr:uid="{00000000-0005-0000-0000-000061040000}"/>
    <cellStyle name="Calculation 2 2 2 8 6" xfId="1154" xr:uid="{00000000-0005-0000-0000-000062040000}"/>
    <cellStyle name="Calculation 2 2 2 8 7" xfId="1155" xr:uid="{00000000-0005-0000-0000-000063040000}"/>
    <cellStyle name="Calculation 2 2 2 8 8" xfId="1156" xr:uid="{00000000-0005-0000-0000-000064040000}"/>
    <cellStyle name="Calculation 2 2 2 9" xfId="1157" xr:uid="{00000000-0005-0000-0000-000065040000}"/>
    <cellStyle name="Calculation 2 2 2 9 2" xfId="1158" xr:uid="{00000000-0005-0000-0000-000066040000}"/>
    <cellStyle name="Calculation 2 2 2 9 2 2" xfId="1159" xr:uid="{00000000-0005-0000-0000-000067040000}"/>
    <cellStyle name="Calculation 2 2 2 9 2 3" xfId="1160" xr:uid="{00000000-0005-0000-0000-000068040000}"/>
    <cellStyle name="Calculation 2 2 2 9 2 4" xfId="1161" xr:uid="{00000000-0005-0000-0000-000069040000}"/>
    <cellStyle name="Calculation 2 2 2 9 2 5" xfId="1162" xr:uid="{00000000-0005-0000-0000-00006A040000}"/>
    <cellStyle name="Calculation 2 2 2 9 2 6" xfId="1163" xr:uid="{00000000-0005-0000-0000-00006B040000}"/>
    <cellStyle name="Calculation 2 2 2 9 3" xfId="1164" xr:uid="{00000000-0005-0000-0000-00006C040000}"/>
    <cellStyle name="Calculation 2 2 2 9 3 2" xfId="1165" xr:uid="{00000000-0005-0000-0000-00006D040000}"/>
    <cellStyle name="Calculation 2 2 2 9 3 3" xfId="1166" xr:uid="{00000000-0005-0000-0000-00006E040000}"/>
    <cellStyle name="Calculation 2 2 2 9 3 4" xfId="1167" xr:uid="{00000000-0005-0000-0000-00006F040000}"/>
    <cellStyle name="Calculation 2 2 2 9 3 5" xfId="1168" xr:uid="{00000000-0005-0000-0000-000070040000}"/>
    <cellStyle name="Calculation 2 2 2 9 3 6" xfId="1169" xr:uid="{00000000-0005-0000-0000-000071040000}"/>
    <cellStyle name="Calculation 2 2 2 9 4" xfId="1170" xr:uid="{00000000-0005-0000-0000-000072040000}"/>
    <cellStyle name="Calculation 2 2 2 9 5" xfId="1171" xr:uid="{00000000-0005-0000-0000-000073040000}"/>
    <cellStyle name="Calculation 2 2 2 9 6" xfId="1172" xr:uid="{00000000-0005-0000-0000-000074040000}"/>
    <cellStyle name="Calculation 2 2 2 9 7" xfId="1173" xr:uid="{00000000-0005-0000-0000-000075040000}"/>
    <cellStyle name="Calculation 2 2 2 9 8" xfId="1174" xr:uid="{00000000-0005-0000-0000-000076040000}"/>
    <cellStyle name="Calculation 2 2 3" xfId="1175" xr:uid="{00000000-0005-0000-0000-000077040000}"/>
    <cellStyle name="Calculation 2 2 3 10" xfId="1176" xr:uid="{00000000-0005-0000-0000-000078040000}"/>
    <cellStyle name="Calculation 2 2 3 10 2" xfId="1177" xr:uid="{00000000-0005-0000-0000-000079040000}"/>
    <cellStyle name="Calculation 2 2 3 10 2 2" xfId="1178" xr:uid="{00000000-0005-0000-0000-00007A040000}"/>
    <cellStyle name="Calculation 2 2 3 10 2 3" xfId="1179" xr:uid="{00000000-0005-0000-0000-00007B040000}"/>
    <cellStyle name="Calculation 2 2 3 10 2 4" xfId="1180" xr:uid="{00000000-0005-0000-0000-00007C040000}"/>
    <cellStyle name="Calculation 2 2 3 10 2 5" xfId="1181" xr:uid="{00000000-0005-0000-0000-00007D040000}"/>
    <cellStyle name="Calculation 2 2 3 10 2 6" xfId="1182" xr:uid="{00000000-0005-0000-0000-00007E040000}"/>
    <cellStyle name="Calculation 2 2 3 10 3" xfId="1183" xr:uid="{00000000-0005-0000-0000-00007F040000}"/>
    <cellStyle name="Calculation 2 2 3 10 3 2" xfId="1184" xr:uid="{00000000-0005-0000-0000-000080040000}"/>
    <cellStyle name="Calculation 2 2 3 10 3 3" xfId="1185" xr:uid="{00000000-0005-0000-0000-000081040000}"/>
    <cellStyle name="Calculation 2 2 3 10 3 4" xfId="1186" xr:uid="{00000000-0005-0000-0000-000082040000}"/>
    <cellStyle name="Calculation 2 2 3 10 3 5" xfId="1187" xr:uid="{00000000-0005-0000-0000-000083040000}"/>
    <cellStyle name="Calculation 2 2 3 10 3 6" xfId="1188" xr:uid="{00000000-0005-0000-0000-000084040000}"/>
    <cellStyle name="Calculation 2 2 3 10 4" xfId="1189" xr:uid="{00000000-0005-0000-0000-000085040000}"/>
    <cellStyle name="Calculation 2 2 3 10 5" xfId="1190" xr:uid="{00000000-0005-0000-0000-000086040000}"/>
    <cellStyle name="Calculation 2 2 3 10 6" xfId="1191" xr:uid="{00000000-0005-0000-0000-000087040000}"/>
    <cellStyle name="Calculation 2 2 3 10 7" xfId="1192" xr:uid="{00000000-0005-0000-0000-000088040000}"/>
    <cellStyle name="Calculation 2 2 3 10 8" xfId="1193" xr:uid="{00000000-0005-0000-0000-000089040000}"/>
    <cellStyle name="Calculation 2 2 3 11" xfId="1194" xr:uid="{00000000-0005-0000-0000-00008A040000}"/>
    <cellStyle name="Calculation 2 2 3 11 2" xfId="1195" xr:uid="{00000000-0005-0000-0000-00008B040000}"/>
    <cellStyle name="Calculation 2 2 3 11 3" xfId="1196" xr:uid="{00000000-0005-0000-0000-00008C040000}"/>
    <cellStyle name="Calculation 2 2 3 11 4" xfId="1197" xr:uid="{00000000-0005-0000-0000-00008D040000}"/>
    <cellStyle name="Calculation 2 2 3 11 5" xfId="1198" xr:uid="{00000000-0005-0000-0000-00008E040000}"/>
    <cellStyle name="Calculation 2 2 3 11 6" xfId="1199" xr:uid="{00000000-0005-0000-0000-00008F040000}"/>
    <cellStyle name="Calculation 2 2 3 12" xfId="1200" xr:uid="{00000000-0005-0000-0000-000090040000}"/>
    <cellStyle name="Calculation 2 2 3 12 2" xfId="1201" xr:uid="{00000000-0005-0000-0000-000091040000}"/>
    <cellStyle name="Calculation 2 2 3 12 3" xfId="1202" xr:uid="{00000000-0005-0000-0000-000092040000}"/>
    <cellStyle name="Calculation 2 2 3 12 4" xfId="1203" xr:uid="{00000000-0005-0000-0000-000093040000}"/>
    <cellStyle name="Calculation 2 2 3 12 5" xfId="1204" xr:uid="{00000000-0005-0000-0000-000094040000}"/>
    <cellStyle name="Calculation 2 2 3 12 6" xfId="1205" xr:uid="{00000000-0005-0000-0000-000095040000}"/>
    <cellStyle name="Calculation 2 2 3 13" xfId="1206" xr:uid="{00000000-0005-0000-0000-000096040000}"/>
    <cellStyle name="Calculation 2 2 3 13 2" xfId="1207" xr:uid="{00000000-0005-0000-0000-000097040000}"/>
    <cellStyle name="Calculation 2 2 3 14" xfId="1208" xr:uid="{00000000-0005-0000-0000-000098040000}"/>
    <cellStyle name="Calculation 2 2 3 15" xfId="1209" xr:uid="{00000000-0005-0000-0000-000099040000}"/>
    <cellStyle name="Calculation 2 2 3 16" xfId="1210" xr:uid="{00000000-0005-0000-0000-00009A040000}"/>
    <cellStyle name="Calculation 2 2 3 17" xfId="1211" xr:uid="{00000000-0005-0000-0000-00009B040000}"/>
    <cellStyle name="Calculation 2 2 3 18" xfId="1212" xr:uid="{00000000-0005-0000-0000-00009C040000}"/>
    <cellStyle name="Calculation 2 2 3 19" xfId="1213" xr:uid="{00000000-0005-0000-0000-00009D040000}"/>
    <cellStyle name="Calculation 2 2 3 2" xfId="1214" xr:uid="{00000000-0005-0000-0000-00009E040000}"/>
    <cellStyle name="Calculation 2 2 3 2 2" xfId="1215" xr:uid="{00000000-0005-0000-0000-00009F040000}"/>
    <cellStyle name="Calculation 2 2 3 2 2 2" xfId="1216" xr:uid="{00000000-0005-0000-0000-0000A0040000}"/>
    <cellStyle name="Calculation 2 2 3 2 2 2 2" xfId="1217" xr:uid="{00000000-0005-0000-0000-0000A1040000}"/>
    <cellStyle name="Calculation 2 2 3 2 2 2 2 2" xfId="1218" xr:uid="{00000000-0005-0000-0000-0000A2040000}"/>
    <cellStyle name="Calculation 2 2 3 2 2 2 3" xfId="1219" xr:uid="{00000000-0005-0000-0000-0000A3040000}"/>
    <cellStyle name="Calculation 2 2 3 2 2 2 3 2" xfId="1220" xr:uid="{00000000-0005-0000-0000-0000A4040000}"/>
    <cellStyle name="Calculation 2 2 3 2 2 2 4" xfId="1221" xr:uid="{00000000-0005-0000-0000-0000A5040000}"/>
    <cellStyle name="Calculation 2 2 3 2 2 2 4 2" xfId="1222" xr:uid="{00000000-0005-0000-0000-0000A6040000}"/>
    <cellStyle name="Calculation 2 2 3 2 2 2 5" xfId="1223" xr:uid="{00000000-0005-0000-0000-0000A7040000}"/>
    <cellStyle name="Calculation 2 2 3 2 2 2 6" xfId="1224" xr:uid="{00000000-0005-0000-0000-0000A8040000}"/>
    <cellStyle name="Calculation 2 2 3 2 2 3" xfId="1225" xr:uid="{00000000-0005-0000-0000-0000A9040000}"/>
    <cellStyle name="Calculation 2 2 3 2 2 3 2" xfId="1226" xr:uid="{00000000-0005-0000-0000-0000AA040000}"/>
    <cellStyle name="Calculation 2 2 3 2 2 4" xfId="1227" xr:uid="{00000000-0005-0000-0000-0000AB040000}"/>
    <cellStyle name="Calculation 2 2 3 2 2 4 2" xfId="1228" xr:uid="{00000000-0005-0000-0000-0000AC040000}"/>
    <cellStyle name="Calculation 2 2 3 2 2 5" xfId="1229" xr:uid="{00000000-0005-0000-0000-0000AD040000}"/>
    <cellStyle name="Calculation 2 2 3 2 2 5 2" xfId="1230" xr:uid="{00000000-0005-0000-0000-0000AE040000}"/>
    <cellStyle name="Calculation 2 2 3 2 2 6" xfId="1231" xr:uid="{00000000-0005-0000-0000-0000AF040000}"/>
    <cellStyle name="Calculation 2 2 3 2 2 6 2" xfId="1232" xr:uid="{00000000-0005-0000-0000-0000B0040000}"/>
    <cellStyle name="Calculation 2 2 3 2 2 7" xfId="1233" xr:uid="{00000000-0005-0000-0000-0000B1040000}"/>
    <cellStyle name="Calculation 2 2 3 2 3" xfId="1234" xr:uid="{00000000-0005-0000-0000-0000B2040000}"/>
    <cellStyle name="Calculation 2 2 3 2 3 2" xfId="1235" xr:uid="{00000000-0005-0000-0000-0000B3040000}"/>
    <cellStyle name="Calculation 2 2 3 2 3 2 2" xfId="1236" xr:uid="{00000000-0005-0000-0000-0000B4040000}"/>
    <cellStyle name="Calculation 2 2 3 2 3 3" xfId="1237" xr:uid="{00000000-0005-0000-0000-0000B5040000}"/>
    <cellStyle name="Calculation 2 2 3 2 3 3 2" xfId="1238" xr:uid="{00000000-0005-0000-0000-0000B6040000}"/>
    <cellStyle name="Calculation 2 2 3 2 3 4" xfId="1239" xr:uid="{00000000-0005-0000-0000-0000B7040000}"/>
    <cellStyle name="Calculation 2 2 3 2 3 4 2" xfId="1240" xr:uid="{00000000-0005-0000-0000-0000B8040000}"/>
    <cellStyle name="Calculation 2 2 3 2 3 5" xfId="1241" xr:uid="{00000000-0005-0000-0000-0000B9040000}"/>
    <cellStyle name="Calculation 2 2 3 2 3 6" xfId="1242" xr:uid="{00000000-0005-0000-0000-0000BA040000}"/>
    <cellStyle name="Calculation 2 2 3 2 4" xfId="1243" xr:uid="{00000000-0005-0000-0000-0000BB040000}"/>
    <cellStyle name="Calculation 2 2 3 2 4 2" xfId="1244" xr:uid="{00000000-0005-0000-0000-0000BC040000}"/>
    <cellStyle name="Calculation 2 2 3 2 5" xfId="1245" xr:uid="{00000000-0005-0000-0000-0000BD040000}"/>
    <cellStyle name="Calculation 2 2 3 2 5 2" xfId="1246" xr:uid="{00000000-0005-0000-0000-0000BE040000}"/>
    <cellStyle name="Calculation 2 2 3 2 6" xfId="1247" xr:uid="{00000000-0005-0000-0000-0000BF040000}"/>
    <cellStyle name="Calculation 2 2 3 2 6 2" xfId="1248" xr:uid="{00000000-0005-0000-0000-0000C0040000}"/>
    <cellStyle name="Calculation 2 2 3 2 7" xfId="1249" xr:uid="{00000000-0005-0000-0000-0000C1040000}"/>
    <cellStyle name="Calculation 2 2 3 2 7 2" xfId="1250" xr:uid="{00000000-0005-0000-0000-0000C2040000}"/>
    <cellStyle name="Calculation 2 2 3 2 8" xfId="1251" xr:uid="{00000000-0005-0000-0000-0000C3040000}"/>
    <cellStyle name="Calculation 2 2 3 2 8 2" xfId="1252" xr:uid="{00000000-0005-0000-0000-0000C4040000}"/>
    <cellStyle name="Calculation 2 2 3 2 9" xfId="1253" xr:uid="{00000000-0005-0000-0000-0000C5040000}"/>
    <cellStyle name="Calculation 2 2 3 20" xfId="1254" xr:uid="{00000000-0005-0000-0000-0000C6040000}"/>
    <cellStyle name="Calculation 2 2 3 3" xfId="1255" xr:uid="{00000000-0005-0000-0000-0000C7040000}"/>
    <cellStyle name="Calculation 2 2 3 3 2" xfId="1256" xr:uid="{00000000-0005-0000-0000-0000C8040000}"/>
    <cellStyle name="Calculation 2 2 3 3 2 2" xfId="1257" xr:uid="{00000000-0005-0000-0000-0000C9040000}"/>
    <cellStyle name="Calculation 2 2 3 3 2 2 2" xfId="1258" xr:uid="{00000000-0005-0000-0000-0000CA040000}"/>
    <cellStyle name="Calculation 2 2 3 3 2 3" xfId="1259" xr:uid="{00000000-0005-0000-0000-0000CB040000}"/>
    <cellStyle name="Calculation 2 2 3 3 2 3 2" xfId="1260" xr:uid="{00000000-0005-0000-0000-0000CC040000}"/>
    <cellStyle name="Calculation 2 2 3 3 2 4" xfId="1261" xr:uid="{00000000-0005-0000-0000-0000CD040000}"/>
    <cellStyle name="Calculation 2 2 3 3 2 4 2" xfId="1262" xr:uid="{00000000-0005-0000-0000-0000CE040000}"/>
    <cellStyle name="Calculation 2 2 3 3 2 5" xfId="1263" xr:uid="{00000000-0005-0000-0000-0000CF040000}"/>
    <cellStyle name="Calculation 2 2 3 3 2 6" xfId="1264" xr:uid="{00000000-0005-0000-0000-0000D0040000}"/>
    <cellStyle name="Calculation 2 2 3 3 3" xfId="1265" xr:uid="{00000000-0005-0000-0000-0000D1040000}"/>
    <cellStyle name="Calculation 2 2 3 3 3 2" xfId="1266" xr:uid="{00000000-0005-0000-0000-0000D2040000}"/>
    <cellStyle name="Calculation 2 2 3 3 3 2 2" xfId="1267" xr:uid="{00000000-0005-0000-0000-0000D3040000}"/>
    <cellStyle name="Calculation 2 2 3 3 3 3" xfId="1268" xr:uid="{00000000-0005-0000-0000-0000D4040000}"/>
    <cellStyle name="Calculation 2 2 3 3 3 4" xfId="1269" xr:uid="{00000000-0005-0000-0000-0000D5040000}"/>
    <cellStyle name="Calculation 2 2 3 3 3 5" xfId="1270" xr:uid="{00000000-0005-0000-0000-0000D6040000}"/>
    <cellStyle name="Calculation 2 2 3 3 3 6" xfId="1271" xr:uid="{00000000-0005-0000-0000-0000D7040000}"/>
    <cellStyle name="Calculation 2 2 3 3 4" xfId="1272" xr:uid="{00000000-0005-0000-0000-0000D8040000}"/>
    <cellStyle name="Calculation 2 2 3 3 4 2" xfId="1273" xr:uid="{00000000-0005-0000-0000-0000D9040000}"/>
    <cellStyle name="Calculation 2 2 3 3 5" xfId="1274" xr:uid="{00000000-0005-0000-0000-0000DA040000}"/>
    <cellStyle name="Calculation 2 2 3 3 5 2" xfId="1275" xr:uid="{00000000-0005-0000-0000-0000DB040000}"/>
    <cellStyle name="Calculation 2 2 3 3 6" xfId="1276" xr:uid="{00000000-0005-0000-0000-0000DC040000}"/>
    <cellStyle name="Calculation 2 2 3 3 6 2" xfId="1277" xr:uid="{00000000-0005-0000-0000-0000DD040000}"/>
    <cellStyle name="Calculation 2 2 3 3 7" xfId="1278" xr:uid="{00000000-0005-0000-0000-0000DE040000}"/>
    <cellStyle name="Calculation 2 2 3 3 7 2" xfId="1279" xr:uid="{00000000-0005-0000-0000-0000DF040000}"/>
    <cellStyle name="Calculation 2 2 3 3 8" xfId="1280" xr:uid="{00000000-0005-0000-0000-0000E0040000}"/>
    <cellStyle name="Calculation 2 2 3 4" xfId="1281" xr:uid="{00000000-0005-0000-0000-0000E1040000}"/>
    <cellStyle name="Calculation 2 2 3 4 2" xfId="1282" xr:uid="{00000000-0005-0000-0000-0000E2040000}"/>
    <cellStyle name="Calculation 2 2 3 4 2 2" xfId="1283" xr:uid="{00000000-0005-0000-0000-0000E3040000}"/>
    <cellStyle name="Calculation 2 2 3 4 2 2 2" xfId="1284" xr:uid="{00000000-0005-0000-0000-0000E4040000}"/>
    <cellStyle name="Calculation 2 2 3 4 2 3" xfId="1285" xr:uid="{00000000-0005-0000-0000-0000E5040000}"/>
    <cellStyle name="Calculation 2 2 3 4 2 4" xfId="1286" xr:uid="{00000000-0005-0000-0000-0000E6040000}"/>
    <cellStyle name="Calculation 2 2 3 4 2 5" xfId="1287" xr:uid="{00000000-0005-0000-0000-0000E7040000}"/>
    <cellStyle name="Calculation 2 2 3 4 2 6" xfId="1288" xr:uid="{00000000-0005-0000-0000-0000E8040000}"/>
    <cellStyle name="Calculation 2 2 3 4 3" xfId="1289" xr:uid="{00000000-0005-0000-0000-0000E9040000}"/>
    <cellStyle name="Calculation 2 2 3 4 3 2" xfId="1290" xr:uid="{00000000-0005-0000-0000-0000EA040000}"/>
    <cellStyle name="Calculation 2 2 3 4 3 3" xfId="1291" xr:uid="{00000000-0005-0000-0000-0000EB040000}"/>
    <cellStyle name="Calculation 2 2 3 4 3 4" xfId="1292" xr:uid="{00000000-0005-0000-0000-0000EC040000}"/>
    <cellStyle name="Calculation 2 2 3 4 3 5" xfId="1293" xr:uid="{00000000-0005-0000-0000-0000ED040000}"/>
    <cellStyle name="Calculation 2 2 3 4 3 6" xfId="1294" xr:uid="{00000000-0005-0000-0000-0000EE040000}"/>
    <cellStyle name="Calculation 2 2 3 4 4" xfId="1295" xr:uid="{00000000-0005-0000-0000-0000EF040000}"/>
    <cellStyle name="Calculation 2 2 3 4 4 2" xfId="1296" xr:uid="{00000000-0005-0000-0000-0000F0040000}"/>
    <cellStyle name="Calculation 2 2 3 4 5" xfId="1297" xr:uid="{00000000-0005-0000-0000-0000F1040000}"/>
    <cellStyle name="Calculation 2 2 3 4 6" xfId="1298" xr:uid="{00000000-0005-0000-0000-0000F2040000}"/>
    <cellStyle name="Calculation 2 2 3 4 7" xfId="1299" xr:uid="{00000000-0005-0000-0000-0000F3040000}"/>
    <cellStyle name="Calculation 2 2 3 4 8" xfId="1300" xr:uid="{00000000-0005-0000-0000-0000F4040000}"/>
    <cellStyle name="Calculation 2 2 3 5" xfId="1301" xr:uid="{00000000-0005-0000-0000-0000F5040000}"/>
    <cellStyle name="Calculation 2 2 3 5 2" xfId="1302" xr:uid="{00000000-0005-0000-0000-0000F6040000}"/>
    <cellStyle name="Calculation 2 2 3 5 2 2" xfId="1303" xr:uid="{00000000-0005-0000-0000-0000F7040000}"/>
    <cellStyle name="Calculation 2 2 3 5 2 3" xfId="1304" xr:uid="{00000000-0005-0000-0000-0000F8040000}"/>
    <cellStyle name="Calculation 2 2 3 5 2 4" xfId="1305" xr:uid="{00000000-0005-0000-0000-0000F9040000}"/>
    <cellStyle name="Calculation 2 2 3 5 2 5" xfId="1306" xr:uid="{00000000-0005-0000-0000-0000FA040000}"/>
    <cellStyle name="Calculation 2 2 3 5 2 6" xfId="1307" xr:uid="{00000000-0005-0000-0000-0000FB040000}"/>
    <cellStyle name="Calculation 2 2 3 5 3" xfId="1308" xr:uid="{00000000-0005-0000-0000-0000FC040000}"/>
    <cellStyle name="Calculation 2 2 3 5 3 2" xfId="1309" xr:uid="{00000000-0005-0000-0000-0000FD040000}"/>
    <cellStyle name="Calculation 2 2 3 5 3 3" xfId="1310" xr:uid="{00000000-0005-0000-0000-0000FE040000}"/>
    <cellStyle name="Calculation 2 2 3 5 3 4" xfId="1311" xr:uid="{00000000-0005-0000-0000-0000FF040000}"/>
    <cellStyle name="Calculation 2 2 3 5 3 5" xfId="1312" xr:uid="{00000000-0005-0000-0000-000000050000}"/>
    <cellStyle name="Calculation 2 2 3 5 3 6" xfId="1313" xr:uid="{00000000-0005-0000-0000-000001050000}"/>
    <cellStyle name="Calculation 2 2 3 5 4" xfId="1314" xr:uid="{00000000-0005-0000-0000-000002050000}"/>
    <cellStyle name="Calculation 2 2 3 5 4 2" xfId="1315" xr:uid="{00000000-0005-0000-0000-000003050000}"/>
    <cellStyle name="Calculation 2 2 3 5 5" xfId="1316" xr:uid="{00000000-0005-0000-0000-000004050000}"/>
    <cellStyle name="Calculation 2 2 3 5 6" xfId="1317" xr:uid="{00000000-0005-0000-0000-000005050000}"/>
    <cellStyle name="Calculation 2 2 3 5 7" xfId="1318" xr:uid="{00000000-0005-0000-0000-000006050000}"/>
    <cellStyle name="Calculation 2 2 3 5 8" xfId="1319" xr:uid="{00000000-0005-0000-0000-000007050000}"/>
    <cellStyle name="Calculation 2 2 3 6" xfId="1320" xr:uid="{00000000-0005-0000-0000-000008050000}"/>
    <cellStyle name="Calculation 2 2 3 6 2" xfId="1321" xr:uid="{00000000-0005-0000-0000-000009050000}"/>
    <cellStyle name="Calculation 2 2 3 6 2 2" xfId="1322" xr:uid="{00000000-0005-0000-0000-00000A050000}"/>
    <cellStyle name="Calculation 2 2 3 6 2 3" xfId="1323" xr:uid="{00000000-0005-0000-0000-00000B050000}"/>
    <cellStyle name="Calculation 2 2 3 6 2 4" xfId="1324" xr:uid="{00000000-0005-0000-0000-00000C050000}"/>
    <cellStyle name="Calculation 2 2 3 6 2 5" xfId="1325" xr:uid="{00000000-0005-0000-0000-00000D050000}"/>
    <cellStyle name="Calculation 2 2 3 6 2 6" xfId="1326" xr:uid="{00000000-0005-0000-0000-00000E050000}"/>
    <cellStyle name="Calculation 2 2 3 6 3" xfId="1327" xr:uid="{00000000-0005-0000-0000-00000F050000}"/>
    <cellStyle name="Calculation 2 2 3 6 3 2" xfId="1328" xr:uid="{00000000-0005-0000-0000-000010050000}"/>
    <cellStyle name="Calculation 2 2 3 6 3 3" xfId="1329" xr:uid="{00000000-0005-0000-0000-000011050000}"/>
    <cellStyle name="Calculation 2 2 3 6 3 4" xfId="1330" xr:uid="{00000000-0005-0000-0000-000012050000}"/>
    <cellStyle name="Calculation 2 2 3 6 3 5" xfId="1331" xr:uid="{00000000-0005-0000-0000-000013050000}"/>
    <cellStyle name="Calculation 2 2 3 6 3 6" xfId="1332" xr:uid="{00000000-0005-0000-0000-000014050000}"/>
    <cellStyle name="Calculation 2 2 3 6 4" xfId="1333" xr:uid="{00000000-0005-0000-0000-000015050000}"/>
    <cellStyle name="Calculation 2 2 3 6 4 2" xfId="1334" xr:uid="{00000000-0005-0000-0000-000016050000}"/>
    <cellStyle name="Calculation 2 2 3 6 5" xfId="1335" xr:uid="{00000000-0005-0000-0000-000017050000}"/>
    <cellStyle name="Calculation 2 2 3 6 6" xfId="1336" xr:uid="{00000000-0005-0000-0000-000018050000}"/>
    <cellStyle name="Calculation 2 2 3 6 7" xfId="1337" xr:uid="{00000000-0005-0000-0000-000019050000}"/>
    <cellStyle name="Calculation 2 2 3 6 8" xfId="1338" xr:uid="{00000000-0005-0000-0000-00001A050000}"/>
    <cellStyle name="Calculation 2 2 3 7" xfId="1339" xr:uid="{00000000-0005-0000-0000-00001B050000}"/>
    <cellStyle name="Calculation 2 2 3 7 2" xfId="1340" xr:uid="{00000000-0005-0000-0000-00001C050000}"/>
    <cellStyle name="Calculation 2 2 3 7 2 2" xfId="1341" xr:uid="{00000000-0005-0000-0000-00001D050000}"/>
    <cellStyle name="Calculation 2 2 3 7 2 3" xfId="1342" xr:uid="{00000000-0005-0000-0000-00001E050000}"/>
    <cellStyle name="Calculation 2 2 3 7 2 4" xfId="1343" xr:uid="{00000000-0005-0000-0000-00001F050000}"/>
    <cellStyle name="Calculation 2 2 3 7 2 5" xfId="1344" xr:uid="{00000000-0005-0000-0000-000020050000}"/>
    <cellStyle name="Calculation 2 2 3 7 2 6" xfId="1345" xr:uid="{00000000-0005-0000-0000-000021050000}"/>
    <cellStyle name="Calculation 2 2 3 7 3" xfId="1346" xr:uid="{00000000-0005-0000-0000-000022050000}"/>
    <cellStyle name="Calculation 2 2 3 7 3 2" xfId="1347" xr:uid="{00000000-0005-0000-0000-000023050000}"/>
    <cellStyle name="Calculation 2 2 3 7 3 3" xfId="1348" xr:uid="{00000000-0005-0000-0000-000024050000}"/>
    <cellStyle name="Calculation 2 2 3 7 3 4" xfId="1349" xr:uid="{00000000-0005-0000-0000-000025050000}"/>
    <cellStyle name="Calculation 2 2 3 7 3 5" xfId="1350" xr:uid="{00000000-0005-0000-0000-000026050000}"/>
    <cellStyle name="Calculation 2 2 3 7 3 6" xfId="1351" xr:uid="{00000000-0005-0000-0000-000027050000}"/>
    <cellStyle name="Calculation 2 2 3 7 4" xfId="1352" xr:uid="{00000000-0005-0000-0000-000028050000}"/>
    <cellStyle name="Calculation 2 2 3 7 4 2" xfId="1353" xr:uid="{00000000-0005-0000-0000-000029050000}"/>
    <cellStyle name="Calculation 2 2 3 7 5" xfId="1354" xr:uid="{00000000-0005-0000-0000-00002A050000}"/>
    <cellStyle name="Calculation 2 2 3 7 6" xfId="1355" xr:uid="{00000000-0005-0000-0000-00002B050000}"/>
    <cellStyle name="Calculation 2 2 3 7 7" xfId="1356" xr:uid="{00000000-0005-0000-0000-00002C050000}"/>
    <cellStyle name="Calculation 2 2 3 7 8" xfId="1357" xr:uid="{00000000-0005-0000-0000-00002D050000}"/>
    <cellStyle name="Calculation 2 2 3 8" xfId="1358" xr:uid="{00000000-0005-0000-0000-00002E050000}"/>
    <cellStyle name="Calculation 2 2 3 8 2" xfId="1359" xr:uid="{00000000-0005-0000-0000-00002F050000}"/>
    <cellStyle name="Calculation 2 2 3 8 2 2" xfId="1360" xr:uid="{00000000-0005-0000-0000-000030050000}"/>
    <cellStyle name="Calculation 2 2 3 8 2 3" xfId="1361" xr:uid="{00000000-0005-0000-0000-000031050000}"/>
    <cellStyle name="Calculation 2 2 3 8 2 4" xfId="1362" xr:uid="{00000000-0005-0000-0000-000032050000}"/>
    <cellStyle name="Calculation 2 2 3 8 2 5" xfId="1363" xr:uid="{00000000-0005-0000-0000-000033050000}"/>
    <cellStyle name="Calculation 2 2 3 8 2 6" xfId="1364" xr:uid="{00000000-0005-0000-0000-000034050000}"/>
    <cellStyle name="Calculation 2 2 3 8 3" xfId="1365" xr:uid="{00000000-0005-0000-0000-000035050000}"/>
    <cellStyle name="Calculation 2 2 3 8 3 2" xfId="1366" xr:uid="{00000000-0005-0000-0000-000036050000}"/>
    <cellStyle name="Calculation 2 2 3 8 3 3" xfId="1367" xr:uid="{00000000-0005-0000-0000-000037050000}"/>
    <cellStyle name="Calculation 2 2 3 8 3 4" xfId="1368" xr:uid="{00000000-0005-0000-0000-000038050000}"/>
    <cellStyle name="Calculation 2 2 3 8 3 5" xfId="1369" xr:uid="{00000000-0005-0000-0000-000039050000}"/>
    <cellStyle name="Calculation 2 2 3 8 3 6" xfId="1370" xr:uid="{00000000-0005-0000-0000-00003A050000}"/>
    <cellStyle name="Calculation 2 2 3 8 4" xfId="1371" xr:uid="{00000000-0005-0000-0000-00003B050000}"/>
    <cellStyle name="Calculation 2 2 3 8 4 2" xfId="1372" xr:uid="{00000000-0005-0000-0000-00003C050000}"/>
    <cellStyle name="Calculation 2 2 3 8 5" xfId="1373" xr:uid="{00000000-0005-0000-0000-00003D050000}"/>
    <cellStyle name="Calculation 2 2 3 8 6" xfId="1374" xr:uid="{00000000-0005-0000-0000-00003E050000}"/>
    <cellStyle name="Calculation 2 2 3 8 7" xfId="1375" xr:uid="{00000000-0005-0000-0000-00003F050000}"/>
    <cellStyle name="Calculation 2 2 3 8 8" xfId="1376" xr:uid="{00000000-0005-0000-0000-000040050000}"/>
    <cellStyle name="Calculation 2 2 3 9" xfId="1377" xr:uid="{00000000-0005-0000-0000-000041050000}"/>
    <cellStyle name="Calculation 2 2 3 9 2" xfId="1378" xr:uid="{00000000-0005-0000-0000-000042050000}"/>
    <cellStyle name="Calculation 2 2 3 9 2 2" xfId="1379" xr:uid="{00000000-0005-0000-0000-000043050000}"/>
    <cellStyle name="Calculation 2 2 3 9 2 3" xfId="1380" xr:uid="{00000000-0005-0000-0000-000044050000}"/>
    <cellStyle name="Calculation 2 2 3 9 2 4" xfId="1381" xr:uid="{00000000-0005-0000-0000-000045050000}"/>
    <cellStyle name="Calculation 2 2 3 9 2 5" xfId="1382" xr:uid="{00000000-0005-0000-0000-000046050000}"/>
    <cellStyle name="Calculation 2 2 3 9 2 6" xfId="1383" xr:uid="{00000000-0005-0000-0000-000047050000}"/>
    <cellStyle name="Calculation 2 2 3 9 3" xfId="1384" xr:uid="{00000000-0005-0000-0000-000048050000}"/>
    <cellStyle name="Calculation 2 2 3 9 3 2" xfId="1385" xr:uid="{00000000-0005-0000-0000-000049050000}"/>
    <cellStyle name="Calculation 2 2 3 9 3 3" xfId="1386" xr:uid="{00000000-0005-0000-0000-00004A050000}"/>
    <cellStyle name="Calculation 2 2 3 9 3 4" xfId="1387" xr:uid="{00000000-0005-0000-0000-00004B050000}"/>
    <cellStyle name="Calculation 2 2 3 9 3 5" xfId="1388" xr:uid="{00000000-0005-0000-0000-00004C050000}"/>
    <cellStyle name="Calculation 2 2 3 9 3 6" xfId="1389" xr:uid="{00000000-0005-0000-0000-00004D050000}"/>
    <cellStyle name="Calculation 2 2 3 9 4" xfId="1390" xr:uid="{00000000-0005-0000-0000-00004E050000}"/>
    <cellStyle name="Calculation 2 2 3 9 4 2" xfId="1391" xr:uid="{00000000-0005-0000-0000-00004F050000}"/>
    <cellStyle name="Calculation 2 2 3 9 5" xfId="1392" xr:uid="{00000000-0005-0000-0000-000050050000}"/>
    <cellStyle name="Calculation 2 2 3 9 6" xfId="1393" xr:uid="{00000000-0005-0000-0000-000051050000}"/>
    <cellStyle name="Calculation 2 2 3 9 7" xfId="1394" xr:uid="{00000000-0005-0000-0000-000052050000}"/>
    <cellStyle name="Calculation 2 2 3 9 8" xfId="1395" xr:uid="{00000000-0005-0000-0000-000053050000}"/>
    <cellStyle name="Calculation 2 2 4" xfId="1396" xr:uid="{00000000-0005-0000-0000-000054050000}"/>
    <cellStyle name="Calculation 2 2 4 10" xfId="1397" xr:uid="{00000000-0005-0000-0000-000055050000}"/>
    <cellStyle name="Calculation 2 2 4 11" xfId="1398" xr:uid="{00000000-0005-0000-0000-000056050000}"/>
    <cellStyle name="Calculation 2 2 4 12" xfId="1399" xr:uid="{00000000-0005-0000-0000-000057050000}"/>
    <cellStyle name="Calculation 2 2 4 2" xfId="1400" xr:uid="{00000000-0005-0000-0000-000058050000}"/>
    <cellStyle name="Calculation 2 2 4 2 10" xfId="1401" xr:uid="{00000000-0005-0000-0000-000059050000}"/>
    <cellStyle name="Calculation 2 2 4 2 2" xfId="1402" xr:uid="{00000000-0005-0000-0000-00005A050000}"/>
    <cellStyle name="Calculation 2 2 4 2 2 2" xfId="1403" xr:uid="{00000000-0005-0000-0000-00005B050000}"/>
    <cellStyle name="Calculation 2 2 4 2 2 2 2" xfId="1404" xr:uid="{00000000-0005-0000-0000-00005C050000}"/>
    <cellStyle name="Calculation 2 2 4 2 2 2 2 2" xfId="1405" xr:uid="{00000000-0005-0000-0000-00005D050000}"/>
    <cellStyle name="Calculation 2 2 4 2 2 2 3" xfId="1406" xr:uid="{00000000-0005-0000-0000-00005E050000}"/>
    <cellStyle name="Calculation 2 2 4 2 2 2 3 2" xfId="1407" xr:uid="{00000000-0005-0000-0000-00005F050000}"/>
    <cellStyle name="Calculation 2 2 4 2 2 2 4" xfId="1408" xr:uid="{00000000-0005-0000-0000-000060050000}"/>
    <cellStyle name="Calculation 2 2 4 2 2 3" xfId="1409" xr:uid="{00000000-0005-0000-0000-000061050000}"/>
    <cellStyle name="Calculation 2 2 4 2 2 3 2" xfId="1410" xr:uid="{00000000-0005-0000-0000-000062050000}"/>
    <cellStyle name="Calculation 2 2 4 2 2 4" xfId="1411" xr:uid="{00000000-0005-0000-0000-000063050000}"/>
    <cellStyle name="Calculation 2 2 4 2 2 4 2" xfId="1412" xr:uid="{00000000-0005-0000-0000-000064050000}"/>
    <cellStyle name="Calculation 2 2 4 2 2 5" xfId="1413" xr:uid="{00000000-0005-0000-0000-000065050000}"/>
    <cellStyle name="Calculation 2 2 4 2 2 5 2" xfId="1414" xr:uid="{00000000-0005-0000-0000-000066050000}"/>
    <cellStyle name="Calculation 2 2 4 2 2 6" xfId="1415" xr:uid="{00000000-0005-0000-0000-000067050000}"/>
    <cellStyle name="Calculation 2 2 4 2 2 6 2" xfId="1416" xr:uid="{00000000-0005-0000-0000-000068050000}"/>
    <cellStyle name="Calculation 2 2 4 2 2 7" xfId="1417" xr:uid="{00000000-0005-0000-0000-000069050000}"/>
    <cellStyle name="Calculation 2 2 4 2 2 7 2" xfId="1418" xr:uid="{00000000-0005-0000-0000-00006A050000}"/>
    <cellStyle name="Calculation 2 2 4 2 2 8" xfId="1419" xr:uid="{00000000-0005-0000-0000-00006B050000}"/>
    <cellStyle name="Calculation 2 2 4 2 3" xfId="1420" xr:uid="{00000000-0005-0000-0000-00006C050000}"/>
    <cellStyle name="Calculation 2 2 4 2 3 2" xfId="1421" xr:uid="{00000000-0005-0000-0000-00006D050000}"/>
    <cellStyle name="Calculation 2 2 4 2 3 2 2" xfId="1422" xr:uid="{00000000-0005-0000-0000-00006E050000}"/>
    <cellStyle name="Calculation 2 2 4 2 3 3" xfId="1423" xr:uid="{00000000-0005-0000-0000-00006F050000}"/>
    <cellStyle name="Calculation 2 2 4 2 3 3 2" xfId="1424" xr:uid="{00000000-0005-0000-0000-000070050000}"/>
    <cellStyle name="Calculation 2 2 4 2 3 4" xfId="1425" xr:uid="{00000000-0005-0000-0000-000071050000}"/>
    <cellStyle name="Calculation 2 2 4 2 4" xfId="1426" xr:uid="{00000000-0005-0000-0000-000072050000}"/>
    <cellStyle name="Calculation 2 2 4 2 4 2" xfId="1427" xr:uid="{00000000-0005-0000-0000-000073050000}"/>
    <cellStyle name="Calculation 2 2 4 2 5" xfId="1428" xr:uid="{00000000-0005-0000-0000-000074050000}"/>
    <cellStyle name="Calculation 2 2 4 2 5 2" xfId="1429" xr:uid="{00000000-0005-0000-0000-000075050000}"/>
    <cellStyle name="Calculation 2 2 4 2 6" xfId="1430" xr:uid="{00000000-0005-0000-0000-000076050000}"/>
    <cellStyle name="Calculation 2 2 4 2 6 2" xfId="1431" xr:uid="{00000000-0005-0000-0000-000077050000}"/>
    <cellStyle name="Calculation 2 2 4 2 7" xfId="1432" xr:uid="{00000000-0005-0000-0000-000078050000}"/>
    <cellStyle name="Calculation 2 2 4 2 7 2" xfId="1433" xr:uid="{00000000-0005-0000-0000-000079050000}"/>
    <cellStyle name="Calculation 2 2 4 2 8" xfId="1434" xr:uid="{00000000-0005-0000-0000-00007A050000}"/>
    <cellStyle name="Calculation 2 2 4 2 8 2" xfId="1435" xr:uid="{00000000-0005-0000-0000-00007B050000}"/>
    <cellStyle name="Calculation 2 2 4 2 9" xfId="1436" xr:uid="{00000000-0005-0000-0000-00007C050000}"/>
    <cellStyle name="Calculation 2 2 4 2 9 2" xfId="1437" xr:uid="{00000000-0005-0000-0000-00007D050000}"/>
    <cellStyle name="Calculation 2 2 4 3" xfId="1438" xr:uid="{00000000-0005-0000-0000-00007E050000}"/>
    <cellStyle name="Calculation 2 2 4 3 2" xfId="1439" xr:uid="{00000000-0005-0000-0000-00007F050000}"/>
    <cellStyle name="Calculation 2 2 4 3 2 2" xfId="1440" xr:uid="{00000000-0005-0000-0000-000080050000}"/>
    <cellStyle name="Calculation 2 2 4 3 2 2 2" xfId="1441" xr:uid="{00000000-0005-0000-0000-000081050000}"/>
    <cellStyle name="Calculation 2 2 4 3 2 3" xfId="1442" xr:uid="{00000000-0005-0000-0000-000082050000}"/>
    <cellStyle name="Calculation 2 2 4 3 2 3 2" xfId="1443" xr:uid="{00000000-0005-0000-0000-000083050000}"/>
    <cellStyle name="Calculation 2 2 4 3 2 4" xfId="1444" xr:uid="{00000000-0005-0000-0000-000084050000}"/>
    <cellStyle name="Calculation 2 2 4 3 2 4 2" xfId="1445" xr:uid="{00000000-0005-0000-0000-000085050000}"/>
    <cellStyle name="Calculation 2 2 4 3 2 5" xfId="1446" xr:uid="{00000000-0005-0000-0000-000086050000}"/>
    <cellStyle name="Calculation 2 2 4 3 2 5 2" xfId="1447" xr:uid="{00000000-0005-0000-0000-000087050000}"/>
    <cellStyle name="Calculation 2 2 4 3 2 6" xfId="1448" xr:uid="{00000000-0005-0000-0000-000088050000}"/>
    <cellStyle name="Calculation 2 2 4 3 3" xfId="1449" xr:uid="{00000000-0005-0000-0000-000089050000}"/>
    <cellStyle name="Calculation 2 2 4 3 3 2" xfId="1450" xr:uid="{00000000-0005-0000-0000-00008A050000}"/>
    <cellStyle name="Calculation 2 2 4 3 4" xfId="1451" xr:uid="{00000000-0005-0000-0000-00008B050000}"/>
    <cellStyle name="Calculation 2 2 4 3 4 2" xfId="1452" xr:uid="{00000000-0005-0000-0000-00008C050000}"/>
    <cellStyle name="Calculation 2 2 4 3 5" xfId="1453" xr:uid="{00000000-0005-0000-0000-00008D050000}"/>
    <cellStyle name="Calculation 2 2 4 3 5 2" xfId="1454" xr:uid="{00000000-0005-0000-0000-00008E050000}"/>
    <cellStyle name="Calculation 2 2 4 3 6" xfId="1455" xr:uid="{00000000-0005-0000-0000-00008F050000}"/>
    <cellStyle name="Calculation 2 2 4 3 6 2" xfId="1456" xr:uid="{00000000-0005-0000-0000-000090050000}"/>
    <cellStyle name="Calculation 2 2 4 3 7" xfId="1457" xr:uid="{00000000-0005-0000-0000-000091050000}"/>
    <cellStyle name="Calculation 2 2 4 3 7 2" xfId="1458" xr:uid="{00000000-0005-0000-0000-000092050000}"/>
    <cellStyle name="Calculation 2 2 4 3 8" xfId="1459" xr:uid="{00000000-0005-0000-0000-000093050000}"/>
    <cellStyle name="Calculation 2 2 4 3 8 2" xfId="1460" xr:uid="{00000000-0005-0000-0000-000094050000}"/>
    <cellStyle name="Calculation 2 2 4 3 9" xfId="1461" xr:uid="{00000000-0005-0000-0000-000095050000}"/>
    <cellStyle name="Calculation 2 2 4 4" xfId="1462" xr:uid="{00000000-0005-0000-0000-000096050000}"/>
    <cellStyle name="Calculation 2 2 4 4 2" xfId="1463" xr:uid="{00000000-0005-0000-0000-000097050000}"/>
    <cellStyle name="Calculation 2 2 4 4 2 2" xfId="1464" xr:uid="{00000000-0005-0000-0000-000098050000}"/>
    <cellStyle name="Calculation 2 2 4 4 3" xfId="1465" xr:uid="{00000000-0005-0000-0000-000099050000}"/>
    <cellStyle name="Calculation 2 2 4 4 3 2" xfId="1466" xr:uid="{00000000-0005-0000-0000-00009A050000}"/>
    <cellStyle name="Calculation 2 2 4 4 4" xfId="1467" xr:uid="{00000000-0005-0000-0000-00009B050000}"/>
    <cellStyle name="Calculation 2 2 4 4 4 2" xfId="1468" xr:uid="{00000000-0005-0000-0000-00009C050000}"/>
    <cellStyle name="Calculation 2 2 4 4 5" xfId="1469" xr:uid="{00000000-0005-0000-0000-00009D050000}"/>
    <cellStyle name="Calculation 2 2 4 4 6" xfId="1470" xr:uid="{00000000-0005-0000-0000-00009E050000}"/>
    <cellStyle name="Calculation 2 2 4 5" xfId="1471" xr:uid="{00000000-0005-0000-0000-00009F050000}"/>
    <cellStyle name="Calculation 2 2 4 5 2" xfId="1472" xr:uid="{00000000-0005-0000-0000-0000A0050000}"/>
    <cellStyle name="Calculation 2 2 4 5 3" xfId="1473" xr:uid="{00000000-0005-0000-0000-0000A1050000}"/>
    <cellStyle name="Calculation 2 2 4 6" xfId="1474" xr:uid="{00000000-0005-0000-0000-0000A2050000}"/>
    <cellStyle name="Calculation 2 2 4 6 2" xfId="1475" xr:uid="{00000000-0005-0000-0000-0000A3050000}"/>
    <cellStyle name="Calculation 2 2 4 7" xfId="1476" xr:uid="{00000000-0005-0000-0000-0000A4050000}"/>
    <cellStyle name="Calculation 2 2 4 7 2" xfId="1477" xr:uid="{00000000-0005-0000-0000-0000A5050000}"/>
    <cellStyle name="Calculation 2 2 4 8" xfId="1478" xr:uid="{00000000-0005-0000-0000-0000A6050000}"/>
    <cellStyle name="Calculation 2 2 4 8 2" xfId="1479" xr:uid="{00000000-0005-0000-0000-0000A7050000}"/>
    <cellStyle name="Calculation 2 2 4 9" xfId="1480" xr:uid="{00000000-0005-0000-0000-0000A8050000}"/>
    <cellStyle name="Calculation 2 2 4 9 2" xfId="1481" xr:uid="{00000000-0005-0000-0000-0000A9050000}"/>
    <cellStyle name="Calculation 2 2 5" xfId="1482" xr:uid="{00000000-0005-0000-0000-0000AA050000}"/>
    <cellStyle name="Calculation 2 2 5 10" xfId="1483" xr:uid="{00000000-0005-0000-0000-0000AB050000}"/>
    <cellStyle name="Calculation 2 2 5 10 2" xfId="1484" xr:uid="{00000000-0005-0000-0000-0000AC050000}"/>
    <cellStyle name="Calculation 2 2 5 11" xfId="1485" xr:uid="{00000000-0005-0000-0000-0000AD050000}"/>
    <cellStyle name="Calculation 2 2 5 12" xfId="1486" xr:uid="{00000000-0005-0000-0000-0000AE050000}"/>
    <cellStyle name="Calculation 2 2 5 13" xfId="1487" xr:uid="{00000000-0005-0000-0000-0000AF050000}"/>
    <cellStyle name="Calculation 2 2 5 2" xfId="1488" xr:uid="{00000000-0005-0000-0000-0000B0050000}"/>
    <cellStyle name="Calculation 2 2 5 2 10" xfId="1489" xr:uid="{00000000-0005-0000-0000-0000B1050000}"/>
    <cellStyle name="Calculation 2 2 5 2 2" xfId="1490" xr:uid="{00000000-0005-0000-0000-0000B2050000}"/>
    <cellStyle name="Calculation 2 2 5 2 2 2" xfId="1491" xr:uid="{00000000-0005-0000-0000-0000B3050000}"/>
    <cellStyle name="Calculation 2 2 5 2 2 2 2" xfId="1492" xr:uid="{00000000-0005-0000-0000-0000B4050000}"/>
    <cellStyle name="Calculation 2 2 5 2 2 2 2 2" xfId="1493" xr:uid="{00000000-0005-0000-0000-0000B5050000}"/>
    <cellStyle name="Calculation 2 2 5 2 2 2 3" xfId="1494" xr:uid="{00000000-0005-0000-0000-0000B6050000}"/>
    <cellStyle name="Calculation 2 2 5 2 2 2 3 2" xfId="1495" xr:uid="{00000000-0005-0000-0000-0000B7050000}"/>
    <cellStyle name="Calculation 2 2 5 2 2 2 4" xfId="1496" xr:uid="{00000000-0005-0000-0000-0000B8050000}"/>
    <cellStyle name="Calculation 2 2 5 2 2 3" xfId="1497" xr:uid="{00000000-0005-0000-0000-0000B9050000}"/>
    <cellStyle name="Calculation 2 2 5 2 2 3 2" xfId="1498" xr:uid="{00000000-0005-0000-0000-0000BA050000}"/>
    <cellStyle name="Calculation 2 2 5 2 2 4" xfId="1499" xr:uid="{00000000-0005-0000-0000-0000BB050000}"/>
    <cellStyle name="Calculation 2 2 5 2 2 4 2" xfId="1500" xr:uid="{00000000-0005-0000-0000-0000BC050000}"/>
    <cellStyle name="Calculation 2 2 5 2 2 5" xfId="1501" xr:uid="{00000000-0005-0000-0000-0000BD050000}"/>
    <cellStyle name="Calculation 2 2 5 2 2 5 2" xfId="1502" xr:uid="{00000000-0005-0000-0000-0000BE050000}"/>
    <cellStyle name="Calculation 2 2 5 2 2 6" xfId="1503" xr:uid="{00000000-0005-0000-0000-0000BF050000}"/>
    <cellStyle name="Calculation 2 2 5 2 2 6 2" xfId="1504" xr:uid="{00000000-0005-0000-0000-0000C0050000}"/>
    <cellStyle name="Calculation 2 2 5 2 2 7" xfId="1505" xr:uid="{00000000-0005-0000-0000-0000C1050000}"/>
    <cellStyle name="Calculation 2 2 5 2 2 7 2" xfId="1506" xr:uid="{00000000-0005-0000-0000-0000C2050000}"/>
    <cellStyle name="Calculation 2 2 5 2 2 8" xfId="1507" xr:uid="{00000000-0005-0000-0000-0000C3050000}"/>
    <cellStyle name="Calculation 2 2 5 2 3" xfId="1508" xr:uid="{00000000-0005-0000-0000-0000C4050000}"/>
    <cellStyle name="Calculation 2 2 5 2 3 2" xfId="1509" xr:uid="{00000000-0005-0000-0000-0000C5050000}"/>
    <cellStyle name="Calculation 2 2 5 2 3 2 2" xfId="1510" xr:uid="{00000000-0005-0000-0000-0000C6050000}"/>
    <cellStyle name="Calculation 2 2 5 2 3 3" xfId="1511" xr:uid="{00000000-0005-0000-0000-0000C7050000}"/>
    <cellStyle name="Calculation 2 2 5 2 3 3 2" xfId="1512" xr:uid="{00000000-0005-0000-0000-0000C8050000}"/>
    <cellStyle name="Calculation 2 2 5 2 3 4" xfId="1513" xr:uid="{00000000-0005-0000-0000-0000C9050000}"/>
    <cellStyle name="Calculation 2 2 5 2 3 5" xfId="1514" xr:uid="{00000000-0005-0000-0000-0000CA050000}"/>
    <cellStyle name="Calculation 2 2 5 2 4" xfId="1515" xr:uid="{00000000-0005-0000-0000-0000CB050000}"/>
    <cellStyle name="Calculation 2 2 5 2 4 2" xfId="1516" xr:uid="{00000000-0005-0000-0000-0000CC050000}"/>
    <cellStyle name="Calculation 2 2 5 2 5" xfId="1517" xr:uid="{00000000-0005-0000-0000-0000CD050000}"/>
    <cellStyle name="Calculation 2 2 5 2 5 2" xfId="1518" xr:uid="{00000000-0005-0000-0000-0000CE050000}"/>
    <cellStyle name="Calculation 2 2 5 2 6" xfId="1519" xr:uid="{00000000-0005-0000-0000-0000CF050000}"/>
    <cellStyle name="Calculation 2 2 5 2 6 2" xfId="1520" xr:uid="{00000000-0005-0000-0000-0000D0050000}"/>
    <cellStyle name="Calculation 2 2 5 2 7" xfId="1521" xr:uid="{00000000-0005-0000-0000-0000D1050000}"/>
    <cellStyle name="Calculation 2 2 5 2 7 2" xfId="1522" xr:uid="{00000000-0005-0000-0000-0000D2050000}"/>
    <cellStyle name="Calculation 2 2 5 2 8" xfId="1523" xr:uid="{00000000-0005-0000-0000-0000D3050000}"/>
    <cellStyle name="Calculation 2 2 5 2 8 2" xfId="1524" xr:uid="{00000000-0005-0000-0000-0000D4050000}"/>
    <cellStyle name="Calculation 2 2 5 2 9" xfId="1525" xr:uid="{00000000-0005-0000-0000-0000D5050000}"/>
    <cellStyle name="Calculation 2 2 5 2 9 2" xfId="1526" xr:uid="{00000000-0005-0000-0000-0000D6050000}"/>
    <cellStyle name="Calculation 2 2 5 3" xfId="1527" xr:uid="{00000000-0005-0000-0000-0000D7050000}"/>
    <cellStyle name="Calculation 2 2 5 3 2" xfId="1528" xr:uid="{00000000-0005-0000-0000-0000D8050000}"/>
    <cellStyle name="Calculation 2 2 5 3 2 2" xfId="1529" xr:uid="{00000000-0005-0000-0000-0000D9050000}"/>
    <cellStyle name="Calculation 2 2 5 3 2 2 2" xfId="1530" xr:uid="{00000000-0005-0000-0000-0000DA050000}"/>
    <cellStyle name="Calculation 2 2 5 3 2 3" xfId="1531" xr:uid="{00000000-0005-0000-0000-0000DB050000}"/>
    <cellStyle name="Calculation 2 2 5 3 2 3 2" xfId="1532" xr:uid="{00000000-0005-0000-0000-0000DC050000}"/>
    <cellStyle name="Calculation 2 2 5 3 2 4" xfId="1533" xr:uid="{00000000-0005-0000-0000-0000DD050000}"/>
    <cellStyle name="Calculation 2 2 5 3 2 4 2" xfId="1534" xr:uid="{00000000-0005-0000-0000-0000DE050000}"/>
    <cellStyle name="Calculation 2 2 5 3 2 5" xfId="1535" xr:uid="{00000000-0005-0000-0000-0000DF050000}"/>
    <cellStyle name="Calculation 2 2 5 3 2 5 2" xfId="1536" xr:uid="{00000000-0005-0000-0000-0000E0050000}"/>
    <cellStyle name="Calculation 2 2 5 3 2 6" xfId="1537" xr:uid="{00000000-0005-0000-0000-0000E1050000}"/>
    <cellStyle name="Calculation 2 2 5 3 3" xfId="1538" xr:uid="{00000000-0005-0000-0000-0000E2050000}"/>
    <cellStyle name="Calculation 2 2 5 3 3 2" xfId="1539" xr:uid="{00000000-0005-0000-0000-0000E3050000}"/>
    <cellStyle name="Calculation 2 2 5 3 4" xfId="1540" xr:uid="{00000000-0005-0000-0000-0000E4050000}"/>
    <cellStyle name="Calculation 2 2 5 3 4 2" xfId="1541" xr:uid="{00000000-0005-0000-0000-0000E5050000}"/>
    <cellStyle name="Calculation 2 2 5 3 5" xfId="1542" xr:uid="{00000000-0005-0000-0000-0000E6050000}"/>
    <cellStyle name="Calculation 2 2 5 3 5 2" xfId="1543" xr:uid="{00000000-0005-0000-0000-0000E7050000}"/>
    <cellStyle name="Calculation 2 2 5 3 6" xfId="1544" xr:uid="{00000000-0005-0000-0000-0000E8050000}"/>
    <cellStyle name="Calculation 2 2 5 3 6 2" xfId="1545" xr:uid="{00000000-0005-0000-0000-0000E9050000}"/>
    <cellStyle name="Calculation 2 2 5 3 7" xfId="1546" xr:uid="{00000000-0005-0000-0000-0000EA050000}"/>
    <cellStyle name="Calculation 2 2 5 3 7 2" xfId="1547" xr:uid="{00000000-0005-0000-0000-0000EB050000}"/>
    <cellStyle name="Calculation 2 2 5 3 8" xfId="1548" xr:uid="{00000000-0005-0000-0000-0000EC050000}"/>
    <cellStyle name="Calculation 2 2 5 3 8 2" xfId="1549" xr:uid="{00000000-0005-0000-0000-0000ED050000}"/>
    <cellStyle name="Calculation 2 2 5 3 9" xfId="1550" xr:uid="{00000000-0005-0000-0000-0000EE050000}"/>
    <cellStyle name="Calculation 2 2 5 4" xfId="1551" xr:uid="{00000000-0005-0000-0000-0000EF050000}"/>
    <cellStyle name="Calculation 2 2 5 4 2" xfId="1552" xr:uid="{00000000-0005-0000-0000-0000F0050000}"/>
    <cellStyle name="Calculation 2 2 5 4 2 2" xfId="1553" xr:uid="{00000000-0005-0000-0000-0000F1050000}"/>
    <cellStyle name="Calculation 2 2 5 4 3" xfId="1554" xr:uid="{00000000-0005-0000-0000-0000F2050000}"/>
    <cellStyle name="Calculation 2 2 5 4 3 2" xfId="1555" xr:uid="{00000000-0005-0000-0000-0000F3050000}"/>
    <cellStyle name="Calculation 2 2 5 4 4" xfId="1556" xr:uid="{00000000-0005-0000-0000-0000F4050000}"/>
    <cellStyle name="Calculation 2 2 5 4 4 2" xfId="1557" xr:uid="{00000000-0005-0000-0000-0000F5050000}"/>
    <cellStyle name="Calculation 2 2 5 4 5" xfId="1558" xr:uid="{00000000-0005-0000-0000-0000F6050000}"/>
    <cellStyle name="Calculation 2 2 5 4 6" xfId="1559" xr:uid="{00000000-0005-0000-0000-0000F7050000}"/>
    <cellStyle name="Calculation 2 2 5 5" xfId="1560" xr:uid="{00000000-0005-0000-0000-0000F8050000}"/>
    <cellStyle name="Calculation 2 2 5 5 2" xfId="1561" xr:uid="{00000000-0005-0000-0000-0000F9050000}"/>
    <cellStyle name="Calculation 2 2 5 5 3" xfId="1562" xr:uid="{00000000-0005-0000-0000-0000FA050000}"/>
    <cellStyle name="Calculation 2 2 5 6" xfId="1563" xr:uid="{00000000-0005-0000-0000-0000FB050000}"/>
    <cellStyle name="Calculation 2 2 5 6 2" xfId="1564" xr:uid="{00000000-0005-0000-0000-0000FC050000}"/>
    <cellStyle name="Calculation 2 2 5 7" xfId="1565" xr:uid="{00000000-0005-0000-0000-0000FD050000}"/>
    <cellStyle name="Calculation 2 2 5 7 2" xfId="1566" xr:uid="{00000000-0005-0000-0000-0000FE050000}"/>
    <cellStyle name="Calculation 2 2 5 8" xfId="1567" xr:uid="{00000000-0005-0000-0000-0000FF050000}"/>
    <cellStyle name="Calculation 2 2 5 8 2" xfId="1568" xr:uid="{00000000-0005-0000-0000-000000060000}"/>
    <cellStyle name="Calculation 2 2 5 9" xfId="1569" xr:uid="{00000000-0005-0000-0000-000001060000}"/>
    <cellStyle name="Calculation 2 2 5 9 2" xfId="1570" xr:uid="{00000000-0005-0000-0000-000002060000}"/>
    <cellStyle name="Calculation 2 2 6" xfId="1571" xr:uid="{00000000-0005-0000-0000-000003060000}"/>
    <cellStyle name="Calculation 2 2 6 2" xfId="1572" xr:uid="{00000000-0005-0000-0000-000004060000}"/>
    <cellStyle name="Calculation 2 2 6 2 2" xfId="1573" xr:uid="{00000000-0005-0000-0000-000005060000}"/>
    <cellStyle name="Calculation 2 2 6 2 2 2" xfId="1574" xr:uid="{00000000-0005-0000-0000-000006060000}"/>
    <cellStyle name="Calculation 2 2 6 2 2 2 2" xfId="1575" xr:uid="{00000000-0005-0000-0000-000007060000}"/>
    <cellStyle name="Calculation 2 2 6 2 2 2 2 2" xfId="1576" xr:uid="{00000000-0005-0000-0000-000008060000}"/>
    <cellStyle name="Calculation 2 2 6 2 2 2 3" xfId="1577" xr:uid="{00000000-0005-0000-0000-000009060000}"/>
    <cellStyle name="Calculation 2 2 6 2 2 2 3 2" xfId="1578" xr:uid="{00000000-0005-0000-0000-00000A060000}"/>
    <cellStyle name="Calculation 2 2 6 2 2 2 4" xfId="1579" xr:uid="{00000000-0005-0000-0000-00000B060000}"/>
    <cellStyle name="Calculation 2 2 6 2 2 3" xfId="1580" xr:uid="{00000000-0005-0000-0000-00000C060000}"/>
    <cellStyle name="Calculation 2 2 6 2 2 3 2" xfId="1581" xr:uid="{00000000-0005-0000-0000-00000D060000}"/>
    <cellStyle name="Calculation 2 2 6 2 2 4" xfId="1582" xr:uid="{00000000-0005-0000-0000-00000E060000}"/>
    <cellStyle name="Calculation 2 2 6 2 2 4 2" xfId="1583" xr:uid="{00000000-0005-0000-0000-00000F060000}"/>
    <cellStyle name="Calculation 2 2 6 2 2 5" xfId="1584" xr:uid="{00000000-0005-0000-0000-000010060000}"/>
    <cellStyle name="Calculation 2 2 6 2 2 5 2" xfId="1585" xr:uid="{00000000-0005-0000-0000-000011060000}"/>
    <cellStyle name="Calculation 2 2 6 2 2 6" xfId="1586" xr:uid="{00000000-0005-0000-0000-000012060000}"/>
    <cellStyle name="Calculation 2 2 6 2 3" xfId="1587" xr:uid="{00000000-0005-0000-0000-000013060000}"/>
    <cellStyle name="Calculation 2 2 6 2 3 2" xfId="1588" xr:uid="{00000000-0005-0000-0000-000014060000}"/>
    <cellStyle name="Calculation 2 2 6 2 3 2 2" xfId="1589" xr:uid="{00000000-0005-0000-0000-000015060000}"/>
    <cellStyle name="Calculation 2 2 6 2 3 3" xfId="1590" xr:uid="{00000000-0005-0000-0000-000016060000}"/>
    <cellStyle name="Calculation 2 2 6 2 3 3 2" xfId="1591" xr:uid="{00000000-0005-0000-0000-000017060000}"/>
    <cellStyle name="Calculation 2 2 6 2 3 4" xfId="1592" xr:uid="{00000000-0005-0000-0000-000018060000}"/>
    <cellStyle name="Calculation 2 2 6 2 4" xfId="1593" xr:uid="{00000000-0005-0000-0000-000019060000}"/>
    <cellStyle name="Calculation 2 2 6 2 4 2" xfId="1594" xr:uid="{00000000-0005-0000-0000-00001A060000}"/>
    <cellStyle name="Calculation 2 2 6 2 5" xfId="1595" xr:uid="{00000000-0005-0000-0000-00001B060000}"/>
    <cellStyle name="Calculation 2 2 6 2 5 2" xfId="1596" xr:uid="{00000000-0005-0000-0000-00001C060000}"/>
    <cellStyle name="Calculation 2 2 6 2 6" xfId="1597" xr:uid="{00000000-0005-0000-0000-00001D060000}"/>
    <cellStyle name="Calculation 2 2 6 2 6 2" xfId="1598" xr:uid="{00000000-0005-0000-0000-00001E060000}"/>
    <cellStyle name="Calculation 2 2 6 2 7" xfId="1599" xr:uid="{00000000-0005-0000-0000-00001F060000}"/>
    <cellStyle name="Calculation 2 2 6 3" xfId="1600" xr:uid="{00000000-0005-0000-0000-000020060000}"/>
    <cellStyle name="Calculation 2 2 6 3 2" xfId="1601" xr:uid="{00000000-0005-0000-0000-000021060000}"/>
    <cellStyle name="Calculation 2 2 6 3 2 2" xfId="1602" xr:uid="{00000000-0005-0000-0000-000022060000}"/>
    <cellStyle name="Calculation 2 2 6 3 2 2 2" xfId="1603" xr:uid="{00000000-0005-0000-0000-000023060000}"/>
    <cellStyle name="Calculation 2 2 6 3 2 3" xfId="1604" xr:uid="{00000000-0005-0000-0000-000024060000}"/>
    <cellStyle name="Calculation 2 2 6 3 2 3 2" xfId="1605" xr:uid="{00000000-0005-0000-0000-000025060000}"/>
    <cellStyle name="Calculation 2 2 6 3 2 4" xfId="1606" xr:uid="{00000000-0005-0000-0000-000026060000}"/>
    <cellStyle name="Calculation 2 2 6 3 3" xfId="1607" xr:uid="{00000000-0005-0000-0000-000027060000}"/>
    <cellStyle name="Calculation 2 2 6 3 3 2" xfId="1608" xr:uid="{00000000-0005-0000-0000-000028060000}"/>
    <cellStyle name="Calculation 2 2 6 3 4" xfId="1609" xr:uid="{00000000-0005-0000-0000-000029060000}"/>
    <cellStyle name="Calculation 2 2 6 3 4 2" xfId="1610" xr:uid="{00000000-0005-0000-0000-00002A060000}"/>
    <cellStyle name="Calculation 2 2 6 3 5" xfId="1611" xr:uid="{00000000-0005-0000-0000-00002B060000}"/>
    <cellStyle name="Calculation 2 2 6 3 5 2" xfId="1612" xr:uid="{00000000-0005-0000-0000-00002C060000}"/>
    <cellStyle name="Calculation 2 2 6 3 6" xfId="1613" xr:uid="{00000000-0005-0000-0000-00002D060000}"/>
    <cellStyle name="Calculation 2 2 6 4" xfId="1614" xr:uid="{00000000-0005-0000-0000-00002E060000}"/>
    <cellStyle name="Calculation 2 2 6 4 2" xfId="1615" xr:uid="{00000000-0005-0000-0000-00002F060000}"/>
    <cellStyle name="Calculation 2 2 6 4 2 2" xfId="1616" xr:uid="{00000000-0005-0000-0000-000030060000}"/>
    <cellStyle name="Calculation 2 2 6 4 3" xfId="1617" xr:uid="{00000000-0005-0000-0000-000031060000}"/>
    <cellStyle name="Calculation 2 2 6 4 3 2" xfId="1618" xr:uid="{00000000-0005-0000-0000-000032060000}"/>
    <cellStyle name="Calculation 2 2 6 4 4" xfId="1619" xr:uid="{00000000-0005-0000-0000-000033060000}"/>
    <cellStyle name="Calculation 2 2 6 5" xfId="1620" xr:uid="{00000000-0005-0000-0000-000034060000}"/>
    <cellStyle name="Calculation 2 2 6 5 2" xfId="1621" xr:uid="{00000000-0005-0000-0000-000035060000}"/>
    <cellStyle name="Calculation 2 2 6 6" xfId="1622" xr:uid="{00000000-0005-0000-0000-000036060000}"/>
    <cellStyle name="Calculation 2 2 6 6 2" xfId="1623" xr:uid="{00000000-0005-0000-0000-000037060000}"/>
    <cellStyle name="Calculation 2 2 6 7" xfId="1624" xr:uid="{00000000-0005-0000-0000-000038060000}"/>
    <cellStyle name="Calculation 2 2 6 7 2" xfId="1625" xr:uid="{00000000-0005-0000-0000-000039060000}"/>
    <cellStyle name="Calculation 2 2 6 8" xfId="1626" xr:uid="{00000000-0005-0000-0000-00003A060000}"/>
    <cellStyle name="Calculation 2 2 7" xfId="1627" xr:uid="{00000000-0005-0000-0000-00003B060000}"/>
    <cellStyle name="Calculation 2 2 7 2" xfId="1628" xr:uid="{00000000-0005-0000-0000-00003C060000}"/>
    <cellStyle name="Calculation 2 2 7 2 2" xfId="1629" xr:uid="{00000000-0005-0000-0000-00003D060000}"/>
    <cellStyle name="Calculation 2 2 7 2 2 2" xfId="1630" xr:uid="{00000000-0005-0000-0000-00003E060000}"/>
    <cellStyle name="Calculation 2 2 7 2 2 2 2" xfId="1631" xr:uid="{00000000-0005-0000-0000-00003F060000}"/>
    <cellStyle name="Calculation 2 2 7 2 2 3" xfId="1632" xr:uid="{00000000-0005-0000-0000-000040060000}"/>
    <cellStyle name="Calculation 2 2 7 2 2 3 2" xfId="1633" xr:uid="{00000000-0005-0000-0000-000041060000}"/>
    <cellStyle name="Calculation 2 2 7 2 2 4" xfId="1634" xr:uid="{00000000-0005-0000-0000-000042060000}"/>
    <cellStyle name="Calculation 2 2 7 2 3" xfId="1635" xr:uid="{00000000-0005-0000-0000-000043060000}"/>
    <cellStyle name="Calculation 2 2 7 2 3 2" xfId="1636" xr:uid="{00000000-0005-0000-0000-000044060000}"/>
    <cellStyle name="Calculation 2 2 7 2 4" xfId="1637" xr:uid="{00000000-0005-0000-0000-000045060000}"/>
    <cellStyle name="Calculation 2 2 7 2 4 2" xfId="1638" xr:uid="{00000000-0005-0000-0000-000046060000}"/>
    <cellStyle name="Calculation 2 2 7 2 5" xfId="1639" xr:uid="{00000000-0005-0000-0000-000047060000}"/>
    <cellStyle name="Calculation 2 2 7 2 5 2" xfId="1640" xr:uid="{00000000-0005-0000-0000-000048060000}"/>
    <cellStyle name="Calculation 2 2 7 2 6" xfId="1641" xr:uid="{00000000-0005-0000-0000-000049060000}"/>
    <cellStyle name="Calculation 2 2 7 3" xfId="1642" xr:uid="{00000000-0005-0000-0000-00004A060000}"/>
    <cellStyle name="Calculation 2 2 7 3 2" xfId="1643" xr:uid="{00000000-0005-0000-0000-00004B060000}"/>
    <cellStyle name="Calculation 2 2 7 3 2 2" xfId="1644" xr:uid="{00000000-0005-0000-0000-00004C060000}"/>
    <cellStyle name="Calculation 2 2 7 3 3" xfId="1645" xr:uid="{00000000-0005-0000-0000-00004D060000}"/>
    <cellStyle name="Calculation 2 2 7 3 3 2" xfId="1646" xr:uid="{00000000-0005-0000-0000-00004E060000}"/>
    <cellStyle name="Calculation 2 2 7 3 4" xfId="1647" xr:uid="{00000000-0005-0000-0000-00004F060000}"/>
    <cellStyle name="Calculation 2 2 7 4" xfId="1648" xr:uid="{00000000-0005-0000-0000-000050060000}"/>
    <cellStyle name="Calculation 2 2 7 4 2" xfId="1649" xr:uid="{00000000-0005-0000-0000-000051060000}"/>
    <cellStyle name="Calculation 2 2 7 5" xfId="1650" xr:uid="{00000000-0005-0000-0000-000052060000}"/>
    <cellStyle name="Calculation 2 2 7 5 2" xfId="1651" xr:uid="{00000000-0005-0000-0000-000053060000}"/>
    <cellStyle name="Calculation 2 2 7 6" xfId="1652" xr:uid="{00000000-0005-0000-0000-000054060000}"/>
    <cellStyle name="Calculation 2 2 7 6 2" xfId="1653" xr:uid="{00000000-0005-0000-0000-000055060000}"/>
    <cellStyle name="Calculation 2 2 7 7" xfId="1654" xr:uid="{00000000-0005-0000-0000-000056060000}"/>
    <cellStyle name="Calculation 2 2 8" xfId="1655" xr:uid="{00000000-0005-0000-0000-000057060000}"/>
    <cellStyle name="Calculation 2 2 8 2" xfId="1656" xr:uid="{00000000-0005-0000-0000-000058060000}"/>
    <cellStyle name="Calculation 2 2 8 2 2" xfId="1657" xr:uid="{00000000-0005-0000-0000-000059060000}"/>
    <cellStyle name="Calculation 2 2 8 3" xfId="1658" xr:uid="{00000000-0005-0000-0000-00005A060000}"/>
    <cellStyle name="Calculation 2 2 8 3 2" xfId="1659" xr:uid="{00000000-0005-0000-0000-00005B060000}"/>
    <cellStyle name="Calculation 2 2 8 4" xfId="1660" xr:uid="{00000000-0005-0000-0000-00005C060000}"/>
    <cellStyle name="Calculation 2 2 8 4 2" xfId="1661" xr:uid="{00000000-0005-0000-0000-00005D060000}"/>
    <cellStyle name="Calculation 2 2 8 5" xfId="1662" xr:uid="{00000000-0005-0000-0000-00005E060000}"/>
    <cellStyle name="Calculation 2 2 8 6" xfId="1663" xr:uid="{00000000-0005-0000-0000-00005F060000}"/>
    <cellStyle name="Calculation 2 2 9" xfId="1664" xr:uid="{00000000-0005-0000-0000-000060060000}"/>
    <cellStyle name="Calculation 2 2 9 2" xfId="1665" xr:uid="{00000000-0005-0000-0000-000061060000}"/>
    <cellStyle name="Calculation 2 2 9 3" xfId="1666" xr:uid="{00000000-0005-0000-0000-000062060000}"/>
    <cellStyle name="Calculation 2 3" xfId="1667" xr:uid="{00000000-0005-0000-0000-000063060000}"/>
    <cellStyle name="Calculation 2 3 10" xfId="1668" xr:uid="{00000000-0005-0000-0000-000064060000}"/>
    <cellStyle name="Calculation 2 3 11" xfId="1669" xr:uid="{00000000-0005-0000-0000-000065060000}"/>
    <cellStyle name="Calculation 2 3 12" xfId="1670" xr:uid="{00000000-0005-0000-0000-000066060000}"/>
    <cellStyle name="Calculation 2 3 13" xfId="1671" xr:uid="{00000000-0005-0000-0000-000067060000}"/>
    <cellStyle name="Calculation 2 3 2" xfId="1672" xr:uid="{00000000-0005-0000-0000-000068060000}"/>
    <cellStyle name="Calculation 2 3 2 10" xfId="1673" xr:uid="{00000000-0005-0000-0000-000069060000}"/>
    <cellStyle name="Calculation 2 3 2 10 2" xfId="1674" xr:uid="{00000000-0005-0000-0000-00006A060000}"/>
    <cellStyle name="Calculation 2 3 2 10 2 2" xfId="1675" xr:uid="{00000000-0005-0000-0000-00006B060000}"/>
    <cellStyle name="Calculation 2 3 2 10 2 3" xfId="1676" xr:uid="{00000000-0005-0000-0000-00006C060000}"/>
    <cellStyle name="Calculation 2 3 2 10 2 4" xfId="1677" xr:uid="{00000000-0005-0000-0000-00006D060000}"/>
    <cellStyle name="Calculation 2 3 2 10 2 5" xfId="1678" xr:uid="{00000000-0005-0000-0000-00006E060000}"/>
    <cellStyle name="Calculation 2 3 2 10 2 6" xfId="1679" xr:uid="{00000000-0005-0000-0000-00006F060000}"/>
    <cellStyle name="Calculation 2 3 2 10 3" xfId="1680" xr:uid="{00000000-0005-0000-0000-000070060000}"/>
    <cellStyle name="Calculation 2 3 2 10 3 2" xfId="1681" xr:uid="{00000000-0005-0000-0000-000071060000}"/>
    <cellStyle name="Calculation 2 3 2 10 3 3" xfId="1682" xr:uid="{00000000-0005-0000-0000-000072060000}"/>
    <cellStyle name="Calculation 2 3 2 10 3 4" xfId="1683" xr:uid="{00000000-0005-0000-0000-000073060000}"/>
    <cellStyle name="Calculation 2 3 2 10 3 5" xfId="1684" xr:uid="{00000000-0005-0000-0000-000074060000}"/>
    <cellStyle name="Calculation 2 3 2 10 3 6" xfId="1685" xr:uid="{00000000-0005-0000-0000-000075060000}"/>
    <cellStyle name="Calculation 2 3 2 10 4" xfId="1686" xr:uid="{00000000-0005-0000-0000-000076060000}"/>
    <cellStyle name="Calculation 2 3 2 10 5" xfId="1687" xr:uid="{00000000-0005-0000-0000-000077060000}"/>
    <cellStyle name="Calculation 2 3 2 10 6" xfId="1688" xr:uid="{00000000-0005-0000-0000-000078060000}"/>
    <cellStyle name="Calculation 2 3 2 10 7" xfId="1689" xr:uid="{00000000-0005-0000-0000-000079060000}"/>
    <cellStyle name="Calculation 2 3 2 10 8" xfId="1690" xr:uid="{00000000-0005-0000-0000-00007A060000}"/>
    <cellStyle name="Calculation 2 3 2 11" xfId="1691" xr:uid="{00000000-0005-0000-0000-00007B060000}"/>
    <cellStyle name="Calculation 2 3 2 11 2" xfId="1692" xr:uid="{00000000-0005-0000-0000-00007C060000}"/>
    <cellStyle name="Calculation 2 3 2 11 3" xfId="1693" xr:uid="{00000000-0005-0000-0000-00007D060000}"/>
    <cellStyle name="Calculation 2 3 2 11 4" xfId="1694" xr:uid="{00000000-0005-0000-0000-00007E060000}"/>
    <cellStyle name="Calculation 2 3 2 11 5" xfId="1695" xr:uid="{00000000-0005-0000-0000-00007F060000}"/>
    <cellStyle name="Calculation 2 3 2 11 6" xfId="1696" xr:uid="{00000000-0005-0000-0000-000080060000}"/>
    <cellStyle name="Calculation 2 3 2 12" xfId="1697" xr:uid="{00000000-0005-0000-0000-000081060000}"/>
    <cellStyle name="Calculation 2 3 2 12 2" xfId="1698" xr:uid="{00000000-0005-0000-0000-000082060000}"/>
    <cellStyle name="Calculation 2 3 2 12 3" xfId="1699" xr:uid="{00000000-0005-0000-0000-000083060000}"/>
    <cellStyle name="Calculation 2 3 2 12 4" xfId="1700" xr:uid="{00000000-0005-0000-0000-000084060000}"/>
    <cellStyle name="Calculation 2 3 2 12 5" xfId="1701" xr:uid="{00000000-0005-0000-0000-000085060000}"/>
    <cellStyle name="Calculation 2 3 2 12 6" xfId="1702" xr:uid="{00000000-0005-0000-0000-000086060000}"/>
    <cellStyle name="Calculation 2 3 2 13" xfId="1703" xr:uid="{00000000-0005-0000-0000-000087060000}"/>
    <cellStyle name="Calculation 2 3 2 14" xfId="1704" xr:uid="{00000000-0005-0000-0000-000088060000}"/>
    <cellStyle name="Calculation 2 3 2 15" xfId="1705" xr:uid="{00000000-0005-0000-0000-000089060000}"/>
    <cellStyle name="Calculation 2 3 2 16" xfId="1706" xr:uid="{00000000-0005-0000-0000-00008A060000}"/>
    <cellStyle name="Calculation 2 3 2 17" xfId="1707" xr:uid="{00000000-0005-0000-0000-00008B060000}"/>
    <cellStyle name="Calculation 2 3 2 18" xfId="1708" xr:uid="{00000000-0005-0000-0000-00008C060000}"/>
    <cellStyle name="Calculation 2 3 2 19" xfId="1709" xr:uid="{00000000-0005-0000-0000-00008D060000}"/>
    <cellStyle name="Calculation 2 3 2 2" xfId="1710" xr:uid="{00000000-0005-0000-0000-00008E060000}"/>
    <cellStyle name="Calculation 2 3 2 2 2" xfId="1711" xr:uid="{00000000-0005-0000-0000-00008F060000}"/>
    <cellStyle name="Calculation 2 3 2 2 2 2" xfId="1712" xr:uid="{00000000-0005-0000-0000-000090060000}"/>
    <cellStyle name="Calculation 2 3 2 2 2 2 2" xfId="1713" xr:uid="{00000000-0005-0000-0000-000091060000}"/>
    <cellStyle name="Calculation 2 3 2 2 2 2 2 2" xfId="1714" xr:uid="{00000000-0005-0000-0000-000092060000}"/>
    <cellStyle name="Calculation 2 3 2 2 2 2 3" xfId="1715" xr:uid="{00000000-0005-0000-0000-000093060000}"/>
    <cellStyle name="Calculation 2 3 2 2 2 2 3 2" xfId="1716" xr:uid="{00000000-0005-0000-0000-000094060000}"/>
    <cellStyle name="Calculation 2 3 2 2 2 2 4" xfId="1717" xr:uid="{00000000-0005-0000-0000-000095060000}"/>
    <cellStyle name="Calculation 2 3 2 2 2 2 4 2" xfId="1718" xr:uid="{00000000-0005-0000-0000-000096060000}"/>
    <cellStyle name="Calculation 2 3 2 2 2 2 5" xfId="1719" xr:uid="{00000000-0005-0000-0000-000097060000}"/>
    <cellStyle name="Calculation 2 3 2 2 2 2 6" xfId="1720" xr:uid="{00000000-0005-0000-0000-000098060000}"/>
    <cellStyle name="Calculation 2 3 2 2 2 3" xfId="1721" xr:uid="{00000000-0005-0000-0000-000099060000}"/>
    <cellStyle name="Calculation 2 3 2 2 2 3 2" xfId="1722" xr:uid="{00000000-0005-0000-0000-00009A060000}"/>
    <cellStyle name="Calculation 2 3 2 2 2 4" xfId="1723" xr:uid="{00000000-0005-0000-0000-00009B060000}"/>
    <cellStyle name="Calculation 2 3 2 2 2 4 2" xfId="1724" xr:uid="{00000000-0005-0000-0000-00009C060000}"/>
    <cellStyle name="Calculation 2 3 2 2 2 5" xfId="1725" xr:uid="{00000000-0005-0000-0000-00009D060000}"/>
    <cellStyle name="Calculation 2 3 2 2 2 6" xfId="1726" xr:uid="{00000000-0005-0000-0000-00009E060000}"/>
    <cellStyle name="Calculation 2 3 2 2 3" xfId="1727" xr:uid="{00000000-0005-0000-0000-00009F060000}"/>
    <cellStyle name="Calculation 2 3 2 2 3 2" xfId="1728" xr:uid="{00000000-0005-0000-0000-0000A0060000}"/>
    <cellStyle name="Calculation 2 3 2 2 3 2 2" xfId="1729" xr:uid="{00000000-0005-0000-0000-0000A1060000}"/>
    <cellStyle name="Calculation 2 3 2 2 3 3" xfId="1730" xr:uid="{00000000-0005-0000-0000-0000A2060000}"/>
    <cellStyle name="Calculation 2 3 2 2 3 3 2" xfId="1731" xr:uid="{00000000-0005-0000-0000-0000A3060000}"/>
    <cellStyle name="Calculation 2 3 2 2 3 4" xfId="1732" xr:uid="{00000000-0005-0000-0000-0000A4060000}"/>
    <cellStyle name="Calculation 2 3 2 2 3 4 2" xfId="1733" xr:uid="{00000000-0005-0000-0000-0000A5060000}"/>
    <cellStyle name="Calculation 2 3 2 2 3 5" xfId="1734" xr:uid="{00000000-0005-0000-0000-0000A6060000}"/>
    <cellStyle name="Calculation 2 3 2 2 3 6" xfId="1735" xr:uid="{00000000-0005-0000-0000-0000A7060000}"/>
    <cellStyle name="Calculation 2 3 2 2 4" xfId="1736" xr:uid="{00000000-0005-0000-0000-0000A8060000}"/>
    <cellStyle name="Calculation 2 3 2 2 4 2" xfId="1737" xr:uid="{00000000-0005-0000-0000-0000A9060000}"/>
    <cellStyle name="Calculation 2 3 2 2 5" xfId="1738" xr:uid="{00000000-0005-0000-0000-0000AA060000}"/>
    <cellStyle name="Calculation 2 3 2 2 5 2" xfId="1739" xr:uid="{00000000-0005-0000-0000-0000AB060000}"/>
    <cellStyle name="Calculation 2 3 2 2 6" xfId="1740" xr:uid="{00000000-0005-0000-0000-0000AC060000}"/>
    <cellStyle name="Calculation 2 3 2 2 7" xfId="1741" xr:uid="{00000000-0005-0000-0000-0000AD060000}"/>
    <cellStyle name="Calculation 2 3 2 2 8" xfId="1742" xr:uid="{00000000-0005-0000-0000-0000AE060000}"/>
    <cellStyle name="Calculation 2 3 2 20" xfId="1743" xr:uid="{00000000-0005-0000-0000-0000AF060000}"/>
    <cellStyle name="Calculation 2 3 2 3" xfId="1744" xr:uid="{00000000-0005-0000-0000-0000B0060000}"/>
    <cellStyle name="Calculation 2 3 2 3 2" xfId="1745" xr:uid="{00000000-0005-0000-0000-0000B1060000}"/>
    <cellStyle name="Calculation 2 3 2 3 2 2" xfId="1746" xr:uid="{00000000-0005-0000-0000-0000B2060000}"/>
    <cellStyle name="Calculation 2 3 2 3 2 2 2" xfId="1747" xr:uid="{00000000-0005-0000-0000-0000B3060000}"/>
    <cellStyle name="Calculation 2 3 2 3 2 3" xfId="1748" xr:uid="{00000000-0005-0000-0000-0000B4060000}"/>
    <cellStyle name="Calculation 2 3 2 3 2 3 2" xfId="1749" xr:uid="{00000000-0005-0000-0000-0000B5060000}"/>
    <cellStyle name="Calculation 2 3 2 3 2 4" xfId="1750" xr:uid="{00000000-0005-0000-0000-0000B6060000}"/>
    <cellStyle name="Calculation 2 3 2 3 2 4 2" xfId="1751" xr:uid="{00000000-0005-0000-0000-0000B7060000}"/>
    <cellStyle name="Calculation 2 3 2 3 2 5" xfId="1752" xr:uid="{00000000-0005-0000-0000-0000B8060000}"/>
    <cellStyle name="Calculation 2 3 2 3 2 5 2" xfId="1753" xr:uid="{00000000-0005-0000-0000-0000B9060000}"/>
    <cellStyle name="Calculation 2 3 2 3 2 6" xfId="1754" xr:uid="{00000000-0005-0000-0000-0000BA060000}"/>
    <cellStyle name="Calculation 2 3 2 3 2 7" xfId="1755" xr:uid="{00000000-0005-0000-0000-0000BB060000}"/>
    <cellStyle name="Calculation 2 3 2 3 3" xfId="1756" xr:uid="{00000000-0005-0000-0000-0000BC060000}"/>
    <cellStyle name="Calculation 2 3 2 3 3 2" xfId="1757" xr:uid="{00000000-0005-0000-0000-0000BD060000}"/>
    <cellStyle name="Calculation 2 3 2 3 3 2 2" xfId="1758" xr:uid="{00000000-0005-0000-0000-0000BE060000}"/>
    <cellStyle name="Calculation 2 3 2 3 3 3" xfId="1759" xr:uid="{00000000-0005-0000-0000-0000BF060000}"/>
    <cellStyle name="Calculation 2 3 2 3 3 4" xfId="1760" xr:uid="{00000000-0005-0000-0000-0000C0060000}"/>
    <cellStyle name="Calculation 2 3 2 3 3 5" xfId="1761" xr:uid="{00000000-0005-0000-0000-0000C1060000}"/>
    <cellStyle name="Calculation 2 3 2 3 3 6" xfId="1762" xr:uid="{00000000-0005-0000-0000-0000C2060000}"/>
    <cellStyle name="Calculation 2 3 2 3 4" xfId="1763" xr:uid="{00000000-0005-0000-0000-0000C3060000}"/>
    <cellStyle name="Calculation 2 3 2 3 4 2" xfId="1764" xr:uid="{00000000-0005-0000-0000-0000C4060000}"/>
    <cellStyle name="Calculation 2 3 2 3 5" xfId="1765" xr:uid="{00000000-0005-0000-0000-0000C5060000}"/>
    <cellStyle name="Calculation 2 3 2 3 6" xfId="1766" xr:uid="{00000000-0005-0000-0000-0000C6060000}"/>
    <cellStyle name="Calculation 2 3 2 3 7" xfId="1767" xr:uid="{00000000-0005-0000-0000-0000C7060000}"/>
    <cellStyle name="Calculation 2 3 2 3 8" xfId="1768" xr:uid="{00000000-0005-0000-0000-0000C8060000}"/>
    <cellStyle name="Calculation 2 3 2 4" xfId="1769" xr:uid="{00000000-0005-0000-0000-0000C9060000}"/>
    <cellStyle name="Calculation 2 3 2 4 2" xfId="1770" xr:uid="{00000000-0005-0000-0000-0000CA060000}"/>
    <cellStyle name="Calculation 2 3 2 4 2 2" xfId="1771" xr:uid="{00000000-0005-0000-0000-0000CB060000}"/>
    <cellStyle name="Calculation 2 3 2 4 2 2 2" xfId="1772" xr:uid="{00000000-0005-0000-0000-0000CC060000}"/>
    <cellStyle name="Calculation 2 3 2 4 2 3" xfId="1773" xr:uid="{00000000-0005-0000-0000-0000CD060000}"/>
    <cellStyle name="Calculation 2 3 2 4 2 4" xfId="1774" xr:uid="{00000000-0005-0000-0000-0000CE060000}"/>
    <cellStyle name="Calculation 2 3 2 4 2 5" xfId="1775" xr:uid="{00000000-0005-0000-0000-0000CF060000}"/>
    <cellStyle name="Calculation 2 3 2 4 2 6" xfId="1776" xr:uid="{00000000-0005-0000-0000-0000D0060000}"/>
    <cellStyle name="Calculation 2 3 2 4 3" xfId="1777" xr:uid="{00000000-0005-0000-0000-0000D1060000}"/>
    <cellStyle name="Calculation 2 3 2 4 3 2" xfId="1778" xr:uid="{00000000-0005-0000-0000-0000D2060000}"/>
    <cellStyle name="Calculation 2 3 2 4 3 2 2" xfId="1779" xr:uid="{00000000-0005-0000-0000-0000D3060000}"/>
    <cellStyle name="Calculation 2 3 2 4 3 3" xfId="1780" xr:uid="{00000000-0005-0000-0000-0000D4060000}"/>
    <cellStyle name="Calculation 2 3 2 4 3 4" xfId="1781" xr:uid="{00000000-0005-0000-0000-0000D5060000}"/>
    <cellStyle name="Calculation 2 3 2 4 3 5" xfId="1782" xr:uid="{00000000-0005-0000-0000-0000D6060000}"/>
    <cellStyle name="Calculation 2 3 2 4 3 6" xfId="1783" xr:uid="{00000000-0005-0000-0000-0000D7060000}"/>
    <cellStyle name="Calculation 2 3 2 4 4" xfId="1784" xr:uid="{00000000-0005-0000-0000-0000D8060000}"/>
    <cellStyle name="Calculation 2 3 2 4 4 2" xfId="1785" xr:uid="{00000000-0005-0000-0000-0000D9060000}"/>
    <cellStyle name="Calculation 2 3 2 4 5" xfId="1786" xr:uid="{00000000-0005-0000-0000-0000DA060000}"/>
    <cellStyle name="Calculation 2 3 2 4 6" xfId="1787" xr:uid="{00000000-0005-0000-0000-0000DB060000}"/>
    <cellStyle name="Calculation 2 3 2 4 7" xfId="1788" xr:uid="{00000000-0005-0000-0000-0000DC060000}"/>
    <cellStyle name="Calculation 2 3 2 4 8" xfId="1789" xr:uid="{00000000-0005-0000-0000-0000DD060000}"/>
    <cellStyle name="Calculation 2 3 2 5" xfId="1790" xr:uid="{00000000-0005-0000-0000-0000DE060000}"/>
    <cellStyle name="Calculation 2 3 2 5 2" xfId="1791" xr:uid="{00000000-0005-0000-0000-0000DF060000}"/>
    <cellStyle name="Calculation 2 3 2 5 2 2" xfId="1792" xr:uid="{00000000-0005-0000-0000-0000E0060000}"/>
    <cellStyle name="Calculation 2 3 2 5 2 3" xfId="1793" xr:uid="{00000000-0005-0000-0000-0000E1060000}"/>
    <cellStyle name="Calculation 2 3 2 5 2 4" xfId="1794" xr:uid="{00000000-0005-0000-0000-0000E2060000}"/>
    <cellStyle name="Calculation 2 3 2 5 2 5" xfId="1795" xr:uid="{00000000-0005-0000-0000-0000E3060000}"/>
    <cellStyle name="Calculation 2 3 2 5 2 6" xfId="1796" xr:uid="{00000000-0005-0000-0000-0000E4060000}"/>
    <cellStyle name="Calculation 2 3 2 5 3" xfId="1797" xr:uid="{00000000-0005-0000-0000-0000E5060000}"/>
    <cellStyle name="Calculation 2 3 2 5 3 2" xfId="1798" xr:uid="{00000000-0005-0000-0000-0000E6060000}"/>
    <cellStyle name="Calculation 2 3 2 5 3 3" xfId="1799" xr:uid="{00000000-0005-0000-0000-0000E7060000}"/>
    <cellStyle name="Calculation 2 3 2 5 3 4" xfId="1800" xr:uid="{00000000-0005-0000-0000-0000E8060000}"/>
    <cellStyle name="Calculation 2 3 2 5 3 5" xfId="1801" xr:uid="{00000000-0005-0000-0000-0000E9060000}"/>
    <cellStyle name="Calculation 2 3 2 5 3 6" xfId="1802" xr:uid="{00000000-0005-0000-0000-0000EA060000}"/>
    <cellStyle name="Calculation 2 3 2 5 4" xfId="1803" xr:uid="{00000000-0005-0000-0000-0000EB060000}"/>
    <cellStyle name="Calculation 2 3 2 5 4 2" xfId="1804" xr:uid="{00000000-0005-0000-0000-0000EC060000}"/>
    <cellStyle name="Calculation 2 3 2 5 5" xfId="1805" xr:uid="{00000000-0005-0000-0000-0000ED060000}"/>
    <cellStyle name="Calculation 2 3 2 5 6" xfId="1806" xr:uid="{00000000-0005-0000-0000-0000EE060000}"/>
    <cellStyle name="Calculation 2 3 2 5 7" xfId="1807" xr:uid="{00000000-0005-0000-0000-0000EF060000}"/>
    <cellStyle name="Calculation 2 3 2 5 8" xfId="1808" xr:uid="{00000000-0005-0000-0000-0000F0060000}"/>
    <cellStyle name="Calculation 2 3 2 6" xfId="1809" xr:uid="{00000000-0005-0000-0000-0000F1060000}"/>
    <cellStyle name="Calculation 2 3 2 6 2" xfId="1810" xr:uid="{00000000-0005-0000-0000-0000F2060000}"/>
    <cellStyle name="Calculation 2 3 2 6 2 2" xfId="1811" xr:uid="{00000000-0005-0000-0000-0000F3060000}"/>
    <cellStyle name="Calculation 2 3 2 6 2 3" xfId="1812" xr:uid="{00000000-0005-0000-0000-0000F4060000}"/>
    <cellStyle name="Calculation 2 3 2 6 2 4" xfId="1813" xr:uid="{00000000-0005-0000-0000-0000F5060000}"/>
    <cellStyle name="Calculation 2 3 2 6 2 5" xfId="1814" xr:uid="{00000000-0005-0000-0000-0000F6060000}"/>
    <cellStyle name="Calculation 2 3 2 6 2 6" xfId="1815" xr:uid="{00000000-0005-0000-0000-0000F7060000}"/>
    <cellStyle name="Calculation 2 3 2 6 3" xfId="1816" xr:uid="{00000000-0005-0000-0000-0000F8060000}"/>
    <cellStyle name="Calculation 2 3 2 6 3 2" xfId="1817" xr:uid="{00000000-0005-0000-0000-0000F9060000}"/>
    <cellStyle name="Calculation 2 3 2 6 3 3" xfId="1818" xr:uid="{00000000-0005-0000-0000-0000FA060000}"/>
    <cellStyle name="Calculation 2 3 2 6 3 4" xfId="1819" xr:uid="{00000000-0005-0000-0000-0000FB060000}"/>
    <cellStyle name="Calculation 2 3 2 6 3 5" xfId="1820" xr:uid="{00000000-0005-0000-0000-0000FC060000}"/>
    <cellStyle name="Calculation 2 3 2 6 3 6" xfId="1821" xr:uid="{00000000-0005-0000-0000-0000FD060000}"/>
    <cellStyle name="Calculation 2 3 2 6 4" xfId="1822" xr:uid="{00000000-0005-0000-0000-0000FE060000}"/>
    <cellStyle name="Calculation 2 3 2 6 4 2" xfId="1823" xr:uid="{00000000-0005-0000-0000-0000FF060000}"/>
    <cellStyle name="Calculation 2 3 2 6 5" xfId="1824" xr:uid="{00000000-0005-0000-0000-000000070000}"/>
    <cellStyle name="Calculation 2 3 2 6 6" xfId="1825" xr:uid="{00000000-0005-0000-0000-000001070000}"/>
    <cellStyle name="Calculation 2 3 2 6 7" xfId="1826" xr:uid="{00000000-0005-0000-0000-000002070000}"/>
    <cellStyle name="Calculation 2 3 2 6 8" xfId="1827" xr:uid="{00000000-0005-0000-0000-000003070000}"/>
    <cellStyle name="Calculation 2 3 2 7" xfId="1828" xr:uid="{00000000-0005-0000-0000-000004070000}"/>
    <cellStyle name="Calculation 2 3 2 7 2" xfId="1829" xr:uid="{00000000-0005-0000-0000-000005070000}"/>
    <cellStyle name="Calculation 2 3 2 7 2 2" xfId="1830" xr:uid="{00000000-0005-0000-0000-000006070000}"/>
    <cellStyle name="Calculation 2 3 2 7 2 3" xfId="1831" xr:uid="{00000000-0005-0000-0000-000007070000}"/>
    <cellStyle name="Calculation 2 3 2 7 2 4" xfId="1832" xr:uid="{00000000-0005-0000-0000-000008070000}"/>
    <cellStyle name="Calculation 2 3 2 7 2 5" xfId="1833" xr:uid="{00000000-0005-0000-0000-000009070000}"/>
    <cellStyle name="Calculation 2 3 2 7 2 6" xfId="1834" xr:uid="{00000000-0005-0000-0000-00000A070000}"/>
    <cellStyle name="Calculation 2 3 2 7 3" xfId="1835" xr:uid="{00000000-0005-0000-0000-00000B070000}"/>
    <cellStyle name="Calculation 2 3 2 7 3 2" xfId="1836" xr:uid="{00000000-0005-0000-0000-00000C070000}"/>
    <cellStyle name="Calculation 2 3 2 7 3 3" xfId="1837" xr:uid="{00000000-0005-0000-0000-00000D070000}"/>
    <cellStyle name="Calculation 2 3 2 7 3 4" xfId="1838" xr:uid="{00000000-0005-0000-0000-00000E070000}"/>
    <cellStyle name="Calculation 2 3 2 7 3 5" xfId="1839" xr:uid="{00000000-0005-0000-0000-00000F070000}"/>
    <cellStyle name="Calculation 2 3 2 7 3 6" xfId="1840" xr:uid="{00000000-0005-0000-0000-000010070000}"/>
    <cellStyle name="Calculation 2 3 2 7 4" xfId="1841" xr:uid="{00000000-0005-0000-0000-000011070000}"/>
    <cellStyle name="Calculation 2 3 2 7 4 2" xfId="1842" xr:uid="{00000000-0005-0000-0000-000012070000}"/>
    <cellStyle name="Calculation 2 3 2 7 5" xfId="1843" xr:uid="{00000000-0005-0000-0000-000013070000}"/>
    <cellStyle name="Calculation 2 3 2 7 6" xfId="1844" xr:uid="{00000000-0005-0000-0000-000014070000}"/>
    <cellStyle name="Calculation 2 3 2 7 7" xfId="1845" xr:uid="{00000000-0005-0000-0000-000015070000}"/>
    <cellStyle name="Calculation 2 3 2 7 8" xfId="1846" xr:uid="{00000000-0005-0000-0000-000016070000}"/>
    <cellStyle name="Calculation 2 3 2 8" xfId="1847" xr:uid="{00000000-0005-0000-0000-000017070000}"/>
    <cellStyle name="Calculation 2 3 2 8 2" xfId="1848" xr:uid="{00000000-0005-0000-0000-000018070000}"/>
    <cellStyle name="Calculation 2 3 2 8 2 2" xfId="1849" xr:uid="{00000000-0005-0000-0000-000019070000}"/>
    <cellStyle name="Calculation 2 3 2 8 2 3" xfId="1850" xr:uid="{00000000-0005-0000-0000-00001A070000}"/>
    <cellStyle name="Calculation 2 3 2 8 2 4" xfId="1851" xr:uid="{00000000-0005-0000-0000-00001B070000}"/>
    <cellStyle name="Calculation 2 3 2 8 2 5" xfId="1852" xr:uid="{00000000-0005-0000-0000-00001C070000}"/>
    <cellStyle name="Calculation 2 3 2 8 2 6" xfId="1853" xr:uid="{00000000-0005-0000-0000-00001D070000}"/>
    <cellStyle name="Calculation 2 3 2 8 3" xfId="1854" xr:uid="{00000000-0005-0000-0000-00001E070000}"/>
    <cellStyle name="Calculation 2 3 2 8 3 2" xfId="1855" xr:uid="{00000000-0005-0000-0000-00001F070000}"/>
    <cellStyle name="Calculation 2 3 2 8 3 3" xfId="1856" xr:uid="{00000000-0005-0000-0000-000020070000}"/>
    <cellStyle name="Calculation 2 3 2 8 3 4" xfId="1857" xr:uid="{00000000-0005-0000-0000-000021070000}"/>
    <cellStyle name="Calculation 2 3 2 8 3 5" xfId="1858" xr:uid="{00000000-0005-0000-0000-000022070000}"/>
    <cellStyle name="Calculation 2 3 2 8 3 6" xfId="1859" xr:uid="{00000000-0005-0000-0000-000023070000}"/>
    <cellStyle name="Calculation 2 3 2 8 4" xfId="1860" xr:uid="{00000000-0005-0000-0000-000024070000}"/>
    <cellStyle name="Calculation 2 3 2 8 5" xfId="1861" xr:uid="{00000000-0005-0000-0000-000025070000}"/>
    <cellStyle name="Calculation 2 3 2 8 6" xfId="1862" xr:uid="{00000000-0005-0000-0000-000026070000}"/>
    <cellStyle name="Calculation 2 3 2 8 7" xfId="1863" xr:uid="{00000000-0005-0000-0000-000027070000}"/>
    <cellStyle name="Calculation 2 3 2 8 8" xfId="1864" xr:uid="{00000000-0005-0000-0000-000028070000}"/>
    <cellStyle name="Calculation 2 3 2 9" xfId="1865" xr:uid="{00000000-0005-0000-0000-000029070000}"/>
    <cellStyle name="Calculation 2 3 2 9 2" xfId="1866" xr:uid="{00000000-0005-0000-0000-00002A070000}"/>
    <cellStyle name="Calculation 2 3 2 9 2 2" xfId="1867" xr:uid="{00000000-0005-0000-0000-00002B070000}"/>
    <cellStyle name="Calculation 2 3 2 9 2 3" xfId="1868" xr:uid="{00000000-0005-0000-0000-00002C070000}"/>
    <cellStyle name="Calculation 2 3 2 9 2 4" xfId="1869" xr:uid="{00000000-0005-0000-0000-00002D070000}"/>
    <cellStyle name="Calculation 2 3 2 9 2 5" xfId="1870" xr:uid="{00000000-0005-0000-0000-00002E070000}"/>
    <cellStyle name="Calculation 2 3 2 9 2 6" xfId="1871" xr:uid="{00000000-0005-0000-0000-00002F070000}"/>
    <cellStyle name="Calculation 2 3 2 9 3" xfId="1872" xr:uid="{00000000-0005-0000-0000-000030070000}"/>
    <cellStyle name="Calculation 2 3 2 9 3 2" xfId="1873" xr:uid="{00000000-0005-0000-0000-000031070000}"/>
    <cellStyle name="Calculation 2 3 2 9 3 3" xfId="1874" xr:uid="{00000000-0005-0000-0000-000032070000}"/>
    <cellStyle name="Calculation 2 3 2 9 3 4" xfId="1875" xr:uid="{00000000-0005-0000-0000-000033070000}"/>
    <cellStyle name="Calculation 2 3 2 9 3 5" xfId="1876" xr:uid="{00000000-0005-0000-0000-000034070000}"/>
    <cellStyle name="Calculation 2 3 2 9 3 6" xfId="1877" xr:uid="{00000000-0005-0000-0000-000035070000}"/>
    <cellStyle name="Calculation 2 3 2 9 4" xfId="1878" xr:uid="{00000000-0005-0000-0000-000036070000}"/>
    <cellStyle name="Calculation 2 3 2 9 5" xfId="1879" xr:uid="{00000000-0005-0000-0000-000037070000}"/>
    <cellStyle name="Calculation 2 3 2 9 6" xfId="1880" xr:uid="{00000000-0005-0000-0000-000038070000}"/>
    <cellStyle name="Calculation 2 3 2 9 7" xfId="1881" xr:uid="{00000000-0005-0000-0000-000039070000}"/>
    <cellStyle name="Calculation 2 3 2 9 8" xfId="1882" xr:uid="{00000000-0005-0000-0000-00003A070000}"/>
    <cellStyle name="Calculation 2 3 3" xfId="1883" xr:uid="{00000000-0005-0000-0000-00003B070000}"/>
    <cellStyle name="Calculation 2 3 3 2" xfId="1884" xr:uid="{00000000-0005-0000-0000-00003C070000}"/>
    <cellStyle name="Calculation 2 3 3 2 2" xfId="1885" xr:uid="{00000000-0005-0000-0000-00003D070000}"/>
    <cellStyle name="Calculation 2 3 3 2 2 2" xfId="1886" xr:uid="{00000000-0005-0000-0000-00003E070000}"/>
    <cellStyle name="Calculation 2 3 3 2 2 2 2" xfId="1887" xr:uid="{00000000-0005-0000-0000-00003F070000}"/>
    <cellStyle name="Calculation 2 3 3 2 2 2 2 2" xfId="1888" xr:uid="{00000000-0005-0000-0000-000040070000}"/>
    <cellStyle name="Calculation 2 3 3 2 2 2 3" xfId="1889" xr:uid="{00000000-0005-0000-0000-000041070000}"/>
    <cellStyle name="Calculation 2 3 3 2 2 2 3 2" xfId="1890" xr:uid="{00000000-0005-0000-0000-000042070000}"/>
    <cellStyle name="Calculation 2 3 3 2 2 2 4" xfId="1891" xr:uid="{00000000-0005-0000-0000-000043070000}"/>
    <cellStyle name="Calculation 2 3 3 2 2 3" xfId="1892" xr:uid="{00000000-0005-0000-0000-000044070000}"/>
    <cellStyle name="Calculation 2 3 3 2 2 3 2" xfId="1893" xr:uid="{00000000-0005-0000-0000-000045070000}"/>
    <cellStyle name="Calculation 2 3 3 2 2 4" xfId="1894" xr:uid="{00000000-0005-0000-0000-000046070000}"/>
    <cellStyle name="Calculation 2 3 3 2 2 4 2" xfId="1895" xr:uid="{00000000-0005-0000-0000-000047070000}"/>
    <cellStyle name="Calculation 2 3 3 2 2 5" xfId="1896" xr:uid="{00000000-0005-0000-0000-000048070000}"/>
    <cellStyle name="Calculation 2 3 3 2 2 5 2" xfId="1897" xr:uid="{00000000-0005-0000-0000-000049070000}"/>
    <cellStyle name="Calculation 2 3 3 2 2 6" xfId="1898" xr:uid="{00000000-0005-0000-0000-00004A070000}"/>
    <cellStyle name="Calculation 2 3 3 2 3" xfId="1899" xr:uid="{00000000-0005-0000-0000-00004B070000}"/>
    <cellStyle name="Calculation 2 3 3 2 3 2" xfId="1900" xr:uid="{00000000-0005-0000-0000-00004C070000}"/>
    <cellStyle name="Calculation 2 3 3 2 3 2 2" xfId="1901" xr:uid="{00000000-0005-0000-0000-00004D070000}"/>
    <cellStyle name="Calculation 2 3 3 2 3 3" xfId="1902" xr:uid="{00000000-0005-0000-0000-00004E070000}"/>
    <cellStyle name="Calculation 2 3 3 2 3 3 2" xfId="1903" xr:uid="{00000000-0005-0000-0000-00004F070000}"/>
    <cellStyle name="Calculation 2 3 3 2 3 4" xfId="1904" xr:uid="{00000000-0005-0000-0000-000050070000}"/>
    <cellStyle name="Calculation 2 3 3 2 4" xfId="1905" xr:uid="{00000000-0005-0000-0000-000051070000}"/>
    <cellStyle name="Calculation 2 3 3 2 4 2" xfId="1906" xr:uid="{00000000-0005-0000-0000-000052070000}"/>
    <cellStyle name="Calculation 2 3 3 2 5" xfId="1907" xr:uid="{00000000-0005-0000-0000-000053070000}"/>
    <cellStyle name="Calculation 2 3 3 2 5 2" xfId="1908" xr:uid="{00000000-0005-0000-0000-000054070000}"/>
    <cellStyle name="Calculation 2 3 3 2 6" xfId="1909" xr:uid="{00000000-0005-0000-0000-000055070000}"/>
    <cellStyle name="Calculation 2 3 3 2 6 2" xfId="1910" xr:uid="{00000000-0005-0000-0000-000056070000}"/>
    <cellStyle name="Calculation 2 3 3 2 7" xfId="1911" xr:uid="{00000000-0005-0000-0000-000057070000}"/>
    <cellStyle name="Calculation 2 3 3 3" xfId="1912" xr:uid="{00000000-0005-0000-0000-000058070000}"/>
    <cellStyle name="Calculation 2 3 3 3 2" xfId="1913" xr:uid="{00000000-0005-0000-0000-000059070000}"/>
    <cellStyle name="Calculation 2 3 3 3 2 2" xfId="1914" xr:uid="{00000000-0005-0000-0000-00005A070000}"/>
    <cellStyle name="Calculation 2 3 3 3 2 2 2" xfId="1915" xr:uid="{00000000-0005-0000-0000-00005B070000}"/>
    <cellStyle name="Calculation 2 3 3 3 2 3" xfId="1916" xr:uid="{00000000-0005-0000-0000-00005C070000}"/>
    <cellStyle name="Calculation 2 3 3 3 2 3 2" xfId="1917" xr:uid="{00000000-0005-0000-0000-00005D070000}"/>
    <cellStyle name="Calculation 2 3 3 3 2 4" xfId="1918" xr:uid="{00000000-0005-0000-0000-00005E070000}"/>
    <cellStyle name="Calculation 2 3 3 3 2 4 2" xfId="1919" xr:uid="{00000000-0005-0000-0000-00005F070000}"/>
    <cellStyle name="Calculation 2 3 3 3 2 5" xfId="1920" xr:uid="{00000000-0005-0000-0000-000060070000}"/>
    <cellStyle name="Calculation 2 3 3 3 3" xfId="1921" xr:uid="{00000000-0005-0000-0000-000061070000}"/>
    <cellStyle name="Calculation 2 3 3 3 3 2" xfId="1922" xr:uid="{00000000-0005-0000-0000-000062070000}"/>
    <cellStyle name="Calculation 2 3 3 3 4" xfId="1923" xr:uid="{00000000-0005-0000-0000-000063070000}"/>
    <cellStyle name="Calculation 2 3 3 3 4 2" xfId="1924" xr:uid="{00000000-0005-0000-0000-000064070000}"/>
    <cellStyle name="Calculation 2 3 3 3 5" xfId="1925" xr:uid="{00000000-0005-0000-0000-000065070000}"/>
    <cellStyle name="Calculation 2 3 3 3 5 2" xfId="1926" xr:uid="{00000000-0005-0000-0000-000066070000}"/>
    <cellStyle name="Calculation 2 3 3 3 6" xfId="1927" xr:uid="{00000000-0005-0000-0000-000067070000}"/>
    <cellStyle name="Calculation 2 3 3 4" xfId="1928" xr:uid="{00000000-0005-0000-0000-000068070000}"/>
    <cellStyle name="Calculation 2 3 3 4 2" xfId="1929" xr:uid="{00000000-0005-0000-0000-000069070000}"/>
    <cellStyle name="Calculation 2 3 3 4 2 2" xfId="1930" xr:uid="{00000000-0005-0000-0000-00006A070000}"/>
    <cellStyle name="Calculation 2 3 3 4 3" xfId="1931" xr:uid="{00000000-0005-0000-0000-00006B070000}"/>
    <cellStyle name="Calculation 2 3 3 4 3 2" xfId="1932" xr:uid="{00000000-0005-0000-0000-00006C070000}"/>
    <cellStyle name="Calculation 2 3 3 4 4" xfId="1933" xr:uid="{00000000-0005-0000-0000-00006D070000}"/>
    <cellStyle name="Calculation 2 3 3 4 4 2" xfId="1934" xr:uid="{00000000-0005-0000-0000-00006E070000}"/>
    <cellStyle name="Calculation 2 3 3 4 5" xfId="1935" xr:uid="{00000000-0005-0000-0000-00006F070000}"/>
    <cellStyle name="Calculation 2 3 3 4 6" xfId="1936" xr:uid="{00000000-0005-0000-0000-000070070000}"/>
    <cellStyle name="Calculation 2 3 3 5" xfId="1937" xr:uid="{00000000-0005-0000-0000-000071070000}"/>
    <cellStyle name="Calculation 2 3 3 5 2" xfId="1938" xr:uid="{00000000-0005-0000-0000-000072070000}"/>
    <cellStyle name="Calculation 2 3 3 5 3" xfId="1939" xr:uid="{00000000-0005-0000-0000-000073070000}"/>
    <cellStyle name="Calculation 2 3 3 6" xfId="1940" xr:uid="{00000000-0005-0000-0000-000074070000}"/>
    <cellStyle name="Calculation 2 3 3 6 2" xfId="1941" xr:uid="{00000000-0005-0000-0000-000075070000}"/>
    <cellStyle name="Calculation 2 3 3 7" xfId="1942" xr:uid="{00000000-0005-0000-0000-000076070000}"/>
    <cellStyle name="Calculation 2 3 3 8" xfId="1943" xr:uid="{00000000-0005-0000-0000-000077070000}"/>
    <cellStyle name="Calculation 2 3 3 9" xfId="1944" xr:uid="{00000000-0005-0000-0000-000078070000}"/>
    <cellStyle name="Calculation 2 3 4" xfId="1945" xr:uid="{00000000-0005-0000-0000-000079070000}"/>
    <cellStyle name="Calculation 2 3 4 2" xfId="1946" xr:uid="{00000000-0005-0000-0000-00007A070000}"/>
    <cellStyle name="Calculation 2 3 4 2 2" xfId="1947" xr:uid="{00000000-0005-0000-0000-00007B070000}"/>
    <cellStyle name="Calculation 2 3 4 2 2 2" xfId="1948" xr:uid="{00000000-0005-0000-0000-00007C070000}"/>
    <cellStyle name="Calculation 2 3 4 2 2 2 2" xfId="1949" xr:uid="{00000000-0005-0000-0000-00007D070000}"/>
    <cellStyle name="Calculation 2 3 4 2 2 2 2 2" xfId="1950" xr:uid="{00000000-0005-0000-0000-00007E070000}"/>
    <cellStyle name="Calculation 2 3 4 2 2 2 3" xfId="1951" xr:uid="{00000000-0005-0000-0000-00007F070000}"/>
    <cellStyle name="Calculation 2 3 4 2 2 2 3 2" xfId="1952" xr:uid="{00000000-0005-0000-0000-000080070000}"/>
    <cellStyle name="Calculation 2 3 4 2 2 2 4" xfId="1953" xr:uid="{00000000-0005-0000-0000-000081070000}"/>
    <cellStyle name="Calculation 2 3 4 2 2 3" xfId="1954" xr:uid="{00000000-0005-0000-0000-000082070000}"/>
    <cellStyle name="Calculation 2 3 4 2 2 3 2" xfId="1955" xr:uid="{00000000-0005-0000-0000-000083070000}"/>
    <cellStyle name="Calculation 2 3 4 2 2 4" xfId="1956" xr:uid="{00000000-0005-0000-0000-000084070000}"/>
    <cellStyle name="Calculation 2 3 4 2 2 4 2" xfId="1957" xr:uid="{00000000-0005-0000-0000-000085070000}"/>
    <cellStyle name="Calculation 2 3 4 2 2 5" xfId="1958" xr:uid="{00000000-0005-0000-0000-000086070000}"/>
    <cellStyle name="Calculation 2 3 4 2 2 5 2" xfId="1959" xr:uid="{00000000-0005-0000-0000-000087070000}"/>
    <cellStyle name="Calculation 2 3 4 2 2 6" xfId="1960" xr:uid="{00000000-0005-0000-0000-000088070000}"/>
    <cellStyle name="Calculation 2 3 4 2 3" xfId="1961" xr:uid="{00000000-0005-0000-0000-000089070000}"/>
    <cellStyle name="Calculation 2 3 4 2 3 2" xfId="1962" xr:uid="{00000000-0005-0000-0000-00008A070000}"/>
    <cellStyle name="Calculation 2 3 4 2 3 2 2" xfId="1963" xr:uid="{00000000-0005-0000-0000-00008B070000}"/>
    <cellStyle name="Calculation 2 3 4 2 3 3" xfId="1964" xr:uid="{00000000-0005-0000-0000-00008C070000}"/>
    <cellStyle name="Calculation 2 3 4 2 3 3 2" xfId="1965" xr:uid="{00000000-0005-0000-0000-00008D070000}"/>
    <cellStyle name="Calculation 2 3 4 2 3 4" xfId="1966" xr:uid="{00000000-0005-0000-0000-00008E070000}"/>
    <cellStyle name="Calculation 2 3 4 2 4" xfId="1967" xr:uid="{00000000-0005-0000-0000-00008F070000}"/>
    <cellStyle name="Calculation 2 3 4 2 4 2" xfId="1968" xr:uid="{00000000-0005-0000-0000-000090070000}"/>
    <cellStyle name="Calculation 2 3 4 2 5" xfId="1969" xr:uid="{00000000-0005-0000-0000-000091070000}"/>
    <cellStyle name="Calculation 2 3 4 2 5 2" xfId="1970" xr:uid="{00000000-0005-0000-0000-000092070000}"/>
    <cellStyle name="Calculation 2 3 4 2 6" xfId="1971" xr:uid="{00000000-0005-0000-0000-000093070000}"/>
    <cellStyle name="Calculation 2 3 4 2 6 2" xfId="1972" xr:uid="{00000000-0005-0000-0000-000094070000}"/>
    <cellStyle name="Calculation 2 3 4 2 7" xfId="1973" xr:uid="{00000000-0005-0000-0000-000095070000}"/>
    <cellStyle name="Calculation 2 3 4 3" xfId="1974" xr:uid="{00000000-0005-0000-0000-000096070000}"/>
    <cellStyle name="Calculation 2 3 4 3 2" xfId="1975" xr:uid="{00000000-0005-0000-0000-000097070000}"/>
    <cellStyle name="Calculation 2 3 4 3 2 2" xfId="1976" xr:uid="{00000000-0005-0000-0000-000098070000}"/>
    <cellStyle name="Calculation 2 3 4 3 2 2 2" xfId="1977" xr:uid="{00000000-0005-0000-0000-000099070000}"/>
    <cellStyle name="Calculation 2 3 4 3 2 3" xfId="1978" xr:uid="{00000000-0005-0000-0000-00009A070000}"/>
    <cellStyle name="Calculation 2 3 4 3 2 3 2" xfId="1979" xr:uid="{00000000-0005-0000-0000-00009B070000}"/>
    <cellStyle name="Calculation 2 3 4 3 2 4" xfId="1980" xr:uid="{00000000-0005-0000-0000-00009C070000}"/>
    <cellStyle name="Calculation 2 3 4 3 3" xfId="1981" xr:uid="{00000000-0005-0000-0000-00009D070000}"/>
    <cellStyle name="Calculation 2 3 4 3 3 2" xfId="1982" xr:uid="{00000000-0005-0000-0000-00009E070000}"/>
    <cellStyle name="Calculation 2 3 4 3 4" xfId="1983" xr:uid="{00000000-0005-0000-0000-00009F070000}"/>
    <cellStyle name="Calculation 2 3 4 3 4 2" xfId="1984" xr:uid="{00000000-0005-0000-0000-0000A0070000}"/>
    <cellStyle name="Calculation 2 3 4 3 5" xfId="1985" xr:uid="{00000000-0005-0000-0000-0000A1070000}"/>
    <cellStyle name="Calculation 2 3 4 3 5 2" xfId="1986" xr:uid="{00000000-0005-0000-0000-0000A2070000}"/>
    <cellStyle name="Calculation 2 3 4 3 6" xfId="1987" xr:uid="{00000000-0005-0000-0000-0000A3070000}"/>
    <cellStyle name="Calculation 2 3 4 4" xfId="1988" xr:uid="{00000000-0005-0000-0000-0000A4070000}"/>
    <cellStyle name="Calculation 2 3 4 4 2" xfId="1989" xr:uid="{00000000-0005-0000-0000-0000A5070000}"/>
    <cellStyle name="Calculation 2 3 4 4 2 2" xfId="1990" xr:uid="{00000000-0005-0000-0000-0000A6070000}"/>
    <cellStyle name="Calculation 2 3 4 4 3" xfId="1991" xr:uid="{00000000-0005-0000-0000-0000A7070000}"/>
    <cellStyle name="Calculation 2 3 4 4 3 2" xfId="1992" xr:uid="{00000000-0005-0000-0000-0000A8070000}"/>
    <cellStyle name="Calculation 2 3 4 4 4" xfId="1993" xr:uid="{00000000-0005-0000-0000-0000A9070000}"/>
    <cellStyle name="Calculation 2 3 4 4 4 2" xfId="1994" xr:uid="{00000000-0005-0000-0000-0000AA070000}"/>
    <cellStyle name="Calculation 2 3 4 4 5" xfId="1995" xr:uid="{00000000-0005-0000-0000-0000AB070000}"/>
    <cellStyle name="Calculation 2 3 4 4 6" xfId="1996" xr:uid="{00000000-0005-0000-0000-0000AC070000}"/>
    <cellStyle name="Calculation 2 3 4 5" xfId="1997" xr:uid="{00000000-0005-0000-0000-0000AD070000}"/>
    <cellStyle name="Calculation 2 3 4 5 2" xfId="1998" xr:uid="{00000000-0005-0000-0000-0000AE070000}"/>
    <cellStyle name="Calculation 2 3 4 5 3" xfId="1999" xr:uid="{00000000-0005-0000-0000-0000AF070000}"/>
    <cellStyle name="Calculation 2 3 4 6" xfId="2000" xr:uid="{00000000-0005-0000-0000-0000B0070000}"/>
    <cellStyle name="Calculation 2 3 4 6 2" xfId="2001" xr:uid="{00000000-0005-0000-0000-0000B1070000}"/>
    <cellStyle name="Calculation 2 3 4 7" xfId="2002" xr:uid="{00000000-0005-0000-0000-0000B2070000}"/>
    <cellStyle name="Calculation 2 3 4 8" xfId="2003" xr:uid="{00000000-0005-0000-0000-0000B3070000}"/>
    <cellStyle name="Calculation 2 3 5" xfId="2004" xr:uid="{00000000-0005-0000-0000-0000B4070000}"/>
    <cellStyle name="Calculation 2 3 5 2" xfId="2005" xr:uid="{00000000-0005-0000-0000-0000B5070000}"/>
    <cellStyle name="Calculation 2 3 5 2 2" xfId="2006" xr:uid="{00000000-0005-0000-0000-0000B6070000}"/>
    <cellStyle name="Calculation 2 3 5 2 2 2" xfId="2007" xr:uid="{00000000-0005-0000-0000-0000B7070000}"/>
    <cellStyle name="Calculation 2 3 5 2 2 2 2" xfId="2008" xr:uid="{00000000-0005-0000-0000-0000B8070000}"/>
    <cellStyle name="Calculation 2 3 5 2 2 3" xfId="2009" xr:uid="{00000000-0005-0000-0000-0000B9070000}"/>
    <cellStyle name="Calculation 2 3 5 2 2 3 2" xfId="2010" xr:uid="{00000000-0005-0000-0000-0000BA070000}"/>
    <cellStyle name="Calculation 2 3 5 2 2 4" xfId="2011" xr:uid="{00000000-0005-0000-0000-0000BB070000}"/>
    <cellStyle name="Calculation 2 3 5 2 3" xfId="2012" xr:uid="{00000000-0005-0000-0000-0000BC070000}"/>
    <cellStyle name="Calculation 2 3 5 2 3 2" xfId="2013" xr:uid="{00000000-0005-0000-0000-0000BD070000}"/>
    <cellStyle name="Calculation 2 3 5 2 4" xfId="2014" xr:uid="{00000000-0005-0000-0000-0000BE070000}"/>
    <cellStyle name="Calculation 2 3 5 2 4 2" xfId="2015" xr:uid="{00000000-0005-0000-0000-0000BF070000}"/>
    <cellStyle name="Calculation 2 3 5 2 5" xfId="2016" xr:uid="{00000000-0005-0000-0000-0000C0070000}"/>
    <cellStyle name="Calculation 2 3 5 2 5 2" xfId="2017" xr:uid="{00000000-0005-0000-0000-0000C1070000}"/>
    <cellStyle name="Calculation 2 3 5 2 6" xfId="2018" xr:uid="{00000000-0005-0000-0000-0000C2070000}"/>
    <cellStyle name="Calculation 2 3 5 3" xfId="2019" xr:uid="{00000000-0005-0000-0000-0000C3070000}"/>
    <cellStyle name="Calculation 2 3 5 3 2" xfId="2020" xr:uid="{00000000-0005-0000-0000-0000C4070000}"/>
    <cellStyle name="Calculation 2 3 5 3 2 2" xfId="2021" xr:uid="{00000000-0005-0000-0000-0000C5070000}"/>
    <cellStyle name="Calculation 2 3 5 3 3" xfId="2022" xr:uid="{00000000-0005-0000-0000-0000C6070000}"/>
    <cellStyle name="Calculation 2 3 5 3 3 2" xfId="2023" xr:uid="{00000000-0005-0000-0000-0000C7070000}"/>
    <cellStyle name="Calculation 2 3 5 3 4" xfId="2024" xr:uid="{00000000-0005-0000-0000-0000C8070000}"/>
    <cellStyle name="Calculation 2 3 5 4" xfId="2025" xr:uid="{00000000-0005-0000-0000-0000C9070000}"/>
    <cellStyle name="Calculation 2 3 5 4 2" xfId="2026" xr:uid="{00000000-0005-0000-0000-0000CA070000}"/>
    <cellStyle name="Calculation 2 3 5 5" xfId="2027" xr:uid="{00000000-0005-0000-0000-0000CB070000}"/>
    <cellStyle name="Calculation 2 3 5 5 2" xfId="2028" xr:uid="{00000000-0005-0000-0000-0000CC070000}"/>
    <cellStyle name="Calculation 2 3 5 6" xfId="2029" xr:uid="{00000000-0005-0000-0000-0000CD070000}"/>
    <cellStyle name="Calculation 2 3 5 6 2" xfId="2030" xr:uid="{00000000-0005-0000-0000-0000CE070000}"/>
    <cellStyle name="Calculation 2 3 5 7" xfId="2031" xr:uid="{00000000-0005-0000-0000-0000CF070000}"/>
    <cellStyle name="Calculation 2 3 6" xfId="2032" xr:uid="{00000000-0005-0000-0000-0000D0070000}"/>
    <cellStyle name="Calculation 2 3 6 2" xfId="2033" xr:uid="{00000000-0005-0000-0000-0000D1070000}"/>
    <cellStyle name="Calculation 2 3 6 2 2" xfId="2034" xr:uid="{00000000-0005-0000-0000-0000D2070000}"/>
    <cellStyle name="Calculation 2 3 6 2 2 2" xfId="2035" xr:uid="{00000000-0005-0000-0000-0000D3070000}"/>
    <cellStyle name="Calculation 2 3 6 2 3" xfId="2036" xr:uid="{00000000-0005-0000-0000-0000D4070000}"/>
    <cellStyle name="Calculation 2 3 6 2 3 2" xfId="2037" xr:uid="{00000000-0005-0000-0000-0000D5070000}"/>
    <cellStyle name="Calculation 2 3 6 2 4" xfId="2038" xr:uid="{00000000-0005-0000-0000-0000D6070000}"/>
    <cellStyle name="Calculation 2 3 6 3" xfId="2039" xr:uid="{00000000-0005-0000-0000-0000D7070000}"/>
    <cellStyle name="Calculation 2 3 6 3 2" xfId="2040" xr:uid="{00000000-0005-0000-0000-0000D8070000}"/>
    <cellStyle name="Calculation 2 3 6 4" xfId="2041" xr:uid="{00000000-0005-0000-0000-0000D9070000}"/>
    <cellStyle name="Calculation 2 3 6 4 2" xfId="2042" xr:uid="{00000000-0005-0000-0000-0000DA070000}"/>
    <cellStyle name="Calculation 2 3 6 5" xfId="2043" xr:uid="{00000000-0005-0000-0000-0000DB070000}"/>
    <cellStyle name="Calculation 2 3 6 5 2" xfId="2044" xr:uid="{00000000-0005-0000-0000-0000DC070000}"/>
    <cellStyle name="Calculation 2 3 6 6" xfId="2045" xr:uid="{00000000-0005-0000-0000-0000DD070000}"/>
    <cellStyle name="Calculation 2 3 7" xfId="2046" xr:uid="{00000000-0005-0000-0000-0000DE070000}"/>
    <cellStyle name="Calculation 2 3 7 2" xfId="2047" xr:uid="{00000000-0005-0000-0000-0000DF070000}"/>
    <cellStyle name="Calculation 2 3 7 2 2" xfId="2048" xr:uid="{00000000-0005-0000-0000-0000E0070000}"/>
    <cellStyle name="Calculation 2 3 7 3" xfId="2049" xr:uid="{00000000-0005-0000-0000-0000E1070000}"/>
    <cellStyle name="Calculation 2 3 7 3 2" xfId="2050" xr:uid="{00000000-0005-0000-0000-0000E2070000}"/>
    <cellStyle name="Calculation 2 3 7 4" xfId="2051" xr:uid="{00000000-0005-0000-0000-0000E3070000}"/>
    <cellStyle name="Calculation 2 3 7 4 2" xfId="2052" xr:uid="{00000000-0005-0000-0000-0000E4070000}"/>
    <cellStyle name="Calculation 2 3 7 5" xfId="2053" xr:uid="{00000000-0005-0000-0000-0000E5070000}"/>
    <cellStyle name="Calculation 2 3 7 6" xfId="2054" xr:uid="{00000000-0005-0000-0000-0000E6070000}"/>
    <cellStyle name="Calculation 2 3 8" xfId="2055" xr:uid="{00000000-0005-0000-0000-0000E7070000}"/>
    <cellStyle name="Calculation 2 3 8 2" xfId="2056" xr:uid="{00000000-0005-0000-0000-0000E8070000}"/>
    <cellStyle name="Calculation 2 3 8 3" xfId="2057" xr:uid="{00000000-0005-0000-0000-0000E9070000}"/>
    <cellStyle name="Calculation 2 3 9" xfId="2058" xr:uid="{00000000-0005-0000-0000-0000EA070000}"/>
    <cellStyle name="Calculation 2 3 9 2" xfId="2059" xr:uid="{00000000-0005-0000-0000-0000EB070000}"/>
    <cellStyle name="Calculation 2 4" xfId="2060" xr:uid="{00000000-0005-0000-0000-0000EC070000}"/>
    <cellStyle name="Calculation 2 4 10" xfId="2061" xr:uid="{00000000-0005-0000-0000-0000ED070000}"/>
    <cellStyle name="Calculation 2 4 10 2" xfId="2062" xr:uid="{00000000-0005-0000-0000-0000EE070000}"/>
    <cellStyle name="Calculation 2 4 10 2 2" xfId="2063" xr:uid="{00000000-0005-0000-0000-0000EF070000}"/>
    <cellStyle name="Calculation 2 4 10 2 3" xfId="2064" xr:uid="{00000000-0005-0000-0000-0000F0070000}"/>
    <cellStyle name="Calculation 2 4 10 2 4" xfId="2065" xr:uid="{00000000-0005-0000-0000-0000F1070000}"/>
    <cellStyle name="Calculation 2 4 10 2 5" xfId="2066" xr:uid="{00000000-0005-0000-0000-0000F2070000}"/>
    <cellStyle name="Calculation 2 4 10 2 6" xfId="2067" xr:uid="{00000000-0005-0000-0000-0000F3070000}"/>
    <cellStyle name="Calculation 2 4 10 3" xfId="2068" xr:uid="{00000000-0005-0000-0000-0000F4070000}"/>
    <cellStyle name="Calculation 2 4 10 3 2" xfId="2069" xr:uid="{00000000-0005-0000-0000-0000F5070000}"/>
    <cellStyle name="Calculation 2 4 10 3 3" xfId="2070" xr:uid="{00000000-0005-0000-0000-0000F6070000}"/>
    <cellStyle name="Calculation 2 4 10 3 4" xfId="2071" xr:uid="{00000000-0005-0000-0000-0000F7070000}"/>
    <cellStyle name="Calculation 2 4 10 3 5" xfId="2072" xr:uid="{00000000-0005-0000-0000-0000F8070000}"/>
    <cellStyle name="Calculation 2 4 10 3 6" xfId="2073" xr:uid="{00000000-0005-0000-0000-0000F9070000}"/>
    <cellStyle name="Calculation 2 4 10 4" xfId="2074" xr:uid="{00000000-0005-0000-0000-0000FA070000}"/>
    <cellStyle name="Calculation 2 4 10 5" xfId="2075" xr:uid="{00000000-0005-0000-0000-0000FB070000}"/>
    <cellStyle name="Calculation 2 4 10 6" xfId="2076" xr:uid="{00000000-0005-0000-0000-0000FC070000}"/>
    <cellStyle name="Calculation 2 4 10 7" xfId="2077" xr:uid="{00000000-0005-0000-0000-0000FD070000}"/>
    <cellStyle name="Calculation 2 4 10 8" xfId="2078" xr:uid="{00000000-0005-0000-0000-0000FE070000}"/>
    <cellStyle name="Calculation 2 4 11" xfId="2079" xr:uid="{00000000-0005-0000-0000-0000FF070000}"/>
    <cellStyle name="Calculation 2 4 11 2" xfId="2080" xr:uid="{00000000-0005-0000-0000-000000080000}"/>
    <cellStyle name="Calculation 2 4 11 3" xfId="2081" xr:uid="{00000000-0005-0000-0000-000001080000}"/>
    <cellStyle name="Calculation 2 4 11 4" xfId="2082" xr:uid="{00000000-0005-0000-0000-000002080000}"/>
    <cellStyle name="Calculation 2 4 11 5" xfId="2083" xr:uid="{00000000-0005-0000-0000-000003080000}"/>
    <cellStyle name="Calculation 2 4 11 6" xfId="2084" xr:uid="{00000000-0005-0000-0000-000004080000}"/>
    <cellStyle name="Calculation 2 4 12" xfId="2085" xr:uid="{00000000-0005-0000-0000-000005080000}"/>
    <cellStyle name="Calculation 2 4 12 2" xfId="2086" xr:uid="{00000000-0005-0000-0000-000006080000}"/>
    <cellStyle name="Calculation 2 4 12 3" xfId="2087" xr:uid="{00000000-0005-0000-0000-000007080000}"/>
    <cellStyle name="Calculation 2 4 12 4" xfId="2088" xr:uid="{00000000-0005-0000-0000-000008080000}"/>
    <cellStyle name="Calculation 2 4 12 5" xfId="2089" xr:uid="{00000000-0005-0000-0000-000009080000}"/>
    <cellStyle name="Calculation 2 4 12 6" xfId="2090" xr:uid="{00000000-0005-0000-0000-00000A080000}"/>
    <cellStyle name="Calculation 2 4 13" xfId="2091" xr:uid="{00000000-0005-0000-0000-00000B080000}"/>
    <cellStyle name="Calculation 2 4 13 2" xfId="2092" xr:uid="{00000000-0005-0000-0000-00000C080000}"/>
    <cellStyle name="Calculation 2 4 13 3" xfId="2093" xr:uid="{00000000-0005-0000-0000-00000D080000}"/>
    <cellStyle name="Calculation 2 4 13 4" xfId="2094" xr:uid="{00000000-0005-0000-0000-00000E080000}"/>
    <cellStyle name="Calculation 2 4 13 5" xfId="2095" xr:uid="{00000000-0005-0000-0000-00000F080000}"/>
    <cellStyle name="Calculation 2 4 14" xfId="2096" xr:uid="{00000000-0005-0000-0000-000010080000}"/>
    <cellStyle name="Calculation 2 4 15" xfId="2097" xr:uid="{00000000-0005-0000-0000-000011080000}"/>
    <cellStyle name="Calculation 2 4 16" xfId="2098" xr:uid="{00000000-0005-0000-0000-000012080000}"/>
    <cellStyle name="Calculation 2 4 17" xfId="2099" xr:uid="{00000000-0005-0000-0000-000013080000}"/>
    <cellStyle name="Calculation 2 4 18" xfId="2100" xr:uid="{00000000-0005-0000-0000-000014080000}"/>
    <cellStyle name="Calculation 2 4 19" xfId="2101" xr:uid="{00000000-0005-0000-0000-000015080000}"/>
    <cellStyle name="Calculation 2 4 2" xfId="2102" xr:uid="{00000000-0005-0000-0000-000016080000}"/>
    <cellStyle name="Calculation 2 4 2 10" xfId="2103" xr:uid="{00000000-0005-0000-0000-000017080000}"/>
    <cellStyle name="Calculation 2 4 2 2" xfId="2104" xr:uid="{00000000-0005-0000-0000-000018080000}"/>
    <cellStyle name="Calculation 2 4 2 2 2" xfId="2105" xr:uid="{00000000-0005-0000-0000-000019080000}"/>
    <cellStyle name="Calculation 2 4 2 2 2 2" xfId="2106" xr:uid="{00000000-0005-0000-0000-00001A080000}"/>
    <cellStyle name="Calculation 2 4 2 2 2 2 2" xfId="2107" xr:uid="{00000000-0005-0000-0000-00001B080000}"/>
    <cellStyle name="Calculation 2 4 2 2 2 2 2 2" xfId="2108" xr:uid="{00000000-0005-0000-0000-00001C080000}"/>
    <cellStyle name="Calculation 2 4 2 2 2 2 3" xfId="2109" xr:uid="{00000000-0005-0000-0000-00001D080000}"/>
    <cellStyle name="Calculation 2 4 2 2 2 2 3 2" xfId="2110" xr:uid="{00000000-0005-0000-0000-00001E080000}"/>
    <cellStyle name="Calculation 2 4 2 2 2 2 4" xfId="2111" xr:uid="{00000000-0005-0000-0000-00001F080000}"/>
    <cellStyle name="Calculation 2 4 2 2 2 3" xfId="2112" xr:uid="{00000000-0005-0000-0000-000020080000}"/>
    <cellStyle name="Calculation 2 4 2 2 2 3 2" xfId="2113" xr:uid="{00000000-0005-0000-0000-000021080000}"/>
    <cellStyle name="Calculation 2 4 2 2 2 4" xfId="2114" xr:uid="{00000000-0005-0000-0000-000022080000}"/>
    <cellStyle name="Calculation 2 4 2 2 2 4 2" xfId="2115" xr:uid="{00000000-0005-0000-0000-000023080000}"/>
    <cellStyle name="Calculation 2 4 2 2 2 5" xfId="2116" xr:uid="{00000000-0005-0000-0000-000024080000}"/>
    <cellStyle name="Calculation 2 4 2 2 2 5 2" xfId="2117" xr:uid="{00000000-0005-0000-0000-000025080000}"/>
    <cellStyle name="Calculation 2 4 2 2 2 6" xfId="2118" xr:uid="{00000000-0005-0000-0000-000026080000}"/>
    <cellStyle name="Calculation 2 4 2 2 3" xfId="2119" xr:uid="{00000000-0005-0000-0000-000027080000}"/>
    <cellStyle name="Calculation 2 4 2 2 3 2" xfId="2120" xr:uid="{00000000-0005-0000-0000-000028080000}"/>
    <cellStyle name="Calculation 2 4 2 2 3 2 2" xfId="2121" xr:uid="{00000000-0005-0000-0000-000029080000}"/>
    <cellStyle name="Calculation 2 4 2 2 3 3" xfId="2122" xr:uid="{00000000-0005-0000-0000-00002A080000}"/>
    <cellStyle name="Calculation 2 4 2 2 3 3 2" xfId="2123" xr:uid="{00000000-0005-0000-0000-00002B080000}"/>
    <cellStyle name="Calculation 2 4 2 2 3 4" xfId="2124" xr:uid="{00000000-0005-0000-0000-00002C080000}"/>
    <cellStyle name="Calculation 2 4 2 2 3 4 2" xfId="2125" xr:uid="{00000000-0005-0000-0000-00002D080000}"/>
    <cellStyle name="Calculation 2 4 2 2 3 5" xfId="2126" xr:uid="{00000000-0005-0000-0000-00002E080000}"/>
    <cellStyle name="Calculation 2 4 2 2 3 6" xfId="2127" xr:uid="{00000000-0005-0000-0000-00002F080000}"/>
    <cellStyle name="Calculation 2 4 2 2 4" xfId="2128" xr:uid="{00000000-0005-0000-0000-000030080000}"/>
    <cellStyle name="Calculation 2 4 2 2 4 2" xfId="2129" xr:uid="{00000000-0005-0000-0000-000031080000}"/>
    <cellStyle name="Calculation 2 4 2 2 4 3" xfId="2130" xr:uid="{00000000-0005-0000-0000-000032080000}"/>
    <cellStyle name="Calculation 2 4 2 2 5" xfId="2131" xr:uid="{00000000-0005-0000-0000-000033080000}"/>
    <cellStyle name="Calculation 2 4 2 2 5 2" xfId="2132" xr:uid="{00000000-0005-0000-0000-000034080000}"/>
    <cellStyle name="Calculation 2 4 2 2 6" xfId="2133" xr:uid="{00000000-0005-0000-0000-000035080000}"/>
    <cellStyle name="Calculation 2 4 2 2 6 2" xfId="2134" xr:uid="{00000000-0005-0000-0000-000036080000}"/>
    <cellStyle name="Calculation 2 4 2 2 7" xfId="2135" xr:uid="{00000000-0005-0000-0000-000037080000}"/>
    <cellStyle name="Calculation 2 4 2 2 7 2" xfId="2136" xr:uid="{00000000-0005-0000-0000-000038080000}"/>
    <cellStyle name="Calculation 2 4 2 2 8" xfId="2137" xr:uid="{00000000-0005-0000-0000-000039080000}"/>
    <cellStyle name="Calculation 2 4 2 2 8 2" xfId="2138" xr:uid="{00000000-0005-0000-0000-00003A080000}"/>
    <cellStyle name="Calculation 2 4 2 2 9" xfId="2139" xr:uid="{00000000-0005-0000-0000-00003B080000}"/>
    <cellStyle name="Calculation 2 4 2 3" xfId="2140" xr:uid="{00000000-0005-0000-0000-00003C080000}"/>
    <cellStyle name="Calculation 2 4 2 3 2" xfId="2141" xr:uid="{00000000-0005-0000-0000-00003D080000}"/>
    <cellStyle name="Calculation 2 4 2 3 2 2" xfId="2142" xr:uid="{00000000-0005-0000-0000-00003E080000}"/>
    <cellStyle name="Calculation 2 4 2 3 2 2 2" xfId="2143" xr:uid="{00000000-0005-0000-0000-00003F080000}"/>
    <cellStyle name="Calculation 2 4 2 3 2 3" xfId="2144" xr:uid="{00000000-0005-0000-0000-000040080000}"/>
    <cellStyle name="Calculation 2 4 2 3 2 3 2" xfId="2145" xr:uid="{00000000-0005-0000-0000-000041080000}"/>
    <cellStyle name="Calculation 2 4 2 3 2 4" xfId="2146" xr:uid="{00000000-0005-0000-0000-000042080000}"/>
    <cellStyle name="Calculation 2 4 2 3 2 4 2" xfId="2147" xr:uid="{00000000-0005-0000-0000-000043080000}"/>
    <cellStyle name="Calculation 2 4 2 3 2 5" xfId="2148" xr:uid="{00000000-0005-0000-0000-000044080000}"/>
    <cellStyle name="Calculation 2 4 2 3 2 6" xfId="2149" xr:uid="{00000000-0005-0000-0000-000045080000}"/>
    <cellStyle name="Calculation 2 4 2 3 3" xfId="2150" xr:uid="{00000000-0005-0000-0000-000046080000}"/>
    <cellStyle name="Calculation 2 4 2 3 3 2" xfId="2151" xr:uid="{00000000-0005-0000-0000-000047080000}"/>
    <cellStyle name="Calculation 2 4 2 3 3 3" xfId="2152" xr:uid="{00000000-0005-0000-0000-000048080000}"/>
    <cellStyle name="Calculation 2 4 2 3 4" xfId="2153" xr:uid="{00000000-0005-0000-0000-000049080000}"/>
    <cellStyle name="Calculation 2 4 2 3 4 2" xfId="2154" xr:uid="{00000000-0005-0000-0000-00004A080000}"/>
    <cellStyle name="Calculation 2 4 2 3 5" xfId="2155" xr:uid="{00000000-0005-0000-0000-00004B080000}"/>
    <cellStyle name="Calculation 2 4 2 3 5 2" xfId="2156" xr:uid="{00000000-0005-0000-0000-00004C080000}"/>
    <cellStyle name="Calculation 2 4 2 3 6" xfId="2157" xr:uid="{00000000-0005-0000-0000-00004D080000}"/>
    <cellStyle name="Calculation 2 4 2 3 6 2" xfId="2158" xr:uid="{00000000-0005-0000-0000-00004E080000}"/>
    <cellStyle name="Calculation 2 4 2 3 7" xfId="2159" xr:uid="{00000000-0005-0000-0000-00004F080000}"/>
    <cellStyle name="Calculation 2 4 2 4" xfId="2160" xr:uid="{00000000-0005-0000-0000-000050080000}"/>
    <cellStyle name="Calculation 2 4 2 4 2" xfId="2161" xr:uid="{00000000-0005-0000-0000-000051080000}"/>
    <cellStyle name="Calculation 2 4 2 4 2 2" xfId="2162" xr:uid="{00000000-0005-0000-0000-000052080000}"/>
    <cellStyle name="Calculation 2 4 2 4 2 3" xfId="2163" xr:uid="{00000000-0005-0000-0000-000053080000}"/>
    <cellStyle name="Calculation 2 4 2 4 3" xfId="2164" xr:uid="{00000000-0005-0000-0000-000054080000}"/>
    <cellStyle name="Calculation 2 4 2 4 3 2" xfId="2165" xr:uid="{00000000-0005-0000-0000-000055080000}"/>
    <cellStyle name="Calculation 2 4 2 4 4" xfId="2166" xr:uid="{00000000-0005-0000-0000-000056080000}"/>
    <cellStyle name="Calculation 2 4 2 4 4 2" xfId="2167" xr:uid="{00000000-0005-0000-0000-000057080000}"/>
    <cellStyle name="Calculation 2 4 2 4 5" xfId="2168" xr:uid="{00000000-0005-0000-0000-000058080000}"/>
    <cellStyle name="Calculation 2 4 2 5" xfId="2169" xr:uid="{00000000-0005-0000-0000-000059080000}"/>
    <cellStyle name="Calculation 2 4 2 5 2" xfId="2170" xr:uid="{00000000-0005-0000-0000-00005A080000}"/>
    <cellStyle name="Calculation 2 4 2 5 3" xfId="2171" xr:uid="{00000000-0005-0000-0000-00005B080000}"/>
    <cellStyle name="Calculation 2 4 2 6" xfId="2172" xr:uid="{00000000-0005-0000-0000-00005C080000}"/>
    <cellStyle name="Calculation 2 4 2 6 2" xfId="2173" xr:uid="{00000000-0005-0000-0000-00005D080000}"/>
    <cellStyle name="Calculation 2 4 2 7" xfId="2174" xr:uid="{00000000-0005-0000-0000-00005E080000}"/>
    <cellStyle name="Calculation 2 4 2 7 2" xfId="2175" xr:uid="{00000000-0005-0000-0000-00005F080000}"/>
    <cellStyle name="Calculation 2 4 2 8" xfId="2176" xr:uid="{00000000-0005-0000-0000-000060080000}"/>
    <cellStyle name="Calculation 2 4 2 8 2" xfId="2177" xr:uid="{00000000-0005-0000-0000-000061080000}"/>
    <cellStyle name="Calculation 2 4 2 9" xfId="2178" xr:uid="{00000000-0005-0000-0000-000062080000}"/>
    <cellStyle name="Calculation 2 4 2 9 2" xfId="2179" xr:uid="{00000000-0005-0000-0000-000063080000}"/>
    <cellStyle name="Calculation 2 4 20" xfId="2180" xr:uid="{00000000-0005-0000-0000-000064080000}"/>
    <cellStyle name="Calculation 2 4 21" xfId="2181" xr:uid="{00000000-0005-0000-0000-000065080000}"/>
    <cellStyle name="Calculation 2 4 3" xfId="2182" xr:uid="{00000000-0005-0000-0000-000066080000}"/>
    <cellStyle name="Calculation 2 4 3 10" xfId="2183" xr:uid="{00000000-0005-0000-0000-000067080000}"/>
    <cellStyle name="Calculation 2 4 3 2" xfId="2184" xr:uid="{00000000-0005-0000-0000-000068080000}"/>
    <cellStyle name="Calculation 2 4 3 2 2" xfId="2185" xr:uid="{00000000-0005-0000-0000-000069080000}"/>
    <cellStyle name="Calculation 2 4 3 2 2 2" xfId="2186" xr:uid="{00000000-0005-0000-0000-00006A080000}"/>
    <cellStyle name="Calculation 2 4 3 2 2 2 2" xfId="2187" xr:uid="{00000000-0005-0000-0000-00006B080000}"/>
    <cellStyle name="Calculation 2 4 3 2 2 2 2 2" xfId="2188" xr:uid="{00000000-0005-0000-0000-00006C080000}"/>
    <cellStyle name="Calculation 2 4 3 2 2 2 3" xfId="2189" xr:uid="{00000000-0005-0000-0000-00006D080000}"/>
    <cellStyle name="Calculation 2 4 3 2 2 2 3 2" xfId="2190" xr:uid="{00000000-0005-0000-0000-00006E080000}"/>
    <cellStyle name="Calculation 2 4 3 2 2 2 4" xfId="2191" xr:uid="{00000000-0005-0000-0000-00006F080000}"/>
    <cellStyle name="Calculation 2 4 3 2 2 3" xfId="2192" xr:uid="{00000000-0005-0000-0000-000070080000}"/>
    <cellStyle name="Calculation 2 4 3 2 2 3 2" xfId="2193" xr:uid="{00000000-0005-0000-0000-000071080000}"/>
    <cellStyle name="Calculation 2 4 3 2 2 4" xfId="2194" xr:uid="{00000000-0005-0000-0000-000072080000}"/>
    <cellStyle name="Calculation 2 4 3 2 2 4 2" xfId="2195" xr:uid="{00000000-0005-0000-0000-000073080000}"/>
    <cellStyle name="Calculation 2 4 3 2 2 5" xfId="2196" xr:uid="{00000000-0005-0000-0000-000074080000}"/>
    <cellStyle name="Calculation 2 4 3 2 2 5 2" xfId="2197" xr:uid="{00000000-0005-0000-0000-000075080000}"/>
    <cellStyle name="Calculation 2 4 3 2 2 6" xfId="2198" xr:uid="{00000000-0005-0000-0000-000076080000}"/>
    <cellStyle name="Calculation 2 4 3 2 3" xfId="2199" xr:uid="{00000000-0005-0000-0000-000077080000}"/>
    <cellStyle name="Calculation 2 4 3 2 3 2" xfId="2200" xr:uid="{00000000-0005-0000-0000-000078080000}"/>
    <cellStyle name="Calculation 2 4 3 2 3 2 2" xfId="2201" xr:uid="{00000000-0005-0000-0000-000079080000}"/>
    <cellStyle name="Calculation 2 4 3 2 3 3" xfId="2202" xr:uid="{00000000-0005-0000-0000-00007A080000}"/>
    <cellStyle name="Calculation 2 4 3 2 3 3 2" xfId="2203" xr:uid="{00000000-0005-0000-0000-00007B080000}"/>
    <cellStyle name="Calculation 2 4 3 2 3 4" xfId="2204" xr:uid="{00000000-0005-0000-0000-00007C080000}"/>
    <cellStyle name="Calculation 2 4 3 2 3 5" xfId="2205" xr:uid="{00000000-0005-0000-0000-00007D080000}"/>
    <cellStyle name="Calculation 2 4 3 2 4" xfId="2206" xr:uid="{00000000-0005-0000-0000-00007E080000}"/>
    <cellStyle name="Calculation 2 4 3 2 4 2" xfId="2207" xr:uid="{00000000-0005-0000-0000-00007F080000}"/>
    <cellStyle name="Calculation 2 4 3 2 5" xfId="2208" xr:uid="{00000000-0005-0000-0000-000080080000}"/>
    <cellStyle name="Calculation 2 4 3 2 5 2" xfId="2209" xr:uid="{00000000-0005-0000-0000-000081080000}"/>
    <cellStyle name="Calculation 2 4 3 2 6" xfId="2210" xr:uid="{00000000-0005-0000-0000-000082080000}"/>
    <cellStyle name="Calculation 2 4 3 2 6 2" xfId="2211" xr:uid="{00000000-0005-0000-0000-000083080000}"/>
    <cellStyle name="Calculation 2 4 3 2 7" xfId="2212" xr:uid="{00000000-0005-0000-0000-000084080000}"/>
    <cellStyle name="Calculation 2 4 3 2 7 2" xfId="2213" xr:uid="{00000000-0005-0000-0000-000085080000}"/>
    <cellStyle name="Calculation 2 4 3 2 8" xfId="2214" xr:uid="{00000000-0005-0000-0000-000086080000}"/>
    <cellStyle name="Calculation 2 4 3 3" xfId="2215" xr:uid="{00000000-0005-0000-0000-000087080000}"/>
    <cellStyle name="Calculation 2 4 3 3 2" xfId="2216" xr:uid="{00000000-0005-0000-0000-000088080000}"/>
    <cellStyle name="Calculation 2 4 3 3 2 2" xfId="2217" xr:uid="{00000000-0005-0000-0000-000089080000}"/>
    <cellStyle name="Calculation 2 4 3 3 2 2 2" xfId="2218" xr:uid="{00000000-0005-0000-0000-00008A080000}"/>
    <cellStyle name="Calculation 2 4 3 3 2 3" xfId="2219" xr:uid="{00000000-0005-0000-0000-00008B080000}"/>
    <cellStyle name="Calculation 2 4 3 3 2 3 2" xfId="2220" xr:uid="{00000000-0005-0000-0000-00008C080000}"/>
    <cellStyle name="Calculation 2 4 3 3 2 4" xfId="2221" xr:uid="{00000000-0005-0000-0000-00008D080000}"/>
    <cellStyle name="Calculation 2 4 3 3 3" xfId="2222" xr:uid="{00000000-0005-0000-0000-00008E080000}"/>
    <cellStyle name="Calculation 2 4 3 3 3 2" xfId="2223" xr:uid="{00000000-0005-0000-0000-00008F080000}"/>
    <cellStyle name="Calculation 2 4 3 3 4" xfId="2224" xr:uid="{00000000-0005-0000-0000-000090080000}"/>
    <cellStyle name="Calculation 2 4 3 3 4 2" xfId="2225" xr:uid="{00000000-0005-0000-0000-000091080000}"/>
    <cellStyle name="Calculation 2 4 3 3 5" xfId="2226" xr:uid="{00000000-0005-0000-0000-000092080000}"/>
    <cellStyle name="Calculation 2 4 3 3 5 2" xfId="2227" xr:uid="{00000000-0005-0000-0000-000093080000}"/>
    <cellStyle name="Calculation 2 4 3 3 6" xfId="2228" xr:uid="{00000000-0005-0000-0000-000094080000}"/>
    <cellStyle name="Calculation 2 4 3 3 6 2" xfId="2229" xr:uid="{00000000-0005-0000-0000-000095080000}"/>
    <cellStyle name="Calculation 2 4 3 3 7" xfId="2230" xr:uid="{00000000-0005-0000-0000-000096080000}"/>
    <cellStyle name="Calculation 2 4 3 4" xfId="2231" xr:uid="{00000000-0005-0000-0000-000097080000}"/>
    <cellStyle name="Calculation 2 4 3 4 2" xfId="2232" xr:uid="{00000000-0005-0000-0000-000098080000}"/>
    <cellStyle name="Calculation 2 4 3 4 2 2" xfId="2233" xr:uid="{00000000-0005-0000-0000-000099080000}"/>
    <cellStyle name="Calculation 2 4 3 4 3" xfId="2234" xr:uid="{00000000-0005-0000-0000-00009A080000}"/>
    <cellStyle name="Calculation 2 4 3 4 3 2" xfId="2235" xr:uid="{00000000-0005-0000-0000-00009B080000}"/>
    <cellStyle name="Calculation 2 4 3 4 4" xfId="2236" xr:uid="{00000000-0005-0000-0000-00009C080000}"/>
    <cellStyle name="Calculation 2 4 3 4 4 2" xfId="2237" xr:uid="{00000000-0005-0000-0000-00009D080000}"/>
    <cellStyle name="Calculation 2 4 3 4 5" xfId="2238" xr:uid="{00000000-0005-0000-0000-00009E080000}"/>
    <cellStyle name="Calculation 2 4 3 4 6" xfId="2239" xr:uid="{00000000-0005-0000-0000-00009F080000}"/>
    <cellStyle name="Calculation 2 4 3 5" xfId="2240" xr:uid="{00000000-0005-0000-0000-0000A0080000}"/>
    <cellStyle name="Calculation 2 4 3 5 2" xfId="2241" xr:uid="{00000000-0005-0000-0000-0000A1080000}"/>
    <cellStyle name="Calculation 2 4 3 5 3" xfId="2242" xr:uid="{00000000-0005-0000-0000-0000A2080000}"/>
    <cellStyle name="Calculation 2 4 3 6" xfId="2243" xr:uid="{00000000-0005-0000-0000-0000A3080000}"/>
    <cellStyle name="Calculation 2 4 3 6 2" xfId="2244" xr:uid="{00000000-0005-0000-0000-0000A4080000}"/>
    <cellStyle name="Calculation 2 4 3 7" xfId="2245" xr:uid="{00000000-0005-0000-0000-0000A5080000}"/>
    <cellStyle name="Calculation 2 4 3 7 2" xfId="2246" xr:uid="{00000000-0005-0000-0000-0000A6080000}"/>
    <cellStyle name="Calculation 2 4 3 8" xfId="2247" xr:uid="{00000000-0005-0000-0000-0000A7080000}"/>
    <cellStyle name="Calculation 2 4 3 8 2" xfId="2248" xr:uid="{00000000-0005-0000-0000-0000A8080000}"/>
    <cellStyle name="Calculation 2 4 3 9" xfId="2249" xr:uid="{00000000-0005-0000-0000-0000A9080000}"/>
    <cellStyle name="Calculation 2 4 3 9 2" xfId="2250" xr:uid="{00000000-0005-0000-0000-0000AA080000}"/>
    <cellStyle name="Calculation 2 4 4" xfId="2251" xr:uid="{00000000-0005-0000-0000-0000AB080000}"/>
    <cellStyle name="Calculation 2 4 4 2" xfId="2252" xr:uid="{00000000-0005-0000-0000-0000AC080000}"/>
    <cellStyle name="Calculation 2 4 4 2 2" xfId="2253" xr:uid="{00000000-0005-0000-0000-0000AD080000}"/>
    <cellStyle name="Calculation 2 4 4 2 2 2" xfId="2254" xr:uid="{00000000-0005-0000-0000-0000AE080000}"/>
    <cellStyle name="Calculation 2 4 4 2 2 2 2" xfId="2255" xr:uid="{00000000-0005-0000-0000-0000AF080000}"/>
    <cellStyle name="Calculation 2 4 4 2 2 3" xfId="2256" xr:uid="{00000000-0005-0000-0000-0000B0080000}"/>
    <cellStyle name="Calculation 2 4 4 2 2 3 2" xfId="2257" xr:uid="{00000000-0005-0000-0000-0000B1080000}"/>
    <cellStyle name="Calculation 2 4 4 2 2 4" xfId="2258" xr:uid="{00000000-0005-0000-0000-0000B2080000}"/>
    <cellStyle name="Calculation 2 4 4 2 3" xfId="2259" xr:uid="{00000000-0005-0000-0000-0000B3080000}"/>
    <cellStyle name="Calculation 2 4 4 2 3 2" xfId="2260" xr:uid="{00000000-0005-0000-0000-0000B4080000}"/>
    <cellStyle name="Calculation 2 4 4 2 4" xfId="2261" xr:uid="{00000000-0005-0000-0000-0000B5080000}"/>
    <cellStyle name="Calculation 2 4 4 2 4 2" xfId="2262" xr:uid="{00000000-0005-0000-0000-0000B6080000}"/>
    <cellStyle name="Calculation 2 4 4 2 5" xfId="2263" xr:uid="{00000000-0005-0000-0000-0000B7080000}"/>
    <cellStyle name="Calculation 2 4 4 2 5 2" xfId="2264" xr:uid="{00000000-0005-0000-0000-0000B8080000}"/>
    <cellStyle name="Calculation 2 4 4 2 6" xfId="2265" xr:uid="{00000000-0005-0000-0000-0000B9080000}"/>
    <cellStyle name="Calculation 2 4 4 3" xfId="2266" xr:uid="{00000000-0005-0000-0000-0000BA080000}"/>
    <cellStyle name="Calculation 2 4 4 3 2" xfId="2267" xr:uid="{00000000-0005-0000-0000-0000BB080000}"/>
    <cellStyle name="Calculation 2 4 4 3 2 2" xfId="2268" xr:uid="{00000000-0005-0000-0000-0000BC080000}"/>
    <cellStyle name="Calculation 2 4 4 3 3" xfId="2269" xr:uid="{00000000-0005-0000-0000-0000BD080000}"/>
    <cellStyle name="Calculation 2 4 4 3 3 2" xfId="2270" xr:uid="{00000000-0005-0000-0000-0000BE080000}"/>
    <cellStyle name="Calculation 2 4 4 3 4" xfId="2271" xr:uid="{00000000-0005-0000-0000-0000BF080000}"/>
    <cellStyle name="Calculation 2 4 4 3 4 2" xfId="2272" xr:uid="{00000000-0005-0000-0000-0000C0080000}"/>
    <cellStyle name="Calculation 2 4 4 3 5" xfId="2273" xr:uid="{00000000-0005-0000-0000-0000C1080000}"/>
    <cellStyle name="Calculation 2 4 4 3 6" xfId="2274" xr:uid="{00000000-0005-0000-0000-0000C2080000}"/>
    <cellStyle name="Calculation 2 4 4 4" xfId="2275" xr:uid="{00000000-0005-0000-0000-0000C3080000}"/>
    <cellStyle name="Calculation 2 4 4 4 2" xfId="2276" xr:uid="{00000000-0005-0000-0000-0000C4080000}"/>
    <cellStyle name="Calculation 2 4 4 5" xfId="2277" xr:uid="{00000000-0005-0000-0000-0000C5080000}"/>
    <cellStyle name="Calculation 2 4 4 5 2" xfId="2278" xr:uid="{00000000-0005-0000-0000-0000C6080000}"/>
    <cellStyle name="Calculation 2 4 4 6" xfId="2279" xr:uid="{00000000-0005-0000-0000-0000C7080000}"/>
    <cellStyle name="Calculation 2 4 4 7" xfId="2280" xr:uid="{00000000-0005-0000-0000-0000C8080000}"/>
    <cellStyle name="Calculation 2 4 4 8" xfId="2281" xr:uid="{00000000-0005-0000-0000-0000C9080000}"/>
    <cellStyle name="Calculation 2 4 5" xfId="2282" xr:uid="{00000000-0005-0000-0000-0000CA080000}"/>
    <cellStyle name="Calculation 2 4 5 2" xfId="2283" xr:uid="{00000000-0005-0000-0000-0000CB080000}"/>
    <cellStyle name="Calculation 2 4 5 2 2" xfId="2284" xr:uid="{00000000-0005-0000-0000-0000CC080000}"/>
    <cellStyle name="Calculation 2 4 5 2 2 2" xfId="2285" xr:uid="{00000000-0005-0000-0000-0000CD080000}"/>
    <cellStyle name="Calculation 2 4 5 2 3" xfId="2286" xr:uid="{00000000-0005-0000-0000-0000CE080000}"/>
    <cellStyle name="Calculation 2 4 5 2 3 2" xfId="2287" xr:uid="{00000000-0005-0000-0000-0000CF080000}"/>
    <cellStyle name="Calculation 2 4 5 2 4" xfId="2288" xr:uid="{00000000-0005-0000-0000-0000D0080000}"/>
    <cellStyle name="Calculation 2 4 5 2 5" xfId="2289" xr:uid="{00000000-0005-0000-0000-0000D1080000}"/>
    <cellStyle name="Calculation 2 4 5 2 6" xfId="2290" xr:uid="{00000000-0005-0000-0000-0000D2080000}"/>
    <cellStyle name="Calculation 2 4 5 3" xfId="2291" xr:uid="{00000000-0005-0000-0000-0000D3080000}"/>
    <cellStyle name="Calculation 2 4 5 3 2" xfId="2292" xr:uid="{00000000-0005-0000-0000-0000D4080000}"/>
    <cellStyle name="Calculation 2 4 5 3 2 2" xfId="2293" xr:uid="{00000000-0005-0000-0000-0000D5080000}"/>
    <cellStyle name="Calculation 2 4 5 3 3" xfId="2294" xr:uid="{00000000-0005-0000-0000-0000D6080000}"/>
    <cellStyle name="Calculation 2 4 5 3 4" xfId="2295" xr:uid="{00000000-0005-0000-0000-0000D7080000}"/>
    <cellStyle name="Calculation 2 4 5 3 5" xfId="2296" xr:uid="{00000000-0005-0000-0000-0000D8080000}"/>
    <cellStyle name="Calculation 2 4 5 3 6" xfId="2297" xr:uid="{00000000-0005-0000-0000-0000D9080000}"/>
    <cellStyle name="Calculation 2 4 5 4" xfId="2298" xr:uid="{00000000-0005-0000-0000-0000DA080000}"/>
    <cellStyle name="Calculation 2 4 5 4 2" xfId="2299" xr:uid="{00000000-0005-0000-0000-0000DB080000}"/>
    <cellStyle name="Calculation 2 4 5 5" xfId="2300" xr:uid="{00000000-0005-0000-0000-0000DC080000}"/>
    <cellStyle name="Calculation 2 4 5 5 2" xfId="2301" xr:uid="{00000000-0005-0000-0000-0000DD080000}"/>
    <cellStyle name="Calculation 2 4 5 6" xfId="2302" xr:uid="{00000000-0005-0000-0000-0000DE080000}"/>
    <cellStyle name="Calculation 2 4 5 7" xfId="2303" xr:uid="{00000000-0005-0000-0000-0000DF080000}"/>
    <cellStyle name="Calculation 2 4 5 8" xfId="2304" xr:uid="{00000000-0005-0000-0000-0000E0080000}"/>
    <cellStyle name="Calculation 2 4 6" xfId="2305" xr:uid="{00000000-0005-0000-0000-0000E1080000}"/>
    <cellStyle name="Calculation 2 4 6 2" xfId="2306" xr:uid="{00000000-0005-0000-0000-0000E2080000}"/>
    <cellStyle name="Calculation 2 4 6 2 2" xfId="2307" xr:uid="{00000000-0005-0000-0000-0000E3080000}"/>
    <cellStyle name="Calculation 2 4 6 2 2 2" xfId="2308" xr:uid="{00000000-0005-0000-0000-0000E4080000}"/>
    <cellStyle name="Calculation 2 4 6 2 3" xfId="2309" xr:uid="{00000000-0005-0000-0000-0000E5080000}"/>
    <cellStyle name="Calculation 2 4 6 2 4" xfId="2310" xr:uid="{00000000-0005-0000-0000-0000E6080000}"/>
    <cellStyle name="Calculation 2 4 6 2 5" xfId="2311" xr:uid="{00000000-0005-0000-0000-0000E7080000}"/>
    <cellStyle name="Calculation 2 4 6 2 6" xfId="2312" xr:uid="{00000000-0005-0000-0000-0000E8080000}"/>
    <cellStyle name="Calculation 2 4 6 3" xfId="2313" xr:uid="{00000000-0005-0000-0000-0000E9080000}"/>
    <cellStyle name="Calculation 2 4 6 3 2" xfId="2314" xr:uid="{00000000-0005-0000-0000-0000EA080000}"/>
    <cellStyle name="Calculation 2 4 6 3 2 2" xfId="2315" xr:uid="{00000000-0005-0000-0000-0000EB080000}"/>
    <cellStyle name="Calculation 2 4 6 3 3" xfId="2316" xr:uid="{00000000-0005-0000-0000-0000EC080000}"/>
    <cellStyle name="Calculation 2 4 6 3 4" xfId="2317" xr:uid="{00000000-0005-0000-0000-0000ED080000}"/>
    <cellStyle name="Calculation 2 4 6 3 5" xfId="2318" xr:uid="{00000000-0005-0000-0000-0000EE080000}"/>
    <cellStyle name="Calculation 2 4 6 3 6" xfId="2319" xr:uid="{00000000-0005-0000-0000-0000EF080000}"/>
    <cellStyle name="Calculation 2 4 6 4" xfId="2320" xr:uid="{00000000-0005-0000-0000-0000F0080000}"/>
    <cellStyle name="Calculation 2 4 6 4 2" xfId="2321" xr:uid="{00000000-0005-0000-0000-0000F1080000}"/>
    <cellStyle name="Calculation 2 4 6 5" xfId="2322" xr:uid="{00000000-0005-0000-0000-0000F2080000}"/>
    <cellStyle name="Calculation 2 4 6 6" xfId="2323" xr:uid="{00000000-0005-0000-0000-0000F3080000}"/>
    <cellStyle name="Calculation 2 4 6 7" xfId="2324" xr:uid="{00000000-0005-0000-0000-0000F4080000}"/>
    <cellStyle name="Calculation 2 4 6 8" xfId="2325" xr:uid="{00000000-0005-0000-0000-0000F5080000}"/>
    <cellStyle name="Calculation 2 4 7" xfId="2326" xr:uid="{00000000-0005-0000-0000-0000F6080000}"/>
    <cellStyle name="Calculation 2 4 7 2" xfId="2327" xr:uid="{00000000-0005-0000-0000-0000F7080000}"/>
    <cellStyle name="Calculation 2 4 7 2 2" xfId="2328" xr:uid="{00000000-0005-0000-0000-0000F8080000}"/>
    <cellStyle name="Calculation 2 4 7 2 3" xfId="2329" xr:uid="{00000000-0005-0000-0000-0000F9080000}"/>
    <cellStyle name="Calculation 2 4 7 2 4" xfId="2330" xr:uid="{00000000-0005-0000-0000-0000FA080000}"/>
    <cellStyle name="Calculation 2 4 7 2 5" xfId="2331" xr:uid="{00000000-0005-0000-0000-0000FB080000}"/>
    <cellStyle name="Calculation 2 4 7 2 6" xfId="2332" xr:uid="{00000000-0005-0000-0000-0000FC080000}"/>
    <cellStyle name="Calculation 2 4 7 3" xfId="2333" xr:uid="{00000000-0005-0000-0000-0000FD080000}"/>
    <cellStyle name="Calculation 2 4 7 3 2" xfId="2334" xr:uid="{00000000-0005-0000-0000-0000FE080000}"/>
    <cellStyle name="Calculation 2 4 7 3 3" xfId="2335" xr:uid="{00000000-0005-0000-0000-0000FF080000}"/>
    <cellStyle name="Calculation 2 4 7 3 4" xfId="2336" xr:uid="{00000000-0005-0000-0000-000000090000}"/>
    <cellStyle name="Calculation 2 4 7 3 5" xfId="2337" xr:uid="{00000000-0005-0000-0000-000001090000}"/>
    <cellStyle name="Calculation 2 4 7 3 6" xfId="2338" xr:uid="{00000000-0005-0000-0000-000002090000}"/>
    <cellStyle name="Calculation 2 4 7 4" xfId="2339" xr:uid="{00000000-0005-0000-0000-000003090000}"/>
    <cellStyle name="Calculation 2 4 7 4 2" xfId="2340" xr:uid="{00000000-0005-0000-0000-000004090000}"/>
    <cellStyle name="Calculation 2 4 7 5" xfId="2341" xr:uid="{00000000-0005-0000-0000-000005090000}"/>
    <cellStyle name="Calculation 2 4 7 6" xfId="2342" xr:uid="{00000000-0005-0000-0000-000006090000}"/>
    <cellStyle name="Calculation 2 4 7 7" xfId="2343" xr:uid="{00000000-0005-0000-0000-000007090000}"/>
    <cellStyle name="Calculation 2 4 7 8" xfId="2344" xr:uid="{00000000-0005-0000-0000-000008090000}"/>
    <cellStyle name="Calculation 2 4 8" xfId="2345" xr:uid="{00000000-0005-0000-0000-000009090000}"/>
    <cellStyle name="Calculation 2 4 8 2" xfId="2346" xr:uid="{00000000-0005-0000-0000-00000A090000}"/>
    <cellStyle name="Calculation 2 4 8 2 2" xfId="2347" xr:uid="{00000000-0005-0000-0000-00000B090000}"/>
    <cellStyle name="Calculation 2 4 8 2 3" xfId="2348" xr:uid="{00000000-0005-0000-0000-00000C090000}"/>
    <cellStyle name="Calculation 2 4 8 2 4" xfId="2349" xr:uid="{00000000-0005-0000-0000-00000D090000}"/>
    <cellStyle name="Calculation 2 4 8 2 5" xfId="2350" xr:uid="{00000000-0005-0000-0000-00000E090000}"/>
    <cellStyle name="Calculation 2 4 8 2 6" xfId="2351" xr:uid="{00000000-0005-0000-0000-00000F090000}"/>
    <cellStyle name="Calculation 2 4 8 3" xfId="2352" xr:uid="{00000000-0005-0000-0000-000010090000}"/>
    <cellStyle name="Calculation 2 4 8 3 2" xfId="2353" xr:uid="{00000000-0005-0000-0000-000011090000}"/>
    <cellStyle name="Calculation 2 4 8 3 3" xfId="2354" xr:uid="{00000000-0005-0000-0000-000012090000}"/>
    <cellStyle name="Calculation 2 4 8 3 4" xfId="2355" xr:uid="{00000000-0005-0000-0000-000013090000}"/>
    <cellStyle name="Calculation 2 4 8 3 5" xfId="2356" xr:uid="{00000000-0005-0000-0000-000014090000}"/>
    <cellStyle name="Calculation 2 4 8 3 6" xfId="2357" xr:uid="{00000000-0005-0000-0000-000015090000}"/>
    <cellStyle name="Calculation 2 4 8 4" xfId="2358" xr:uid="{00000000-0005-0000-0000-000016090000}"/>
    <cellStyle name="Calculation 2 4 8 4 2" xfId="2359" xr:uid="{00000000-0005-0000-0000-000017090000}"/>
    <cellStyle name="Calculation 2 4 8 5" xfId="2360" xr:uid="{00000000-0005-0000-0000-000018090000}"/>
    <cellStyle name="Calculation 2 4 8 6" xfId="2361" xr:uid="{00000000-0005-0000-0000-000019090000}"/>
    <cellStyle name="Calculation 2 4 8 7" xfId="2362" xr:uid="{00000000-0005-0000-0000-00001A090000}"/>
    <cellStyle name="Calculation 2 4 8 8" xfId="2363" xr:uid="{00000000-0005-0000-0000-00001B090000}"/>
    <cellStyle name="Calculation 2 4 9" xfId="2364" xr:uid="{00000000-0005-0000-0000-00001C090000}"/>
    <cellStyle name="Calculation 2 4 9 2" xfId="2365" xr:uid="{00000000-0005-0000-0000-00001D090000}"/>
    <cellStyle name="Calculation 2 4 9 2 2" xfId="2366" xr:uid="{00000000-0005-0000-0000-00001E090000}"/>
    <cellStyle name="Calculation 2 4 9 2 3" xfId="2367" xr:uid="{00000000-0005-0000-0000-00001F090000}"/>
    <cellStyle name="Calculation 2 4 9 2 4" xfId="2368" xr:uid="{00000000-0005-0000-0000-000020090000}"/>
    <cellStyle name="Calculation 2 4 9 2 5" xfId="2369" xr:uid="{00000000-0005-0000-0000-000021090000}"/>
    <cellStyle name="Calculation 2 4 9 2 6" xfId="2370" xr:uid="{00000000-0005-0000-0000-000022090000}"/>
    <cellStyle name="Calculation 2 4 9 3" xfId="2371" xr:uid="{00000000-0005-0000-0000-000023090000}"/>
    <cellStyle name="Calculation 2 4 9 3 2" xfId="2372" xr:uid="{00000000-0005-0000-0000-000024090000}"/>
    <cellStyle name="Calculation 2 4 9 3 3" xfId="2373" xr:uid="{00000000-0005-0000-0000-000025090000}"/>
    <cellStyle name="Calculation 2 4 9 3 4" xfId="2374" xr:uid="{00000000-0005-0000-0000-000026090000}"/>
    <cellStyle name="Calculation 2 4 9 3 5" xfId="2375" xr:uid="{00000000-0005-0000-0000-000027090000}"/>
    <cellStyle name="Calculation 2 4 9 3 6" xfId="2376" xr:uid="{00000000-0005-0000-0000-000028090000}"/>
    <cellStyle name="Calculation 2 4 9 4" xfId="2377" xr:uid="{00000000-0005-0000-0000-000029090000}"/>
    <cellStyle name="Calculation 2 4 9 4 2" xfId="2378" xr:uid="{00000000-0005-0000-0000-00002A090000}"/>
    <cellStyle name="Calculation 2 4 9 5" xfId="2379" xr:uid="{00000000-0005-0000-0000-00002B090000}"/>
    <cellStyle name="Calculation 2 4 9 6" xfId="2380" xr:uid="{00000000-0005-0000-0000-00002C090000}"/>
    <cellStyle name="Calculation 2 4 9 7" xfId="2381" xr:uid="{00000000-0005-0000-0000-00002D090000}"/>
    <cellStyle name="Calculation 2 4 9 8" xfId="2382" xr:uid="{00000000-0005-0000-0000-00002E090000}"/>
    <cellStyle name="Calculation 2 5" xfId="2383" xr:uid="{00000000-0005-0000-0000-00002F090000}"/>
    <cellStyle name="Calculation 2 5 10" xfId="2384" xr:uid="{00000000-0005-0000-0000-000030090000}"/>
    <cellStyle name="Calculation 2 5 11" xfId="2385" xr:uid="{00000000-0005-0000-0000-000031090000}"/>
    <cellStyle name="Calculation 2 5 2" xfId="2386" xr:uid="{00000000-0005-0000-0000-000032090000}"/>
    <cellStyle name="Calculation 2 5 2 2" xfId="2387" xr:uid="{00000000-0005-0000-0000-000033090000}"/>
    <cellStyle name="Calculation 2 5 2 2 2" xfId="2388" xr:uid="{00000000-0005-0000-0000-000034090000}"/>
    <cellStyle name="Calculation 2 5 2 2 2 2" xfId="2389" xr:uid="{00000000-0005-0000-0000-000035090000}"/>
    <cellStyle name="Calculation 2 5 2 2 2 2 2" xfId="2390" xr:uid="{00000000-0005-0000-0000-000036090000}"/>
    <cellStyle name="Calculation 2 5 2 2 2 3" xfId="2391" xr:uid="{00000000-0005-0000-0000-000037090000}"/>
    <cellStyle name="Calculation 2 5 2 2 2 3 2" xfId="2392" xr:uid="{00000000-0005-0000-0000-000038090000}"/>
    <cellStyle name="Calculation 2 5 2 2 2 4" xfId="2393" xr:uid="{00000000-0005-0000-0000-000039090000}"/>
    <cellStyle name="Calculation 2 5 2 2 3" xfId="2394" xr:uid="{00000000-0005-0000-0000-00003A090000}"/>
    <cellStyle name="Calculation 2 5 2 2 3 2" xfId="2395" xr:uid="{00000000-0005-0000-0000-00003B090000}"/>
    <cellStyle name="Calculation 2 5 2 2 4" xfId="2396" xr:uid="{00000000-0005-0000-0000-00003C090000}"/>
    <cellStyle name="Calculation 2 5 2 2 4 2" xfId="2397" xr:uid="{00000000-0005-0000-0000-00003D090000}"/>
    <cellStyle name="Calculation 2 5 2 2 5" xfId="2398" xr:uid="{00000000-0005-0000-0000-00003E090000}"/>
    <cellStyle name="Calculation 2 5 2 2 5 2" xfId="2399" xr:uid="{00000000-0005-0000-0000-00003F090000}"/>
    <cellStyle name="Calculation 2 5 2 2 6" xfId="2400" xr:uid="{00000000-0005-0000-0000-000040090000}"/>
    <cellStyle name="Calculation 2 5 2 3" xfId="2401" xr:uid="{00000000-0005-0000-0000-000041090000}"/>
    <cellStyle name="Calculation 2 5 2 3 2" xfId="2402" xr:uid="{00000000-0005-0000-0000-000042090000}"/>
    <cellStyle name="Calculation 2 5 2 3 2 2" xfId="2403" xr:uid="{00000000-0005-0000-0000-000043090000}"/>
    <cellStyle name="Calculation 2 5 2 3 3" xfId="2404" xr:uid="{00000000-0005-0000-0000-000044090000}"/>
    <cellStyle name="Calculation 2 5 2 3 3 2" xfId="2405" xr:uid="{00000000-0005-0000-0000-000045090000}"/>
    <cellStyle name="Calculation 2 5 2 3 4" xfId="2406" xr:uid="{00000000-0005-0000-0000-000046090000}"/>
    <cellStyle name="Calculation 2 5 2 3 5" xfId="2407" xr:uid="{00000000-0005-0000-0000-000047090000}"/>
    <cellStyle name="Calculation 2 5 2 4" xfId="2408" xr:uid="{00000000-0005-0000-0000-000048090000}"/>
    <cellStyle name="Calculation 2 5 2 4 2" xfId="2409" xr:uid="{00000000-0005-0000-0000-000049090000}"/>
    <cellStyle name="Calculation 2 5 2 5" xfId="2410" xr:uid="{00000000-0005-0000-0000-00004A090000}"/>
    <cellStyle name="Calculation 2 5 2 5 2" xfId="2411" xr:uid="{00000000-0005-0000-0000-00004B090000}"/>
    <cellStyle name="Calculation 2 5 2 6" xfId="2412" xr:uid="{00000000-0005-0000-0000-00004C090000}"/>
    <cellStyle name="Calculation 2 5 2 6 2" xfId="2413" xr:uid="{00000000-0005-0000-0000-00004D090000}"/>
    <cellStyle name="Calculation 2 5 2 7" xfId="2414" xr:uid="{00000000-0005-0000-0000-00004E090000}"/>
    <cellStyle name="Calculation 2 5 2 7 2" xfId="2415" xr:uid="{00000000-0005-0000-0000-00004F090000}"/>
    <cellStyle name="Calculation 2 5 2 8" xfId="2416" xr:uid="{00000000-0005-0000-0000-000050090000}"/>
    <cellStyle name="Calculation 2 5 3" xfId="2417" xr:uid="{00000000-0005-0000-0000-000051090000}"/>
    <cellStyle name="Calculation 2 5 3 2" xfId="2418" xr:uid="{00000000-0005-0000-0000-000052090000}"/>
    <cellStyle name="Calculation 2 5 3 2 2" xfId="2419" xr:uid="{00000000-0005-0000-0000-000053090000}"/>
    <cellStyle name="Calculation 2 5 3 2 2 2" xfId="2420" xr:uid="{00000000-0005-0000-0000-000054090000}"/>
    <cellStyle name="Calculation 2 5 3 2 3" xfId="2421" xr:uid="{00000000-0005-0000-0000-000055090000}"/>
    <cellStyle name="Calculation 2 5 3 2 3 2" xfId="2422" xr:uid="{00000000-0005-0000-0000-000056090000}"/>
    <cellStyle name="Calculation 2 5 3 2 4" xfId="2423" xr:uid="{00000000-0005-0000-0000-000057090000}"/>
    <cellStyle name="Calculation 2 5 3 2 4 2" xfId="2424" xr:uid="{00000000-0005-0000-0000-000058090000}"/>
    <cellStyle name="Calculation 2 5 3 2 5" xfId="2425" xr:uid="{00000000-0005-0000-0000-000059090000}"/>
    <cellStyle name="Calculation 2 5 3 3" xfId="2426" xr:uid="{00000000-0005-0000-0000-00005A090000}"/>
    <cellStyle name="Calculation 2 5 3 3 2" xfId="2427" xr:uid="{00000000-0005-0000-0000-00005B090000}"/>
    <cellStyle name="Calculation 2 5 3 4" xfId="2428" xr:uid="{00000000-0005-0000-0000-00005C090000}"/>
    <cellStyle name="Calculation 2 5 3 4 2" xfId="2429" xr:uid="{00000000-0005-0000-0000-00005D090000}"/>
    <cellStyle name="Calculation 2 5 3 5" xfId="2430" xr:uid="{00000000-0005-0000-0000-00005E090000}"/>
    <cellStyle name="Calculation 2 5 3 5 2" xfId="2431" xr:uid="{00000000-0005-0000-0000-00005F090000}"/>
    <cellStyle name="Calculation 2 5 3 6" xfId="2432" xr:uid="{00000000-0005-0000-0000-000060090000}"/>
    <cellStyle name="Calculation 2 5 3 6 2" xfId="2433" xr:uid="{00000000-0005-0000-0000-000061090000}"/>
    <cellStyle name="Calculation 2 5 3 7" xfId="2434" xr:uid="{00000000-0005-0000-0000-000062090000}"/>
    <cellStyle name="Calculation 2 5 4" xfId="2435" xr:uid="{00000000-0005-0000-0000-000063090000}"/>
    <cellStyle name="Calculation 2 5 4 2" xfId="2436" xr:uid="{00000000-0005-0000-0000-000064090000}"/>
    <cellStyle name="Calculation 2 5 4 2 2" xfId="2437" xr:uid="{00000000-0005-0000-0000-000065090000}"/>
    <cellStyle name="Calculation 2 5 4 3" xfId="2438" xr:uid="{00000000-0005-0000-0000-000066090000}"/>
    <cellStyle name="Calculation 2 5 4 3 2" xfId="2439" xr:uid="{00000000-0005-0000-0000-000067090000}"/>
    <cellStyle name="Calculation 2 5 4 4" xfId="2440" xr:uid="{00000000-0005-0000-0000-000068090000}"/>
    <cellStyle name="Calculation 2 5 4 4 2" xfId="2441" xr:uid="{00000000-0005-0000-0000-000069090000}"/>
    <cellStyle name="Calculation 2 5 4 5" xfId="2442" xr:uid="{00000000-0005-0000-0000-00006A090000}"/>
    <cellStyle name="Calculation 2 5 4 6" xfId="2443" xr:uid="{00000000-0005-0000-0000-00006B090000}"/>
    <cellStyle name="Calculation 2 5 5" xfId="2444" xr:uid="{00000000-0005-0000-0000-00006C090000}"/>
    <cellStyle name="Calculation 2 5 5 2" xfId="2445" xr:uid="{00000000-0005-0000-0000-00006D090000}"/>
    <cellStyle name="Calculation 2 5 5 3" xfId="2446" xr:uid="{00000000-0005-0000-0000-00006E090000}"/>
    <cellStyle name="Calculation 2 5 6" xfId="2447" xr:uid="{00000000-0005-0000-0000-00006F090000}"/>
    <cellStyle name="Calculation 2 5 6 2" xfId="2448" xr:uid="{00000000-0005-0000-0000-000070090000}"/>
    <cellStyle name="Calculation 2 5 7" xfId="2449" xr:uid="{00000000-0005-0000-0000-000071090000}"/>
    <cellStyle name="Calculation 2 5 7 2" xfId="2450" xr:uid="{00000000-0005-0000-0000-000072090000}"/>
    <cellStyle name="Calculation 2 5 8" xfId="2451" xr:uid="{00000000-0005-0000-0000-000073090000}"/>
    <cellStyle name="Calculation 2 5 8 2" xfId="2452" xr:uid="{00000000-0005-0000-0000-000074090000}"/>
    <cellStyle name="Calculation 2 5 9" xfId="2453" xr:uid="{00000000-0005-0000-0000-000075090000}"/>
    <cellStyle name="Calculation 2 6" xfId="2454" xr:uid="{00000000-0005-0000-0000-000076090000}"/>
    <cellStyle name="Calculation 2 6 2" xfId="2455" xr:uid="{00000000-0005-0000-0000-000077090000}"/>
    <cellStyle name="Calculation 2 6 2 2" xfId="2456" xr:uid="{00000000-0005-0000-0000-000078090000}"/>
    <cellStyle name="Calculation 2 6 2 2 2" xfId="2457" xr:uid="{00000000-0005-0000-0000-000079090000}"/>
    <cellStyle name="Calculation 2 6 2 2 2 2" xfId="2458" xr:uid="{00000000-0005-0000-0000-00007A090000}"/>
    <cellStyle name="Calculation 2 6 2 2 3" xfId="2459" xr:uid="{00000000-0005-0000-0000-00007B090000}"/>
    <cellStyle name="Calculation 2 6 2 2 4" xfId="2460" xr:uid="{00000000-0005-0000-0000-00007C090000}"/>
    <cellStyle name="Calculation 2 6 2 3" xfId="2461" xr:uid="{00000000-0005-0000-0000-00007D090000}"/>
    <cellStyle name="Calculation 2 6 2 3 2" xfId="2462" xr:uid="{00000000-0005-0000-0000-00007E090000}"/>
    <cellStyle name="Calculation 2 6 2 4" xfId="2463" xr:uid="{00000000-0005-0000-0000-00007F090000}"/>
    <cellStyle name="Calculation 2 6 2 4 2" xfId="2464" xr:uid="{00000000-0005-0000-0000-000080090000}"/>
    <cellStyle name="Calculation 2 6 2 5" xfId="2465" xr:uid="{00000000-0005-0000-0000-000081090000}"/>
    <cellStyle name="Calculation 2 6 2 5 2" xfId="2466" xr:uid="{00000000-0005-0000-0000-000082090000}"/>
    <cellStyle name="Calculation 2 6 2 6" xfId="2467" xr:uid="{00000000-0005-0000-0000-000083090000}"/>
    <cellStyle name="Calculation 2 6 2 6 2" xfId="2468" xr:uid="{00000000-0005-0000-0000-000084090000}"/>
    <cellStyle name="Calculation 2 6 2 7" xfId="2469" xr:uid="{00000000-0005-0000-0000-000085090000}"/>
    <cellStyle name="Calculation 2 6 3" xfId="2470" xr:uid="{00000000-0005-0000-0000-000086090000}"/>
    <cellStyle name="Calculation 2 6 3 2" xfId="2471" xr:uid="{00000000-0005-0000-0000-000087090000}"/>
    <cellStyle name="Calculation 2 6 3 2 2" xfId="2472" xr:uid="{00000000-0005-0000-0000-000088090000}"/>
    <cellStyle name="Calculation 2 6 3 2 2 2" xfId="2473" xr:uid="{00000000-0005-0000-0000-000089090000}"/>
    <cellStyle name="Calculation 2 6 3 2 3" xfId="2474" xr:uid="{00000000-0005-0000-0000-00008A090000}"/>
    <cellStyle name="Calculation 2 6 3 3" xfId="2475" xr:uid="{00000000-0005-0000-0000-00008B090000}"/>
    <cellStyle name="Calculation 2 6 3 3 2" xfId="2476" xr:uid="{00000000-0005-0000-0000-00008C090000}"/>
    <cellStyle name="Calculation 2 6 3 4" xfId="2477" xr:uid="{00000000-0005-0000-0000-00008D090000}"/>
    <cellStyle name="Calculation 2 6 3 4 2" xfId="2478" xr:uid="{00000000-0005-0000-0000-00008E090000}"/>
    <cellStyle name="Calculation 2 6 3 5" xfId="2479" xr:uid="{00000000-0005-0000-0000-00008F090000}"/>
    <cellStyle name="Calculation 2 6 3 5 2" xfId="2480" xr:uid="{00000000-0005-0000-0000-000090090000}"/>
    <cellStyle name="Calculation 2 6 3 6" xfId="2481" xr:uid="{00000000-0005-0000-0000-000091090000}"/>
    <cellStyle name="Calculation 2 6 3 7" xfId="2482" xr:uid="{00000000-0005-0000-0000-000092090000}"/>
    <cellStyle name="Calculation 2 6 4" xfId="2483" xr:uid="{00000000-0005-0000-0000-000093090000}"/>
    <cellStyle name="Calculation 2 6 4 2" xfId="2484" xr:uid="{00000000-0005-0000-0000-000094090000}"/>
    <cellStyle name="Calculation 2 6 5" xfId="2485" xr:uid="{00000000-0005-0000-0000-000095090000}"/>
    <cellStyle name="Calculation 2 6 5 2" xfId="2486" xr:uid="{00000000-0005-0000-0000-000096090000}"/>
    <cellStyle name="Calculation 2 6 6" xfId="2487" xr:uid="{00000000-0005-0000-0000-000097090000}"/>
    <cellStyle name="Calculation 2 6 6 2" xfId="2488" xr:uid="{00000000-0005-0000-0000-000098090000}"/>
    <cellStyle name="Calculation 2 6 7" xfId="2489" xr:uid="{00000000-0005-0000-0000-000099090000}"/>
    <cellStyle name="Calculation 2 6 7 2" xfId="2490" xr:uid="{00000000-0005-0000-0000-00009A090000}"/>
    <cellStyle name="Calculation 2 6 8" xfId="2491" xr:uid="{00000000-0005-0000-0000-00009B090000}"/>
    <cellStyle name="Calculation 2 6 9" xfId="2492" xr:uid="{00000000-0005-0000-0000-00009C090000}"/>
    <cellStyle name="Calculation 2 7" xfId="2493" xr:uid="{00000000-0005-0000-0000-00009D090000}"/>
    <cellStyle name="Calculation 2 7 2" xfId="2494" xr:uid="{00000000-0005-0000-0000-00009E090000}"/>
    <cellStyle name="Calculation 2 7 2 2" xfId="2495" xr:uid="{00000000-0005-0000-0000-00009F090000}"/>
    <cellStyle name="Calculation 2 7 2 2 2" xfId="2496" xr:uid="{00000000-0005-0000-0000-0000A0090000}"/>
    <cellStyle name="Calculation 2 7 2 2 2 2" xfId="2497" xr:uid="{00000000-0005-0000-0000-0000A1090000}"/>
    <cellStyle name="Calculation 2 7 2 2 3" xfId="2498" xr:uid="{00000000-0005-0000-0000-0000A2090000}"/>
    <cellStyle name="Calculation 2 7 2 2 3 2" xfId="2499" xr:uid="{00000000-0005-0000-0000-0000A3090000}"/>
    <cellStyle name="Calculation 2 7 2 2 4" xfId="2500" xr:uid="{00000000-0005-0000-0000-0000A4090000}"/>
    <cellStyle name="Calculation 2 7 2 3" xfId="2501" xr:uid="{00000000-0005-0000-0000-0000A5090000}"/>
    <cellStyle name="Calculation 2 7 2 3 2" xfId="2502" xr:uid="{00000000-0005-0000-0000-0000A6090000}"/>
    <cellStyle name="Calculation 2 7 2 4" xfId="2503" xr:uid="{00000000-0005-0000-0000-0000A7090000}"/>
    <cellStyle name="Calculation 2 7 2 4 2" xfId="2504" xr:uid="{00000000-0005-0000-0000-0000A8090000}"/>
    <cellStyle name="Calculation 2 7 2 5" xfId="2505" xr:uid="{00000000-0005-0000-0000-0000A9090000}"/>
    <cellStyle name="Calculation 2 7 2 5 2" xfId="2506" xr:uid="{00000000-0005-0000-0000-0000AA090000}"/>
    <cellStyle name="Calculation 2 7 2 6" xfId="2507" xr:uid="{00000000-0005-0000-0000-0000AB090000}"/>
    <cellStyle name="Calculation 2 7 3" xfId="2508" xr:uid="{00000000-0005-0000-0000-0000AC090000}"/>
    <cellStyle name="Calculation 2 7 3 2" xfId="2509" xr:uid="{00000000-0005-0000-0000-0000AD090000}"/>
    <cellStyle name="Calculation 2 7 3 2 2" xfId="2510" xr:uid="{00000000-0005-0000-0000-0000AE090000}"/>
    <cellStyle name="Calculation 2 7 3 3" xfId="2511" xr:uid="{00000000-0005-0000-0000-0000AF090000}"/>
    <cellStyle name="Calculation 2 7 3 3 2" xfId="2512" xr:uid="{00000000-0005-0000-0000-0000B0090000}"/>
    <cellStyle name="Calculation 2 7 3 4" xfId="2513" xr:uid="{00000000-0005-0000-0000-0000B1090000}"/>
    <cellStyle name="Calculation 2 7 3 4 2" xfId="2514" xr:uid="{00000000-0005-0000-0000-0000B2090000}"/>
    <cellStyle name="Calculation 2 7 3 5" xfId="2515" xr:uid="{00000000-0005-0000-0000-0000B3090000}"/>
    <cellStyle name="Calculation 2 7 3 6" xfId="2516" xr:uid="{00000000-0005-0000-0000-0000B4090000}"/>
    <cellStyle name="Calculation 2 7 4" xfId="2517" xr:uid="{00000000-0005-0000-0000-0000B5090000}"/>
    <cellStyle name="Calculation 2 7 4 2" xfId="2518" xr:uid="{00000000-0005-0000-0000-0000B6090000}"/>
    <cellStyle name="Calculation 2 7 5" xfId="2519" xr:uid="{00000000-0005-0000-0000-0000B7090000}"/>
    <cellStyle name="Calculation 2 7 6" xfId="2520" xr:uid="{00000000-0005-0000-0000-0000B8090000}"/>
    <cellStyle name="Calculation 2 7 6 2" xfId="2521" xr:uid="{00000000-0005-0000-0000-0000B9090000}"/>
    <cellStyle name="Calculation 2 7 7" xfId="2522" xr:uid="{00000000-0005-0000-0000-0000BA090000}"/>
    <cellStyle name="Calculation 2 8" xfId="2523" xr:uid="{00000000-0005-0000-0000-0000BB090000}"/>
    <cellStyle name="Calculation 2 8 2" xfId="2524" xr:uid="{00000000-0005-0000-0000-0000BC090000}"/>
    <cellStyle name="Calculation 2 8 2 2" xfId="2525" xr:uid="{00000000-0005-0000-0000-0000BD090000}"/>
    <cellStyle name="Calculation 2 8 3" xfId="2526" xr:uid="{00000000-0005-0000-0000-0000BE090000}"/>
    <cellStyle name="Calculation 2 8 3 2" xfId="2527" xr:uid="{00000000-0005-0000-0000-0000BF090000}"/>
    <cellStyle name="Calculation 2 8 4" xfId="2528" xr:uid="{00000000-0005-0000-0000-0000C0090000}"/>
    <cellStyle name="Calculation 2 8 4 2" xfId="2529" xr:uid="{00000000-0005-0000-0000-0000C1090000}"/>
    <cellStyle name="Calculation 2 8 5" xfId="2530" xr:uid="{00000000-0005-0000-0000-0000C2090000}"/>
    <cellStyle name="Calculation 2 9" xfId="2531" xr:uid="{00000000-0005-0000-0000-0000C3090000}"/>
    <cellStyle name="Calculation 2 9 2" xfId="2532" xr:uid="{00000000-0005-0000-0000-0000C4090000}"/>
    <cellStyle name="Calculation 2 9 2 2" xfId="2533" xr:uid="{00000000-0005-0000-0000-0000C5090000}"/>
    <cellStyle name="Calculation 2 9 3" xfId="2534" xr:uid="{00000000-0005-0000-0000-0000C6090000}"/>
    <cellStyle name="Calculation 2 9 3 2" xfId="2535" xr:uid="{00000000-0005-0000-0000-0000C7090000}"/>
    <cellStyle name="Calculation 2 9 4" xfId="2536" xr:uid="{00000000-0005-0000-0000-0000C8090000}"/>
    <cellStyle name="category" xfId="2537" xr:uid="{00000000-0005-0000-0000-0000C9090000}"/>
    <cellStyle name="category 2" xfId="2538" xr:uid="{00000000-0005-0000-0000-0000CA090000}"/>
    <cellStyle name="category 2 2" xfId="2539" xr:uid="{00000000-0005-0000-0000-0000CB090000}"/>
    <cellStyle name="category 2 3" xfId="2540" xr:uid="{00000000-0005-0000-0000-0000CC090000}"/>
    <cellStyle name="category 3" xfId="2541" xr:uid="{00000000-0005-0000-0000-0000CD090000}"/>
    <cellStyle name="category 3 2" xfId="2542" xr:uid="{00000000-0005-0000-0000-0000CE090000}"/>
    <cellStyle name="category 3 3" xfId="2543" xr:uid="{00000000-0005-0000-0000-0000CF090000}"/>
    <cellStyle name="category 4" xfId="2544" xr:uid="{00000000-0005-0000-0000-0000D0090000}"/>
    <cellStyle name="Check Cell 2" xfId="2545" xr:uid="{00000000-0005-0000-0000-0000D1090000}"/>
    <cellStyle name="Check Cell 2 2" xfId="2546" xr:uid="{00000000-0005-0000-0000-0000D2090000}"/>
    <cellStyle name="Check Cell 2 2 2" xfId="2547" xr:uid="{00000000-0005-0000-0000-0000D3090000}"/>
    <cellStyle name="Check Cell 2 2 2 2" xfId="2548" xr:uid="{00000000-0005-0000-0000-0000D4090000}"/>
    <cellStyle name="Check Cell 2 2 3" xfId="2549" xr:uid="{00000000-0005-0000-0000-0000D5090000}"/>
    <cellStyle name="Check Cell 2 3" xfId="2550" xr:uid="{00000000-0005-0000-0000-0000D6090000}"/>
    <cellStyle name="Check Cell 2 3 2" xfId="2551" xr:uid="{00000000-0005-0000-0000-0000D7090000}"/>
    <cellStyle name="Check Cell 2 3 3" xfId="2552" xr:uid="{00000000-0005-0000-0000-0000D8090000}"/>
    <cellStyle name="Check Cell 2 4" xfId="2553" xr:uid="{00000000-0005-0000-0000-0000D9090000}"/>
    <cellStyle name="Comma" xfId="1" builtinId="3"/>
    <cellStyle name="Comma  - Style1" xfId="2554" xr:uid="{00000000-0005-0000-0000-0000DB090000}"/>
    <cellStyle name="Comma  - Style2" xfId="2555" xr:uid="{00000000-0005-0000-0000-0000DC090000}"/>
    <cellStyle name="Comma  - Style3" xfId="2556" xr:uid="{00000000-0005-0000-0000-0000DD090000}"/>
    <cellStyle name="Comma  - Style4" xfId="2557" xr:uid="{00000000-0005-0000-0000-0000DE090000}"/>
    <cellStyle name="Comma  - Style5" xfId="2558" xr:uid="{00000000-0005-0000-0000-0000DF090000}"/>
    <cellStyle name="Comma  - Style6" xfId="2559" xr:uid="{00000000-0005-0000-0000-0000E0090000}"/>
    <cellStyle name="Comma  - Style7" xfId="2560" xr:uid="{00000000-0005-0000-0000-0000E1090000}"/>
    <cellStyle name="Comma  - Style8" xfId="2561" xr:uid="{00000000-0005-0000-0000-0000E2090000}"/>
    <cellStyle name="Comma [0] 2" xfId="2562" xr:uid="{00000000-0005-0000-0000-0000E3090000}"/>
    <cellStyle name="Comma [00]" xfId="2563" xr:uid="{00000000-0005-0000-0000-0000E4090000}"/>
    <cellStyle name="Comma [00] 2" xfId="2564" xr:uid="{00000000-0005-0000-0000-0000E5090000}"/>
    <cellStyle name="Comma [00] 2 2" xfId="2565" xr:uid="{00000000-0005-0000-0000-0000E6090000}"/>
    <cellStyle name="Comma [00] 2 3" xfId="2566" xr:uid="{00000000-0005-0000-0000-0000E7090000}"/>
    <cellStyle name="Comma [00] 3" xfId="2567" xr:uid="{00000000-0005-0000-0000-0000E8090000}"/>
    <cellStyle name="Comma [00] 3 2" xfId="2568" xr:uid="{00000000-0005-0000-0000-0000E9090000}"/>
    <cellStyle name="Comma [00] 3 3" xfId="2569" xr:uid="{00000000-0005-0000-0000-0000EA090000}"/>
    <cellStyle name="Comma [00] 4" xfId="2570" xr:uid="{00000000-0005-0000-0000-0000EB090000}"/>
    <cellStyle name="Comma 10" xfId="2571" xr:uid="{00000000-0005-0000-0000-0000EC090000}"/>
    <cellStyle name="Comma 10 10" xfId="2572" xr:uid="{00000000-0005-0000-0000-0000ED090000}"/>
    <cellStyle name="Comma 10 10 2" xfId="2573" xr:uid="{00000000-0005-0000-0000-0000EE090000}"/>
    <cellStyle name="Comma 10 10 2 2" xfId="2574" xr:uid="{00000000-0005-0000-0000-0000EF090000}"/>
    <cellStyle name="Comma 10 10 2 2 2" xfId="7" xr:uid="{00000000-0005-0000-0000-0000F0090000}"/>
    <cellStyle name="Comma 10 10 2 2 3" xfId="2575" xr:uid="{00000000-0005-0000-0000-0000F1090000}"/>
    <cellStyle name="Comma 10 10 2 2 3 2" xfId="2576" xr:uid="{00000000-0005-0000-0000-0000F2090000}"/>
    <cellStyle name="Comma 10 10 2 2 4" xfId="2577" xr:uid="{00000000-0005-0000-0000-0000F3090000}"/>
    <cellStyle name="Comma 10 10 2 2 5" xfId="2578" xr:uid="{00000000-0005-0000-0000-0000F4090000}"/>
    <cellStyle name="Comma 10 10 2 3" xfId="2579" xr:uid="{00000000-0005-0000-0000-0000F5090000}"/>
    <cellStyle name="Comma 10 10 2 3 2" xfId="2580" xr:uid="{00000000-0005-0000-0000-0000F6090000}"/>
    <cellStyle name="Comma 10 10 2 3 2 2" xfId="2581" xr:uid="{00000000-0005-0000-0000-0000F7090000}"/>
    <cellStyle name="Comma 10 10 2 3 3" xfId="2582" xr:uid="{00000000-0005-0000-0000-0000F8090000}"/>
    <cellStyle name="Comma 10 10 2 4" xfId="2583" xr:uid="{00000000-0005-0000-0000-0000F9090000}"/>
    <cellStyle name="Comma 10 10 2 4 2" xfId="2584" xr:uid="{00000000-0005-0000-0000-0000FA090000}"/>
    <cellStyle name="Comma 10 10 2 4 3" xfId="2585" xr:uid="{00000000-0005-0000-0000-0000FB090000}"/>
    <cellStyle name="Comma 10 10 2 5" xfId="2586" xr:uid="{00000000-0005-0000-0000-0000FC090000}"/>
    <cellStyle name="Comma 10 10 2 5 2" xfId="2587" xr:uid="{00000000-0005-0000-0000-0000FD090000}"/>
    <cellStyle name="Comma 10 10 2 5 3" xfId="2588" xr:uid="{00000000-0005-0000-0000-0000FE090000}"/>
    <cellStyle name="Comma 10 10 2 6" xfId="2589" xr:uid="{00000000-0005-0000-0000-0000FF090000}"/>
    <cellStyle name="Comma 10 10 2 6 2" xfId="2590" xr:uid="{00000000-0005-0000-0000-0000000A0000}"/>
    <cellStyle name="Comma 10 10 2 6 2 2" xfId="2591" xr:uid="{00000000-0005-0000-0000-0000010A0000}"/>
    <cellStyle name="Comma 10 10 2 7" xfId="2592" xr:uid="{00000000-0005-0000-0000-0000020A0000}"/>
    <cellStyle name="Comma 10 10 2 7 2" xfId="2593" xr:uid="{00000000-0005-0000-0000-0000030A0000}"/>
    <cellStyle name="Comma 10 10 2 7 3" xfId="2594" xr:uid="{00000000-0005-0000-0000-0000040A0000}"/>
    <cellStyle name="Comma 10 10 2 8" xfId="2595" xr:uid="{00000000-0005-0000-0000-0000050A0000}"/>
    <cellStyle name="Comma 10 10 3" xfId="2596" xr:uid="{00000000-0005-0000-0000-0000060A0000}"/>
    <cellStyle name="Comma 10 10 3 2" xfId="2597" xr:uid="{00000000-0005-0000-0000-0000070A0000}"/>
    <cellStyle name="Comma 10 10 3 2 2" xfId="2598" xr:uid="{00000000-0005-0000-0000-0000080A0000}"/>
    <cellStyle name="Comma 10 10 3 2 2 2" xfId="2599" xr:uid="{00000000-0005-0000-0000-0000090A0000}"/>
    <cellStyle name="Comma 10 10 3 2 3" xfId="2600" xr:uid="{00000000-0005-0000-0000-00000A0A0000}"/>
    <cellStyle name="Comma 10 10 3 2 3 2" xfId="2601" xr:uid="{00000000-0005-0000-0000-00000B0A0000}"/>
    <cellStyle name="Comma 10 10 3 2 4" xfId="2602" xr:uid="{00000000-0005-0000-0000-00000C0A0000}"/>
    <cellStyle name="Comma 10 10 3 3" xfId="2603" xr:uid="{00000000-0005-0000-0000-00000D0A0000}"/>
    <cellStyle name="Comma 10 10 3 3 2" xfId="2604" xr:uid="{00000000-0005-0000-0000-00000E0A0000}"/>
    <cellStyle name="Comma 10 10 3 4" xfId="2605" xr:uid="{00000000-0005-0000-0000-00000F0A0000}"/>
    <cellStyle name="Comma 10 10 3 4 2" xfId="2606" xr:uid="{00000000-0005-0000-0000-0000100A0000}"/>
    <cellStyle name="Comma 10 10 3 5" xfId="2607" xr:uid="{00000000-0005-0000-0000-0000110A0000}"/>
    <cellStyle name="Comma 10 10 3 5 2" xfId="2608" xr:uid="{00000000-0005-0000-0000-0000120A0000}"/>
    <cellStyle name="Comma 10 10 3 6" xfId="2609" xr:uid="{00000000-0005-0000-0000-0000130A0000}"/>
    <cellStyle name="Comma 10 10 3 7" xfId="2610" xr:uid="{00000000-0005-0000-0000-0000140A0000}"/>
    <cellStyle name="Comma 10 10 3 8" xfId="2611" xr:uid="{00000000-0005-0000-0000-0000150A0000}"/>
    <cellStyle name="Comma 10 10 4" xfId="26" xr:uid="{00000000-0005-0000-0000-0000160A0000}"/>
    <cellStyle name="Comma 10 10 4 2" xfId="2612" xr:uid="{00000000-0005-0000-0000-0000170A0000}"/>
    <cellStyle name="Comma 10 10 4 3" xfId="2613" xr:uid="{00000000-0005-0000-0000-0000180A0000}"/>
    <cellStyle name="Comma 10 10 4 4" xfId="2614" xr:uid="{00000000-0005-0000-0000-0000190A0000}"/>
    <cellStyle name="Comma 10 10 5" xfId="2615" xr:uid="{00000000-0005-0000-0000-00001A0A0000}"/>
    <cellStyle name="Comma 10 14" xfId="56856" xr:uid="{00000000-0005-0000-0000-00001B0A0000}"/>
    <cellStyle name="Comma 10 14 2" xfId="56858" xr:uid="{00000000-0005-0000-0000-00001C0A0000}"/>
    <cellStyle name="Comma 10 2" xfId="2616" xr:uid="{00000000-0005-0000-0000-00001D0A0000}"/>
    <cellStyle name="Comma 10 2 2" xfId="2617" xr:uid="{00000000-0005-0000-0000-00001E0A0000}"/>
    <cellStyle name="Comma 10 2 2 2" xfId="2618" xr:uid="{00000000-0005-0000-0000-00001F0A0000}"/>
    <cellStyle name="Comma 10 2 2 2 2" xfId="2619" xr:uid="{00000000-0005-0000-0000-0000200A0000}"/>
    <cellStyle name="Comma 10 2 2 2 2 2" xfId="2620" xr:uid="{00000000-0005-0000-0000-0000210A0000}"/>
    <cellStyle name="Comma 10 2 2 2 2 3" xfId="2621" xr:uid="{00000000-0005-0000-0000-0000220A0000}"/>
    <cellStyle name="Comma 10 2 2 2 2 3 2" xfId="2622" xr:uid="{00000000-0005-0000-0000-0000230A0000}"/>
    <cellStyle name="Comma 10 2 2 2 2 4" xfId="2623" xr:uid="{00000000-0005-0000-0000-0000240A0000}"/>
    <cellStyle name="Comma 10 2 2 2 2 5" xfId="2624" xr:uid="{00000000-0005-0000-0000-0000250A0000}"/>
    <cellStyle name="Comma 10 2 2 2 3" xfId="2625" xr:uid="{00000000-0005-0000-0000-0000260A0000}"/>
    <cellStyle name="Comma 10 2 2 2 3 2" xfId="2626" xr:uid="{00000000-0005-0000-0000-0000270A0000}"/>
    <cellStyle name="Comma 10 2 2 2 3 2 2" xfId="2627" xr:uid="{00000000-0005-0000-0000-0000280A0000}"/>
    <cellStyle name="Comma 10 2 2 2 3 2 3" xfId="2628" xr:uid="{00000000-0005-0000-0000-0000290A0000}"/>
    <cellStyle name="Comma 10 2 2 2 3 3" xfId="2629" xr:uid="{00000000-0005-0000-0000-00002A0A0000}"/>
    <cellStyle name="Comma 10 2 2 2 3 4" xfId="2630" xr:uid="{00000000-0005-0000-0000-00002B0A0000}"/>
    <cellStyle name="Comma 10 2 2 2 4" xfId="2631" xr:uid="{00000000-0005-0000-0000-00002C0A0000}"/>
    <cellStyle name="Comma 10 2 2 2 4 2" xfId="2632" xr:uid="{00000000-0005-0000-0000-00002D0A0000}"/>
    <cellStyle name="Comma 10 2 2 2 4 3" xfId="2633" xr:uid="{00000000-0005-0000-0000-00002E0A0000}"/>
    <cellStyle name="Comma 10 2 2 2 5" xfId="2634" xr:uid="{00000000-0005-0000-0000-00002F0A0000}"/>
    <cellStyle name="Comma 10 2 2 2 5 2" xfId="2635" xr:uid="{00000000-0005-0000-0000-0000300A0000}"/>
    <cellStyle name="Comma 10 2 2 2 5 3" xfId="2636" xr:uid="{00000000-0005-0000-0000-0000310A0000}"/>
    <cellStyle name="Comma 10 2 2 2 6" xfId="2637" xr:uid="{00000000-0005-0000-0000-0000320A0000}"/>
    <cellStyle name="Comma 10 2 2 2 6 2" xfId="2638" xr:uid="{00000000-0005-0000-0000-0000330A0000}"/>
    <cellStyle name="Comma 10 2 2 2 6 2 2" xfId="2639" xr:uid="{00000000-0005-0000-0000-0000340A0000}"/>
    <cellStyle name="Comma 10 2 2 2 7" xfId="2640" xr:uid="{00000000-0005-0000-0000-0000350A0000}"/>
    <cellStyle name="Comma 10 2 2 2 7 2" xfId="2641" xr:uid="{00000000-0005-0000-0000-0000360A0000}"/>
    <cellStyle name="Comma 10 2 2 2 7 3" xfId="2642" xr:uid="{00000000-0005-0000-0000-0000370A0000}"/>
    <cellStyle name="Comma 10 2 2 2 8" xfId="2643" xr:uid="{00000000-0005-0000-0000-0000380A0000}"/>
    <cellStyle name="Comma 10 2 2 3" xfId="2644" xr:uid="{00000000-0005-0000-0000-0000390A0000}"/>
    <cellStyle name="Comma 10 2 2 3 2" xfId="2645" xr:uid="{00000000-0005-0000-0000-00003A0A0000}"/>
    <cellStyle name="Comma 10 2 2 3 2 2" xfId="2646" xr:uid="{00000000-0005-0000-0000-00003B0A0000}"/>
    <cellStyle name="Comma 10 2 2 3 2 2 2" xfId="2647" xr:uid="{00000000-0005-0000-0000-00003C0A0000}"/>
    <cellStyle name="Comma 10 2 2 3 2 3" xfId="2648" xr:uid="{00000000-0005-0000-0000-00003D0A0000}"/>
    <cellStyle name="Comma 10 2 2 3 2 3 2" xfId="2649" xr:uid="{00000000-0005-0000-0000-00003E0A0000}"/>
    <cellStyle name="Comma 10 2 2 3 2 4" xfId="2650" xr:uid="{00000000-0005-0000-0000-00003F0A0000}"/>
    <cellStyle name="Comma 10 2 2 3 3" xfId="2651" xr:uid="{00000000-0005-0000-0000-0000400A0000}"/>
    <cellStyle name="Comma 10 2 2 3 3 2" xfId="2652" xr:uid="{00000000-0005-0000-0000-0000410A0000}"/>
    <cellStyle name="Comma 10 2 2 3 4" xfId="2653" xr:uid="{00000000-0005-0000-0000-0000420A0000}"/>
    <cellStyle name="Comma 10 2 2 3 4 2" xfId="2654" xr:uid="{00000000-0005-0000-0000-0000430A0000}"/>
    <cellStyle name="Comma 10 2 2 3 5" xfId="2655" xr:uid="{00000000-0005-0000-0000-0000440A0000}"/>
    <cellStyle name="Comma 10 2 2 3 5 2" xfId="2656" xr:uid="{00000000-0005-0000-0000-0000450A0000}"/>
    <cellStyle name="Comma 10 2 2 3 6" xfId="2657" xr:uid="{00000000-0005-0000-0000-0000460A0000}"/>
    <cellStyle name="Comma 10 2 2 3 7" xfId="2658" xr:uid="{00000000-0005-0000-0000-0000470A0000}"/>
    <cellStyle name="Comma 10 2 2 3 8" xfId="2659" xr:uid="{00000000-0005-0000-0000-0000480A0000}"/>
    <cellStyle name="Comma 10 2 2 4" xfId="2660" xr:uid="{00000000-0005-0000-0000-0000490A0000}"/>
    <cellStyle name="Comma 10 2 2 4 2" xfId="2661" xr:uid="{00000000-0005-0000-0000-00004A0A0000}"/>
    <cellStyle name="Comma 10 2 2 4 3" xfId="2662" xr:uid="{00000000-0005-0000-0000-00004B0A0000}"/>
    <cellStyle name="Comma 10 2 2 5" xfId="2663" xr:uid="{00000000-0005-0000-0000-00004C0A0000}"/>
    <cellStyle name="Comma 10 2 2 5 2" xfId="2664" xr:uid="{00000000-0005-0000-0000-00004D0A0000}"/>
    <cellStyle name="Comma 10 2 2 6" xfId="56860" xr:uid="{00000000-0005-0000-0000-00004E0A0000}"/>
    <cellStyle name="Comma 10 2 3" xfId="2665" xr:uid="{00000000-0005-0000-0000-00004F0A0000}"/>
    <cellStyle name="Comma 10 2 3 2" xfId="2666" xr:uid="{00000000-0005-0000-0000-0000500A0000}"/>
    <cellStyle name="Comma 10 2 3 2 2" xfId="2667" xr:uid="{00000000-0005-0000-0000-0000510A0000}"/>
    <cellStyle name="Comma 10 2 3 2 2 2" xfId="2668" xr:uid="{00000000-0005-0000-0000-0000520A0000}"/>
    <cellStyle name="Comma 10 2 3 2 2 3" xfId="2669" xr:uid="{00000000-0005-0000-0000-0000530A0000}"/>
    <cellStyle name="Comma 10 2 3 2 2 3 2" xfId="2670" xr:uid="{00000000-0005-0000-0000-0000540A0000}"/>
    <cellStyle name="Comma 10 2 3 2 2 4" xfId="2671" xr:uid="{00000000-0005-0000-0000-0000550A0000}"/>
    <cellStyle name="Comma 10 2 3 2 2 5" xfId="2672" xr:uid="{00000000-0005-0000-0000-0000560A0000}"/>
    <cellStyle name="Comma 10 2 3 2 3" xfId="2673" xr:uid="{00000000-0005-0000-0000-0000570A0000}"/>
    <cellStyle name="Comma 10 2 3 2 3 2" xfId="2674" xr:uid="{00000000-0005-0000-0000-0000580A0000}"/>
    <cellStyle name="Comma 10 2 3 2 3 2 2" xfId="2675" xr:uid="{00000000-0005-0000-0000-0000590A0000}"/>
    <cellStyle name="Comma 10 2 3 2 3 3" xfId="2676" xr:uid="{00000000-0005-0000-0000-00005A0A0000}"/>
    <cellStyle name="Comma 10 2 3 2 4" xfId="2677" xr:uid="{00000000-0005-0000-0000-00005B0A0000}"/>
    <cellStyle name="Comma 10 2 3 2 4 2" xfId="2678" xr:uid="{00000000-0005-0000-0000-00005C0A0000}"/>
    <cellStyle name="Comma 10 2 3 2 4 3" xfId="2679" xr:uid="{00000000-0005-0000-0000-00005D0A0000}"/>
    <cellStyle name="Comma 10 2 3 2 5" xfId="2680" xr:uid="{00000000-0005-0000-0000-00005E0A0000}"/>
    <cellStyle name="Comma 10 2 3 2 5 2" xfId="2681" xr:uid="{00000000-0005-0000-0000-00005F0A0000}"/>
    <cellStyle name="Comma 10 2 3 2 5 3" xfId="2682" xr:uid="{00000000-0005-0000-0000-0000600A0000}"/>
    <cellStyle name="Comma 10 2 3 2 6" xfId="2683" xr:uid="{00000000-0005-0000-0000-0000610A0000}"/>
    <cellStyle name="Comma 10 2 3 2 6 2" xfId="2684" xr:uid="{00000000-0005-0000-0000-0000620A0000}"/>
    <cellStyle name="Comma 10 2 3 2 6 2 2" xfId="2685" xr:uid="{00000000-0005-0000-0000-0000630A0000}"/>
    <cellStyle name="Comma 10 2 3 2 7" xfId="2686" xr:uid="{00000000-0005-0000-0000-0000640A0000}"/>
    <cellStyle name="Comma 10 2 3 2 7 2" xfId="2687" xr:uid="{00000000-0005-0000-0000-0000650A0000}"/>
    <cellStyle name="Comma 10 2 3 2 7 3" xfId="2688" xr:uid="{00000000-0005-0000-0000-0000660A0000}"/>
    <cellStyle name="Comma 10 2 3 2 8" xfId="2689" xr:uid="{00000000-0005-0000-0000-0000670A0000}"/>
    <cellStyle name="Comma 10 2 3 3" xfId="2690" xr:uid="{00000000-0005-0000-0000-0000680A0000}"/>
    <cellStyle name="Comma 10 2 3 3 2" xfId="2691" xr:uid="{00000000-0005-0000-0000-0000690A0000}"/>
    <cellStyle name="Comma 10 2 3 3 2 2" xfId="2692" xr:uid="{00000000-0005-0000-0000-00006A0A0000}"/>
    <cellStyle name="Comma 10 2 3 3 2 2 2" xfId="2693" xr:uid="{00000000-0005-0000-0000-00006B0A0000}"/>
    <cellStyle name="Comma 10 2 3 3 2 3" xfId="2694" xr:uid="{00000000-0005-0000-0000-00006C0A0000}"/>
    <cellStyle name="Comma 10 2 3 3 2 3 2" xfId="2695" xr:uid="{00000000-0005-0000-0000-00006D0A0000}"/>
    <cellStyle name="Comma 10 2 3 3 2 4" xfId="2696" xr:uid="{00000000-0005-0000-0000-00006E0A0000}"/>
    <cellStyle name="Comma 10 2 3 3 3" xfId="2697" xr:uid="{00000000-0005-0000-0000-00006F0A0000}"/>
    <cellStyle name="Comma 10 2 3 3 3 2" xfId="2698" xr:uid="{00000000-0005-0000-0000-0000700A0000}"/>
    <cellStyle name="Comma 10 2 3 3 4" xfId="2699" xr:uid="{00000000-0005-0000-0000-0000710A0000}"/>
    <cellStyle name="Comma 10 2 3 3 4 2" xfId="2700" xr:uid="{00000000-0005-0000-0000-0000720A0000}"/>
    <cellStyle name="Comma 10 2 3 3 5" xfId="2701" xr:uid="{00000000-0005-0000-0000-0000730A0000}"/>
    <cellStyle name="Comma 10 2 3 3 5 2" xfId="2702" xr:uid="{00000000-0005-0000-0000-0000740A0000}"/>
    <cellStyle name="Comma 10 2 3 3 6" xfId="2703" xr:uid="{00000000-0005-0000-0000-0000750A0000}"/>
    <cellStyle name="Comma 10 2 3 3 7" xfId="2704" xr:uid="{00000000-0005-0000-0000-0000760A0000}"/>
    <cellStyle name="Comma 10 2 3 3 8" xfId="2705" xr:uid="{00000000-0005-0000-0000-0000770A0000}"/>
    <cellStyle name="Comma 10 2 3 4" xfId="2706" xr:uid="{00000000-0005-0000-0000-0000780A0000}"/>
    <cellStyle name="Comma 10 2 3 4 2" xfId="2707" xr:uid="{00000000-0005-0000-0000-0000790A0000}"/>
    <cellStyle name="Comma 10 2 3 4 3" xfId="2708" xr:uid="{00000000-0005-0000-0000-00007A0A0000}"/>
    <cellStyle name="Comma 10 2 3 5" xfId="2709" xr:uid="{00000000-0005-0000-0000-00007B0A0000}"/>
    <cellStyle name="Comma 10 2 3 5 2" xfId="2710" xr:uid="{00000000-0005-0000-0000-00007C0A0000}"/>
    <cellStyle name="Comma 10 2 4" xfId="2711" xr:uid="{00000000-0005-0000-0000-00007D0A0000}"/>
    <cellStyle name="Comma 10 2 4 2" xfId="2712" xr:uid="{00000000-0005-0000-0000-00007E0A0000}"/>
    <cellStyle name="Comma 10 2 4 3" xfId="2713" xr:uid="{00000000-0005-0000-0000-00007F0A0000}"/>
    <cellStyle name="Comma 10 2 5" xfId="2714" xr:uid="{00000000-0005-0000-0000-0000800A0000}"/>
    <cellStyle name="Comma 10 2 5 2" xfId="2715" xr:uid="{00000000-0005-0000-0000-0000810A0000}"/>
    <cellStyle name="Comma 10 2 5 3" xfId="2716" xr:uid="{00000000-0005-0000-0000-0000820A0000}"/>
    <cellStyle name="Comma 10 2 6" xfId="2717" xr:uid="{00000000-0005-0000-0000-0000830A0000}"/>
    <cellStyle name="Comma 10 3" xfId="2718" xr:uid="{00000000-0005-0000-0000-0000840A0000}"/>
    <cellStyle name="Comma 10 3 2" xfId="2719" xr:uid="{00000000-0005-0000-0000-0000850A0000}"/>
    <cellStyle name="Comma 10 3 2 2" xfId="2720" xr:uid="{00000000-0005-0000-0000-0000860A0000}"/>
    <cellStyle name="Comma 10 3 2 2 2" xfId="2721" xr:uid="{00000000-0005-0000-0000-0000870A0000}"/>
    <cellStyle name="Comma 10 3 2 3" xfId="2722" xr:uid="{00000000-0005-0000-0000-0000880A0000}"/>
    <cellStyle name="Comma 10 3 2 3 2" xfId="2723" xr:uid="{00000000-0005-0000-0000-0000890A0000}"/>
    <cellStyle name="Comma 10 3 2 4" xfId="2724" xr:uid="{00000000-0005-0000-0000-00008A0A0000}"/>
    <cellStyle name="Comma 10 3 2 4 2" xfId="2725" xr:uid="{00000000-0005-0000-0000-00008B0A0000}"/>
    <cellStyle name="Comma 10 3 2 5" xfId="2726" xr:uid="{00000000-0005-0000-0000-00008C0A0000}"/>
    <cellStyle name="Comma 10 3 2 6" xfId="2727" xr:uid="{00000000-0005-0000-0000-00008D0A0000}"/>
    <cellStyle name="Comma 10 3 3" xfId="2728" xr:uid="{00000000-0005-0000-0000-00008E0A0000}"/>
    <cellStyle name="Comma 10 3 3 2" xfId="2729" xr:uid="{00000000-0005-0000-0000-00008F0A0000}"/>
    <cellStyle name="Comma 10 3 3 2 2" xfId="2730" xr:uid="{00000000-0005-0000-0000-0000900A0000}"/>
    <cellStyle name="Comma 10 3 3 3" xfId="2731" xr:uid="{00000000-0005-0000-0000-0000910A0000}"/>
    <cellStyle name="Comma 10 3 4" xfId="2732" xr:uid="{00000000-0005-0000-0000-0000920A0000}"/>
    <cellStyle name="Comma 10 3 4 2" xfId="2733" xr:uid="{00000000-0005-0000-0000-0000930A0000}"/>
    <cellStyle name="Comma 10 3 4 3" xfId="2734" xr:uid="{00000000-0005-0000-0000-0000940A0000}"/>
    <cellStyle name="Comma 10 3 4 4" xfId="2735" xr:uid="{00000000-0005-0000-0000-0000950A0000}"/>
    <cellStyle name="Comma 10 3 5" xfId="2736" xr:uid="{00000000-0005-0000-0000-0000960A0000}"/>
    <cellStyle name="Comma 10 3 5 2" xfId="2737" xr:uid="{00000000-0005-0000-0000-0000970A0000}"/>
    <cellStyle name="Comma 10 3 5 3" xfId="2738" xr:uid="{00000000-0005-0000-0000-0000980A0000}"/>
    <cellStyle name="Comma 10 3 6" xfId="2739" xr:uid="{00000000-0005-0000-0000-0000990A0000}"/>
    <cellStyle name="Comma 10 3 6 2" xfId="2740" xr:uid="{00000000-0005-0000-0000-00009A0A0000}"/>
    <cellStyle name="Comma 10 3 6 2 2" xfId="2741" xr:uid="{00000000-0005-0000-0000-00009B0A0000}"/>
    <cellStyle name="Comma 10 3 7" xfId="2742" xr:uid="{00000000-0005-0000-0000-00009C0A0000}"/>
    <cellStyle name="Comma 10 3 7 2" xfId="2743" xr:uid="{00000000-0005-0000-0000-00009D0A0000}"/>
    <cellStyle name="Comma 10 3 7 3" xfId="2744" xr:uid="{00000000-0005-0000-0000-00009E0A0000}"/>
    <cellStyle name="Comma 10 3 8" xfId="2745" xr:uid="{00000000-0005-0000-0000-00009F0A0000}"/>
    <cellStyle name="Comma 10 4" xfId="2746" xr:uid="{00000000-0005-0000-0000-0000A00A0000}"/>
    <cellStyle name="Comma 10 4 2" xfId="2747" xr:uid="{00000000-0005-0000-0000-0000A10A0000}"/>
    <cellStyle name="Comma 10 4 2 2" xfId="2748" xr:uid="{00000000-0005-0000-0000-0000A20A0000}"/>
    <cellStyle name="Comma 10 4 2 2 2" xfId="2749" xr:uid="{00000000-0005-0000-0000-0000A30A0000}"/>
    <cellStyle name="Comma 10 4 2 2 3" xfId="2750" xr:uid="{00000000-0005-0000-0000-0000A40A0000}"/>
    <cellStyle name="Comma 10 4 2 2 3 2" xfId="2751" xr:uid="{00000000-0005-0000-0000-0000A50A0000}"/>
    <cellStyle name="Comma 10 4 2 2 4" xfId="2752" xr:uid="{00000000-0005-0000-0000-0000A60A0000}"/>
    <cellStyle name="Comma 10 4 2 2 5" xfId="2753" xr:uid="{00000000-0005-0000-0000-0000A70A0000}"/>
    <cellStyle name="Comma 10 4 2 3" xfId="2754" xr:uid="{00000000-0005-0000-0000-0000A80A0000}"/>
    <cellStyle name="Comma 10 4 2 3 2" xfId="2755" xr:uid="{00000000-0005-0000-0000-0000A90A0000}"/>
    <cellStyle name="Comma 10 4 2 3 2 2" xfId="2756" xr:uid="{00000000-0005-0000-0000-0000AA0A0000}"/>
    <cellStyle name="Comma 10 4 2 3 3" xfId="2757" xr:uid="{00000000-0005-0000-0000-0000AB0A0000}"/>
    <cellStyle name="Comma 10 4 2 4" xfId="2758" xr:uid="{00000000-0005-0000-0000-0000AC0A0000}"/>
    <cellStyle name="Comma 10 4 2 4 2" xfId="2759" xr:uid="{00000000-0005-0000-0000-0000AD0A0000}"/>
    <cellStyle name="Comma 10 4 2 4 3" xfId="2760" xr:uid="{00000000-0005-0000-0000-0000AE0A0000}"/>
    <cellStyle name="Comma 10 4 2 5" xfId="2761" xr:uid="{00000000-0005-0000-0000-0000AF0A0000}"/>
    <cellStyle name="Comma 10 4 2 5 2" xfId="2762" xr:uid="{00000000-0005-0000-0000-0000B00A0000}"/>
    <cellStyle name="Comma 10 4 2 5 3" xfId="2763" xr:uid="{00000000-0005-0000-0000-0000B10A0000}"/>
    <cellStyle name="Comma 10 4 2 6" xfId="2764" xr:uid="{00000000-0005-0000-0000-0000B20A0000}"/>
    <cellStyle name="Comma 10 4 2 6 2" xfId="2765" xr:uid="{00000000-0005-0000-0000-0000B30A0000}"/>
    <cellStyle name="Comma 10 4 2 6 2 2" xfId="2766" xr:uid="{00000000-0005-0000-0000-0000B40A0000}"/>
    <cellStyle name="Comma 10 4 2 7" xfId="2767" xr:uid="{00000000-0005-0000-0000-0000B50A0000}"/>
    <cellStyle name="Comma 10 4 2 7 2" xfId="2768" xr:uid="{00000000-0005-0000-0000-0000B60A0000}"/>
    <cellStyle name="Comma 10 4 2 7 3" xfId="2769" xr:uid="{00000000-0005-0000-0000-0000B70A0000}"/>
    <cellStyle name="Comma 10 4 2 8" xfId="2770" xr:uid="{00000000-0005-0000-0000-0000B80A0000}"/>
    <cellStyle name="Comma 10 4 3" xfId="2771" xr:uid="{00000000-0005-0000-0000-0000B90A0000}"/>
    <cellStyle name="Comma 10 4 3 2" xfId="2772" xr:uid="{00000000-0005-0000-0000-0000BA0A0000}"/>
    <cellStyle name="Comma 10 4 3 2 2" xfId="2773" xr:uid="{00000000-0005-0000-0000-0000BB0A0000}"/>
    <cellStyle name="Comma 10 4 3 2 2 2" xfId="2774" xr:uid="{00000000-0005-0000-0000-0000BC0A0000}"/>
    <cellStyle name="Comma 10 4 3 2 3" xfId="2775" xr:uid="{00000000-0005-0000-0000-0000BD0A0000}"/>
    <cellStyle name="Comma 10 4 3 2 3 2" xfId="2776" xr:uid="{00000000-0005-0000-0000-0000BE0A0000}"/>
    <cellStyle name="Comma 10 4 3 2 4" xfId="2777" xr:uid="{00000000-0005-0000-0000-0000BF0A0000}"/>
    <cellStyle name="Comma 10 4 3 3" xfId="2778" xr:uid="{00000000-0005-0000-0000-0000C00A0000}"/>
    <cellStyle name="Comma 10 4 3 3 2" xfId="2779" xr:uid="{00000000-0005-0000-0000-0000C10A0000}"/>
    <cellStyle name="Comma 10 4 3 4" xfId="2780" xr:uid="{00000000-0005-0000-0000-0000C20A0000}"/>
    <cellStyle name="Comma 10 4 3 4 2" xfId="2781" xr:uid="{00000000-0005-0000-0000-0000C30A0000}"/>
    <cellStyle name="Comma 10 4 3 5" xfId="2782" xr:uid="{00000000-0005-0000-0000-0000C40A0000}"/>
    <cellStyle name="Comma 10 4 3 5 2" xfId="2783" xr:uid="{00000000-0005-0000-0000-0000C50A0000}"/>
    <cellStyle name="Comma 10 4 3 6" xfId="2784" xr:uid="{00000000-0005-0000-0000-0000C60A0000}"/>
    <cellStyle name="Comma 10 4 3 7" xfId="2785" xr:uid="{00000000-0005-0000-0000-0000C70A0000}"/>
    <cellStyle name="Comma 10 4 3 8" xfId="2786" xr:uid="{00000000-0005-0000-0000-0000C80A0000}"/>
    <cellStyle name="Comma 10 4 4" xfId="2787" xr:uid="{00000000-0005-0000-0000-0000C90A0000}"/>
    <cellStyle name="Comma 10 4 4 2" xfId="2788" xr:uid="{00000000-0005-0000-0000-0000CA0A0000}"/>
    <cellStyle name="Comma 10 4 4 3" xfId="2789" xr:uid="{00000000-0005-0000-0000-0000CB0A0000}"/>
    <cellStyle name="Comma 10 4 5" xfId="2790" xr:uid="{00000000-0005-0000-0000-0000CC0A0000}"/>
    <cellStyle name="Comma 10 4 5 2" xfId="2791" xr:uid="{00000000-0005-0000-0000-0000CD0A0000}"/>
    <cellStyle name="Comma 10 5" xfId="2792" xr:uid="{00000000-0005-0000-0000-0000CE0A0000}"/>
    <cellStyle name="Comma 10 5 2" xfId="2793" xr:uid="{00000000-0005-0000-0000-0000CF0A0000}"/>
    <cellStyle name="Comma 10 5 2 2" xfId="2794" xr:uid="{00000000-0005-0000-0000-0000D00A0000}"/>
    <cellStyle name="Comma 10 5 3" xfId="2795" xr:uid="{00000000-0005-0000-0000-0000D10A0000}"/>
    <cellStyle name="Comma 10 5 3 2" xfId="2796" xr:uid="{00000000-0005-0000-0000-0000D20A0000}"/>
    <cellStyle name="Comma 10 5 4" xfId="2797" xr:uid="{00000000-0005-0000-0000-0000D30A0000}"/>
    <cellStyle name="Comma 10 5 5" xfId="2798" xr:uid="{00000000-0005-0000-0000-0000D40A0000}"/>
    <cellStyle name="Comma 10 6" xfId="2799" xr:uid="{00000000-0005-0000-0000-0000D50A0000}"/>
    <cellStyle name="Comma 10 6 2" xfId="2800" xr:uid="{00000000-0005-0000-0000-0000D60A0000}"/>
    <cellStyle name="Comma 10 6 2 2" xfId="2801" xr:uid="{00000000-0005-0000-0000-0000D70A0000}"/>
    <cellStyle name="Comma 10 6 2 2 2" xfId="2802" xr:uid="{00000000-0005-0000-0000-0000D80A0000}"/>
    <cellStyle name="Comma 10 6 2 3" xfId="2803" xr:uid="{00000000-0005-0000-0000-0000D90A0000}"/>
    <cellStyle name="Comma 10 6 2 3 2" xfId="2804" xr:uid="{00000000-0005-0000-0000-0000DA0A0000}"/>
    <cellStyle name="Comma 10 6 2 4" xfId="2805" xr:uid="{00000000-0005-0000-0000-0000DB0A0000}"/>
    <cellStyle name="Comma 10 6 3" xfId="2806" xr:uid="{00000000-0005-0000-0000-0000DC0A0000}"/>
    <cellStyle name="Comma 10 6 3 2" xfId="2807" xr:uid="{00000000-0005-0000-0000-0000DD0A0000}"/>
    <cellStyle name="Comma 10 6 4" xfId="2808" xr:uid="{00000000-0005-0000-0000-0000DE0A0000}"/>
    <cellStyle name="Comma 10 6 4 2" xfId="2809" xr:uid="{00000000-0005-0000-0000-0000DF0A0000}"/>
    <cellStyle name="Comma 10 6 5" xfId="2810" xr:uid="{00000000-0005-0000-0000-0000E00A0000}"/>
    <cellStyle name="Comma 10 6 5 2" xfId="2811" xr:uid="{00000000-0005-0000-0000-0000E10A0000}"/>
    <cellStyle name="Comma 10 6 6" xfId="2812" xr:uid="{00000000-0005-0000-0000-0000E20A0000}"/>
    <cellStyle name="Comma 10 6 7" xfId="2813" xr:uid="{00000000-0005-0000-0000-0000E30A0000}"/>
    <cellStyle name="Comma 10 7" xfId="2814" xr:uid="{00000000-0005-0000-0000-0000E40A0000}"/>
    <cellStyle name="Comma 10 7 2" xfId="2815" xr:uid="{00000000-0005-0000-0000-0000E50A0000}"/>
    <cellStyle name="Comma 10 7 3" xfId="2816" xr:uid="{00000000-0005-0000-0000-0000E60A0000}"/>
    <cellStyle name="Comma 10 8" xfId="2817" xr:uid="{00000000-0005-0000-0000-0000E70A0000}"/>
    <cellStyle name="Comma 100" xfId="2818" xr:uid="{00000000-0005-0000-0000-0000E80A0000}"/>
    <cellStyle name="Comma 101" xfId="2819" xr:uid="{00000000-0005-0000-0000-0000E90A0000}"/>
    <cellStyle name="Comma 102" xfId="2820" xr:uid="{00000000-0005-0000-0000-0000EA0A0000}"/>
    <cellStyle name="Comma 103" xfId="56853" xr:uid="{00000000-0005-0000-0000-0000EB0A0000}"/>
    <cellStyle name="Comma 104" xfId="56861" xr:uid="{00000000-0005-0000-0000-0000EC0A0000}"/>
    <cellStyle name="Comma 105" xfId="56862" xr:uid="{00000000-0005-0000-0000-0000ED0A0000}"/>
    <cellStyle name="Comma 11" xfId="2821" xr:uid="{00000000-0005-0000-0000-0000EE0A0000}"/>
    <cellStyle name="Comma 11 2" xfId="2822" xr:uid="{00000000-0005-0000-0000-0000EF0A0000}"/>
    <cellStyle name="Comma 11 2 2" xfId="2823" xr:uid="{00000000-0005-0000-0000-0000F00A0000}"/>
    <cellStyle name="Comma 11 2 2 2" xfId="2824" xr:uid="{00000000-0005-0000-0000-0000F10A0000}"/>
    <cellStyle name="Comma 11 2 2 2 2" xfId="2825" xr:uid="{00000000-0005-0000-0000-0000F20A0000}"/>
    <cellStyle name="Comma 11 2 2 2 3" xfId="2826" xr:uid="{00000000-0005-0000-0000-0000F30A0000}"/>
    <cellStyle name="Comma 11 2 2 3" xfId="2827" xr:uid="{00000000-0005-0000-0000-0000F40A0000}"/>
    <cellStyle name="Comma 11 2 3" xfId="2828" xr:uid="{00000000-0005-0000-0000-0000F50A0000}"/>
    <cellStyle name="Comma 11 2 3 2" xfId="2829" xr:uid="{00000000-0005-0000-0000-0000F60A0000}"/>
    <cellStyle name="Comma 11 2 3 3" xfId="2830" xr:uid="{00000000-0005-0000-0000-0000F70A0000}"/>
    <cellStyle name="Comma 11 2 4" xfId="2831" xr:uid="{00000000-0005-0000-0000-0000F80A0000}"/>
    <cellStyle name="Comma 11 2 5" xfId="2832" xr:uid="{00000000-0005-0000-0000-0000F90A0000}"/>
    <cellStyle name="Comma 11 2 5 2" xfId="2833" xr:uid="{00000000-0005-0000-0000-0000FA0A0000}"/>
    <cellStyle name="Comma 11 3" xfId="2834" xr:uid="{00000000-0005-0000-0000-0000FB0A0000}"/>
    <cellStyle name="Comma 11 3 2" xfId="2835" xr:uid="{00000000-0005-0000-0000-0000FC0A0000}"/>
    <cellStyle name="Comma 11 3 2 2" xfId="2836" xr:uid="{00000000-0005-0000-0000-0000FD0A0000}"/>
    <cellStyle name="Comma 11 3 2 3" xfId="2837" xr:uid="{00000000-0005-0000-0000-0000FE0A0000}"/>
    <cellStyle name="Comma 11 3 2 3 2" xfId="2838" xr:uid="{00000000-0005-0000-0000-0000FF0A0000}"/>
    <cellStyle name="Comma 11 3 2 4" xfId="2839" xr:uid="{00000000-0005-0000-0000-0000000B0000}"/>
    <cellStyle name="Comma 11 3 2 5" xfId="2840" xr:uid="{00000000-0005-0000-0000-0000010B0000}"/>
    <cellStyle name="Comma 11 3 3" xfId="2841" xr:uid="{00000000-0005-0000-0000-0000020B0000}"/>
    <cellStyle name="Comma 11 3 3 2" xfId="2842" xr:uid="{00000000-0005-0000-0000-0000030B0000}"/>
    <cellStyle name="Comma 11 3 3 2 2" xfId="2843" xr:uid="{00000000-0005-0000-0000-0000040B0000}"/>
    <cellStyle name="Comma 11 3 3 3" xfId="2844" xr:uid="{00000000-0005-0000-0000-0000050B0000}"/>
    <cellStyle name="Comma 11 3 4" xfId="2845" xr:uid="{00000000-0005-0000-0000-0000060B0000}"/>
    <cellStyle name="Comma 11 3 4 2" xfId="2846" xr:uid="{00000000-0005-0000-0000-0000070B0000}"/>
    <cellStyle name="Comma 11 3 4 3" xfId="2847" xr:uid="{00000000-0005-0000-0000-0000080B0000}"/>
    <cellStyle name="Comma 11 3 5" xfId="2848" xr:uid="{00000000-0005-0000-0000-0000090B0000}"/>
    <cellStyle name="Comma 11 3 5 2" xfId="2849" xr:uid="{00000000-0005-0000-0000-00000A0B0000}"/>
    <cellStyle name="Comma 11 3 5 3" xfId="2850" xr:uid="{00000000-0005-0000-0000-00000B0B0000}"/>
    <cellStyle name="Comma 11 3 6" xfId="2851" xr:uid="{00000000-0005-0000-0000-00000C0B0000}"/>
    <cellStyle name="Comma 11 3 6 2" xfId="2852" xr:uid="{00000000-0005-0000-0000-00000D0B0000}"/>
    <cellStyle name="Comma 11 3 6 2 2" xfId="2853" xr:uid="{00000000-0005-0000-0000-00000E0B0000}"/>
    <cellStyle name="Comma 11 3 7" xfId="2854" xr:uid="{00000000-0005-0000-0000-00000F0B0000}"/>
    <cellStyle name="Comma 11 3 7 2" xfId="2855" xr:uid="{00000000-0005-0000-0000-0000100B0000}"/>
    <cellStyle name="Comma 11 3 7 3" xfId="2856" xr:uid="{00000000-0005-0000-0000-0000110B0000}"/>
    <cellStyle name="Comma 11 3 8" xfId="2857" xr:uid="{00000000-0005-0000-0000-0000120B0000}"/>
    <cellStyle name="Comma 11 4" xfId="2858" xr:uid="{00000000-0005-0000-0000-0000130B0000}"/>
    <cellStyle name="Comma 11 4 2" xfId="2859" xr:uid="{00000000-0005-0000-0000-0000140B0000}"/>
    <cellStyle name="Comma 11 4 2 2" xfId="2860" xr:uid="{00000000-0005-0000-0000-0000150B0000}"/>
    <cellStyle name="Comma 11 4 2 2 2" xfId="2861" xr:uid="{00000000-0005-0000-0000-0000160B0000}"/>
    <cellStyle name="Comma 11 4 2 3" xfId="2862" xr:uid="{00000000-0005-0000-0000-0000170B0000}"/>
    <cellStyle name="Comma 11 4 2 3 2" xfId="2863" xr:uid="{00000000-0005-0000-0000-0000180B0000}"/>
    <cellStyle name="Comma 11 4 2 4" xfId="2864" xr:uid="{00000000-0005-0000-0000-0000190B0000}"/>
    <cellStyle name="Comma 11 4 3" xfId="2865" xr:uid="{00000000-0005-0000-0000-00001A0B0000}"/>
    <cellStyle name="Comma 11 4 3 2" xfId="2866" xr:uid="{00000000-0005-0000-0000-00001B0B0000}"/>
    <cellStyle name="Comma 11 4 4" xfId="2867" xr:uid="{00000000-0005-0000-0000-00001C0B0000}"/>
    <cellStyle name="Comma 11 4 4 2" xfId="2868" xr:uid="{00000000-0005-0000-0000-00001D0B0000}"/>
    <cellStyle name="Comma 11 4 5" xfId="2869" xr:uid="{00000000-0005-0000-0000-00001E0B0000}"/>
    <cellStyle name="Comma 11 4 5 2" xfId="2870" xr:uid="{00000000-0005-0000-0000-00001F0B0000}"/>
    <cellStyle name="Comma 11 4 6" xfId="2871" xr:uid="{00000000-0005-0000-0000-0000200B0000}"/>
    <cellStyle name="Comma 11 4 7" xfId="2872" xr:uid="{00000000-0005-0000-0000-0000210B0000}"/>
    <cellStyle name="Comma 11 4 8" xfId="2873" xr:uid="{00000000-0005-0000-0000-0000220B0000}"/>
    <cellStyle name="Comma 11 5" xfId="2874" xr:uid="{00000000-0005-0000-0000-0000230B0000}"/>
    <cellStyle name="Comma 11 5 2" xfId="2875" xr:uid="{00000000-0005-0000-0000-0000240B0000}"/>
    <cellStyle name="Comma 11 5 3" xfId="2876" xr:uid="{00000000-0005-0000-0000-0000250B0000}"/>
    <cellStyle name="Comma 11 6" xfId="2877" xr:uid="{00000000-0005-0000-0000-0000260B0000}"/>
    <cellStyle name="Comma 11 6 2" xfId="2878" xr:uid="{00000000-0005-0000-0000-0000270B0000}"/>
    <cellStyle name="Comma 11 6 3" xfId="2879" xr:uid="{00000000-0005-0000-0000-0000280B0000}"/>
    <cellStyle name="Comma 12" xfId="2880" xr:uid="{00000000-0005-0000-0000-0000290B0000}"/>
    <cellStyle name="Comma 12 2" xfId="2881" xr:uid="{00000000-0005-0000-0000-00002A0B0000}"/>
    <cellStyle name="Comma 12 2 2" xfId="2882" xr:uid="{00000000-0005-0000-0000-00002B0B0000}"/>
    <cellStyle name="Comma 12 2 2 2" xfId="2883" xr:uid="{00000000-0005-0000-0000-00002C0B0000}"/>
    <cellStyle name="Comma 12 2 2 2 2" xfId="2884" xr:uid="{00000000-0005-0000-0000-00002D0B0000}"/>
    <cellStyle name="Comma 12 2 2 2 3" xfId="2885" xr:uid="{00000000-0005-0000-0000-00002E0B0000}"/>
    <cellStyle name="Comma 12 2 2 3" xfId="2886" xr:uid="{00000000-0005-0000-0000-00002F0B0000}"/>
    <cellStyle name="Comma 12 2 3" xfId="2887" xr:uid="{00000000-0005-0000-0000-0000300B0000}"/>
    <cellStyle name="Comma 12 2 3 2" xfId="2888" xr:uid="{00000000-0005-0000-0000-0000310B0000}"/>
    <cellStyle name="Comma 12 2 3 3" xfId="2889" xr:uid="{00000000-0005-0000-0000-0000320B0000}"/>
    <cellStyle name="Comma 12 2 4" xfId="2890" xr:uid="{00000000-0005-0000-0000-0000330B0000}"/>
    <cellStyle name="Comma 12 3" xfId="2891" xr:uid="{00000000-0005-0000-0000-0000340B0000}"/>
    <cellStyle name="Comma 12 3 2" xfId="2892" xr:uid="{00000000-0005-0000-0000-0000350B0000}"/>
    <cellStyle name="Comma 12 3 2 2" xfId="2893" xr:uid="{00000000-0005-0000-0000-0000360B0000}"/>
    <cellStyle name="Comma 12 3 2 3" xfId="2894" xr:uid="{00000000-0005-0000-0000-0000370B0000}"/>
    <cellStyle name="Comma 12 3 2 3 2" xfId="2895" xr:uid="{00000000-0005-0000-0000-0000380B0000}"/>
    <cellStyle name="Comma 12 3 2 4" xfId="2896" xr:uid="{00000000-0005-0000-0000-0000390B0000}"/>
    <cellStyle name="Comma 12 3 2 5" xfId="2897" xr:uid="{00000000-0005-0000-0000-00003A0B0000}"/>
    <cellStyle name="Comma 12 3 3" xfId="2898" xr:uid="{00000000-0005-0000-0000-00003B0B0000}"/>
    <cellStyle name="Comma 12 3 3 2" xfId="2899" xr:uid="{00000000-0005-0000-0000-00003C0B0000}"/>
    <cellStyle name="Comma 12 3 3 2 2" xfId="2900" xr:uid="{00000000-0005-0000-0000-00003D0B0000}"/>
    <cellStyle name="Comma 12 3 3 2 3" xfId="2901" xr:uid="{00000000-0005-0000-0000-00003E0B0000}"/>
    <cellStyle name="Comma 12 3 3 3" xfId="2902" xr:uid="{00000000-0005-0000-0000-00003F0B0000}"/>
    <cellStyle name="Comma 12 3 3 4" xfId="2903" xr:uid="{00000000-0005-0000-0000-0000400B0000}"/>
    <cellStyle name="Comma 12 3 4" xfId="2904" xr:uid="{00000000-0005-0000-0000-0000410B0000}"/>
    <cellStyle name="Comma 12 3 4 2" xfId="2905" xr:uid="{00000000-0005-0000-0000-0000420B0000}"/>
    <cellStyle name="Comma 12 3 4 3" xfId="2906" xr:uid="{00000000-0005-0000-0000-0000430B0000}"/>
    <cellStyle name="Comma 12 3 5" xfId="2907" xr:uid="{00000000-0005-0000-0000-0000440B0000}"/>
    <cellStyle name="Comma 12 3 5 2" xfId="2908" xr:uid="{00000000-0005-0000-0000-0000450B0000}"/>
    <cellStyle name="Comma 12 3 5 3" xfId="2909" xr:uid="{00000000-0005-0000-0000-0000460B0000}"/>
    <cellStyle name="Comma 12 3 6" xfId="2910" xr:uid="{00000000-0005-0000-0000-0000470B0000}"/>
    <cellStyle name="Comma 12 3 6 2" xfId="2911" xr:uid="{00000000-0005-0000-0000-0000480B0000}"/>
    <cellStyle name="Comma 12 3 6 2 2" xfId="2912" xr:uid="{00000000-0005-0000-0000-0000490B0000}"/>
    <cellStyle name="Comma 12 3 7" xfId="2913" xr:uid="{00000000-0005-0000-0000-00004A0B0000}"/>
    <cellStyle name="Comma 12 3 7 2" xfId="2914" xr:uid="{00000000-0005-0000-0000-00004B0B0000}"/>
    <cellStyle name="Comma 12 3 7 3" xfId="2915" xr:uid="{00000000-0005-0000-0000-00004C0B0000}"/>
    <cellStyle name="Comma 12 3 8" xfId="2916" xr:uid="{00000000-0005-0000-0000-00004D0B0000}"/>
    <cellStyle name="Comma 12 4" xfId="2917" xr:uid="{00000000-0005-0000-0000-00004E0B0000}"/>
    <cellStyle name="Comma 12 4 2" xfId="2918" xr:uid="{00000000-0005-0000-0000-00004F0B0000}"/>
    <cellStyle name="Comma 12 4 2 2" xfId="2919" xr:uid="{00000000-0005-0000-0000-0000500B0000}"/>
    <cellStyle name="Comma 12 4 2 2 2" xfId="2920" xr:uid="{00000000-0005-0000-0000-0000510B0000}"/>
    <cellStyle name="Comma 12 4 2 3" xfId="2921" xr:uid="{00000000-0005-0000-0000-0000520B0000}"/>
    <cellStyle name="Comma 12 4 2 3 2" xfId="2922" xr:uid="{00000000-0005-0000-0000-0000530B0000}"/>
    <cellStyle name="Comma 12 4 2 4" xfId="2923" xr:uid="{00000000-0005-0000-0000-0000540B0000}"/>
    <cellStyle name="Comma 12 4 3" xfId="2924" xr:uid="{00000000-0005-0000-0000-0000550B0000}"/>
    <cellStyle name="Comma 12 4 3 2" xfId="2925" xr:uid="{00000000-0005-0000-0000-0000560B0000}"/>
    <cellStyle name="Comma 12 4 4" xfId="2926" xr:uid="{00000000-0005-0000-0000-0000570B0000}"/>
    <cellStyle name="Comma 12 4 4 2" xfId="2927" xr:uid="{00000000-0005-0000-0000-0000580B0000}"/>
    <cellStyle name="Comma 12 4 5" xfId="2928" xr:uid="{00000000-0005-0000-0000-0000590B0000}"/>
    <cellStyle name="Comma 12 4 5 2" xfId="2929" xr:uid="{00000000-0005-0000-0000-00005A0B0000}"/>
    <cellStyle name="Comma 12 4 6" xfId="2930" xr:uid="{00000000-0005-0000-0000-00005B0B0000}"/>
    <cellStyle name="Comma 12 4 7" xfId="2931" xr:uid="{00000000-0005-0000-0000-00005C0B0000}"/>
    <cellStyle name="Comma 12 4 8" xfId="2932" xr:uid="{00000000-0005-0000-0000-00005D0B0000}"/>
    <cellStyle name="Comma 12 5" xfId="2933" xr:uid="{00000000-0005-0000-0000-00005E0B0000}"/>
    <cellStyle name="Comma 12 5 2" xfId="2934" xr:uid="{00000000-0005-0000-0000-00005F0B0000}"/>
    <cellStyle name="Comma 12 5 3" xfId="2935" xr:uid="{00000000-0005-0000-0000-0000600B0000}"/>
    <cellStyle name="Comma 12 6" xfId="2936" xr:uid="{00000000-0005-0000-0000-0000610B0000}"/>
    <cellStyle name="Comma 12 6 2" xfId="2937" xr:uid="{00000000-0005-0000-0000-0000620B0000}"/>
    <cellStyle name="Comma 12 6 3" xfId="2938" xr:uid="{00000000-0005-0000-0000-0000630B0000}"/>
    <cellStyle name="Comma 12 7" xfId="2939" xr:uid="{00000000-0005-0000-0000-0000640B0000}"/>
    <cellStyle name="Comma 13" xfId="2940" xr:uid="{00000000-0005-0000-0000-0000650B0000}"/>
    <cellStyle name="Comma 13 2" xfId="2941" xr:uid="{00000000-0005-0000-0000-0000660B0000}"/>
    <cellStyle name="Comma 13 2 2" xfId="2942" xr:uid="{00000000-0005-0000-0000-0000670B0000}"/>
    <cellStyle name="Comma 13 2 2 2" xfId="2943" xr:uid="{00000000-0005-0000-0000-0000680B0000}"/>
    <cellStyle name="Comma 13 2 2 3" xfId="2944" xr:uid="{00000000-0005-0000-0000-0000690B0000}"/>
    <cellStyle name="Comma 13 2 3" xfId="2945" xr:uid="{00000000-0005-0000-0000-00006A0B0000}"/>
    <cellStyle name="Comma 13 2 3 2" xfId="2946" xr:uid="{00000000-0005-0000-0000-00006B0B0000}"/>
    <cellStyle name="Comma 13 2 3 3" xfId="2947" xr:uid="{00000000-0005-0000-0000-00006C0B0000}"/>
    <cellStyle name="Comma 13 2 4" xfId="2948" xr:uid="{00000000-0005-0000-0000-00006D0B0000}"/>
    <cellStyle name="Comma 13 3" xfId="2949" xr:uid="{00000000-0005-0000-0000-00006E0B0000}"/>
    <cellStyle name="Comma 13 3 2" xfId="2950" xr:uid="{00000000-0005-0000-0000-00006F0B0000}"/>
    <cellStyle name="Comma 13 3 2 2" xfId="2951" xr:uid="{00000000-0005-0000-0000-0000700B0000}"/>
    <cellStyle name="Comma 13 3 2 3" xfId="2952" xr:uid="{00000000-0005-0000-0000-0000710B0000}"/>
    <cellStyle name="Comma 13 3 2 3 2" xfId="2953" xr:uid="{00000000-0005-0000-0000-0000720B0000}"/>
    <cellStyle name="Comma 13 3 2 4" xfId="2954" xr:uid="{00000000-0005-0000-0000-0000730B0000}"/>
    <cellStyle name="Comma 13 3 2 5" xfId="2955" xr:uid="{00000000-0005-0000-0000-0000740B0000}"/>
    <cellStyle name="Comma 13 3 3" xfId="2956" xr:uid="{00000000-0005-0000-0000-0000750B0000}"/>
    <cellStyle name="Comma 13 3 3 2" xfId="2957" xr:uid="{00000000-0005-0000-0000-0000760B0000}"/>
    <cellStyle name="Comma 13 3 3 2 2" xfId="2958" xr:uid="{00000000-0005-0000-0000-0000770B0000}"/>
    <cellStyle name="Comma 13 3 3 2 3" xfId="2959" xr:uid="{00000000-0005-0000-0000-0000780B0000}"/>
    <cellStyle name="Comma 13 3 3 3" xfId="2960" xr:uid="{00000000-0005-0000-0000-0000790B0000}"/>
    <cellStyle name="Comma 13 3 3 4" xfId="2961" xr:uid="{00000000-0005-0000-0000-00007A0B0000}"/>
    <cellStyle name="Comma 13 3 4" xfId="2962" xr:uid="{00000000-0005-0000-0000-00007B0B0000}"/>
    <cellStyle name="Comma 13 3 4 2" xfId="2963" xr:uid="{00000000-0005-0000-0000-00007C0B0000}"/>
    <cellStyle name="Comma 13 3 4 3" xfId="2964" xr:uid="{00000000-0005-0000-0000-00007D0B0000}"/>
    <cellStyle name="Comma 13 3 5" xfId="2965" xr:uid="{00000000-0005-0000-0000-00007E0B0000}"/>
    <cellStyle name="Comma 13 3 5 2" xfId="2966" xr:uid="{00000000-0005-0000-0000-00007F0B0000}"/>
    <cellStyle name="Comma 13 3 5 3" xfId="2967" xr:uid="{00000000-0005-0000-0000-0000800B0000}"/>
    <cellStyle name="Comma 13 3 6" xfId="2968" xr:uid="{00000000-0005-0000-0000-0000810B0000}"/>
    <cellStyle name="Comma 13 3 6 2" xfId="2969" xr:uid="{00000000-0005-0000-0000-0000820B0000}"/>
    <cellStyle name="Comma 13 3 6 2 2" xfId="2970" xr:uid="{00000000-0005-0000-0000-0000830B0000}"/>
    <cellStyle name="Comma 13 3 7" xfId="2971" xr:uid="{00000000-0005-0000-0000-0000840B0000}"/>
    <cellStyle name="Comma 13 3 7 2" xfId="2972" xr:uid="{00000000-0005-0000-0000-0000850B0000}"/>
    <cellStyle name="Comma 13 3 7 3" xfId="2973" xr:uid="{00000000-0005-0000-0000-0000860B0000}"/>
    <cellStyle name="Comma 13 3 8" xfId="2974" xr:uid="{00000000-0005-0000-0000-0000870B0000}"/>
    <cellStyle name="Comma 13 4" xfId="2975" xr:uid="{00000000-0005-0000-0000-0000880B0000}"/>
    <cellStyle name="Comma 13 4 2" xfId="2976" xr:uid="{00000000-0005-0000-0000-0000890B0000}"/>
    <cellStyle name="Comma 13 4 2 2" xfId="2977" xr:uid="{00000000-0005-0000-0000-00008A0B0000}"/>
    <cellStyle name="Comma 13 4 2 2 2" xfId="2978" xr:uid="{00000000-0005-0000-0000-00008B0B0000}"/>
    <cellStyle name="Comma 13 4 2 3" xfId="2979" xr:uid="{00000000-0005-0000-0000-00008C0B0000}"/>
    <cellStyle name="Comma 13 4 2 3 2" xfId="2980" xr:uid="{00000000-0005-0000-0000-00008D0B0000}"/>
    <cellStyle name="Comma 13 4 2 4" xfId="2981" xr:uid="{00000000-0005-0000-0000-00008E0B0000}"/>
    <cellStyle name="Comma 13 4 3" xfId="2982" xr:uid="{00000000-0005-0000-0000-00008F0B0000}"/>
    <cellStyle name="Comma 13 4 3 2" xfId="2983" xr:uid="{00000000-0005-0000-0000-0000900B0000}"/>
    <cellStyle name="Comma 13 4 4" xfId="2984" xr:uid="{00000000-0005-0000-0000-0000910B0000}"/>
    <cellStyle name="Comma 13 4 4 2" xfId="2985" xr:uid="{00000000-0005-0000-0000-0000920B0000}"/>
    <cellStyle name="Comma 13 4 5" xfId="2986" xr:uid="{00000000-0005-0000-0000-0000930B0000}"/>
    <cellStyle name="Comma 13 4 5 2" xfId="2987" xr:uid="{00000000-0005-0000-0000-0000940B0000}"/>
    <cellStyle name="Comma 13 4 6" xfId="2988" xr:uid="{00000000-0005-0000-0000-0000950B0000}"/>
    <cellStyle name="Comma 13 4 7" xfId="2989" xr:uid="{00000000-0005-0000-0000-0000960B0000}"/>
    <cellStyle name="Comma 13 4 8" xfId="2990" xr:uid="{00000000-0005-0000-0000-0000970B0000}"/>
    <cellStyle name="Comma 13 5" xfId="2991" xr:uid="{00000000-0005-0000-0000-0000980B0000}"/>
    <cellStyle name="Comma 13 5 2" xfId="2992" xr:uid="{00000000-0005-0000-0000-0000990B0000}"/>
    <cellStyle name="Comma 13 5 3" xfId="2993" xr:uid="{00000000-0005-0000-0000-00009A0B0000}"/>
    <cellStyle name="Comma 13 6" xfId="2994" xr:uid="{00000000-0005-0000-0000-00009B0B0000}"/>
    <cellStyle name="Comma 13 6 2" xfId="2995" xr:uid="{00000000-0005-0000-0000-00009C0B0000}"/>
    <cellStyle name="Comma 13 6 3" xfId="2996" xr:uid="{00000000-0005-0000-0000-00009D0B0000}"/>
    <cellStyle name="Comma 14" xfId="2997" xr:uid="{00000000-0005-0000-0000-00009E0B0000}"/>
    <cellStyle name="Comma 14 2" xfId="2998" xr:uid="{00000000-0005-0000-0000-00009F0B0000}"/>
    <cellStyle name="Comma 14 2 2" xfId="2999" xr:uid="{00000000-0005-0000-0000-0000A00B0000}"/>
    <cellStyle name="Comma 14 2 2 2" xfId="3000" xr:uid="{00000000-0005-0000-0000-0000A10B0000}"/>
    <cellStyle name="Comma 14 2 2 3" xfId="3001" xr:uid="{00000000-0005-0000-0000-0000A20B0000}"/>
    <cellStyle name="Comma 14 2 3" xfId="3002" xr:uid="{00000000-0005-0000-0000-0000A30B0000}"/>
    <cellStyle name="Comma 14 2 3 2" xfId="3003" xr:uid="{00000000-0005-0000-0000-0000A40B0000}"/>
    <cellStyle name="Comma 14 2 3 3" xfId="3004" xr:uid="{00000000-0005-0000-0000-0000A50B0000}"/>
    <cellStyle name="Comma 14 2 4" xfId="3005" xr:uid="{00000000-0005-0000-0000-0000A60B0000}"/>
    <cellStyle name="Comma 14 3" xfId="3006" xr:uid="{00000000-0005-0000-0000-0000A70B0000}"/>
    <cellStyle name="Comma 14 3 2" xfId="3007" xr:uid="{00000000-0005-0000-0000-0000A80B0000}"/>
    <cellStyle name="Comma 14 3 2 2" xfId="3008" xr:uid="{00000000-0005-0000-0000-0000A90B0000}"/>
    <cellStyle name="Comma 14 3 2 3" xfId="3009" xr:uid="{00000000-0005-0000-0000-0000AA0B0000}"/>
    <cellStyle name="Comma 14 3 2 3 2" xfId="3010" xr:uid="{00000000-0005-0000-0000-0000AB0B0000}"/>
    <cellStyle name="Comma 14 3 2 4" xfId="3011" xr:uid="{00000000-0005-0000-0000-0000AC0B0000}"/>
    <cellStyle name="Comma 14 3 2 5" xfId="3012" xr:uid="{00000000-0005-0000-0000-0000AD0B0000}"/>
    <cellStyle name="Comma 14 3 3" xfId="3013" xr:uid="{00000000-0005-0000-0000-0000AE0B0000}"/>
    <cellStyle name="Comma 14 3 3 2" xfId="3014" xr:uid="{00000000-0005-0000-0000-0000AF0B0000}"/>
    <cellStyle name="Comma 14 3 3 2 2" xfId="3015" xr:uid="{00000000-0005-0000-0000-0000B00B0000}"/>
    <cellStyle name="Comma 14 3 3 2 3" xfId="3016" xr:uid="{00000000-0005-0000-0000-0000B10B0000}"/>
    <cellStyle name="Comma 14 3 3 3" xfId="3017" xr:uid="{00000000-0005-0000-0000-0000B20B0000}"/>
    <cellStyle name="Comma 14 3 3 4" xfId="3018" xr:uid="{00000000-0005-0000-0000-0000B30B0000}"/>
    <cellStyle name="Comma 14 3 4" xfId="3019" xr:uid="{00000000-0005-0000-0000-0000B40B0000}"/>
    <cellStyle name="Comma 14 3 4 2" xfId="3020" xr:uid="{00000000-0005-0000-0000-0000B50B0000}"/>
    <cellStyle name="Comma 14 3 4 3" xfId="3021" xr:uid="{00000000-0005-0000-0000-0000B60B0000}"/>
    <cellStyle name="Comma 14 3 5" xfId="3022" xr:uid="{00000000-0005-0000-0000-0000B70B0000}"/>
    <cellStyle name="Comma 14 3 5 2" xfId="3023" xr:uid="{00000000-0005-0000-0000-0000B80B0000}"/>
    <cellStyle name="Comma 14 3 5 3" xfId="3024" xr:uid="{00000000-0005-0000-0000-0000B90B0000}"/>
    <cellStyle name="Comma 14 3 6" xfId="3025" xr:uid="{00000000-0005-0000-0000-0000BA0B0000}"/>
    <cellStyle name="Comma 14 3 6 2" xfId="3026" xr:uid="{00000000-0005-0000-0000-0000BB0B0000}"/>
    <cellStyle name="Comma 14 3 6 2 2" xfId="3027" xr:uid="{00000000-0005-0000-0000-0000BC0B0000}"/>
    <cellStyle name="Comma 14 3 7" xfId="3028" xr:uid="{00000000-0005-0000-0000-0000BD0B0000}"/>
    <cellStyle name="Comma 14 3 7 2" xfId="3029" xr:uid="{00000000-0005-0000-0000-0000BE0B0000}"/>
    <cellStyle name="Comma 14 3 7 3" xfId="3030" xr:uid="{00000000-0005-0000-0000-0000BF0B0000}"/>
    <cellStyle name="Comma 14 3 8" xfId="3031" xr:uid="{00000000-0005-0000-0000-0000C00B0000}"/>
    <cellStyle name="Comma 14 4" xfId="3032" xr:uid="{00000000-0005-0000-0000-0000C10B0000}"/>
    <cellStyle name="Comma 14 4 2" xfId="3033" xr:uid="{00000000-0005-0000-0000-0000C20B0000}"/>
    <cellStyle name="Comma 14 4 2 2" xfId="3034" xr:uid="{00000000-0005-0000-0000-0000C30B0000}"/>
    <cellStyle name="Comma 14 4 2 2 2" xfId="3035" xr:uid="{00000000-0005-0000-0000-0000C40B0000}"/>
    <cellStyle name="Comma 14 4 2 3" xfId="3036" xr:uid="{00000000-0005-0000-0000-0000C50B0000}"/>
    <cellStyle name="Comma 14 4 2 3 2" xfId="3037" xr:uid="{00000000-0005-0000-0000-0000C60B0000}"/>
    <cellStyle name="Comma 14 4 2 4" xfId="3038" xr:uid="{00000000-0005-0000-0000-0000C70B0000}"/>
    <cellStyle name="Comma 14 4 3" xfId="3039" xr:uid="{00000000-0005-0000-0000-0000C80B0000}"/>
    <cellStyle name="Comma 14 4 3 2" xfId="3040" xr:uid="{00000000-0005-0000-0000-0000C90B0000}"/>
    <cellStyle name="Comma 14 4 4" xfId="3041" xr:uid="{00000000-0005-0000-0000-0000CA0B0000}"/>
    <cellStyle name="Comma 14 4 4 2" xfId="3042" xr:uid="{00000000-0005-0000-0000-0000CB0B0000}"/>
    <cellStyle name="Comma 14 4 5" xfId="3043" xr:uid="{00000000-0005-0000-0000-0000CC0B0000}"/>
    <cellStyle name="Comma 14 4 5 2" xfId="3044" xr:uid="{00000000-0005-0000-0000-0000CD0B0000}"/>
    <cellStyle name="Comma 14 4 6" xfId="3045" xr:uid="{00000000-0005-0000-0000-0000CE0B0000}"/>
    <cellStyle name="Comma 14 4 7" xfId="3046" xr:uid="{00000000-0005-0000-0000-0000CF0B0000}"/>
    <cellStyle name="Comma 14 4 8" xfId="3047" xr:uid="{00000000-0005-0000-0000-0000D00B0000}"/>
    <cellStyle name="Comma 14 5" xfId="3048" xr:uid="{00000000-0005-0000-0000-0000D10B0000}"/>
    <cellStyle name="Comma 14 5 2" xfId="3049" xr:uid="{00000000-0005-0000-0000-0000D20B0000}"/>
    <cellStyle name="Comma 14 5 3" xfId="3050" xr:uid="{00000000-0005-0000-0000-0000D30B0000}"/>
    <cellStyle name="Comma 14 6" xfId="3051" xr:uid="{00000000-0005-0000-0000-0000D40B0000}"/>
    <cellStyle name="Comma 14 6 2" xfId="3052" xr:uid="{00000000-0005-0000-0000-0000D50B0000}"/>
    <cellStyle name="Comma 14 6 3" xfId="3053" xr:uid="{00000000-0005-0000-0000-0000D60B0000}"/>
    <cellStyle name="Comma 15" xfId="3054" xr:uid="{00000000-0005-0000-0000-0000D70B0000}"/>
    <cellStyle name="Comma 15 2" xfId="3055" xr:uid="{00000000-0005-0000-0000-0000D80B0000}"/>
    <cellStyle name="Comma 15 2 2" xfId="3056" xr:uid="{00000000-0005-0000-0000-0000D90B0000}"/>
    <cellStyle name="Comma 15 2 2 2" xfId="3057" xr:uid="{00000000-0005-0000-0000-0000DA0B0000}"/>
    <cellStyle name="Comma 15 2 2 3" xfId="3058" xr:uid="{00000000-0005-0000-0000-0000DB0B0000}"/>
    <cellStyle name="Comma 15 2 3" xfId="3059" xr:uid="{00000000-0005-0000-0000-0000DC0B0000}"/>
    <cellStyle name="Comma 15 2 3 2" xfId="3060" xr:uid="{00000000-0005-0000-0000-0000DD0B0000}"/>
    <cellStyle name="Comma 15 2 3 3" xfId="3061" xr:uid="{00000000-0005-0000-0000-0000DE0B0000}"/>
    <cellStyle name="Comma 15 2 4" xfId="3062" xr:uid="{00000000-0005-0000-0000-0000DF0B0000}"/>
    <cellStyle name="Comma 15 3" xfId="3063" xr:uid="{00000000-0005-0000-0000-0000E00B0000}"/>
    <cellStyle name="Comma 15 3 2" xfId="3064" xr:uid="{00000000-0005-0000-0000-0000E10B0000}"/>
    <cellStyle name="Comma 15 3 2 2" xfId="3065" xr:uid="{00000000-0005-0000-0000-0000E20B0000}"/>
    <cellStyle name="Comma 15 3 2 2 2" xfId="3066" xr:uid="{00000000-0005-0000-0000-0000E30B0000}"/>
    <cellStyle name="Comma 15 3 2 2 3" xfId="3067" xr:uid="{00000000-0005-0000-0000-0000E40B0000}"/>
    <cellStyle name="Comma 15 3 2 2 3 2" xfId="3068" xr:uid="{00000000-0005-0000-0000-0000E50B0000}"/>
    <cellStyle name="Comma 15 3 2 2 4" xfId="3069" xr:uid="{00000000-0005-0000-0000-0000E60B0000}"/>
    <cellStyle name="Comma 15 3 2 2 5" xfId="3070" xr:uid="{00000000-0005-0000-0000-0000E70B0000}"/>
    <cellStyle name="Comma 15 3 2 3" xfId="3071" xr:uid="{00000000-0005-0000-0000-0000E80B0000}"/>
    <cellStyle name="Comma 15 3 2 3 2" xfId="3072" xr:uid="{00000000-0005-0000-0000-0000E90B0000}"/>
    <cellStyle name="Comma 15 3 2 3 2 2" xfId="3073" xr:uid="{00000000-0005-0000-0000-0000EA0B0000}"/>
    <cellStyle name="Comma 15 3 2 3 3" xfId="3074" xr:uid="{00000000-0005-0000-0000-0000EB0B0000}"/>
    <cellStyle name="Comma 15 3 2 4" xfId="3075" xr:uid="{00000000-0005-0000-0000-0000EC0B0000}"/>
    <cellStyle name="Comma 15 3 2 4 2" xfId="3076" xr:uid="{00000000-0005-0000-0000-0000ED0B0000}"/>
    <cellStyle name="Comma 15 3 2 4 3" xfId="3077" xr:uid="{00000000-0005-0000-0000-0000EE0B0000}"/>
    <cellStyle name="Comma 15 3 2 5" xfId="3078" xr:uid="{00000000-0005-0000-0000-0000EF0B0000}"/>
    <cellStyle name="Comma 15 3 2 5 2" xfId="3079" xr:uid="{00000000-0005-0000-0000-0000F00B0000}"/>
    <cellStyle name="Comma 15 3 2 5 3" xfId="3080" xr:uid="{00000000-0005-0000-0000-0000F10B0000}"/>
    <cellStyle name="Comma 15 3 2 6" xfId="3081" xr:uid="{00000000-0005-0000-0000-0000F20B0000}"/>
    <cellStyle name="Comma 15 3 2 6 2" xfId="3082" xr:uid="{00000000-0005-0000-0000-0000F30B0000}"/>
    <cellStyle name="Comma 15 3 2 6 2 2" xfId="3083" xr:uid="{00000000-0005-0000-0000-0000F40B0000}"/>
    <cellStyle name="Comma 15 3 2 7" xfId="3084" xr:uid="{00000000-0005-0000-0000-0000F50B0000}"/>
    <cellStyle name="Comma 15 3 2 7 2" xfId="3085" xr:uid="{00000000-0005-0000-0000-0000F60B0000}"/>
    <cellStyle name="Comma 15 3 2 7 3" xfId="3086" xr:uid="{00000000-0005-0000-0000-0000F70B0000}"/>
    <cellStyle name="Comma 15 3 2 8" xfId="3087" xr:uid="{00000000-0005-0000-0000-0000F80B0000}"/>
    <cellStyle name="Comma 15 3 3" xfId="3088" xr:uid="{00000000-0005-0000-0000-0000F90B0000}"/>
    <cellStyle name="Comma 15 3 3 2" xfId="3089" xr:uid="{00000000-0005-0000-0000-0000FA0B0000}"/>
    <cellStyle name="Comma 15 3 3 2 2" xfId="3090" xr:uid="{00000000-0005-0000-0000-0000FB0B0000}"/>
    <cellStyle name="Comma 15 3 3 2 2 2" xfId="3091" xr:uid="{00000000-0005-0000-0000-0000FC0B0000}"/>
    <cellStyle name="Comma 15 3 3 2 3" xfId="3092" xr:uid="{00000000-0005-0000-0000-0000FD0B0000}"/>
    <cellStyle name="Comma 15 3 3 2 3 2" xfId="3093" xr:uid="{00000000-0005-0000-0000-0000FE0B0000}"/>
    <cellStyle name="Comma 15 3 3 2 4" xfId="3094" xr:uid="{00000000-0005-0000-0000-0000FF0B0000}"/>
    <cellStyle name="Comma 15 3 3 3" xfId="3095" xr:uid="{00000000-0005-0000-0000-0000000C0000}"/>
    <cellStyle name="Comma 15 3 3 3 2" xfId="3096" xr:uid="{00000000-0005-0000-0000-0000010C0000}"/>
    <cellStyle name="Comma 15 3 3 4" xfId="3097" xr:uid="{00000000-0005-0000-0000-0000020C0000}"/>
    <cellStyle name="Comma 15 3 3 4 2" xfId="3098" xr:uid="{00000000-0005-0000-0000-0000030C0000}"/>
    <cellStyle name="Comma 15 3 3 5" xfId="3099" xr:uid="{00000000-0005-0000-0000-0000040C0000}"/>
    <cellStyle name="Comma 15 3 3 5 2" xfId="3100" xr:uid="{00000000-0005-0000-0000-0000050C0000}"/>
    <cellStyle name="Comma 15 3 3 6" xfId="3101" xr:uid="{00000000-0005-0000-0000-0000060C0000}"/>
    <cellStyle name="Comma 15 3 3 7" xfId="3102" xr:uid="{00000000-0005-0000-0000-0000070C0000}"/>
    <cellStyle name="Comma 15 3 3 8" xfId="3103" xr:uid="{00000000-0005-0000-0000-0000080C0000}"/>
    <cellStyle name="Comma 15 3 4" xfId="3104" xr:uid="{00000000-0005-0000-0000-0000090C0000}"/>
    <cellStyle name="Comma 15 3 4 2" xfId="3105" xr:uid="{00000000-0005-0000-0000-00000A0C0000}"/>
    <cellStyle name="Comma 15 3 4 3" xfId="3106" xr:uid="{00000000-0005-0000-0000-00000B0C0000}"/>
    <cellStyle name="Comma 15 3 5" xfId="3107" xr:uid="{00000000-0005-0000-0000-00000C0C0000}"/>
    <cellStyle name="Comma 15 3 5 2" xfId="3108" xr:uid="{00000000-0005-0000-0000-00000D0C0000}"/>
    <cellStyle name="Comma 15 4" xfId="3109" xr:uid="{00000000-0005-0000-0000-00000E0C0000}"/>
    <cellStyle name="Comma 15 4 2" xfId="3110" xr:uid="{00000000-0005-0000-0000-00000F0C0000}"/>
    <cellStyle name="Comma 15 4 2 2" xfId="3111" xr:uid="{00000000-0005-0000-0000-0000100C0000}"/>
    <cellStyle name="Comma 15 4 2 3" xfId="3112" xr:uid="{00000000-0005-0000-0000-0000110C0000}"/>
    <cellStyle name="Comma 15 4 2 3 2" xfId="3113" xr:uid="{00000000-0005-0000-0000-0000120C0000}"/>
    <cellStyle name="Comma 15 4 2 4" xfId="3114" xr:uid="{00000000-0005-0000-0000-0000130C0000}"/>
    <cellStyle name="Comma 15 4 2 5" xfId="3115" xr:uid="{00000000-0005-0000-0000-0000140C0000}"/>
    <cellStyle name="Comma 15 4 3" xfId="3116" xr:uid="{00000000-0005-0000-0000-0000150C0000}"/>
    <cellStyle name="Comma 15 4 3 2" xfId="3117" xr:uid="{00000000-0005-0000-0000-0000160C0000}"/>
    <cellStyle name="Comma 15 4 3 2 2" xfId="3118" xr:uid="{00000000-0005-0000-0000-0000170C0000}"/>
    <cellStyle name="Comma 15 4 3 2 3" xfId="3119" xr:uid="{00000000-0005-0000-0000-0000180C0000}"/>
    <cellStyle name="Comma 15 4 3 3" xfId="3120" xr:uid="{00000000-0005-0000-0000-0000190C0000}"/>
    <cellStyle name="Comma 15 4 4" xfId="3121" xr:uid="{00000000-0005-0000-0000-00001A0C0000}"/>
    <cellStyle name="Comma 15 4 4 2" xfId="3122" xr:uid="{00000000-0005-0000-0000-00001B0C0000}"/>
    <cellStyle name="Comma 15 4 4 3" xfId="3123" xr:uid="{00000000-0005-0000-0000-00001C0C0000}"/>
    <cellStyle name="Comma 15 4 5" xfId="3124" xr:uid="{00000000-0005-0000-0000-00001D0C0000}"/>
    <cellStyle name="Comma 15 4 5 2" xfId="3125" xr:uid="{00000000-0005-0000-0000-00001E0C0000}"/>
    <cellStyle name="Comma 15 4 5 3" xfId="3126" xr:uid="{00000000-0005-0000-0000-00001F0C0000}"/>
    <cellStyle name="Comma 15 4 6" xfId="3127" xr:uid="{00000000-0005-0000-0000-0000200C0000}"/>
    <cellStyle name="Comma 15 4 6 2" xfId="3128" xr:uid="{00000000-0005-0000-0000-0000210C0000}"/>
    <cellStyle name="Comma 15 4 6 2 2" xfId="3129" xr:uid="{00000000-0005-0000-0000-0000220C0000}"/>
    <cellStyle name="Comma 15 4 7" xfId="3130" xr:uid="{00000000-0005-0000-0000-0000230C0000}"/>
    <cellStyle name="Comma 15 4 7 2" xfId="3131" xr:uid="{00000000-0005-0000-0000-0000240C0000}"/>
    <cellStyle name="Comma 15 4 7 3" xfId="3132" xr:uid="{00000000-0005-0000-0000-0000250C0000}"/>
    <cellStyle name="Comma 15 4 8" xfId="3133" xr:uid="{00000000-0005-0000-0000-0000260C0000}"/>
    <cellStyle name="Comma 15 5" xfId="3134" xr:uid="{00000000-0005-0000-0000-0000270C0000}"/>
    <cellStyle name="Comma 15 5 2" xfId="3135" xr:uid="{00000000-0005-0000-0000-0000280C0000}"/>
    <cellStyle name="Comma 15 5 2 2" xfId="3136" xr:uid="{00000000-0005-0000-0000-0000290C0000}"/>
    <cellStyle name="Comma 15 5 2 2 2" xfId="3137" xr:uid="{00000000-0005-0000-0000-00002A0C0000}"/>
    <cellStyle name="Comma 15 5 2 3" xfId="3138" xr:uid="{00000000-0005-0000-0000-00002B0C0000}"/>
    <cellStyle name="Comma 15 5 2 3 2" xfId="3139" xr:uid="{00000000-0005-0000-0000-00002C0C0000}"/>
    <cellStyle name="Comma 15 5 2 4" xfId="3140" xr:uid="{00000000-0005-0000-0000-00002D0C0000}"/>
    <cellStyle name="Comma 15 5 3" xfId="3141" xr:uid="{00000000-0005-0000-0000-00002E0C0000}"/>
    <cellStyle name="Comma 15 5 3 2" xfId="3142" xr:uid="{00000000-0005-0000-0000-00002F0C0000}"/>
    <cellStyle name="Comma 15 5 4" xfId="3143" xr:uid="{00000000-0005-0000-0000-0000300C0000}"/>
    <cellStyle name="Comma 15 5 4 2" xfId="3144" xr:uid="{00000000-0005-0000-0000-0000310C0000}"/>
    <cellStyle name="Comma 15 5 5" xfId="3145" xr:uid="{00000000-0005-0000-0000-0000320C0000}"/>
    <cellStyle name="Comma 15 5 5 2" xfId="3146" xr:uid="{00000000-0005-0000-0000-0000330C0000}"/>
    <cellStyle name="Comma 15 5 6" xfId="3147" xr:uid="{00000000-0005-0000-0000-0000340C0000}"/>
    <cellStyle name="Comma 15 5 7" xfId="3148" xr:uid="{00000000-0005-0000-0000-0000350C0000}"/>
    <cellStyle name="Comma 15 5 8" xfId="3149" xr:uid="{00000000-0005-0000-0000-0000360C0000}"/>
    <cellStyle name="Comma 15 6" xfId="3150" xr:uid="{00000000-0005-0000-0000-0000370C0000}"/>
    <cellStyle name="Comma 15 6 2" xfId="3151" xr:uid="{00000000-0005-0000-0000-0000380C0000}"/>
    <cellStyle name="Comma 15 6 3" xfId="3152" xr:uid="{00000000-0005-0000-0000-0000390C0000}"/>
    <cellStyle name="Comma 15 7" xfId="3153" xr:uid="{00000000-0005-0000-0000-00003A0C0000}"/>
    <cellStyle name="Comma 15 7 2" xfId="3154" xr:uid="{00000000-0005-0000-0000-00003B0C0000}"/>
    <cellStyle name="Comma 16" xfId="3155" xr:uid="{00000000-0005-0000-0000-00003C0C0000}"/>
    <cellStyle name="Comma 16 2" xfId="3156" xr:uid="{00000000-0005-0000-0000-00003D0C0000}"/>
    <cellStyle name="Comma 16 2 2" xfId="3157" xr:uid="{00000000-0005-0000-0000-00003E0C0000}"/>
    <cellStyle name="Comma 16 2 2 2" xfId="3158" xr:uid="{00000000-0005-0000-0000-00003F0C0000}"/>
    <cellStyle name="Comma 16 2 2 3" xfId="3159" xr:uid="{00000000-0005-0000-0000-0000400C0000}"/>
    <cellStyle name="Comma 16 2 2 3 2" xfId="3160" xr:uid="{00000000-0005-0000-0000-0000410C0000}"/>
    <cellStyle name="Comma 16 2 2 4" xfId="3161" xr:uid="{00000000-0005-0000-0000-0000420C0000}"/>
    <cellStyle name="Comma 16 2 2 5" xfId="3162" xr:uid="{00000000-0005-0000-0000-0000430C0000}"/>
    <cellStyle name="Comma 16 2 3" xfId="3163" xr:uid="{00000000-0005-0000-0000-0000440C0000}"/>
    <cellStyle name="Comma 16 2 3 2" xfId="3164" xr:uid="{00000000-0005-0000-0000-0000450C0000}"/>
    <cellStyle name="Comma 16 2 3 2 2" xfId="3165" xr:uid="{00000000-0005-0000-0000-0000460C0000}"/>
    <cellStyle name="Comma 16 2 3 2 3" xfId="3166" xr:uid="{00000000-0005-0000-0000-0000470C0000}"/>
    <cellStyle name="Comma 16 2 3 3" xfId="3167" xr:uid="{00000000-0005-0000-0000-0000480C0000}"/>
    <cellStyle name="Comma 16 2 3 4" xfId="3168" xr:uid="{00000000-0005-0000-0000-0000490C0000}"/>
    <cellStyle name="Comma 16 2 4" xfId="3169" xr:uid="{00000000-0005-0000-0000-00004A0C0000}"/>
    <cellStyle name="Comma 16 2 4 2" xfId="3170" xr:uid="{00000000-0005-0000-0000-00004B0C0000}"/>
    <cellStyle name="Comma 16 2 4 3" xfId="3171" xr:uid="{00000000-0005-0000-0000-00004C0C0000}"/>
    <cellStyle name="Comma 16 2 5" xfId="3172" xr:uid="{00000000-0005-0000-0000-00004D0C0000}"/>
    <cellStyle name="Comma 16 2 5 2" xfId="3173" xr:uid="{00000000-0005-0000-0000-00004E0C0000}"/>
    <cellStyle name="Comma 16 2 5 3" xfId="3174" xr:uid="{00000000-0005-0000-0000-00004F0C0000}"/>
    <cellStyle name="Comma 16 2 6" xfId="3175" xr:uid="{00000000-0005-0000-0000-0000500C0000}"/>
    <cellStyle name="Comma 16 2 6 2" xfId="3176" xr:uid="{00000000-0005-0000-0000-0000510C0000}"/>
    <cellStyle name="Comma 16 2 6 2 2" xfId="3177" xr:uid="{00000000-0005-0000-0000-0000520C0000}"/>
    <cellStyle name="Comma 16 2 7" xfId="3178" xr:uid="{00000000-0005-0000-0000-0000530C0000}"/>
    <cellStyle name="Comma 16 2 7 2" xfId="3179" xr:uid="{00000000-0005-0000-0000-0000540C0000}"/>
    <cellStyle name="Comma 16 2 7 3" xfId="3180" xr:uid="{00000000-0005-0000-0000-0000550C0000}"/>
    <cellStyle name="Comma 16 2 8" xfId="3181" xr:uid="{00000000-0005-0000-0000-0000560C0000}"/>
    <cellStyle name="Comma 16 3" xfId="3182" xr:uid="{00000000-0005-0000-0000-0000570C0000}"/>
    <cellStyle name="Comma 16 3 2" xfId="3183" xr:uid="{00000000-0005-0000-0000-0000580C0000}"/>
    <cellStyle name="Comma 16 3 2 2" xfId="3184" xr:uid="{00000000-0005-0000-0000-0000590C0000}"/>
    <cellStyle name="Comma 16 3 2 2 2" xfId="3185" xr:uid="{00000000-0005-0000-0000-00005A0C0000}"/>
    <cellStyle name="Comma 16 3 2 3" xfId="3186" xr:uid="{00000000-0005-0000-0000-00005B0C0000}"/>
    <cellStyle name="Comma 16 3 2 3 2" xfId="3187" xr:uid="{00000000-0005-0000-0000-00005C0C0000}"/>
    <cellStyle name="Comma 16 3 2 4" xfId="3188" xr:uid="{00000000-0005-0000-0000-00005D0C0000}"/>
    <cellStyle name="Comma 16 3 3" xfId="3189" xr:uid="{00000000-0005-0000-0000-00005E0C0000}"/>
    <cellStyle name="Comma 16 3 3 2" xfId="3190" xr:uid="{00000000-0005-0000-0000-00005F0C0000}"/>
    <cellStyle name="Comma 16 3 4" xfId="3191" xr:uid="{00000000-0005-0000-0000-0000600C0000}"/>
    <cellStyle name="Comma 16 3 4 2" xfId="3192" xr:uid="{00000000-0005-0000-0000-0000610C0000}"/>
    <cellStyle name="Comma 16 3 5" xfId="3193" xr:uid="{00000000-0005-0000-0000-0000620C0000}"/>
    <cellStyle name="Comma 16 3 5 2" xfId="3194" xr:uid="{00000000-0005-0000-0000-0000630C0000}"/>
    <cellStyle name="Comma 16 3 6" xfId="3195" xr:uid="{00000000-0005-0000-0000-0000640C0000}"/>
    <cellStyle name="Comma 16 3 7" xfId="3196" xr:uid="{00000000-0005-0000-0000-0000650C0000}"/>
    <cellStyle name="Comma 16 3 8" xfId="3197" xr:uid="{00000000-0005-0000-0000-0000660C0000}"/>
    <cellStyle name="Comma 16 4" xfId="3198" xr:uid="{00000000-0005-0000-0000-0000670C0000}"/>
    <cellStyle name="Comma 16 4 2" xfId="3199" xr:uid="{00000000-0005-0000-0000-0000680C0000}"/>
    <cellStyle name="Comma 16 4 3" xfId="3200" xr:uid="{00000000-0005-0000-0000-0000690C0000}"/>
    <cellStyle name="Comma 16 5" xfId="3201" xr:uid="{00000000-0005-0000-0000-00006A0C0000}"/>
    <cellStyle name="Comma 16 5 2" xfId="3202" xr:uid="{00000000-0005-0000-0000-00006B0C0000}"/>
    <cellStyle name="Comma 17" xfId="3203" xr:uid="{00000000-0005-0000-0000-00006C0C0000}"/>
    <cellStyle name="Comma 17 2" xfId="3204" xr:uid="{00000000-0005-0000-0000-00006D0C0000}"/>
    <cellStyle name="Comma 17 2 2" xfId="3205" xr:uid="{00000000-0005-0000-0000-00006E0C0000}"/>
    <cellStyle name="Comma 17 2 2 2" xfId="3206" xr:uid="{00000000-0005-0000-0000-00006F0C0000}"/>
    <cellStyle name="Comma 17 2 2 3" xfId="3207" xr:uid="{00000000-0005-0000-0000-0000700C0000}"/>
    <cellStyle name="Comma 17 2 2 3 2" xfId="3208" xr:uid="{00000000-0005-0000-0000-0000710C0000}"/>
    <cellStyle name="Comma 17 2 2 4" xfId="3209" xr:uid="{00000000-0005-0000-0000-0000720C0000}"/>
    <cellStyle name="Comma 17 2 2 5" xfId="3210" xr:uid="{00000000-0005-0000-0000-0000730C0000}"/>
    <cellStyle name="Comma 17 2 3" xfId="3211" xr:uid="{00000000-0005-0000-0000-0000740C0000}"/>
    <cellStyle name="Comma 17 2 3 2" xfId="3212" xr:uid="{00000000-0005-0000-0000-0000750C0000}"/>
    <cellStyle name="Comma 17 2 3 2 2" xfId="3213" xr:uid="{00000000-0005-0000-0000-0000760C0000}"/>
    <cellStyle name="Comma 17 2 3 2 3" xfId="3214" xr:uid="{00000000-0005-0000-0000-0000770C0000}"/>
    <cellStyle name="Comma 17 2 3 3" xfId="3215" xr:uid="{00000000-0005-0000-0000-0000780C0000}"/>
    <cellStyle name="Comma 17 2 3 4" xfId="3216" xr:uid="{00000000-0005-0000-0000-0000790C0000}"/>
    <cellStyle name="Comma 17 2 4" xfId="3217" xr:uid="{00000000-0005-0000-0000-00007A0C0000}"/>
    <cellStyle name="Comma 17 2 4 2" xfId="3218" xr:uid="{00000000-0005-0000-0000-00007B0C0000}"/>
    <cellStyle name="Comma 17 2 4 3" xfId="3219" xr:uid="{00000000-0005-0000-0000-00007C0C0000}"/>
    <cellStyle name="Comma 17 2 5" xfId="3220" xr:uid="{00000000-0005-0000-0000-00007D0C0000}"/>
    <cellStyle name="Comma 17 2 5 2" xfId="3221" xr:uid="{00000000-0005-0000-0000-00007E0C0000}"/>
    <cellStyle name="Comma 17 2 5 3" xfId="3222" xr:uid="{00000000-0005-0000-0000-00007F0C0000}"/>
    <cellStyle name="Comma 17 2 6" xfId="3223" xr:uid="{00000000-0005-0000-0000-0000800C0000}"/>
    <cellStyle name="Comma 17 2 6 2" xfId="3224" xr:uid="{00000000-0005-0000-0000-0000810C0000}"/>
    <cellStyle name="Comma 17 2 6 2 2" xfId="3225" xr:uid="{00000000-0005-0000-0000-0000820C0000}"/>
    <cellStyle name="Comma 17 2 7" xfId="3226" xr:uid="{00000000-0005-0000-0000-0000830C0000}"/>
    <cellStyle name="Comma 17 2 7 2" xfId="3227" xr:uid="{00000000-0005-0000-0000-0000840C0000}"/>
    <cellStyle name="Comma 17 2 7 3" xfId="3228" xr:uid="{00000000-0005-0000-0000-0000850C0000}"/>
    <cellStyle name="Comma 17 2 8" xfId="3229" xr:uid="{00000000-0005-0000-0000-0000860C0000}"/>
    <cellStyle name="Comma 17 3" xfId="3230" xr:uid="{00000000-0005-0000-0000-0000870C0000}"/>
    <cellStyle name="Comma 17 3 2" xfId="3231" xr:uid="{00000000-0005-0000-0000-0000880C0000}"/>
    <cellStyle name="Comma 17 3 2 2" xfId="3232" xr:uid="{00000000-0005-0000-0000-0000890C0000}"/>
    <cellStyle name="Comma 17 3 2 2 2" xfId="3233" xr:uid="{00000000-0005-0000-0000-00008A0C0000}"/>
    <cellStyle name="Comma 17 3 2 3" xfId="3234" xr:uid="{00000000-0005-0000-0000-00008B0C0000}"/>
    <cellStyle name="Comma 17 3 2 3 2" xfId="3235" xr:uid="{00000000-0005-0000-0000-00008C0C0000}"/>
    <cellStyle name="Comma 17 3 2 4" xfId="3236" xr:uid="{00000000-0005-0000-0000-00008D0C0000}"/>
    <cellStyle name="Comma 17 3 3" xfId="3237" xr:uid="{00000000-0005-0000-0000-00008E0C0000}"/>
    <cellStyle name="Comma 17 3 3 2" xfId="3238" xr:uid="{00000000-0005-0000-0000-00008F0C0000}"/>
    <cellStyle name="Comma 17 3 4" xfId="3239" xr:uid="{00000000-0005-0000-0000-0000900C0000}"/>
    <cellStyle name="Comma 17 3 4 2" xfId="3240" xr:uid="{00000000-0005-0000-0000-0000910C0000}"/>
    <cellStyle name="Comma 17 3 5" xfId="3241" xr:uid="{00000000-0005-0000-0000-0000920C0000}"/>
    <cellStyle name="Comma 17 3 5 2" xfId="3242" xr:uid="{00000000-0005-0000-0000-0000930C0000}"/>
    <cellStyle name="Comma 17 3 6" xfId="3243" xr:uid="{00000000-0005-0000-0000-0000940C0000}"/>
    <cellStyle name="Comma 17 3 7" xfId="3244" xr:uid="{00000000-0005-0000-0000-0000950C0000}"/>
    <cellStyle name="Comma 17 3 8" xfId="3245" xr:uid="{00000000-0005-0000-0000-0000960C0000}"/>
    <cellStyle name="Comma 17 4" xfId="3246" xr:uid="{00000000-0005-0000-0000-0000970C0000}"/>
    <cellStyle name="Comma 17 4 2" xfId="3247" xr:uid="{00000000-0005-0000-0000-0000980C0000}"/>
    <cellStyle name="Comma 17 4 3" xfId="3248" xr:uid="{00000000-0005-0000-0000-0000990C0000}"/>
    <cellStyle name="Comma 17 5" xfId="3249" xr:uid="{00000000-0005-0000-0000-00009A0C0000}"/>
    <cellStyle name="Comma 17 5 2" xfId="3250" xr:uid="{00000000-0005-0000-0000-00009B0C0000}"/>
    <cellStyle name="Comma 18" xfId="3251" xr:uid="{00000000-0005-0000-0000-00009C0C0000}"/>
    <cellStyle name="Comma 18 2" xfId="3252" xr:uid="{00000000-0005-0000-0000-00009D0C0000}"/>
    <cellStyle name="Comma 18 2 2" xfId="3253" xr:uid="{00000000-0005-0000-0000-00009E0C0000}"/>
    <cellStyle name="Comma 18 2 2 2" xfId="3254" xr:uid="{00000000-0005-0000-0000-00009F0C0000}"/>
    <cellStyle name="Comma 18 2 2 3" xfId="3255" xr:uid="{00000000-0005-0000-0000-0000A00C0000}"/>
    <cellStyle name="Comma 18 2 2 3 2" xfId="3256" xr:uid="{00000000-0005-0000-0000-0000A10C0000}"/>
    <cellStyle name="Comma 18 2 2 4" xfId="3257" xr:uid="{00000000-0005-0000-0000-0000A20C0000}"/>
    <cellStyle name="Comma 18 2 2 5" xfId="3258" xr:uid="{00000000-0005-0000-0000-0000A30C0000}"/>
    <cellStyle name="Comma 18 2 3" xfId="3259" xr:uid="{00000000-0005-0000-0000-0000A40C0000}"/>
    <cellStyle name="Comma 18 2 3 2" xfId="3260" xr:uid="{00000000-0005-0000-0000-0000A50C0000}"/>
    <cellStyle name="Comma 18 2 3 2 2" xfId="3261" xr:uid="{00000000-0005-0000-0000-0000A60C0000}"/>
    <cellStyle name="Comma 18 2 3 2 3" xfId="3262" xr:uid="{00000000-0005-0000-0000-0000A70C0000}"/>
    <cellStyle name="Comma 18 2 3 3" xfId="3263" xr:uid="{00000000-0005-0000-0000-0000A80C0000}"/>
    <cellStyle name="Comma 18 2 3 4" xfId="3264" xr:uid="{00000000-0005-0000-0000-0000A90C0000}"/>
    <cellStyle name="Comma 18 2 4" xfId="3265" xr:uid="{00000000-0005-0000-0000-0000AA0C0000}"/>
    <cellStyle name="Comma 18 2 4 2" xfId="3266" xr:uid="{00000000-0005-0000-0000-0000AB0C0000}"/>
    <cellStyle name="Comma 18 2 4 3" xfId="3267" xr:uid="{00000000-0005-0000-0000-0000AC0C0000}"/>
    <cellStyle name="Comma 18 2 5" xfId="3268" xr:uid="{00000000-0005-0000-0000-0000AD0C0000}"/>
    <cellStyle name="Comma 18 2 5 2" xfId="3269" xr:uid="{00000000-0005-0000-0000-0000AE0C0000}"/>
    <cellStyle name="Comma 18 2 5 3" xfId="3270" xr:uid="{00000000-0005-0000-0000-0000AF0C0000}"/>
    <cellStyle name="Comma 18 2 6" xfId="3271" xr:uid="{00000000-0005-0000-0000-0000B00C0000}"/>
    <cellStyle name="Comma 18 2 6 2" xfId="3272" xr:uid="{00000000-0005-0000-0000-0000B10C0000}"/>
    <cellStyle name="Comma 18 2 6 2 2" xfId="3273" xr:uid="{00000000-0005-0000-0000-0000B20C0000}"/>
    <cellStyle name="Comma 18 2 7" xfId="3274" xr:uid="{00000000-0005-0000-0000-0000B30C0000}"/>
    <cellStyle name="Comma 18 2 7 2" xfId="3275" xr:uid="{00000000-0005-0000-0000-0000B40C0000}"/>
    <cellStyle name="Comma 18 2 7 3" xfId="3276" xr:uid="{00000000-0005-0000-0000-0000B50C0000}"/>
    <cellStyle name="Comma 18 2 8" xfId="3277" xr:uid="{00000000-0005-0000-0000-0000B60C0000}"/>
    <cellStyle name="Comma 18 3" xfId="3278" xr:uid="{00000000-0005-0000-0000-0000B70C0000}"/>
    <cellStyle name="Comma 18 3 2" xfId="3279" xr:uid="{00000000-0005-0000-0000-0000B80C0000}"/>
    <cellStyle name="Comma 18 3 2 2" xfId="3280" xr:uid="{00000000-0005-0000-0000-0000B90C0000}"/>
    <cellStyle name="Comma 18 3 2 2 2" xfId="3281" xr:uid="{00000000-0005-0000-0000-0000BA0C0000}"/>
    <cellStyle name="Comma 18 3 2 3" xfId="3282" xr:uid="{00000000-0005-0000-0000-0000BB0C0000}"/>
    <cellStyle name="Comma 18 3 2 3 2" xfId="3283" xr:uid="{00000000-0005-0000-0000-0000BC0C0000}"/>
    <cellStyle name="Comma 18 3 2 4" xfId="3284" xr:uid="{00000000-0005-0000-0000-0000BD0C0000}"/>
    <cellStyle name="Comma 18 3 3" xfId="3285" xr:uid="{00000000-0005-0000-0000-0000BE0C0000}"/>
    <cellStyle name="Comma 18 3 3 2" xfId="3286" xr:uid="{00000000-0005-0000-0000-0000BF0C0000}"/>
    <cellStyle name="Comma 18 3 4" xfId="3287" xr:uid="{00000000-0005-0000-0000-0000C00C0000}"/>
    <cellStyle name="Comma 18 3 4 2" xfId="3288" xr:uid="{00000000-0005-0000-0000-0000C10C0000}"/>
    <cellStyle name="Comma 18 3 5" xfId="3289" xr:uid="{00000000-0005-0000-0000-0000C20C0000}"/>
    <cellStyle name="Comma 18 3 5 2" xfId="3290" xr:uid="{00000000-0005-0000-0000-0000C30C0000}"/>
    <cellStyle name="Comma 18 3 6" xfId="3291" xr:uid="{00000000-0005-0000-0000-0000C40C0000}"/>
    <cellStyle name="Comma 18 3 7" xfId="3292" xr:uid="{00000000-0005-0000-0000-0000C50C0000}"/>
    <cellStyle name="Comma 18 3 8" xfId="3293" xr:uid="{00000000-0005-0000-0000-0000C60C0000}"/>
    <cellStyle name="Comma 18 4" xfId="3294" xr:uid="{00000000-0005-0000-0000-0000C70C0000}"/>
    <cellStyle name="Comma 18 4 2" xfId="3295" xr:uid="{00000000-0005-0000-0000-0000C80C0000}"/>
    <cellStyle name="Comma 18 4 3" xfId="3296" xr:uid="{00000000-0005-0000-0000-0000C90C0000}"/>
    <cellStyle name="Comma 18 5" xfId="3297" xr:uid="{00000000-0005-0000-0000-0000CA0C0000}"/>
    <cellStyle name="Comma 18 5 2" xfId="3298" xr:uid="{00000000-0005-0000-0000-0000CB0C0000}"/>
    <cellStyle name="Comma 19" xfId="3299" xr:uid="{00000000-0005-0000-0000-0000CC0C0000}"/>
    <cellStyle name="Comma 19 2" xfId="3300" xr:uid="{00000000-0005-0000-0000-0000CD0C0000}"/>
    <cellStyle name="Comma 19 2 2" xfId="3301" xr:uid="{00000000-0005-0000-0000-0000CE0C0000}"/>
    <cellStyle name="Comma 19 2 2 2" xfId="3302" xr:uid="{00000000-0005-0000-0000-0000CF0C0000}"/>
    <cellStyle name="Comma 19 2 2 2 2" xfId="3303" xr:uid="{00000000-0005-0000-0000-0000D00C0000}"/>
    <cellStyle name="Comma 19 2 2 2 2 2" xfId="3304" xr:uid="{00000000-0005-0000-0000-0000D10C0000}"/>
    <cellStyle name="Comma 19 2 2 2 3" xfId="3305" xr:uid="{00000000-0005-0000-0000-0000D20C0000}"/>
    <cellStyle name="Comma 19 2 2 2 3 2" xfId="3306" xr:uid="{00000000-0005-0000-0000-0000D30C0000}"/>
    <cellStyle name="Comma 19 2 2 2 4" xfId="3307" xr:uid="{00000000-0005-0000-0000-0000D40C0000}"/>
    <cellStyle name="Comma 19 2 2 3" xfId="3308" xr:uid="{00000000-0005-0000-0000-0000D50C0000}"/>
    <cellStyle name="Comma 19 2 2 3 2" xfId="3309" xr:uid="{00000000-0005-0000-0000-0000D60C0000}"/>
    <cellStyle name="Comma 19 2 2 3 3" xfId="3310" xr:uid="{00000000-0005-0000-0000-0000D70C0000}"/>
    <cellStyle name="Comma 19 2 2 3 4" xfId="3311" xr:uid="{00000000-0005-0000-0000-0000D80C0000}"/>
    <cellStyle name="Comma 19 2 2 4" xfId="3312" xr:uid="{00000000-0005-0000-0000-0000D90C0000}"/>
    <cellStyle name="Comma 19 2 2 4 2" xfId="3313" xr:uid="{00000000-0005-0000-0000-0000DA0C0000}"/>
    <cellStyle name="Comma 19 2 2 4 3" xfId="3314" xr:uid="{00000000-0005-0000-0000-0000DB0C0000}"/>
    <cellStyle name="Comma 19 2 2 5" xfId="3315" xr:uid="{00000000-0005-0000-0000-0000DC0C0000}"/>
    <cellStyle name="Comma 19 2 2 6" xfId="3316" xr:uid="{00000000-0005-0000-0000-0000DD0C0000}"/>
    <cellStyle name="Comma 19 2 3" xfId="3317" xr:uid="{00000000-0005-0000-0000-0000DE0C0000}"/>
    <cellStyle name="Comma 19 2 3 2" xfId="3318" xr:uid="{00000000-0005-0000-0000-0000DF0C0000}"/>
    <cellStyle name="Comma 19 2 3 2 2" xfId="3319" xr:uid="{00000000-0005-0000-0000-0000E00C0000}"/>
    <cellStyle name="Comma 19 2 3 2 3" xfId="3320" xr:uid="{00000000-0005-0000-0000-0000E10C0000}"/>
    <cellStyle name="Comma 19 2 3 3" xfId="3321" xr:uid="{00000000-0005-0000-0000-0000E20C0000}"/>
    <cellStyle name="Comma 19 2 3 3 2" xfId="3322" xr:uid="{00000000-0005-0000-0000-0000E30C0000}"/>
    <cellStyle name="Comma 19 2 3 4" xfId="3323" xr:uid="{00000000-0005-0000-0000-0000E40C0000}"/>
    <cellStyle name="Comma 19 2 4" xfId="3324" xr:uid="{00000000-0005-0000-0000-0000E50C0000}"/>
    <cellStyle name="Comma 19 2 4 2" xfId="3325" xr:uid="{00000000-0005-0000-0000-0000E60C0000}"/>
    <cellStyle name="Comma 19 2 4 3" xfId="3326" xr:uid="{00000000-0005-0000-0000-0000E70C0000}"/>
    <cellStyle name="Comma 19 2 5" xfId="3327" xr:uid="{00000000-0005-0000-0000-0000E80C0000}"/>
    <cellStyle name="Comma 19 2 5 2" xfId="3328" xr:uid="{00000000-0005-0000-0000-0000E90C0000}"/>
    <cellStyle name="Comma 19 2 6" xfId="3329" xr:uid="{00000000-0005-0000-0000-0000EA0C0000}"/>
    <cellStyle name="Comma 19 2 6 2" xfId="3330" xr:uid="{00000000-0005-0000-0000-0000EB0C0000}"/>
    <cellStyle name="Comma 19 2 7" xfId="3331" xr:uid="{00000000-0005-0000-0000-0000EC0C0000}"/>
    <cellStyle name="Comma 19 2 8" xfId="3332" xr:uid="{00000000-0005-0000-0000-0000ED0C0000}"/>
    <cellStyle name="Comma 19 3" xfId="3333" xr:uid="{00000000-0005-0000-0000-0000EE0C0000}"/>
    <cellStyle name="Comma 19 3 2" xfId="3334" xr:uid="{00000000-0005-0000-0000-0000EF0C0000}"/>
    <cellStyle name="Comma 19 3 2 2" xfId="3335" xr:uid="{00000000-0005-0000-0000-0000F00C0000}"/>
    <cellStyle name="Comma 19 3 2 3" xfId="3336" xr:uid="{00000000-0005-0000-0000-0000F10C0000}"/>
    <cellStyle name="Comma 19 3 2 3 2" xfId="3337" xr:uid="{00000000-0005-0000-0000-0000F20C0000}"/>
    <cellStyle name="Comma 19 3 2 4" xfId="3338" xr:uid="{00000000-0005-0000-0000-0000F30C0000}"/>
    <cellStyle name="Comma 19 3 2 5" xfId="3339" xr:uid="{00000000-0005-0000-0000-0000F40C0000}"/>
    <cellStyle name="Comma 19 3 3" xfId="3340" xr:uid="{00000000-0005-0000-0000-0000F50C0000}"/>
    <cellStyle name="Comma 19 3 3 2" xfId="3341" xr:uid="{00000000-0005-0000-0000-0000F60C0000}"/>
    <cellStyle name="Comma 19 3 3 2 2" xfId="3342" xr:uid="{00000000-0005-0000-0000-0000F70C0000}"/>
    <cellStyle name="Comma 19 3 3 3" xfId="3343" xr:uid="{00000000-0005-0000-0000-0000F80C0000}"/>
    <cellStyle name="Comma 19 3 4" xfId="3344" xr:uid="{00000000-0005-0000-0000-0000F90C0000}"/>
    <cellStyle name="Comma 19 3 4 2" xfId="3345" xr:uid="{00000000-0005-0000-0000-0000FA0C0000}"/>
    <cellStyle name="Comma 19 3 4 3" xfId="3346" xr:uid="{00000000-0005-0000-0000-0000FB0C0000}"/>
    <cellStyle name="Comma 19 3 5" xfId="3347" xr:uid="{00000000-0005-0000-0000-0000FC0C0000}"/>
    <cellStyle name="Comma 19 3 5 2" xfId="3348" xr:uid="{00000000-0005-0000-0000-0000FD0C0000}"/>
    <cellStyle name="Comma 19 3 5 3" xfId="3349" xr:uid="{00000000-0005-0000-0000-0000FE0C0000}"/>
    <cellStyle name="Comma 19 3 6" xfId="3350" xr:uid="{00000000-0005-0000-0000-0000FF0C0000}"/>
    <cellStyle name="Comma 19 3 6 2" xfId="3351" xr:uid="{00000000-0005-0000-0000-0000000D0000}"/>
    <cellStyle name="Comma 19 3 6 2 2" xfId="3352" xr:uid="{00000000-0005-0000-0000-0000010D0000}"/>
    <cellStyle name="Comma 19 3 7" xfId="3353" xr:uid="{00000000-0005-0000-0000-0000020D0000}"/>
    <cellStyle name="Comma 19 3 7 2" xfId="3354" xr:uid="{00000000-0005-0000-0000-0000030D0000}"/>
    <cellStyle name="Comma 19 3 7 3" xfId="3355" xr:uid="{00000000-0005-0000-0000-0000040D0000}"/>
    <cellStyle name="Comma 19 3 8" xfId="3356" xr:uid="{00000000-0005-0000-0000-0000050D0000}"/>
    <cellStyle name="Comma 19 4" xfId="3357" xr:uid="{00000000-0005-0000-0000-0000060D0000}"/>
    <cellStyle name="Comma 19 4 2" xfId="3358" xr:uid="{00000000-0005-0000-0000-0000070D0000}"/>
    <cellStyle name="Comma 19 4 2 2" xfId="3359" xr:uid="{00000000-0005-0000-0000-0000080D0000}"/>
    <cellStyle name="Comma 19 4 2 2 2" xfId="3360" xr:uid="{00000000-0005-0000-0000-0000090D0000}"/>
    <cellStyle name="Comma 19 4 2 3" xfId="3361" xr:uid="{00000000-0005-0000-0000-00000A0D0000}"/>
    <cellStyle name="Comma 19 4 2 3 2" xfId="3362" xr:uid="{00000000-0005-0000-0000-00000B0D0000}"/>
    <cellStyle name="Comma 19 4 2 4" xfId="3363" xr:uid="{00000000-0005-0000-0000-00000C0D0000}"/>
    <cellStyle name="Comma 19 4 3" xfId="3364" xr:uid="{00000000-0005-0000-0000-00000D0D0000}"/>
    <cellStyle name="Comma 19 4 3 2" xfId="3365" xr:uid="{00000000-0005-0000-0000-00000E0D0000}"/>
    <cellStyle name="Comma 19 4 4" xfId="3366" xr:uid="{00000000-0005-0000-0000-00000F0D0000}"/>
    <cellStyle name="Comma 19 4 4 2" xfId="3367" xr:uid="{00000000-0005-0000-0000-0000100D0000}"/>
    <cellStyle name="Comma 19 4 5" xfId="3368" xr:uid="{00000000-0005-0000-0000-0000110D0000}"/>
    <cellStyle name="Comma 19 4 5 2" xfId="3369" xr:uid="{00000000-0005-0000-0000-0000120D0000}"/>
    <cellStyle name="Comma 19 4 6" xfId="3370" xr:uid="{00000000-0005-0000-0000-0000130D0000}"/>
    <cellStyle name="Comma 19 4 7" xfId="3371" xr:uid="{00000000-0005-0000-0000-0000140D0000}"/>
    <cellStyle name="Comma 19 4 8" xfId="3372" xr:uid="{00000000-0005-0000-0000-0000150D0000}"/>
    <cellStyle name="Comma 19 5" xfId="3373" xr:uid="{00000000-0005-0000-0000-0000160D0000}"/>
    <cellStyle name="Comma 19 5 2" xfId="3374" xr:uid="{00000000-0005-0000-0000-0000170D0000}"/>
    <cellStyle name="Comma 19 5 3" xfId="3375" xr:uid="{00000000-0005-0000-0000-0000180D0000}"/>
    <cellStyle name="Comma 19 6" xfId="3376" xr:uid="{00000000-0005-0000-0000-0000190D0000}"/>
    <cellStyle name="Comma 19 6 2" xfId="3377" xr:uid="{00000000-0005-0000-0000-00001A0D0000}"/>
    <cellStyle name="Comma 2" xfId="20" xr:uid="{00000000-0005-0000-0000-00001B0D0000}"/>
    <cellStyle name="Comma 2 10" xfId="3378" xr:uid="{00000000-0005-0000-0000-00001C0D0000}"/>
    <cellStyle name="Comma 2 10 2" xfId="3379" xr:uid="{00000000-0005-0000-0000-00001D0D0000}"/>
    <cellStyle name="Comma 2 10 2 2" xfId="3380" xr:uid="{00000000-0005-0000-0000-00001E0D0000}"/>
    <cellStyle name="Comma 2 10 2 2 2" xfId="11" xr:uid="{00000000-0005-0000-0000-00001F0D0000}"/>
    <cellStyle name="Comma 2 10 2 2 3" xfId="3381" xr:uid="{00000000-0005-0000-0000-0000200D0000}"/>
    <cellStyle name="Comma 2 10 2 2 3 2" xfId="3382" xr:uid="{00000000-0005-0000-0000-0000210D0000}"/>
    <cellStyle name="Comma 2 10 2 2 4" xfId="3383" xr:uid="{00000000-0005-0000-0000-0000220D0000}"/>
    <cellStyle name="Comma 2 10 2 2 5" xfId="3384" xr:uid="{00000000-0005-0000-0000-0000230D0000}"/>
    <cellStyle name="Comma 2 10 2 3" xfId="3385" xr:uid="{00000000-0005-0000-0000-0000240D0000}"/>
    <cellStyle name="Comma 2 10 2 3 2" xfId="3386" xr:uid="{00000000-0005-0000-0000-0000250D0000}"/>
    <cellStyle name="Comma 2 10 2 3 2 2" xfId="3387" xr:uid="{00000000-0005-0000-0000-0000260D0000}"/>
    <cellStyle name="Comma 2 10 2 3 3" xfId="3388" xr:uid="{00000000-0005-0000-0000-0000270D0000}"/>
    <cellStyle name="Comma 2 10 2 4" xfId="3389" xr:uid="{00000000-0005-0000-0000-0000280D0000}"/>
    <cellStyle name="Comma 2 10 2 4 2" xfId="3390" xr:uid="{00000000-0005-0000-0000-0000290D0000}"/>
    <cellStyle name="Comma 2 10 2 4 3" xfId="3391" xr:uid="{00000000-0005-0000-0000-00002A0D0000}"/>
    <cellStyle name="Comma 2 10 2 5" xfId="3392" xr:uid="{00000000-0005-0000-0000-00002B0D0000}"/>
    <cellStyle name="Comma 2 10 2 5 2" xfId="3393" xr:uid="{00000000-0005-0000-0000-00002C0D0000}"/>
    <cellStyle name="Comma 2 10 2 5 3" xfId="3394" xr:uid="{00000000-0005-0000-0000-00002D0D0000}"/>
    <cellStyle name="Comma 2 10 2 6" xfId="3395" xr:uid="{00000000-0005-0000-0000-00002E0D0000}"/>
    <cellStyle name="Comma 2 10 2 6 2" xfId="3396" xr:uid="{00000000-0005-0000-0000-00002F0D0000}"/>
    <cellStyle name="Comma 2 10 2 6 2 2" xfId="3397" xr:uid="{00000000-0005-0000-0000-0000300D0000}"/>
    <cellStyle name="Comma 2 10 2 7" xfId="3398" xr:uid="{00000000-0005-0000-0000-0000310D0000}"/>
    <cellStyle name="Comma 2 10 2 7 2" xfId="3399" xr:uid="{00000000-0005-0000-0000-0000320D0000}"/>
    <cellStyle name="Comma 2 10 2 7 3" xfId="3400" xr:uid="{00000000-0005-0000-0000-0000330D0000}"/>
    <cellStyle name="Comma 2 10 2 8" xfId="3401" xr:uid="{00000000-0005-0000-0000-0000340D0000}"/>
    <cellStyle name="Comma 2 10 3" xfId="30" xr:uid="{00000000-0005-0000-0000-0000350D0000}"/>
    <cellStyle name="Comma 2 10 3 2" xfId="3402" xr:uid="{00000000-0005-0000-0000-0000360D0000}"/>
    <cellStyle name="Comma 2 10 3 2 2" xfId="3403" xr:uid="{00000000-0005-0000-0000-0000370D0000}"/>
    <cellStyle name="Comma 2 10 3 2 2 2" xfId="3404" xr:uid="{00000000-0005-0000-0000-0000380D0000}"/>
    <cellStyle name="Comma 2 10 3 2 3" xfId="3405" xr:uid="{00000000-0005-0000-0000-0000390D0000}"/>
    <cellStyle name="Comma 2 10 3 2 3 2" xfId="3406" xr:uid="{00000000-0005-0000-0000-00003A0D0000}"/>
    <cellStyle name="Comma 2 10 3 2 4" xfId="3407" xr:uid="{00000000-0005-0000-0000-00003B0D0000}"/>
    <cellStyle name="Comma 2 10 3 3" xfId="3408" xr:uid="{00000000-0005-0000-0000-00003C0D0000}"/>
    <cellStyle name="Comma 2 10 3 3 2" xfId="3409" xr:uid="{00000000-0005-0000-0000-00003D0D0000}"/>
    <cellStyle name="Comma 2 10 3 4" xfId="3410" xr:uid="{00000000-0005-0000-0000-00003E0D0000}"/>
    <cellStyle name="Comma 2 10 3 4 2" xfId="3411" xr:uid="{00000000-0005-0000-0000-00003F0D0000}"/>
    <cellStyle name="Comma 2 10 3 4 3" xfId="3412" xr:uid="{00000000-0005-0000-0000-0000400D0000}"/>
    <cellStyle name="Comma 2 10 3 5" xfId="3413" xr:uid="{00000000-0005-0000-0000-0000410D0000}"/>
    <cellStyle name="Comma 2 10 3 5 2" xfId="3414" xr:uid="{00000000-0005-0000-0000-0000420D0000}"/>
    <cellStyle name="Comma 2 10 3 6" xfId="3415" xr:uid="{00000000-0005-0000-0000-0000430D0000}"/>
    <cellStyle name="Comma 2 10 3 7" xfId="3416" xr:uid="{00000000-0005-0000-0000-0000440D0000}"/>
    <cellStyle name="Comma 2 10 3 8" xfId="3417" xr:uid="{00000000-0005-0000-0000-0000450D0000}"/>
    <cellStyle name="Comma 2 10 4" xfId="3418" xr:uid="{00000000-0005-0000-0000-0000460D0000}"/>
    <cellStyle name="Comma 2 10 4 2" xfId="3419" xr:uid="{00000000-0005-0000-0000-0000470D0000}"/>
    <cellStyle name="Comma 2 10 4 3" xfId="3420" xr:uid="{00000000-0005-0000-0000-0000480D0000}"/>
    <cellStyle name="Comma 2 10 5" xfId="3421" xr:uid="{00000000-0005-0000-0000-0000490D0000}"/>
    <cellStyle name="Comma 2 11" xfId="3422" xr:uid="{00000000-0005-0000-0000-00004A0D0000}"/>
    <cellStyle name="Comma 2 11 2" xfId="3423" xr:uid="{00000000-0005-0000-0000-00004B0D0000}"/>
    <cellStyle name="Comma 2 11 2 2" xfId="3424" xr:uid="{00000000-0005-0000-0000-00004C0D0000}"/>
    <cellStyle name="Comma 2 11 2 2 2" xfId="3425" xr:uid="{00000000-0005-0000-0000-00004D0D0000}"/>
    <cellStyle name="Comma 2 11 2 2 3" xfId="3426" xr:uid="{00000000-0005-0000-0000-00004E0D0000}"/>
    <cellStyle name="Comma 2 11 2 2 3 2" xfId="3427" xr:uid="{00000000-0005-0000-0000-00004F0D0000}"/>
    <cellStyle name="Comma 2 11 2 2 4" xfId="3428" xr:uid="{00000000-0005-0000-0000-0000500D0000}"/>
    <cellStyle name="Comma 2 11 2 2 5" xfId="3429" xr:uid="{00000000-0005-0000-0000-0000510D0000}"/>
    <cellStyle name="Comma 2 11 2 3" xfId="3430" xr:uid="{00000000-0005-0000-0000-0000520D0000}"/>
    <cellStyle name="Comma 2 11 2 3 2" xfId="3431" xr:uid="{00000000-0005-0000-0000-0000530D0000}"/>
    <cellStyle name="Comma 2 11 2 3 2 2" xfId="3432" xr:uid="{00000000-0005-0000-0000-0000540D0000}"/>
    <cellStyle name="Comma 2 11 2 3 3" xfId="3433" xr:uid="{00000000-0005-0000-0000-0000550D0000}"/>
    <cellStyle name="Comma 2 11 2 4" xfId="3434" xr:uid="{00000000-0005-0000-0000-0000560D0000}"/>
    <cellStyle name="Comma 2 11 2 4 2" xfId="3435" xr:uid="{00000000-0005-0000-0000-0000570D0000}"/>
    <cellStyle name="Comma 2 11 2 4 3" xfId="3436" xr:uid="{00000000-0005-0000-0000-0000580D0000}"/>
    <cellStyle name="Comma 2 11 2 5" xfId="3437" xr:uid="{00000000-0005-0000-0000-0000590D0000}"/>
    <cellStyle name="Comma 2 11 2 5 2" xfId="3438" xr:uid="{00000000-0005-0000-0000-00005A0D0000}"/>
    <cellStyle name="Comma 2 11 2 5 3" xfId="3439" xr:uid="{00000000-0005-0000-0000-00005B0D0000}"/>
    <cellStyle name="Comma 2 11 2 6" xfId="3440" xr:uid="{00000000-0005-0000-0000-00005C0D0000}"/>
    <cellStyle name="Comma 2 11 2 6 2" xfId="3441" xr:uid="{00000000-0005-0000-0000-00005D0D0000}"/>
    <cellStyle name="Comma 2 11 2 6 2 2" xfId="3442" xr:uid="{00000000-0005-0000-0000-00005E0D0000}"/>
    <cellStyle name="Comma 2 11 2 7" xfId="3443" xr:uid="{00000000-0005-0000-0000-00005F0D0000}"/>
    <cellStyle name="Comma 2 11 2 7 2" xfId="3444" xr:uid="{00000000-0005-0000-0000-0000600D0000}"/>
    <cellStyle name="Comma 2 11 2 7 3" xfId="3445" xr:uid="{00000000-0005-0000-0000-0000610D0000}"/>
    <cellStyle name="Comma 2 11 2 8" xfId="3446" xr:uid="{00000000-0005-0000-0000-0000620D0000}"/>
    <cellStyle name="Comma 2 11 3" xfId="3447" xr:uid="{00000000-0005-0000-0000-0000630D0000}"/>
    <cellStyle name="Comma 2 11 3 2" xfId="3448" xr:uid="{00000000-0005-0000-0000-0000640D0000}"/>
    <cellStyle name="Comma 2 11 3 2 2" xfId="3449" xr:uid="{00000000-0005-0000-0000-0000650D0000}"/>
    <cellStyle name="Comma 2 11 3 2 2 2" xfId="3450" xr:uid="{00000000-0005-0000-0000-0000660D0000}"/>
    <cellStyle name="Comma 2 11 3 2 3" xfId="3451" xr:uid="{00000000-0005-0000-0000-0000670D0000}"/>
    <cellStyle name="Comma 2 11 3 2 3 2" xfId="3452" xr:uid="{00000000-0005-0000-0000-0000680D0000}"/>
    <cellStyle name="Comma 2 11 3 2 4" xfId="3453" xr:uid="{00000000-0005-0000-0000-0000690D0000}"/>
    <cellStyle name="Comma 2 11 3 3" xfId="3454" xr:uid="{00000000-0005-0000-0000-00006A0D0000}"/>
    <cellStyle name="Comma 2 11 3 3 2" xfId="3455" xr:uid="{00000000-0005-0000-0000-00006B0D0000}"/>
    <cellStyle name="Comma 2 11 3 4" xfId="3456" xr:uid="{00000000-0005-0000-0000-00006C0D0000}"/>
    <cellStyle name="Comma 2 11 3 4 2" xfId="3457" xr:uid="{00000000-0005-0000-0000-00006D0D0000}"/>
    <cellStyle name="Comma 2 11 3 5" xfId="3458" xr:uid="{00000000-0005-0000-0000-00006E0D0000}"/>
    <cellStyle name="Comma 2 11 3 5 2" xfId="3459" xr:uid="{00000000-0005-0000-0000-00006F0D0000}"/>
    <cellStyle name="Comma 2 11 3 6" xfId="3460" xr:uid="{00000000-0005-0000-0000-0000700D0000}"/>
    <cellStyle name="Comma 2 11 3 7" xfId="3461" xr:uid="{00000000-0005-0000-0000-0000710D0000}"/>
    <cellStyle name="Comma 2 11 3 8" xfId="3462" xr:uid="{00000000-0005-0000-0000-0000720D0000}"/>
    <cellStyle name="Comma 2 11 4" xfId="3463" xr:uid="{00000000-0005-0000-0000-0000730D0000}"/>
    <cellStyle name="Comma 2 11 4 2" xfId="3464" xr:uid="{00000000-0005-0000-0000-0000740D0000}"/>
    <cellStyle name="Comma 2 11 4 3" xfId="3465" xr:uid="{00000000-0005-0000-0000-0000750D0000}"/>
    <cellStyle name="Comma 2 11 5" xfId="3466" xr:uid="{00000000-0005-0000-0000-0000760D0000}"/>
    <cellStyle name="Comma 2 11 5 2" xfId="3467" xr:uid="{00000000-0005-0000-0000-0000770D0000}"/>
    <cellStyle name="Comma 2 12" xfId="3468" xr:uid="{00000000-0005-0000-0000-0000780D0000}"/>
    <cellStyle name="Comma 2 12 2" xfId="3469" xr:uid="{00000000-0005-0000-0000-0000790D0000}"/>
    <cellStyle name="Comma 2 12 2 2" xfId="3470" xr:uid="{00000000-0005-0000-0000-00007A0D0000}"/>
    <cellStyle name="Comma 2 12 2 2 2" xfId="3471" xr:uid="{00000000-0005-0000-0000-00007B0D0000}"/>
    <cellStyle name="Comma 2 12 2 2 3" xfId="3472" xr:uid="{00000000-0005-0000-0000-00007C0D0000}"/>
    <cellStyle name="Comma 2 12 2 2 3 2" xfId="3473" xr:uid="{00000000-0005-0000-0000-00007D0D0000}"/>
    <cellStyle name="Comma 2 12 2 2 4" xfId="3474" xr:uid="{00000000-0005-0000-0000-00007E0D0000}"/>
    <cellStyle name="Comma 2 12 2 2 5" xfId="3475" xr:uid="{00000000-0005-0000-0000-00007F0D0000}"/>
    <cellStyle name="Comma 2 12 2 3" xfId="3476" xr:uid="{00000000-0005-0000-0000-0000800D0000}"/>
    <cellStyle name="Comma 2 12 2 3 2" xfId="3477" xr:uid="{00000000-0005-0000-0000-0000810D0000}"/>
    <cellStyle name="Comma 2 12 2 3 2 2" xfId="3478" xr:uid="{00000000-0005-0000-0000-0000820D0000}"/>
    <cellStyle name="Comma 2 12 2 3 3" xfId="3479" xr:uid="{00000000-0005-0000-0000-0000830D0000}"/>
    <cellStyle name="Comma 2 12 2 4" xfId="3480" xr:uid="{00000000-0005-0000-0000-0000840D0000}"/>
    <cellStyle name="Comma 2 12 2 4 2" xfId="3481" xr:uid="{00000000-0005-0000-0000-0000850D0000}"/>
    <cellStyle name="Comma 2 12 2 4 3" xfId="3482" xr:uid="{00000000-0005-0000-0000-0000860D0000}"/>
    <cellStyle name="Comma 2 12 2 5" xfId="3483" xr:uid="{00000000-0005-0000-0000-0000870D0000}"/>
    <cellStyle name="Comma 2 12 2 5 2" xfId="3484" xr:uid="{00000000-0005-0000-0000-0000880D0000}"/>
    <cellStyle name="Comma 2 12 2 5 3" xfId="3485" xr:uid="{00000000-0005-0000-0000-0000890D0000}"/>
    <cellStyle name="Comma 2 12 2 6" xfId="3486" xr:uid="{00000000-0005-0000-0000-00008A0D0000}"/>
    <cellStyle name="Comma 2 12 2 6 2" xfId="3487" xr:uid="{00000000-0005-0000-0000-00008B0D0000}"/>
    <cellStyle name="Comma 2 12 2 6 2 2" xfId="3488" xr:uid="{00000000-0005-0000-0000-00008C0D0000}"/>
    <cellStyle name="Comma 2 12 2 7" xfId="3489" xr:uid="{00000000-0005-0000-0000-00008D0D0000}"/>
    <cellStyle name="Comma 2 12 2 7 2" xfId="3490" xr:uid="{00000000-0005-0000-0000-00008E0D0000}"/>
    <cellStyle name="Comma 2 12 2 7 3" xfId="3491" xr:uid="{00000000-0005-0000-0000-00008F0D0000}"/>
    <cellStyle name="Comma 2 12 2 8" xfId="3492" xr:uid="{00000000-0005-0000-0000-0000900D0000}"/>
    <cellStyle name="Comma 2 12 3" xfId="3493" xr:uid="{00000000-0005-0000-0000-0000910D0000}"/>
    <cellStyle name="Comma 2 12 3 2" xfId="3494" xr:uid="{00000000-0005-0000-0000-0000920D0000}"/>
    <cellStyle name="Comma 2 12 3 2 2" xfId="3495" xr:uid="{00000000-0005-0000-0000-0000930D0000}"/>
    <cellStyle name="Comma 2 12 3 2 2 2" xfId="3496" xr:uid="{00000000-0005-0000-0000-0000940D0000}"/>
    <cellStyle name="Comma 2 12 3 2 3" xfId="3497" xr:uid="{00000000-0005-0000-0000-0000950D0000}"/>
    <cellStyle name="Comma 2 12 3 2 3 2" xfId="3498" xr:uid="{00000000-0005-0000-0000-0000960D0000}"/>
    <cellStyle name="Comma 2 12 3 2 4" xfId="3499" xr:uid="{00000000-0005-0000-0000-0000970D0000}"/>
    <cellStyle name="Comma 2 12 3 3" xfId="3500" xr:uid="{00000000-0005-0000-0000-0000980D0000}"/>
    <cellStyle name="Comma 2 12 3 3 2" xfId="3501" xr:uid="{00000000-0005-0000-0000-0000990D0000}"/>
    <cellStyle name="Comma 2 12 3 4" xfId="3502" xr:uid="{00000000-0005-0000-0000-00009A0D0000}"/>
    <cellStyle name="Comma 2 12 3 4 2" xfId="3503" xr:uid="{00000000-0005-0000-0000-00009B0D0000}"/>
    <cellStyle name="Comma 2 12 3 5" xfId="3504" xr:uid="{00000000-0005-0000-0000-00009C0D0000}"/>
    <cellStyle name="Comma 2 12 3 5 2" xfId="3505" xr:uid="{00000000-0005-0000-0000-00009D0D0000}"/>
    <cellStyle name="Comma 2 12 3 6" xfId="3506" xr:uid="{00000000-0005-0000-0000-00009E0D0000}"/>
    <cellStyle name="Comma 2 12 3 7" xfId="3507" xr:uid="{00000000-0005-0000-0000-00009F0D0000}"/>
    <cellStyle name="Comma 2 12 3 8" xfId="3508" xr:uid="{00000000-0005-0000-0000-0000A00D0000}"/>
    <cellStyle name="Comma 2 12 4" xfId="3509" xr:uid="{00000000-0005-0000-0000-0000A10D0000}"/>
    <cellStyle name="Comma 2 12 4 2" xfId="3510" xr:uid="{00000000-0005-0000-0000-0000A20D0000}"/>
    <cellStyle name="Comma 2 12 4 3" xfId="3511" xr:uid="{00000000-0005-0000-0000-0000A30D0000}"/>
    <cellStyle name="Comma 2 12 4 4" xfId="3512" xr:uid="{00000000-0005-0000-0000-0000A40D0000}"/>
    <cellStyle name="Comma 2 12 5" xfId="3513" xr:uid="{00000000-0005-0000-0000-0000A50D0000}"/>
    <cellStyle name="Comma 2 12 5 2" xfId="3514" xr:uid="{00000000-0005-0000-0000-0000A60D0000}"/>
    <cellStyle name="Comma 2 13" xfId="3515" xr:uid="{00000000-0005-0000-0000-0000A70D0000}"/>
    <cellStyle name="Comma 2 13 2" xfId="3516" xr:uid="{00000000-0005-0000-0000-0000A80D0000}"/>
    <cellStyle name="Comma 2 13 2 2" xfId="3517" xr:uid="{00000000-0005-0000-0000-0000A90D0000}"/>
    <cellStyle name="Comma 2 13 2 2 2" xfId="3518" xr:uid="{00000000-0005-0000-0000-0000AA0D0000}"/>
    <cellStyle name="Comma 2 13 2 2 3" xfId="3519" xr:uid="{00000000-0005-0000-0000-0000AB0D0000}"/>
    <cellStyle name="Comma 2 13 2 2 3 2" xfId="3520" xr:uid="{00000000-0005-0000-0000-0000AC0D0000}"/>
    <cellStyle name="Comma 2 13 2 2 4" xfId="3521" xr:uid="{00000000-0005-0000-0000-0000AD0D0000}"/>
    <cellStyle name="Comma 2 13 2 2 5" xfId="3522" xr:uid="{00000000-0005-0000-0000-0000AE0D0000}"/>
    <cellStyle name="Comma 2 13 2 3" xfId="3523" xr:uid="{00000000-0005-0000-0000-0000AF0D0000}"/>
    <cellStyle name="Comma 2 13 2 3 2" xfId="3524" xr:uid="{00000000-0005-0000-0000-0000B00D0000}"/>
    <cellStyle name="Comma 2 13 2 3 2 2" xfId="3525" xr:uid="{00000000-0005-0000-0000-0000B10D0000}"/>
    <cellStyle name="Comma 2 13 2 3 3" xfId="3526" xr:uid="{00000000-0005-0000-0000-0000B20D0000}"/>
    <cellStyle name="Comma 2 13 2 4" xfId="3527" xr:uid="{00000000-0005-0000-0000-0000B30D0000}"/>
    <cellStyle name="Comma 2 13 2 4 2" xfId="3528" xr:uid="{00000000-0005-0000-0000-0000B40D0000}"/>
    <cellStyle name="Comma 2 13 2 4 3" xfId="3529" xr:uid="{00000000-0005-0000-0000-0000B50D0000}"/>
    <cellStyle name="Comma 2 13 2 5" xfId="3530" xr:uid="{00000000-0005-0000-0000-0000B60D0000}"/>
    <cellStyle name="Comma 2 13 2 5 2" xfId="3531" xr:uid="{00000000-0005-0000-0000-0000B70D0000}"/>
    <cellStyle name="Comma 2 13 2 5 3" xfId="3532" xr:uid="{00000000-0005-0000-0000-0000B80D0000}"/>
    <cellStyle name="Comma 2 13 2 6" xfId="3533" xr:uid="{00000000-0005-0000-0000-0000B90D0000}"/>
    <cellStyle name="Comma 2 13 2 6 2" xfId="3534" xr:uid="{00000000-0005-0000-0000-0000BA0D0000}"/>
    <cellStyle name="Comma 2 13 2 6 2 2" xfId="3535" xr:uid="{00000000-0005-0000-0000-0000BB0D0000}"/>
    <cellStyle name="Comma 2 13 2 7" xfId="3536" xr:uid="{00000000-0005-0000-0000-0000BC0D0000}"/>
    <cellStyle name="Comma 2 13 2 7 2" xfId="3537" xr:uid="{00000000-0005-0000-0000-0000BD0D0000}"/>
    <cellStyle name="Comma 2 13 2 7 3" xfId="3538" xr:uid="{00000000-0005-0000-0000-0000BE0D0000}"/>
    <cellStyle name="Comma 2 13 2 8" xfId="3539" xr:uid="{00000000-0005-0000-0000-0000BF0D0000}"/>
    <cellStyle name="Comma 2 13 3" xfId="3540" xr:uid="{00000000-0005-0000-0000-0000C00D0000}"/>
    <cellStyle name="Comma 2 13 3 2" xfId="3541" xr:uid="{00000000-0005-0000-0000-0000C10D0000}"/>
    <cellStyle name="Comma 2 13 3 2 2" xfId="3542" xr:uid="{00000000-0005-0000-0000-0000C20D0000}"/>
    <cellStyle name="Comma 2 13 3 2 2 2" xfId="3543" xr:uid="{00000000-0005-0000-0000-0000C30D0000}"/>
    <cellStyle name="Comma 2 13 3 2 3" xfId="3544" xr:uid="{00000000-0005-0000-0000-0000C40D0000}"/>
    <cellStyle name="Comma 2 13 3 2 3 2" xfId="3545" xr:uid="{00000000-0005-0000-0000-0000C50D0000}"/>
    <cellStyle name="Comma 2 13 3 2 4" xfId="3546" xr:uid="{00000000-0005-0000-0000-0000C60D0000}"/>
    <cellStyle name="Comma 2 13 3 3" xfId="3547" xr:uid="{00000000-0005-0000-0000-0000C70D0000}"/>
    <cellStyle name="Comma 2 13 3 3 2" xfId="3548" xr:uid="{00000000-0005-0000-0000-0000C80D0000}"/>
    <cellStyle name="Comma 2 13 3 4" xfId="3549" xr:uid="{00000000-0005-0000-0000-0000C90D0000}"/>
    <cellStyle name="Comma 2 13 3 4 2" xfId="3550" xr:uid="{00000000-0005-0000-0000-0000CA0D0000}"/>
    <cellStyle name="Comma 2 13 3 5" xfId="3551" xr:uid="{00000000-0005-0000-0000-0000CB0D0000}"/>
    <cellStyle name="Comma 2 13 3 5 2" xfId="3552" xr:uid="{00000000-0005-0000-0000-0000CC0D0000}"/>
    <cellStyle name="Comma 2 13 3 6" xfId="3553" xr:uid="{00000000-0005-0000-0000-0000CD0D0000}"/>
    <cellStyle name="Comma 2 13 3 7" xfId="3554" xr:uid="{00000000-0005-0000-0000-0000CE0D0000}"/>
    <cellStyle name="Comma 2 13 3 8" xfId="3555" xr:uid="{00000000-0005-0000-0000-0000CF0D0000}"/>
    <cellStyle name="Comma 2 13 4" xfId="3556" xr:uid="{00000000-0005-0000-0000-0000D00D0000}"/>
    <cellStyle name="Comma 2 13 4 2" xfId="3557" xr:uid="{00000000-0005-0000-0000-0000D10D0000}"/>
    <cellStyle name="Comma 2 13 4 3" xfId="3558" xr:uid="{00000000-0005-0000-0000-0000D20D0000}"/>
    <cellStyle name="Comma 2 13 5" xfId="3559" xr:uid="{00000000-0005-0000-0000-0000D30D0000}"/>
    <cellStyle name="Comma 2 13 5 2" xfId="3560" xr:uid="{00000000-0005-0000-0000-0000D40D0000}"/>
    <cellStyle name="Comma 2 14" xfId="3561" xr:uid="{00000000-0005-0000-0000-0000D50D0000}"/>
    <cellStyle name="Comma 2 14 2" xfId="3562" xr:uid="{00000000-0005-0000-0000-0000D60D0000}"/>
    <cellStyle name="Comma 2 14 2 2" xfId="3563" xr:uid="{00000000-0005-0000-0000-0000D70D0000}"/>
    <cellStyle name="Comma 2 14 2 2 2" xfId="3564" xr:uid="{00000000-0005-0000-0000-0000D80D0000}"/>
    <cellStyle name="Comma 2 14 2 2 3" xfId="3565" xr:uid="{00000000-0005-0000-0000-0000D90D0000}"/>
    <cellStyle name="Comma 2 14 2 2 3 2" xfId="3566" xr:uid="{00000000-0005-0000-0000-0000DA0D0000}"/>
    <cellStyle name="Comma 2 14 2 2 4" xfId="3567" xr:uid="{00000000-0005-0000-0000-0000DB0D0000}"/>
    <cellStyle name="Comma 2 14 2 2 5" xfId="3568" xr:uid="{00000000-0005-0000-0000-0000DC0D0000}"/>
    <cellStyle name="Comma 2 14 2 3" xfId="3569" xr:uid="{00000000-0005-0000-0000-0000DD0D0000}"/>
    <cellStyle name="Comma 2 14 2 3 2" xfId="3570" xr:uid="{00000000-0005-0000-0000-0000DE0D0000}"/>
    <cellStyle name="Comma 2 14 2 3 2 2" xfId="3571" xr:uid="{00000000-0005-0000-0000-0000DF0D0000}"/>
    <cellStyle name="Comma 2 14 2 3 3" xfId="3572" xr:uid="{00000000-0005-0000-0000-0000E00D0000}"/>
    <cellStyle name="Comma 2 14 2 4" xfId="3573" xr:uid="{00000000-0005-0000-0000-0000E10D0000}"/>
    <cellStyle name="Comma 2 14 2 4 2" xfId="3574" xr:uid="{00000000-0005-0000-0000-0000E20D0000}"/>
    <cellStyle name="Comma 2 14 2 4 3" xfId="3575" xr:uid="{00000000-0005-0000-0000-0000E30D0000}"/>
    <cellStyle name="Comma 2 14 2 5" xfId="3576" xr:uid="{00000000-0005-0000-0000-0000E40D0000}"/>
    <cellStyle name="Comma 2 14 2 5 2" xfId="3577" xr:uid="{00000000-0005-0000-0000-0000E50D0000}"/>
    <cellStyle name="Comma 2 14 2 5 3" xfId="3578" xr:uid="{00000000-0005-0000-0000-0000E60D0000}"/>
    <cellStyle name="Comma 2 14 2 6" xfId="3579" xr:uid="{00000000-0005-0000-0000-0000E70D0000}"/>
    <cellStyle name="Comma 2 14 2 6 2" xfId="3580" xr:uid="{00000000-0005-0000-0000-0000E80D0000}"/>
    <cellStyle name="Comma 2 14 2 6 2 2" xfId="3581" xr:uid="{00000000-0005-0000-0000-0000E90D0000}"/>
    <cellStyle name="Comma 2 14 2 7" xfId="3582" xr:uid="{00000000-0005-0000-0000-0000EA0D0000}"/>
    <cellStyle name="Comma 2 14 2 7 2" xfId="3583" xr:uid="{00000000-0005-0000-0000-0000EB0D0000}"/>
    <cellStyle name="Comma 2 14 2 7 3" xfId="3584" xr:uid="{00000000-0005-0000-0000-0000EC0D0000}"/>
    <cellStyle name="Comma 2 14 2 8" xfId="3585" xr:uid="{00000000-0005-0000-0000-0000ED0D0000}"/>
    <cellStyle name="Comma 2 14 3" xfId="3586" xr:uid="{00000000-0005-0000-0000-0000EE0D0000}"/>
    <cellStyle name="Comma 2 14 3 2" xfId="3587" xr:uid="{00000000-0005-0000-0000-0000EF0D0000}"/>
    <cellStyle name="Comma 2 14 3 2 2" xfId="3588" xr:uid="{00000000-0005-0000-0000-0000F00D0000}"/>
    <cellStyle name="Comma 2 14 3 2 2 2" xfId="3589" xr:uid="{00000000-0005-0000-0000-0000F10D0000}"/>
    <cellStyle name="Comma 2 14 3 2 3" xfId="3590" xr:uid="{00000000-0005-0000-0000-0000F20D0000}"/>
    <cellStyle name="Comma 2 14 3 2 3 2" xfId="3591" xr:uid="{00000000-0005-0000-0000-0000F30D0000}"/>
    <cellStyle name="Comma 2 14 3 2 4" xfId="3592" xr:uid="{00000000-0005-0000-0000-0000F40D0000}"/>
    <cellStyle name="Comma 2 14 3 3" xfId="3593" xr:uid="{00000000-0005-0000-0000-0000F50D0000}"/>
    <cellStyle name="Comma 2 14 3 3 2" xfId="3594" xr:uid="{00000000-0005-0000-0000-0000F60D0000}"/>
    <cellStyle name="Comma 2 14 3 4" xfId="3595" xr:uid="{00000000-0005-0000-0000-0000F70D0000}"/>
    <cellStyle name="Comma 2 14 3 4 2" xfId="3596" xr:uid="{00000000-0005-0000-0000-0000F80D0000}"/>
    <cellStyle name="Comma 2 14 3 5" xfId="3597" xr:uid="{00000000-0005-0000-0000-0000F90D0000}"/>
    <cellStyle name="Comma 2 14 3 5 2" xfId="3598" xr:uid="{00000000-0005-0000-0000-0000FA0D0000}"/>
    <cellStyle name="Comma 2 14 3 6" xfId="3599" xr:uid="{00000000-0005-0000-0000-0000FB0D0000}"/>
    <cellStyle name="Comma 2 14 3 7" xfId="3600" xr:uid="{00000000-0005-0000-0000-0000FC0D0000}"/>
    <cellStyle name="Comma 2 14 3 8" xfId="3601" xr:uid="{00000000-0005-0000-0000-0000FD0D0000}"/>
    <cellStyle name="Comma 2 14 4" xfId="3602" xr:uid="{00000000-0005-0000-0000-0000FE0D0000}"/>
    <cellStyle name="Comma 2 14 4 2" xfId="3603" xr:uid="{00000000-0005-0000-0000-0000FF0D0000}"/>
    <cellStyle name="Comma 2 14 4 3" xfId="3604" xr:uid="{00000000-0005-0000-0000-0000000E0000}"/>
    <cellStyle name="Comma 2 14 5" xfId="3605" xr:uid="{00000000-0005-0000-0000-0000010E0000}"/>
    <cellStyle name="Comma 2 14 5 2" xfId="3606" xr:uid="{00000000-0005-0000-0000-0000020E0000}"/>
    <cellStyle name="Comma 2 15" xfId="3607" xr:uid="{00000000-0005-0000-0000-0000030E0000}"/>
    <cellStyle name="Comma 2 15 2" xfId="3608" xr:uid="{00000000-0005-0000-0000-0000040E0000}"/>
    <cellStyle name="Comma 2 15 2 2" xfId="3609" xr:uid="{00000000-0005-0000-0000-0000050E0000}"/>
    <cellStyle name="Comma 2 15 2 2 2" xfId="3610" xr:uid="{00000000-0005-0000-0000-0000060E0000}"/>
    <cellStyle name="Comma 2 15 2 2 3" xfId="3611" xr:uid="{00000000-0005-0000-0000-0000070E0000}"/>
    <cellStyle name="Comma 2 15 2 2 3 2" xfId="3612" xr:uid="{00000000-0005-0000-0000-0000080E0000}"/>
    <cellStyle name="Comma 2 15 2 2 4" xfId="3613" xr:uid="{00000000-0005-0000-0000-0000090E0000}"/>
    <cellStyle name="Comma 2 15 2 2 5" xfId="3614" xr:uid="{00000000-0005-0000-0000-00000A0E0000}"/>
    <cellStyle name="Comma 2 15 2 3" xfId="3615" xr:uid="{00000000-0005-0000-0000-00000B0E0000}"/>
    <cellStyle name="Comma 2 15 2 3 2" xfId="3616" xr:uid="{00000000-0005-0000-0000-00000C0E0000}"/>
    <cellStyle name="Comma 2 15 2 3 2 2" xfId="3617" xr:uid="{00000000-0005-0000-0000-00000D0E0000}"/>
    <cellStyle name="Comma 2 15 2 3 3" xfId="3618" xr:uid="{00000000-0005-0000-0000-00000E0E0000}"/>
    <cellStyle name="Comma 2 15 2 4" xfId="3619" xr:uid="{00000000-0005-0000-0000-00000F0E0000}"/>
    <cellStyle name="Comma 2 15 2 4 2" xfId="3620" xr:uid="{00000000-0005-0000-0000-0000100E0000}"/>
    <cellStyle name="Comma 2 15 2 4 3" xfId="3621" xr:uid="{00000000-0005-0000-0000-0000110E0000}"/>
    <cellStyle name="Comma 2 15 2 5" xfId="3622" xr:uid="{00000000-0005-0000-0000-0000120E0000}"/>
    <cellStyle name="Comma 2 15 2 5 2" xfId="3623" xr:uid="{00000000-0005-0000-0000-0000130E0000}"/>
    <cellStyle name="Comma 2 15 2 5 3" xfId="3624" xr:uid="{00000000-0005-0000-0000-0000140E0000}"/>
    <cellStyle name="Comma 2 15 2 6" xfId="3625" xr:uid="{00000000-0005-0000-0000-0000150E0000}"/>
    <cellStyle name="Comma 2 15 2 6 2" xfId="3626" xr:uid="{00000000-0005-0000-0000-0000160E0000}"/>
    <cellStyle name="Comma 2 15 2 6 2 2" xfId="3627" xr:uid="{00000000-0005-0000-0000-0000170E0000}"/>
    <cellStyle name="Comma 2 15 2 7" xfId="3628" xr:uid="{00000000-0005-0000-0000-0000180E0000}"/>
    <cellStyle name="Comma 2 15 2 7 2" xfId="3629" xr:uid="{00000000-0005-0000-0000-0000190E0000}"/>
    <cellStyle name="Comma 2 15 2 7 3" xfId="3630" xr:uid="{00000000-0005-0000-0000-00001A0E0000}"/>
    <cellStyle name="Comma 2 15 2 8" xfId="3631" xr:uid="{00000000-0005-0000-0000-00001B0E0000}"/>
    <cellStyle name="Comma 2 15 3" xfId="3632" xr:uid="{00000000-0005-0000-0000-00001C0E0000}"/>
    <cellStyle name="Comma 2 15 3 2" xfId="3633" xr:uid="{00000000-0005-0000-0000-00001D0E0000}"/>
    <cellStyle name="Comma 2 15 3 2 2" xfId="3634" xr:uid="{00000000-0005-0000-0000-00001E0E0000}"/>
    <cellStyle name="Comma 2 15 3 2 2 2" xfId="3635" xr:uid="{00000000-0005-0000-0000-00001F0E0000}"/>
    <cellStyle name="Comma 2 15 3 2 3" xfId="3636" xr:uid="{00000000-0005-0000-0000-0000200E0000}"/>
    <cellStyle name="Comma 2 15 3 2 3 2" xfId="3637" xr:uid="{00000000-0005-0000-0000-0000210E0000}"/>
    <cellStyle name="Comma 2 15 3 2 4" xfId="3638" xr:uid="{00000000-0005-0000-0000-0000220E0000}"/>
    <cellStyle name="Comma 2 15 3 3" xfId="3639" xr:uid="{00000000-0005-0000-0000-0000230E0000}"/>
    <cellStyle name="Comma 2 15 3 3 2" xfId="3640" xr:uid="{00000000-0005-0000-0000-0000240E0000}"/>
    <cellStyle name="Comma 2 15 3 4" xfId="3641" xr:uid="{00000000-0005-0000-0000-0000250E0000}"/>
    <cellStyle name="Comma 2 15 3 4 2" xfId="3642" xr:uid="{00000000-0005-0000-0000-0000260E0000}"/>
    <cellStyle name="Comma 2 15 3 5" xfId="3643" xr:uid="{00000000-0005-0000-0000-0000270E0000}"/>
    <cellStyle name="Comma 2 15 3 5 2" xfId="3644" xr:uid="{00000000-0005-0000-0000-0000280E0000}"/>
    <cellStyle name="Comma 2 15 3 6" xfId="3645" xr:uid="{00000000-0005-0000-0000-0000290E0000}"/>
    <cellStyle name="Comma 2 15 3 7" xfId="3646" xr:uid="{00000000-0005-0000-0000-00002A0E0000}"/>
    <cellStyle name="Comma 2 15 3 8" xfId="3647" xr:uid="{00000000-0005-0000-0000-00002B0E0000}"/>
    <cellStyle name="Comma 2 15 4" xfId="3648" xr:uid="{00000000-0005-0000-0000-00002C0E0000}"/>
    <cellStyle name="Comma 2 15 4 2" xfId="3649" xr:uid="{00000000-0005-0000-0000-00002D0E0000}"/>
    <cellStyle name="Comma 2 15 4 3" xfId="3650" xr:uid="{00000000-0005-0000-0000-00002E0E0000}"/>
    <cellStyle name="Comma 2 15 5" xfId="3651" xr:uid="{00000000-0005-0000-0000-00002F0E0000}"/>
    <cellStyle name="Comma 2 15 5 2" xfId="3652" xr:uid="{00000000-0005-0000-0000-0000300E0000}"/>
    <cellStyle name="Comma 2 16" xfId="3653" xr:uid="{00000000-0005-0000-0000-0000310E0000}"/>
    <cellStyle name="Comma 2 16 2" xfId="3654" xr:uid="{00000000-0005-0000-0000-0000320E0000}"/>
    <cellStyle name="Comma 2 16 2 2" xfId="3655" xr:uid="{00000000-0005-0000-0000-0000330E0000}"/>
    <cellStyle name="Comma 2 16 2 3" xfId="3656" xr:uid="{00000000-0005-0000-0000-0000340E0000}"/>
    <cellStyle name="Comma 2 16 3" xfId="3657" xr:uid="{00000000-0005-0000-0000-0000350E0000}"/>
    <cellStyle name="Comma 2 16 3 2" xfId="3658" xr:uid="{00000000-0005-0000-0000-0000360E0000}"/>
    <cellStyle name="Comma 2 16 3 3" xfId="3659" xr:uid="{00000000-0005-0000-0000-0000370E0000}"/>
    <cellStyle name="Comma 2 16 4" xfId="3660" xr:uid="{00000000-0005-0000-0000-0000380E0000}"/>
    <cellStyle name="Comma 2 17" xfId="3661" xr:uid="{00000000-0005-0000-0000-0000390E0000}"/>
    <cellStyle name="Comma 2 17 2" xfId="3662" xr:uid="{00000000-0005-0000-0000-00003A0E0000}"/>
    <cellStyle name="Comma 2 17 2 2" xfId="3663" xr:uid="{00000000-0005-0000-0000-00003B0E0000}"/>
    <cellStyle name="Comma 2 17 2 2 2" xfId="3664" xr:uid="{00000000-0005-0000-0000-00003C0E0000}"/>
    <cellStyle name="Comma 2 17 2 2 3" xfId="3665" xr:uid="{00000000-0005-0000-0000-00003D0E0000}"/>
    <cellStyle name="Comma 2 17 2 3" xfId="3666" xr:uid="{00000000-0005-0000-0000-00003E0E0000}"/>
    <cellStyle name="Comma 2 17 2 3 2" xfId="3667" xr:uid="{00000000-0005-0000-0000-00003F0E0000}"/>
    <cellStyle name="Comma 2 17 2 3 3" xfId="3668" xr:uid="{00000000-0005-0000-0000-0000400E0000}"/>
    <cellStyle name="Comma 2 17 2 4" xfId="3669" xr:uid="{00000000-0005-0000-0000-0000410E0000}"/>
    <cellStyle name="Comma 2 17 2 4 2" xfId="3670" xr:uid="{00000000-0005-0000-0000-0000420E0000}"/>
    <cellStyle name="Comma 2 17 2 4 3" xfId="3671" xr:uid="{00000000-0005-0000-0000-0000430E0000}"/>
    <cellStyle name="Comma 2 17 2 5" xfId="3672" xr:uid="{00000000-0005-0000-0000-0000440E0000}"/>
    <cellStyle name="Comma 2 17 2 6" xfId="3673" xr:uid="{00000000-0005-0000-0000-0000450E0000}"/>
    <cellStyle name="Comma 2 17 2 7" xfId="3674" xr:uid="{00000000-0005-0000-0000-0000460E0000}"/>
    <cellStyle name="Comma 2 17 3" xfId="23" xr:uid="{00000000-0005-0000-0000-0000470E0000}"/>
    <cellStyle name="Comma 2 17 3 2" xfId="3675" xr:uid="{00000000-0005-0000-0000-0000480E0000}"/>
    <cellStyle name="Comma 2 17 3 2 2" xfId="3676" xr:uid="{00000000-0005-0000-0000-0000490E0000}"/>
    <cellStyle name="Comma 2 17 3 2 3" xfId="3677" xr:uid="{00000000-0005-0000-0000-00004A0E0000}"/>
    <cellStyle name="Comma 2 17 3 3" xfId="3678" xr:uid="{00000000-0005-0000-0000-00004B0E0000}"/>
    <cellStyle name="Comma 2 17 3 3 2" xfId="3679" xr:uid="{00000000-0005-0000-0000-00004C0E0000}"/>
    <cellStyle name="Comma 2 17 3 4" xfId="3680" xr:uid="{00000000-0005-0000-0000-00004D0E0000}"/>
    <cellStyle name="Comma 2 17 3 5" xfId="3681" xr:uid="{00000000-0005-0000-0000-00004E0E0000}"/>
    <cellStyle name="Comma 2 17 4" xfId="3682" xr:uid="{00000000-0005-0000-0000-00004F0E0000}"/>
    <cellStyle name="Comma 2 17 4 2" xfId="3683" xr:uid="{00000000-0005-0000-0000-0000500E0000}"/>
    <cellStyle name="Comma 2 17 4 3" xfId="3684" xr:uid="{00000000-0005-0000-0000-0000510E0000}"/>
    <cellStyle name="Comma 2 17 4 4" xfId="3685" xr:uid="{00000000-0005-0000-0000-0000520E0000}"/>
    <cellStyle name="Comma 2 17 5" xfId="3686" xr:uid="{00000000-0005-0000-0000-0000530E0000}"/>
    <cellStyle name="Comma 2 17 5 2" xfId="3687" xr:uid="{00000000-0005-0000-0000-0000540E0000}"/>
    <cellStyle name="Comma 2 17 5 3" xfId="3688" xr:uid="{00000000-0005-0000-0000-0000550E0000}"/>
    <cellStyle name="Comma 2 17 6" xfId="3689" xr:uid="{00000000-0005-0000-0000-0000560E0000}"/>
    <cellStyle name="Comma 2 17 6 2" xfId="3690" xr:uid="{00000000-0005-0000-0000-0000570E0000}"/>
    <cellStyle name="Comma 2 17 6 2 2" xfId="3691" xr:uid="{00000000-0005-0000-0000-0000580E0000}"/>
    <cellStyle name="Comma 2 17 7" xfId="3692" xr:uid="{00000000-0005-0000-0000-0000590E0000}"/>
    <cellStyle name="Comma 2 17 7 2" xfId="3693" xr:uid="{00000000-0005-0000-0000-00005A0E0000}"/>
    <cellStyle name="Comma 2 17 7 3" xfId="3694" xr:uid="{00000000-0005-0000-0000-00005B0E0000}"/>
    <cellStyle name="Comma 2 17 8" xfId="3695" xr:uid="{00000000-0005-0000-0000-00005C0E0000}"/>
    <cellStyle name="Comma 2 18" xfId="3696" xr:uid="{00000000-0005-0000-0000-00005D0E0000}"/>
    <cellStyle name="Comma 2 18 2" xfId="3697" xr:uid="{00000000-0005-0000-0000-00005E0E0000}"/>
    <cellStyle name="Comma 2 18 2 2" xfId="3698" xr:uid="{00000000-0005-0000-0000-00005F0E0000}"/>
    <cellStyle name="Comma 2 18 2 3" xfId="3699" xr:uid="{00000000-0005-0000-0000-0000600E0000}"/>
    <cellStyle name="Comma 2 18 3" xfId="3700" xr:uid="{00000000-0005-0000-0000-0000610E0000}"/>
    <cellStyle name="Comma 2 18 4" xfId="3701" xr:uid="{00000000-0005-0000-0000-0000620E0000}"/>
    <cellStyle name="Comma 2 18 4 2" xfId="3702" xr:uid="{00000000-0005-0000-0000-0000630E0000}"/>
    <cellStyle name="Comma 2 18 4 3" xfId="3703" xr:uid="{00000000-0005-0000-0000-0000640E0000}"/>
    <cellStyle name="Comma 2 18 4 4" xfId="3704" xr:uid="{00000000-0005-0000-0000-0000650E0000}"/>
    <cellStyle name="Comma 2 18 4 5" xfId="3705" xr:uid="{00000000-0005-0000-0000-0000660E0000}"/>
    <cellStyle name="Comma 2 18 5" xfId="3706" xr:uid="{00000000-0005-0000-0000-0000670E0000}"/>
    <cellStyle name="Comma 2 18 5 2" xfId="3707" xr:uid="{00000000-0005-0000-0000-0000680E0000}"/>
    <cellStyle name="Comma 2 18 6" xfId="3708" xr:uid="{00000000-0005-0000-0000-0000690E0000}"/>
    <cellStyle name="Comma 2 18 6 2" xfId="3709" xr:uid="{00000000-0005-0000-0000-00006A0E0000}"/>
    <cellStyle name="Comma 2 18 7" xfId="3710" xr:uid="{00000000-0005-0000-0000-00006B0E0000}"/>
    <cellStyle name="Comma 2 18 7 2" xfId="3711" xr:uid="{00000000-0005-0000-0000-00006C0E0000}"/>
    <cellStyle name="Comma 2 19" xfId="3712" xr:uid="{00000000-0005-0000-0000-00006D0E0000}"/>
    <cellStyle name="Comma 2 19 2" xfId="3713" xr:uid="{00000000-0005-0000-0000-00006E0E0000}"/>
    <cellStyle name="Comma 2 19 2 2" xfId="3714" xr:uid="{00000000-0005-0000-0000-00006F0E0000}"/>
    <cellStyle name="Comma 2 19 2 2 2" xfId="3715" xr:uid="{00000000-0005-0000-0000-0000700E0000}"/>
    <cellStyle name="Comma 2 19 2 3" xfId="3716" xr:uid="{00000000-0005-0000-0000-0000710E0000}"/>
    <cellStyle name="Comma 2 19 2 3 2" xfId="3717" xr:uid="{00000000-0005-0000-0000-0000720E0000}"/>
    <cellStyle name="Comma 2 19 2 4" xfId="3718" xr:uid="{00000000-0005-0000-0000-0000730E0000}"/>
    <cellStyle name="Comma 2 19 3" xfId="3719" xr:uid="{00000000-0005-0000-0000-0000740E0000}"/>
    <cellStyle name="Comma 2 19 3 2" xfId="3720" xr:uid="{00000000-0005-0000-0000-0000750E0000}"/>
    <cellStyle name="Comma 2 19 3 3" xfId="3721" xr:uid="{00000000-0005-0000-0000-0000760E0000}"/>
    <cellStyle name="Comma 2 19 4" xfId="3722" xr:uid="{00000000-0005-0000-0000-0000770E0000}"/>
    <cellStyle name="Comma 2 19 4 2" xfId="3723" xr:uid="{00000000-0005-0000-0000-0000780E0000}"/>
    <cellStyle name="Comma 2 19 5" xfId="3724" xr:uid="{00000000-0005-0000-0000-0000790E0000}"/>
    <cellStyle name="Comma 2 19 5 2" xfId="3725" xr:uid="{00000000-0005-0000-0000-00007A0E0000}"/>
    <cellStyle name="Comma 2 19 6" xfId="3726" xr:uid="{00000000-0005-0000-0000-00007B0E0000}"/>
    <cellStyle name="Comma 2 19 7" xfId="3727" xr:uid="{00000000-0005-0000-0000-00007C0E0000}"/>
    <cellStyle name="Comma 2 2" xfId="22" xr:uid="{00000000-0005-0000-0000-00007D0E0000}"/>
    <cellStyle name="Comma 2 2 10" xfId="3728" xr:uid="{00000000-0005-0000-0000-00007E0E0000}"/>
    <cellStyle name="Comma 2 2 10 2" xfId="3729" xr:uid="{00000000-0005-0000-0000-00007F0E0000}"/>
    <cellStyle name="Comma 2 2 10 2 2" xfId="3730" xr:uid="{00000000-0005-0000-0000-0000800E0000}"/>
    <cellStyle name="Comma 2 2 10 2 2 2" xfId="3731" xr:uid="{00000000-0005-0000-0000-0000810E0000}"/>
    <cellStyle name="Comma 2 2 10 2 2 3" xfId="3732" xr:uid="{00000000-0005-0000-0000-0000820E0000}"/>
    <cellStyle name="Comma 2 2 10 2 2 3 2" xfId="3733" xr:uid="{00000000-0005-0000-0000-0000830E0000}"/>
    <cellStyle name="Comma 2 2 10 2 2 4" xfId="3734" xr:uid="{00000000-0005-0000-0000-0000840E0000}"/>
    <cellStyle name="Comma 2 2 10 2 2 5" xfId="3735" xr:uid="{00000000-0005-0000-0000-0000850E0000}"/>
    <cellStyle name="Comma 2 2 10 2 3" xfId="3736" xr:uid="{00000000-0005-0000-0000-0000860E0000}"/>
    <cellStyle name="Comma 2 2 10 2 3 2" xfId="3737" xr:uid="{00000000-0005-0000-0000-0000870E0000}"/>
    <cellStyle name="Comma 2 2 10 2 3 2 2" xfId="3738" xr:uid="{00000000-0005-0000-0000-0000880E0000}"/>
    <cellStyle name="Comma 2 2 10 2 3 3" xfId="3739" xr:uid="{00000000-0005-0000-0000-0000890E0000}"/>
    <cellStyle name="Comma 2 2 10 2 4" xfId="3740" xr:uid="{00000000-0005-0000-0000-00008A0E0000}"/>
    <cellStyle name="Comma 2 2 10 2 4 2" xfId="3741" xr:uid="{00000000-0005-0000-0000-00008B0E0000}"/>
    <cellStyle name="Comma 2 2 10 2 4 3" xfId="3742" xr:uid="{00000000-0005-0000-0000-00008C0E0000}"/>
    <cellStyle name="Comma 2 2 10 2 5" xfId="3743" xr:uid="{00000000-0005-0000-0000-00008D0E0000}"/>
    <cellStyle name="Comma 2 2 10 2 5 2" xfId="3744" xr:uid="{00000000-0005-0000-0000-00008E0E0000}"/>
    <cellStyle name="Comma 2 2 10 2 5 3" xfId="3745" xr:uid="{00000000-0005-0000-0000-00008F0E0000}"/>
    <cellStyle name="Comma 2 2 10 2 6" xfId="3746" xr:uid="{00000000-0005-0000-0000-0000900E0000}"/>
    <cellStyle name="Comma 2 2 10 2 6 2" xfId="3747" xr:uid="{00000000-0005-0000-0000-0000910E0000}"/>
    <cellStyle name="Comma 2 2 10 2 6 2 2" xfId="3748" xr:uid="{00000000-0005-0000-0000-0000920E0000}"/>
    <cellStyle name="Comma 2 2 10 2 7" xfId="3749" xr:uid="{00000000-0005-0000-0000-0000930E0000}"/>
    <cellStyle name="Comma 2 2 10 2 7 2" xfId="3750" xr:uid="{00000000-0005-0000-0000-0000940E0000}"/>
    <cellStyle name="Comma 2 2 10 2 7 3" xfId="3751" xr:uid="{00000000-0005-0000-0000-0000950E0000}"/>
    <cellStyle name="Comma 2 2 10 2 8" xfId="3752" xr:uid="{00000000-0005-0000-0000-0000960E0000}"/>
    <cellStyle name="Comma 2 2 10 3" xfId="3753" xr:uid="{00000000-0005-0000-0000-0000970E0000}"/>
    <cellStyle name="Comma 2 2 10 3 2" xfId="3754" xr:uid="{00000000-0005-0000-0000-0000980E0000}"/>
    <cellStyle name="Comma 2 2 10 3 2 2" xfId="3755" xr:uid="{00000000-0005-0000-0000-0000990E0000}"/>
    <cellStyle name="Comma 2 2 10 3 2 2 2" xfId="3756" xr:uid="{00000000-0005-0000-0000-00009A0E0000}"/>
    <cellStyle name="Comma 2 2 10 3 2 3" xfId="3757" xr:uid="{00000000-0005-0000-0000-00009B0E0000}"/>
    <cellStyle name="Comma 2 2 10 3 2 3 2" xfId="3758" xr:uid="{00000000-0005-0000-0000-00009C0E0000}"/>
    <cellStyle name="Comma 2 2 10 3 2 4" xfId="3759" xr:uid="{00000000-0005-0000-0000-00009D0E0000}"/>
    <cellStyle name="Comma 2 2 10 3 3" xfId="3760" xr:uid="{00000000-0005-0000-0000-00009E0E0000}"/>
    <cellStyle name="Comma 2 2 10 3 3 2" xfId="3761" xr:uid="{00000000-0005-0000-0000-00009F0E0000}"/>
    <cellStyle name="Comma 2 2 10 3 4" xfId="3762" xr:uid="{00000000-0005-0000-0000-0000A00E0000}"/>
    <cellStyle name="Comma 2 2 10 3 4 2" xfId="3763" xr:uid="{00000000-0005-0000-0000-0000A10E0000}"/>
    <cellStyle name="Comma 2 2 10 3 5" xfId="3764" xr:uid="{00000000-0005-0000-0000-0000A20E0000}"/>
    <cellStyle name="Comma 2 2 10 3 5 2" xfId="3765" xr:uid="{00000000-0005-0000-0000-0000A30E0000}"/>
    <cellStyle name="Comma 2 2 10 3 6" xfId="3766" xr:uid="{00000000-0005-0000-0000-0000A40E0000}"/>
    <cellStyle name="Comma 2 2 10 3 7" xfId="3767" xr:uid="{00000000-0005-0000-0000-0000A50E0000}"/>
    <cellStyle name="Comma 2 2 10 3 8" xfId="3768" xr:uid="{00000000-0005-0000-0000-0000A60E0000}"/>
    <cellStyle name="Comma 2 2 10 4" xfId="3769" xr:uid="{00000000-0005-0000-0000-0000A70E0000}"/>
    <cellStyle name="Comma 2 2 10 4 2" xfId="3770" xr:uid="{00000000-0005-0000-0000-0000A80E0000}"/>
    <cellStyle name="Comma 2 2 10 4 3" xfId="3771" xr:uid="{00000000-0005-0000-0000-0000A90E0000}"/>
    <cellStyle name="Comma 2 2 10 5" xfId="3772" xr:uid="{00000000-0005-0000-0000-0000AA0E0000}"/>
    <cellStyle name="Comma 2 2 10 5 2" xfId="3773" xr:uid="{00000000-0005-0000-0000-0000AB0E0000}"/>
    <cellStyle name="Comma 2 2 11" xfId="3774" xr:uid="{00000000-0005-0000-0000-0000AC0E0000}"/>
    <cellStyle name="Comma 2 2 11 2" xfId="3775" xr:uid="{00000000-0005-0000-0000-0000AD0E0000}"/>
    <cellStyle name="Comma 2 2 11 2 2" xfId="3776" xr:uid="{00000000-0005-0000-0000-0000AE0E0000}"/>
    <cellStyle name="Comma 2 2 11 2 2 2" xfId="3777" xr:uid="{00000000-0005-0000-0000-0000AF0E0000}"/>
    <cellStyle name="Comma 2 2 11 2 2 3" xfId="3778" xr:uid="{00000000-0005-0000-0000-0000B00E0000}"/>
    <cellStyle name="Comma 2 2 11 2 2 3 2" xfId="3779" xr:uid="{00000000-0005-0000-0000-0000B10E0000}"/>
    <cellStyle name="Comma 2 2 11 2 2 4" xfId="3780" xr:uid="{00000000-0005-0000-0000-0000B20E0000}"/>
    <cellStyle name="Comma 2 2 11 2 2 5" xfId="3781" xr:uid="{00000000-0005-0000-0000-0000B30E0000}"/>
    <cellStyle name="Comma 2 2 11 2 3" xfId="3782" xr:uid="{00000000-0005-0000-0000-0000B40E0000}"/>
    <cellStyle name="Comma 2 2 11 2 3 2" xfId="3783" xr:uid="{00000000-0005-0000-0000-0000B50E0000}"/>
    <cellStyle name="Comma 2 2 11 2 3 2 2" xfId="3784" xr:uid="{00000000-0005-0000-0000-0000B60E0000}"/>
    <cellStyle name="Comma 2 2 11 2 3 3" xfId="3785" xr:uid="{00000000-0005-0000-0000-0000B70E0000}"/>
    <cellStyle name="Comma 2 2 11 2 4" xfId="3786" xr:uid="{00000000-0005-0000-0000-0000B80E0000}"/>
    <cellStyle name="Comma 2 2 11 2 4 2" xfId="3787" xr:uid="{00000000-0005-0000-0000-0000B90E0000}"/>
    <cellStyle name="Comma 2 2 11 2 4 3" xfId="3788" xr:uid="{00000000-0005-0000-0000-0000BA0E0000}"/>
    <cellStyle name="Comma 2 2 11 2 5" xfId="3789" xr:uid="{00000000-0005-0000-0000-0000BB0E0000}"/>
    <cellStyle name="Comma 2 2 11 2 5 2" xfId="3790" xr:uid="{00000000-0005-0000-0000-0000BC0E0000}"/>
    <cellStyle name="Comma 2 2 11 2 5 3" xfId="3791" xr:uid="{00000000-0005-0000-0000-0000BD0E0000}"/>
    <cellStyle name="Comma 2 2 11 2 6" xfId="3792" xr:uid="{00000000-0005-0000-0000-0000BE0E0000}"/>
    <cellStyle name="Comma 2 2 11 2 6 2" xfId="3793" xr:uid="{00000000-0005-0000-0000-0000BF0E0000}"/>
    <cellStyle name="Comma 2 2 11 2 6 2 2" xfId="3794" xr:uid="{00000000-0005-0000-0000-0000C00E0000}"/>
    <cellStyle name="Comma 2 2 11 2 7" xfId="3795" xr:uid="{00000000-0005-0000-0000-0000C10E0000}"/>
    <cellStyle name="Comma 2 2 11 2 7 2" xfId="3796" xr:uid="{00000000-0005-0000-0000-0000C20E0000}"/>
    <cellStyle name="Comma 2 2 11 2 7 3" xfId="3797" xr:uid="{00000000-0005-0000-0000-0000C30E0000}"/>
    <cellStyle name="Comma 2 2 11 2 8" xfId="3798" xr:uid="{00000000-0005-0000-0000-0000C40E0000}"/>
    <cellStyle name="Comma 2 2 11 3" xfId="3799" xr:uid="{00000000-0005-0000-0000-0000C50E0000}"/>
    <cellStyle name="Comma 2 2 11 3 2" xfId="3800" xr:uid="{00000000-0005-0000-0000-0000C60E0000}"/>
    <cellStyle name="Comma 2 2 11 3 2 2" xfId="3801" xr:uid="{00000000-0005-0000-0000-0000C70E0000}"/>
    <cellStyle name="Comma 2 2 11 3 2 2 2" xfId="3802" xr:uid="{00000000-0005-0000-0000-0000C80E0000}"/>
    <cellStyle name="Comma 2 2 11 3 2 3" xfId="3803" xr:uid="{00000000-0005-0000-0000-0000C90E0000}"/>
    <cellStyle name="Comma 2 2 11 3 2 3 2" xfId="3804" xr:uid="{00000000-0005-0000-0000-0000CA0E0000}"/>
    <cellStyle name="Comma 2 2 11 3 2 4" xfId="3805" xr:uid="{00000000-0005-0000-0000-0000CB0E0000}"/>
    <cellStyle name="Comma 2 2 11 3 3" xfId="3806" xr:uid="{00000000-0005-0000-0000-0000CC0E0000}"/>
    <cellStyle name="Comma 2 2 11 3 3 2" xfId="3807" xr:uid="{00000000-0005-0000-0000-0000CD0E0000}"/>
    <cellStyle name="Comma 2 2 11 3 4" xfId="3808" xr:uid="{00000000-0005-0000-0000-0000CE0E0000}"/>
    <cellStyle name="Comma 2 2 11 3 4 2" xfId="3809" xr:uid="{00000000-0005-0000-0000-0000CF0E0000}"/>
    <cellStyle name="Comma 2 2 11 3 5" xfId="3810" xr:uid="{00000000-0005-0000-0000-0000D00E0000}"/>
    <cellStyle name="Comma 2 2 11 3 5 2" xfId="3811" xr:uid="{00000000-0005-0000-0000-0000D10E0000}"/>
    <cellStyle name="Comma 2 2 11 3 6" xfId="3812" xr:uid="{00000000-0005-0000-0000-0000D20E0000}"/>
    <cellStyle name="Comma 2 2 11 3 7" xfId="3813" xr:uid="{00000000-0005-0000-0000-0000D30E0000}"/>
    <cellStyle name="Comma 2 2 11 3 8" xfId="3814" xr:uid="{00000000-0005-0000-0000-0000D40E0000}"/>
    <cellStyle name="Comma 2 2 11 4" xfId="3815" xr:uid="{00000000-0005-0000-0000-0000D50E0000}"/>
    <cellStyle name="Comma 2 2 11 4 2" xfId="3816" xr:uid="{00000000-0005-0000-0000-0000D60E0000}"/>
    <cellStyle name="Comma 2 2 11 4 3" xfId="3817" xr:uid="{00000000-0005-0000-0000-0000D70E0000}"/>
    <cellStyle name="Comma 2 2 11 5" xfId="3818" xr:uid="{00000000-0005-0000-0000-0000D80E0000}"/>
    <cellStyle name="Comma 2 2 11 5 2" xfId="3819" xr:uid="{00000000-0005-0000-0000-0000D90E0000}"/>
    <cellStyle name="Comma 2 2 12" xfId="3820" xr:uid="{00000000-0005-0000-0000-0000DA0E0000}"/>
    <cellStyle name="Comma 2 2 12 2" xfId="3821" xr:uid="{00000000-0005-0000-0000-0000DB0E0000}"/>
    <cellStyle name="Comma 2 2 12 2 2" xfId="3822" xr:uid="{00000000-0005-0000-0000-0000DC0E0000}"/>
    <cellStyle name="Comma 2 2 12 2 2 2" xfId="3823" xr:uid="{00000000-0005-0000-0000-0000DD0E0000}"/>
    <cellStyle name="Comma 2 2 12 2 2 3" xfId="3824" xr:uid="{00000000-0005-0000-0000-0000DE0E0000}"/>
    <cellStyle name="Comma 2 2 12 2 2 3 2" xfId="3825" xr:uid="{00000000-0005-0000-0000-0000DF0E0000}"/>
    <cellStyle name="Comma 2 2 12 2 2 4" xfId="3826" xr:uid="{00000000-0005-0000-0000-0000E00E0000}"/>
    <cellStyle name="Comma 2 2 12 2 2 5" xfId="3827" xr:uid="{00000000-0005-0000-0000-0000E10E0000}"/>
    <cellStyle name="Comma 2 2 12 2 3" xfId="3828" xr:uid="{00000000-0005-0000-0000-0000E20E0000}"/>
    <cellStyle name="Comma 2 2 12 2 3 2" xfId="3829" xr:uid="{00000000-0005-0000-0000-0000E30E0000}"/>
    <cellStyle name="Comma 2 2 12 2 3 2 2" xfId="3830" xr:uid="{00000000-0005-0000-0000-0000E40E0000}"/>
    <cellStyle name="Comma 2 2 12 2 3 3" xfId="3831" xr:uid="{00000000-0005-0000-0000-0000E50E0000}"/>
    <cellStyle name="Comma 2 2 12 2 4" xfId="3832" xr:uid="{00000000-0005-0000-0000-0000E60E0000}"/>
    <cellStyle name="Comma 2 2 12 2 4 2" xfId="3833" xr:uid="{00000000-0005-0000-0000-0000E70E0000}"/>
    <cellStyle name="Comma 2 2 12 2 4 3" xfId="3834" xr:uid="{00000000-0005-0000-0000-0000E80E0000}"/>
    <cellStyle name="Comma 2 2 12 2 5" xfId="3835" xr:uid="{00000000-0005-0000-0000-0000E90E0000}"/>
    <cellStyle name="Comma 2 2 12 2 5 2" xfId="3836" xr:uid="{00000000-0005-0000-0000-0000EA0E0000}"/>
    <cellStyle name="Comma 2 2 12 2 5 3" xfId="3837" xr:uid="{00000000-0005-0000-0000-0000EB0E0000}"/>
    <cellStyle name="Comma 2 2 12 2 6" xfId="3838" xr:uid="{00000000-0005-0000-0000-0000EC0E0000}"/>
    <cellStyle name="Comma 2 2 12 2 6 2" xfId="3839" xr:uid="{00000000-0005-0000-0000-0000ED0E0000}"/>
    <cellStyle name="Comma 2 2 12 2 6 2 2" xfId="3840" xr:uid="{00000000-0005-0000-0000-0000EE0E0000}"/>
    <cellStyle name="Comma 2 2 12 2 7" xfId="3841" xr:uid="{00000000-0005-0000-0000-0000EF0E0000}"/>
    <cellStyle name="Comma 2 2 12 2 7 2" xfId="3842" xr:uid="{00000000-0005-0000-0000-0000F00E0000}"/>
    <cellStyle name="Comma 2 2 12 2 7 3" xfId="3843" xr:uid="{00000000-0005-0000-0000-0000F10E0000}"/>
    <cellStyle name="Comma 2 2 12 2 8" xfId="3844" xr:uid="{00000000-0005-0000-0000-0000F20E0000}"/>
    <cellStyle name="Comma 2 2 12 3" xfId="3845" xr:uid="{00000000-0005-0000-0000-0000F30E0000}"/>
    <cellStyle name="Comma 2 2 12 3 2" xfId="3846" xr:uid="{00000000-0005-0000-0000-0000F40E0000}"/>
    <cellStyle name="Comma 2 2 12 3 2 2" xfId="3847" xr:uid="{00000000-0005-0000-0000-0000F50E0000}"/>
    <cellStyle name="Comma 2 2 12 3 2 2 2" xfId="3848" xr:uid="{00000000-0005-0000-0000-0000F60E0000}"/>
    <cellStyle name="Comma 2 2 12 3 2 3" xfId="3849" xr:uid="{00000000-0005-0000-0000-0000F70E0000}"/>
    <cellStyle name="Comma 2 2 12 3 2 3 2" xfId="3850" xr:uid="{00000000-0005-0000-0000-0000F80E0000}"/>
    <cellStyle name="Comma 2 2 12 3 2 4" xfId="3851" xr:uid="{00000000-0005-0000-0000-0000F90E0000}"/>
    <cellStyle name="Comma 2 2 12 3 3" xfId="3852" xr:uid="{00000000-0005-0000-0000-0000FA0E0000}"/>
    <cellStyle name="Comma 2 2 12 3 3 2" xfId="3853" xr:uid="{00000000-0005-0000-0000-0000FB0E0000}"/>
    <cellStyle name="Comma 2 2 12 3 4" xfId="3854" xr:uid="{00000000-0005-0000-0000-0000FC0E0000}"/>
    <cellStyle name="Comma 2 2 12 3 4 2" xfId="3855" xr:uid="{00000000-0005-0000-0000-0000FD0E0000}"/>
    <cellStyle name="Comma 2 2 12 3 5" xfId="3856" xr:uid="{00000000-0005-0000-0000-0000FE0E0000}"/>
    <cellStyle name="Comma 2 2 12 3 5 2" xfId="3857" xr:uid="{00000000-0005-0000-0000-0000FF0E0000}"/>
    <cellStyle name="Comma 2 2 12 3 6" xfId="3858" xr:uid="{00000000-0005-0000-0000-0000000F0000}"/>
    <cellStyle name="Comma 2 2 12 3 7" xfId="3859" xr:uid="{00000000-0005-0000-0000-0000010F0000}"/>
    <cellStyle name="Comma 2 2 12 3 8" xfId="3860" xr:uid="{00000000-0005-0000-0000-0000020F0000}"/>
    <cellStyle name="Comma 2 2 12 4" xfId="3861" xr:uid="{00000000-0005-0000-0000-0000030F0000}"/>
    <cellStyle name="Comma 2 2 12 4 2" xfId="3862" xr:uid="{00000000-0005-0000-0000-0000040F0000}"/>
    <cellStyle name="Comma 2 2 12 4 3" xfId="3863" xr:uid="{00000000-0005-0000-0000-0000050F0000}"/>
    <cellStyle name="Comma 2 2 12 5" xfId="3864" xr:uid="{00000000-0005-0000-0000-0000060F0000}"/>
    <cellStyle name="Comma 2 2 12 5 2" xfId="3865" xr:uid="{00000000-0005-0000-0000-0000070F0000}"/>
    <cellStyle name="Comma 2 2 13" xfId="3866" xr:uid="{00000000-0005-0000-0000-0000080F0000}"/>
    <cellStyle name="Comma 2 2 13 2" xfId="3867" xr:uid="{00000000-0005-0000-0000-0000090F0000}"/>
    <cellStyle name="Comma 2 2 13 2 2" xfId="3868" xr:uid="{00000000-0005-0000-0000-00000A0F0000}"/>
    <cellStyle name="Comma 2 2 13 2 2 2" xfId="3869" xr:uid="{00000000-0005-0000-0000-00000B0F0000}"/>
    <cellStyle name="Comma 2 2 13 2 2 3" xfId="3870" xr:uid="{00000000-0005-0000-0000-00000C0F0000}"/>
    <cellStyle name="Comma 2 2 13 2 2 3 2" xfId="3871" xr:uid="{00000000-0005-0000-0000-00000D0F0000}"/>
    <cellStyle name="Comma 2 2 13 2 2 4" xfId="3872" xr:uid="{00000000-0005-0000-0000-00000E0F0000}"/>
    <cellStyle name="Comma 2 2 13 2 2 5" xfId="3873" xr:uid="{00000000-0005-0000-0000-00000F0F0000}"/>
    <cellStyle name="Comma 2 2 13 2 3" xfId="3874" xr:uid="{00000000-0005-0000-0000-0000100F0000}"/>
    <cellStyle name="Comma 2 2 13 2 3 2" xfId="3875" xr:uid="{00000000-0005-0000-0000-0000110F0000}"/>
    <cellStyle name="Comma 2 2 13 2 3 2 2" xfId="3876" xr:uid="{00000000-0005-0000-0000-0000120F0000}"/>
    <cellStyle name="Comma 2 2 13 2 3 3" xfId="3877" xr:uid="{00000000-0005-0000-0000-0000130F0000}"/>
    <cellStyle name="Comma 2 2 13 2 4" xfId="3878" xr:uid="{00000000-0005-0000-0000-0000140F0000}"/>
    <cellStyle name="Comma 2 2 13 2 4 2" xfId="3879" xr:uid="{00000000-0005-0000-0000-0000150F0000}"/>
    <cellStyle name="Comma 2 2 13 2 4 3" xfId="3880" xr:uid="{00000000-0005-0000-0000-0000160F0000}"/>
    <cellStyle name="Comma 2 2 13 2 5" xfId="3881" xr:uid="{00000000-0005-0000-0000-0000170F0000}"/>
    <cellStyle name="Comma 2 2 13 2 5 2" xfId="3882" xr:uid="{00000000-0005-0000-0000-0000180F0000}"/>
    <cellStyle name="Comma 2 2 13 2 5 3" xfId="3883" xr:uid="{00000000-0005-0000-0000-0000190F0000}"/>
    <cellStyle name="Comma 2 2 13 2 6" xfId="3884" xr:uid="{00000000-0005-0000-0000-00001A0F0000}"/>
    <cellStyle name="Comma 2 2 13 2 6 2" xfId="3885" xr:uid="{00000000-0005-0000-0000-00001B0F0000}"/>
    <cellStyle name="Comma 2 2 13 2 6 2 2" xfId="3886" xr:uid="{00000000-0005-0000-0000-00001C0F0000}"/>
    <cellStyle name="Comma 2 2 13 2 7" xfId="3887" xr:uid="{00000000-0005-0000-0000-00001D0F0000}"/>
    <cellStyle name="Comma 2 2 13 2 7 2" xfId="3888" xr:uid="{00000000-0005-0000-0000-00001E0F0000}"/>
    <cellStyle name="Comma 2 2 13 2 7 3" xfId="3889" xr:uid="{00000000-0005-0000-0000-00001F0F0000}"/>
    <cellStyle name="Comma 2 2 13 2 8" xfId="3890" xr:uid="{00000000-0005-0000-0000-0000200F0000}"/>
    <cellStyle name="Comma 2 2 13 3" xfId="3891" xr:uid="{00000000-0005-0000-0000-0000210F0000}"/>
    <cellStyle name="Comma 2 2 13 3 2" xfId="3892" xr:uid="{00000000-0005-0000-0000-0000220F0000}"/>
    <cellStyle name="Comma 2 2 13 3 2 2" xfId="3893" xr:uid="{00000000-0005-0000-0000-0000230F0000}"/>
    <cellStyle name="Comma 2 2 13 3 2 2 2" xfId="3894" xr:uid="{00000000-0005-0000-0000-0000240F0000}"/>
    <cellStyle name="Comma 2 2 13 3 2 3" xfId="3895" xr:uid="{00000000-0005-0000-0000-0000250F0000}"/>
    <cellStyle name="Comma 2 2 13 3 2 3 2" xfId="3896" xr:uid="{00000000-0005-0000-0000-0000260F0000}"/>
    <cellStyle name="Comma 2 2 13 3 2 4" xfId="3897" xr:uid="{00000000-0005-0000-0000-0000270F0000}"/>
    <cellStyle name="Comma 2 2 13 3 3" xfId="3898" xr:uid="{00000000-0005-0000-0000-0000280F0000}"/>
    <cellStyle name="Comma 2 2 13 3 3 2" xfId="3899" xr:uid="{00000000-0005-0000-0000-0000290F0000}"/>
    <cellStyle name="Comma 2 2 13 3 4" xfId="3900" xr:uid="{00000000-0005-0000-0000-00002A0F0000}"/>
    <cellStyle name="Comma 2 2 13 3 4 2" xfId="3901" xr:uid="{00000000-0005-0000-0000-00002B0F0000}"/>
    <cellStyle name="Comma 2 2 13 3 5" xfId="3902" xr:uid="{00000000-0005-0000-0000-00002C0F0000}"/>
    <cellStyle name="Comma 2 2 13 3 5 2" xfId="3903" xr:uid="{00000000-0005-0000-0000-00002D0F0000}"/>
    <cellStyle name="Comma 2 2 13 3 6" xfId="3904" xr:uid="{00000000-0005-0000-0000-00002E0F0000}"/>
    <cellStyle name="Comma 2 2 13 3 7" xfId="3905" xr:uid="{00000000-0005-0000-0000-00002F0F0000}"/>
    <cellStyle name="Comma 2 2 13 3 8" xfId="3906" xr:uid="{00000000-0005-0000-0000-0000300F0000}"/>
    <cellStyle name="Comma 2 2 13 4" xfId="3907" xr:uid="{00000000-0005-0000-0000-0000310F0000}"/>
    <cellStyle name="Comma 2 2 13 4 2" xfId="3908" xr:uid="{00000000-0005-0000-0000-0000320F0000}"/>
    <cellStyle name="Comma 2 2 13 4 3" xfId="3909" xr:uid="{00000000-0005-0000-0000-0000330F0000}"/>
    <cellStyle name="Comma 2 2 13 5" xfId="3910" xr:uid="{00000000-0005-0000-0000-0000340F0000}"/>
    <cellStyle name="Comma 2 2 13 5 2" xfId="3911" xr:uid="{00000000-0005-0000-0000-0000350F0000}"/>
    <cellStyle name="Comma 2 2 14" xfId="3912" xr:uid="{00000000-0005-0000-0000-0000360F0000}"/>
    <cellStyle name="Comma 2 2 14 2" xfId="3913" xr:uid="{00000000-0005-0000-0000-0000370F0000}"/>
    <cellStyle name="Comma 2 2 14 2 2" xfId="3914" xr:uid="{00000000-0005-0000-0000-0000380F0000}"/>
    <cellStyle name="Comma 2 2 14 2 2 2" xfId="3915" xr:uid="{00000000-0005-0000-0000-0000390F0000}"/>
    <cellStyle name="Comma 2 2 14 2 2 3" xfId="3916" xr:uid="{00000000-0005-0000-0000-00003A0F0000}"/>
    <cellStyle name="Comma 2 2 14 2 2 3 2" xfId="3917" xr:uid="{00000000-0005-0000-0000-00003B0F0000}"/>
    <cellStyle name="Comma 2 2 14 2 2 4" xfId="3918" xr:uid="{00000000-0005-0000-0000-00003C0F0000}"/>
    <cellStyle name="Comma 2 2 14 2 2 5" xfId="3919" xr:uid="{00000000-0005-0000-0000-00003D0F0000}"/>
    <cellStyle name="Comma 2 2 14 2 3" xfId="3920" xr:uid="{00000000-0005-0000-0000-00003E0F0000}"/>
    <cellStyle name="Comma 2 2 14 2 3 2" xfId="3921" xr:uid="{00000000-0005-0000-0000-00003F0F0000}"/>
    <cellStyle name="Comma 2 2 14 2 3 2 2" xfId="3922" xr:uid="{00000000-0005-0000-0000-0000400F0000}"/>
    <cellStyle name="Comma 2 2 14 2 3 3" xfId="3923" xr:uid="{00000000-0005-0000-0000-0000410F0000}"/>
    <cellStyle name="Comma 2 2 14 2 4" xfId="3924" xr:uid="{00000000-0005-0000-0000-0000420F0000}"/>
    <cellStyle name="Comma 2 2 14 2 4 2" xfId="3925" xr:uid="{00000000-0005-0000-0000-0000430F0000}"/>
    <cellStyle name="Comma 2 2 14 2 4 3" xfId="3926" xr:uid="{00000000-0005-0000-0000-0000440F0000}"/>
    <cellStyle name="Comma 2 2 14 2 5" xfId="3927" xr:uid="{00000000-0005-0000-0000-0000450F0000}"/>
    <cellStyle name="Comma 2 2 14 2 5 2" xfId="3928" xr:uid="{00000000-0005-0000-0000-0000460F0000}"/>
    <cellStyle name="Comma 2 2 14 2 5 3" xfId="3929" xr:uid="{00000000-0005-0000-0000-0000470F0000}"/>
    <cellStyle name="Comma 2 2 14 2 6" xfId="3930" xr:uid="{00000000-0005-0000-0000-0000480F0000}"/>
    <cellStyle name="Comma 2 2 14 2 6 2" xfId="3931" xr:uid="{00000000-0005-0000-0000-0000490F0000}"/>
    <cellStyle name="Comma 2 2 14 2 6 2 2" xfId="3932" xr:uid="{00000000-0005-0000-0000-00004A0F0000}"/>
    <cellStyle name="Comma 2 2 14 2 7" xfId="3933" xr:uid="{00000000-0005-0000-0000-00004B0F0000}"/>
    <cellStyle name="Comma 2 2 14 2 7 2" xfId="3934" xr:uid="{00000000-0005-0000-0000-00004C0F0000}"/>
    <cellStyle name="Comma 2 2 14 2 7 3" xfId="3935" xr:uid="{00000000-0005-0000-0000-00004D0F0000}"/>
    <cellStyle name="Comma 2 2 14 2 8" xfId="3936" xr:uid="{00000000-0005-0000-0000-00004E0F0000}"/>
    <cellStyle name="Comma 2 2 14 3" xfId="3937" xr:uid="{00000000-0005-0000-0000-00004F0F0000}"/>
    <cellStyle name="Comma 2 2 14 3 2" xfId="3938" xr:uid="{00000000-0005-0000-0000-0000500F0000}"/>
    <cellStyle name="Comma 2 2 14 3 2 2" xfId="3939" xr:uid="{00000000-0005-0000-0000-0000510F0000}"/>
    <cellStyle name="Comma 2 2 14 3 2 2 2" xfId="3940" xr:uid="{00000000-0005-0000-0000-0000520F0000}"/>
    <cellStyle name="Comma 2 2 14 3 2 3" xfId="3941" xr:uid="{00000000-0005-0000-0000-0000530F0000}"/>
    <cellStyle name="Comma 2 2 14 3 2 3 2" xfId="3942" xr:uid="{00000000-0005-0000-0000-0000540F0000}"/>
    <cellStyle name="Comma 2 2 14 3 2 4" xfId="3943" xr:uid="{00000000-0005-0000-0000-0000550F0000}"/>
    <cellStyle name="Comma 2 2 14 3 3" xfId="3944" xr:uid="{00000000-0005-0000-0000-0000560F0000}"/>
    <cellStyle name="Comma 2 2 14 3 3 2" xfId="3945" xr:uid="{00000000-0005-0000-0000-0000570F0000}"/>
    <cellStyle name="Comma 2 2 14 3 4" xfId="3946" xr:uid="{00000000-0005-0000-0000-0000580F0000}"/>
    <cellStyle name="Comma 2 2 14 3 4 2" xfId="3947" xr:uid="{00000000-0005-0000-0000-0000590F0000}"/>
    <cellStyle name="Comma 2 2 14 3 5" xfId="3948" xr:uid="{00000000-0005-0000-0000-00005A0F0000}"/>
    <cellStyle name="Comma 2 2 14 3 5 2" xfId="3949" xr:uid="{00000000-0005-0000-0000-00005B0F0000}"/>
    <cellStyle name="Comma 2 2 14 3 6" xfId="3950" xr:uid="{00000000-0005-0000-0000-00005C0F0000}"/>
    <cellStyle name="Comma 2 2 14 3 7" xfId="3951" xr:uid="{00000000-0005-0000-0000-00005D0F0000}"/>
    <cellStyle name="Comma 2 2 14 3 8" xfId="3952" xr:uid="{00000000-0005-0000-0000-00005E0F0000}"/>
    <cellStyle name="Comma 2 2 14 4" xfId="3953" xr:uid="{00000000-0005-0000-0000-00005F0F0000}"/>
    <cellStyle name="Comma 2 2 14 4 2" xfId="3954" xr:uid="{00000000-0005-0000-0000-0000600F0000}"/>
    <cellStyle name="Comma 2 2 14 4 3" xfId="3955" xr:uid="{00000000-0005-0000-0000-0000610F0000}"/>
    <cellStyle name="Comma 2 2 14 5" xfId="3956" xr:uid="{00000000-0005-0000-0000-0000620F0000}"/>
    <cellStyle name="Comma 2 2 14 5 2" xfId="3957" xr:uid="{00000000-0005-0000-0000-0000630F0000}"/>
    <cellStyle name="Comma 2 2 15" xfId="3958" xr:uid="{00000000-0005-0000-0000-0000640F0000}"/>
    <cellStyle name="Comma 2 2 15 2" xfId="3959" xr:uid="{00000000-0005-0000-0000-0000650F0000}"/>
    <cellStyle name="Comma 2 2 15 2 2" xfId="3960" xr:uid="{00000000-0005-0000-0000-0000660F0000}"/>
    <cellStyle name="Comma 2 2 15 2 3" xfId="3961" xr:uid="{00000000-0005-0000-0000-0000670F0000}"/>
    <cellStyle name="Comma 2 2 15 2 3 2" xfId="3962" xr:uid="{00000000-0005-0000-0000-0000680F0000}"/>
    <cellStyle name="Comma 2 2 15 2 4" xfId="3963" xr:uid="{00000000-0005-0000-0000-0000690F0000}"/>
    <cellStyle name="Comma 2 2 15 2 5" xfId="3964" xr:uid="{00000000-0005-0000-0000-00006A0F0000}"/>
    <cellStyle name="Comma 2 2 15 3" xfId="3965" xr:uid="{00000000-0005-0000-0000-00006B0F0000}"/>
    <cellStyle name="Comma 2 2 15 3 2" xfId="3966" xr:uid="{00000000-0005-0000-0000-00006C0F0000}"/>
    <cellStyle name="Comma 2 2 15 3 2 2" xfId="3967" xr:uid="{00000000-0005-0000-0000-00006D0F0000}"/>
    <cellStyle name="Comma 2 2 15 3 3" xfId="3968" xr:uid="{00000000-0005-0000-0000-00006E0F0000}"/>
    <cellStyle name="Comma 2 2 15 4" xfId="3969" xr:uid="{00000000-0005-0000-0000-00006F0F0000}"/>
    <cellStyle name="Comma 2 2 15 4 2" xfId="3970" xr:uid="{00000000-0005-0000-0000-0000700F0000}"/>
    <cellStyle name="Comma 2 2 15 4 3" xfId="3971" xr:uid="{00000000-0005-0000-0000-0000710F0000}"/>
    <cellStyle name="Comma 2 2 15 5" xfId="3972" xr:uid="{00000000-0005-0000-0000-0000720F0000}"/>
    <cellStyle name="Comma 2 2 15 5 2" xfId="3973" xr:uid="{00000000-0005-0000-0000-0000730F0000}"/>
    <cellStyle name="Comma 2 2 15 5 3" xfId="3974" xr:uid="{00000000-0005-0000-0000-0000740F0000}"/>
    <cellStyle name="Comma 2 2 15 6" xfId="3975" xr:uid="{00000000-0005-0000-0000-0000750F0000}"/>
    <cellStyle name="Comma 2 2 15 6 2" xfId="3976" xr:uid="{00000000-0005-0000-0000-0000760F0000}"/>
    <cellStyle name="Comma 2 2 15 6 2 2" xfId="3977" xr:uid="{00000000-0005-0000-0000-0000770F0000}"/>
    <cellStyle name="Comma 2 2 15 7" xfId="3978" xr:uid="{00000000-0005-0000-0000-0000780F0000}"/>
    <cellStyle name="Comma 2 2 15 7 2" xfId="3979" xr:uid="{00000000-0005-0000-0000-0000790F0000}"/>
    <cellStyle name="Comma 2 2 15 7 3" xfId="3980" xr:uid="{00000000-0005-0000-0000-00007A0F0000}"/>
    <cellStyle name="Comma 2 2 15 8" xfId="3981" xr:uid="{00000000-0005-0000-0000-00007B0F0000}"/>
    <cellStyle name="Comma 2 2 16" xfId="3982" xr:uid="{00000000-0005-0000-0000-00007C0F0000}"/>
    <cellStyle name="Comma 2 2 16 2" xfId="3983" xr:uid="{00000000-0005-0000-0000-00007D0F0000}"/>
    <cellStyle name="Comma 2 2 16 2 2" xfId="3984" xr:uid="{00000000-0005-0000-0000-00007E0F0000}"/>
    <cellStyle name="Comma 2 2 16 2 2 2" xfId="3985" xr:uid="{00000000-0005-0000-0000-00007F0F0000}"/>
    <cellStyle name="Comma 2 2 16 2 3" xfId="3986" xr:uid="{00000000-0005-0000-0000-0000800F0000}"/>
    <cellStyle name="Comma 2 2 16 2 3 2" xfId="3987" xr:uid="{00000000-0005-0000-0000-0000810F0000}"/>
    <cellStyle name="Comma 2 2 16 2 4" xfId="3988" xr:uid="{00000000-0005-0000-0000-0000820F0000}"/>
    <cellStyle name="Comma 2 2 16 3" xfId="3989" xr:uid="{00000000-0005-0000-0000-0000830F0000}"/>
    <cellStyle name="Comma 2 2 16 3 2" xfId="3990" xr:uid="{00000000-0005-0000-0000-0000840F0000}"/>
    <cellStyle name="Comma 2 2 16 4" xfId="3991" xr:uid="{00000000-0005-0000-0000-0000850F0000}"/>
    <cellStyle name="Comma 2 2 16 4 2" xfId="3992" xr:uid="{00000000-0005-0000-0000-0000860F0000}"/>
    <cellStyle name="Comma 2 2 16 5" xfId="3993" xr:uid="{00000000-0005-0000-0000-0000870F0000}"/>
    <cellStyle name="Comma 2 2 16 5 2" xfId="3994" xr:uid="{00000000-0005-0000-0000-0000880F0000}"/>
    <cellStyle name="Comma 2 2 16 6" xfId="3995" xr:uid="{00000000-0005-0000-0000-0000890F0000}"/>
    <cellStyle name="Comma 2 2 16 7" xfId="3996" xr:uid="{00000000-0005-0000-0000-00008A0F0000}"/>
    <cellStyle name="Comma 2 2 16 8" xfId="3997" xr:uid="{00000000-0005-0000-0000-00008B0F0000}"/>
    <cellStyle name="Comma 2 2 16 9" xfId="3998" xr:uid="{00000000-0005-0000-0000-00008C0F0000}"/>
    <cellStyle name="Comma 2 2 17" xfId="3999" xr:uid="{00000000-0005-0000-0000-00008D0F0000}"/>
    <cellStyle name="Comma 2 2 17 2" xfId="4000" xr:uid="{00000000-0005-0000-0000-00008E0F0000}"/>
    <cellStyle name="Comma 2 2 17 3" xfId="4001" xr:uid="{00000000-0005-0000-0000-00008F0F0000}"/>
    <cellStyle name="Comma 2 2 17 4" xfId="4002" xr:uid="{00000000-0005-0000-0000-0000900F0000}"/>
    <cellStyle name="Comma 2 2 17 5" xfId="4003" xr:uid="{00000000-0005-0000-0000-0000910F0000}"/>
    <cellStyle name="Comma 2 2 18" xfId="4004" xr:uid="{00000000-0005-0000-0000-0000920F0000}"/>
    <cellStyle name="Comma 2 2 18 2" xfId="4005" xr:uid="{00000000-0005-0000-0000-0000930F0000}"/>
    <cellStyle name="Comma 2 2 18 3" xfId="4006" xr:uid="{00000000-0005-0000-0000-0000940F0000}"/>
    <cellStyle name="Comma 2 2 18 4" xfId="4007" xr:uid="{00000000-0005-0000-0000-0000950F0000}"/>
    <cellStyle name="Comma 2 2 2" xfId="4008" xr:uid="{00000000-0005-0000-0000-0000960F0000}"/>
    <cellStyle name="Comma 2 2 2 10" xfId="4009" xr:uid="{00000000-0005-0000-0000-0000970F0000}"/>
    <cellStyle name="Comma 2 2 2 10 2" xfId="4010" xr:uid="{00000000-0005-0000-0000-0000980F0000}"/>
    <cellStyle name="Comma 2 2 2 10 2 2" xfId="4011" xr:uid="{00000000-0005-0000-0000-0000990F0000}"/>
    <cellStyle name="Comma 2 2 2 10 2 3" xfId="4012" xr:uid="{00000000-0005-0000-0000-00009A0F0000}"/>
    <cellStyle name="Comma 2 2 2 10 2 3 2" xfId="4013" xr:uid="{00000000-0005-0000-0000-00009B0F0000}"/>
    <cellStyle name="Comma 2 2 2 10 2 4" xfId="4014" xr:uid="{00000000-0005-0000-0000-00009C0F0000}"/>
    <cellStyle name="Comma 2 2 2 10 2 5" xfId="4015" xr:uid="{00000000-0005-0000-0000-00009D0F0000}"/>
    <cellStyle name="Comma 2 2 2 10 3" xfId="4016" xr:uid="{00000000-0005-0000-0000-00009E0F0000}"/>
    <cellStyle name="Comma 2 2 2 10 3 2" xfId="4017" xr:uid="{00000000-0005-0000-0000-00009F0F0000}"/>
    <cellStyle name="Comma 2 2 2 10 3 2 2" xfId="4018" xr:uid="{00000000-0005-0000-0000-0000A00F0000}"/>
    <cellStyle name="Comma 2 2 2 10 3 3" xfId="4019" xr:uid="{00000000-0005-0000-0000-0000A10F0000}"/>
    <cellStyle name="Comma 2 2 2 10 4" xfId="4020" xr:uid="{00000000-0005-0000-0000-0000A20F0000}"/>
    <cellStyle name="Comma 2 2 2 10 4 2" xfId="4021" xr:uid="{00000000-0005-0000-0000-0000A30F0000}"/>
    <cellStyle name="Comma 2 2 2 10 4 3" xfId="4022" xr:uid="{00000000-0005-0000-0000-0000A40F0000}"/>
    <cellStyle name="Comma 2 2 2 10 5" xfId="4023" xr:uid="{00000000-0005-0000-0000-0000A50F0000}"/>
    <cellStyle name="Comma 2 2 2 10 5 2" xfId="4024" xr:uid="{00000000-0005-0000-0000-0000A60F0000}"/>
    <cellStyle name="Comma 2 2 2 10 5 3" xfId="4025" xr:uid="{00000000-0005-0000-0000-0000A70F0000}"/>
    <cellStyle name="Comma 2 2 2 10 6" xfId="4026" xr:uid="{00000000-0005-0000-0000-0000A80F0000}"/>
    <cellStyle name="Comma 2 2 2 10 6 2" xfId="4027" xr:uid="{00000000-0005-0000-0000-0000A90F0000}"/>
    <cellStyle name="Comma 2 2 2 10 6 2 2" xfId="4028" xr:uid="{00000000-0005-0000-0000-0000AA0F0000}"/>
    <cellStyle name="Comma 2 2 2 10 7" xfId="4029" xr:uid="{00000000-0005-0000-0000-0000AB0F0000}"/>
    <cellStyle name="Comma 2 2 2 10 7 2" xfId="4030" xr:uid="{00000000-0005-0000-0000-0000AC0F0000}"/>
    <cellStyle name="Comma 2 2 2 10 7 3" xfId="4031" xr:uid="{00000000-0005-0000-0000-0000AD0F0000}"/>
    <cellStyle name="Comma 2 2 2 10 8" xfId="4032" xr:uid="{00000000-0005-0000-0000-0000AE0F0000}"/>
    <cellStyle name="Comma 2 2 2 11" xfId="4033" xr:uid="{00000000-0005-0000-0000-0000AF0F0000}"/>
    <cellStyle name="Comma 2 2 2 11 2" xfId="4034" xr:uid="{00000000-0005-0000-0000-0000B00F0000}"/>
    <cellStyle name="Comma 2 2 2 11 2 2" xfId="4035" xr:uid="{00000000-0005-0000-0000-0000B10F0000}"/>
    <cellStyle name="Comma 2 2 2 11 2 2 2" xfId="4036" xr:uid="{00000000-0005-0000-0000-0000B20F0000}"/>
    <cellStyle name="Comma 2 2 2 11 2 3" xfId="4037" xr:uid="{00000000-0005-0000-0000-0000B30F0000}"/>
    <cellStyle name="Comma 2 2 2 11 2 3 2" xfId="4038" xr:uid="{00000000-0005-0000-0000-0000B40F0000}"/>
    <cellStyle name="Comma 2 2 2 11 2 4" xfId="4039" xr:uid="{00000000-0005-0000-0000-0000B50F0000}"/>
    <cellStyle name="Comma 2 2 2 11 3" xfId="4040" xr:uid="{00000000-0005-0000-0000-0000B60F0000}"/>
    <cellStyle name="Comma 2 2 2 11 3 2" xfId="4041" xr:uid="{00000000-0005-0000-0000-0000B70F0000}"/>
    <cellStyle name="Comma 2 2 2 11 3 3" xfId="4042" xr:uid="{00000000-0005-0000-0000-0000B80F0000}"/>
    <cellStyle name="Comma 2 2 2 11 4" xfId="4043" xr:uid="{00000000-0005-0000-0000-0000B90F0000}"/>
    <cellStyle name="Comma 2 2 2 11 4 2" xfId="4044" xr:uid="{00000000-0005-0000-0000-0000BA0F0000}"/>
    <cellStyle name="Comma 2 2 2 11 5" xfId="4045" xr:uid="{00000000-0005-0000-0000-0000BB0F0000}"/>
    <cellStyle name="Comma 2 2 2 11 5 2" xfId="4046" xr:uid="{00000000-0005-0000-0000-0000BC0F0000}"/>
    <cellStyle name="Comma 2 2 2 11 6" xfId="4047" xr:uid="{00000000-0005-0000-0000-0000BD0F0000}"/>
    <cellStyle name="Comma 2 2 2 11 7" xfId="4048" xr:uid="{00000000-0005-0000-0000-0000BE0F0000}"/>
    <cellStyle name="Comma 2 2 2 12" xfId="4049" xr:uid="{00000000-0005-0000-0000-0000BF0F0000}"/>
    <cellStyle name="Comma 2 2 2 12 2" xfId="4050" xr:uid="{00000000-0005-0000-0000-0000C00F0000}"/>
    <cellStyle name="Comma 2 2 2 12 3" xfId="4051" xr:uid="{00000000-0005-0000-0000-0000C10F0000}"/>
    <cellStyle name="Comma 2 2 2 13" xfId="4052" xr:uid="{00000000-0005-0000-0000-0000C20F0000}"/>
    <cellStyle name="Comma 2 2 2 13 2" xfId="4053" xr:uid="{00000000-0005-0000-0000-0000C30F0000}"/>
    <cellStyle name="Comma 2 2 2 13 3" xfId="4054" xr:uid="{00000000-0005-0000-0000-0000C40F0000}"/>
    <cellStyle name="Comma 2 2 2 14" xfId="4055" xr:uid="{00000000-0005-0000-0000-0000C50F0000}"/>
    <cellStyle name="Comma 2 2 2 2" xfId="4056" xr:uid="{00000000-0005-0000-0000-0000C60F0000}"/>
    <cellStyle name="Comma 2 2 2 2 2" xfId="4057" xr:uid="{00000000-0005-0000-0000-0000C70F0000}"/>
    <cellStyle name="Comma 2 2 2 2 2 2" xfId="4058" xr:uid="{00000000-0005-0000-0000-0000C80F0000}"/>
    <cellStyle name="Comma 2 2 2 2 2 2 2" xfId="4059" xr:uid="{00000000-0005-0000-0000-0000C90F0000}"/>
    <cellStyle name="Comma 2 2 2 2 2 2 2 2" xfId="4060" xr:uid="{00000000-0005-0000-0000-0000CA0F0000}"/>
    <cellStyle name="Comma 2 2 2 2 2 2 2 3" xfId="4061" xr:uid="{00000000-0005-0000-0000-0000CB0F0000}"/>
    <cellStyle name="Comma 2 2 2 2 2 2 2 3 2" xfId="4062" xr:uid="{00000000-0005-0000-0000-0000CC0F0000}"/>
    <cellStyle name="Comma 2 2 2 2 2 2 2 4" xfId="4063" xr:uid="{00000000-0005-0000-0000-0000CD0F0000}"/>
    <cellStyle name="Comma 2 2 2 2 2 2 2 5" xfId="4064" xr:uid="{00000000-0005-0000-0000-0000CE0F0000}"/>
    <cellStyle name="Comma 2 2 2 2 2 2 3" xfId="4065" xr:uid="{00000000-0005-0000-0000-0000CF0F0000}"/>
    <cellStyle name="Comma 2 2 2 2 2 2 3 2" xfId="4066" xr:uid="{00000000-0005-0000-0000-0000D00F0000}"/>
    <cellStyle name="Comma 2 2 2 2 2 2 3 2 2" xfId="4067" xr:uid="{00000000-0005-0000-0000-0000D10F0000}"/>
    <cellStyle name="Comma 2 2 2 2 2 2 3 3" xfId="4068" xr:uid="{00000000-0005-0000-0000-0000D20F0000}"/>
    <cellStyle name="Comma 2 2 2 2 2 2 4" xfId="4069" xr:uid="{00000000-0005-0000-0000-0000D30F0000}"/>
    <cellStyle name="Comma 2 2 2 2 2 2 4 2" xfId="4070" xr:uid="{00000000-0005-0000-0000-0000D40F0000}"/>
    <cellStyle name="Comma 2 2 2 2 2 2 4 3" xfId="4071" xr:uid="{00000000-0005-0000-0000-0000D50F0000}"/>
    <cellStyle name="Comma 2 2 2 2 2 2 5" xfId="4072" xr:uid="{00000000-0005-0000-0000-0000D60F0000}"/>
    <cellStyle name="Comma 2 2 2 2 2 2 5 2" xfId="4073" xr:uid="{00000000-0005-0000-0000-0000D70F0000}"/>
    <cellStyle name="Comma 2 2 2 2 2 2 5 3" xfId="4074" xr:uid="{00000000-0005-0000-0000-0000D80F0000}"/>
    <cellStyle name="Comma 2 2 2 2 2 2 6" xfId="4075" xr:uid="{00000000-0005-0000-0000-0000D90F0000}"/>
    <cellStyle name="Comma 2 2 2 2 2 2 6 2" xfId="4076" xr:uid="{00000000-0005-0000-0000-0000DA0F0000}"/>
    <cellStyle name="Comma 2 2 2 2 2 2 6 2 2" xfId="4077" xr:uid="{00000000-0005-0000-0000-0000DB0F0000}"/>
    <cellStyle name="Comma 2 2 2 2 2 2 7" xfId="4078" xr:uid="{00000000-0005-0000-0000-0000DC0F0000}"/>
    <cellStyle name="Comma 2 2 2 2 2 2 7 2" xfId="4079" xr:uid="{00000000-0005-0000-0000-0000DD0F0000}"/>
    <cellStyle name="Comma 2 2 2 2 2 2 7 3" xfId="4080" xr:uid="{00000000-0005-0000-0000-0000DE0F0000}"/>
    <cellStyle name="Comma 2 2 2 2 2 2 8" xfId="4081" xr:uid="{00000000-0005-0000-0000-0000DF0F0000}"/>
    <cellStyle name="Comma 2 2 2 2 2 3" xfId="4082" xr:uid="{00000000-0005-0000-0000-0000E00F0000}"/>
    <cellStyle name="Comma 2 2 2 2 2 3 2" xfId="4083" xr:uid="{00000000-0005-0000-0000-0000E10F0000}"/>
    <cellStyle name="Comma 2 2 2 2 2 3 2 2" xfId="4084" xr:uid="{00000000-0005-0000-0000-0000E20F0000}"/>
    <cellStyle name="Comma 2 2 2 2 2 3 2 2 2" xfId="4085" xr:uid="{00000000-0005-0000-0000-0000E30F0000}"/>
    <cellStyle name="Comma 2 2 2 2 2 3 2 3" xfId="4086" xr:uid="{00000000-0005-0000-0000-0000E40F0000}"/>
    <cellStyle name="Comma 2 2 2 2 2 3 2 3 2" xfId="4087" xr:uid="{00000000-0005-0000-0000-0000E50F0000}"/>
    <cellStyle name="Comma 2 2 2 2 2 3 2 4" xfId="4088" xr:uid="{00000000-0005-0000-0000-0000E60F0000}"/>
    <cellStyle name="Comma 2 2 2 2 2 3 3" xfId="4089" xr:uid="{00000000-0005-0000-0000-0000E70F0000}"/>
    <cellStyle name="Comma 2 2 2 2 2 3 3 2" xfId="4090" xr:uid="{00000000-0005-0000-0000-0000E80F0000}"/>
    <cellStyle name="Comma 2 2 2 2 2 3 4" xfId="4091" xr:uid="{00000000-0005-0000-0000-0000E90F0000}"/>
    <cellStyle name="Comma 2 2 2 2 2 3 4 2" xfId="4092" xr:uid="{00000000-0005-0000-0000-0000EA0F0000}"/>
    <cellStyle name="Comma 2 2 2 2 2 3 5" xfId="4093" xr:uid="{00000000-0005-0000-0000-0000EB0F0000}"/>
    <cellStyle name="Comma 2 2 2 2 2 3 5 2" xfId="4094" xr:uid="{00000000-0005-0000-0000-0000EC0F0000}"/>
    <cellStyle name="Comma 2 2 2 2 2 3 6" xfId="4095" xr:uid="{00000000-0005-0000-0000-0000ED0F0000}"/>
    <cellStyle name="Comma 2 2 2 2 2 3 7" xfId="4096" xr:uid="{00000000-0005-0000-0000-0000EE0F0000}"/>
    <cellStyle name="Comma 2 2 2 2 2 3 8" xfId="4097" xr:uid="{00000000-0005-0000-0000-0000EF0F0000}"/>
    <cellStyle name="Comma 2 2 2 2 2 4" xfId="4098" xr:uid="{00000000-0005-0000-0000-0000F00F0000}"/>
    <cellStyle name="Comma 2 2 2 2 2 4 2" xfId="4099" xr:uid="{00000000-0005-0000-0000-0000F10F0000}"/>
    <cellStyle name="Comma 2 2 2 2 2 4 3" xfId="4100" xr:uid="{00000000-0005-0000-0000-0000F20F0000}"/>
    <cellStyle name="Comma 2 2 2 2 2 5" xfId="4101" xr:uid="{00000000-0005-0000-0000-0000F30F0000}"/>
    <cellStyle name="Comma 2 2 2 2 2 5 2" xfId="4102" xr:uid="{00000000-0005-0000-0000-0000F40F0000}"/>
    <cellStyle name="Comma 2 2 2 2 3" xfId="4103" xr:uid="{00000000-0005-0000-0000-0000F50F0000}"/>
    <cellStyle name="Comma 2 2 2 2 3 2" xfId="4104" xr:uid="{00000000-0005-0000-0000-0000F60F0000}"/>
    <cellStyle name="Comma 2 2 2 2 3 2 2" xfId="4105" xr:uid="{00000000-0005-0000-0000-0000F70F0000}"/>
    <cellStyle name="Comma 2 2 2 2 3 2 3" xfId="4106" xr:uid="{00000000-0005-0000-0000-0000F80F0000}"/>
    <cellStyle name="Comma 2 2 2 2 3 2 3 2" xfId="4107" xr:uid="{00000000-0005-0000-0000-0000F90F0000}"/>
    <cellStyle name="Comma 2 2 2 2 3 2 4" xfId="4108" xr:uid="{00000000-0005-0000-0000-0000FA0F0000}"/>
    <cellStyle name="Comma 2 2 2 2 3 2 5" xfId="4109" xr:uid="{00000000-0005-0000-0000-0000FB0F0000}"/>
    <cellStyle name="Comma 2 2 2 2 3 3" xfId="4110" xr:uid="{00000000-0005-0000-0000-0000FC0F0000}"/>
    <cellStyle name="Comma 2 2 2 2 3 3 2" xfId="4111" xr:uid="{00000000-0005-0000-0000-0000FD0F0000}"/>
    <cellStyle name="Comma 2 2 2 2 3 3 2 2" xfId="4112" xr:uid="{00000000-0005-0000-0000-0000FE0F0000}"/>
    <cellStyle name="Comma 2 2 2 2 3 3 3" xfId="4113" xr:uid="{00000000-0005-0000-0000-0000FF0F0000}"/>
    <cellStyle name="Comma 2 2 2 2 3 4" xfId="4114" xr:uid="{00000000-0005-0000-0000-000000100000}"/>
    <cellStyle name="Comma 2 2 2 2 3 4 2" xfId="4115" xr:uid="{00000000-0005-0000-0000-000001100000}"/>
    <cellStyle name="Comma 2 2 2 2 3 4 3" xfId="4116" xr:uid="{00000000-0005-0000-0000-000002100000}"/>
    <cellStyle name="Comma 2 2 2 2 3 5" xfId="4117" xr:uid="{00000000-0005-0000-0000-000003100000}"/>
    <cellStyle name="Comma 2 2 2 2 3 5 2" xfId="4118" xr:uid="{00000000-0005-0000-0000-000004100000}"/>
    <cellStyle name="Comma 2 2 2 2 3 5 3" xfId="4119" xr:uid="{00000000-0005-0000-0000-000005100000}"/>
    <cellStyle name="Comma 2 2 2 2 3 6" xfId="4120" xr:uid="{00000000-0005-0000-0000-000006100000}"/>
    <cellStyle name="Comma 2 2 2 2 3 6 2" xfId="4121" xr:uid="{00000000-0005-0000-0000-000007100000}"/>
    <cellStyle name="Comma 2 2 2 2 3 6 2 2" xfId="4122" xr:uid="{00000000-0005-0000-0000-000008100000}"/>
    <cellStyle name="Comma 2 2 2 2 3 7" xfId="4123" xr:uid="{00000000-0005-0000-0000-000009100000}"/>
    <cellStyle name="Comma 2 2 2 2 3 7 2" xfId="4124" xr:uid="{00000000-0005-0000-0000-00000A100000}"/>
    <cellStyle name="Comma 2 2 2 2 3 7 3" xfId="4125" xr:uid="{00000000-0005-0000-0000-00000B100000}"/>
    <cellStyle name="Comma 2 2 2 2 3 8" xfId="4126" xr:uid="{00000000-0005-0000-0000-00000C100000}"/>
    <cellStyle name="Comma 2 2 2 2 4" xfId="4127" xr:uid="{00000000-0005-0000-0000-00000D100000}"/>
    <cellStyle name="Comma 2 2 2 2 4 2" xfId="4128" xr:uid="{00000000-0005-0000-0000-00000E100000}"/>
    <cellStyle name="Comma 2 2 2 2 4 2 2" xfId="4129" xr:uid="{00000000-0005-0000-0000-00000F100000}"/>
    <cellStyle name="Comma 2 2 2 2 4 2 2 2" xfId="4130" xr:uid="{00000000-0005-0000-0000-000010100000}"/>
    <cellStyle name="Comma 2 2 2 2 4 2 3" xfId="4131" xr:uid="{00000000-0005-0000-0000-000011100000}"/>
    <cellStyle name="Comma 2 2 2 2 4 2 3 2" xfId="4132" xr:uid="{00000000-0005-0000-0000-000012100000}"/>
    <cellStyle name="Comma 2 2 2 2 4 2 4" xfId="4133" xr:uid="{00000000-0005-0000-0000-000013100000}"/>
    <cellStyle name="Comma 2 2 2 2 4 3" xfId="4134" xr:uid="{00000000-0005-0000-0000-000014100000}"/>
    <cellStyle name="Comma 2 2 2 2 4 3 2" xfId="4135" xr:uid="{00000000-0005-0000-0000-000015100000}"/>
    <cellStyle name="Comma 2 2 2 2 4 4" xfId="4136" xr:uid="{00000000-0005-0000-0000-000016100000}"/>
    <cellStyle name="Comma 2 2 2 2 4 4 2" xfId="4137" xr:uid="{00000000-0005-0000-0000-000017100000}"/>
    <cellStyle name="Comma 2 2 2 2 4 5" xfId="4138" xr:uid="{00000000-0005-0000-0000-000018100000}"/>
    <cellStyle name="Comma 2 2 2 2 4 5 2" xfId="4139" xr:uid="{00000000-0005-0000-0000-000019100000}"/>
    <cellStyle name="Comma 2 2 2 2 4 6" xfId="4140" xr:uid="{00000000-0005-0000-0000-00001A100000}"/>
    <cellStyle name="Comma 2 2 2 2 4 7" xfId="4141" xr:uid="{00000000-0005-0000-0000-00001B100000}"/>
    <cellStyle name="Comma 2 2 2 2 4 8" xfId="4142" xr:uid="{00000000-0005-0000-0000-00001C100000}"/>
    <cellStyle name="Comma 2 2 2 2 5" xfId="4143" xr:uid="{00000000-0005-0000-0000-00001D100000}"/>
    <cellStyle name="Comma 2 2 2 2 5 2" xfId="4144" xr:uid="{00000000-0005-0000-0000-00001E100000}"/>
    <cellStyle name="Comma 2 2 2 2 5 3" xfId="4145" xr:uid="{00000000-0005-0000-0000-00001F100000}"/>
    <cellStyle name="Comma 2 2 2 2 6" xfId="4146" xr:uid="{00000000-0005-0000-0000-000020100000}"/>
    <cellStyle name="Comma 2 2 2 2 6 2" xfId="4147" xr:uid="{00000000-0005-0000-0000-000021100000}"/>
    <cellStyle name="Comma 2 2 2 3" xfId="4148" xr:uid="{00000000-0005-0000-0000-000022100000}"/>
    <cellStyle name="Comma 2 2 2 3 2" xfId="4149" xr:uid="{00000000-0005-0000-0000-000023100000}"/>
    <cellStyle name="Comma 2 2 2 3 2 2" xfId="4150" xr:uid="{00000000-0005-0000-0000-000024100000}"/>
    <cellStyle name="Comma 2 2 2 3 2 2 2" xfId="4151" xr:uid="{00000000-0005-0000-0000-000025100000}"/>
    <cellStyle name="Comma 2 2 2 3 2 2 3" xfId="4152" xr:uid="{00000000-0005-0000-0000-000026100000}"/>
    <cellStyle name="Comma 2 2 2 3 2 2 3 2" xfId="4153" xr:uid="{00000000-0005-0000-0000-000027100000}"/>
    <cellStyle name="Comma 2 2 2 3 2 2 4" xfId="4154" xr:uid="{00000000-0005-0000-0000-000028100000}"/>
    <cellStyle name="Comma 2 2 2 3 2 2 5" xfId="4155" xr:uid="{00000000-0005-0000-0000-000029100000}"/>
    <cellStyle name="Comma 2 2 2 3 2 3" xfId="4156" xr:uid="{00000000-0005-0000-0000-00002A100000}"/>
    <cellStyle name="Comma 2 2 2 3 2 3 2" xfId="4157" xr:uid="{00000000-0005-0000-0000-00002B100000}"/>
    <cellStyle name="Comma 2 2 2 3 2 3 2 2" xfId="4158" xr:uid="{00000000-0005-0000-0000-00002C100000}"/>
    <cellStyle name="Comma 2 2 2 3 2 3 3" xfId="4159" xr:uid="{00000000-0005-0000-0000-00002D100000}"/>
    <cellStyle name="Comma 2 2 2 3 2 4" xfId="4160" xr:uid="{00000000-0005-0000-0000-00002E100000}"/>
    <cellStyle name="Comma 2 2 2 3 2 4 2" xfId="4161" xr:uid="{00000000-0005-0000-0000-00002F100000}"/>
    <cellStyle name="Comma 2 2 2 3 2 4 3" xfId="4162" xr:uid="{00000000-0005-0000-0000-000030100000}"/>
    <cellStyle name="Comma 2 2 2 3 2 5" xfId="4163" xr:uid="{00000000-0005-0000-0000-000031100000}"/>
    <cellStyle name="Comma 2 2 2 3 2 5 2" xfId="4164" xr:uid="{00000000-0005-0000-0000-000032100000}"/>
    <cellStyle name="Comma 2 2 2 3 2 5 3" xfId="4165" xr:uid="{00000000-0005-0000-0000-000033100000}"/>
    <cellStyle name="Comma 2 2 2 3 2 6" xfId="4166" xr:uid="{00000000-0005-0000-0000-000034100000}"/>
    <cellStyle name="Comma 2 2 2 3 2 6 2" xfId="4167" xr:uid="{00000000-0005-0000-0000-000035100000}"/>
    <cellStyle name="Comma 2 2 2 3 2 6 2 2" xfId="4168" xr:uid="{00000000-0005-0000-0000-000036100000}"/>
    <cellStyle name="Comma 2 2 2 3 2 7" xfId="4169" xr:uid="{00000000-0005-0000-0000-000037100000}"/>
    <cellStyle name="Comma 2 2 2 3 2 7 2" xfId="4170" xr:uid="{00000000-0005-0000-0000-000038100000}"/>
    <cellStyle name="Comma 2 2 2 3 2 7 3" xfId="4171" xr:uid="{00000000-0005-0000-0000-000039100000}"/>
    <cellStyle name="Comma 2 2 2 3 2 8" xfId="4172" xr:uid="{00000000-0005-0000-0000-00003A100000}"/>
    <cellStyle name="Comma 2 2 2 3 3" xfId="4173" xr:uid="{00000000-0005-0000-0000-00003B100000}"/>
    <cellStyle name="Comma 2 2 2 3 3 2" xfId="4174" xr:uid="{00000000-0005-0000-0000-00003C100000}"/>
    <cellStyle name="Comma 2 2 2 3 3 2 2" xfId="4175" xr:uid="{00000000-0005-0000-0000-00003D100000}"/>
    <cellStyle name="Comma 2 2 2 3 3 2 2 2" xfId="4176" xr:uid="{00000000-0005-0000-0000-00003E100000}"/>
    <cellStyle name="Comma 2 2 2 3 3 2 3" xfId="4177" xr:uid="{00000000-0005-0000-0000-00003F100000}"/>
    <cellStyle name="Comma 2 2 2 3 3 2 3 2" xfId="4178" xr:uid="{00000000-0005-0000-0000-000040100000}"/>
    <cellStyle name="Comma 2 2 2 3 3 2 4" xfId="4179" xr:uid="{00000000-0005-0000-0000-000041100000}"/>
    <cellStyle name="Comma 2 2 2 3 3 3" xfId="4180" xr:uid="{00000000-0005-0000-0000-000042100000}"/>
    <cellStyle name="Comma 2 2 2 3 3 3 2" xfId="4181" xr:uid="{00000000-0005-0000-0000-000043100000}"/>
    <cellStyle name="Comma 2 2 2 3 3 4" xfId="4182" xr:uid="{00000000-0005-0000-0000-000044100000}"/>
    <cellStyle name="Comma 2 2 2 3 3 4 2" xfId="4183" xr:uid="{00000000-0005-0000-0000-000045100000}"/>
    <cellStyle name="Comma 2 2 2 3 3 5" xfId="4184" xr:uid="{00000000-0005-0000-0000-000046100000}"/>
    <cellStyle name="Comma 2 2 2 3 3 5 2" xfId="4185" xr:uid="{00000000-0005-0000-0000-000047100000}"/>
    <cellStyle name="Comma 2 2 2 3 3 6" xfId="4186" xr:uid="{00000000-0005-0000-0000-000048100000}"/>
    <cellStyle name="Comma 2 2 2 3 3 7" xfId="4187" xr:uid="{00000000-0005-0000-0000-000049100000}"/>
    <cellStyle name="Comma 2 2 2 3 3 8" xfId="4188" xr:uid="{00000000-0005-0000-0000-00004A100000}"/>
    <cellStyle name="Comma 2 2 2 3 4" xfId="4189" xr:uid="{00000000-0005-0000-0000-00004B100000}"/>
    <cellStyle name="Comma 2 2 2 3 4 2" xfId="4190" xr:uid="{00000000-0005-0000-0000-00004C100000}"/>
    <cellStyle name="Comma 2 2 2 3 4 3" xfId="4191" xr:uid="{00000000-0005-0000-0000-00004D100000}"/>
    <cellStyle name="Comma 2 2 2 3 5" xfId="4192" xr:uid="{00000000-0005-0000-0000-00004E100000}"/>
    <cellStyle name="Comma 2 2 2 3 5 2" xfId="4193" xr:uid="{00000000-0005-0000-0000-00004F100000}"/>
    <cellStyle name="Comma 2 2 2 4" xfId="4194" xr:uid="{00000000-0005-0000-0000-000050100000}"/>
    <cellStyle name="Comma 2 2 2 4 2" xfId="4195" xr:uid="{00000000-0005-0000-0000-000051100000}"/>
    <cellStyle name="Comma 2 2 2 4 2 2" xfId="4196" xr:uid="{00000000-0005-0000-0000-000052100000}"/>
    <cellStyle name="Comma 2 2 2 4 2 2 2" xfId="4197" xr:uid="{00000000-0005-0000-0000-000053100000}"/>
    <cellStyle name="Comma 2 2 2 4 2 2 3" xfId="4198" xr:uid="{00000000-0005-0000-0000-000054100000}"/>
    <cellStyle name="Comma 2 2 2 4 2 2 3 2" xfId="4199" xr:uid="{00000000-0005-0000-0000-000055100000}"/>
    <cellStyle name="Comma 2 2 2 4 2 2 4" xfId="4200" xr:uid="{00000000-0005-0000-0000-000056100000}"/>
    <cellStyle name="Comma 2 2 2 4 2 2 5" xfId="4201" xr:uid="{00000000-0005-0000-0000-000057100000}"/>
    <cellStyle name="Comma 2 2 2 4 2 3" xfId="4202" xr:uid="{00000000-0005-0000-0000-000058100000}"/>
    <cellStyle name="Comma 2 2 2 4 2 3 2" xfId="4203" xr:uid="{00000000-0005-0000-0000-000059100000}"/>
    <cellStyle name="Comma 2 2 2 4 2 3 2 2" xfId="4204" xr:uid="{00000000-0005-0000-0000-00005A100000}"/>
    <cellStyle name="Comma 2 2 2 4 2 3 3" xfId="4205" xr:uid="{00000000-0005-0000-0000-00005B100000}"/>
    <cellStyle name="Comma 2 2 2 4 2 4" xfId="4206" xr:uid="{00000000-0005-0000-0000-00005C100000}"/>
    <cellStyle name="Comma 2 2 2 4 2 4 2" xfId="4207" xr:uid="{00000000-0005-0000-0000-00005D100000}"/>
    <cellStyle name="Comma 2 2 2 4 2 4 3" xfId="4208" xr:uid="{00000000-0005-0000-0000-00005E100000}"/>
    <cellStyle name="Comma 2 2 2 4 2 5" xfId="4209" xr:uid="{00000000-0005-0000-0000-00005F100000}"/>
    <cellStyle name="Comma 2 2 2 4 2 5 2" xfId="4210" xr:uid="{00000000-0005-0000-0000-000060100000}"/>
    <cellStyle name="Comma 2 2 2 4 2 5 3" xfId="4211" xr:uid="{00000000-0005-0000-0000-000061100000}"/>
    <cellStyle name="Comma 2 2 2 4 2 6" xfId="4212" xr:uid="{00000000-0005-0000-0000-000062100000}"/>
    <cellStyle name="Comma 2 2 2 4 2 6 2" xfId="4213" xr:uid="{00000000-0005-0000-0000-000063100000}"/>
    <cellStyle name="Comma 2 2 2 4 2 6 2 2" xfId="4214" xr:uid="{00000000-0005-0000-0000-000064100000}"/>
    <cellStyle name="Comma 2 2 2 4 2 7" xfId="4215" xr:uid="{00000000-0005-0000-0000-000065100000}"/>
    <cellStyle name="Comma 2 2 2 4 2 7 2" xfId="4216" xr:uid="{00000000-0005-0000-0000-000066100000}"/>
    <cellStyle name="Comma 2 2 2 4 2 7 3" xfId="4217" xr:uid="{00000000-0005-0000-0000-000067100000}"/>
    <cellStyle name="Comma 2 2 2 4 2 8" xfId="4218" xr:uid="{00000000-0005-0000-0000-000068100000}"/>
    <cellStyle name="Comma 2 2 2 4 3" xfId="4219" xr:uid="{00000000-0005-0000-0000-000069100000}"/>
    <cellStyle name="Comma 2 2 2 4 3 2" xfId="4220" xr:uid="{00000000-0005-0000-0000-00006A100000}"/>
    <cellStyle name="Comma 2 2 2 4 3 2 2" xfId="4221" xr:uid="{00000000-0005-0000-0000-00006B100000}"/>
    <cellStyle name="Comma 2 2 2 4 3 2 2 2" xfId="4222" xr:uid="{00000000-0005-0000-0000-00006C100000}"/>
    <cellStyle name="Comma 2 2 2 4 3 2 3" xfId="4223" xr:uid="{00000000-0005-0000-0000-00006D100000}"/>
    <cellStyle name="Comma 2 2 2 4 3 2 3 2" xfId="4224" xr:uid="{00000000-0005-0000-0000-00006E100000}"/>
    <cellStyle name="Comma 2 2 2 4 3 2 4" xfId="4225" xr:uid="{00000000-0005-0000-0000-00006F100000}"/>
    <cellStyle name="Comma 2 2 2 4 3 3" xfId="4226" xr:uid="{00000000-0005-0000-0000-000070100000}"/>
    <cellStyle name="Comma 2 2 2 4 3 3 2" xfId="4227" xr:uid="{00000000-0005-0000-0000-000071100000}"/>
    <cellStyle name="Comma 2 2 2 4 3 4" xfId="4228" xr:uid="{00000000-0005-0000-0000-000072100000}"/>
    <cellStyle name="Comma 2 2 2 4 3 4 2" xfId="4229" xr:uid="{00000000-0005-0000-0000-000073100000}"/>
    <cellStyle name="Comma 2 2 2 4 3 5" xfId="4230" xr:uid="{00000000-0005-0000-0000-000074100000}"/>
    <cellStyle name="Comma 2 2 2 4 3 5 2" xfId="4231" xr:uid="{00000000-0005-0000-0000-000075100000}"/>
    <cellStyle name="Comma 2 2 2 4 3 6" xfId="4232" xr:uid="{00000000-0005-0000-0000-000076100000}"/>
    <cellStyle name="Comma 2 2 2 4 3 7" xfId="4233" xr:uid="{00000000-0005-0000-0000-000077100000}"/>
    <cellStyle name="Comma 2 2 2 4 3 8" xfId="4234" xr:uid="{00000000-0005-0000-0000-000078100000}"/>
    <cellStyle name="Comma 2 2 2 4 4" xfId="4235" xr:uid="{00000000-0005-0000-0000-000079100000}"/>
    <cellStyle name="Comma 2 2 2 4 4 2" xfId="4236" xr:uid="{00000000-0005-0000-0000-00007A100000}"/>
    <cellStyle name="Comma 2 2 2 4 4 3" xfId="4237" xr:uid="{00000000-0005-0000-0000-00007B100000}"/>
    <cellStyle name="Comma 2 2 2 4 5" xfId="4238" xr:uid="{00000000-0005-0000-0000-00007C100000}"/>
    <cellStyle name="Comma 2 2 2 4 5 2" xfId="4239" xr:uid="{00000000-0005-0000-0000-00007D100000}"/>
    <cellStyle name="Comma 2 2 2 5" xfId="4240" xr:uid="{00000000-0005-0000-0000-00007E100000}"/>
    <cellStyle name="Comma 2 2 2 5 2" xfId="4241" xr:uid="{00000000-0005-0000-0000-00007F100000}"/>
    <cellStyle name="Comma 2 2 2 5 2 2" xfId="4242" xr:uid="{00000000-0005-0000-0000-000080100000}"/>
    <cellStyle name="Comma 2 2 2 5 2 2 2" xfId="4243" xr:uid="{00000000-0005-0000-0000-000081100000}"/>
    <cellStyle name="Comma 2 2 2 5 2 2 3" xfId="4244" xr:uid="{00000000-0005-0000-0000-000082100000}"/>
    <cellStyle name="Comma 2 2 2 5 2 2 3 2" xfId="4245" xr:uid="{00000000-0005-0000-0000-000083100000}"/>
    <cellStyle name="Comma 2 2 2 5 2 2 4" xfId="4246" xr:uid="{00000000-0005-0000-0000-000084100000}"/>
    <cellStyle name="Comma 2 2 2 5 2 2 5" xfId="4247" xr:uid="{00000000-0005-0000-0000-000085100000}"/>
    <cellStyle name="Comma 2 2 2 5 2 3" xfId="4248" xr:uid="{00000000-0005-0000-0000-000086100000}"/>
    <cellStyle name="Comma 2 2 2 5 2 3 2" xfId="4249" xr:uid="{00000000-0005-0000-0000-000087100000}"/>
    <cellStyle name="Comma 2 2 2 5 2 3 2 2" xfId="4250" xr:uid="{00000000-0005-0000-0000-000088100000}"/>
    <cellStyle name="Comma 2 2 2 5 2 3 3" xfId="4251" xr:uid="{00000000-0005-0000-0000-000089100000}"/>
    <cellStyle name="Comma 2 2 2 5 2 4" xfId="4252" xr:uid="{00000000-0005-0000-0000-00008A100000}"/>
    <cellStyle name="Comma 2 2 2 5 2 4 2" xfId="4253" xr:uid="{00000000-0005-0000-0000-00008B100000}"/>
    <cellStyle name="Comma 2 2 2 5 2 4 3" xfId="4254" xr:uid="{00000000-0005-0000-0000-00008C100000}"/>
    <cellStyle name="Comma 2 2 2 5 2 5" xfId="4255" xr:uid="{00000000-0005-0000-0000-00008D100000}"/>
    <cellStyle name="Comma 2 2 2 5 2 5 2" xfId="4256" xr:uid="{00000000-0005-0000-0000-00008E100000}"/>
    <cellStyle name="Comma 2 2 2 5 2 5 3" xfId="4257" xr:uid="{00000000-0005-0000-0000-00008F100000}"/>
    <cellStyle name="Comma 2 2 2 5 2 6" xfId="4258" xr:uid="{00000000-0005-0000-0000-000090100000}"/>
    <cellStyle name="Comma 2 2 2 5 2 6 2" xfId="4259" xr:uid="{00000000-0005-0000-0000-000091100000}"/>
    <cellStyle name="Comma 2 2 2 5 2 6 2 2" xfId="4260" xr:uid="{00000000-0005-0000-0000-000092100000}"/>
    <cellStyle name="Comma 2 2 2 5 2 7" xfId="4261" xr:uid="{00000000-0005-0000-0000-000093100000}"/>
    <cellStyle name="Comma 2 2 2 5 2 7 2" xfId="4262" xr:uid="{00000000-0005-0000-0000-000094100000}"/>
    <cellStyle name="Comma 2 2 2 5 2 7 3" xfId="4263" xr:uid="{00000000-0005-0000-0000-000095100000}"/>
    <cellStyle name="Comma 2 2 2 5 2 8" xfId="4264" xr:uid="{00000000-0005-0000-0000-000096100000}"/>
    <cellStyle name="Comma 2 2 2 5 3" xfId="4265" xr:uid="{00000000-0005-0000-0000-000097100000}"/>
    <cellStyle name="Comma 2 2 2 5 3 2" xfId="4266" xr:uid="{00000000-0005-0000-0000-000098100000}"/>
    <cellStyle name="Comma 2 2 2 5 3 2 2" xfId="4267" xr:uid="{00000000-0005-0000-0000-000099100000}"/>
    <cellStyle name="Comma 2 2 2 5 3 2 2 2" xfId="4268" xr:uid="{00000000-0005-0000-0000-00009A100000}"/>
    <cellStyle name="Comma 2 2 2 5 3 2 3" xfId="4269" xr:uid="{00000000-0005-0000-0000-00009B100000}"/>
    <cellStyle name="Comma 2 2 2 5 3 2 3 2" xfId="4270" xr:uid="{00000000-0005-0000-0000-00009C100000}"/>
    <cellStyle name="Comma 2 2 2 5 3 2 4" xfId="4271" xr:uid="{00000000-0005-0000-0000-00009D100000}"/>
    <cellStyle name="Comma 2 2 2 5 3 3" xfId="4272" xr:uid="{00000000-0005-0000-0000-00009E100000}"/>
    <cellStyle name="Comma 2 2 2 5 3 3 2" xfId="4273" xr:uid="{00000000-0005-0000-0000-00009F100000}"/>
    <cellStyle name="Comma 2 2 2 5 3 4" xfId="4274" xr:uid="{00000000-0005-0000-0000-0000A0100000}"/>
    <cellStyle name="Comma 2 2 2 5 3 4 2" xfId="4275" xr:uid="{00000000-0005-0000-0000-0000A1100000}"/>
    <cellStyle name="Comma 2 2 2 5 3 5" xfId="4276" xr:uid="{00000000-0005-0000-0000-0000A2100000}"/>
    <cellStyle name="Comma 2 2 2 5 3 5 2" xfId="4277" xr:uid="{00000000-0005-0000-0000-0000A3100000}"/>
    <cellStyle name="Comma 2 2 2 5 3 6" xfId="4278" xr:uid="{00000000-0005-0000-0000-0000A4100000}"/>
    <cellStyle name="Comma 2 2 2 5 3 7" xfId="4279" xr:uid="{00000000-0005-0000-0000-0000A5100000}"/>
    <cellStyle name="Comma 2 2 2 5 3 8" xfId="4280" xr:uid="{00000000-0005-0000-0000-0000A6100000}"/>
    <cellStyle name="Comma 2 2 2 5 4" xfId="4281" xr:uid="{00000000-0005-0000-0000-0000A7100000}"/>
    <cellStyle name="Comma 2 2 2 5 4 2" xfId="4282" xr:uid="{00000000-0005-0000-0000-0000A8100000}"/>
    <cellStyle name="Comma 2 2 2 5 4 3" xfId="4283" xr:uid="{00000000-0005-0000-0000-0000A9100000}"/>
    <cellStyle name="Comma 2 2 2 5 5" xfId="4284" xr:uid="{00000000-0005-0000-0000-0000AA100000}"/>
    <cellStyle name="Comma 2 2 2 5 5 2" xfId="4285" xr:uid="{00000000-0005-0000-0000-0000AB100000}"/>
    <cellStyle name="Comma 2 2 2 6" xfId="4286" xr:uid="{00000000-0005-0000-0000-0000AC100000}"/>
    <cellStyle name="Comma 2 2 2 6 2" xfId="4287" xr:uid="{00000000-0005-0000-0000-0000AD100000}"/>
    <cellStyle name="Comma 2 2 2 6 2 2" xfId="4288" xr:uid="{00000000-0005-0000-0000-0000AE100000}"/>
    <cellStyle name="Comma 2 2 2 6 2 2 2" xfId="4289" xr:uid="{00000000-0005-0000-0000-0000AF100000}"/>
    <cellStyle name="Comma 2 2 2 6 2 2 3" xfId="4290" xr:uid="{00000000-0005-0000-0000-0000B0100000}"/>
    <cellStyle name="Comma 2 2 2 6 2 2 3 2" xfId="4291" xr:uid="{00000000-0005-0000-0000-0000B1100000}"/>
    <cellStyle name="Comma 2 2 2 6 2 2 4" xfId="4292" xr:uid="{00000000-0005-0000-0000-0000B2100000}"/>
    <cellStyle name="Comma 2 2 2 6 2 2 5" xfId="4293" xr:uid="{00000000-0005-0000-0000-0000B3100000}"/>
    <cellStyle name="Comma 2 2 2 6 2 3" xfId="4294" xr:uid="{00000000-0005-0000-0000-0000B4100000}"/>
    <cellStyle name="Comma 2 2 2 6 2 3 2" xfId="4295" xr:uid="{00000000-0005-0000-0000-0000B5100000}"/>
    <cellStyle name="Comma 2 2 2 6 2 3 2 2" xfId="4296" xr:uid="{00000000-0005-0000-0000-0000B6100000}"/>
    <cellStyle name="Comma 2 2 2 6 2 3 3" xfId="4297" xr:uid="{00000000-0005-0000-0000-0000B7100000}"/>
    <cellStyle name="Comma 2 2 2 6 2 4" xfId="4298" xr:uid="{00000000-0005-0000-0000-0000B8100000}"/>
    <cellStyle name="Comma 2 2 2 6 2 4 2" xfId="4299" xr:uid="{00000000-0005-0000-0000-0000B9100000}"/>
    <cellStyle name="Comma 2 2 2 6 2 4 3" xfId="4300" xr:uid="{00000000-0005-0000-0000-0000BA100000}"/>
    <cellStyle name="Comma 2 2 2 6 2 5" xfId="4301" xr:uid="{00000000-0005-0000-0000-0000BB100000}"/>
    <cellStyle name="Comma 2 2 2 6 2 5 2" xfId="4302" xr:uid="{00000000-0005-0000-0000-0000BC100000}"/>
    <cellStyle name="Comma 2 2 2 6 2 5 3" xfId="4303" xr:uid="{00000000-0005-0000-0000-0000BD100000}"/>
    <cellStyle name="Comma 2 2 2 6 2 6" xfId="4304" xr:uid="{00000000-0005-0000-0000-0000BE100000}"/>
    <cellStyle name="Comma 2 2 2 6 2 6 2" xfId="4305" xr:uid="{00000000-0005-0000-0000-0000BF100000}"/>
    <cellStyle name="Comma 2 2 2 6 2 6 2 2" xfId="4306" xr:uid="{00000000-0005-0000-0000-0000C0100000}"/>
    <cellStyle name="Comma 2 2 2 6 2 7" xfId="4307" xr:uid="{00000000-0005-0000-0000-0000C1100000}"/>
    <cellStyle name="Comma 2 2 2 6 2 7 2" xfId="4308" xr:uid="{00000000-0005-0000-0000-0000C2100000}"/>
    <cellStyle name="Comma 2 2 2 6 2 7 3" xfId="4309" xr:uid="{00000000-0005-0000-0000-0000C3100000}"/>
    <cellStyle name="Comma 2 2 2 6 2 8" xfId="4310" xr:uid="{00000000-0005-0000-0000-0000C4100000}"/>
    <cellStyle name="Comma 2 2 2 6 3" xfId="4311" xr:uid="{00000000-0005-0000-0000-0000C5100000}"/>
    <cellStyle name="Comma 2 2 2 6 3 2" xfId="4312" xr:uid="{00000000-0005-0000-0000-0000C6100000}"/>
    <cellStyle name="Comma 2 2 2 6 3 2 2" xfId="4313" xr:uid="{00000000-0005-0000-0000-0000C7100000}"/>
    <cellStyle name="Comma 2 2 2 6 3 2 2 2" xfId="4314" xr:uid="{00000000-0005-0000-0000-0000C8100000}"/>
    <cellStyle name="Comma 2 2 2 6 3 2 3" xfId="4315" xr:uid="{00000000-0005-0000-0000-0000C9100000}"/>
    <cellStyle name="Comma 2 2 2 6 3 2 3 2" xfId="4316" xr:uid="{00000000-0005-0000-0000-0000CA100000}"/>
    <cellStyle name="Comma 2 2 2 6 3 2 4" xfId="4317" xr:uid="{00000000-0005-0000-0000-0000CB100000}"/>
    <cellStyle name="Comma 2 2 2 6 3 3" xfId="4318" xr:uid="{00000000-0005-0000-0000-0000CC100000}"/>
    <cellStyle name="Comma 2 2 2 6 3 3 2" xfId="4319" xr:uid="{00000000-0005-0000-0000-0000CD100000}"/>
    <cellStyle name="Comma 2 2 2 6 3 4" xfId="4320" xr:uid="{00000000-0005-0000-0000-0000CE100000}"/>
    <cellStyle name="Comma 2 2 2 6 3 4 2" xfId="4321" xr:uid="{00000000-0005-0000-0000-0000CF100000}"/>
    <cellStyle name="Comma 2 2 2 6 3 5" xfId="4322" xr:uid="{00000000-0005-0000-0000-0000D0100000}"/>
    <cellStyle name="Comma 2 2 2 6 3 5 2" xfId="4323" xr:uid="{00000000-0005-0000-0000-0000D1100000}"/>
    <cellStyle name="Comma 2 2 2 6 3 6" xfId="4324" xr:uid="{00000000-0005-0000-0000-0000D2100000}"/>
    <cellStyle name="Comma 2 2 2 6 3 7" xfId="4325" xr:uid="{00000000-0005-0000-0000-0000D3100000}"/>
    <cellStyle name="Comma 2 2 2 6 3 8" xfId="4326" xr:uid="{00000000-0005-0000-0000-0000D4100000}"/>
    <cellStyle name="Comma 2 2 2 6 4" xfId="4327" xr:uid="{00000000-0005-0000-0000-0000D5100000}"/>
    <cellStyle name="Comma 2 2 2 6 4 2" xfId="4328" xr:uid="{00000000-0005-0000-0000-0000D6100000}"/>
    <cellStyle name="Comma 2 2 2 6 4 3" xfId="4329" xr:uid="{00000000-0005-0000-0000-0000D7100000}"/>
    <cellStyle name="Comma 2 2 2 6 5" xfId="4330" xr:uid="{00000000-0005-0000-0000-0000D8100000}"/>
    <cellStyle name="Comma 2 2 2 6 5 2" xfId="4331" xr:uid="{00000000-0005-0000-0000-0000D9100000}"/>
    <cellStyle name="Comma 2 2 2 7" xfId="4332" xr:uid="{00000000-0005-0000-0000-0000DA100000}"/>
    <cellStyle name="Comma 2 2 2 7 2" xfId="4333" xr:uid="{00000000-0005-0000-0000-0000DB100000}"/>
    <cellStyle name="Comma 2 2 2 7 2 2" xfId="4334" xr:uid="{00000000-0005-0000-0000-0000DC100000}"/>
    <cellStyle name="Comma 2 2 2 7 2 2 2" xfId="4335" xr:uid="{00000000-0005-0000-0000-0000DD100000}"/>
    <cellStyle name="Comma 2 2 2 7 2 2 3" xfId="4336" xr:uid="{00000000-0005-0000-0000-0000DE100000}"/>
    <cellStyle name="Comma 2 2 2 7 2 2 3 2" xfId="4337" xr:uid="{00000000-0005-0000-0000-0000DF100000}"/>
    <cellStyle name="Comma 2 2 2 7 2 2 4" xfId="4338" xr:uid="{00000000-0005-0000-0000-0000E0100000}"/>
    <cellStyle name="Comma 2 2 2 7 2 2 5" xfId="4339" xr:uid="{00000000-0005-0000-0000-0000E1100000}"/>
    <cellStyle name="Comma 2 2 2 7 2 3" xfId="4340" xr:uid="{00000000-0005-0000-0000-0000E2100000}"/>
    <cellStyle name="Comma 2 2 2 7 2 3 2" xfId="4341" xr:uid="{00000000-0005-0000-0000-0000E3100000}"/>
    <cellStyle name="Comma 2 2 2 7 2 3 2 2" xfId="4342" xr:uid="{00000000-0005-0000-0000-0000E4100000}"/>
    <cellStyle name="Comma 2 2 2 7 2 3 3" xfId="4343" xr:uid="{00000000-0005-0000-0000-0000E5100000}"/>
    <cellStyle name="Comma 2 2 2 7 2 4" xfId="4344" xr:uid="{00000000-0005-0000-0000-0000E6100000}"/>
    <cellStyle name="Comma 2 2 2 7 2 4 2" xfId="4345" xr:uid="{00000000-0005-0000-0000-0000E7100000}"/>
    <cellStyle name="Comma 2 2 2 7 2 4 3" xfId="4346" xr:uid="{00000000-0005-0000-0000-0000E8100000}"/>
    <cellStyle name="Comma 2 2 2 7 2 5" xfId="4347" xr:uid="{00000000-0005-0000-0000-0000E9100000}"/>
    <cellStyle name="Comma 2 2 2 7 2 5 2" xfId="4348" xr:uid="{00000000-0005-0000-0000-0000EA100000}"/>
    <cellStyle name="Comma 2 2 2 7 2 5 3" xfId="4349" xr:uid="{00000000-0005-0000-0000-0000EB100000}"/>
    <cellStyle name="Comma 2 2 2 7 2 6" xfId="4350" xr:uid="{00000000-0005-0000-0000-0000EC100000}"/>
    <cellStyle name="Comma 2 2 2 7 2 6 2" xfId="4351" xr:uid="{00000000-0005-0000-0000-0000ED100000}"/>
    <cellStyle name="Comma 2 2 2 7 2 6 2 2" xfId="4352" xr:uid="{00000000-0005-0000-0000-0000EE100000}"/>
    <cellStyle name="Comma 2 2 2 7 2 7" xfId="4353" xr:uid="{00000000-0005-0000-0000-0000EF100000}"/>
    <cellStyle name="Comma 2 2 2 7 2 7 2" xfId="4354" xr:uid="{00000000-0005-0000-0000-0000F0100000}"/>
    <cellStyle name="Comma 2 2 2 7 2 7 3" xfId="4355" xr:uid="{00000000-0005-0000-0000-0000F1100000}"/>
    <cellStyle name="Comma 2 2 2 7 2 8" xfId="4356" xr:uid="{00000000-0005-0000-0000-0000F2100000}"/>
    <cellStyle name="Comma 2 2 2 7 3" xfId="4357" xr:uid="{00000000-0005-0000-0000-0000F3100000}"/>
    <cellStyle name="Comma 2 2 2 7 3 2" xfId="4358" xr:uid="{00000000-0005-0000-0000-0000F4100000}"/>
    <cellStyle name="Comma 2 2 2 7 3 2 2" xfId="4359" xr:uid="{00000000-0005-0000-0000-0000F5100000}"/>
    <cellStyle name="Comma 2 2 2 7 3 2 2 2" xfId="4360" xr:uid="{00000000-0005-0000-0000-0000F6100000}"/>
    <cellStyle name="Comma 2 2 2 7 3 2 3" xfId="4361" xr:uid="{00000000-0005-0000-0000-0000F7100000}"/>
    <cellStyle name="Comma 2 2 2 7 3 2 3 2" xfId="4362" xr:uid="{00000000-0005-0000-0000-0000F8100000}"/>
    <cellStyle name="Comma 2 2 2 7 3 2 4" xfId="4363" xr:uid="{00000000-0005-0000-0000-0000F9100000}"/>
    <cellStyle name="Comma 2 2 2 7 3 3" xfId="4364" xr:uid="{00000000-0005-0000-0000-0000FA100000}"/>
    <cellStyle name="Comma 2 2 2 7 3 3 2" xfId="4365" xr:uid="{00000000-0005-0000-0000-0000FB100000}"/>
    <cellStyle name="Comma 2 2 2 7 3 4" xfId="4366" xr:uid="{00000000-0005-0000-0000-0000FC100000}"/>
    <cellStyle name="Comma 2 2 2 7 3 4 2" xfId="4367" xr:uid="{00000000-0005-0000-0000-0000FD100000}"/>
    <cellStyle name="Comma 2 2 2 7 3 5" xfId="4368" xr:uid="{00000000-0005-0000-0000-0000FE100000}"/>
    <cellStyle name="Comma 2 2 2 7 3 5 2" xfId="4369" xr:uid="{00000000-0005-0000-0000-0000FF100000}"/>
    <cellStyle name="Comma 2 2 2 7 3 6" xfId="4370" xr:uid="{00000000-0005-0000-0000-000000110000}"/>
    <cellStyle name="Comma 2 2 2 7 3 7" xfId="4371" xr:uid="{00000000-0005-0000-0000-000001110000}"/>
    <cellStyle name="Comma 2 2 2 7 3 8" xfId="4372" xr:uid="{00000000-0005-0000-0000-000002110000}"/>
    <cellStyle name="Comma 2 2 2 7 4" xfId="4373" xr:uid="{00000000-0005-0000-0000-000003110000}"/>
    <cellStyle name="Comma 2 2 2 7 4 2" xfId="4374" xr:uid="{00000000-0005-0000-0000-000004110000}"/>
    <cellStyle name="Comma 2 2 2 7 4 3" xfId="4375" xr:uid="{00000000-0005-0000-0000-000005110000}"/>
    <cellStyle name="Comma 2 2 2 7 5" xfId="4376" xr:uid="{00000000-0005-0000-0000-000006110000}"/>
    <cellStyle name="Comma 2 2 2 7 5 2" xfId="4377" xr:uid="{00000000-0005-0000-0000-000007110000}"/>
    <cellStyle name="Comma 2 2 2 8" xfId="4378" xr:uid="{00000000-0005-0000-0000-000008110000}"/>
    <cellStyle name="Comma 2 2 2 8 2" xfId="4379" xr:uid="{00000000-0005-0000-0000-000009110000}"/>
    <cellStyle name="Comma 2 2 2 8 2 2" xfId="4380" xr:uid="{00000000-0005-0000-0000-00000A110000}"/>
    <cellStyle name="Comma 2 2 2 8 2 2 2" xfId="4381" xr:uid="{00000000-0005-0000-0000-00000B110000}"/>
    <cellStyle name="Comma 2 2 2 8 2 2 3" xfId="4382" xr:uid="{00000000-0005-0000-0000-00000C110000}"/>
    <cellStyle name="Comma 2 2 2 8 2 2 3 2" xfId="4383" xr:uid="{00000000-0005-0000-0000-00000D110000}"/>
    <cellStyle name="Comma 2 2 2 8 2 2 4" xfId="4384" xr:uid="{00000000-0005-0000-0000-00000E110000}"/>
    <cellStyle name="Comma 2 2 2 8 2 2 5" xfId="4385" xr:uid="{00000000-0005-0000-0000-00000F110000}"/>
    <cellStyle name="Comma 2 2 2 8 2 3" xfId="4386" xr:uid="{00000000-0005-0000-0000-000010110000}"/>
    <cellStyle name="Comma 2 2 2 8 2 3 2" xfId="4387" xr:uid="{00000000-0005-0000-0000-000011110000}"/>
    <cellStyle name="Comma 2 2 2 8 2 3 2 2" xfId="4388" xr:uid="{00000000-0005-0000-0000-000012110000}"/>
    <cellStyle name="Comma 2 2 2 8 2 3 3" xfId="4389" xr:uid="{00000000-0005-0000-0000-000013110000}"/>
    <cellStyle name="Comma 2 2 2 8 2 4" xfId="4390" xr:uid="{00000000-0005-0000-0000-000014110000}"/>
    <cellStyle name="Comma 2 2 2 8 2 4 2" xfId="4391" xr:uid="{00000000-0005-0000-0000-000015110000}"/>
    <cellStyle name="Comma 2 2 2 8 2 4 3" xfId="4392" xr:uid="{00000000-0005-0000-0000-000016110000}"/>
    <cellStyle name="Comma 2 2 2 8 2 5" xfId="4393" xr:uid="{00000000-0005-0000-0000-000017110000}"/>
    <cellStyle name="Comma 2 2 2 8 2 5 2" xfId="4394" xr:uid="{00000000-0005-0000-0000-000018110000}"/>
    <cellStyle name="Comma 2 2 2 8 2 5 3" xfId="4395" xr:uid="{00000000-0005-0000-0000-000019110000}"/>
    <cellStyle name="Comma 2 2 2 8 2 6" xfId="4396" xr:uid="{00000000-0005-0000-0000-00001A110000}"/>
    <cellStyle name="Comma 2 2 2 8 2 6 2" xfId="4397" xr:uid="{00000000-0005-0000-0000-00001B110000}"/>
    <cellStyle name="Comma 2 2 2 8 2 6 2 2" xfId="4398" xr:uid="{00000000-0005-0000-0000-00001C110000}"/>
    <cellStyle name="Comma 2 2 2 8 2 7" xfId="4399" xr:uid="{00000000-0005-0000-0000-00001D110000}"/>
    <cellStyle name="Comma 2 2 2 8 2 7 2" xfId="4400" xr:uid="{00000000-0005-0000-0000-00001E110000}"/>
    <cellStyle name="Comma 2 2 2 8 2 7 3" xfId="4401" xr:uid="{00000000-0005-0000-0000-00001F110000}"/>
    <cellStyle name="Comma 2 2 2 8 2 8" xfId="4402" xr:uid="{00000000-0005-0000-0000-000020110000}"/>
    <cellStyle name="Comma 2 2 2 8 3" xfId="4403" xr:uid="{00000000-0005-0000-0000-000021110000}"/>
    <cellStyle name="Comma 2 2 2 8 3 2" xfId="4404" xr:uid="{00000000-0005-0000-0000-000022110000}"/>
    <cellStyle name="Comma 2 2 2 8 3 2 2" xfId="4405" xr:uid="{00000000-0005-0000-0000-000023110000}"/>
    <cellStyle name="Comma 2 2 2 8 3 2 2 2" xfId="4406" xr:uid="{00000000-0005-0000-0000-000024110000}"/>
    <cellStyle name="Comma 2 2 2 8 3 2 3" xfId="4407" xr:uid="{00000000-0005-0000-0000-000025110000}"/>
    <cellStyle name="Comma 2 2 2 8 3 2 3 2" xfId="4408" xr:uid="{00000000-0005-0000-0000-000026110000}"/>
    <cellStyle name="Comma 2 2 2 8 3 2 4" xfId="4409" xr:uid="{00000000-0005-0000-0000-000027110000}"/>
    <cellStyle name="Comma 2 2 2 8 3 3" xfId="4410" xr:uid="{00000000-0005-0000-0000-000028110000}"/>
    <cellStyle name="Comma 2 2 2 8 3 3 2" xfId="4411" xr:uid="{00000000-0005-0000-0000-000029110000}"/>
    <cellStyle name="Comma 2 2 2 8 3 4" xfId="4412" xr:uid="{00000000-0005-0000-0000-00002A110000}"/>
    <cellStyle name="Comma 2 2 2 8 3 4 2" xfId="4413" xr:uid="{00000000-0005-0000-0000-00002B110000}"/>
    <cellStyle name="Comma 2 2 2 8 3 5" xfId="4414" xr:uid="{00000000-0005-0000-0000-00002C110000}"/>
    <cellStyle name="Comma 2 2 2 8 3 5 2" xfId="4415" xr:uid="{00000000-0005-0000-0000-00002D110000}"/>
    <cellStyle name="Comma 2 2 2 8 3 6" xfId="4416" xr:uid="{00000000-0005-0000-0000-00002E110000}"/>
    <cellStyle name="Comma 2 2 2 8 3 7" xfId="4417" xr:uid="{00000000-0005-0000-0000-00002F110000}"/>
    <cellStyle name="Comma 2 2 2 8 3 8" xfId="4418" xr:uid="{00000000-0005-0000-0000-000030110000}"/>
    <cellStyle name="Comma 2 2 2 8 4" xfId="4419" xr:uid="{00000000-0005-0000-0000-000031110000}"/>
    <cellStyle name="Comma 2 2 2 8 4 2" xfId="4420" xr:uid="{00000000-0005-0000-0000-000032110000}"/>
    <cellStyle name="Comma 2 2 2 8 4 3" xfId="4421" xr:uid="{00000000-0005-0000-0000-000033110000}"/>
    <cellStyle name="Comma 2 2 2 8 5" xfId="4422" xr:uid="{00000000-0005-0000-0000-000034110000}"/>
    <cellStyle name="Comma 2 2 2 8 5 2" xfId="4423" xr:uid="{00000000-0005-0000-0000-000035110000}"/>
    <cellStyle name="Comma 2 2 2 9" xfId="4424" xr:uid="{00000000-0005-0000-0000-000036110000}"/>
    <cellStyle name="Comma 2 2 2 9 2" xfId="4425" xr:uid="{00000000-0005-0000-0000-000037110000}"/>
    <cellStyle name="Comma 2 2 2 9 2 2" xfId="4426" xr:uid="{00000000-0005-0000-0000-000038110000}"/>
    <cellStyle name="Comma 2 2 2 9 2 2 2" xfId="4427" xr:uid="{00000000-0005-0000-0000-000039110000}"/>
    <cellStyle name="Comma 2 2 2 9 2 2 3" xfId="4428" xr:uid="{00000000-0005-0000-0000-00003A110000}"/>
    <cellStyle name="Comma 2 2 2 9 2 2 3 2" xfId="4429" xr:uid="{00000000-0005-0000-0000-00003B110000}"/>
    <cellStyle name="Comma 2 2 2 9 2 2 4" xfId="4430" xr:uid="{00000000-0005-0000-0000-00003C110000}"/>
    <cellStyle name="Comma 2 2 2 9 2 2 5" xfId="4431" xr:uid="{00000000-0005-0000-0000-00003D110000}"/>
    <cellStyle name="Comma 2 2 2 9 2 3" xfId="4432" xr:uid="{00000000-0005-0000-0000-00003E110000}"/>
    <cellStyle name="Comma 2 2 2 9 2 3 2" xfId="4433" xr:uid="{00000000-0005-0000-0000-00003F110000}"/>
    <cellStyle name="Comma 2 2 2 9 2 3 2 2" xfId="4434" xr:uid="{00000000-0005-0000-0000-000040110000}"/>
    <cellStyle name="Comma 2 2 2 9 2 3 3" xfId="4435" xr:uid="{00000000-0005-0000-0000-000041110000}"/>
    <cellStyle name="Comma 2 2 2 9 2 4" xfId="4436" xr:uid="{00000000-0005-0000-0000-000042110000}"/>
    <cellStyle name="Comma 2 2 2 9 2 4 2" xfId="4437" xr:uid="{00000000-0005-0000-0000-000043110000}"/>
    <cellStyle name="Comma 2 2 2 9 2 4 3" xfId="4438" xr:uid="{00000000-0005-0000-0000-000044110000}"/>
    <cellStyle name="Comma 2 2 2 9 2 5" xfId="4439" xr:uid="{00000000-0005-0000-0000-000045110000}"/>
    <cellStyle name="Comma 2 2 2 9 2 5 2" xfId="4440" xr:uid="{00000000-0005-0000-0000-000046110000}"/>
    <cellStyle name="Comma 2 2 2 9 2 5 3" xfId="4441" xr:uid="{00000000-0005-0000-0000-000047110000}"/>
    <cellStyle name="Comma 2 2 2 9 2 6" xfId="4442" xr:uid="{00000000-0005-0000-0000-000048110000}"/>
    <cellStyle name="Comma 2 2 2 9 2 6 2" xfId="4443" xr:uid="{00000000-0005-0000-0000-000049110000}"/>
    <cellStyle name="Comma 2 2 2 9 2 6 2 2" xfId="4444" xr:uid="{00000000-0005-0000-0000-00004A110000}"/>
    <cellStyle name="Comma 2 2 2 9 2 7" xfId="4445" xr:uid="{00000000-0005-0000-0000-00004B110000}"/>
    <cellStyle name="Comma 2 2 2 9 2 7 2" xfId="4446" xr:uid="{00000000-0005-0000-0000-00004C110000}"/>
    <cellStyle name="Comma 2 2 2 9 2 7 3" xfId="4447" xr:uid="{00000000-0005-0000-0000-00004D110000}"/>
    <cellStyle name="Comma 2 2 2 9 2 8" xfId="4448" xr:uid="{00000000-0005-0000-0000-00004E110000}"/>
    <cellStyle name="Comma 2 2 2 9 3" xfId="4449" xr:uid="{00000000-0005-0000-0000-00004F110000}"/>
    <cellStyle name="Comma 2 2 2 9 3 2" xfId="4450" xr:uid="{00000000-0005-0000-0000-000050110000}"/>
    <cellStyle name="Comma 2 2 2 9 3 2 2" xfId="4451" xr:uid="{00000000-0005-0000-0000-000051110000}"/>
    <cellStyle name="Comma 2 2 2 9 3 2 2 2" xfId="4452" xr:uid="{00000000-0005-0000-0000-000052110000}"/>
    <cellStyle name="Comma 2 2 2 9 3 2 3" xfId="4453" xr:uid="{00000000-0005-0000-0000-000053110000}"/>
    <cellStyle name="Comma 2 2 2 9 3 2 3 2" xfId="4454" xr:uid="{00000000-0005-0000-0000-000054110000}"/>
    <cellStyle name="Comma 2 2 2 9 3 2 4" xfId="4455" xr:uid="{00000000-0005-0000-0000-000055110000}"/>
    <cellStyle name="Comma 2 2 2 9 3 3" xfId="4456" xr:uid="{00000000-0005-0000-0000-000056110000}"/>
    <cellStyle name="Comma 2 2 2 9 3 3 2" xfId="4457" xr:uid="{00000000-0005-0000-0000-000057110000}"/>
    <cellStyle name="Comma 2 2 2 9 3 4" xfId="4458" xr:uid="{00000000-0005-0000-0000-000058110000}"/>
    <cellStyle name="Comma 2 2 2 9 3 4 2" xfId="4459" xr:uid="{00000000-0005-0000-0000-000059110000}"/>
    <cellStyle name="Comma 2 2 2 9 3 5" xfId="4460" xr:uid="{00000000-0005-0000-0000-00005A110000}"/>
    <cellStyle name="Comma 2 2 2 9 3 5 2" xfId="4461" xr:uid="{00000000-0005-0000-0000-00005B110000}"/>
    <cellStyle name="Comma 2 2 2 9 3 6" xfId="4462" xr:uid="{00000000-0005-0000-0000-00005C110000}"/>
    <cellStyle name="Comma 2 2 2 9 3 7" xfId="4463" xr:uid="{00000000-0005-0000-0000-00005D110000}"/>
    <cellStyle name="Comma 2 2 2 9 3 8" xfId="4464" xr:uid="{00000000-0005-0000-0000-00005E110000}"/>
    <cellStyle name="Comma 2 2 2 9 4" xfId="4465" xr:uid="{00000000-0005-0000-0000-00005F110000}"/>
    <cellStyle name="Comma 2 2 2 9 4 2" xfId="4466" xr:uid="{00000000-0005-0000-0000-000060110000}"/>
    <cellStyle name="Comma 2 2 2 9 4 3" xfId="4467" xr:uid="{00000000-0005-0000-0000-000061110000}"/>
    <cellStyle name="Comma 2 2 2 9 5" xfId="4468" xr:uid="{00000000-0005-0000-0000-000062110000}"/>
    <cellStyle name="Comma 2 2 2 9 5 2" xfId="4469" xr:uid="{00000000-0005-0000-0000-000063110000}"/>
    <cellStyle name="Comma 2 2 3" xfId="4470" xr:uid="{00000000-0005-0000-0000-000064110000}"/>
    <cellStyle name="Comma 2 2 3 2" xfId="4471" xr:uid="{00000000-0005-0000-0000-000065110000}"/>
    <cellStyle name="Comma 2 2 3 2 2" xfId="4472" xr:uid="{00000000-0005-0000-0000-000066110000}"/>
    <cellStyle name="Comma 2 2 3 2 2 2" xfId="4473" xr:uid="{00000000-0005-0000-0000-000067110000}"/>
    <cellStyle name="Comma 2 2 3 2 2 3" xfId="4474" xr:uid="{00000000-0005-0000-0000-000068110000}"/>
    <cellStyle name="Comma 2 2 3 2 2 3 2" xfId="4475" xr:uid="{00000000-0005-0000-0000-000069110000}"/>
    <cellStyle name="Comma 2 2 3 2 2 4" xfId="4476" xr:uid="{00000000-0005-0000-0000-00006A110000}"/>
    <cellStyle name="Comma 2 2 3 2 2 5" xfId="4477" xr:uid="{00000000-0005-0000-0000-00006B110000}"/>
    <cellStyle name="Comma 2 2 3 2 3" xfId="4478" xr:uid="{00000000-0005-0000-0000-00006C110000}"/>
    <cellStyle name="Comma 2 2 3 2 3 2" xfId="4479" xr:uid="{00000000-0005-0000-0000-00006D110000}"/>
    <cellStyle name="Comma 2 2 3 2 3 2 2" xfId="4480" xr:uid="{00000000-0005-0000-0000-00006E110000}"/>
    <cellStyle name="Comma 2 2 3 2 3 3" xfId="4481" xr:uid="{00000000-0005-0000-0000-00006F110000}"/>
    <cellStyle name="Comma 2 2 3 2 4" xfId="4482" xr:uid="{00000000-0005-0000-0000-000070110000}"/>
    <cellStyle name="Comma 2 2 3 2 4 2" xfId="4483" xr:uid="{00000000-0005-0000-0000-000071110000}"/>
    <cellStyle name="Comma 2 2 3 2 4 3" xfId="4484" xr:uid="{00000000-0005-0000-0000-000072110000}"/>
    <cellStyle name="Comma 2 2 3 2 5" xfId="4485" xr:uid="{00000000-0005-0000-0000-000073110000}"/>
    <cellStyle name="Comma 2 2 3 2 5 2" xfId="4486" xr:uid="{00000000-0005-0000-0000-000074110000}"/>
    <cellStyle name="Comma 2 2 3 2 5 3" xfId="4487" xr:uid="{00000000-0005-0000-0000-000075110000}"/>
    <cellStyle name="Comma 2 2 3 2 6" xfId="4488" xr:uid="{00000000-0005-0000-0000-000076110000}"/>
    <cellStyle name="Comma 2 2 3 2 6 2" xfId="4489" xr:uid="{00000000-0005-0000-0000-000077110000}"/>
    <cellStyle name="Comma 2 2 3 2 6 2 2" xfId="4490" xr:uid="{00000000-0005-0000-0000-000078110000}"/>
    <cellStyle name="Comma 2 2 3 2 7" xfId="4491" xr:uid="{00000000-0005-0000-0000-000079110000}"/>
    <cellStyle name="Comma 2 2 3 2 7 2" xfId="4492" xr:uid="{00000000-0005-0000-0000-00007A110000}"/>
    <cellStyle name="Comma 2 2 3 2 7 3" xfId="4493" xr:uid="{00000000-0005-0000-0000-00007B110000}"/>
    <cellStyle name="Comma 2 2 3 2 8" xfId="4494" xr:uid="{00000000-0005-0000-0000-00007C110000}"/>
    <cellStyle name="Comma 2 2 3 3" xfId="4495" xr:uid="{00000000-0005-0000-0000-00007D110000}"/>
    <cellStyle name="Comma 2 2 3 3 2" xfId="4496" xr:uid="{00000000-0005-0000-0000-00007E110000}"/>
    <cellStyle name="Comma 2 2 3 3 2 2" xfId="4497" xr:uid="{00000000-0005-0000-0000-00007F110000}"/>
    <cellStyle name="Comma 2 2 3 3 2 2 2" xfId="4498" xr:uid="{00000000-0005-0000-0000-000080110000}"/>
    <cellStyle name="Comma 2 2 3 3 2 3" xfId="4499" xr:uid="{00000000-0005-0000-0000-000081110000}"/>
    <cellStyle name="Comma 2 2 3 3 2 3 2" xfId="4500" xr:uid="{00000000-0005-0000-0000-000082110000}"/>
    <cellStyle name="Comma 2 2 3 3 2 4" xfId="4501" xr:uid="{00000000-0005-0000-0000-000083110000}"/>
    <cellStyle name="Comma 2 2 3 3 3" xfId="4502" xr:uid="{00000000-0005-0000-0000-000084110000}"/>
    <cellStyle name="Comma 2 2 3 3 3 2" xfId="4503" xr:uid="{00000000-0005-0000-0000-000085110000}"/>
    <cellStyle name="Comma 2 2 3 3 4" xfId="4504" xr:uid="{00000000-0005-0000-0000-000086110000}"/>
    <cellStyle name="Comma 2 2 3 3 4 2" xfId="4505" xr:uid="{00000000-0005-0000-0000-000087110000}"/>
    <cellStyle name="Comma 2 2 3 3 5" xfId="4506" xr:uid="{00000000-0005-0000-0000-000088110000}"/>
    <cellStyle name="Comma 2 2 3 3 5 2" xfId="4507" xr:uid="{00000000-0005-0000-0000-000089110000}"/>
    <cellStyle name="Comma 2 2 3 3 6" xfId="4508" xr:uid="{00000000-0005-0000-0000-00008A110000}"/>
    <cellStyle name="Comma 2 2 3 3 7" xfId="4509" xr:uid="{00000000-0005-0000-0000-00008B110000}"/>
    <cellStyle name="Comma 2 2 3 3 8" xfId="4510" xr:uid="{00000000-0005-0000-0000-00008C110000}"/>
    <cellStyle name="Comma 2 2 3 4" xfId="4511" xr:uid="{00000000-0005-0000-0000-00008D110000}"/>
    <cellStyle name="Comma 2 2 3 4 2" xfId="4512" xr:uid="{00000000-0005-0000-0000-00008E110000}"/>
    <cellStyle name="Comma 2 2 3 4 3" xfId="4513" xr:uid="{00000000-0005-0000-0000-00008F110000}"/>
    <cellStyle name="Comma 2 2 3 5" xfId="4514" xr:uid="{00000000-0005-0000-0000-000090110000}"/>
    <cellStyle name="Comma 2 2 3 5 2" xfId="4515" xr:uid="{00000000-0005-0000-0000-000091110000}"/>
    <cellStyle name="Comma 2 2 4" xfId="4516" xr:uid="{00000000-0005-0000-0000-000092110000}"/>
    <cellStyle name="Comma 2 2 4 2" xfId="4517" xr:uid="{00000000-0005-0000-0000-000093110000}"/>
    <cellStyle name="Comma 2 2 4 2 2" xfId="4518" xr:uid="{00000000-0005-0000-0000-000094110000}"/>
    <cellStyle name="Comma 2 2 4 2 2 2" xfId="4519" xr:uid="{00000000-0005-0000-0000-000095110000}"/>
    <cellStyle name="Comma 2 2 4 2 2 3" xfId="4520" xr:uid="{00000000-0005-0000-0000-000096110000}"/>
    <cellStyle name="Comma 2 2 4 2 2 3 2" xfId="4521" xr:uid="{00000000-0005-0000-0000-000097110000}"/>
    <cellStyle name="Comma 2 2 4 2 2 4" xfId="4522" xr:uid="{00000000-0005-0000-0000-000098110000}"/>
    <cellStyle name="Comma 2 2 4 2 2 5" xfId="4523" xr:uid="{00000000-0005-0000-0000-000099110000}"/>
    <cellStyle name="Comma 2 2 4 2 3" xfId="4524" xr:uid="{00000000-0005-0000-0000-00009A110000}"/>
    <cellStyle name="Comma 2 2 4 2 3 2" xfId="4525" xr:uid="{00000000-0005-0000-0000-00009B110000}"/>
    <cellStyle name="Comma 2 2 4 2 3 2 2" xfId="4526" xr:uid="{00000000-0005-0000-0000-00009C110000}"/>
    <cellStyle name="Comma 2 2 4 2 3 3" xfId="4527" xr:uid="{00000000-0005-0000-0000-00009D110000}"/>
    <cellStyle name="Comma 2 2 4 2 4" xfId="4528" xr:uid="{00000000-0005-0000-0000-00009E110000}"/>
    <cellStyle name="Comma 2 2 4 2 4 2" xfId="4529" xr:uid="{00000000-0005-0000-0000-00009F110000}"/>
    <cellStyle name="Comma 2 2 4 2 4 3" xfId="4530" xr:uid="{00000000-0005-0000-0000-0000A0110000}"/>
    <cellStyle name="Comma 2 2 4 2 5" xfId="4531" xr:uid="{00000000-0005-0000-0000-0000A1110000}"/>
    <cellStyle name="Comma 2 2 4 2 5 2" xfId="4532" xr:uid="{00000000-0005-0000-0000-0000A2110000}"/>
    <cellStyle name="Comma 2 2 4 2 5 3" xfId="4533" xr:uid="{00000000-0005-0000-0000-0000A3110000}"/>
    <cellStyle name="Comma 2 2 4 2 6" xfId="4534" xr:uid="{00000000-0005-0000-0000-0000A4110000}"/>
    <cellStyle name="Comma 2 2 4 2 6 2" xfId="4535" xr:uid="{00000000-0005-0000-0000-0000A5110000}"/>
    <cellStyle name="Comma 2 2 4 2 6 2 2" xfId="4536" xr:uid="{00000000-0005-0000-0000-0000A6110000}"/>
    <cellStyle name="Comma 2 2 4 2 7" xfId="4537" xr:uid="{00000000-0005-0000-0000-0000A7110000}"/>
    <cellStyle name="Comma 2 2 4 2 7 2" xfId="4538" xr:uid="{00000000-0005-0000-0000-0000A8110000}"/>
    <cellStyle name="Comma 2 2 4 2 7 3" xfId="4539" xr:uid="{00000000-0005-0000-0000-0000A9110000}"/>
    <cellStyle name="Comma 2 2 4 2 8" xfId="4540" xr:uid="{00000000-0005-0000-0000-0000AA110000}"/>
    <cellStyle name="Comma 2 2 4 3" xfId="4541" xr:uid="{00000000-0005-0000-0000-0000AB110000}"/>
    <cellStyle name="Comma 2 2 4 3 2" xfId="4542" xr:uid="{00000000-0005-0000-0000-0000AC110000}"/>
    <cellStyle name="Comma 2 2 4 3 2 2" xfId="4543" xr:uid="{00000000-0005-0000-0000-0000AD110000}"/>
    <cellStyle name="Comma 2 2 4 3 2 2 2" xfId="4544" xr:uid="{00000000-0005-0000-0000-0000AE110000}"/>
    <cellStyle name="Comma 2 2 4 3 2 3" xfId="4545" xr:uid="{00000000-0005-0000-0000-0000AF110000}"/>
    <cellStyle name="Comma 2 2 4 3 2 3 2" xfId="4546" xr:uid="{00000000-0005-0000-0000-0000B0110000}"/>
    <cellStyle name="Comma 2 2 4 3 2 4" xfId="4547" xr:uid="{00000000-0005-0000-0000-0000B1110000}"/>
    <cellStyle name="Comma 2 2 4 3 3" xfId="4548" xr:uid="{00000000-0005-0000-0000-0000B2110000}"/>
    <cellStyle name="Comma 2 2 4 3 3 2" xfId="4549" xr:uid="{00000000-0005-0000-0000-0000B3110000}"/>
    <cellStyle name="Comma 2 2 4 3 4" xfId="4550" xr:uid="{00000000-0005-0000-0000-0000B4110000}"/>
    <cellStyle name="Comma 2 2 4 3 4 2" xfId="4551" xr:uid="{00000000-0005-0000-0000-0000B5110000}"/>
    <cellStyle name="Comma 2 2 4 3 5" xfId="4552" xr:uid="{00000000-0005-0000-0000-0000B6110000}"/>
    <cellStyle name="Comma 2 2 4 3 5 2" xfId="4553" xr:uid="{00000000-0005-0000-0000-0000B7110000}"/>
    <cellStyle name="Comma 2 2 4 3 6" xfId="4554" xr:uid="{00000000-0005-0000-0000-0000B8110000}"/>
    <cellStyle name="Comma 2 2 4 3 7" xfId="4555" xr:uid="{00000000-0005-0000-0000-0000B9110000}"/>
    <cellStyle name="Comma 2 2 4 3 8" xfId="4556" xr:uid="{00000000-0005-0000-0000-0000BA110000}"/>
    <cellStyle name="Comma 2 2 4 4" xfId="4557" xr:uid="{00000000-0005-0000-0000-0000BB110000}"/>
    <cellStyle name="Comma 2 2 4 4 2" xfId="4558" xr:uid="{00000000-0005-0000-0000-0000BC110000}"/>
    <cellStyle name="Comma 2 2 4 4 3" xfId="4559" xr:uid="{00000000-0005-0000-0000-0000BD110000}"/>
    <cellStyle name="Comma 2 2 4 5" xfId="4560" xr:uid="{00000000-0005-0000-0000-0000BE110000}"/>
    <cellStyle name="Comma 2 2 4 5 2" xfId="4561" xr:uid="{00000000-0005-0000-0000-0000BF110000}"/>
    <cellStyle name="Comma 2 2 5" xfId="4562" xr:uid="{00000000-0005-0000-0000-0000C0110000}"/>
    <cellStyle name="Comma 2 2 5 2" xfId="4563" xr:uid="{00000000-0005-0000-0000-0000C1110000}"/>
    <cellStyle name="Comma 2 2 5 2 2" xfId="4564" xr:uid="{00000000-0005-0000-0000-0000C2110000}"/>
    <cellStyle name="Comma 2 2 5 2 2 2" xfId="4565" xr:uid="{00000000-0005-0000-0000-0000C3110000}"/>
    <cellStyle name="Comma 2 2 5 2 2 3" xfId="4566" xr:uid="{00000000-0005-0000-0000-0000C4110000}"/>
    <cellStyle name="Comma 2 2 5 2 2 3 2" xfId="4567" xr:uid="{00000000-0005-0000-0000-0000C5110000}"/>
    <cellStyle name="Comma 2 2 5 2 2 4" xfId="4568" xr:uid="{00000000-0005-0000-0000-0000C6110000}"/>
    <cellStyle name="Comma 2 2 5 2 2 5" xfId="4569" xr:uid="{00000000-0005-0000-0000-0000C7110000}"/>
    <cellStyle name="Comma 2 2 5 2 3" xfId="4570" xr:uid="{00000000-0005-0000-0000-0000C8110000}"/>
    <cellStyle name="Comma 2 2 5 2 3 2" xfId="4571" xr:uid="{00000000-0005-0000-0000-0000C9110000}"/>
    <cellStyle name="Comma 2 2 5 2 3 2 2" xfId="4572" xr:uid="{00000000-0005-0000-0000-0000CA110000}"/>
    <cellStyle name="Comma 2 2 5 2 3 3" xfId="4573" xr:uid="{00000000-0005-0000-0000-0000CB110000}"/>
    <cellStyle name="Comma 2 2 5 2 4" xfId="4574" xr:uid="{00000000-0005-0000-0000-0000CC110000}"/>
    <cellStyle name="Comma 2 2 5 2 4 2" xfId="4575" xr:uid="{00000000-0005-0000-0000-0000CD110000}"/>
    <cellStyle name="Comma 2 2 5 2 4 3" xfId="4576" xr:uid="{00000000-0005-0000-0000-0000CE110000}"/>
    <cellStyle name="Comma 2 2 5 2 5" xfId="4577" xr:uid="{00000000-0005-0000-0000-0000CF110000}"/>
    <cellStyle name="Comma 2 2 5 2 5 2" xfId="4578" xr:uid="{00000000-0005-0000-0000-0000D0110000}"/>
    <cellStyle name="Comma 2 2 5 2 5 3" xfId="4579" xr:uid="{00000000-0005-0000-0000-0000D1110000}"/>
    <cellStyle name="Comma 2 2 5 2 6" xfId="4580" xr:uid="{00000000-0005-0000-0000-0000D2110000}"/>
    <cellStyle name="Comma 2 2 5 2 6 2" xfId="4581" xr:uid="{00000000-0005-0000-0000-0000D3110000}"/>
    <cellStyle name="Comma 2 2 5 2 6 2 2" xfId="4582" xr:uid="{00000000-0005-0000-0000-0000D4110000}"/>
    <cellStyle name="Comma 2 2 5 2 7" xfId="4583" xr:uid="{00000000-0005-0000-0000-0000D5110000}"/>
    <cellStyle name="Comma 2 2 5 2 7 2" xfId="4584" xr:uid="{00000000-0005-0000-0000-0000D6110000}"/>
    <cellStyle name="Comma 2 2 5 2 7 3" xfId="4585" xr:uid="{00000000-0005-0000-0000-0000D7110000}"/>
    <cellStyle name="Comma 2 2 5 2 8" xfId="4586" xr:uid="{00000000-0005-0000-0000-0000D8110000}"/>
    <cellStyle name="Comma 2 2 5 3" xfId="4587" xr:uid="{00000000-0005-0000-0000-0000D9110000}"/>
    <cellStyle name="Comma 2 2 5 3 2" xfId="4588" xr:uid="{00000000-0005-0000-0000-0000DA110000}"/>
    <cellStyle name="Comma 2 2 5 3 2 2" xfId="4589" xr:uid="{00000000-0005-0000-0000-0000DB110000}"/>
    <cellStyle name="Comma 2 2 5 3 2 2 2" xfId="4590" xr:uid="{00000000-0005-0000-0000-0000DC110000}"/>
    <cellStyle name="Comma 2 2 5 3 2 3" xfId="4591" xr:uid="{00000000-0005-0000-0000-0000DD110000}"/>
    <cellStyle name="Comma 2 2 5 3 2 3 2" xfId="4592" xr:uid="{00000000-0005-0000-0000-0000DE110000}"/>
    <cellStyle name="Comma 2 2 5 3 2 4" xfId="4593" xr:uid="{00000000-0005-0000-0000-0000DF110000}"/>
    <cellStyle name="Comma 2 2 5 3 3" xfId="4594" xr:uid="{00000000-0005-0000-0000-0000E0110000}"/>
    <cellStyle name="Comma 2 2 5 3 3 2" xfId="4595" xr:uid="{00000000-0005-0000-0000-0000E1110000}"/>
    <cellStyle name="Comma 2 2 5 3 4" xfId="4596" xr:uid="{00000000-0005-0000-0000-0000E2110000}"/>
    <cellStyle name="Comma 2 2 5 3 4 2" xfId="4597" xr:uid="{00000000-0005-0000-0000-0000E3110000}"/>
    <cellStyle name="Comma 2 2 5 3 5" xfId="4598" xr:uid="{00000000-0005-0000-0000-0000E4110000}"/>
    <cellStyle name="Comma 2 2 5 3 5 2" xfId="4599" xr:uid="{00000000-0005-0000-0000-0000E5110000}"/>
    <cellStyle name="Comma 2 2 5 3 6" xfId="4600" xr:uid="{00000000-0005-0000-0000-0000E6110000}"/>
    <cellStyle name="Comma 2 2 5 3 7" xfId="4601" xr:uid="{00000000-0005-0000-0000-0000E7110000}"/>
    <cellStyle name="Comma 2 2 5 3 8" xfId="4602" xr:uid="{00000000-0005-0000-0000-0000E8110000}"/>
    <cellStyle name="Comma 2 2 5 4" xfId="4603" xr:uid="{00000000-0005-0000-0000-0000E9110000}"/>
    <cellStyle name="Comma 2 2 5 4 2" xfId="4604" xr:uid="{00000000-0005-0000-0000-0000EA110000}"/>
    <cellStyle name="Comma 2 2 5 4 3" xfId="4605" xr:uid="{00000000-0005-0000-0000-0000EB110000}"/>
    <cellStyle name="Comma 2 2 5 5" xfId="4606" xr:uid="{00000000-0005-0000-0000-0000EC110000}"/>
    <cellStyle name="Comma 2 2 5 5 2" xfId="4607" xr:uid="{00000000-0005-0000-0000-0000ED110000}"/>
    <cellStyle name="Comma 2 2 6" xfId="4608" xr:uid="{00000000-0005-0000-0000-0000EE110000}"/>
    <cellStyle name="Comma 2 2 6 2" xfId="4609" xr:uid="{00000000-0005-0000-0000-0000EF110000}"/>
    <cellStyle name="Comma 2 2 6 2 2" xfId="4610" xr:uid="{00000000-0005-0000-0000-0000F0110000}"/>
    <cellStyle name="Comma 2 2 6 2 2 2" xfId="4611" xr:uid="{00000000-0005-0000-0000-0000F1110000}"/>
    <cellStyle name="Comma 2 2 6 2 2 2 2" xfId="4612" xr:uid="{00000000-0005-0000-0000-0000F2110000}"/>
    <cellStyle name="Comma 2 2 6 2 2 2 3" xfId="4613" xr:uid="{00000000-0005-0000-0000-0000F3110000}"/>
    <cellStyle name="Comma 2 2 6 2 2 2 3 2" xfId="4614" xr:uid="{00000000-0005-0000-0000-0000F4110000}"/>
    <cellStyle name="Comma 2 2 6 2 2 2 4" xfId="4615" xr:uid="{00000000-0005-0000-0000-0000F5110000}"/>
    <cellStyle name="Comma 2 2 6 2 2 2 5" xfId="4616" xr:uid="{00000000-0005-0000-0000-0000F6110000}"/>
    <cellStyle name="Comma 2 2 6 2 2 3" xfId="4617" xr:uid="{00000000-0005-0000-0000-0000F7110000}"/>
    <cellStyle name="Comma 2 2 6 2 2 3 2" xfId="4618" xr:uid="{00000000-0005-0000-0000-0000F8110000}"/>
    <cellStyle name="Comma 2 2 6 2 2 3 2 2" xfId="4619" xr:uid="{00000000-0005-0000-0000-0000F9110000}"/>
    <cellStyle name="Comma 2 2 6 2 2 3 3" xfId="4620" xr:uid="{00000000-0005-0000-0000-0000FA110000}"/>
    <cellStyle name="Comma 2 2 6 2 2 4" xfId="4621" xr:uid="{00000000-0005-0000-0000-0000FB110000}"/>
    <cellStyle name="Comma 2 2 6 2 2 4 2" xfId="4622" xr:uid="{00000000-0005-0000-0000-0000FC110000}"/>
    <cellStyle name="Comma 2 2 6 2 2 4 3" xfId="4623" xr:uid="{00000000-0005-0000-0000-0000FD110000}"/>
    <cellStyle name="Comma 2 2 6 2 2 5" xfId="4624" xr:uid="{00000000-0005-0000-0000-0000FE110000}"/>
    <cellStyle name="Comma 2 2 6 2 2 5 2" xfId="4625" xr:uid="{00000000-0005-0000-0000-0000FF110000}"/>
    <cellStyle name="Comma 2 2 6 2 2 5 3" xfId="4626" xr:uid="{00000000-0005-0000-0000-000000120000}"/>
    <cellStyle name="Comma 2 2 6 2 2 6" xfId="4627" xr:uid="{00000000-0005-0000-0000-000001120000}"/>
    <cellStyle name="Comma 2 2 6 2 2 6 2" xfId="4628" xr:uid="{00000000-0005-0000-0000-000002120000}"/>
    <cellStyle name="Comma 2 2 6 2 2 6 2 2" xfId="4629" xr:uid="{00000000-0005-0000-0000-000003120000}"/>
    <cellStyle name="Comma 2 2 6 2 2 7" xfId="4630" xr:uid="{00000000-0005-0000-0000-000004120000}"/>
    <cellStyle name="Comma 2 2 6 2 2 7 2" xfId="4631" xr:uid="{00000000-0005-0000-0000-000005120000}"/>
    <cellStyle name="Comma 2 2 6 2 2 7 3" xfId="4632" xr:uid="{00000000-0005-0000-0000-000006120000}"/>
    <cellStyle name="Comma 2 2 6 2 2 8" xfId="4633" xr:uid="{00000000-0005-0000-0000-000007120000}"/>
    <cellStyle name="Comma 2 2 6 2 3" xfId="4634" xr:uid="{00000000-0005-0000-0000-000008120000}"/>
    <cellStyle name="Comma 2 2 6 2 3 2" xfId="4635" xr:uid="{00000000-0005-0000-0000-000009120000}"/>
    <cellStyle name="Comma 2 2 6 2 3 2 2" xfId="4636" xr:uid="{00000000-0005-0000-0000-00000A120000}"/>
    <cellStyle name="Comma 2 2 6 2 3 2 2 2" xfId="4637" xr:uid="{00000000-0005-0000-0000-00000B120000}"/>
    <cellStyle name="Comma 2 2 6 2 3 2 3" xfId="4638" xr:uid="{00000000-0005-0000-0000-00000C120000}"/>
    <cellStyle name="Comma 2 2 6 2 3 2 3 2" xfId="4639" xr:uid="{00000000-0005-0000-0000-00000D120000}"/>
    <cellStyle name="Comma 2 2 6 2 3 2 4" xfId="4640" xr:uid="{00000000-0005-0000-0000-00000E120000}"/>
    <cellStyle name="Comma 2 2 6 2 3 3" xfId="4641" xr:uid="{00000000-0005-0000-0000-00000F120000}"/>
    <cellStyle name="Comma 2 2 6 2 3 3 2" xfId="4642" xr:uid="{00000000-0005-0000-0000-000010120000}"/>
    <cellStyle name="Comma 2 2 6 2 3 4" xfId="4643" xr:uid="{00000000-0005-0000-0000-000011120000}"/>
    <cellStyle name="Comma 2 2 6 2 3 4 2" xfId="4644" xr:uid="{00000000-0005-0000-0000-000012120000}"/>
    <cellStyle name="Comma 2 2 6 2 3 5" xfId="4645" xr:uid="{00000000-0005-0000-0000-000013120000}"/>
    <cellStyle name="Comma 2 2 6 2 3 5 2" xfId="4646" xr:uid="{00000000-0005-0000-0000-000014120000}"/>
    <cellStyle name="Comma 2 2 6 2 3 6" xfId="4647" xr:uid="{00000000-0005-0000-0000-000015120000}"/>
    <cellStyle name="Comma 2 2 6 2 3 7" xfId="4648" xr:uid="{00000000-0005-0000-0000-000016120000}"/>
    <cellStyle name="Comma 2 2 6 2 3 8" xfId="4649" xr:uid="{00000000-0005-0000-0000-000017120000}"/>
    <cellStyle name="Comma 2 2 6 2 4" xfId="4650" xr:uid="{00000000-0005-0000-0000-000018120000}"/>
    <cellStyle name="Comma 2 2 6 2 4 2" xfId="4651" xr:uid="{00000000-0005-0000-0000-000019120000}"/>
    <cellStyle name="Comma 2 2 6 2 4 3" xfId="4652" xr:uid="{00000000-0005-0000-0000-00001A120000}"/>
    <cellStyle name="Comma 2 2 6 2 5" xfId="4653" xr:uid="{00000000-0005-0000-0000-00001B120000}"/>
    <cellStyle name="Comma 2 2 6 2 5 2" xfId="4654" xr:uid="{00000000-0005-0000-0000-00001C120000}"/>
    <cellStyle name="Comma 2 2 6 3" xfId="4655" xr:uid="{00000000-0005-0000-0000-00001D120000}"/>
    <cellStyle name="Comma 2 2 6 3 2" xfId="4656" xr:uid="{00000000-0005-0000-0000-00001E120000}"/>
    <cellStyle name="Comma 2 2 6 3 2 2" xfId="4657" xr:uid="{00000000-0005-0000-0000-00001F120000}"/>
    <cellStyle name="Comma 2 2 6 3 2 3" xfId="4658" xr:uid="{00000000-0005-0000-0000-000020120000}"/>
    <cellStyle name="Comma 2 2 6 3 2 3 2" xfId="4659" xr:uid="{00000000-0005-0000-0000-000021120000}"/>
    <cellStyle name="Comma 2 2 6 3 2 4" xfId="4660" xr:uid="{00000000-0005-0000-0000-000022120000}"/>
    <cellStyle name="Comma 2 2 6 3 2 5" xfId="4661" xr:uid="{00000000-0005-0000-0000-000023120000}"/>
    <cellStyle name="Comma 2 2 6 3 3" xfId="4662" xr:uid="{00000000-0005-0000-0000-000024120000}"/>
    <cellStyle name="Comma 2 2 6 3 3 2" xfId="4663" xr:uid="{00000000-0005-0000-0000-000025120000}"/>
    <cellStyle name="Comma 2 2 6 3 3 2 2" xfId="4664" xr:uid="{00000000-0005-0000-0000-000026120000}"/>
    <cellStyle name="Comma 2 2 6 3 3 3" xfId="4665" xr:uid="{00000000-0005-0000-0000-000027120000}"/>
    <cellStyle name="Comma 2 2 6 3 4" xfId="4666" xr:uid="{00000000-0005-0000-0000-000028120000}"/>
    <cellStyle name="Comma 2 2 6 3 4 2" xfId="4667" xr:uid="{00000000-0005-0000-0000-000029120000}"/>
    <cellStyle name="Comma 2 2 6 3 4 3" xfId="4668" xr:uid="{00000000-0005-0000-0000-00002A120000}"/>
    <cellStyle name="Comma 2 2 6 3 5" xfId="4669" xr:uid="{00000000-0005-0000-0000-00002B120000}"/>
    <cellStyle name="Comma 2 2 6 3 5 2" xfId="4670" xr:uid="{00000000-0005-0000-0000-00002C120000}"/>
    <cellStyle name="Comma 2 2 6 3 5 3" xfId="4671" xr:uid="{00000000-0005-0000-0000-00002D120000}"/>
    <cellStyle name="Comma 2 2 6 3 6" xfId="4672" xr:uid="{00000000-0005-0000-0000-00002E120000}"/>
    <cellStyle name="Comma 2 2 6 3 6 2" xfId="4673" xr:uid="{00000000-0005-0000-0000-00002F120000}"/>
    <cellStyle name="Comma 2 2 6 3 6 2 2" xfId="4674" xr:uid="{00000000-0005-0000-0000-000030120000}"/>
    <cellStyle name="Comma 2 2 6 3 7" xfId="4675" xr:uid="{00000000-0005-0000-0000-000031120000}"/>
    <cellStyle name="Comma 2 2 6 3 7 2" xfId="4676" xr:uid="{00000000-0005-0000-0000-000032120000}"/>
    <cellStyle name="Comma 2 2 6 3 7 3" xfId="4677" xr:uid="{00000000-0005-0000-0000-000033120000}"/>
    <cellStyle name="Comma 2 2 6 3 8" xfId="4678" xr:uid="{00000000-0005-0000-0000-000034120000}"/>
    <cellStyle name="Comma 2 2 6 4" xfId="4679" xr:uid="{00000000-0005-0000-0000-000035120000}"/>
    <cellStyle name="Comma 2 2 6 4 2" xfId="4680" xr:uid="{00000000-0005-0000-0000-000036120000}"/>
    <cellStyle name="Comma 2 2 6 4 2 2" xfId="4681" xr:uid="{00000000-0005-0000-0000-000037120000}"/>
    <cellStyle name="Comma 2 2 6 4 2 2 2" xfId="4682" xr:uid="{00000000-0005-0000-0000-000038120000}"/>
    <cellStyle name="Comma 2 2 6 4 2 3" xfId="4683" xr:uid="{00000000-0005-0000-0000-000039120000}"/>
    <cellStyle name="Comma 2 2 6 4 2 3 2" xfId="4684" xr:uid="{00000000-0005-0000-0000-00003A120000}"/>
    <cellStyle name="Comma 2 2 6 4 2 4" xfId="4685" xr:uid="{00000000-0005-0000-0000-00003B120000}"/>
    <cellStyle name="Comma 2 2 6 4 3" xfId="4686" xr:uid="{00000000-0005-0000-0000-00003C120000}"/>
    <cellStyle name="Comma 2 2 6 4 3 2" xfId="4687" xr:uid="{00000000-0005-0000-0000-00003D120000}"/>
    <cellStyle name="Comma 2 2 6 4 4" xfId="4688" xr:uid="{00000000-0005-0000-0000-00003E120000}"/>
    <cellStyle name="Comma 2 2 6 4 4 2" xfId="4689" xr:uid="{00000000-0005-0000-0000-00003F120000}"/>
    <cellStyle name="Comma 2 2 6 4 5" xfId="4690" xr:uid="{00000000-0005-0000-0000-000040120000}"/>
    <cellStyle name="Comma 2 2 6 4 5 2" xfId="4691" xr:uid="{00000000-0005-0000-0000-000041120000}"/>
    <cellStyle name="Comma 2 2 6 4 6" xfId="4692" xr:uid="{00000000-0005-0000-0000-000042120000}"/>
    <cellStyle name="Comma 2 2 6 4 7" xfId="4693" xr:uid="{00000000-0005-0000-0000-000043120000}"/>
    <cellStyle name="Comma 2 2 6 4 8" xfId="4694" xr:uid="{00000000-0005-0000-0000-000044120000}"/>
    <cellStyle name="Comma 2 2 6 5" xfId="4695" xr:uid="{00000000-0005-0000-0000-000045120000}"/>
    <cellStyle name="Comma 2 2 6 5 2" xfId="4696" xr:uid="{00000000-0005-0000-0000-000046120000}"/>
    <cellStyle name="Comma 2 2 6 5 3" xfId="4697" xr:uid="{00000000-0005-0000-0000-000047120000}"/>
    <cellStyle name="Comma 2 2 6 6" xfId="4698" xr:uid="{00000000-0005-0000-0000-000048120000}"/>
    <cellStyle name="Comma 2 2 6 6 2" xfId="4699" xr:uid="{00000000-0005-0000-0000-000049120000}"/>
    <cellStyle name="Comma 2 2 7" xfId="4700" xr:uid="{00000000-0005-0000-0000-00004A120000}"/>
    <cellStyle name="Comma 2 2 7 2" xfId="4701" xr:uid="{00000000-0005-0000-0000-00004B120000}"/>
    <cellStyle name="Comma 2 2 7 2 2" xfId="4702" xr:uid="{00000000-0005-0000-0000-00004C120000}"/>
    <cellStyle name="Comma 2 2 7 2 2 2" xfId="4703" xr:uid="{00000000-0005-0000-0000-00004D120000}"/>
    <cellStyle name="Comma 2 2 7 2 2 3" xfId="4704" xr:uid="{00000000-0005-0000-0000-00004E120000}"/>
    <cellStyle name="Comma 2 2 7 2 2 3 2" xfId="4705" xr:uid="{00000000-0005-0000-0000-00004F120000}"/>
    <cellStyle name="Comma 2 2 7 2 2 4" xfId="4706" xr:uid="{00000000-0005-0000-0000-000050120000}"/>
    <cellStyle name="Comma 2 2 7 2 2 5" xfId="4707" xr:uid="{00000000-0005-0000-0000-000051120000}"/>
    <cellStyle name="Comma 2 2 7 2 3" xfId="4708" xr:uid="{00000000-0005-0000-0000-000052120000}"/>
    <cellStyle name="Comma 2 2 7 2 3 2" xfId="4709" xr:uid="{00000000-0005-0000-0000-000053120000}"/>
    <cellStyle name="Comma 2 2 7 2 3 2 2" xfId="4710" xr:uid="{00000000-0005-0000-0000-000054120000}"/>
    <cellStyle name="Comma 2 2 7 2 3 3" xfId="4711" xr:uid="{00000000-0005-0000-0000-000055120000}"/>
    <cellStyle name="Comma 2 2 7 2 4" xfId="4712" xr:uid="{00000000-0005-0000-0000-000056120000}"/>
    <cellStyle name="Comma 2 2 7 2 4 2" xfId="4713" xr:uid="{00000000-0005-0000-0000-000057120000}"/>
    <cellStyle name="Comma 2 2 7 2 4 3" xfId="4714" xr:uid="{00000000-0005-0000-0000-000058120000}"/>
    <cellStyle name="Comma 2 2 7 2 5" xfId="4715" xr:uid="{00000000-0005-0000-0000-000059120000}"/>
    <cellStyle name="Comma 2 2 7 2 5 2" xfId="4716" xr:uid="{00000000-0005-0000-0000-00005A120000}"/>
    <cellStyle name="Comma 2 2 7 2 5 3" xfId="4717" xr:uid="{00000000-0005-0000-0000-00005B120000}"/>
    <cellStyle name="Comma 2 2 7 2 6" xfId="4718" xr:uid="{00000000-0005-0000-0000-00005C120000}"/>
    <cellStyle name="Comma 2 2 7 2 6 2" xfId="4719" xr:uid="{00000000-0005-0000-0000-00005D120000}"/>
    <cellStyle name="Comma 2 2 7 2 6 2 2" xfId="4720" xr:uid="{00000000-0005-0000-0000-00005E120000}"/>
    <cellStyle name="Comma 2 2 7 2 7" xfId="4721" xr:uid="{00000000-0005-0000-0000-00005F120000}"/>
    <cellStyle name="Comma 2 2 7 2 7 2" xfId="4722" xr:uid="{00000000-0005-0000-0000-000060120000}"/>
    <cellStyle name="Comma 2 2 7 2 7 3" xfId="4723" xr:uid="{00000000-0005-0000-0000-000061120000}"/>
    <cellStyle name="Comma 2 2 7 2 8" xfId="4724" xr:uid="{00000000-0005-0000-0000-000062120000}"/>
    <cellStyle name="Comma 2 2 7 3" xfId="4725" xr:uid="{00000000-0005-0000-0000-000063120000}"/>
    <cellStyle name="Comma 2 2 7 3 2" xfId="4726" xr:uid="{00000000-0005-0000-0000-000064120000}"/>
    <cellStyle name="Comma 2 2 7 3 2 2" xfId="4727" xr:uid="{00000000-0005-0000-0000-000065120000}"/>
    <cellStyle name="Comma 2 2 7 3 2 2 2" xfId="4728" xr:uid="{00000000-0005-0000-0000-000066120000}"/>
    <cellStyle name="Comma 2 2 7 3 2 3" xfId="4729" xr:uid="{00000000-0005-0000-0000-000067120000}"/>
    <cellStyle name="Comma 2 2 7 3 2 3 2" xfId="4730" xr:uid="{00000000-0005-0000-0000-000068120000}"/>
    <cellStyle name="Comma 2 2 7 3 2 4" xfId="4731" xr:uid="{00000000-0005-0000-0000-000069120000}"/>
    <cellStyle name="Comma 2 2 7 3 3" xfId="4732" xr:uid="{00000000-0005-0000-0000-00006A120000}"/>
    <cellStyle name="Comma 2 2 7 3 3 2" xfId="4733" xr:uid="{00000000-0005-0000-0000-00006B120000}"/>
    <cellStyle name="Comma 2 2 7 3 4" xfId="4734" xr:uid="{00000000-0005-0000-0000-00006C120000}"/>
    <cellStyle name="Comma 2 2 7 3 4 2" xfId="4735" xr:uid="{00000000-0005-0000-0000-00006D120000}"/>
    <cellStyle name="Comma 2 2 7 3 5" xfId="4736" xr:uid="{00000000-0005-0000-0000-00006E120000}"/>
    <cellStyle name="Comma 2 2 7 3 5 2" xfId="4737" xr:uid="{00000000-0005-0000-0000-00006F120000}"/>
    <cellStyle name="Comma 2 2 7 3 6" xfId="4738" xr:uid="{00000000-0005-0000-0000-000070120000}"/>
    <cellStyle name="Comma 2 2 7 3 7" xfId="4739" xr:uid="{00000000-0005-0000-0000-000071120000}"/>
    <cellStyle name="Comma 2 2 7 3 8" xfId="4740" xr:uid="{00000000-0005-0000-0000-000072120000}"/>
    <cellStyle name="Comma 2 2 7 4" xfId="4741" xr:uid="{00000000-0005-0000-0000-000073120000}"/>
    <cellStyle name="Comma 2 2 7 4 2" xfId="4742" xr:uid="{00000000-0005-0000-0000-000074120000}"/>
    <cellStyle name="Comma 2 2 7 4 3" xfId="4743" xr:uid="{00000000-0005-0000-0000-000075120000}"/>
    <cellStyle name="Comma 2 2 7 5" xfId="4744" xr:uid="{00000000-0005-0000-0000-000076120000}"/>
    <cellStyle name="Comma 2 2 7 5 2" xfId="4745" xr:uid="{00000000-0005-0000-0000-000077120000}"/>
    <cellStyle name="Comma 2 2 8" xfId="4746" xr:uid="{00000000-0005-0000-0000-000078120000}"/>
    <cellStyle name="Comma 2 2 8 2" xfId="4747" xr:uid="{00000000-0005-0000-0000-000079120000}"/>
    <cellStyle name="Comma 2 2 8 2 2" xfId="4748" xr:uid="{00000000-0005-0000-0000-00007A120000}"/>
    <cellStyle name="Comma 2 2 8 2 2 2" xfId="4749" xr:uid="{00000000-0005-0000-0000-00007B120000}"/>
    <cellStyle name="Comma 2 2 8 2 2 3" xfId="4750" xr:uid="{00000000-0005-0000-0000-00007C120000}"/>
    <cellStyle name="Comma 2 2 8 2 2 3 2" xfId="4751" xr:uid="{00000000-0005-0000-0000-00007D120000}"/>
    <cellStyle name="Comma 2 2 8 2 2 4" xfId="4752" xr:uid="{00000000-0005-0000-0000-00007E120000}"/>
    <cellStyle name="Comma 2 2 8 2 2 5" xfId="4753" xr:uid="{00000000-0005-0000-0000-00007F120000}"/>
    <cellStyle name="Comma 2 2 8 2 3" xfId="4754" xr:uid="{00000000-0005-0000-0000-000080120000}"/>
    <cellStyle name="Comma 2 2 8 2 3 2" xfId="4755" xr:uid="{00000000-0005-0000-0000-000081120000}"/>
    <cellStyle name="Comma 2 2 8 2 3 2 2" xfId="4756" xr:uid="{00000000-0005-0000-0000-000082120000}"/>
    <cellStyle name="Comma 2 2 8 2 3 3" xfId="4757" xr:uid="{00000000-0005-0000-0000-000083120000}"/>
    <cellStyle name="Comma 2 2 8 2 4" xfId="4758" xr:uid="{00000000-0005-0000-0000-000084120000}"/>
    <cellStyle name="Comma 2 2 8 2 4 2" xfId="4759" xr:uid="{00000000-0005-0000-0000-000085120000}"/>
    <cellStyle name="Comma 2 2 8 2 4 3" xfId="4760" xr:uid="{00000000-0005-0000-0000-000086120000}"/>
    <cellStyle name="Comma 2 2 8 2 5" xfId="4761" xr:uid="{00000000-0005-0000-0000-000087120000}"/>
    <cellStyle name="Comma 2 2 8 2 5 2" xfId="4762" xr:uid="{00000000-0005-0000-0000-000088120000}"/>
    <cellStyle name="Comma 2 2 8 2 5 3" xfId="4763" xr:uid="{00000000-0005-0000-0000-000089120000}"/>
    <cellStyle name="Comma 2 2 8 2 6" xfId="4764" xr:uid="{00000000-0005-0000-0000-00008A120000}"/>
    <cellStyle name="Comma 2 2 8 2 6 2" xfId="4765" xr:uid="{00000000-0005-0000-0000-00008B120000}"/>
    <cellStyle name="Comma 2 2 8 2 6 2 2" xfId="4766" xr:uid="{00000000-0005-0000-0000-00008C120000}"/>
    <cellStyle name="Comma 2 2 8 2 7" xfId="4767" xr:uid="{00000000-0005-0000-0000-00008D120000}"/>
    <cellStyle name="Comma 2 2 8 2 7 2" xfId="4768" xr:uid="{00000000-0005-0000-0000-00008E120000}"/>
    <cellStyle name="Comma 2 2 8 2 7 3" xfId="4769" xr:uid="{00000000-0005-0000-0000-00008F120000}"/>
    <cellStyle name="Comma 2 2 8 2 8" xfId="4770" xr:uid="{00000000-0005-0000-0000-000090120000}"/>
    <cellStyle name="Comma 2 2 8 3" xfId="4771" xr:uid="{00000000-0005-0000-0000-000091120000}"/>
    <cellStyle name="Comma 2 2 8 3 2" xfId="4772" xr:uid="{00000000-0005-0000-0000-000092120000}"/>
    <cellStyle name="Comma 2 2 8 3 2 2" xfId="4773" xr:uid="{00000000-0005-0000-0000-000093120000}"/>
    <cellStyle name="Comma 2 2 8 3 2 2 2" xfId="4774" xr:uid="{00000000-0005-0000-0000-000094120000}"/>
    <cellStyle name="Comma 2 2 8 3 2 3" xfId="4775" xr:uid="{00000000-0005-0000-0000-000095120000}"/>
    <cellStyle name="Comma 2 2 8 3 2 3 2" xfId="4776" xr:uid="{00000000-0005-0000-0000-000096120000}"/>
    <cellStyle name="Comma 2 2 8 3 2 4" xfId="4777" xr:uid="{00000000-0005-0000-0000-000097120000}"/>
    <cellStyle name="Comma 2 2 8 3 3" xfId="4778" xr:uid="{00000000-0005-0000-0000-000098120000}"/>
    <cellStyle name="Comma 2 2 8 3 3 2" xfId="4779" xr:uid="{00000000-0005-0000-0000-000099120000}"/>
    <cellStyle name="Comma 2 2 8 3 4" xfId="4780" xr:uid="{00000000-0005-0000-0000-00009A120000}"/>
    <cellStyle name="Comma 2 2 8 3 4 2" xfId="4781" xr:uid="{00000000-0005-0000-0000-00009B120000}"/>
    <cellStyle name="Comma 2 2 8 3 5" xfId="4782" xr:uid="{00000000-0005-0000-0000-00009C120000}"/>
    <cellStyle name="Comma 2 2 8 3 5 2" xfId="4783" xr:uid="{00000000-0005-0000-0000-00009D120000}"/>
    <cellStyle name="Comma 2 2 8 3 6" xfId="4784" xr:uid="{00000000-0005-0000-0000-00009E120000}"/>
    <cellStyle name="Comma 2 2 8 3 7" xfId="4785" xr:uid="{00000000-0005-0000-0000-00009F120000}"/>
    <cellStyle name="Comma 2 2 8 3 8" xfId="4786" xr:uid="{00000000-0005-0000-0000-0000A0120000}"/>
    <cellStyle name="Comma 2 2 8 4" xfId="4787" xr:uid="{00000000-0005-0000-0000-0000A1120000}"/>
    <cellStyle name="Comma 2 2 8 4 2" xfId="4788" xr:uid="{00000000-0005-0000-0000-0000A2120000}"/>
    <cellStyle name="Comma 2 2 8 4 3" xfId="4789" xr:uid="{00000000-0005-0000-0000-0000A3120000}"/>
    <cellStyle name="Comma 2 2 8 5" xfId="4790" xr:uid="{00000000-0005-0000-0000-0000A4120000}"/>
    <cellStyle name="Comma 2 2 8 5 2" xfId="4791" xr:uid="{00000000-0005-0000-0000-0000A5120000}"/>
    <cellStyle name="Comma 2 2 9" xfId="4792" xr:uid="{00000000-0005-0000-0000-0000A6120000}"/>
    <cellStyle name="Comma 2 2 9 2" xfId="4793" xr:uid="{00000000-0005-0000-0000-0000A7120000}"/>
    <cellStyle name="Comma 2 2 9 2 2" xfId="4794" xr:uid="{00000000-0005-0000-0000-0000A8120000}"/>
    <cellStyle name="Comma 2 2 9 2 2 2" xfId="4795" xr:uid="{00000000-0005-0000-0000-0000A9120000}"/>
    <cellStyle name="Comma 2 2 9 2 2 3" xfId="4796" xr:uid="{00000000-0005-0000-0000-0000AA120000}"/>
    <cellStyle name="Comma 2 2 9 2 2 3 2" xfId="4797" xr:uid="{00000000-0005-0000-0000-0000AB120000}"/>
    <cellStyle name="Comma 2 2 9 2 2 4" xfId="4798" xr:uid="{00000000-0005-0000-0000-0000AC120000}"/>
    <cellStyle name="Comma 2 2 9 2 2 5" xfId="4799" xr:uid="{00000000-0005-0000-0000-0000AD120000}"/>
    <cellStyle name="Comma 2 2 9 2 3" xfId="4800" xr:uid="{00000000-0005-0000-0000-0000AE120000}"/>
    <cellStyle name="Comma 2 2 9 2 3 2" xfId="4801" xr:uid="{00000000-0005-0000-0000-0000AF120000}"/>
    <cellStyle name="Comma 2 2 9 2 3 2 2" xfId="4802" xr:uid="{00000000-0005-0000-0000-0000B0120000}"/>
    <cellStyle name="Comma 2 2 9 2 3 3" xfId="4803" xr:uid="{00000000-0005-0000-0000-0000B1120000}"/>
    <cellStyle name="Comma 2 2 9 2 4" xfId="4804" xr:uid="{00000000-0005-0000-0000-0000B2120000}"/>
    <cellStyle name="Comma 2 2 9 2 4 2" xfId="4805" xr:uid="{00000000-0005-0000-0000-0000B3120000}"/>
    <cellStyle name="Comma 2 2 9 2 4 3" xfId="4806" xr:uid="{00000000-0005-0000-0000-0000B4120000}"/>
    <cellStyle name="Comma 2 2 9 2 5" xfId="4807" xr:uid="{00000000-0005-0000-0000-0000B5120000}"/>
    <cellStyle name="Comma 2 2 9 2 5 2" xfId="4808" xr:uid="{00000000-0005-0000-0000-0000B6120000}"/>
    <cellStyle name="Comma 2 2 9 2 5 3" xfId="4809" xr:uid="{00000000-0005-0000-0000-0000B7120000}"/>
    <cellStyle name="Comma 2 2 9 2 6" xfId="4810" xr:uid="{00000000-0005-0000-0000-0000B8120000}"/>
    <cellStyle name="Comma 2 2 9 2 6 2" xfId="4811" xr:uid="{00000000-0005-0000-0000-0000B9120000}"/>
    <cellStyle name="Comma 2 2 9 2 6 2 2" xfId="4812" xr:uid="{00000000-0005-0000-0000-0000BA120000}"/>
    <cellStyle name="Comma 2 2 9 2 7" xfId="4813" xr:uid="{00000000-0005-0000-0000-0000BB120000}"/>
    <cellStyle name="Comma 2 2 9 2 7 2" xfId="4814" xr:uid="{00000000-0005-0000-0000-0000BC120000}"/>
    <cellStyle name="Comma 2 2 9 2 7 3" xfId="4815" xr:uid="{00000000-0005-0000-0000-0000BD120000}"/>
    <cellStyle name="Comma 2 2 9 2 8" xfId="4816" xr:uid="{00000000-0005-0000-0000-0000BE120000}"/>
    <cellStyle name="Comma 2 2 9 3" xfId="4817" xr:uid="{00000000-0005-0000-0000-0000BF120000}"/>
    <cellStyle name="Comma 2 2 9 3 2" xfId="4818" xr:uid="{00000000-0005-0000-0000-0000C0120000}"/>
    <cellStyle name="Comma 2 2 9 3 2 2" xfId="4819" xr:uid="{00000000-0005-0000-0000-0000C1120000}"/>
    <cellStyle name="Comma 2 2 9 3 2 2 2" xfId="4820" xr:uid="{00000000-0005-0000-0000-0000C2120000}"/>
    <cellStyle name="Comma 2 2 9 3 2 3" xfId="4821" xr:uid="{00000000-0005-0000-0000-0000C3120000}"/>
    <cellStyle name="Comma 2 2 9 3 2 3 2" xfId="4822" xr:uid="{00000000-0005-0000-0000-0000C4120000}"/>
    <cellStyle name="Comma 2 2 9 3 2 4" xfId="4823" xr:uid="{00000000-0005-0000-0000-0000C5120000}"/>
    <cellStyle name="Comma 2 2 9 3 3" xfId="4824" xr:uid="{00000000-0005-0000-0000-0000C6120000}"/>
    <cellStyle name="Comma 2 2 9 3 3 2" xfId="4825" xr:uid="{00000000-0005-0000-0000-0000C7120000}"/>
    <cellStyle name="Comma 2 2 9 3 4" xfId="4826" xr:uid="{00000000-0005-0000-0000-0000C8120000}"/>
    <cellStyle name="Comma 2 2 9 3 4 2" xfId="4827" xr:uid="{00000000-0005-0000-0000-0000C9120000}"/>
    <cellStyle name="Comma 2 2 9 3 5" xfId="4828" xr:uid="{00000000-0005-0000-0000-0000CA120000}"/>
    <cellStyle name="Comma 2 2 9 3 5 2" xfId="4829" xr:uid="{00000000-0005-0000-0000-0000CB120000}"/>
    <cellStyle name="Comma 2 2 9 3 6" xfId="4830" xr:uid="{00000000-0005-0000-0000-0000CC120000}"/>
    <cellStyle name="Comma 2 2 9 3 7" xfId="4831" xr:uid="{00000000-0005-0000-0000-0000CD120000}"/>
    <cellStyle name="Comma 2 2 9 3 8" xfId="4832" xr:uid="{00000000-0005-0000-0000-0000CE120000}"/>
    <cellStyle name="Comma 2 2 9 4" xfId="4833" xr:uid="{00000000-0005-0000-0000-0000CF120000}"/>
    <cellStyle name="Comma 2 2 9 4 2" xfId="4834" xr:uid="{00000000-0005-0000-0000-0000D0120000}"/>
    <cellStyle name="Comma 2 2 9 4 3" xfId="4835" xr:uid="{00000000-0005-0000-0000-0000D1120000}"/>
    <cellStyle name="Comma 2 2 9 5" xfId="4836" xr:uid="{00000000-0005-0000-0000-0000D2120000}"/>
    <cellStyle name="Comma 2 2 9 5 2" xfId="4837" xr:uid="{00000000-0005-0000-0000-0000D3120000}"/>
    <cellStyle name="Comma 2 20" xfId="4838" xr:uid="{00000000-0005-0000-0000-0000D4120000}"/>
    <cellStyle name="Comma 2 20 2" xfId="4839" xr:uid="{00000000-0005-0000-0000-0000D5120000}"/>
    <cellStyle name="Comma 2 20 3" xfId="4840" xr:uid="{00000000-0005-0000-0000-0000D6120000}"/>
    <cellStyle name="Comma 2 20 4" xfId="4841" xr:uid="{00000000-0005-0000-0000-0000D7120000}"/>
    <cellStyle name="Comma 2 21" xfId="4842" xr:uid="{00000000-0005-0000-0000-0000D8120000}"/>
    <cellStyle name="Comma 2 21 2" xfId="4843" xr:uid="{00000000-0005-0000-0000-0000D9120000}"/>
    <cellStyle name="Comma 2 21 3" xfId="4844" xr:uid="{00000000-0005-0000-0000-0000DA120000}"/>
    <cellStyle name="Comma 2 21 4" xfId="4845" xr:uid="{00000000-0005-0000-0000-0000DB120000}"/>
    <cellStyle name="Comma 2 22" xfId="4846" xr:uid="{00000000-0005-0000-0000-0000DC120000}"/>
    <cellStyle name="Comma 2 3" xfId="4847" xr:uid="{00000000-0005-0000-0000-0000DD120000}"/>
    <cellStyle name="Comma 2 3 2" xfId="4848" xr:uid="{00000000-0005-0000-0000-0000DE120000}"/>
    <cellStyle name="Comma 2 3 2 2" xfId="4849" xr:uid="{00000000-0005-0000-0000-0000DF120000}"/>
    <cellStyle name="Comma 2 3 2 2 2" xfId="4850" xr:uid="{00000000-0005-0000-0000-0000E0120000}"/>
    <cellStyle name="Comma 2 3 2 2 3" xfId="4851" xr:uid="{00000000-0005-0000-0000-0000E1120000}"/>
    <cellStyle name="Comma 2 3 2 2 3 2" xfId="4852" xr:uid="{00000000-0005-0000-0000-0000E2120000}"/>
    <cellStyle name="Comma 2 3 2 2 4" xfId="4853" xr:uid="{00000000-0005-0000-0000-0000E3120000}"/>
    <cellStyle name="Comma 2 3 2 2 5" xfId="4854" xr:uid="{00000000-0005-0000-0000-0000E4120000}"/>
    <cellStyle name="Comma 2 3 2 3" xfId="4855" xr:uid="{00000000-0005-0000-0000-0000E5120000}"/>
    <cellStyle name="Comma 2 3 2 3 2" xfId="4856" xr:uid="{00000000-0005-0000-0000-0000E6120000}"/>
    <cellStyle name="Comma 2 3 2 3 2 2" xfId="4857" xr:uid="{00000000-0005-0000-0000-0000E7120000}"/>
    <cellStyle name="Comma 2 3 2 3 2 3" xfId="4858" xr:uid="{00000000-0005-0000-0000-0000E8120000}"/>
    <cellStyle name="Comma 2 3 2 3 3" xfId="4859" xr:uid="{00000000-0005-0000-0000-0000E9120000}"/>
    <cellStyle name="Comma 2 3 2 3 4" xfId="4860" xr:uid="{00000000-0005-0000-0000-0000EA120000}"/>
    <cellStyle name="Comma 2 3 2 4" xfId="4861" xr:uid="{00000000-0005-0000-0000-0000EB120000}"/>
    <cellStyle name="Comma 2 3 2 4 2" xfId="4862" xr:uid="{00000000-0005-0000-0000-0000EC120000}"/>
    <cellStyle name="Comma 2 3 2 4 3" xfId="4863" xr:uid="{00000000-0005-0000-0000-0000ED120000}"/>
    <cellStyle name="Comma 2 3 2 5" xfId="4864" xr:uid="{00000000-0005-0000-0000-0000EE120000}"/>
    <cellStyle name="Comma 2 3 2 5 2" xfId="4865" xr:uid="{00000000-0005-0000-0000-0000EF120000}"/>
    <cellStyle name="Comma 2 3 2 5 3" xfId="4866" xr:uid="{00000000-0005-0000-0000-0000F0120000}"/>
    <cellStyle name="Comma 2 3 2 6" xfId="4867" xr:uid="{00000000-0005-0000-0000-0000F1120000}"/>
    <cellStyle name="Comma 2 3 2 6 2" xfId="4868" xr:uid="{00000000-0005-0000-0000-0000F2120000}"/>
    <cellStyle name="Comma 2 3 2 6 2 2" xfId="4869" xr:uid="{00000000-0005-0000-0000-0000F3120000}"/>
    <cellStyle name="Comma 2 3 2 7" xfId="4870" xr:uid="{00000000-0005-0000-0000-0000F4120000}"/>
    <cellStyle name="Comma 2 3 2 7 2" xfId="4871" xr:uid="{00000000-0005-0000-0000-0000F5120000}"/>
    <cellStyle name="Comma 2 3 2 7 3" xfId="4872" xr:uid="{00000000-0005-0000-0000-0000F6120000}"/>
    <cellStyle name="Comma 2 3 2 8" xfId="4873" xr:uid="{00000000-0005-0000-0000-0000F7120000}"/>
    <cellStyle name="Comma 2 3 3" xfId="4874" xr:uid="{00000000-0005-0000-0000-0000F8120000}"/>
    <cellStyle name="Comma 2 3 3 2" xfId="4875" xr:uid="{00000000-0005-0000-0000-0000F9120000}"/>
    <cellStyle name="Comma 2 3 3 2 2" xfId="4876" xr:uid="{00000000-0005-0000-0000-0000FA120000}"/>
    <cellStyle name="Comma 2 3 3 2 2 2" xfId="4877" xr:uid="{00000000-0005-0000-0000-0000FB120000}"/>
    <cellStyle name="Comma 2 3 3 2 3" xfId="4878" xr:uid="{00000000-0005-0000-0000-0000FC120000}"/>
    <cellStyle name="Comma 2 3 3 2 3 2" xfId="4879" xr:uid="{00000000-0005-0000-0000-0000FD120000}"/>
    <cellStyle name="Comma 2 3 3 2 4" xfId="4880" xr:uid="{00000000-0005-0000-0000-0000FE120000}"/>
    <cellStyle name="Comma 2 3 3 3" xfId="4881" xr:uid="{00000000-0005-0000-0000-0000FF120000}"/>
    <cellStyle name="Comma 2 3 3 3 2" xfId="4882" xr:uid="{00000000-0005-0000-0000-000000130000}"/>
    <cellStyle name="Comma 2 3 3 4" xfId="4883" xr:uid="{00000000-0005-0000-0000-000001130000}"/>
    <cellStyle name="Comma 2 3 3 4 2" xfId="4884" xr:uid="{00000000-0005-0000-0000-000002130000}"/>
    <cellStyle name="Comma 2 3 3 5" xfId="4885" xr:uid="{00000000-0005-0000-0000-000003130000}"/>
    <cellStyle name="Comma 2 3 3 5 2" xfId="4886" xr:uid="{00000000-0005-0000-0000-000004130000}"/>
    <cellStyle name="Comma 2 3 3 6" xfId="4887" xr:uid="{00000000-0005-0000-0000-000005130000}"/>
    <cellStyle name="Comma 2 3 3 7" xfId="4888" xr:uid="{00000000-0005-0000-0000-000006130000}"/>
    <cellStyle name="Comma 2 3 3 8" xfId="4889" xr:uid="{00000000-0005-0000-0000-000007130000}"/>
    <cellStyle name="Comma 2 3 4" xfId="4890" xr:uid="{00000000-0005-0000-0000-000008130000}"/>
    <cellStyle name="Comma 2 3 4 2" xfId="4891" xr:uid="{00000000-0005-0000-0000-000009130000}"/>
    <cellStyle name="Comma 2 3 4 3" xfId="4892" xr:uid="{00000000-0005-0000-0000-00000A130000}"/>
    <cellStyle name="Comma 2 3 5" xfId="4893" xr:uid="{00000000-0005-0000-0000-00000B130000}"/>
    <cellStyle name="Comma 2 3 5 2" xfId="4894" xr:uid="{00000000-0005-0000-0000-00000C130000}"/>
    <cellStyle name="Comma 2 3 5 3" xfId="4895" xr:uid="{00000000-0005-0000-0000-00000D130000}"/>
    <cellStyle name="Comma 2 4" xfId="4896" xr:uid="{00000000-0005-0000-0000-00000E130000}"/>
    <cellStyle name="Comma 2 4 2" xfId="4897" xr:uid="{00000000-0005-0000-0000-00000F130000}"/>
    <cellStyle name="Comma 2 4 2 2" xfId="4898" xr:uid="{00000000-0005-0000-0000-000010130000}"/>
    <cellStyle name="Comma 2 4 2 2 2" xfId="4899" xr:uid="{00000000-0005-0000-0000-000011130000}"/>
    <cellStyle name="Comma 2 4 2 2 3" xfId="4900" xr:uid="{00000000-0005-0000-0000-000012130000}"/>
    <cellStyle name="Comma 2 4 2 3" xfId="4901" xr:uid="{00000000-0005-0000-0000-000013130000}"/>
    <cellStyle name="Comma 2 4 3" xfId="4902" xr:uid="{00000000-0005-0000-0000-000014130000}"/>
    <cellStyle name="Comma 2 4 3 2" xfId="4903" xr:uid="{00000000-0005-0000-0000-000015130000}"/>
    <cellStyle name="Comma 2 4 3 3" xfId="4904" xr:uid="{00000000-0005-0000-0000-000016130000}"/>
    <cellStyle name="Comma 2 4 4" xfId="4905" xr:uid="{00000000-0005-0000-0000-000017130000}"/>
    <cellStyle name="Comma 2 5" xfId="4906" xr:uid="{00000000-0005-0000-0000-000018130000}"/>
    <cellStyle name="Comma 2 5 2" xfId="4907" xr:uid="{00000000-0005-0000-0000-000019130000}"/>
    <cellStyle name="Comma 2 5 2 2" xfId="4908" xr:uid="{00000000-0005-0000-0000-00001A130000}"/>
    <cellStyle name="Comma 2 5 2 2 2" xfId="4909" xr:uid="{00000000-0005-0000-0000-00001B130000}"/>
    <cellStyle name="Comma 2 5 2 2 3" xfId="4910" xr:uid="{00000000-0005-0000-0000-00001C130000}"/>
    <cellStyle name="Comma 2 5 2 2 3 2" xfId="4911" xr:uid="{00000000-0005-0000-0000-00001D130000}"/>
    <cellStyle name="Comma 2 5 2 2 4" xfId="4912" xr:uid="{00000000-0005-0000-0000-00001E130000}"/>
    <cellStyle name="Comma 2 5 2 2 5" xfId="4913" xr:uid="{00000000-0005-0000-0000-00001F130000}"/>
    <cellStyle name="Comma 2 5 2 3" xfId="4914" xr:uid="{00000000-0005-0000-0000-000020130000}"/>
    <cellStyle name="Comma 2 5 2 3 2" xfId="4915" xr:uid="{00000000-0005-0000-0000-000021130000}"/>
    <cellStyle name="Comma 2 5 2 3 2 2" xfId="4916" xr:uid="{00000000-0005-0000-0000-000022130000}"/>
    <cellStyle name="Comma 2 5 2 3 2 3" xfId="4917" xr:uid="{00000000-0005-0000-0000-000023130000}"/>
    <cellStyle name="Comma 2 5 2 3 3" xfId="4918" xr:uid="{00000000-0005-0000-0000-000024130000}"/>
    <cellStyle name="Comma 2 5 2 3 4" xfId="4919" xr:uid="{00000000-0005-0000-0000-000025130000}"/>
    <cellStyle name="Comma 2 5 2 4" xfId="4920" xr:uid="{00000000-0005-0000-0000-000026130000}"/>
    <cellStyle name="Comma 2 5 2 4 2" xfId="4921" xr:uid="{00000000-0005-0000-0000-000027130000}"/>
    <cellStyle name="Comma 2 5 2 4 3" xfId="4922" xr:uid="{00000000-0005-0000-0000-000028130000}"/>
    <cellStyle name="Comma 2 5 2 5" xfId="4923" xr:uid="{00000000-0005-0000-0000-000029130000}"/>
    <cellStyle name="Comma 2 5 2 5 2" xfId="4924" xr:uid="{00000000-0005-0000-0000-00002A130000}"/>
    <cellStyle name="Comma 2 5 2 5 3" xfId="4925" xr:uid="{00000000-0005-0000-0000-00002B130000}"/>
    <cellStyle name="Comma 2 5 2 6" xfId="4926" xr:uid="{00000000-0005-0000-0000-00002C130000}"/>
    <cellStyle name="Comma 2 5 2 6 2" xfId="4927" xr:uid="{00000000-0005-0000-0000-00002D130000}"/>
    <cellStyle name="Comma 2 5 2 6 2 2" xfId="4928" xr:uid="{00000000-0005-0000-0000-00002E130000}"/>
    <cellStyle name="Comma 2 5 2 7" xfId="4929" xr:uid="{00000000-0005-0000-0000-00002F130000}"/>
    <cellStyle name="Comma 2 5 2 7 2" xfId="4930" xr:uid="{00000000-0005-0000-0000-000030130000}"/>
    <cellStyle name="Comma 2 5 2 7 3" xfId="4931" xr:uid="{00000000-0005-0000-0000-000031130000}"/>
    <cellStyle name="Comma 2 5 2 8" xfId="4932" xr:uid="{00000000-0005-0000-0000-000032130000}"/>
    <cellStyle name="Comma 2 5 3" xfId="4933" xr:uid="{00000000-0005-0000-0000-000033130000}"/>
    <cellStyle name="Comma 2 5 3 2" xfId="4934" xr:uid="{00000000-0005-0000-0000-000034130000}"/>
    <cellStyle name="Comma 2 5 3 2 2" xfId="4935" xr:uid="{00000000-0005-0000-0000-000035130000}"/>
    <cellStyle name="Comma 2 5 3 2 2 2" xfId="4936" xr:uid="{00000000-0005-0000-0000-000036130000}"/>
    <cellStyle name="Comma 2 5 3 2 3" xfId="4937" xr:uid="{00000000-0005-0000-0000-000037130000}"/>
    <cellStyle name="Comma 2 5 3 2 3 2" xfId="4938" xr:uid="{00000000-0005-0000-0000-000038130000}"/>
    <cellStyle name="Comma 2 5 3 2 4" xfId="4939" xr:uid="{00000000-0005-0000-0000-000039130000}"/>
    <cellStyle name="Comma 2 5 3 3" xfId="4940" xr:uid="{00000000-0005-0000-0000-00003A130000}"/>
    <cellStyle name="Comma 2 5 3 3 2" xfId="4941" xr:uid="{00000000-0005-0000-0000-00003B130000}"/>
    <cellStyle name="Comma 2 5 3 4" xfId="4942" xr:uid="{00000000-0005-0000-0000-00003C130000}"/>
    <cellStyle name="Comma 2 5 3 4 2" xfId="4943" xr:uid="{00000000-0005-0000-0000-00003D130000}"/>
    <cellStyle name="Comma 2 5 3 5" xfId="4944" xr:uid="{00000000-0005-0000-0000-00003E130000}"/>
    <cellStyle name="Comma 2 5 3 5 2" xfId="4945" xr:uid="{00000000-0005-0000-0000-00003F130000}"/>
    <cellStyle name="Comma 2 5 3 6" xfId="4946" xr:uid="{00000000-0005-0000-0000-000040130000}"/>
    <cellStyle name="Comma 2 5 3 7" xfId="4947" xr:uid="{00000000-0005-0000-0000-000041130000}"/>
    <cellStyle name="Comma 2 5 3 8" xfId="4948" xr:uid="{00000000-0005-0000-0000-000042130000}"/>
    <cellStyle name="Comma 2 5 4" xfId="4949" xr:uid="{00000000-0005-0000-0000-000043130000}"/>
    <cellStyle name="Comma 2 5 4 2" xfId="4950" xr:uid="{00000000-0005-0000-0000-000044130000}"/>
    <cellStyle name="Comma 2 5 4 3" xfId="4951" xr:uid="{00000000-0005-0000-0000-000045130000}"/>
    <cellStyle name="Comma 2 5 5" xfId="4952" xr:uid="{00000000-0005-0000-0000-000046130000}"/>
    <cellStyle name="Comma 2 5 5 2" xfId="4953" xr:uid="{00000000-0005-0000-0000-000047130000}"/>
    <cellStyle name="Comma 2 6" xfId="4954" xr:uid="{00000000-0005-0000-0000-000048130000}"/>
    <cellStyle name="Comma 2 6 2" xfId="4955" xr:uid="{00000000-0005-0000-0000-000049130000}"/>
    <cellStyle name="Comma 2 6 2 2" xfId="4956" xr:uid="{00000000-0005-0000-0000-00004A130000}"/>
    <cellStyle name="Comma 2 6 2 2 2" xfId="4957" xr:uid="{00000000-0005-0000-0000-00004B130000}"/>
    <cellStyle name="Comma 2 6 2 2 3" xfId="4958" xr:uid="{00000000-0005-0000-0000-00004C130000}"/>
    <cellStyle name="Comma 2 6 2 2 3 2" xfId="4959" xr:uid="{00000000-0005-0000-0000-00004D130000}"/>
    <cellStyle name="Comma 2 6 2 2 4" xfId="4960" xr:uid="{00000000-0005-0000-0000-00004E130000}"/>
    <cellStyle name="Comma 2 6 2 2 5" xfId="4961" xr:uid="{00000000-0005-0000-0000-00004F130000}"/>
    <cellStyle name="Comma 2 6 2 3" xfId="4962" xr:uid="{00000000-0005-0000-0000-000050130000}"/>
    <cellStyle name="Comma 2 6 2 3 2" xfId="4963" xr:uid="{00000000-0005-0000-0000-000051130000}"/>
    <cellStyle name="Comma 2 6 2 3 2 2" xfId="4964" xr:uid="{00000000-0005-0000-0000-000052130000}"/>
    <cellStyle name="Comma 2 6 2 3 3" xfId="4965" xr:uid="{00000000-0005-0000-0000-000053130000}"/>
    <cellStyle name="Comma 2 6 2 4" xfId="4966" xr:uid="{00000000-0005-0000-0000-000054130000}"/>
    <cellStyle name="Comma 2 6 2 4 2" xfId="4967" xr:uid="{00000000-0005-0000-0000-000055130000}"/>
    <cellStyle name="Comma 2 6 2 4 3" xfId="4968" xr:uid="{00000000-0005-0000-0000-000056130000}"/>
    <cellStyle name="Comma 2 6 2 5" xfId="4969" xr:uid="{00000000-0005-0000-0000-000057130000}"/>
    <cellStyle name="Comma 2 6 2 5 2" xfId="4970" xr:uid="{00000000-0005-0000-0000-000058130000}"/>
    <cellStyle name="Comma 2 6 2 5 3" xfId="4971" xr:uid="{00000000-0005-0000-0000-000059130000}"/>
    <cellStyle name="Comma 2 6 2 6" xfId="4972" xr:uid="{00000000-0005-0000-0000-00005A130000}"/>
    <cellStyle name="Comma 2 6 2 6 2" xfId="4973" xr:uid="{00000000-0005-0000-0000-00005B130000}"/>
    <cellStyle name="Comma 2 6 2 6 2 2" xfId="4974" xr:uid="{00000000-0005-0000-0000-00005C130000}"/>
    <cellStyle name="Comma 2 6 2 7" xfId="4975" xr:uid="{00000000-0005-0000-0000-00005D130000}"/>
    <cellStyle name="Comma 2 6 2 7 2" xfId="4976" xr:uid="{00000000-0005-0000-0000-00005E130000}"/>
    <cellStyle name="Comma 2 6 2 7 3" xfId="4977" xr:uid="{00000000-0005-0000-0000-00005F130000}"/>
    <cellStyle name="Comma 2 6 2 8" xfId="4978" xr:uid="{00000000-0005-0000-0000-000060130000}"/>
    <cellStyle name="Comma 2 6 3" xfId="4979" xr:uid="{00000000-0005-0000-0000-000061130000}"/>
    <cellStyle name="Comma 2 6 3 2" xfId="4980" xr:uid="{00000000-0005-0000-0000-000062130000}"/>
    <cellStyle name="Comma 2 6 3 2 2" xfId="4981" xr:uid="{00000000-0005-0000-0000-000063130000}"/>
    <cellStyle name="Comma 2 6 3 2 2 2" xfId="4982" xr:uid="{00000000-0005-0000-0000-000064130000}"/>
    <cellStyle name="Comma 2 6 3 2 3" xfId="4983" xr:uid="{00000000-0005-0000-0000-000065130000}"/>
    <cellStyle name="Comma 2 6 3 2 3 2" xfId="4984" xr:uid="{00000000-0005-0000-0000-000066130000}"/>
    <cellStyle name="Comma 2 6 3 2 4" xfId="4985" xr:uid="{00000000-0005-0000-0000-000067130000}"/>
    <cellStyle name="Comma 2 6 3 3" xfId="4986" xr:uid="{00000000-0005-0000-0000-000068130000}"/>
    <cellStyle name="Comma 2 6 3 3 2" xfId="4987" xr:uid="{00000000-0005-0000-0000-000069130000}"/>
    <cellStyle name="Comma 2 6 3 4" xfId="4988" xr:uid="{00000000-0005-0000-0000-00006A130000}"/>
    <cellStyle name="Comma 2 6 3 4 2" xfId="4989" xr:uid="{00000000-0005-0000-0000-00006B130000}"/>
    <cellStyle name="Comma 2 6 3 5" xfId="4990" xr:uid="{00000000-0005-0000-0000-00006C130000}"/>
    <cellStyle name="Comma 2 6 3 5 2" xfId="4991" xr:uid="{00000000-0005-0000-0000-00006D130000}"/>
    <cellStyle name="Comma 2 6 3 6" xfId="4992" xr:uid="{00000000-0005-0000-0000-00006E130000}"/>
    <cellStyle name="Comma 2 6 3 7" xfId="4993" xr:uid="{00000000-0005-0000-0000-00006F130000}"/>
    <cellStyle name="Comma 2 6 3 8" xfId="4994" xr:uid="{00000000-0005-0000-0000-000070130000}"/>
    <cellStyle name="Comma 2 6 4" xfId="4995" xr:uid="{00000000-0005-0000-0000-000071130000}"/>
    <cellStyle name="Comma 2 6 4 2" xfId="4996" xr:uid="{00000000-0005-0000-0000-000072130000}"/>
    <cellStyle name="Comma 2 6 4 3" xfId="4997" xr:uid="{00000000-0005-0000-0000-000073130000}"/>
    <cellStyle name="Comma 2 6 5" xfId="4998" xr:uid="{00000000-0005-0000-0000-000074130000}"/>
    <cellStyle name="Comma 2 6 5 2" xfId="4999" xr:uid="{00000000-0005-0000-0000-000075130000}"/>
    <cellStyle name="Comma 2 7" xfId="5000" xr:uid="{00000000-0005-0000-0000-000076130000}"/>
    <cellStyle name="Comma 2 7 2" xfId="5001" xr:uid="{00000000-0005-0000-0000-000077130000}"/>
    <cellStyle name="Comma 2 7 2 2" xfId="5002" xr:uid="{00000000-0005-0000-0000-000078130000}"/>
    <cellStyle name="Comma 2 7 2 2 2" xfId="5003" xr:uid="{00000000-0005-0000-0000-000079130000}"/>
    <cellStyle name="Comma 2 7 2 2 3" xfId="5004" xr:uid="{00000000-0005-0000-0000-00007A130000}"/>
    <cellStyle name="Comma 2 7 2 2 3 2" xfId="5005" xr:uid="{00000000-0005-0000-0000-00007B130000}"/>
    <cellStyle name="Comma 2 7 2 2 4" xfId="5006" xr:uid="{00000000-0005-0000-0000-00007C130000}"/>
    <cellStyle name="Comma 2 7 2 2 5" xfId="5007" xr:uid="{00000000-0005-0000-0000-00007D130000}"/>
    <cellStyle name="Comma 2 7 2 3" xfId="5008" xr:uid="{00000000-0005-0000-0000-00007E130000}"/>
    <cellStyle name="Comma 2 7 2 3 2" xfId="5009" xr:uid="{00000000-0005-0000-0000-00007F130000}"/>
    <cellStyle name="Comma 2 7 2 3 2 2" xfId="5010" xr:uid="{00000000-0005-0000-0000-000080130000}"/>
    <cellStyle name="Comma 2 7 2 3 3" xfId="5011" xr:uid="{00000000-0005-0000-0000-000081130000}"/>
    <cellStyle name="Comma 2 7 2 4" xfId="5012" xr:uid="{00000000-0005-0000-0000-000082130000}"/>
    <cellStyle name="Comma 2 7 2 4 2" xfId="5013" xr:uid="{00000000-0005-0000-0000-000083130000}"/>
    <cellStyle name="Comma 2 7 2 4 3" xfId="5014" xr:uid="{00000000-0005-0000-0000-000084130000}"/>
    <cellStyle name="Comma 2 7 2 5" xfId="5015" xr:uid="{00000000-0005-0000-0000-000085130000}"/>
    <cellStyle name="Comma 2 7 2 5 2" xfId="5016" xr:uid="{00000000-0005-0000-0000-000086130000}"/>
    <cellStyle name="Comma 2 7 2 5 3" xfId="5017" xr:uid="{00000000-0005-0000-0000-000087130000}"/>
    <cellStyle name="Comma 2 7 2 6" xfId="5018" xr:uid="{00000000-0005-0000-0000-000088130000}"/>
    <cellStyle name="Comma 2 7 2 6 2" xfId="5019" xr:uid="{00000000-0005-0000-0000-000089130000}"/>
    <cellStyle name="Comma 2 7 2 6 2 2" xfId="5020" xr:uid="{00000000-0005-0000-0000-00008A130000}"/>
    <cellStyle name="Comma 2 7 2 7" xfId="5021" xr:uid="{00000000-0005-0000-0000-00008B130000}"/>
    <cellStyle name="Comma 2 7 2 7 2" xfId="5022" xr:uid="{00000000-0005-0000-0000-00008C130000}"/>
    <cellStyle name="Comma 2 7 2 7 3" xfId="5023" xr:uid="{00000000-0005-0000-0000-00008D130000}"/>
    <cellStyle name="Comma 2 7 2 8" xfId="5024" xr:uid="{00000000-0005-0000-0000-00008E130000}"/>
    <cellStyle name="Comma 2 7 3" xfId="5025" xr:uid="{00000000-0005-0000-0000-00008F130000}"/>
    <cellStyle name="Comma 2 7 3 2" xfId="5026" xr:uid="{00000000-0005-0000-0000-000090130000}"/>
    <cellStyle name="Comma 2 7 3 2 2" xfId="5027" xr:uid="{00000000-0005-0000-0000-000091130000}"/>
    <cellStyle name="Comma 2 7 3 2 2 2" xfId="5028" xr:uid="{00000000-0005-0000-0000-000092130000}"/>
    <cellStyle name="Comma 2 7 3 2 3" xfId="5029" xr:uid="{00000000-0005-0000-0000-000093130000}"/>
    <cellStyle name="Comma 2 7 3 2 3 2" xfId="5030" xr:uid="{00000000-0005-0000-0000-000094130000}"/>
    <cellStyle name="Comma 2 7 3 2 4" xfId="5031" xr:uid="{00000000-0005-0000-0000-000095130000}"/>
    <cellStyle name="Comma 2 7 3 3" xfId="5032" xr:uid="{00000000-0005-0000-0000-000096130000}"/>
    <cellStyle name="Comma 2 7 3 3 2" xfId="5033" xr:uid="{00000000-0005-0000-0000-000097130000}"/>
    <cellStyle name="Comma 2 7 3 4" xfId="5034" xr:uid="{00000000-0005-0000-0000-000098130000}"/>
    <cellStyle name="Comma 2 7 3 4 2" xfId="5035" xr:uid="{00000000-0005-0000-0000-000099130000}"/>
    <cellStyle name="Comma 2 7 3 5" xfId="5036" xr:uid="{00000000-0005-0000-0000-00009A130000}"/>
    <cellStyle name="Comma 2 7 3 5 2" xfId="5037" xr:uid="{00000000-0005-0000-0000-00009B130000}"/>
    <cellStyle name="Comma 2 7 3 6" xfId="5038" xr:uid="{00000000-0005-0000-0000-00009C130000}"/>
    <cellStyle name="Comma 2 7 3 7" xfId="5039" xr:uid="{00000000-0005-0000-0000-00009D130000}"/>
    <cellStyle name="Comma 2 7 3 8" xfId="5040" xr:uid="{00000000-0005-0000-0000-00009E130000}"/>
    <cellStyle name="Comma 2 7 4" xfId="5041" xr:uid="{00000000-0005-0000-0000-00009F130000}"/>
    <cellStyle name="Comma 2 7 4 2" xfId="5042" xr:uid="{00000000-0005-0000-0000-0000A0130000}"/>
    <cellStyle name="Comma 2 7 4 3" xfId="5043" xr:uid="{00000000-0005-0000-0000-0000A1130000}"/>
    <cellStyle name="Comma 2 7 5" xfId="5044" xr:uid="{00000000-0005-0000-0000-0000A2130000}"/>
    <cellStyle name="Comma 2 7 5 2" xfId="5045" xr:uid="{00000000-0005-0000-0000-0000A3130000}"/>
    <cellStyle name="Comma 2 8" xfId="5046" xr:uid="{00000000-0005-0000-0000-0000A4130000}"/>
    <cellStyle name="Comma 2 8 2" xfId="5047" xr:uid="{00000000-0005-0000-0000-0000A5130000}"/>
    <cellStyle name="Comma 2 8 2 2" xfId="5048" xr:uid="{00000000-0005-0000-0000-0000A6130000}"/>
    <cellStyle name="Comma 2 8 2 2 2" xfId="5049" xr:uid="{00000000-0005-0000-0000-0000A7130000}"/>
    <cellStyle name="Comma 2 8 2 2 2 2" xfId="5050" xr:uid="{00000000-0005-0000-0000-0000A8130000}"/>
    <cellStyle name="Comma 2 8 2 2 2 3" xfId="5051" xr:uid="{00000000-0005-0000-0000-0000A9130000}"/>
    <cellStyle name="Comma 2 8 2 2 2 3 2" xfId="5052" xr:uid="{00000000-0005-0000-0000-0000AA130000}"/>
    <cellStyle name="Comma 2 8 2 2 2 4" xfId="5053" xr:uid="{00000000-0005-0000-0000-0000AB130000}"/>
    <cellStyle name="Comma 2 8 2 2 2 5" xfId="5054" xr:uid="{00000000-0005-0000-0000-0000AC130000}"/>
    <cellStyle name="Comma 2 8 2 2 3" xfId="5055" xr:uid="{00000000-0005-0000-0000-0000AD130000}"/>
    <cellStyle name="Comma 2 8 2 2 3 2" xfId="5056" xr:uid="{00000000-0005-0000-0000-0000AE130000}"/>
    <cellStyle name="Comma 2 8 2 2 3 2 2" xfId="5057" xr:uid="{00000000-0005-0000-0000-0000AF130000}"/>
    <cellStyle name="Comma 2 8 2 2 3 3" xfId="5058" xr:uid="{00000000-0005-0000-0000-0000B0130000}"/>
    <cellStyle name="Comma 2 8 2 2 4" xfId="5059" xr:uid="{00000000-0005-0000-0000-0000B1130000}"/>
    <cellStyle name="Comma 2 8 2 2 4 2" xfId="5060" xr:uid="{00000000-0005-0000-0000-0000B2130000}"/>
    <cellStyle name="Comma 2 8 2 2 4 3" xfId="5061" xr:uid="{00000000-0005-0000-0000-0000B3130000}"/>
    <cellStyle name="Comma 2 8 2 2 5" xfId="5062" xr:uid="{00000000-0005-0000-0000-0000B4130000}"/>
    <cellStyle name="Comma 2 8 2 2 5 2" xfId="5063" xr:uid="{00000000-0005-0000-0000-0000B5130000}"/>
    <cellStyle name="Comma 2 8 2 2 5 3" xfId="5064" xr:uid="{00000000-0005-0000-0000-0000B6130000}"/>
    <cellStyle name="Comma 2 8 2 2 6" xfId="5065" xr:uid="{00000000-0005-0000-0000-0000B7130000}"/>
    <cellStyle name="Comma 2 8 2 2 6 2" xfId="5066" xr:uid="{00000000-0005-0000-0000-0000B8130000}"/>
    <cellStyle name="Comma 2 8 2 2 6 2 2" xfId="5067" xr:uid="{00000000-0005-0000-0000-0000B9130000}"/>
    <cellStyle name="Comma 2 8 2 2 7" xfId="5068" xr:uid="{00000000-0005-0000-0000-0000BA130000}"/>
    <cellStyle name="Comma 2 8 2 2 7 2" xfId="5069" xr:uid="{00000000-0005-0000-0000-0000BB130000}"/>
    <cellStyle name="Comma 2 8 2 2 7 3" xfId="5070" xr:uid="{00000000-0005-0000-0000-0000BC130000}"/>
    <cellStyle name="Comma 2 8 2 2 8" xfId="5071" xr:uid="{00000000-0005-0000-0000-0000BD130000}"/>
    <cellStyle name="Comma 2 8 2 3" xfId="5072" xr:uid="{00000000-0005-0000-0000-0000BE130000}"/>
    <cellStyle name="Comma 2 8 2 3 2" xfId="5073" xr:uid="{00000000-0005-0000-0000-0000BF130000}"/>
    <cellStyle name="Comma 2 8 2 3 2 2" xfId="5074" xr:uid="{00000000-0005-0000-0000-0000C0130000}"/>
    <cellStyle name="Comma 2 8 2 3 2 2 2" xfId="5075" xr:uid="{00000000-0005-0000-0000-0000C1130000}"/>
    <cellStyle name="Comma 2 8 2 3 2 3" xfId="5076" xr:uid="{00000000-0005-0000-0000-0000C2130000}"/>
    <cellStyle name="Comma 2 8 2 3 2 3 2" xfId="5077" xr:uid="{00000000-0005-0000-0000-0000C3130000}"/>
    <cellStyle name="Comma 2 8 2 3 2 4" xfId="5078" xr:uid="{00000000-0005-0000-0000-0000C4130000}"/>
    <cellStyle name="Comma 2 8 2 3 3" xfId="5079" xr:uid="{00000000-0005-0000-0000-0000C5130000}"/>
    <cellStyle name="Comma 2 8 2 3 3 2" xfId="5080" xr:uid="{00000000-0005-0000-0000-0000C6130000}"/>
    <cellStyle name="Comma 2 8 2 3 4" xfId="5081" xr:uid="{00000000-0005-0000-0000-0000C7130000}"/>
    <cellStyle name="Comma 2 8 2 3 4 2" xfId="5082" xr:uid="{00000000-0005-0000-0000-0000C8130000}"/>
    <cellStyle name="Comma 2 8 2 3 5" xfId="5083" xr:uid="{00000000-0005-0000-0000-0000C9130000}"/>
    <cellStyle name="Comma 2 8 2 3 5 2" xfId="5084" xr:uid="{00000000-0005-0000-0000-0000CA130000}"/>
    <cellStyle name="Comma 2 8 2 3 6" xfId="5085" xr:uid="{00000000-0005-0000-0000-0000CB130000}"/>
    <cellStyle name="Comma 2 8 2 3 7" xfId="5086" xr:uid="{00000000-0005-0000-0000-0000CC130000}"/>
    <cellStyle name="Comma 2 8 2 3 8" xfId="5087" xr:uid="{00000000-0005-0000-0000-0000CD130000}"/>
    <cellStyle name="Comma 2 8 2 4" xfId="5088" xr:uid="{00000000-0005-0000-0000-0000CE130000}"/>
    <cellStyle name="Comma 2 8 2 4 2" xfId="5089" xr:uid="{00000000-0005-0000-0000-0000CF130000}"/>
    <cellStyle name="Comma 2 8 2 4 3" xfId="5090" xr:uid="{00000000-0005-0000-0000-0000D0130000}"/>
    <cellStyle name="Comma 2 8 2 5" xfId="5091" xr:uid="{00000000-0005-0000-0000-0000D1130000}"/>
    <cellStyle name="Comma 2 8 2 5 2" xfId="5092" xr:uid="{00000000-0005-0000-0000-0000D2130000}"/>
    <cellStyle name="Comma 2 8 3" xfId="5093" xr:uid="{00000000-0005-0000-0000-0000D3130000}"/>
    <cellStyle name="Comma 2 8 3 2" xfId="5094" xr:uid="{00000000-0005-0000-0000-0000D4130000}"/>
    <cellStyle name="Comma 2 8 3 2 2" xfId="5095" xr:uid="{00000000-0005-0000-0000-0000D5130000}"/>
    <cellStyle name="Comma 2 8 3 2 3" xfId="5096" xr:uid="{00000000-0005-0000-0000-0000D6130000}"/>
    <cellStyle name="Comma 2 8 3 2 3 2" xfId="5097" xr:uid="{00000000-0005-0000-0000-0000D7130000}"/>
    <cellStyle name="Comma 2 8 3 2 4" xfId="5098" xr:uid="{00000000-0005-0000-0000-0000D8130000}"/>
    <cellStyle name="Comma 2 8 3 2 5" xfId="5099" xr:uid="{00000000-0005-0000-0000-0000D9130000}"/>
    <cellStyle name="Comma 2 8 3 3" xfId="5100" xr:uid="{00000000-0005-0000-0000-0000DA130000}"/>
    <cellStyle name="Comma 2 8 3 3 2" xfId="5101" xr:uid="{00000000-0005-0000-0000-0000DB130000}"/>
    <cellStyle name="Comma 2 8 3 3 2 2" xfId="5102" xr:uid="{00000000-0005-0000-0000-0000DC130000}"/>
    <cellStyle name="Comma 2 8 3 3 3" xfId="5103" xr:uid="{00000000-0005-0000-0000-0000DD130000}"/>
    <cellStyle name="Comma 2 8 3 4" xfId="5104" xr:uid="{00000000-0005-0000-0000-0000DE130000}"/>
    <cellStyle name="Comma 2 8 3 4 2" xfId="5105" xr:uid="{00000000-0005-0000-0000-0000DF130000}"/>
    <cellStyle name="Comma 2 8 3 4 3" xfId="5106" xr:uid="{00000000-0005-0000-0000-0000E0130000}"/>
    <cellStyle name="Comma 2 8 3 5" xfId="5107" xr:uid="{00000000-0005-0000-0000-0000E1130000}"/>
    <cellStyle name="Comma 2 8 3 5 2" xfId="5108" xr:uid="{00000000-0005-0000-0000-0000E2130000}"/>
    <cellStyle name="Comma 2 8 3 5 3" xfId="5109" xr:uid="{00000000-0005-0000-0000-0000E3130000}"/>
    <cellStyle name="Comma 2 8 3 6" xfId="5110" xr:uid="{00000000-0005-0000-0000-0000E4130000}"/>
    <cellStyle name="Comma 2 8 3 6 2" xfId="5111" xr:uid="{00000000-0005-0000-0000-0000E5130000}"/>
    <cellStyle name="Comma 2 8 3 6 2 2" xfId="5112" xr:uid="{00000000-0005-0000-0000-0000E6130000}"/>
    <cellStyle name="Comma 2 8 3 7" xfId="5113" xr:uid="{00000000-0005-0000-0000-0000E7130000}"/>
    <cellStyle name="Comma 2 8 3 7 2" xfId="5114" xr:uid="{00000000-0005-0000-0000-0000E8130000}"/>
    <cellStyle name="Comma 2 8 3 7 3" xfId="5115" xr:uid="{00000000-0005-0000-0000-0000E9130000}"/>
    <cellStyle name="Comma 2 8 3 8" xfId="5116" xr:uid="{00000000-0005-0000-0000-0000EA130000}"/>
    <cellStyle name="Comma 2 8 4" xfId="5117" xr:uid="{00000000-0005-0000-0000-0000EB130000}"/>
    <cellStyle name="Comma 2 8 4 2" xfId="5118" xr:uid="{00000000-0005-0000-0000-0000EC130000}"/>
    <cellStyle name="Comma 2 8 4 2 2" xfId="5119" xr:uid="{00000000-0005-0000-0000-0000ED130000}"/>
    <cellStyle name="Comma 2 8 4 2 2 2" xfId="5120" xr:uid="{00000000-0005-0000-0000-0000EE130000}"/>
    <cellStyle name="Comma 2 8 4 2 3" xfId="5121" xr:uid="{00000000-0005-0000-0000-0000EF130000}"/>
    <cellStyle name="Comma 2 8 4 2 3 2" xfId="5122" xr:uid="{00000000-0005-0000-0000-0000F0130000}"/>
    <cellStyle name="Comma 2 8 4 2 4" xfId="5123" xr:uid="{00000000-0005-0000-0000-0000F1130000}"/>
    <cellStyle name="Comma 2 8 4 3" xfId="5124" xr:uid="{00000000-0005-0000-0000-0000F2130000}"/>
    <cellStyle name="Comma 2 8 4 3 2" xfId="5125" xr:uid="{00000000-0005-0000-0000-0000F3130000}"/>
    <cellStyle name="Comma 2 8 4 4" xfId="5126" xr:uid="{00000000-0005-0000-0000-0000F4130000}"/>
    <cellStyle name="Comma 2 8 4 4 2" xfId="5127" xr:uid="{00000000-0005-0000-0000-0000F5130000}"/>
    <cellStyle name="Comma 2 8 4 5" xfId="5128" xr:uid="{00000000-0005-0000-0000-0000F6130000}"/>
    <cellStyle name="Comma 2 8 4 5 2" xfId="5129" xr:uid="{00000000-0005-0000-0000-0000F7130000}"/>
    <cellStyle name="Comma 2 8 4 6" xfId="5130" xr:uid="{00000000-0005-0000-0000-0000F8130000}"/>
    <cellStyle name="Comma 2 8 4 7" xfId="5131" xr:uid="{00000000-0005-0000-0000-0000F9130000}"/>
    <cellStyle name="Comma 2 8 4 8" xfId="5132" xr:uid="{00000000-0005-0000-0000-0000FA130000}"/>
    <cellStyle name="Comma 2 8 5" xfId="5133" xr:uid="{00000000-0005-0000-0000-0000FB130000}"/>
    <cellStyle name="Comma 2 8 5 2" xfId="5134" xr:uid="{00000000-0005-0000-0000-0000FC130000}"/>
    <cellStyle name="Comma 2 8 5 3" xfId="5135" xr:uid="{00000000-0005-0000-0000-0000FD130000}"/>
    <cellStyle name="Comma 2 8 6" xfId="5136" xr:uid="{00000000-0005-0000-0000-0000FE130000}"/>
    <cellStyle name="Comma 2 8 6 2" xfId="5137" xr:uid="{00000000-0005-0000-0000-0000FF130000}"/>
    <cellStyle name="Comma 2 9" xfId="5138" xr:uid="{00000000-0005-0000-0000-000000140000}"/>
    <cellStyle name="Comma 2 9 2" xfId="5139" xr:uid="{00000000-0005-0000-0000-000001140000}"/>
    <cellStyle name="Comma 2 9 2 2" xfId="5140" xr:uid="{00000000-0005-0000-0000-000002140000}"/>
    <cellStyle name="Comma 2 9 2 2 2" xfId="5141" xr:uid="{00000000-0005-0000-0000-000003140000}"/>
    <cellStyle name="Comma 2 9 2 2 3" xfId="5142" xr:uid="{00000000-0005-0000-0000-000004140000}"/>
    <cellStyle name="Comma 2 9 2 2 3 2" xfId="5143" xr:uid="{00000000-0005-0000-0000-000005140000}"/>
    <cellStyle name="Comma 2 9 2 2 4" xfId="5144" xr:uid="{00000000-0005-0000-0000-000006140000}"/>
    <cellStyle name="Comma 2 9 2 2 5" xfId="5145" xr:uid="{00000000-0005-0000-0000-000007140000}"/>
    <cellStyle name="Comma 2 9 2 3" xfId="5146" xr:uid="{00000000-0005-0000-0000-000008140000}"/>
    <cellStyle name="Comma 2 9 2 3 2" xfId="5147" xr:uid="{00000000-0005-0000-0000-000009140000}"/>
    <cellStyle name="Comma 2 9 2 3 2 2" xfId="5148" xr:uid="{00000000-0005-0000-0000-00000A140000}"/>
    <cellStyle name="Comma 2 9 2 3 3" xfId="5149" xr:uid="{00000000-0005-0000-0000-00000B140000}"/>
    <cellStyle name="Comma 2 9 2 4" xfId="5150" xr:uid="{00000000-0005-0000-0000-00000C140000}"/>
    <cellStyle name="Comma 2 9 2 4 2" xfId="5151" xr:uid="{00000000-0005-0000-0000-00000D140000}"/>
    <cellStyle name="Comma 2 9 2 4 3" xfId="5152" xr:uid="{00000000-0005-0000-0000-00000E140000}"/>
    <cellStyle name="Comma 2 9 2 5" xfId="5153" xr:uid="{00000000-0005-0000-0000-00000F140000}"/>
    <cellStyle name="Comma 2 9 2 5 2" xfId="5154" xr:uid="{00000000-0005-0000-0000-000010140000}"/>
    <cellStyle name="Comma 2 9 2 5 3" xfId="5155" xr:uid="{00000000-0005-0000-0000-000011140000}"/>
    <cellStyle name="Comma 2 9 2 6" xfId="5156" xr:uid="{00000000-0005-0000-0000-000012140000}"/>
    <cellStyle name="Comma 2 9 2 6 2" xfId="5157" xr:uid="{00000000-0005-0000-0000-000013140000}"/>
    <cellStyle name="Comma 2 9 2 6 2 2" xfId="5158" xr:uid="{00000000-0005-0000-0000-000014140000}"/>
    <cellStyle name="Comma 2 9 2 7" xfId="5159" xr:uid="{00000000-0005-0000-0000-000015140000}"/>
    <cellStyle name="Comma 2 9 2 7 2" xfId="5160" xr:uid="{00000000-0005-0000-0000-000016140000}"/>
    <cellStyle name="Comma 2 9 2 7 3" xfId="5161" xr:uid="{00000000-0005-0000-0000-000017140000}"/>
    <cellStyle name="Comma 2 9 2 8" xfId="5162" xr:uid="{00000000-0005-0000-0000-000018140000}"/>
    <cellStyle name="Comma 2 9 3" xfId="5163" xr:uid="{00000000-0005-0000-0000-000019140000}"/>
    <cellStyle name="Comma 2 9 3 2" xfId="5164" xr:uid="{00000000-0005-0000-0000-00001A140000}"/>
    <cellStyle name="Comma 2 9 3 2 2" xfId="5165" xr:uid="{00000000-0005-0000-0000-00001B140000}"/>
    <cellStyle name="Comma 2 9 3 2 2 2" xfId="5166" xr:uid="{00000000-0005-0000-0000-00001C140000}"/>
    <cellStyle name="Comma 2 9 3 2 3" xfId="5167" xr:uid="{00000000-0005-0000-0000-00001D140000}"/>
    <cellStyle name="Comma 2 9 3 2 3 2" xfId="5168" xr:uid="{00000000-0005-0000-0000-00001E140000}"/>
    <cellStyle name="Comma 2 9 3 2 4" xfId="5169" xr:uid="{00000000-0005-0000-0000-00001F140000}"/>
    <cellStyle name="Comma 2 9 3 3" xfId="5170" xr:uid="{00000000-0005-0000-0000-000020140000}"/>
    <cellStyle name="Comma 2 9 3 3 2" xfId="5171" xr:uid="{00000000-0005-0000-0000-000021140000}"/>
    <cellStyle name="Comma 2 9 3 4" xfId="5172" xr:uid="{00000000-0005-0000-0000-000022140000}"/>
    <cellStyle name="Comma 2 9 3 4 2" xfId="5173" xr:uid="{00000000-0005-0000-0000-000023140000}"/>
    <cellStyle name="Comma 2 9 3 5" xfId="5174" xr:uid="{00000000-0005-0000-0000-000024140000}"/>
    <cellStyle name="Comma 2 9 3 5 2" xfId="5175" xr:uid="{00000000-0005-0000-0000-000025140000}"/>
    <cellStyle name="Comma 2 9 3 6" xfId="5176" xr:uid="{00000000-0005-0000-0000-000026140000}"/>
    <cellStyle name="Comma 2 9 3 7" xfId="5177" xr:uid="{00000000-0005-0000-0000-000027140000}"/>
    <cellStyle name="Comma 2 9 3 8" xfId="5178" xr:uid="{00000000-0005-0000-0000-000028140000}"/>
    <cellStyle name="Comma 2 9 4" xfId="5179" xr:uid="{00000000-0005-0000-0000-000029140000}"/>
    <cellStyle name="Comma 2 9 4 2" xfId="5180" xr:uid="{00000000-0005-0000-0000-00002A140000}"/>
    <cellStyle name="Comma 2 9 4 3" xfId="5181" xr:uid="{00000000-0005-0000-0000-00002B140000}"/>
    <cellStyle name="Comma 2 9 5" xfId="5182" xr:uid="{00000000-0005-0000-0000-00002C140000}"/>
    <cellStyle name="Comma 2 9 5 2" xfId="5183" xr:uid="{00000000-0005-0000-0000-00002D140000}"/>
    <cellStyle name="Comma 2_3.2 M&amp;P BOQ -Bosch Adugodi-17.08.2012" xfId="5184" xr:uid="{00000000-0005-0000-0000-00002E140000}"/>
    <cellStyle name="Comma 20" xfId="5185" xr:uid="{00000000-0005-0000-0000-00002F140000}"/>
    <cellStyle name="Comma 20 2" xfId="5186" xr:uid="{00000000-0005-0000-0000-000030140000}"/>
    <cellStyle name="Comma 20 2 2" xfId="5187" xr:uid="{00000000-0005-0000-0000-000031140000}"/>
    <cellStyle name="Comma 20 2 2 2" xfId="5188" xr:uid="{00000000-0005-0000-0000-000032140000}"/>
    <cellStyle name="Comma 20 2 2 3" xfId="5189" xr:uid="{00000000-0005-0000-0000-000033140000}"/>
    <cellStyle name="Comma 20 2 2 3 2" xfId="5190" xr:uid="{00000000-0005-0000-0000-000034140000}"/>
    <cellStyle name="Comma 20 2 2 4" xfId="5191" xr:uid="{00000000-0005-0000-0000-000035140000}"/>
    <cellStyle name="Comma 20 2 2 5" xfId="5192" xr:uid="{00000000-0005-0000-0000-000036140000}"/>
    <cellStyle name="Comma 20 2 3" xfId="5193" xr:uid="{00000000-0005-0000-0000-000037140000}"/>
    <cellStyle name="Comma 20 2 3 2" xfId="5194" xr:uid="{00000000-0005-0000-0000-000038140000}"/>
    <cellStyle name="Comma 20 2 3 2 2" xfId="5195" xr:uid="{00000000-0005-0000-0000-000039140000}"/>
    <cellStyle name="Comma 20 2 3 2 3" xfId="5196" xr:uid="{00000000-0005-0000-0000-00003A140000}"/>
    <cellStyle name="Comma 20 2 3 3" xfId="5197" xr:uid="{00000000-0005-0000-0000-00003B140000}"/>
    <cellStyle name="Comma 20 2 3 4" xfId="5198" xr:uid="{00000000-0005-0000-0000-00003C140000}"/>
    <cellStyle name="Comma 20 2 4" xfId="5199" xr:uid="{00000000-0005-0000-0000-00003D140000}"/>
    <cellStyle name="Comma 20 2 4 2" xfId="5200" xr:uid="{00000000-0005-0000-0000-00003E140000}"/>
    <cellStyle name="Comma 20 2 4 3" xfId="5201" xr:uid="{00000000-0005-0000-0000-00003F140000}"/>
    <cellStyle name="Comma 20 2 5" xfId="5202" xr:uid="{00000000-0005-0000-0000-000040140000}"/>
    <cellStyle name="Comma 20 2 5 2" xfId="5203" xr:uid="{00000000-0005-0000-0000-000041140000}"/>
    <cellStyle name="Comma 20 2 5 3" xfId="5204" xr:uid="{00000000-0005-0000-0000-000042140000}"/>
    <cellStyle name="Comma 20 2 6" xfId="5205" xr:uid="{00000000-0005-0000-0000-000043140000}"/>
    <cellStyle name="Comma 20 2 6 2" xfId="5206" xr:uid="{00000000-0005-0000-0000-000044140000}"/>
    <cellStyle name="Comma 20 2 6 2 2" xfId="5207" xr:uid="{00000000-0005-0000-0000-000045140000}"/>
    <cellStyle name="Comma 20 2 7" xfId="5208" xr:uid="{00000000-0005-0000-0000-000046140000}"/>
    <cellStyle name="Comma 20 2 7 2" xfId="5209" xr:uid="{00000000-0005-0000-0000-000047140000}"/>
    <cellStyle name="Comma 20 2 7 3" xfId="5210" xr:uid="{00000000-0005-0000-0000-000048140000}"/>
    <cellStyle name="Comma 20 2 8" xfId="5211" xr:uid="{00000000-0005-0000-0000-000049140000}"/>
    <cellStyle name="Comma 20 3" xfId="5212" xr:uid="{00000000-0005-0000-0000-00004A140000}"/>
    <cellStyle name="Comma 20 3 2" xfId="5213" xr:uid="{00000000-0005-0000-0000-00004B140000}"/>
    <cellStyle name="Comma 20 3 2 2" xfId="5214" xr:uid="{00000000-0005-0000-0000-00004C140000}"/>
    <cellStyle name="Comma 20 3 2 2 2" xfId="5215" xr:uid="{00000000-0005-0000-0000-00004D140000}"/>
    <cellStyle name="Comma 20 3 2 3" xfId="5216" xr:uid="{00000000-0005-0000-0000-00004E140000}"/>
    <cellStyle name="Comma 20 3 2 3 2" xfId="5217" xr:uid="{00000000-0005-0000-0000-00004F140000}"/>
    <cellStyle name="Comma 20 3 2 4" xfId="5218" xr:uid="{00000000-0005-0000-0000-000050140000}"/>
    <cellStyle name="Comma 20 3 3" xfId="5219" xr:uid="{00000000-0005-0000-0000-000051140000}"/>
    <cellStyle name="Comma 20 3 3 2" xfId="5220" xr:uid="{00000000-0005-0000-0000-000052140000}"/>
    <cellStyle name="Comma 20 3 4" xfId="5221" xr:uid="{00000000-0005-0000-0000-000053140000}"/>
    <cellStyle name="Comma 20 3 4 2" xfId="5222" xr:uid="{00000000-0005-0000-0000-000054140000}"/>
    <cellStyle name="Comma 20 3 5" xfId="5223" xr:uid="{00000000-0005-0000-0000-000055140000}"/>
    <cellStyle name="Comma 20 3 5 2" xfId="5224" xr:uid="{00000000-0005-0000-0000-000056140000}"/>
    <cellStyle name="Comma 20 3 6" xfId="5225" xr:uid="{00000000-0005-0000-0000-000057140000}"/>
    <cellStyle name="Comma 20 3 7" xfId="5226" xr:uid="{00000000-0005-0000-0000-000058140000}"/>
    <cellStyle name="Comma 20 3 8" xfId="5227" xr:uid="{00000000-0005-0000-0000-000059140000}"/>
    <cellStyle name="Comma 20 4" xfId="5228" xr:uid="{00000000-0005-0000-0000-00005A140000}"/>
    <cellStyle name="Comma 20 4 2" xfId="5229" xr:uid="{00000000-0005-0000-0000-00005B140000}"/>
    <cellStyle name="Comma 20 4 3" xfId="5230" xr:uid="{00000000-0005-0000-0000-00005C140000}"/>
    <cellStyle name="Comma 20 5" xfId="5231" xr:uid="{00000000-0005-0000-0000-00005D140000}"/>
    <cellStyle name="Comma 20 5 2" xfId="5232" xr:uid="{00000000-0005-0000-0000-00005E140000}"/>
    <cellStyle name="Comma 21" xfId="5233" xr:uid="{00000000-0005-0000-0000-00005F140000}"/>
    <cellStyle name="Comma 21 2" xfId="5234" xr:uid="{00000000-0005-0000-0000-000060140000}"/>
    <cellStyle name="Comma 21 2 2" xfId="5235" xr:uid="{00000000-0005-0000-0000-000061140000}"/>
    <cellStyle name="Comma 21 2 2 2" xfId="5236" xr:uid="{00000000-0005-0000-0000-000062140000}"/>
    <cellStyle name="Comma 21 2 2 3" xfId="5237" xr:uid="{00000000-0005-0000-0000-000063140000}"/>
    <cellStyle name="Comma 21 2 2 3 2" xfId="5238" xr:uid="{00000000-0005-0000-0000-000064140000}"/>
    <cellStyle name="Comma 21 2 2 4" xfId="5239" xr:uid="{00000000-0005-0000-0000-000065140000}"/>
    <cellStyle name="Comma 21 2 2 5" xfId="5240" xr:uid="{00000000-0005-0000-0000-000066140000}"/>
    <cellStyle name="Comma 21 2 3" xfId="5241" xr:uid="{00000000-0005-0000-0000-000067140000}"/>
    <cellStyle name="Comma 21 2 3 2" xfId="5242" xr:uid="{00000000-0005-0000-0000-000068140000}"/>
    <cellStyle name="Comma 21 2 3 2 2" xfId="5243" xr:uid="{00000000-0005-0000-0000-000069140000}"/>
    <cellStyle name="Comma 21 2 3 2 3" xfId="5244" xr:uid="{00000000-0005-0000-0000-00006A140000}"/>
    <cellStyle name="Comma 21 2 3 3" xfId="5245" xr:uid="{00000000-0005-0000-0000-00006B140000}"/>
    <cellStyle name="Comma 21 2 3 4" xfId="5246" xr:uid="{00000000-0005-0000-0000-00006C140000}"/>
    <cellStyle name="Comma 21 2 4" xfId="5247" xr:uid="{00000000-0005-0000-0000-00006D140000}"/>
    <cellStyle name="Comma 21 2 4 2" xfId="5248" xr:uid="{00000000-0005-0000-0000-00006E140000}"/>
    <cellStyle name="Comma 21 2 4 3" xfId="5249" xr:uid="{00000000-0005-0000-0000-00006F140000}"/>
    <cellStyle name="Comma 21 2 5" xfId="5250" xr:uid="{00000000-0005-0000-0000-000070140000}"/>
    <cellStyle name="Comma 21 2 5 2" xfId="5251" xr:uid="{00000000-0005-0000-0000-000071140000}"/>
    <cellStyle name="Comma 21 2 5 3" xfId="5252" xr:uid="{00000000-0005-0000-0000-000072140000}"/>
    <cellStyle name="Comma 21 2 6" xfId="5253" xr:uid="{00000000-0005-0000-0000-000073140000}"/>
    <cellStyle name="Comma 21 2 6 2" xfId="5254" xr:uid="{00000000-0005-0000-0000-000074140000}"/>
    <cellStyle name="Comma 21 2 6 2 2" xfId="5255" xr:uid="{00000000-0005-0000-0000-000075140000}"/>
    <cellStyle name="Comma 21 2 7" xfId="5256" xr:uid="{00000000-0005-0000-0000-000076140000}"/>
    <cellStyle name="Comma 21 2 7 2" xfId="5257" xr:uid="{00000000-0005-0000-0000-000077140000}"/>
    <cellStyle name="Comma 21 2 7 3" xfId="5258" xr:uid="{00000000-0005-0000-0000-000078140000}"/>
    <cellStyle name="Comma 21 2 8" xfId="5259" xr:uid="{00000000-0005-0000-0000-000079140000}"/>
    <cellStyle name="Comma 21 3" xfId="5260" xr:uid="{00000000-0005-0000-0000-00007A140000}"/>
    <cellStyle name="Comma 21 3 2" xfId="5261" xr:uid="{00000000-0005-0000-0000-00007B140000}"/>
    <cellStyle name="Comma 21 3 2 2" xfId="5262" xr:uid="{00000000-0005-0000-0000-00007C140000}"/>
    <cellStyle name="Comma 21 3 2 2 2" xfId="5263" xr:uid="{00000000-0005-0000-0000-00007D140000}"/>
    <cellStyle name="Comma 21 3 2 3" xfId="5264" xr:uid="{00000000-0005-0000-0000-00007E140000}"/>
    <cellStyle name="Comma 21 3 2 3 2" xfId="5265" xr:uid="{00000000-0005-0000-0000-00007F140000}"/>
    <cellStyle name="Comma 21 3 2 4" xfId="5266" xr:uid="{00000000-0005-0000-0000-000080140000}"/>
    <cellStyle name="Comma 21 3 3" xfId="5267" xr:uid="{00000000-0005-0000-0000-000081140000}"/>
    <cellStyle name="Comma 21 3 3 2" xfId="5268" xr:uid="{00000000-0005-0000-0000-000082140000}"/>
    <cellStyle name="Comma 21 3 4" xfId="5269" xr:uid="{00000000-0005-0000-0000-000083140000}"/>
    <cellStyle name="Comma 21 3 4 2" xfId="5270" xr:uid="{00000000-0005-0000-0000-000084140000}"/>
    <cellStyle name="Comma 21 3 5" xfId="5271" xr:uid="{00000000-0005-0000-0000-000085140000}"/>
    <cellStyle name="Comma 21 3 5 2" xfId="5272" xr:uid="{00000000-0005-0000-0000-000086140000}"/>
    <cellStyle name="Comma 21 3 6" xfId="5273" xr:uid="{00000000-0005-0000-0000-000087140000}"/>
    <cellStyle name="Comma 21 3 7" xfId="5274" xr:uid="{00000000-0005-0000-0000-000088140000}"/>
    <cellStyle name="Comma 21 3 8" xfId="5275" xr:uid="{00000000-0005-0000-0000-000089140000}"/>
    <cellStyle name="Comma 21 4" xfId="5276" xr:uid="{00000000-0005-0000-0000-00008A140000}"/>
    <cellStyle name="Comma 21 4 2" xfId="5277" xr:uid="{00000000-0005-0000-0000-00008B140000}"/>
    <cellStyle name="Comma 21 4 3" xfId="5278" xr:uid="{00000000-0005-0000-0000-00008C140000}"/>
    <cellStyle name="Comma 21 4 4" xfId="5279" xr:uid="{00000000-0005-0000-0000-00008D140000}"/>
    <cellStyle name="Comma 21 5" xfId="5280" xr:uid="{00000000-0005-0000-0000-00008E140000}"/>
    <cellStyle name="Comma 21 5 2" xfId="5281" xr:uid="{00000000-0005-0000-0000-00008F140000}"/>
    <cellStyle name="Comma 22" xfId="5282" xr:uid="{00000000-0005-0000-0000-000090140000}"/>
    <cellStyle name="Comma 22 2" xfId="5283" xr:uid="{00000000-0005-0000-0000-000091140000}"/>
    <cellStyle name="Comma 22 2 2" xfId="5284" xr:uid="{00000000-0005-0000-0000-000092140000}"/>
    <cellStyle name="Comma 22 2 2 2" xfId="5285" xr:uid="{00000000-0005-0000-0000-000093140000}"/>
    <cellStyle name="Comma 22 2 2 3" xfId="5286" xr:uid="{00000000-0005-0000-0000-000094140000}"/>
    <cellStyle name="Comma 22 2 2 3 2" xfId="5287" xr:uid="{00000000-0005-0000-0000-000095140000}"/>
    <cellStyle name="Comma 22 2 2 4" xfId="5288" xr:uid="{00000000-0005-0000-0000-000096140000}"/>
    <cellStyle name="Comma 22 2 2 5" xfId="5289" xr:uid="{00000000-0005-0000-0000-000097140000}"/>
    <cellStyle name="Comma 22 2 3" xfId="5290" xr:uid="{00000000-0005-0000-0000-000098140000}"/>
    <cellStyle name="Comma 22 2 3 2" xfId="5291" xr:uid="{00000000-0005-0000-0000-000099140000}"/>
    <cellStyle name="Comma 22 2 3 2 2" xfId="5292" xr:uid="{00000000-0005-0000-0000-00009A140000}"/>
    <cellStyle name="Comma 22 2 3 3" xfId="5293" xr:uid="{00000000-0005-0000-0000-00009B140000}"/>
    <cellStyle name="Comma 22 2 4" xfId="5294" xr:uid="{00000000-0005-0000-0000-00009C140000}"/>
    <cellStyle name="Comma 22 2 4 2" xfId="5295" xr:uid="{00000000-0005-0000-0000-00009D140000}"/>
    <cellStyle name="Comma 22 2 4 3" xfId="5296" xr:uid="{00000000-0005-0000-0000-00009E140000}"/>
    <cellStyle name="Comma 22 2 5" xfId="5297" xr:uid="{00000000-0005-0000-0000-00009F140000}"/>
    <cellStyle name="Comma 22 2 5 2" xfId="5298" xr:uid="{00000000-0005-0000-0000-0000A0140000}"/>
    <cellStyle name="Comma 22 2 5 3" xfId="5299" xr:uid="{00000000-0005-0000-0000-0000A1140000}"/>
    <cellStyle name="Comma 22 2 6" xfId="5300" xr:uid="{00000000-0005-0000-0000-0000A2140000}"/>
    <cellStyle name="Comma 22 2 6 2" xfId="5301" xr:uid="{00000000-0005-0000-0000-0000A3140000}"/>
    <cellStyle name="Comma 22 2 6 2 2" xfId="5302" xr:uid="{00000000-0005-0000-0000-0000A4140000}"/>
    <cellStyle name="Comma 22 2 7" xfId="5303" xr:uid="{00000000-0005-0000-0000-0000A5140000}"/>
    <cellStyle name="Comma 22 2 7 2" xfId="5304" xr:uid="{00000000-0005-0000-0000-0000A6140000}"/>
    <cellStyle name="Comma 22 2 7 3" xfId="5305" xr:uid="{00000000-0005-0000-0000-0000A7140000}"/>
    <cellStyle name="Comma 22 2 8" xfId="5306" xr:uid="{00000000-0005-0000-0000-0000A8140000}"/>
    <cellStyle name="Comma 22 3" xfId="5307" xr:uid="{00000000-0005-0000-0000-0000A9140000}"/>
    <cellStyle name="Comma 22 3 2" xfId="5308" xr:uid="{00000000-0005-0000-0000-0000AA140000}"/>
    <cellStyle name="Comma 22 3 2 2" xfId="5309" xr:uid="{00000000-0005-0000-0000-0000AB140000}"/>
    <cellStyle name="Comma 22 3 2 2 2" xfId="5310" xr:uid="{00000000-0005-0000-0000-0000AC140000}"/>
    <cellStyle name="Comma 22 3 2 3" xfId="5311" xr:uid="{00000000-0005-0000-0000-0000AD140000}"/>
    <cellStyle name="Comma 22 3 2 3 2" xfId="5312" xr:uid="{00000000-0005-0000-0000-0000AE140000}"/>
    <cellStyle name="Comma 22 3 2 4" xfId="5313" xr:uid="{00000000-0005-0000-0000-0000AF140000}"/>
    <cellStyle name="Comma 22 3 3" xfId="5314" xr:uid="{00000000-0005-0000-0000-0000B0140000}"/>
    <cellStyle name="Comma 22 3 3 2" xfId="5315" xr:uid="{00000000-0005-0000-0000-0000B1140000}"/>
    <cellStyle name="Comma 22 3 4" xfId="5316" xr:uid="{00000000-0005-0000-0000-0000B2140000}"/>
    <cellStyle name="Comma 22 3 4 2" xfId="5317" xr:uid="{00000000-0005-0000-0000-0000B3140000}"/>
    <cellStyle name="Comma 22 3 5" xfId="5318" xr:uid="{00000000-0005-0000-0000-0000B4140000}"/>
    <cellStyle name="Comma 22 3 5 2" xfId="5319" xr:uid="{00000000-0005-0000-0000-0000B5140000}"/>
    <cellStyle name="Comma 22 3 6" xfId="5320" xr:uid="{00000000-0005-0000-0000-0000B6140000}"/>
    <cellStyle name="Comma 22 3 7" xfId="5321" xr:uid="{00000000-0005-0000-0000-0000B7140000}"/>
    <cellStyle name="Comma 22 3 8" xfId="5322" xr:uid="{00000000-0005-0000-0000-0000B8140000}"/>
    <cellStyle name="Comma 22 4" xfId="5323" xr:uid="{00000000-0005-0000-0000-0000B9140000}"/>
    <cellStyle name="Comma 22 4 2" xfId="5324" xr:uid="{00000000-0005-0000-0000-0000BA140000}"/>
    <cellStyle name="Comma 22 4 3" xfId="5325" xr:uid="{00000000-0005-0000-0000-0000BB140000}"/>
    <cellStyle name="Comma 22 5" xfId="5326" xr:uid="{00000000-0005-0000-0000-0000BC140000}"/>
    <cellStyle name="Comma 22 5 2" xfId="5327" xr:uid="{00000000-0005-0000-0000-0000BD140000}"/>
    <cellStyle name="Comma 23" xfId="5328" xr:uid="{00000000-0005-0000-0000-0000BE140000}"/>
    <cellStyle name="Comma 23 2" xfId="5329" xr:uid="{00000000-0005-0000-0000-0000BF140000}"/>
    <cellStyle name="Comma 23 2 2" xfId="5330" xr:uid="{00000000-0005-0000-0000-0000C0140000}"/>
    <cellStyle name="Comma 23 2 2 2" xfId="5331" xr:uid="{00000000-0005-0000-0000-0000C1140000}"/>
    <cellStyle name="Comma 23 2 3" xfId="5332" xr:uid="{00000000-0005-0000-0000-0000C2140000}"/>
    <cellStyle name="Comma 23 2 3 2" xfId="5333" xr:uid="{00000000-0005-0000-0000-0000C3140000}"/>
    <cellStyle name="Comma 23 2 4" xfId="5334" xr:uid="{00000000-0005-0000-0000-0000C4140000}"/>
    <cellStyle name="Comma 23 2 5" xfId="5335" xr:uid="{00000000-0005-0000-0000-0000C5140000}"/>
    <cellStyle name="Comma 23 3" xfId="5336" xr:uid="{00000000-0005-0000-0000-0000C6140000}"/>
    <cellStyle name="Comma 23 3 2" xfId="5337" xr:uid="{00000000-0005-0000-0000-0000C7140000}"/>
    <cellStyle name="Comma 23 3 2 2" xfId="5338" xr:uid="{00000000-0005-0000-0000-0000C8140000}"/>
    <cellStyle name="Comma 23 3 2 3" xfId="5339" xr:uid="{00000000-0005-0000-0000-0000C9140000}"/>
    <cellStyle name="Comma 23 3 3" xfId="5340" xr:uid="{00000000-0005-0000-0000-0000CA140000}"/>
    <cellStyle name="Comma 23 3 4" xfId="5341" xr:uid="{00000000-0005-0000-0000-0000CB140000}"/>
    <cellStyle name="Comma 23 4" xfId="5342" xr:uid="{00000000-0005-0000-0000-0000CC140000}"/>
    <cellStyle name="Comma 24" xfId="5343" xr:uid="{00000000-0005-0000-0000-0000CD140000}"/>
    <cellStyle name="Comma 24 2" xfId="5344" xr:uid="{00000000-0005-0000-0000-0000CE140000}"/>
    <cellStyle name="Comma 24 2 2" xfId="5345" xr:uid="{00000000-0005-0000-0000-0000CF140000}"/>
    <cellStyle name="Comma 24 2 3" xfId="5346" xr:uid="{00000000-0005-0000-0000-0000D0140000}"/>
    <cellStyle name="Comma 24 2 4" xfId="5347" xr:uid="{00000000-0005-0000-0000-0000D1140000}"/>
    <cellStyle name="Comma 24 3" xfId="5348" xr:uid="{00000000-0005-0000-0000-0000D2140000}"/>
    <cellStyle name="Comma 24 3 2" xfId="5349" xr:uid="{00000000-0005-0000-0000-0000D3140000}"/>
    <cellStyle name="Comma 24 3 3" xfId="5350" xr:uid="{00000000-0005-0000-0000-0000D4140000}"/>
    <cellStyle name="Comma 24 4" xfId="5351" xr:uid="{00000000-0005-0000-0000-0000D5140000}"/>
    <cellStyle name="Comma 25" xfId="5352" xr:uid="{00000000-0005-0000-0000-0000D6140000}"/>
    <cellStyle name="Comma 25 2" xfId="5353" xr:uid="{00000000-0005-0000-0000-0000D7140000}"/>
    <cellStyle name="Comma 25 2 2" xfId="5354" xr:uid="{00000000-0005-0000-0000-0000D8140000}"/>
    <cellStyle name="Comma 25 2 2 2" xfId="5355" xr:uid="{00000000-0005-0000-0000-0000D9140000}"/>
    <cellStyle name="Comma 25 2 2 3" xfId="5356" xr:uid="{00000000-0005-0000-0000-0000DA140000}"/>
    <cellStyle name="Comma 25 2 2 3 2" xfId="5357" xr:uid="{00000000-0005-0000-0000-0000DB140000}"/>
    <cellStyle name="Comma 25 2 2 4" xfId="5358" xr:uid="{00000000-0005-0000-0000-0000DC140000}"/>
    <cellStyle name="Comma 25 2 2 5" xfId="5359" xr:uid="{00000000-0005-0000-0000-0000DD140000}"/>
    <cellStyle name="Comma 25 2 3" xfId="5360" xr:uid="{00000000-0005-0000-0000-0000DE140000}"/>
    <cellStyle name="Comma 25 2 3 2" xfId="5361" xr:uid="{00000000-0005-0000-0000-0000DF140000}"/>
    <cellStyle name="Comma 25 2 3 2 2" xfId="5362" xr:uid="{00000000-0005-0000-0000-0000E0140000}"/>
    <cellStyle name="Comma 25 2 3 3" xfId="5363" xr:uid="{00000000-0005-0000-0000-0000E1140000}"/>
    <cellStyle name="Comma 25 2 4" xfId="5364" xr:uid="{00000000-0005-0000-0000-0000E2140000}"/>
    <cellStyle name="Comma 25 2 4 2" xfId="5365" xr:uid="{00000000-0005-0000-0000-0000E3140000}"/>
    <cellStyle name="Comma 25 2 4 3" xfId="5366" xr:uid="{00000000-0005-0000-0000-0000E4140000}"/>
    <cellStyle name="Comma 25 2 5" xfId="5367" xr:uid="{00000000-0005-0000-0000-0000E5140000}"/>
    <cellStyle name="Comma 25 2 5 2" xfId="5368" xr:uid="{00000000-0005-0000-0000-0000E6140000}"/>
    <cellStyle name="Comma 25 2 5 3" xfId="5369" xr:uid="{00000000-0005-0000-0000-0000E7140000}"/>
    <cellStyle name="Comma 25 2 6" xfId="5370" xr:uid="{00000000-0005-0000-0000-0000E8140000}"/>
    <cellStyle name="Comma 25 2 6 2" xfId="5371" xr:uid="{00000000-0005-0000-0000-0000E9140000}"/>
    <cellStyle name="Comma 25 2 6 2 2" xfId="5372" xr:uid="{00000000-0005-0000-0000-0000EA140000}"/>
    <cellStyle name="Comma 25 2 7" xfId="5373" xr:uid="{00000000-0005-0000-0000-0000EB140000}"/>
    <cellStyle name="Comma 25 2 7 2" xfId="5374" xr:uid="{00000000-0005-0000-0000-0000EC140000}"/>
    <cellStyle name="Comma 25 2 7 3" xfId="5375" xr:uid="{00000000-0005-0000-0000-0000ED140000}"/>
    <cellStyle name="Comma 25 2 8" xfId="5376" xr:uid="{00000000-0005-0000-0000-0000EE140000}"/>
    <cellStyle name="Comma 25 3" xfId="5377" xr:uid="{00000000-0005-0000-0000-0000EF140000}"/>
    <cellStyle name="Comma 25 3 2" xfId="5378" xr:uid="{00000000-0005-0000-0000-0000F0140000}"/>
    <cellStyle name="Comma 25 3 2 2" xfId="5379" xr:uid="{00000000-0005-0000-0000-0000F1140000}"/>
    <cellStyle name="Comma 25 3 2 2 2" xfId="5380" xr:uid="{00000000-0005-0000-0000-0000F2140000}"/>
    <cellStyle name="Comma 25 3 2 3" xfId="5381" xr:uid="{00000000-0005-0000-0000-0000F3140000}"/>
    <cellStyle name="Comma 25 3 2 3 2" xfId="5382" xr:uid="{00000000-0005-0000-0000-0000F4140000}"/>
    <cellStyle name="Comma 25 3 2 4" xfId="5383" xr:uid="{00000000-0005-0000-0000-0000F5140000}"/>
    <cellStyle name="Comma 25 3 3" xfId="5384" xr:uid="{00000000-0005-0000-0000-0000F6140000}"/>
    <cellStyle name="Comma 25 3 3 2" xfId="5385" xr:uid="{00000000-0005-0000-0000-0000F7140000}"/>
    <cellStyle name="Comma 25 3 3 2 2" xfId="5386" xr:uid="{00000000-0005-0000-0000-0000F8140000}"/>
    <cellStyle name="Comma 25 3 3 3" xfId="5387" xr:uid="{00000000-0005-0000-0000-0000F9140000}"/>
    <cellStyle name="Comma 25 3 4" xfId="5388" xr:uid="{00000000-0005-0000-0000-0000FA140000}"/>
    <cellStyle name="Comma 25 3 4 2" xfId="5389" xr:uid="{00000000-0005-0000-0000-0000FB140000}"/>
    <cellStyle name="Comma 25 3 5" xfId="5390" xr:uid="{00000000-0005-0000-0000-0000FC140000}"/>
    <cellStyle name="Comma 25 3 5 2" xfId="5391" xr:uid="{00000000-0005-0000-0000-0000FD140000}"/>
    <cellStyle name="Comma 25 3 5 3" xfId="5392" xr:uid="{00000000-0005-0000-0000-0000FE140000}"/>
    <cellStyle name="Comma 25 3 6" xfId="5393" xr:uid="{00000000-0005-0000-0000-0000FF140000}"/>
    <cellStyle name="Comma 25 3 7" xfId="5394" xr:uid="{00000000-0005-0000-0000-000000150000}"/>
    <cellStyle name="Comma 25 4" xfId="5395" xr:uid="{00000000-0005-0000-0000-000001150000}"/>
    <cellStyle name="Comma 25 4 2" xfId="5396" xr:uid="{00000000-0005-0000-0000-000002150000}"/>
    <cellStyle name="Comma 25 4 2 2" xfId="5397" xr:uid="{00000000-0005-0000-0000-000003150000}"/>
    <cellStyle name="Comma 25 4 2 2 2" xfId="5398" xr:uid="{00000000-0005-0000-0000-000004150000}"/>
    <cellStyle name="Comma 25 4 2 3" xfId="5399" xr:uid="{00000000-0005-0000-0000-000005150000}"/>
    <cellStyle name="Comma 25 4 2 3 2" xfId="5400" xr:uid="{00000000-0005-0000-0000-000006150000}"/>
    <cellStyle name="Comma 25 4 2 4" xfId="5401" xr:uid="{00000000-0005-0000-0000-000007150000}"/>
    <cellStyle name="Comma 25 4 3" xfId="5402" xr:uid="{00000000-0005-0000-0000-000008150000}"/>
    <cellStyle name="Comma 25 4 3 2" xfId="5403" xr:uid="{00000000-0005-0000-0000-000009150000}"/>
    <cellStyle name="Comma 25 4 4" xfId="5404" xr:uid="{00000000-0005-0000-0000-00000A150000}"/>
    <cellStyle name="Comma 25 4 4 2" xfId="5405" xr:uid="{00000000-0005-0000-0000-00000B150000}"/>
    <cellStyle name="Comma 25 4 5" xfId="5406" xr:uid="{00000000-0005-0000-0000-00000C150000}"/>
    <cellStyle name="Comma 25 4 6" xfId="5407" xr:uid="{00000000-0005-0000-0000-00000D150000}"/>
    <cellStyle name="Comma 25 5" xfId="5408" xr:uid="{00000000-0005-0000-0000-00000E150000}"/>
    <cellStyle name="Comma 25 5 2" xfId="5409" xr:uid="{00000000-0005-0000-0000-00000F150000}"/>
    <cellStyle name="Comma 25 5 2 2" xfId="5410" xr:uid="{00000000-0005-0000-0000-000010150000}"/>
    <cellStyle name="Comma 25 5 2 3" xfId="5411" xr:uid="{00000000-0005-0000-0000-000011150000}"/>
    <cellStyle name="Comma 25 5 3" xfId="5412" xr:uid="{00000000-0005-0000-0000-000012150000}"/>
    <cellStyle name="Comma 25 5 4" xfId="5413" xr:uid="{00000000-0005-0000-0000-000013150000}"/>
    <cellStyle name="Comma 25 6" xfId="5414" xr:uid="{00000000-0005-0000-0000-000014150000}"/>
    <cellStyle name="Comma 25 6 2" xfId="5415" xr:uid="{00000000-0005-0000-0000-000015150000}"/>
    <cellStyle name="Comma 25 6 3" xfId="5416" xr:uid="{00000000-0005-0000-0000-000016150000}"/>
    <cellStyle name="Comma 25 7" xfId="5417" xr:uid="{00000000-0005-0000-0000-000017150000}"/>
    <cellStyle name="Comma 25 7 2" xfId="5418" xr:uid="{00000000-0005-0000-0000-000018150000}"/>
    <cellStyle name="Comma 25 8" xfId="5419" xr:uid="{00000000-0005-0000-0000-000019150000}"/>
    <cellStyle name="Comma 25 9" xfId="5420" xr:uid="{00000000-0005-0000-0000-00001A150000}"/>
    <cellStyle name="Comma 26" xfId="5421" xr:uid="{00000000-0005-0000-0000-00001B150000}"/>
    <cellStyle name="Comma 26 2" xfId="5422" xr:uid="{00000000-0005-0000-0000-00001C150000}"/>
    <cellStyle name="Comma 26 2 2" xfId="5423" xr:uid="{00000000-0005-0000-0000-00001D150000}"/>
    <cellStyle name="Comma 26 2 2 2" xfId="5424" xr:uid="{00000000-0005-0000-0000-00001E150000}"/>
    <cellStyle name="Comma 26 2 2 3" xfId="5425" xr:uid="{00000000-0005-0000-0000-00001F150000}"/>
    <cellStyle name="Comma 26 2 2 3 2" xfId="5426" xr:uid="{00000000-0005-0000-0000-000020150000}"/>
    <cellStyle name="Comma 26 2 2 4" xfId="5427" xr:uid="{00000000-0005-0000-0000-000021150000}"/>
    <cellStyle name="Comma 26 2 2 5" xfId="5428" xr:uid="{00000000-0005-0000-0000-000022150000}"/>
    <cellStyle name="Comma 26 2 3" xfId="5429" xr:uid="{00000000-0005-0000-0000-000023150000}"/>
    <cellStyle name="Comma 26 2 3 2" xfId="5430" xr:uid="{00000000-0005-0000-0000-000024150000}"/>
    <cellStyle name="Comma 26 2 3 2 2" xfId="5431" xr:uid="{00000000-0005-0000-0000-000025150000}"/>
    <cellStyle name="Comma 26 2 3 3" xfId="5432" xr:uid="{00000000-0005-0000-0000-000026150000}"/>
    <cellStyle name="Comma 26 2 4" xfId="5433" xr:uid="{00000000-0005-0000-0000-000027150000}"/>
    <cellStyle name="Comma 26 2 4 2" xfId="5434" xr:uid="{00000000-0005-0000-0000-000028150000}"/>
    <cellStyle name="Comma 26 2 4 3" xfId="5435" xr:uid="{00000000-0005-0000-0000-000029150000}"/>
    <cellStyle name="Comma 26 2 5" xfId="5436" xr:uid="{00000000-0005-0000-0000-00002A150000}"/>
    <cellStyle name="Comma 26 2 5 2" xfId="5437" xr:uid="{00000000-0005-0000-0000-00002B150000}"/>
    <cellStyle name="Comma 26 2 5 3" xfId="5438" xr:uid="{00000000-0005-0000-0000-00002C150000}"/>
    <cellStyle name="Comma 26 2 6" xfId="5439" xr:uid="{00000000-0005-0000-0000-00002D150000}"/>
    <cellStyle name="Comma 26 2 6 2" xfId="5440" xr:uid="{00000000-0005-0000-0000-00002E150000}"/>
    <cellStyle name="Comma 26 2 6 2 2" xfId="5441" xr:uid="{00000000-0005-0000-0000-00002F150000}"/>
    <cellStyle name="Comma 26 2 7" xfId="5442" xr:uid="{00000000-0005-0000-0000-000030150000}"/>
    <cellStyle name="Comma 26 2 7 2" xfId="5443" xr:uid="{00000000-0005-0000-0000-000031150000}"/>
    <cellStyle name="Comma 26 2 7 3" xfId="5444" xr:uid="{00000000-0005-0000-0000-000032150000}"/>
    <cellStyle name="Comma 26 2 8" xfId="5445" xr:uid="{00000000-0005-0000-0000-000033150000}"/>
    <cellStyle name="Comma 26 3" xfId="5446" xr:uid="{00000000-0005-0000-0000-000034150000}"/>
    <cellStyle name="Comma 26 3 2" xfId="5447" xr:uid="{00000000-0005-0000-0000-000035150000}"/>
    <cellStyle name="Comma 26 3 2 2" xfId="5448" xr:uid="{00000000-0005-0000-0000-000036150000}"/>
    <cellStyle name="Comma 26 3 2 2 2" xfId="5449" xr:uid="{00000000-0005-0000-0000-000037150000}"/>
    <cellStyle name="Comma 26 3 2 3" xfId="5450" xr:uid="{00000000-0005-0000-0000-000038150000}"/>
    <cellStyle name="Comma 26 3 2 3 2" xfId="5451" xr:uid="{00000000-0005-0000-0000-000039150000}"/>
    <cellStyle name="Comma 26 3 2 4" xfId="5452" xr:uid="{00000000-0005-0000-0000-00003A150000}"/>
    <cellStyle name="Comma 26 3 3" xfId="5453" xr:uid="{00000000-0005-0000-0000-00003B150000}"/>
    <cellStyle name="Comma 26 3 3 2" xfId="5454" xr:uid="{00000000-0005-0000-0000-00003C150000}"/>
    <cellStyle name="Comma 26 3 3 2 2" xfId="5455" xr:uid="{00000000-0005-0000-0000-00003D150000}"/>
    <cellStyle name="Comma 26 3 3 3" xfId="5456" xr:uid="{00000000-0005-0000-0000-00003E150000}"/>
    <cellStyle name="Comma 26 3 4" xfId="5457" xr:uid="{00000000-0005-0000-0000-00003F150000}"/>
    <cellStyle name="Comma 26 3 4 2" xfId="5458" xr:uid="{00000000-0005-0000-0000-000040150000}"/>
    <cellStyle name="Comma 26 3 5" xfId="5459" xr:uid="{00000000-0005-0000-0000-000041150000}"/>
    <cellStyle name="Comma 26 3 5 2" xfId="5460" xr:uid="{00000000-0005-0000-0000-000042150000}"/>
    <cellStyle name="Comma 26 3 5 3" xfId="5461" xr:uid="{00000000-0005-0000-0000-000043150000}"/>
    <cellStyle name="Comma 26 3 6" xfId="5462" xr:uid="{00000000-0005-0000-0000-000044150000}"/>
    <cellStyle name="Comma 26 3 7" xfId="5463" xr:uid="{00000000-0005-0000-0000-000045150000}"/>
    <cellStyle name="Comma 26 4" xfId="5464" xr:uid="{00000000-0005-0000-0000-000046150000}"/>
    <cellStyle name="Comma 26 4 2" xfId="5465" xr:uid="{00000000-0005-0000-0000-000047150000}"/>
    <cellStyle name="Comma 26 4 2 2" xfId="5466" xr:uid="{00000000-0005-0000-0000-000048150000}"/>
    <cellStyle name="Comma 26 4 2 3" xfId="5467" xr:uid="{00000000-0005-0000-0000-000049150000}"/>
    <cellStyle name="Comma 26 4 3" xfId="5468" xr:uid="{00000000-0005-0000-0000-00004A150000}"/>
    <cellStyle name="Comma 26 4 4" xfId="5469" xr:uid="{00000000-0005-0000-0000-00004B150000}"/>
    <cellStyle name="Comma 26 5" xfId="5470" xr:uid="{00000000-0005-0000-0000-00004C150000}"/>
    <cellStyle name="Comma 26 5 2" xfId="5471" xr:uid="{00000000-0005-0000-0000-00004D150000}"/>
    <cellStyle name="Comma 26 5 3" xfId="5472" xr:uid="{00000000-0005-0000-0000-00004E150000}"/>
    <cellStyle name="Comma 26 6" xfId="5473" xr:uid="{00000000-0005-0000-0000-00004F150000}"/>
    <cellStyle name="Comma 26 6 2" xfId="5474" xr:uid="{00000000-0005-0000-0000-000050150000}"/>
    <cellStyle name="Comma 26 6 3" xfId="5475" xr:uid="{00000000-0005-0000-0000-000051150000}"/>
    <cellStyle name="Comma 26 7" xfId="5476" xr:uid="{00000000-0005-0000-0000-000052150000}"/>
    <cellStyle name="Comma 26 7 2" xfId="5477" xr:uid="{00000000-0005-0000-0000-000053150000}"/>
    <cellStyle name="Comma 26 8" xfId="5478" xr:uid="{00000000-0005-0000-0000-000054150000}"/>
    <cellStyle name="Comma 26 9" xfId="5479" xr:uid="{00000000-0005-0000-0000-000055150000}"/>
    <cellStyle name="Comma 27" xfId="5480" xr:uid="{00000000-0005-0000-0000-000056150000}"/>
    <cellStyle name="Comma 27 2" xfId="5481" xr:uid="{00000000-0005-0000-0000-000057150000}"/>
    <cellStyle name="Comma 27 2 2" xfId="5482" xr:uid="{00000000-0005-0000-0000-000058150000}"/>
    <cellStyle name="Comma 27 2 2 2" xfId="5483" xr:uid="{00000000-0005-0000-0000-000059150000}"/>
    <cellStyle name="Comma 27 2 2 3" xfId="5484" xr:uid="{00000000-0005-0000-0000-00005A150000}"/>
    <cellStyle name="Comma 27 2 2 4" xfId="5485" xr:uid="{00000000-0005-0000-0000-00005B150000}"/>
    <cellStyle name="Comma 27 2 3" xfId="5486" xr:uid="{00000000-0005-0000-0000-00005C150000}"/>
    <cellStyle name="Comma 27 2 3 2" xfId="5487" xr:uid="{00000000-0005-0000-0000-00005D150000}"/>
    <cellStyle name="Comma 27 2 4" xfId="5488" xr:uid="{00000000-0005-0000-0000-00005E150000}"/>
    <cellStyle name="Comma 27 2 5" xfId="5489" xr:uid="{00000000-0005-0000-0000-00005F150000}"/>
    <cellStyle name="Comma 27 2 6" xfId="5490" xr:uid="{00000000-0005-0000-0000-000060150000}"/>
    <cellStyle name="Comma 27 3" xfId="5491" xr:uid="{00000000-0005-0000-0000-000061150000}"/>
    <cellStyle name="Comma 27 3 2" xfId="5492" xr:uid="{00000000-0005-0000-0000-000062150000}"/>
    <cellStyle name="Comma 27 3 2 2" xfId="5493" xr:uid="{00000000-0005-0000-0000-000063150000}"/>
    <cellStyle name="Comma 27 3 2 3" xfId="5494" xr:uid="{00000000-0005-0000-0000-000064150000}"/>
    <cellStyle name="Comma 27 3 3" xfId="5495" xr:uid="{00000000-0005-0000-0000-000065150000}"/>
    <cellStyle name="Comma 27 3 3 2" xfId="5496" xr:uid="{00000000-0005-0000-0000-000066150000}"/>
    <cellStyle name="Comma 27 3 4" xfId="5497" xr:uid="{00000000-0005-0000-0000-000067150000}"/>
    <cellStyle name="Comma 27 3 5" xfId="5498" xr:uid="{00000000-0005-0000-0000-000068150000}"/>
    <cellStyle name="Comma 27 3 6" xfId="5499" xr:uid="{00000000-0005-0000-0000-000069150000}"/>
    <cellStyle name="Comma 27 4" xfId="5500" xr:uid="{00000000-0005-0000-0000-00006A150000}"/>
    <cellStyle name="Comma 27 4 2" xfId="5501" xr:uid="{00000000-0005-0000-0000-00006B150000}"/>
    <cellStyle name="Comma 27 4 3" xfId="5502" xr:uid="{00000000-0005-0000-0000-00006C150000}"/>
    <cellStyle name="Comma 27 4 4" xfId="5503" xr:uid="{00000000-0005-0000-0000-00006D150000}"/>
    <cellStyle name="Comma 27 5" xfId="5504" xr:uid="{00000000-0005-0000-0000-00006E150000}"/>
    <cellStyle name="Comma 27 5 2" xfId="5505" xr:uid="{00000000-0005-0000-0000-00006F150000}"/>
    <cellStyle name="Comma 27 5 3" xfId="5506" xr:uid="{00000000-0005-0000-0000-000070150000}"/>
    <cellStyle name="Comma 27 6" xfId="5507" xr:uid="{00000000-0005-0000-0000-000071150000}"/>
    <cellStyle name="Comma 27 6 2" xfId="5508" xr:uid="{00000000-0005-0000-0000-000072150000}"/>
    <cellStyle name="Comma 27 7" xfId="5509" xr:uid="{00000000-0005-0000-0000-000073150000}"/>
    <cellStyle name="Comma 27 8" xfId="5510" xr:uid="{00000000-0005-0000-0000-000074150000}"/>
    <cellStyle name="Comma 28" xfId="5511" xr:uid="{00000000-0005-0000-0000-000075150000}"/>
    <cellStyle name="Comma 28 2" xfId="5512" xr:uid="{00000000-0005-0000-0000-000076150000}"/>
    <cellStyle name="Comma 28 2 2" xfId="5513" xr:uid="{00000000-0005-0000-0000-000077150000}"/>
    <cellStyle name="Comma 28 2 2 2" xfId="5514" xr:uid="{00000000-0005-0000-0000-000078150000}"/>
    <cellStyle name="Comma 28 2 2 3" xfId="5515" xr:uid="{00000000-0005-0000-0000-000079150000}"/>
    <cellStyle name="Comma 28 2 2 4" xfId="5516" xr:uid="{00000000-0005-0000-0000-00007A150000}"/>
    <cellStyle name="Comma 28 2 3" xfId="5517" xr:uid="{00000000-0005-0000-0000-00007B150000}"/>
    <cellStyle name="Comma 28 2 4" xfId="5518" xr:uid="{00000000-0005-0000-0000-00007C150000}"/>
    <cellStyle name="Comma 28 2 4 2" xfId="5519" xr:uid="{00000000-0005-0000-0000-00007D150000}"/>
    <cellStyle name="Comma 28 2 5" xfId="5520" xr:uid="{00000000-0005-0000-0000-00007E150000}"/>
    <cellStyle name="Comma 28 2 5 2" xfId="5521" xr:uid="{00000000-0005-0000-0000-00007F150000}"/>
    <cellStyle name="Comma 28 2 6" xfId="5522" xr:uid="{00000000-0005-0000-0000-000080150000}"/>
    <cellStyle name="Comma 28 3" xfId="5523" xr:uid="{00000000-0005-0000-0000-000081150000}"/>
    <cellStyle name="Comma 28 3 2" xfId="5524" xr:uid="{00000000-0005-0000-0000-000082150000}"/>
    <cellStyle name="Comma 28 3 2 2" xfId="5525" xr:uid="{00000000-0005-0000-0000-000083150000}"/>
    <cellStyle name="Comma 28 3 2 3" xfId="5526" xr:uid="{00000000-0005-0000-0000-000084150000}"/>
    <cellStyle name="Comma 28 3 3" xfId="5527" xr:uid="{00000000-0005-0000-0000-000085150000}"/>
    <cellStyle name="Comma 28 3 3 2" xfId="5528" xr:uid="{00000000-0005-0000-0000-000086150000}"/>
    <cellStyle name="Comma 28 3 4" xfId="5529" xr:uid="{00000000-0005-0000-0000-000087150000}"/>
    <cellStyle name="Comma 28 3 5" xfId="5530" xr:uid="{00000000-0005-0000-0000-000088150000}"/>
    <cellStyle name="Comma 28 3 6" xfId="5531" xr:uid="{00000000-0005-0000-0000-000089150000}"/>
    <cellStyle name="Comma 28 4" xfId="5532" xr:uid="{00000000-0005-0000-0000-00008A150000}"/>
    <cellStyle name="Comma 28 4 2" xfId="5533" xr:uid="{00000000-0005-0000-0000-00008B150000}"/>
    <cellStyle name="Comma 28 4 3" xfId="5534" xr:uid="{00000000-0005-0000-0000-00008C150000}"/>
    <cellStyle name="Comma 28 4 4" xfId="5535" xr:uid="{00000000-0005-0000-0000-00008D150000}"/>
    <cellStyle name="Comma 28 5" xfId="5536" xr:uid="{00000000-0005-0000-0000-00008E150000}"/>
    <cellStyle name="Comma 28 5 2" xfId="5537" xr:uid="{00000000-0005-0000-0000-00008F150000}"/>
    <cellStyle name="Comma 28 5 3" xfId="5538" xr:uid="{00000000-0005-0000-0000-000090150000}"/>
    <cellStyle name="Comma 28 6" xfId="5539" xr:uid="{00000000-0005-0000-0000-000091150000}"/>
    <cellStyle name="Comma 28 6 2" xfId="5540" xr:uid="{00000000-0005-0000-0000-000092150000}"/>
    <cellStyle name="Comma 28 7" xfId="5541" xr:uid="{00000000-0005-0000-0000-000093150000}"/>
    <cellStyle name="Comma 28 8" xfId="5542" xr:uid="{00000000-0005-0000-0000-000094150000}"/>
    <cellStyle name="Comma 29" xfId="5543" xr:uid="{00000000-0005-0000-0000-000095150000}"/>
    <cellStyle name="Comma 29 2" xfId="5544" xr:uid="{00000000-0005-0000-0000-000096150000}"/>
    <cellStyle name="Comma 29 2 2" xfId="5545" xr:uid="{00000000-0005-0000-0000-000097150000}"/>
    <cellStyle name="Comma 29 2 2 2" xfId="5546" xr:uid="{00000000-0005-0000-0000-000098150000}"/>
    <cellStyle name="Comma 29 2 2 3" xfId="5547" xr:uid="{00000000-0005-0000-0000-000099150000}"/>
    <cellStyle name="Comma 29 2 3" xfId="5548" xr:uid="{00000000-0005-0000-0000-00009A150000}"/>
    <cellStyle name="Comma 29 2 4" xfId="5549" xr:uid="{00000000-0005-0000-0000-00009B150000}"/>
    <cellStyle name="Comma 29 3" xfId="5550" xr:uid="{00000000-0005-0000-0000-00009C150000}"/>
    <cellStyle name="Comma 29 3 2" xfId="5551" xr:uid="{00000000-0005-0000-0000-00009D150000}"/>
    <cellStyle name="Comma 29 3 2 2" xfId="5552" xr:uid="{00000000-0005-0000-0000-00009E150000}"/>
    <cellStyle name="Comma 29 3 2 2 2" xfId="5553" xr:uid="{00000000-0005-0000-0000-00009F150000}"/>
    <cellStyle name="Comma 29 3 2 3" xfId="5554" xr:uid="{00000000-0005-0000-0000-0000A0150000}"/>
    <cellStyle name="Comma 29 3 3" xfId="5555" xr:uid="{00000000-0005-0000-0000-0000A1150000}"/>
    <cellStyle name="Comma 29 3 3 2" xfId="5556" xr:uid="{00000000-0005-0000-0000-0000A2150000}"/>
    <cellStyle name="Comma 29 3 3 3" xfId="5557" xr:uid="{00000000-0005-0000-0000-0000A3150000}"/>
    <cellStyle name="Comma 29 3 4" xfId="5558" xr:uid="{00000000-0005-0000-0000-0000A4150000}"/>
    <cellStyle name="Comma 29 3 4 2" xfId="5559" xr:uid="{00000000-0005-0000-0000-0000A5150000}"/>
    <cellStyle name="Comma 29 3 4 3" xfId="5560" xr:uid="{00000000-0005-0000-0000-0000A6150000}"/>
    <cellStyle name="Comma 29 3 5" xfId="5561" xr:uid="{00000000-0005-0000-0000-0000A7150000}"/>
    <cellStyle name="Comma 29 3 6" xfId="5562" xr:uid="{00000000-0005-0000-0000-0000A8150000}"/>
    <cellStyle name="Comma 29 3 7" xfId="5563" xr:uid="{00000000-0005-0000-0000-0000A9150000}"/>
    <cellStyle name="Comma 29 4" xfId="5564" xr:uid="{00000000-0005-0000-0000-0000AA150000}"/>
    <cellStyle name="Comma 29 4 2" xfId="5565" xr:uid="{00000000-0005-0000-0000-0000AB150000}"/>
    <cellStyle name="Comma 29 4 3" xfId="5566" xr:uid="{00000000-0005-0000-0000-0000AC150000}"/>
    <cellStyle name="Comma 29 4 4" xfId="5567" xr:uid="{00000000-0005-0000-0000-0000AD150000}"/>
    <cellStyle name="Comma 29 5" xfId="5568" xr:uid="{00000000-0005-0000-0000-0000AE150000}"/>
    <cellStyle name="Comma 29 5 2" xfId="5569" xr:uid="{00000000-0005-0000-0000-0000AF150000}"/>
    <cellStyle name="Comma 29 5 3" xfId="5570" xr:uid="{00000000-0005-0000-0000-0000B0150000}"/>
    <cellStyle name="Comma 29 6" xfId="5571" xr:uid="{00000000-0005-0000-0000-0000B1150000}"/>
    <cellStyle name="Comma 29 7" xfId="5572" xr:uid="{00000000-0005-0000-0000-0000B2150000}"/>
    <cellStyle name="Comma 29 7 2" xfId="5573" xr:uid="{00000000-0005-0000-0000-0000B3150000}"/>
    <cellStyle name="Comma 29 8" xfId="5574" xr:uid="{00000000-0005-0000-0000-0000B4150000}"/>
    <cellStyle name="Comma 29 9" xfId="5575" xr:uid="{00000000-0005-0000-0000-0000B5150000}"/>
    <cellStyle name="Comma 3" xfId="27" xr:uid="{00000000-0005-0000-0000-0000B6150000}"/>
    <cellStyle name="Comma 3 10" xfId="5576" xr:uid="{00000000-0005-0000-0000-0000B7150000}"/>
    <cellStyle name="Comma 3 11" xfId="5577" xr:uid="{00000000-0005-0000-0000-0000B8150000}"/>
    <cellStyle name="Comma 3 12" xfId="5578" xr:uid="{00000000-0005-0000-0000-0000B9150000}"/>
    <cellStyle name="Comma 3 2" xfId="2" xr:uid="{00000000-0005-0000-0000-0000BA150000}"/>
    <cellStyle name="Comma 3 2 2" xfId="5579" xr:uid="{00000000-0005-0000-0000-0000BB150000}"/>
    <cellStyle name="Comma 3 2 2 2" xfId="5580" xr:uid="{00000000-0005-0000-0000-0000BC150000}"/>
    <cellStyle name="Comma 3 2 2 2 2" xfId="5581" xr:uid="{00000000-0005-0000-0000-0000BD150000}"/>
    <cellStyle name="Comma 3 2 2 2 2 2" xfId="5582" xr:uid="{00000000-0005-0000-0000-0000BE150000}"/>
    <cellStyle name="Comma 3 2 2 3" xfId="5583" xr:uid="{00000000-0005-0000-0000-0000BF150000}"/>
    <cellStyle name="Comma 3 2 2 3 2" xfId="5584" xr:uid="{00000000-0005-0000-0000-0000C0150000}"/>
    <cellStyle name="Comma 3 2 2 3 2 2" xfId="5585" xr:uid="{00000000-0005-0000-0000-0000C1150000}"/>
    <cellStyle name="Comma 3 2 2 3 3" xfId="5586" xr:uid="{00000000-0005-0000-0000-0000C2150000}"/>
    <cellStyle name="Comma 3 2 2 3 3 2" xfId="5587" xr:uid="{00000000-0005-0000-0000-0000C3150000}"/>
    <cellStyle name="Comma 3 2 2 3 4" xfId="5588" xr:uid="{00000000-0005-0000-0000-0000C4150000}"/>
    <cellStyle name="Comma 3 2 2 3 5" xfId="5589" xr:uid="{00000000-0005-0000-0000-0000C5150000}"/>
    <cellStyle name="Comma 3 2 2 4" xfId="5590" xr:uid="{00000000-0005-0000-0000-0000C6150000}"/>
    <cellStyle name="Comma 3 2 2 4 2" xfId="5591" xr:uid="{00000000-0005-0000-0000-0000C7150000}"/>
    <cellStyle name="Comma 3 2 2 4 2 2" xfId="5592" xr:uid="{00000000-0005-0000-0000-0000C8150000}"/>
    <cellStyle name="Comma 3 2 2 4 3" xfId="5593" xr:uid="{00000000-0005-0000-0000-0000C9150000}"/>
    <cellStyle name="Comma 3 2 2 5" xfId="5594" xr:uid="{00000000-0005-0000-0000-0000CA150000}"/>
    <cellStyle name="Comma 3 2 3" xfId="5595" xr:uid="{00000000-0005-0000-0000-0000CB150000}"/>
    <cellStyle name="Comma 3 2 3 2" xfId="5596" xr:uid="{00000000-0005-0000-0000-0000CC150000}"/>
    <cellStyle name="Comma 3 2 3 2 2" xfId="5597" xr:uid="{00000000-0005-0000-0000-0000CD150000}"/>
    <cellStyle name="Comma 3 2 3 2 3" xfId="5598" xr:uid="{00000000-0005-0000-0000-0000CE150000}"/>
    <cellStyle name="Comma 3 2 3 3" xfId="5599" xr:uid="{00000000-0005-0000-0000-0000CF150000}"/>
    <cellStyle name="Comma 3 2 3 3 2" xfId="5600" xr:uid="{00000000-0005-0000-0000-0000D0150000}"/>
    <cellStyle name="Comma 3 2 3 3 3" xfId="5601" xr:uid="{00000000-0005-0000-0000-0000D1150000}"/>
    <cellStyle name="Comma 3 2 3 4" xfId="5602" xr:uid="{00000000-0005-0000-0000-0000D2150000}"/>
    <cellStyle name="Comma 3 2 4" xfId="5603" xr:uid="{00000000-0005-0000-0000-0000D3150000}"/>
    <cellStyle name="Comma 3 2 4 2" xfId="5604" xr:uid="{00000000-0005-0000-0000-0000D4150000}"/>
    <cellStyle name="Comma 3 2 4 2 2" xfId="8" xr:uid="{00000000-0005-0000-0000-0000D5150000}"/>
    <cellStyle name="Comma 3 2 4 2 3" xfId="5605" xr:uid="{00000000-0005-0000-0000-0000D6150000}"/>
    <cellStyle name="Comma 3 2 4 2 3 2" xfId="5606" xr:uid="{00000000-0005-0000-0000-0000D7150000}"/>
    <cellStyle name="Comma 3 2 4 2 4" xfId="5607" xr:uid="{00000000-0005-0000-0000-0000D8150000}"/>
    <cellStyle name="Comma 3 2 4 2 5" xfId="5608" xr:uid="{00000000-0005-0000-0000-0000D9150000}"/>
    <cellStyle name="Comma 3 2 4 3" xfId="5609" xr:uid="{00000000-0005-0000-0000-0000DA150000}"/>
    <cellStyle name="Comma 3 2 4 3 2" xfId="5610" xr:uid="{00000000-0005-0000-0000-0000DB150000}"/>
    <cellStyle name="Comma 3 2 4 3 2 2" xfId="5611" xr:uid="{00000000-0005-0000-0000-0000DC150000}"/>
    <cellStyle name="Comma 3 2 4 3 2 3" xfId="5612" xr:uid="{00000000-0005-0000-0000-0000DD150000}"/>
    <cellStyle name="Comma 3 2 4 3 3" xfId="5613" xr:uid="{00000000-0005-0000-0000-0000DE150000}"/>
    <cellStyle name="Comma 3 2 4 4" xfId="5614" xr:uid="{00000000-0005-0000-0000-0000DF150000}"/>
    <cellStyle name="Comma 3 2 4 4 2" xfId="5615" xr:uid="{00000000-0005-0000-0000-0000E0150000}"/>
    <cellStyle name="Comma 3 2 4 4 3" xfId="5616" xr:uid="{00000000-0005-0000-0000-0000E1150000}"/>
    <cellStyle name="Comma 3 2 4 5" xfId="5617" xr:uid="{00000000-0005-0000-0000-0000E2150000}"/>
    <cellStyle name="Comma 3 2 4 5 2" xfId="5618" xr:uid="{00000000-0005-0000-0000-0000E3150000}"/>
    <cellStyle name="Comma 3 2 4 5 3" xfId="5619" xr:uid="{00000000-0005-0000-0000-0000E4150000}"/>
    <cellStyle name="Comma 3 2 4 6" xfId="5620" xr:uid="{00000000-0005-0000-0000-0000E5150000}"/>
    <cellStyle name="Comma 3 2 4 6 2" xfId="5621" xr:uid="{00000000-0005-0000-0000-0000E6150000}"/>
    <cellStyle name="Comma 3 2 4 6 3" xfId="5622" xr:uid="{00000000-0005-0000-0000-0000E7150000}"/>
    <cellStyle name="Comma 3 2 4 6 4" xfId="5623" xr:uid="{00000000-0005-0000-0000-0000E8150000}"/>
    <cellStyle name="Comma 3 2 4 7" xfId="5624" xr:uid="{00000000-0005-0000-0000-0000E9150000}"/>
    <cellStyle name="Comma 3 2 4 7 2" xfId="5625" xr:uid="{00000000-0005-0000-0000-0000EA150000}"/>
    <cellStyle name="Comma 3 2 4 7 3" xfId="5626" xr:uid="{00000000-0005-0000-0000-0000EB150000}"/>
    <cellStyle name="Comma 3 2 4 8" xfId="5627" xr:uid="{00000000-0005-0000-0000-0000EC150000}"/>
    <cellStyle name="Comma 3 2 5" xfId="5628" xr:uid="{00000000-0005-0000-0000-0000ED150000}"/>
    <cellStyle name="Comma 3 2 5 2" xfId="5629" xr:uid="{00000000-0005-0000-0000-0000EE150000}"/>
    <cellStyle name="Comma 3 2 5 3" xfId="5630" xr:uid="{00000000-0005-0000-0000-0000EF150000}"/>
    <cellStyle name="Comma 3 2 5 3 2" xfId="5631" xr:uid="{00000000-0005-0000-0000-0000F0150000}"/>
    <cellStyle name="Comma 3 2 5 3 2 2" xfId="5632" xr:uid="{00000000-0005-0000-0000-0000F1150000}"/>
    <cellStyle name="Comma 3 2 5 3 3" xfId="5633" xr:uid="{00000000-0005-0000-0000-0000F2150000}"/>
    <cellStyle name="Comma 3 2 5 3 3 2" xfId="5634" xr:uid="{00000000-0005-0000-0000-0000F3150000}"/>
    <cellStyle name="Comma 3 2 5 3 4" xfId="5635" xr:uid="{00000000-0005-0000-0000-0000F4150000}"/>
    <cellStyle name="Comma 3 2 5 4" xfId="5636" xr:uid="{00000000-0005-0000-0000-0000F5150000}"/>
    <cellStyle name="Comma 3 2 5 4 2" xfId="5637" xr:uid="{00000000-0005-0000-0000-0000F6150000}"/>
    <cellStyle name="Comma 3 2 5 4 2 2" xfId="5638" xr:uid="{00000000-0005-0000-0000-0000F7150000}"/>
    <cellStyle name="Comma 3 2 5 4 3" xfId="5639" xr:uid="{00000000-0005-0000-0000-0000F8150000}"/>
    <cellStyle name="Comma 3 2 5 5" xfId="5640" xr:uid="{00000000-0005-0000-0000-0000F9150000}"/>
    <cellStyle name="Comma 3 2 5 5 2" xfId="5641" xr:uid="{00000000-0005-0000-0000-0000FA150000}"/>
    <cellStyle name="Comma 3 2 5 5 3" xfId="5642" xr:uid="{00000000-0005-0000-0000-0000FB150000}"/>
    <cellStyle name="Comma 3 2 5 6" xfId="5643" xr:uid="{00000000-0005-0000-0000-0000FC150000}"/>
    <cellStyle name="Comma 3 2 5 7" xfId="5644" xr:uid="{00000000-0005-0000-0000-0000FD150000}"/>
    <cellStyle name="Comma 3 2 6" xfId="5645" xr:uid="{00000000-0005-0000-0000-0000FE150000}"/>
    <cellStyle name="Comma 3 2 6 2" xfId="5646" xr:uid="{00000000-0005-0000-0000-0000FF150000}"/>
    <cellStyle name="Comma 3 2 6 2 2" xfId="5647" xr:uid="{00000000-0005-0000-0000-000000160000}"/>
    <cellStyle name="Comma 3 2 6 2 3" xfId="5648" xr:uid="{00000000-0005-0000-0000-000001160000}"/>
    <cellStyle name="Comma 3 2 6 3" xfId="5649" xr:uid="{00000000-0005-0000-0000-000002160000}"/>
    <cellStyle name="Comma 3 2 6 3 2" xfId="5650" xr:uid="{00000000-0005-0000-0000-000003160000}"/>
    <cellStyle name="Comma 3 2 6 4" xfId="5651" xr:uid="{00000000-0005-0000-0000-000004160000}"/>
    <cellStyle name="Comma 3 2 7" xfId="5652" xr:uid="{00000000-0005-0000-0000-000005160000}"/>
    <cellStyle name="Comma 3 2 7 2" xfId="5653" xr:uid="{00000000-0005-0000-0000-000006160000}"/>
    <cellStyle name="Comma 3 2_3.2 M&amp;P BOQ -Bosch Adugodi-17.08.2012" xfId="5654" xr:uid="{00000000-0005-0000-0000-000007160000}"/>
    <cellStyle name="Comma 3 3" xfId="5655" xr:uid="{00000000-0005-0000-0000-000008160000}"/>
    <cellStyle name="Comma 3 3 2" xfId="5656" xr:uid="{00000000-0005-0000-0000-000009160000}"/>
    <cellStyle name="Comma 3 3 2 2" xfId="5657" xr:uid="{00000000-0005-0000-0000-00000A160000}"/>
    <cellStyle name="Comma 3 3 2 2 2" xfId="5658" xr:uid="{00000000-0005-0000-0000-00000B160000}"/>
    <cellStyle name="Comma 3 3 2 2 2 2" xfId="5659" xr:uid="{00000000-0005-0000-0000-00000C160000}"/>
    <cellStyle name="Comma 3 3 2 2 2 3" xfId="5660" xr:uid="{00000000-0005-0000-0000-00000D160000}"/>
    <cellStyle name="Comma 3 3 2 2 2 3 2" xfId="5661" xr:uid="{00000000-0005-0000-0000-00000E160000}"/>
    <cellStyle name="Comma 3 3 2 2 2 4" xfId="5662" xr:uid="{00000000-0005-0000-0000-00000F160000}"/>
    <cellStyle name="Comma 3 3 2 2 2 5" xfId="5663" xr:uid="{00000000-0005-0000-0000-000010160000}"/>
    <cellStyle name="Comma 3 3 2 2 3" xfId="5664" xr:uid="{00000000-0005-0000-0000-000011160000}"/>
    <cellStyle name="Comma 3 3 2 2 3 2" xfId="5665" xr:uid="{00000000-0005-0000-0000-000012160000}"/>
    <cellStyle name="Comma 3 3 2 2 3 2 2" xfId="5666" xr:uid="{00000000-0005-0000-0000-000013160000}"/>
    <cellStyle name="Comma 3 3 2 2 3 2 3" xfId="5667" xr:uid="{00000000-0005-0000-0000-000014160000}"/>
    <cellStyle name="Comma 3 3 2 2 3 3" xfId="5668" xr:uid="{00000000-0005-0000-0000-000015160000}"/>
    <cellStyle name="Comma 3 3 2 2 4" xfId="5669" xr:uid="{00000000-0005-0000-0000-000016160000}"/>
    <cellStyle name="Comma 3 3 2 2 4 2" xfId="5670" xr:uid="{00000000-0005-0000-0000-000017160000}"/>
    <cellStyle name="Comma 3 3 2 2 4 3" xfId="5671" xr:uid="{00000000-0005-0000-0000-000018160000}"/>
    <cellStyle name="Comma 3 3 2 2 5" xfId="5672" xr:uid="{00000000-0005-0000-0000-000019160000}"/>
    <cellStyle name="Comma 3 3 2 2 5 2" xfId="5673" xr:uid="{00000000-0005-0000-0000-00001A160000}"/>
    <cellStyle name="Comma 3 3 2 2 5 3" xfId="5674" xr:uid="{00000000-0005-0000-0000-00001B160000}"/>
    <cellStyle name="Comma 3 3 2 2 6" xfId="5675" xr:uid="{00000000-0005-0000-0000-00001C160000}"/>
    <cellStyle name="Comma 3 3 2 2 6 2" xfId="5676" xr:uid="{00000000-0005-0000-0000-00001D160000}"/>
    <cellStyle name="Comma 3 3 2 2 6 2 2" xfId="5677" xr:uid="{00000000-0005-0000-0000-00001E160000}"/>
    <cellStyle name="Comma 3 3 2 2 7" xfId="5678" xr:uid="{00000000-0005-0000-0000-00001F160000}"/>
    <cellStyle name="Comma 3 3 2 2 7 2" xfId="5679" xr:uid="{00000000-0005-0000-0000-000020160000}"/>
    <cellStyle name="Comma 3 3 2 2 7 3" xfId="5680" xr:uid="{00000000-0005-0000-0000-000021160000}"/>
    <cellStyle name="Comma 3 3 2 2 8" xfId="5681" xr:uid="{00000000-0005-0000-0000-000022160000}"/>
    <cellStyle name="Comma 3 3 2 3" xfId="5682" xr:uid="{00000000-0005-0000-0000-000023160000}"/>
    <cellStyle name="Comma 3 3 2 3 2" xfId="5683" xr:uid="{00000000-0005-0000-0000-000024160000}"/>
    <cellStyle name="Comma 3 3 2 3 2 2" xfId="5684" xr:uid="{00000000-0005-0000-0000-000025160000}"/>
    <cellStyle name="Comma 3 3 2 3 2 2 2" xfId="5685" xr:uid="{00000000-0005-0000-0000-000026160000}"/>
    <cellStyle name="Comma 3 3 2 3 2 3" xfId="5686" xr:uid="{00000000-0005-0000-0000-000027160000}"/>
    <cellStyle name="Comma 3 3 2 3 2 3 2" xfId="5687" xr:uid="{00000000-0005-0000-0000-000028160000}"/>
    <cellStyle name="Comma 3 3 2 3 2 4" xfId="5688" xr:uid="{00000000-0005-0000-0000-000029160000}"/>
    <cellStyle name="Comma 3 3 2 3 3" xfId="5689" xr:uid="{00000000-0005-0000-0000-00002A160000}"/>
    <cellStyle name="Comma 3 3 2 3 3 2" xfId="5690" xr:uid="{00000000-0005-0000-0000-00002B160000}"/>
    <cellStyle name="Comma 3 3 2 3 4" xfId="5691" xr:uid="{00000000-0005-0000-0000-00002C160000}"/>
    <cellStyle name="Comma 3 3 2 3 4 2" xfId="5692" xr:uid="{00000000-0005-0000-0000-00002D160000}"/>
    <cellStyle name="Comma 3 3 2 3 5" xfId="5693" xr:uid="{00000000-0005-0000-0000-00002E160000}"/>
    <cellStyle name="Comma 3 3 2 3 5 2" xfId="5694" xr:uid="{00000000-0005-0000-0000-00002F160000}"/>
    <cellStyle name="Comma 3 3 2 3 6" xfId="5695" xr:uid="{00000000-0005-0000-0000-000030160000}"/>
    <cellStyle name="Comma 3 3 2 3 7" xfId="5696" xr:uid="{00000000-0005-0000-0000-000031160000}"/>
    <cellStyle name="Comma 3 3 2 3 8" xfId="5697" xr:uid="{00000000-0005-0000-0000-000032160000}"/>
    <cellStyle name="Comma 3 3 2 4" xfId="5698" xr:uid="{00000000-0005-0000-0000-000033160000}"/>
    <cellStyle name="Comma 3 3 2 4 2" xfId="5699" xr:uid="{00000000-0005-0000-0000-000034160000}"/>
    <cellStyle name="Comma 3 3 2 4 3" xfId="5700" xr:uid="{00000000-0005-0000-0000-000035160000}"/>
    <cellStyle name="Comma 3 3 2 5" xfId="5701" xr:uid="{00000000-0005-0000-0000-000036160000}"/>
    <cellStyle name="Comma 3 3 2 5 2" xfId="5702" xr:uid="{00000000-0005-0000-0000-000037160000}"/>
    <cellStyle name="Comma 3 3 3" xfId="5703" xr:uid="{00000000-0005-0000-0000-000038160000}"/>
    <cellStyle name="Comma 3 3 3 2" xfId="5704" xr:uid="{00000000-0005-0000-0000-000039160000}"/>
    <cellStyle name="Comma 3 3 3 2 2" xfId="5705" xr:uid="{00000000-0005-0000-0000-00003A160000}"/>
    <cellStyle name="Comma 3 3 3 2 3" xfId="5706" xr:uid="{00000000-0005-0000-0000-00003B160000}"/>
    <cellStyle name="Comma 3 3 3 2 3 2" xfId="5707" xr:uid="{00000000-0005-0000-0000-00003C160000}"/>
    <cellStyle name="Comma 3 3 3 2 4" xfId="5708" xr:uid="{00000000-0005-0000-0000-00003D160000}"/>
    <cellStyle name="Comma 3 3 3 2 5" xfId="5709" xr:uid="{00000000-0005-0000-0000-00003E160000}"/>
    <cellStyle name="Comma 3 3 3 3" xfId="5710" xr:uid="{00000000-0005-0000-0000-00003F160000}"/>
    <cellStyle name="Comma 3 3 3 3 2" xfId="5711" xr:uid="{00000000-0005-0000-0000-000040160000}"/>
    <cellStyle name="Comma 3 3 3 3 2 2" xfId="5712" xr:uid="{00000000-0005-0000-0000-000041160000}"/>
    <cellStyle name="Comma 3 3 3 3 3" xfId="5713" xr:uid="{00000000-0005-0000-0000-000042160000}"/>
    <cellStyle name="Comma 3 3 3 4" xfId="5714" xr:uid="{00000000-0005-0000-0000-000043160000}"/>
    <cellStyle name="Comma 3 3 3 4 2" xfId="5715" xr:uid="{00000000-0005-0000-0000-000044160000}"/>
    <cellStyle name="Comma 3 3 3 4 3" xfId="5716" xr:uid="{00000000-0005-0000-0000-000045160000}"/>
    <cellStyle name="Comma 3 3 3 5" xfId="5717" xr:uid="{00000000-0005-0000-0000-000046160000}"/>
    <cellStyle name="Comma 3 3 3 5 2" xfId="5718" xr:uid="{00000000-0005-0000-0000-000047160000}"/>
    <cellStyle name="Comma 3 3 3 5 3" xfId="5719" xr:uid="{00000000-0005-0000-0000-000048160000}"/>
    <cellStyle name="Comma 3 3 3 6" xfId="5720" xr:uid="{00000000-0005-0000-0000-000049160000}"/>
    <cellStyle name="Comma 3 3 3 6 2" xfId="5721" xr:uid="{00000000-0005-0000-0000-00004A160000}"/>
    <cellStyle name="Comma 3 3 3 6 2 2" xfId="5722" xr:uid="{00000000-0005-0000-0000-00004B160000}"/>
    <cellStyle name="Comma 3 3 3 7" xfId="5723" xr:uid="{00000000-0005-0000-0000-00004C160000}"/>
    <cellStyle name="Comma 3 3 3 7 2" xfId="5724" xr:uid="{00000000-0005-0000-0000-00004D160000}"/>
    <cellStyle name="Comma 3 3 3 7 3" xfId="5725" xr:uid="{00000000-0005-0000-0000-00004E160000}"/>
    <cellStyle name="Comma 3 3 3 8" xfId="5726" xr:uid="{00000000-0005-0000-0000-00004F160000}"/>
    <cellStyle name="Comma 3 3 4" xfId="5727" xr:uid="{00000000-0005-0000-0000-000050160000}"/>
    <cellStyle name="Comma 3 3 4 2" xfId="5728" xr:uid="{00000000-0005-0000-0000-000051160000}"/>
    <cellStyle name="Comma 3 3 4 2 2" xfId="5729" xr:uid="{00000000-0005-0000-0000-000052160000}"/>
    <cellStyle name="Comma 3 3 4 2 2 2" xfId="5730" xr:uid="{00000000-0005-0000-0000-000053160000}"/>
    <cellStyle name="Comma 3 3 4 2 3" xfId="5731" xr:uid="{00000000-0005-0000-0000-000054160000}"/>
    <cellStyle name="Comma 3 3 4 2 3 2" xfId="5732" xr:uid="{00000000-0005-0000-0000-000055160000}"/>
    <cellStyle name="Comma 3 3 4 2 4" xfId="5733" xr:uid="{00000000-0005-0000-0000-000056160000}"/>
    <cellStyle name="Comma 3 3 4 3" xfId="5734" xr:uid="{00000000-0005-0000-0000-000057160000}"/>
    <cellStyle name="Comma 3 3 4 3 2" xfId="5735" xr:uid="{00000000-0005-0000-0000-000058160000}"/>
    <cellStyle name="Comma 3 3 4 4" xfId="5736" xr:uid="{00000000-0005-0000-0000-000059160000}"/>
    <cellStyle name="Comma 3 3 4 4 2" xfId="5737" xr:uid="{00000000-0005-0000-0000-00005A160000}"/>
    <cellStyle name="Comma 3 3 4 5" xfId="5738" xr:uid="{00000000-0005-0000-0000-00005B160000}"/>
    <cellStyle name="Comma 3 3 4 5 2" xfId="5739" xr:uid="{00000000-0005-0000-0000-00005C160000}"/>
    <cellStyle name="Comma 3 3 4 6" xfId="5740" xr:uid="{00000000-0005-0000-0000-00005D160000}"/>
    <cellStyle name="Comma 3 3 4 7" xfId="5741" xr:uid="{00000000-0005-0000-0000-00005E160000}"/>
    <cellStyle name="Comma 3 3 4 8" xfId="5742" xr:uid="{00000000-0005-0000-0000-00005F160000}"/>
    <cellStyle name="Comma 3 3 5" xfId="5743" xr:uid="{00000000-0005-0000-0000-000060160000}"/>
    <cellStyle name="Comma 3 3 5 2" xfId="5744" xr:uid="{00000000-0005-0000-0000-000061160000}"/>
    <cellStyle name="Comma 3 3 5 3" xfId="5745" xr:uid="{00000000-0005-0000-0000-000062160000}"/>
    <cellStyle name="Comma 3 3 6" xfId="5746" xr:uid="{00000000-0005-0000-0000-000063160000}"/>
    <cellStyle name="Comma 3 3 6 2" xfId="5747" xr:uid="{00000000-0005-0000-0000-000064160000}"/>
    <cellStyle name="Comma 3 4" xfId="5748" xr:uid="{00000000-0005-0000-0000-000065160000}"/>
    <cellStyle name="Comma 3 4 2" xfId="5749" xr:uid="{00000000-0005-0000-0000-000066160000}"/>
    <cellStyle name="Comma 3 4 2 2" xfId="5750" xr:uid="{00000000-0005-0000-0000-000067160000}"/>
    <cellStyle name="Comma 3 4 2 3" xfId="5751" xr:uid="{00000000-0005-0000-0000-000068160000}"/>
    <cellStyle name="Comma 3 4 3" xfId="5752" xr:uid="{00000000-0005-0000-0000-000069160000}"/>
    <cellStyle name="Comma 3 4 3 2" xfId="5753" xr:uid="{00000000-0005-0000-0000-00006A160000}"/>
    <cellStyle name="Comma 3 4 3 3" xfId="5754" xr:uid="{00000000-0005-0000-0000-00006B160000}"/>
    <cellStyle name="Comma 3 4 4" xfId="5755" xr:uid="{00000000-0005-0000-0000-00006C160000}"/>
    <cellStyle name="Comma 3 5" xfId="5756" xr:uid="{00000000-0005-0000-0000-00006D160000}"/>
    <cellStyle name="Comma 3 5 2" xfId="5757" xr:uid="{00000000-0005-0000-0000-00006E160000}"/>
    <cellStyle name="Comma 3 5 2 2" xfId="5758" xr:uid="{00000000-0005-0000-0000-00006F160000}"/>
    <cellStyle name="Comma 3 5 2 2 2" xfId="5759" xr:uid="{00000000-0005-0000-0000-000070160000}"/>
    <cellStyle name="Comma 3 5 2 2 3" xfId="5760" xr:uid="{00000000-0005-0000-0000-000071160000}"/>
    <cellStyle name="Comma 3 5 2 3" xfId="5761" xr:uid="{00000000-0005-0000-0000-000072160000}"/>
    <cellStyle name="Comma 3 5 2 3 2" xfId="5762" xr:uid="{00000000-0005-0000-0000-000073160000}"/>
    <cellStyle name="Comma 3 5 3" xfId="5763" xr:uid="{00000000-0005-0000-0000-000074160000}"/>
    <cellStyle name="Comma 3 5 3 2" xfId="5764" xr:uid="{00000000-0005-0000-0000-000075160000}"/>
    <cellStyle name="Comma 3 5 3 2 2" xfId="5765" xr:uid="{00000000-0005-0000-0000-000076160000}"/>
    <cellStyle name="Comma 3 5 3 2 3" xfId="5766" xr:uid="{00000000-0005-0000-0000-000077160000}"/>
    <cellStyle name="Comma 3 5 3 2 3 2" xfId="5767" xr:uid="{00000000-0005-0000-0000-000078160000}"/>
    <cellStyle name="Comma 3 5 3 2 4" xfId="5768" xr:uid="{00000000-0005-0000-0000-000079160000}"/>
    <cellStyle name="Comma 3 5 3 2 5" xfId="5769" xr:uid="{00000000-0005-0000-0000-00007A160000}"/>
    <cellStyle name="Comma 3 5 3 3" xfId="5770" xr:uid="{00000000-0005-0000-0000-00007B160000}"/>
    <cellStyle name="Comma 3 5 3 3 2" xfId="5771" xr:uid="{00000000-0005-0000-0000-00007C160000}"/>
    <cellStyle name="Comma 3 5 3 3 2 2" xfId="5772" xr:uid="{00000000-0005-0000-0000-00007D160000}"/>
    <cellStyle name="Comma 3 5 3 3 3" xfId="5773" xr:uid="{00000000-0005-0000-0000-00007E160000}"/>
    <cellStyle name="Comma 3 5 3 4" xfId="5774" xr:uid="{00000000-0005-0000-0000-00007F160000}"/>
    <cellStyle name="Comma 3 5 3 4 2" xfId="5775" xr:uid="{00000000-0005-0000-0000-000080160000}"/>
    <cellStyle name="Comma 3 5 3 4 3" xfId="5776" xr:uid="{00000000-0005-0000-0000-000081160000}"/>
    <cellStyle name="Comma 3 5 3 5" xfId="5777" xr:uid="{00000000-0005-0000-0000-000082160000}"/>
    <cellStyle name="Comma 3 5 3 5 2" xfId="5778" xr:uid="{00000000-0005-0000-0000-000083160000}"/>
    <cellStyle name="Comma 3 5 3 5 3" xfId="5779" xr:uid="{00000000-0005-0000-0000-000084160000}"/>
    <cellStyle name="Comma 3 5 3 6" xfId="5780" xr:uid="{00000000-0005-0000-0000-000085160000}"/>
    <cellStyle name="Comma 3 5 3 6 2" xfId="5781" xr:uid="{00000000-0005-0000-0000-000086160000}"/>
    <cellStyle name="Comma 3 5 3 6 2 2" xfId="5782" xr:uid="{00000000-0005-0000-0000-000087160000}"/>
    <cellStyle name="Comma 3 5 3 7" xfId="5783" xr:uid="{00000000-0005-0000-0000-000088160000}"/>
    <cellStyle name="Comma 3 5 3 7 2" xfId="5784" xr:uid="{00000000-0005-0000-0000-000089160000}"/>
    <cellStyle name="Comma 3 5 3 7 3" xfId="5785" xr:uid="{00000000-0005-0000-0000-00008A160000}"/>
    <cellStyle name="Comma 3 5 3 8" xfId="5786" xr:uid="{00000000-0005-0000-0000-00008B160000}"/>
    <cellStyle name="Comma 3 5 4" xfId="5787" xr:uid="{00000000-0005-0000-0000-00008C160000}"/>
    <cellStyle name="Comma 3 5 4 2" xfId="5788" xr:uid="{00000000-0005-0000-0000-00008D160000}"/>
    <cellStyle name="Comma 3 5 4 2 2" xfId="5789" xr:uid="{00000000-0005-0000-0000-00008E160000}"/>
    <cellStyle name="Comma 3 5 4 2 2 2" xfId="5790" xr:uid="{00000000-0005-0000-0000-00008F160000}"/>
    <cellStyle name="Comma 3 5 4 2 3" xfId="5791" xr:uid="{00000000-0005-0000-0000-000090160000}"/>
    <cellStyle name="Comma 3 5 4 2 3 2" xfId="5792" xr:uid="{00000000-0005-0000-0000-000091160000}"/>
    <cellStyle name="Comma 3 5 4 2 4" xfId="5793" xr:uid="{00000000-0005-0000-0000-000092160000}"/>
    <cellStyle name="Comma 3 5 4 3" xfId="5794" xr:uid="{00000000-0005-0000-0000-000093160000}"/>
    <cellStyle name="Comma 3 5 4 3 2" xfId="5795" xr:uid="{00000000-0005-0000-0000-000094160000}"/>
    <cellStyle name="Comma 3 5 4 4" xfId="5796" xr:uid="{00000000-0005-0000-0000-000095160000}"/>
    <cellStyle name="Comma 3 5 4 4 2" xfId="5797" xr:uid="{00000000-0005-0000-0000-000096160000}"/>
    <cellStyle name="Comma 3 5 4 5" xfId="5798" xr:uid="{00000000-0005-0000-0000-000097160000}"/>
    <cellStyle name="Comma 3 5 4 5 2" xfId="5799" xr:uid="{00000000-0005-0000-0000-000098160000}"/>
    <cellStyle name="Comma 3 5 4 6" xfId="5800" xr:uid="{00000000-0005-0000-0000-000099160000}"/>
    <cellStyle name="Comma 3 5 4 7" xfId="5801" xr:uid="{00000000-0005-0000-0000-00009A160000}"/>
    <cellStyle name="Comma 3 5 5" xfId="5802" xr:uid="{00000000-0005-0000-0000-00009B160000}"/>
    <cellStyle name="Comma 3 5 5 2" xfId="5803" xr:uid="{00000000-0005-0000-0000-00009C160000}"/>
    <cellStyle name="Comma 3 5 5 2 2" xfId="5804" xr:uid="{00000000-0005-0000-0000-00009D160000}"/>
    <cellStyle name="Comma 3 5 5 3" xfId="5805" xr:uid="{00000000-0005-0000-0000-00009E160000}"/>
    <cellStyle name="Comma 3 5 6" xfId="5806" xr:uid="{00000000-0005-0000-0000-00009F160000}"/>
    <cellStyle name="Comma 3 5 6 2" xfId="5807" xr:uid="{00000000-0005-0000-0000-0000A0160000}"/>
    <cellStyle name="Comma 3 5 6 3" xfId="5808" xr:uid="{00000000-0005-0000-0000-0000A1160000}"/>
    <cellStyle name="Comma 3 6" xfId="5809" xr:uid="{00000000-0005-0000-0000-0000A2160000}"/>
    <cellStyle name="Comma 3 6 2" xfId="5810" xr:uid="{00000000-0005-0000-0000-0000A3160000}"/>
    <cellStyle name="Comma 3 6 2 2" xfId="5811" xr:uid="{00000000-0005-0000-0000-0000A4160000}"/>
    <cellStyle name="Comma 3 6 2 3" xfId="5812" xr:uid="{00000000-0005-0000-0000-0000A5160000}"/>
    <cellStyle name="Comma 3 6 2 3 2" xfId="5813" xr:uid="{00000000-0005-0000-0000-0000A6160000}"/>
    <cellStyle name="Comma 3 6 2 3 3" xfId="5814" xr:uid="{00000000-0005-0000-0000-0000A7160000}"/>
    <cellStyle name="Comma 3 6 2 4" xfId="5815" xr:uid="{00000000-0005-0000-0000-0000A8160000}"/>
    <cellStyle name="Comma 3 6 2 5" xfId="5816" xr:uid="{00000000-0005-0000-0000-0000A9160000}"/>
    <cellStyle name="Comma 3 6 3" xfId="5817" xr:uid="{00000000-0005-0000-0000-0000AA160000}"/>
    <cellStyle name="Comma 3 6 3 2" xfId="5818" xr:uid="{00000000-0005-0000-0000-0000AB160000}"/>
    <cellStyle name="Comma 3 6 3 2 2" xfId="5819" xr:uid="{00000000-0005-0000-0000-0000AC160000}"/>
    <cellStyle name="Comma 3 6 3 3" xfId="5820" xr:uid="{00000000-0005-0000-0000-0000AD160000}"/>
    <cellStyle name="Comma 3 6 4" xfId="5821" xr:uid="{00000000-0005-0000-0000-0000AE160000}"/>
    <cellStyle name="Comma 3 6 4 2" xfId="5822" xr:uid="{00000000-0005-0000-0000-0000AF160000}"/>
    <cellStyle name="Comma 3 6 4 3" xfId="5823" xr:uid="{00000000-0005-0000-0000-0000B0160000}"/>
    <cellStyle name="Comma 3 6 5" xfId="5824" xr:uid="{00000000-0005-0000-0000-0000B1160000}"/>
    <cellStyle name="Comma 3 6 5 2" xfId="5825" xr:uid="{00000000-0005-0000-0000-0000B2160000}"/>
    <cellStyle name="Comma 3 6 5 3" xfId="5826" xr:uid="{00000000-0005-0000-0000-0000B3160000}"/>
    <cellStyle name="Comma 3 6 6" xfId="5827" xr:uid="{00000000-0005-0000-0000-0000B4160000}"/>
    <cellStyle name="Comma 3 6 6 2" xfId="5828" xr:uid="{00000000-0005-0000-0000-0000B5160000}"/>
    <cellStyle name="Comma 3 6 6 2 2" xfId="5829" xr:uid="{00000000-0005-0000-0000-0000B6160000}"/>
    <cellStyle name="Comma 3 6 7" xfId="5830" xr:uid="{00000000-0005-0000-0000-0000B7160000}"/>
    <cellStyle name="Comma 3 6 7 2" xfId="5831" xr:uid="{00000000-0005-0000-0000-0000B8160000}"/>
    <cellStyle name="Comma 3 6 7 3" xfId="5832" xr:uid="{00000000-0005-0000-0000-0000B9160000}"/>
    <cellStyle name="Comma 3 6 8" xfId="5833" xr:uid="{00000000-0005-0000-0000-0000BA160000}"/>
    <cellStyle name="Comma 3 7" xfId="5834" xr:uid="{00000000-0005-0000-0000-0000BB160000}"/>
    <cellStyle name="Comma 3 7 2" xfId="5835" xr:uid="{00000000-0005-0000-0000-0000BC160000}"/>
    <cellStyle name="Comma 3 7 2 2" xfId="5836" xr:uid="{00000000-0005-0000-0000-0000BD160000}"/>
    <cellStyle name="Comma 3 7 2 2 2" xfId="5837" xr:uid="{00000000-0005-0000-0000-0000BE160000}"/>
    <cellStyle name="Comma 3 7 2 3" xfId="5838" xr:uid="{00000000-0005-0000-0000-0000BF160000}"/>
    <cellStyle name="Comma 3 7 2 4" xfId="5839" xr:uid="{00000000-0005-0000-0000-0000C0160000}"/>
    <cellStyle name="Comma 3 7 2 5" xfId="5840" xr:uid="{00000000-0005-0000-0000-0000C1160000}"/>
    <cellStyle name="Comma 3 7 3" xfId="5841" xr:uid="{00000000-0005-0000-0000-0000C2160000}"/>
    <cellStyle name="Comma 3 7 3 2" xfId="5842" xr:uid="{00000000-0005-0000-0000-0000C3160000}"/>
    <cellStyle name="Comma 3 7 4" xfId="5843" xr:uid="{00000000-0005-0000-0000-0000C4160000}"/>
    <cellStyle name="Comma 3 7 4 2" xfId="5844" xr:uid="{00000000-0005-0000-0000-0000C5160000}"/>
    <cellStyle name="Comma 3 7 5" xfId="5845" xr:uid="{00000000-0005-0000-0000-0000C6160000}"/>
    <cellStyle name="Comma 3 7 5 2" xfId="5846" xr:uid="{00000000-0005-0000-0000-0000C7160000}"/>
    <cellStyle name="Comma 3 7 6" xfId="5847" xr:uid="{00000000-0005-0000-0000-0000C8160000}"/>
    <cellStyle name="Comma 3 8" xfId="5848" xr:uid="{00000000-0005-0000-0000-0000C9160000}"/>
    <cellStyle name="Comma 3 8 2" xfId="5849" xr:uid="{00000000-0005-0000-0000-0000CA160000}"/>
    <cellStyle name="Comma 3 8 3" xfId="5850" xr:uid="{00000000-0005-0000-0000-0000CB160000}"/>
    <cellStyle name="Comma 3 8 4" xfId="5851" xr:uid="{00000000-0005-0000-0000-0000CC160000}"/>
    <cellStyle name="Comma 3 9" xfId="5852" xr:uid="{00000000-0005-0000-0000-0000CD160000}"/>
    <cellStyle name="Comma 3 9 2" xfId="5853" xr:uid="{00000000-0005-0000-0000-0000CE160000}"/>
    <cellStyle name="Comma 30" xfId="5854" xr:uid="{00000000-0005-0000-0000-0000CF160000}"/>
    <cellStyle name="Comma 30 2" xfId="5855" xr:uid="{00000000-0005-0000-0000-0000D0160000}"/>
    <cellStyle name="Comma 30 2 2" xfId="5856" xr:uid="{00000000-0005-0000-0000-0000D1160000}"/>
    <cellStyle name="Comma 30 2 2 2" xfId="5857" xr:uid="{00000000-0005-0000-0000-0000D2160000}"/>
    <cellStyle name="Comma 30 2 2 3" xfId="5858" xr:uid="{00000000-0005-0000-0000-0000D3160000}"/>
    <cellStyle name="Comma 30 2 3" xfId="5859" xr:uid="{00000000-0005-0000-0000-0000D4160000}"/>
    <cellStyle name="Comma 30 2 4" xfId="5860" xr:uid="{00000000-0005-0000-0000-0000D5160000}"/>
    <cellStyle name="Comma 30 3" xfId="5861" xr:uid="{00000000-0005-0000-0000-0000D6160000}"/>
    <cellStyle name="Comma 30 3 2" xfId="5862" xr:uid="{00000000-0005-0000-0000-0000D7160000}"/>
    <cellStyle name="Comma 30 3 2 2" xfId="5863" xr:uid="{00000000-0005-0000-0000-0000D8160000}"/>
    <cellStyle name="Comma 30 3 2 2 2" xfId="5864" xr:uid="{00000000-0005-0000-0000-0000D9160000}"/>
    <cellStyle name="Comma 30 3 2 3" xfId="5865" xr:uid="{00000000-0005-0000-0000-0000DA160000}"/>
    <cellStyle name="Comma 30 3 3" xfId="5866" xr:uid="{00000000-0005-0000-0000-0000DB160000}"/>
    <cellStyle name="Comma 30 3 3 2" xfId="5867" xr:uid="{00000000-0005-0000-0000-0000DC160000}"/>
    <cellStyle name="Comma 30 3 4" xfId="5868" xr:uid="{00000000-0005-0000-0000-0000DD160000}"/>
    <cellStyle name="Comma 30 4" xfId="5869" xr:uid="{00000000-0005-0000-0000-0000DE160000}"/>
    <cellStyle name="Comma 30 4 2" xfId="5870" xr:uid="{00000000-0005-0000-0000-0000DF160000}"/>
    <cellStyle name="Comma 30 4 2 2" xfId="5871" xr:uid="{00000000-0005-0000-0000-0000E0160000}"/>
    <cellStyle name="Comma 30 4 3" xfId="5872" xr:uid="{00000000-0005-0000-0000-0000E1160000}"/>
    <cellStyle name="Comma 30 5" xfId="5873" xr:uid="{00000000-0005-0000-0000-0000E2160000}"/>
    <cellStyle name="Comma 30 5 2" xfId="5874" xr:uid="{00000000-0005-0000-0000-0000E3160000}"/>
    <cellStyle name="Comma 30 5 2 2" xfId="5875" xr:uid="{00000000-0005-0000-0000-0000E4160000}"/>
    <cellStyle name="Comma 30 5 3" xfId="5876" xr:uid="{00000000-0005-0000-0000-0000E5160000}"/>
    <cellStyle name="Comma 30 6" xfId="5877" xr:uid="{00000000-0005-0000-0000-0000E6160000}"/>
    <cellStyle name="Comma 30 6 2" xfId="5878" xr:uid="{00000000-0005-0000-0000-0000E7160000}"/>
    <cellStyle name="Comma 30 7" xfId="5879" xr:uid="{00000000-0005-0000-0000-0000E8160000}"/>
    <cellStyle name="Comma 30 8" xfId="5880" xr:uid="{00000000-0005-0000-0000-0000E9160000}"/>
    <cellStyle name="Comma 31" xfId="5881" xr:uid="{00000000-0005-0000-0000-0000EA160000}"/>
    <cellStyle name="Comma 31 2" xfId="5882" xr:uid="{00000000-0005-0000-0000-0000EB160000}"/>
    <cellStyle name="Comma 31 2 2" xfId="5883" xr:uid="{00000000-0005-0000-0000-0000EC160000}"/>
    <cellStyle name="Comma 31 2 2 2" xfId="5884" xr:uid="{00000000-0005-0000-0000-0000ED160000}"/>
    <cellStyle name="Comma 31 2 2 2 2" xfId="5885" xr:uid="{00000000-0005-0000-0000-0000EE160000}"/>
    <cellStyle name="Comma 31 2 2 3" xfId="5886" xr:uid="{00000000-0005-0000-0000-0000EF160000}"/>
    <cellStyle name="Comma 31 2 3" xfId="5887" xr:uid="{00000000-0005-0000-0000-0000F0160000}"/>
    <cellStyle name="Comma 31 2 3 2" xfId="5888" xr:uid="{00000000-0005-0000-0000-0000F1160000}"/>
    <cellStyle name="Comma 31 2 4" xfId="5889" xr:uid="{00000000-0005-0000-0000-0000F2160000}"/>
    <cellStyle name="Comma 31 2 4 2" xfId="5890" xr:uid="{00000000-0005-0000-0000-0000F3160000}"/>
    <cellStyle name="Comma 31 2 4 3" xfId="5891" xr:uid="{00000000-0005-0000-0000-0000F4160000}"/>
    <cellStyle name="Comma 31 2 5" xfId="5892" xr:uid="{00000000-0005-0000-0000-0000F5160000}"/>
    <cellStyle name="Comma 31 3" xfId="5893" xr:uid="{00000000-0005-0000-0000-0000F6160000}"/>
    <cellStyle name="Comma 31 3 2" xfId="5894" xr:uid="{00000000-0005-0000-0000-0000F7160000}"/>
    <cellStyle name="Comma 31 3 2 2" xfId="5895" xr:uid="{00000000-0005-0000-0000-0000F8160000}"/>
    <cellStyle name="Comma 31 3 3" xfId="5896" xr:uid="{00000000-0005-0000-0000-0000F9160000}"/>
    <cellStyle name="Comma 31 4" xfId="5897" xr:uid="{00000000-0005-0000-0000-0000FA160000}"/>
    <cellStyle name="Comma 31 4 2" xfId="5898" xr:uid="{00000000-0005-0000-0000-0000FB160000}"/>
    <cellStyle name="Comma 31 4 3" xfId="5899" xr:uid="{00000000-0005-0000-0000-0000FC160000}"/>
    <cellStyle name="Comma 31 4 4" xfId="5900" xr:uid="{00000000-0005-0000-0000-0000FD160000}"/>
    <cellStyle name="Comma 31 5" xfId="5901" xr:uid="{00000000-0005-0000-0000-0000FE160000}"/>
    <cellStyle name="Comma 31 5 2" xfId="5902" xr:uid="{00000000-0005-0000-0000-0000FF160000}"/>
    <cellStyle name="Comma 31 6" xfId="5903" xr:uid="{00000000-0005-0000-0000-000000170000}"/>
    <cellStyle name="Comma 31 7" xfId="5904" xr:uid="{00000000-0005-0000-0000-000001170000}"/>
    <cellStyle name="Comma 32" xfId="5905" xr:uid="{00000000-0005-0000-0000-000002170000}"/>
    <cellStyle name="Comma 32 2" xfId="5906" xr:uid="{00000000-0005-0000-0000-000003170000}"/>
    <cellStyle name="Comma 32 2 2" xfId="5907" xr:uid="{00000000-0005-0000-0000-000004170000}"/>
    <cellStyle name="Comma 32 2 2 2" xfId="5908" xr:uid="{00000000-0005-0000-0000-000005170000}"/>
    <cellStyle name="Comma 32 2 2 2 2" xfId="5909" xr:uid="{00000000-0005-0000-0000-000006170000}"/>
    <cellStyle name="Comma 32 2 2 2 3" xfId="5910" xr:uid="{00000000-0005-0000-0000-000007170000}"/>
    <cellStyle name="Comma 32 2 2 3" xfId="5911" xr:uid="{00000000-0005-0000-0000-000008170000}"/>
    <cellStyle name="Comma 32 2 2 3 2" xfId="5912" xr:uid="{00000000-0005-0000-0000-000009170000}"/>
    <cellStyle name="Comma 32 2 2 4" xfId="5913" xr:uid="{00000000-0005-0000-0000-00000A170000}"/>
    <cellStyle name="Comma 32 2 3" xfId="5914" xr:uid="{00000000-0005-0000-0000-00000B170000}"/>
    <cellStyle name="Comma 32 2 3 2" xfId="5915" xr:uid="{00000000-0005-0000-0000-00000C170000}"/>
    <cellStyle name="Comma 32 2 3 3" xfId="5916" xr:uid="{00000000-0005-0000-0000-00000D170000}"/>
    <cellStyle name="Comma 32 2 4" xfId="5917" xr:uid="{00000000-0005-0000-0000-00000E170000}"/>
    <cellStyle name="Comma 32 2 4 2" xfId="5918" xr:uid="{00000000-0005-0000-0000-00000F170000}"/>
    <cellStyle name="Comma 32 2 4 3" xfId="5919" xr:uid="{00000000-0005-0000-0000-000010170000}"/>
    <cellStyle name="Comma 32 2 5" xfId="5920" xr:uid="{00000000-0005-0000-0000-000011170000}"/>
    <cellStyle name="Comma 32 2 6" xfId="5921" xr:uid="{00000000-0005-0000-0000-000012170000}"/>
    <cellStyle name="Comma 32 3" xfId="5922" xr:uid="{00000000-0005-0000-0000-000013170000}"/>
    <cellStyle name="Comma 32 3 2" xfId="5923" xr:uid="{00000000-0005-0000-0000-000014170000}"/>
    <cellStyle name="Comma 32 3 3" xfId="5924" xr:uid="{00000000-0005-0000-0000-000015170000}"/>
    <cellStyle name="Comma 32 4" xfId="5925" xr:uid="{00000000-0005-0000-0000-000016170000}"/>
    <cellStyle name="Comma 32 4 2" xfId="5926" xr:uid="{00000000-0005-0000-0000-000017170000}"/>
    <cellStyle name="Comma 32 4 3" xfId="5927" xr:uid="{00000000-0005-0000-0000-000018170000}"/>
    <cellStyle name="Comma 32 5" xfId="5928" xr:uid="{00000000-0005-0000-0000-000019170000}"/>
    <cellStyle name="Comma 32 5 2" xfId="5929" xr:uid="{00000000-0005-0000-0000-00001A170000}"/>
    <cellStyle name="Comma 32 5 3" xfId="5930" xr:uid="{00000000-0005-0000-0000-00001B170000}"/>
    <cellStyle name="Comma 32 6" xfId="5931" xr:uid="{00000000-0005-0000-0000-00001C170000}"/>
    <cellStyle name="Comma 33" xfId="5932" xr:uid="{00000000-0005-0000-0000-00001D170000}"/>
    <cellStyle name="Comma 33 2" xfId="5933" xr:uid="{00000000-0005-0000-0000-00001E170000}"/>
    <cellStyle name="Comma 33 2 2" xfId="5934" xr:uid="{00000000-0005-0000-0000-00001F170000}"/>
    <cellStyle name="Comma 33 2 2 2" xfId="5935" xr:uid="{00000000-0005-0000-0000-000020170000}"/>
    <cellStyle name="Comma 33 2 3" xfId="5936" xr:uid="{00000000-0005-0000-0000-000021170000}"/>
    <cellStyle name="Comma 33 2 3 2" xfId="5937" xr:uid="{00000000-0005-0000-0000-000022170000}"/>
    <cellStyle name="Comma 33 2 4" xfId="5938" xr:uid="{00000000-0005-0000-0000-000023170000}"/>
    <cellStyle name="Comma 33 3" xfId="5939" xr:uid="{00000000-0005-0000-0000-000024170000}"/>
    <cellStyle name="Comma 33 3 2" xfId="5940" xr:uid="{00000000-0005-0000-0000-000025170000}"/>
    <cellStyle name="Comma 33 3 2 2" xfId="5941" xr:uid="{00000000-0005-0000-0000-000026170000}"/>
    <cellStyle name="Comma 33 3 3" xfId="5942" xr:uid="{00000000-0005-0000-0000-000027170000}"/>
    <cellStyle name="Comma 33 4" xfId="5943" xr:uid="{00000000-0005-0000-0000-000028170000}"/>
    <cellStyle name="Comma 33 4 2" xfId="5944" xr:uid="{00000000-0005-0000-0000-000029170000}"/>
    <cellStyle name="Comma 33 4 3" xfId="5945" xr:uid="{00000000-0005-0000-0000-00002A170000}"/>
    <cellStyle name="Comma 33 5" xfId="5946" xr:uid="{00000000-0005-0000-0000-00002B170000}"/>
    <cellStyle name="Comma 33 5 2" xfId="5947" xr:uid="{00000000-0005-0000-0000-00002C170000}"/>
    <cellStyle name="Comma 33 6" xfId="5948" xr:uid="{00000000-0005-0000-0000-00002D170000}"/>
    <cellStyle name="Comma 33 7" xfId="5949" xr:uid="{00000000-0005-0000-0000-00002E170000}"/>
    <cellStyle name="Comma 34" xfId="5950" xr:uid="{00000000-0005-0000-0000-00002F170000}"/>
    <cellStyle name="Comma 34 2" xfId="5951" xr:uid="{00000000-0005-0000-0000-000030170000}"/>
    <cellStyle name="Comma 34 2 2" xfId="5952" xr:uid="{00000000-0005-0000-0000-000031170000}"/>
    <cellStyle name="Comma 34 2 2 2" xfId="5953" xr:uid="{00000000-0005-0000-0000-000032170000}"/>
    <cellStyle name="Comma 34 2 3" xfId="5954" xr:uid="{00000000-0005-0000-0000-000033170000}"/>
    <cellStyle name="Comma 34 2 3 2" xfId="5955" xr:uid="{00000000-0005-0000-0000-000034170000}"/>
    <cellStyle name="Comma 34 2 4" xfId="5956" xr:uid="{00000000-0005-0000-0000-000035170000}"/>
    <cellStyle name="Comma 34 3" xfId="5957" xr:uid="{00000000-0005-0000-0000-000036170000}"/>
    <cellStyle name="Comma 34 3 2" xfId="5958" xr:uid="{00000000-0005-0000-0000-000037170000}"/>
    <cellStyle name="Comma 34 3 2 2" xfId="5959" xr:uid="{00000000-0005-0000-0000-000038170000}"/>
    <cellStyle name="Comma 34 3 3" xfId="5960" xr:uid="{00000000-0005-0000-0000-000039170000}"/>
    <cellStyle name="Comma 34 4" xfId="5961" xr:uid="{00000000-0005-0000-0000-00003A170000}"/>
    <cellStyle name="Comma 34 4 2" xfId="5962" xr:uid="{00000000-0005-0000-0000-00003B170000}"/>
    <cellStyle name="Comma 34 5" xfId="5963" xr:uid="{00000000-0005-0000-0000-00003C170000}"/>
    <cellStyle name="Comma 34 6" xfId="5964" xr:uid="{00000000-0005-0000-0000-00003D170000}"/>
    <cellStyle name="Comma 35" xfId="5965" xr:uid="{00000000-0005-0000-0000-00003E170000}"/>
    <cellStyle name="Comma 35 2" xfId="5966" xr:uid="{00000000-0005-0000-0000-00003F170000}"/>
    <cellStyle name="Comma 35 2 2" xfId="5967" xr:uid="{00000000-0005-0000-0000-000040170000}"/>
    <cellStyle name="Comma 35 2 2 2" xfId="5968" xr:uid="{00000000-0005-0000-0000-000041170000}"/>
    <cellStyle name="Comma 35 2 3" xfId="5969" xr:uid="{00000000-0005-0000-0000-000042170000}"/>
    <cellStyle name="Comma 35 2 3 2" xfId="5970" xr:uid="{00000000-0005-0000-0000-000043170000}"/>
    <cellStyle name="Comma 35 2 4" xfId="5971" xr:uid="{00000000-0005-0000-0000-000044170000}"/>
    <cellStyle name="Comma 35 3" xfId="5972" xr:uid="{00000000-0005-0000-0000-000045170000}"/>
    <cellStyle name="Comma 35 3 2" xfId="5973" xr:uid="{00000000-0005-0000-0000-000046170000}"/>
    <cellStyle name="Comma 35 3 2 2" xfId="5974" xr:uid="{00000000-0005-0000-0000-000047170000}"/>
    <cellStyle name="Comma 35 3 3" xfId="5975" xr:uid="{00000000-0005-0000-0000-000048170000}"/>
    <cellStyle name="Comma 35 4" xfId="5976" xr:uid="{00000000-0005-0000-0000-000049170000}"/>
    <cellStyle name="Comma 35 4 2" xfId="5977" xr:uid="{00000000-0005-0000-0000-00004A170000}"/>
    <cellStyle name="Comma 35 5" xfId="5978" xr:uid="{00000000-0005-0000-0000-00004B170000}"/>
    <cellStyle name="Comma 35 6" xfId="5979" xr:uid="{00000000-0005-0000-0000-00004C170000}"/>
    <cellStyle name="Comma 36" xfId="5980" xr:uid="{00000000-0005-0000-0000-00004D170000}"/>
    <cellStyle name="Comma 36 2" xfId="5981" xr:uid="{00000000-0005-0000-0000-00004E170000}"/>
    <cellStyle name="Comma 36 2 2" xfId="5982" xr:uid="{00000000-0005-0000-0000-00004F170000}"/>
    <cellStyle name="Comma 36 2 2 2" xfId="5983" xr:uid="{00000000-0005-0000-0000-000050170000}"/>
    <cellStyle name="Comma 36 2 3" xfId="5984" xr:uid="{00000000-0005-0000-0000-000051170000}"/>
    <cellStyle name="Comma 36 2 3 2" xfId="5985" xr:uid="{00000000-0005-0000-0000-000052170000}"/>
    <cellStyle name="Comma 36 2 4" xfId="5986" xr:uid="{00000000-0005-0000-0000-000053170000}"/>
    <cellStyle name="Comma 36 2 5" xfId="5987" xr:uid="{00000000-0005-0000-0000-000054170000}"/>
    <cellStyle name="Comma 36 3" xfId="5988" xr:uid="{00000000-0005-0000-0000-000055170000}"/>
    <cellStyle name="Comma 36 3 2" xfId="5989" xr:uid="{00000000-0005-0000-0000-000056170000}"/>
    <cellStyle name="Comma 36 3 2 2" xfId="5990" xr:uid="{00000000-0005-0000-0000-000057170000}"/>
    <cellStyle name="Comma 36 3 3" xfId="5991" xr:uid="{00000000-0005-0000-0000-000058170000}"/>
    <cellStyle name="Comma 36 4" xfId="5992" xr:uid="{00000000-0005-0000-0000-000059170000}"/>
    <cellStyle name="Comma 36 4 2" xfId="5993" xr:uid="{00000000-0005-0000-0000-00005A170000}"/>
    <cellStyle name="Comma 36 5" xfId="5994" xr:uid="{00000000-0005-0000-0000-00005B170000}"/>
    <cellStyle name="Comma 36 5 2" xfId="5995" xr:uid="{00000000-0005-0000-0000-00005C170000}"/>
    <cellStyle name="Comma 36 6" xfId="5996" xr:uid="{00000000-0005-0000-0000-00005D170000}"/>
    <cellStyle name="Comma 36 6 2" xfId="5997" xr:uid="{00000000-0005-0000-0000-00005E170000}"/>
    <cellStyle name="Comma 36 7" xfId="5998" xr:uid="{00000000-0005-0000-0000-00005F170000}"/>
    <cellStyle name="Comma 37" xfId="5999" xr:uid="{00000000-0005-0000-0000-000060170000}"/>
    <cellStyle name="Comma 37 2" xfId="6000" xr:uid="{00000000-0005-0000-0000-000061170000}"/>
    <cellStyle name="Comma 37 2 2" xfId="6001" xr:uid="{00000000-0005-0000-0000-000062170000}"/>
    <cellStyle name="Comma 37 2 2 2" xfId="6002" xr:uid="{00000000-0005-0000-0000-000063170000}"/>
    <cellStyle name="Comma 37 2 3" xfId="6003" xr:uid="{00000000-0005-0000-0000-000064170000}"/>
    <cellStyle name="Comma 37 2 3 2" xfId="6004" xr:uid="{00000000-0005-0000-0000-000065170000}"/>
    <cellStyle name="Comma 37 2 4" xfId="6005" xr:uid="{00000000-0005-0000-0000-000066170000}"/>
    <cellStyle name="Comma 37 2 5" xfId="6006" xr:uid="{00000000-0005-0000-0000-000067170000}"/>
    <cellStyle name="Comma 37 3" xfId="6007" xr:uid="{00000000-0005-0000-0000-000068170000}"/>
    <cellStyle name="Comma 37 3 2" xfId="6008" xr:uid="{00000000-0005-0000-0000-000069170000}"/>
    <cellStyle name="Comma 37 4" xfId="6009" xr:uid="{00000000-0005-0000-0000-00006A170000}"/>
    <cellStyle name="Comma 37 4 2" xfId="6010" xr:uid="{00000000-0005-0000-0000-00006B170000}"/>
    <cellStyle name="Comma 37 5" xfId="6011" xr:uid="{00000000-0005-0000-0000-00006C170000}"/>
    <cellStyle name="Comma 37 5 2" xfId="6012" xr:uid="{00000000-0005-0000-0000-00006D170000}"/>
    <cellStyle name="Comma 37 6" xfId="6013" xr:uid="{00000000-0005-0000-0000-00006E170000}"/>
    <cellStyle name="Comma 37 6 2" xfId="6014" xr:uid="{00000000-0005-0000-0000-00006F170000}"/>
    <cellStyle name="Comma 37 7" xfId="6015" xr:uid="{00000000-0005-0000-0000-000070170000}"/>
    <cellStyle name="Comma 38" xfId="6016" xr:uid="{00000000-0005-0000-0000-000071170000}"/>
    <cellStyle name="Comma 38 2" xfId="6017" xr:uid="{00000000-0005-0000-0000-000072170000}"/>
    <cellStyle name="Comma 38 2 2" xfId="6018" xr:uid="{00000000-0005-0000-0000-000073170000}"/>
    <cellStyle name="Comma 38 2 2 2" xfId="6019" xr:uid="{00000000-0005-0000-0000-000074170000}"/>
    <cellStyle name="Comma 38 2 3" xfId="6020" xr:uid="{00000000-0005-0000-0000-000075170000}"/>
    <cellStyle name="Comma 38 2 3 2" xfId="6021" xr:uid="{00000000-0005-0000-0000-000076170000}"/>
    <cellStyle name="Comma 38 2 4" xfId="6022" xr:uid="{00000000-0005-0000-0000-000077170000}"/>
    <cellStyle name="Comma 38 2 5" xfId="6023" xr:uid="{00000000-0005-0000-0000-000078170000}"/>
    <cellStyle name="Comma 38 3" xfId="6024" xr:uid="{00000000-0005-0000-0000-000079170000}"/>
    <cellStyle name="Comma 38 3 2" xfId="6025" xr:uid="{00000000-0005-0000-0000-00007A170000}"/>
    <cellStyle name="Comma 38 3 2 2" xfId="6026" xr:uid="{00000000-0005-0000-0000-00007B170000}"/>
    <cellStyle name="Comma 38 3 3" xfId="6027" xr:uid="{00000000-0005-0000-0000-00007C170000}"/>
    <cellStyle name="Comma 38 4" xfId="6028" xr:uid="{00000000-0005-0000-0000-00007D170000}"/>
    <cellStyle name="Comma 38 4 2" xfId="6029" xr:uid="{00000000-0005-0000-0000-00007E170000}"/>
    <cellStyle name="Comma 38 5" xfId="6030" xr:uid="{00000000-0005-0000-0000-00007F170000}"/>
    <cellStyle name="Comma 38 5 2" xfId="6031" xr:uid="{00000000-0005-0000-0000-000080170000}"/>
    <cellStyle name="Comma 38 6" xfId="6032" xr:uid="{00000000-0005-0000-0000-000081170000}"/>
    <cellStyle name="Comma 38 6 2" xfId="6033" xr:uid="{00000000-0005-0000-0000-000082170000}"/>
    <cellStyle name="Comma 38 7" xfId="6034" xr:uid="{00000000-0005-0000-0000-000083170000}"/>
    <cellStyle name="Comma 39" xfId="6035" xr:uid="{00000000-0005-0000-0000-000084170000}"/>
    <cellStyle name="Comma 39 2" xfId="6036" xr:uid="{00000000-0005-0000-0000-000085170000}"/>
    <cellStyle name="Comma 39 2 2" xfId="6037" xr:uid="{00000000-0005-0000-0000-000086170000}"/>
    <cellStyle name="Comma 39 2 2 2" xfId="6038" xr:uid="{00000000-0005-0000-0000-000087170000}"/>
    <cellStyle name="Comma 39 2 3" xfId="6039" xr:uid="{00000000-0005-0000-0000-000088170000}"/>
    <cellStyle name="Comma 39 2 3 2" xfId="6040" xr:uid="{00000000-0005-0000-0000-000089170000}"/>
    <cellStyle name="Comma 39 2 4" xfId="6041" xr:uid="{00000000-0005-0000-0000-00008A170000}"/>
    <cellStyle name="Comma 39 3" xfId="6042" xr:uid="{00000000-0005-0000-0000-00008B170000}"/>
    <cellStyle name="Comma 39 3 2" xfId="6043" xr:uid="{00000000-0005-0000-0000-00008C170000}"/>
    <cellStyle name="Comma 39 3 2 2" xfId="6044" xr:uid="{00000000-0005-0000-0000-00008D170000}"/>
    <cellStyle name="Comma 39 3 3" xfId="6045" xr:uid="{00000000-0005-0000-0000-00008E170000}"/>
    <cellStyle name="Comma 39 4" xfId="31" xr:uid="{00000000-0005-0000-0000-00008F170000}"/>
    <cellStyle name="Comma 39 4 2" xfId="6046" xr:uid="{00000000-0005-0000-0000-000090170000}"/>
    <cellStyle name="Comma 39 5" xfId="6047" xr:uid="{00000000-0005-0000-0000-000091170000}"/>
    <cellStyle name="Comma 39 5 2" xfId="6048" xr:uid="{00000000-0005-0000-0000-000092170000}"/>
    <cellStyle name="Comma 39 6" xfId="6049" xr:uid="{00000000-0005-0000-0000-000093170000}"/>
    <cellStyle name="Comma 39 6 2" xfId="6050" xr:uid="{00000000-0005-0000-0000-000094170000}"/>
    <cellStyle name="Comma 39 7" xfId="6051" xr:uid="{00000000-0005-0000-0000-000095170000}"/>
    <cellStyle name="Comma 39 8" xfId="6052" xr:uid="{00000000-0005-0000-0000-000096170000}"/>
    <cellStyle name="Comma 4" xfId="6053" xr:uid="{00000000-0005-0000-0000-000097170000}"/>
    <cellStyle name="Comma 4 2" xfId="6054" xr:uid="{00000000-0005-0000-0000-000098170000}"/>
    <cellStyle name="Comma 4 2 2" xfId="6055" xr:uid="{00000000-0005-0000-0000-000099170000}"/>
    <cellStyle name="Comma 4 2 2 2" xfId="6056" xr:uid="{00000000-0005-0000-0000-00009A170000}"/>
    <cellStyle name="Comma 4 2 2 2 2" xfId="6057" xr:uid="{00000000-0005-0000-0000-00009B170000}"/>
    <cellStyle name="Comma 4 2 2 2 3" xfId="6058" xr:uid="{00000000-0005-0000-0000-00009C170000}"/>
    <cellStyle name="Comma 4 2 2 3" xfId="6059" xr:uid="{00000000-0005-0000-0000-00009D170000}"/>
    <cellStyle name="Comma 4 2 2 3 2" xfId="6060" xr:uid="{00000000-0005-0000-0000-00009E170000}"/>
    <cellStyle name="Comma 4 2 2 3 3" xfId="6061" xr:uid="{00000000-0005-0000-0000-00009F170000}"/>
    <cellStyle name="Comma 4 2 2 4" xfId="6062" xr:uid="{00000000-0005-0000-0000-0000A0170000}"/>
    <cellStyle name="Comma 4 2 3" xfId="6063" xr:uid="{00000000-0005-0000-0000-0000A1170000}"/>
    <cellStyle name="Comma 4 2 3 2" xfId="6064" xr:uid="{00000000-0005-0000-0000-0000A2170000}"/>
    <cellStyle name="Comma 4 2 3 2 2" xfId="6065" xr:uid="{00000000-0005-0000-0000-0000A3170000}"/>
    <cellStyle name="Comma 4 2 3 2 3" xfId="6066" xr:uid="{00000000-0005-0000-0000-0000A4170000}"/>
    <cellStyle name="Comma 4 2 3 2 3 2" xfId="6067" xr:uid="{00000000-0005-0000-0000-0000A5170000}"/>
    <cellStyle name="Comma 4 2 3 2 4" xfId="6068" xr:uid="{00000000-0005-0000-0000-0000A6170000}"/>
    <cellStyle name="Comma 4 2 3 2 5" xfId="6069" xr:uid="{00000000-0005-0000-0000-0000A7170000}"/>
    <cellStyle name="Comma 4 2 3 3" xfId="6070" xr:uid="{00000000-0005-0000-0000-0000A8170000}"/>
    <cellStyle name="Comma 4 2 3 3 2" xfId="6071" xr:uid="{00000000-0005-0000-0000-0000A9170000}"/>
    <cellStyle name="Comma 4 2 3 3 2 2" xfId="6072" xr:uid="{00000000-0005-0000-0000-0000AA170000}"/>
    <cellStyle name="Comma 4 2 3 3 3" xfId="6073" xr:uid="{00000000-0005-0000-0000-0000AB170000}"/>
    <cellStyle name="Comma 4 2 3 4" xfId="6074" xr:uid="{00000000-0005-0000-0000-0000AC170000}"/>
    <cellStyle name="Comma 4 2 3 4 2" xfId="6075" xr:uid="{00000000-0005-0000-0000-0000AD170000}"/>
    <cellStyle name="Comma 4 2 3 4 3" xfId="6076" xr:uid="{00000000-0005-0000-0000-0000AE170000}"/>
    <cellStyle name="Comma 4 2 3 5" xfId="6077" xr:uid="{00000000-0005-0000-0000-0000AF170000}"/>
    <cellStyle name="Comma 4 2 3 5 2" xfId="6078" xr:uid="{00000000-0005-0000-0000-0000B0170000}"/>
    <cellStyle name="Comma 4 2 3 5 3" xfId="6079" xr:uid="{00000000-0005-0000-0000-0000B1170000}"/>
    <cellStyle name="Comma 4 2 3 6" xfId="6080" xr:uid="{00000000-0005-0000-0000-0000B2170000}"/>
    <cellStyle name="Comma 4 2 3 6 2" xfId="6081" xr:uid="{00000000-0005-0000-0000-0000B3170000}"/>
    <cellStyle name="Comma 4 2 3 6 2 2" xfId="6082" xr:uid="{00000000-0005-0000-0000-0000B4170000}"/>
    <cellStyle name="Comma 4 2 3 7" xfId="6083" xr:uid="{00000000-0005-0000-0000-0000B5170000}"/>
    <cellStyle name="Comma 4 2 3 7 2" xfId="6084" xr:uid="{00000000-0005-0000-0000-0000B6170000}"/>
    <cellStyle name="Comma 4 2 3 7 3" xfId="6085" xr:uid="{00000000-0005-0000-0000-0000B7170000}"/>
    <cellStyle name="Comma 4 2 3 8" xfId="6086" xr:uid="{00000000-0005-0000-0000-0000B8170000}"/>
    <cellStyle name="Comma 4 2 4" xfId="6087" xr:uid="{00000000-0005-0000-0000-0000B9170000}"/>
    <cellStyle name="Comma 4 2 4 2" xfId="6088" xr:uid="{00000000-0005-0000-0000-0000BA170000}"/>
    <cellStyle name="Comma 4 2 4 2 2" xfId="6089" xr:uid="{00000000-0005-0000-0000-0000BB170000}"/>
    <cellStyle name="Comma 4 2 4 2 2 2" xfId="6090" xr:uid="{00000000-0005-0000-0000-0000BC170000}"/>
    <cellStyle name="Comma 4 2 4 2 3" xfId="6091" xr:uid="{00000000-0005-0000-0000-0000BD170000}"/>
    <cellStyle name="Comma 4 2 4 2 3 2" xfId="6092" xr:uid="{00000000-0005-0000-0000-0000BE170000}"/>
    <cellStyle name="Comma 4 2 4 2 4" xfId="6093" xr:uid="{00000000-0005-0000-0000-0000BF170000}"/>
    <cellStyle name="Comma 4 2 4 3" xfId="6094" xr:uid="{00000000-0005-0000-0000-0000C0170000}"/>
    <cellStyle name="Comma 4 2 4 3 2" xfId="6095" xr:uid="{00000000-0005-0000-0000-0000C1170000}"/>
    <cellStyle name="Comma 4 2 4 4" xfId="6096" xr:uid="{00000000-0005-0000-0000-0000C2170000}"/>
    <cellStyle name="Comma 4 2 4 4 2" xfId="6097" xr:uid="{00000000-0005-0000-0000-0000C3170000}"/>
    <cellStyle name="Comma 4 2 4 5" xfId="6098" xr:uid="{00000000-0005-0000-0000-0000C4170000}"/>
    <cellStyle name="Comma 4 2 4 5 2" xfId="6099" xr:uid="{00000000-0005-0000-0000-0000C5170000}"/>
    <cellStyle name="Comma 4 2 4 6" xfId="6100" xr:uid="{00000000-0005-0000-0000-0000C6170000}"/>
    <cellStyle name="Comma 4 2 4 7" xfId="6101" xr:uid="{00000000-0005-0000-0000-0000C7170000}"/>
    <cellStyle name="Comma 4 2 4 8" xfId="6102" xr:uid="{00000000-0005-0000-0000-0000C8170000}"/>
    <cellStyle name="Comma 4 2 5" xfId="6103" xr:uid="{00000000-0005-0000-0000-0000C9170000}"/>
    <cellStyle name="Comma 4 2 5 2" xfId="6104" xr:uid="{00000000-0005-0000-0000-0000CA170000}"/>
    <cellStyle name="Comma 4 2 5 3" xfId="6105" xr:uid="{00000000-0005-0000-0000-0000CB170000}"/>
    <cellStyle name="Comma 4 2 6" xfId="6106" xr:uid="{00000000-0005-0000-0000-0000CC170000}"/>
    <cellStyle name="Comma 4 2 6 2" xfId="6107" xr:uid="{00000000-0005-0000-0000-0000CD170000}"/>
    <cellStyle name="Comma 4 3" xfId="6108" xr:uid="{00000000-0005-0000-0000-0000CE170000}"/>
    <cellStyle name="Comma 4 3 2" xfId="6109" xr:uid="{00000000-0005-0000-0000-0000CF170000}"/>
    <cellStyle name="Comma 4 3 2 2" xfId="6110" xr:uid="{00000000-0005-0000-0000-0000D0170000}"/>
    <cellStyle name="Comma 4 3 2 2 2" xfId="6111" xr:uid="{00000000-0005-0000-0000-0000D1170000}"/>
    <cellStyle name="Comma 4 3 2 2 3" xfId="6112" xr:uid="{00000000-0005-0000-0000-0000D2170000}"/>
    <cellStyle name="Comma 4 3 2 2 3 2" xfId="6113" xr:uid="{00000000-0005-0000-0000-0000D3170000}"/>
    <cellStyle name="Comma 4 3 2 2 4" xfId="6114" xr:uid="{00000000-0005-0000-0000-0000D4170000}"/>
    <cellStyle name="Comma 4 3 2 2 5" xfId="6115" xr:uid="{00000000-0005-0000-0000-0000D5170000}"/>
    <cellStyle name="Comma 4 3 2 3" xfId="6116" xr:uid="{00000000-0005-0000-0000-0000D6170000}"/>
    <cellStyle name="Comma 4 3 2 3 2" xfId="6117" xr:uid="{00000000-0005-0000-0000-0000D7170000}"/>
    <cellStyle name="Comma 4 3 2 3 2 2" xfId="6118" xr:uid="{00000000-0005-0000-0000-0000D8170000}"/>
    <cellStyle name="Comma 4 3 2 3 3" xfId="6119" xr:uid="{00000000-0005-0000-0000-0000D9170000}"/>
    <cellStyle name="Comma 4 3 2 4" xfId="6120" xr:uid="{00000000-0005-0000-0000-0000DA170000}"/>
    <cellStyle name="Comma 4 3 2 4 2" xfId="6121" xr:uid="{00000000-0005-0000-0000-0000DB170000}"/>
    <cellStyle name="Comma 4 3 2 4 3" xfId="6122" xr:uid="{00000000-0005-0000-0000-0000DC170000}"/>
    <cellStyle name="Comma 4 3 2 5" xfId="6123" xr:uid="{00000000-0005-0000-0000-0000DD170000}"/>
    <cellStyle name="Comma 4 3 2 5 2" xfId="6124" xr:uid="{00000000-0005-0000-0000-0000DE170000}"/>
    <cellStyle name="Comma 4 3 2 5 3" xfId="6125" xr:uid="{00000000-0005-0000-0000-0000DF170000}"/>
    <cellStyle name="Comma 4 3 2 6" xfId="6126" xr:uid="{00000000-0005-0000-0000-0000E0170000}"/>
    <cellStyle name="Comma 4 3 2 6 2" xfId="6127" xr:uid="{00000000-0005-0000-0000-0000E1170000}"/>
    <cellStyle name="Comma 4 3 2 6 2 2" xfId="6128" xr:uid="{00000000-0005-0000-0000-0000E2170000}"/>
    <cellStyle name="Comma 4 3 2 7" xfId="6129" xr:uid="{00000000-0005-0000-0000-0000E3170000}"/>
    <cellStyle name="Comma 4 3 2 7 2" xfId="6130" xr:uid="{00000000-0005-0000-0000-0000E4170000}"/>
    <cellStyle name="Comma 4 3 2 7 3" xfId="6131" xr:uid="{00000000-0005-0000-0000-0000E5170000}"/>
    <cellStyle name="Comma 4 3 2 8" xfId="6132" xr:uid="{00000000-0005-0000-0000-0000E6170000}"/>
    <cellStyle name="Comma 4 3 3" xfId="6133" xr:uid="{00000000-0005-0000-0000-0000E7170000}"/>
    <cellStyle name="Comma 4 3 3 2" xfId="6134" xr:uid="{00000000-0005-0000-0000-0000E8170000}"/>
    <cellStyle name="Comma 4 3 3 2 2" xfId="6135" xr:uid="{00000000-0005-0000-0000-0000E9170000}"/>
    <cellStyle name="Comma 4 3 3 2 2 2" xfId="6136" xr:uid="{00000000-0005-0000-0000-0000EA170000}"/>
    <cellStyle name="Comma 4 3 3 2 3" xfId="6137" xr:uid="{00000000-0005-0000-0000-0000EB170000}"/>
    <cellStyle name="Comma 4 3 3 2 3 2" xfId="6138" xr:uid="{00000000-0005-0000-0000-0000EC170000}"/>
    <cellStyle name="Comma 4 3 3 2 4" xfId="6139" xr:uid="{00000000-0005-0000-0000-0000ED170000}"/>
    <cellStyle name="Comma 4 3 3 3" xfId="6140" xr:uid="{00000000-0005-0000-0000-0000EE170000}"/>
    <cellStyle name="Comma 4 3 3 3 2" xfId="6141" xr:uid="{00000000-0005-0000-0000-0000EF170000}"/>
    <cellStyle name="Comma 4 3 3 4" xfId="6142" xr:uid="{00000000-0005-0000-0000-0000F0170000}"/>
    <cellStyle name="Comma 4 3 3 4 2" xfId="6143" xr:uid="{00000000-0005-0000-0000-0000F1170000}"/>
    <cellStyle name="Comma 4 3 3 5" xfId="6144" xr:uid="{00000000-0005-0000-0000-0000F2170000}"/>
    <cellStyle name="Comma 4 3 3 5 2" xfId="6145" xr:uid="{00000000-0005-0000-0000-0000F3170000}"/>
    <cellStyle name="Comma 4 3 3 6" xfId="6146" xr:uid="{00000000-0005-0000-0000-0000F4170000}"/>
    <cellStyle name="Comma 4 3 3 7" xfId="6147" xr:uid="{00000000-0005-0000-0000-0000F5170000}"/>
    <cellStyle name="Comma 4 3 3 8" xfId="6148" xr:uid="{00000000-0005-0000-0000-0000F6170000}"/>
    <cellStyle name="Comma 4 3 4" xfId="6149" xr:uid="{00000000-0005-0000-0000-0000F7170000}"/>
    <cellStyle name="Comma 4 3 4 2" xfId="6150" xr:uid="{00000000-0005-0000-0000-0000F8170000}"/>
    <cellStyle name="Comma 4 3 4 3" xfId="6151" xr:uid="{00000000-0005-0000-0000-0000F9170000}"/>
    <cellStyle name="Comma 4 3 5" xfId="6152" xr:uid="{00000000-0005-0000-0000-0000FA170000}"/>
    <cellStyle name="Comma 4 3 5 2" xfId="6153" xr:uid="{00000000-0005-0000-0000-0000FB170000}"/>
    <cellStyle name="Comma 4 4" xfId="6154" xr:uid="{00000000-0005-0000-0000-0000FC170000}"/>
    <cellStyle name="Comma 4 4 2" xfId="6155" xr:uid="{00000000-0005-0000-0000-0000FD170000}"/>
    <cellStyle name="Comma 4 4 2 2" xfId="6156" xr:uid="{00000000-0005-0000-0000-0000FE170000}"/>
    <cellStyle name="Comma 4 4 2 3" xfId="6157" xr:uid="{00000000-0005-0000-0000-0000FF170000}"/>
    <cellStyle name="Comma 4 4 2 3 2" xfId="6158" xr:uid="{00000000-0005-0000-0000-000000180000}"/>
    <cellStyle name="Comma 4 4 2 4" xfId="6159" xr:uid="{00000000-0005-0000-0000-000001180000}"/>
    <cellStyle name="Comma 4 4 2 5" xfId="6160" xr:uid="{00000000-0005-0000-0000-000002180000}"/>
    <cellStyle name="Comma 4 4 3" xfId="6161" xr:uid="{00000000-0005-0000-0000-000003180000}"/>
    <cellStyle name="Comma 4 4 3 2" xfId="6162" xr:uid="{00000000-0005-0000-0000-000004180000}"/>
    <cellStyle name="Comma 4 4 3 2 2" xfId="6163" xr:uid="{00000000-0005-0000-0000-000005180000}"/>
    <cellStyle name="Comma 4 4 3 3" xfId="6164" xr:uid="{00000000-0005-0000-0000-000006180000}"/>
    <cellStyle name="Comma 4 4 4" xfId="6165" xr:uid="{00000000-0005-0000-0000-000007180000}"/>
    <cellStyle name="Comma 4 4 4 2" xfId="6166" xr:uid="{00000000-0005-0000-0000-000008180000}"/>
    <cellStyle name="Comma 4 4 4 3" xfId="6167" xr:uid="{00000000-0005-0000-0000-000009180000}"/>
    <cellStyle name="Comma 4 4 5" xfId="6168" xr:uid="{00000000-0005-0000-0000-00000A180000}"/>
    <cellStyle name="Comma 4 4 5 2" xfId="6169" xr:uid="{00000000-0005-0000-0000-00000B180000}"/>
    <cellStyle name="Comma 4 4 5 3" xfId="6170" xr:uid="{00000000-0005-0000-0000-00000C180000}"/>
    <cellStyle name="Comma 4 4 6" xfId="6171" xr:uid="{00000000-0005-0000-0000-00000D180000}"/>
    <cellStyle name="Comma 4 4 6 2" xfId="6172" xr:uid="{00000000-0005-0000-0000-00000E180000}"/>
    <cellStyle name="Comma 4 4 6 2 2" xfId="6173" xr:uid="{00000000-0005-0000-0000-00000F180000}"/>
    <cellStyle name="Comma 4 4 7" xfId="6174" xr:uid="{00000000-0005-0000-0000-000010180000}"/>
    <cellStyle name="Comma 4 4 7 2" xfId="6175" xr:uid="{00000000-0005-0000-0000-000011180000}"/>
    <cellStyle name="Comma 4 4 7 3" xfId="6176" xr:uid="{00000000-0005-0000-0000-000012180000}"/>
    <cellStyle name="Comma 4 4 8" xfId="6177" xr:uid="{00000000-0005-0000-0000-000013180000}"/>
    <cellStyle name="Comma 4 5" xfId="6178" xr:uid="{00000000-0005-0000-0000-000014180000}"/>
    <cellStyle name="Comma 4 5 2" xfId="6179" xr:uid="{00000000-0005-0000-0000-000015180000}"/>
    <cellStyle name="Comma 4 5 2 2" xfId="6180" xr:uid="{00000000-0005-0000-0000-000016180000}"/>
    <cellStyle name="Comma 4 5 2 2 2" xfId="6181" xr:uid="{00000000-0005-0000-0000-000017180000}"/>
    <cellStyle name="Comma 4 5 2 3" xfId="6182" xr:uid="{00000000-0005-0000-0000-000018180000}"/>
    <cellStyle name="Comma 4 5 2 3 2" xfId="6183" xr:uid="{00000000-0005-0000-0000-000019180000}"/>
    <cellStyle name="Comma 4 5 2 4" xfId="6184" xr:uid="{00000000-0005-0000-0000-00001A180000}"/>
    <cellStyle name="Comma 4 5 3" xfId="6185" xr:uid="{00000000-0005-0000-0000-00001B180000}"/>
    <cellStyle name="Comma 4 5 3 2" xfId="6186" xr:uid="{00000000-0005-0000-0000-00001C180000}"/>
    <cellStyle name="Comma 4 5 4" xfId="6187" xr:uid="{00000000-0005-0000-0000-00001D180000}"/>
    <cellStyle name="Comma 4 5 4 2" xfId="6188" xr:uid="{00000000-0005-0000-0000-00001E180000}"/>
    <cellStyle name="Comma 4 5 5" xfId="6189" xr:uid="{00000000-0005-0000-0000-00001F180000}"/>
    <cellStyle name="Comma 4 5 5 2" xfId="6190" xr:uid="{00000000-0005-0000-0000-000020180000}"/>
    <cellStyle name="Comma 4 5 6" xfId="6191" xr:uid="{00000000-0005-0000-0000-000021180000}"/>
    <cellStyle name="Comma 4 5 7" xfId="6192" xr:uid="{00000000-0005-0000-0000-000022180000}"/>
    <cellStyle name="Comma 4 5 8" xfId="6193" xr:uid="{00000000-0005-0000-0000-000023180000}"/>
    <cellStyle name="Comma 4 6" xfId="6194" xr:uid="{00000000-0005-0000-0000-000024180000}"/>
    <cellStyle name="Comma 4 6 2" xfId="6195" xr:uid="{00000000-0005-0000-0000-000025180000}"/>
    <cellStyle name="Comma 4 6 3" xfId="6196" xr:uid="{00000000-0005-0000-0000-000026180000}"/>
    <cellStyle name="Comma 4 6 4" xfId="6197" xr:uid="{00000000-0005-0000-0000-000027180000}"/>
    <cellStyle name="Comma 4 7" xfId="6198" xr:uid="{00000000-0005-0000-0000-000028180000}"/>
    <cellStyle name="Comma 4 7 2" xfId="6199" xr:uid="{00000000-0005-0000-0000-000029180000}"/>
    <cellStyle name="Comma 4 7 3" xfId="6200" xr:uid="{00000000-0005-0000-0000-00002A180000}"/>
    <cellStyle name="Comma 4 7 4" xfId="6201" xr:uid="{00000000-0005-0000-0000-00002B180000}"/>
    <cellStyle name="Comma 40" xfId="6202" xr:uid="{00000000-0005-0000-0000-00002C180000}"/>
    <cellStyle name="Comma 40 2" xfId="6203" xr:uid="{00000000-0005-0000-0000-00002D180000}"/>
    <cellStyle name="Comma 40 2 2" xfId="6204" xr:uid="{00000000-0005-0000-0000-00002E180000}"/>
    <cellStyle name="Comma 40 3" xfId="6205" xr:uid="{00000000-0005-0000-0000-00002F180000}"/>
    <cellStyle name="Comma 40 3 2" xfId="6206" xr:uid="{00000000-0005-0000-0000-000030180000}"/>
    <cellStyle name="Comma 40 4" xfId="6207" xr:uid="{00000000-0005-0000-0000-000031180000}"/>
    <cellStyle name="Comma 40 4 2" xfId="6208" xr:uid="{00000000-0005-0000-0000-000032180000}"/>
    <cellStyle name="Comma 40 5" xfId="6209" xr:uid="{00000000-0005-0000-0000-000033180000}"/>
    <cellStyle name="Comma 41" xfId="6210" xr:uid="{00000000-0005-0000-0000-000034180000}"/>
    <cellStyle name="Comma 41 2" xfId="6211" xr:uid="{00000000-0005-0000-0000-000035180000}"/>
    <cellStyle name="Comma 41 2 2" xfId="6212" xr:uid="{00000000-0005-0000-0000-000036180000}"/>
    <cellStyle name="Comma 41 2 3" xfId="6213" xr:uid="{00000000-0005-0000-0000-000037180000}"/>
    <cellStyle name="Comma 41 3" xfId="6214" xr:uid="{00000000-0005-0000-0000-000038180000}"/>
    <cellStyle name="Comma 41 3 2" xfId="6215" xr:uid="{00000000-0005-0000-0000-000039180000}"/>
    <cellStyle name="Comma 41 4" xfId="6216" xr:uid="{00000000-0005-0000-0000-00003A180000}"/>
    <cellStyle name="Comma 41 4 2" xfId="6217" xr:uid="{00000000-0005-0000-0000-00003B180000}"/>
    <cellStyle name="Comma 42" xfId="25" xr:uid="{00000000-0005-0000-0000-00003C180000}"/>
    <cellStyle name="Comma 42 2" xfId="29" xr:uid="{00000000-0005-0000-0000-00003D180000}"/>
    <cellStyle name="Comma 42 2 2" xfId="6218" xr:uid="{00000000-0005-0000-0000-00003E180000}"/>
    <cellStyle name="Comma 42 2 3" xfId="6219" xr:uid="{00000000-0005-0000-0000-00003F180000}"/>
    <cellStyle name="Comma 42 2 4" xfId="6220" xr:uid="{00000000-0005-0000-0000-000040180000}"/>
    <cellStyle name="Comma 42 3" xfId="6221" xr:uid="{00000000-0005-0000-0000-000041180000}"/>
    <cellStyle name="Comma 42 3 2" xfId="6222" xr:uid="{00000000-0005-0000-0000-000042180000}"/>
    <cellStyle name="Comma 42 3 3" xfId="6223" xr:uid="{00000000-0005-0000-0000-000043180000}"/>
    <cellStyle name="Comma 42 4" xfId="6224" xr:uid="{00000000-0005-0000-0000-000044180000}"/>
    <cellStyle name="Comma 42 4 2" xfId="6225" xr:uid="{00000000-0005-0000-0000-000045180000}"/>
    <cellStyle name="Comma 42 5" xfId="6226" xr:uid="{00000000-0005-0000-0000-000046180000}"/>
    <cellStyle name="Comma 42 6" xfId="6227" xr:uid="{00000000-0005-0000-0000-000047180000}"/>
    <cellStyle name="Comma 43" xfId="6228" xr:uid="{00000000-0005-0000-0000-000048180000}"/>
    <cellStyle name="Comma 43 2" xfId="6229" xr:uid="{00000000-0005-0000-0000-000049180000}"/>
    <cellStyle name="Comma 43 2 2" xfId="6230" xr:uid="{00000000-0005-0000-0000-00004A180000}"/>
    <cellStyle name="Comma 43 3" xfId="6231" xr:uid="{00000000-0005-0000-0000-00004B180000}"/>
    <cellStyle name="Comma 43 4" xfId="6232" xr:uid="{00000000-0005-0000-0000-00004C180000}"/>
    <cellStyle name="Comma 43 5" xfId="6233" xr:uid="{00000000-0005-0000-0000-00004D180000}"/>
    <cellStyle name="Comma 44" xfId="6234" xr:uid="{00000000-0005-0000-0000-00004E180000}"/>
    <cellStyle name="Comma 44 2" xfId="6235" xr:uid="{00000000-0005-0000-0000-00004F180000}"/>
    <cellStyle name="Comma 44 2 2" xfId="6236" xr:uid="{00000000-0005-0000-0000-000050180000}"/>
    <cellStyle name="Comma 44 3" xfId="6237" xr:uid="{00000000-0005-0000-0000-000051180000}"/>
    <cellStyle name="Comma 44 4" xfId="6238" xr:uid="{00000000-0005-0000-0000-000052180000}"/>
    <cellStyle name="Comma 45" xfId="6239" xr:uid="{00000000-0005-0000-0000-000053180000}"/>
    <cellStyle name="Comma 45 2" xfId="6240" xr:uid="{00000000-0005-0000-0000-000054180000}"/>
    <cellStyle name="Comma 45 2 2" xfId="6241" xr:uid="{00000000-0005-0000-0000-000055180000}"/>
    <cellStyle name="Comma 45 2 3" xfId="6242" xr:uid="{00000000-0005-0000-0000-000056180000}"/>
    <cellStyle name="Comma 45 3" xfId="6243" xr:uid="{00000000-0005-0000-0000-000057180000}"/>
    <cellStyle name="Comma 45 3 2" xfId="6244" xr:uid="{00000000-0005-0000-0000-000058180000}"/>
    <cellStyle name="Comma 46" xfId="6245" xr:uid="{00000000-0005-0000-0000-000059180000}"/>
    <cellStyle name="Comma 46 2" xfId="6246" xr:uid="{00000000-0005-0000-0000-00005A180000}"/>
    <cellStyle name="Comma 46 2 2" xfId="6247" xr:uid="{00000000-0005-0000-0000-00005B180000}"/>
    <cellStyle name="Comma 46 2 3" xfId="6248" xr:uid="{00000000-0005-0000-0000-00005C180000}"/>
    <cellStyle name="Comma 46 3" xfId="6249" xr:uid="{00000000-0005-0000-0000-00005D180000}"/>
    <cellStyle name="Comma 46 3 2" xfId="6250" xr:uid="{00000000-0005-0000-0000-00005E180000}"/>
    <cellStyle name="Comma 47" xfId="6251" xr:uid="{00000000-0005-0000-0000-00005F180000}"/>
    <cellStyle name="Comma 47 2" xfId="6252" xr:uid="{00000000-0005-0000-0000-000060180000}"/>
    <cellStyle name="Comma 47 2 2" xfId="6253" xr:uid="{00000000-0005-0000-0000-000061180000}"/>
    <cellStyle name="Comma 47 2 3" xfId="6254" xr:uid="{00000000-0005-0000-0000-000062180000}"/>
    <cellStyle name="Comma 47 3" xfId="6255" xr:uid="{00000000-0005-0000-0000-000063180000}"/>
    <cellStyle name="Comma 47 3 2" xfId="6256" xr:uid="{00000000-0005-0000-0000-000064180000}"/>
    <cellStyle name="Comma 48" xfId="6257" xr:uid="{00000000-0005-0000-0000-000065180000}"/>
    <cellStyle name="Comma 48 2" xfId="6258" xr:uid="{00000000-0005-0000-0000-000066180000}"/>
    <cellStyle name="Comma 48 2 2" xfId="6259" xr:uid="{00000000-0005-0000-0000-000067180000}"/>
    <cellStyle name="Comma 48 2 3" xfId="6260" xr:uid="{00000000-0005-0000-0000-000068180000}"/>
    <cellStyle name="Comma 48 3" xfId="6261" xr:uid="{00000000-0005-0000-0000-000069180000}"/>
    <cellStyle name="Comma 48 3 2" xfId="6262" xr:uid="{00000000-0005-0000-0000-00006A180000}"/>
    <cellStyle name="Comma 49" xfId="6263" xr:uid="{00000000-0005-0000-0000-00006B180000}"/>
    <cellStyle name="Comma 49 2" xfId="6264" xr:uid="{00000000-0005-0000-0000-00006C180000}"/>
    <cellStyle name="Comma 49 2 2" xfId="6265" xr:uid="{00000000-0005-0000-0000-00006D180000}"/>
    <cellStyle name="Comma 5" xfId="6266" xr:uid="{00000000-0005-0000-0000-00006E180000}"/>
    <cellStyle name="Comma 5 2" xfId="6267" xr:uid="{00000000-0005-0000-0000-00006F180000}"/>
    <cellStyle name="Comma 5 2 2" xfId="6268" xr:uid="{00000000-0005-0000-0000-000070180000}"/>
    <cellStyle name="Comma 5 2 2 2" xfId="6269" xr:uid="{00000000-0005-0000-0000-000071180000}"/>
    <cellStyle name="Comma 5 2 2 2 2" xfId="6270" xr:uid="{00000000-0005-0000-0000-000072180000}"/>
    <cellStyle name="Comma 5 2 2 2 3" xfId="6271" xr:uid="{00000000-0005-0000-0000-000073180000}"/>
    <cellStyle name="Comma 5 2 2 2 3 2" xfId="6272" xr:uid="{00000000-0005-0000-0000-000074180000}"/>
    <cellStyle name="Comma 5 2 2 2 4" xfId="6273" xr:uid="{00000000-0005-0000-0000-000075180000}"/>
    <cellStyle name="Comma 5 2 2 2 5" xfId="6274" xr:uid="{00000000-0005-0000-0000-000076180000}"/>
    <cellStyle name="Comma 5 2 2 3" xfId="6275" xr:uid="{00000000-0005-0000-0000-000077180000}"/>
    <cellStyle name="Comma 5 2 2 3 2" xfId="6276" xr:uid="{00000000-0005-0000-0000-000078180000}"/>
    <cellStyle name="Comma 5 2 2 3 2 2" xfId="6277" xr:uid="{00000000-0005-0000-0000-000079180000}"/>
    <cellStyle name="Comma 5 2 2 3 2 3" xfId="6278" xr:uid="{00000000-0005-0000-0000-00007A180000}"/>
    <cellStyle name="Comma 5 2 2 3 3" xfId="6279" xr:uid="{00000000-0005-0000-0000-00007B180000}"/>
    <cellStyle name="Comma 5 2 2 3 4" xfId="6280" xr:uid="{00000000-0005-0000-0000-00007C180000}"/>
    <cellStyle name="Comma 5 2 2 4" xfId="6281" xr:uid="{00000000-0005-0000-0000-00007D180000}"/>
    <cellStyle name="Comma 5 2 2 4 2" xfId="6282" xr:uid="{00000000-0005-0000-0000-00007E180000}"/>
    <cellStyle name="Comma 5 2 2 4 3" xfId="6283" xr:uid="{00000000-0005-0000-0000-00007F180000}"/>
    <cellStyle name="Comma 5 2 2 5" xfId="6284" xr:uid="{00000000-0005-0000-0000-000080180000}"/>
    <cellStyle name="Comma 5 2 2 5 2" xfId="6285" xr:uid="{00000000-0005-0000-0000-000081180000}"/>
    <cellStyle name="Comma 5 2 2 5 3" xfId="6286" xr:uid="{00000000-0005-0000-0000-000082180000}"/>
    <cellStyle name="Comma 5 2 2 6" xfId="6287" xr:uid="{00000000-0005-0000-0000-000083180000}"/>
    <cellStyle name="Comma 5 2 2 6 2" xfId="6288" xr:uid="{00000000-0005-0000-0000-000084180000}"/>
    <cellStyle name="Comma 5 2 2 6 2 2" xfId="6289" xr:uid="{00000000-0005-0000-0000-000085180000}"/>
    <cellStyle name="Comma 5 2 2 7" xfId="6290" xr:uid="{00000000-0005-0000-0000-000086180000}"/>
    <cellStyle name="Comma 5 2 2 7 2" xfId="6291" xr:uid="{00000000-0005-0000-0000-000087180000}"/>
    <cellStyle name="Comma 5 2 2 7 3" xfId="6292" xr:uid="{00000000-0005-0000-0000-000088180000}"/>
    <cellStyle name="Comma 5 2 2 8" xfId="6293" xr:uid="{00000000-0005-0000-0000-000089180000}"/>
    <cellStyle name="Comma 5 2 3" xfId="6294" xr:uid="{00000000-0005-0000-0000-00008A180000}"/>
    <cellStyle name="Comma 5 2 3 2" xfId="6295" xr:uid="{00000000-0005-0000-0000-00008B180000}"/>
    <cellStyle name="Comma 5 2 3 2 2" xfId="6296" xr:uid="{00000000-0005-0000-0000-00008C180000}"/>
    <cellStyle name="Comma 5 2 3 2 2 2" xfId="6297" xr:uid="{00000000-0005-0000-0000-00008D180000}"/>
    <cellStyle name="Comma 5 2 3 2 3" xfId="6298" xr:uid="{00000000-0005-0000-0000-00008E180000}"/>
    <cellStyle name="Comma 5 2 3 2 3 2" xfId="6299" xr:uid="{00000000-0005-0000-0000-00008F180000}"/>
    <cellStyle name="Comma 5 2 3 2 4" xfId="6300" xr:uid="{00000000-0005-0000-0000-000090180000}"/>
    <cellStyle name="Comma 5 2 3 3" xfId="6301" xr:uid="{00000000-0005-0000-0000-000091180000}"/>
    <cellStyle name="Comma 5 2 3 3 2" xfId="6302" xr:uid="{00000000-0005-0000-0000-000092180000}"/>
    <cellStyle name="Comma 5 2 3 4" xfId="6303" xr:uid="{00000000-0005-0000-0000-000093180000}"/>
    <cellStyle name="Comma 5 2 3 4 2" xfId="6304" xr:uid="{00000000-0005-0000-0000-000094180000}"/>
    <cellStyle name="Comma 5 2 3 5" xfId="6305" xr:uid="{00000000-0005-0000-0000-000095180000}"/>
    <cellStyle name="Comma 5 2 3 5 2" xfId="6306" xr:uid="{00000000-0005-0000-0000-000096180000}"/>
    <cellStyle name="Comma 5 2 3 6" xfId="6307" xr:uid="{00000000-0005-0000-0000-000097180000}"/>
    <cellStyle name="Comma 5 2 3 7" xfId="6308" xr:uid="{00000000-0005-0000-0000-000098180000}"/>
    <cellStyle name="Comma 5 2 3 8" xfId="6309" xr:uid="{00000000-0005-0000-0000-000099180000}"/>
    <cellStyle name="Comma 5 2 4" xfId="6310" xr:uid="{00000000-0005-0000-0000-00009A180000}"/>
    <cellStyle name="Comma 5 2 4 2" xfId="6311" xr:uid="{00000000-0005-0000-0000-00009B180000}"/>
    <cellStyle name="Comma 5 2 4 3" xfId="6312" xr:uid="{00000000-0005-0000-0000-00009C180000}"/>
    <cellStyle name="Comma 5 2 5" xfId="6313" xr:uid="{00000000-0005-0000-0000-00009D180000}"/>
    <cellStyle name="Comma 5 2 5 2" xfId="6314" xr:uid="{00000000-0005-0000-0000-00009E180000}"/>
    <cellStyle name="Comma 5 3" xfId="6315" xr:uid="{00000000-0005-0000-0000-00009F180000}"/>
    <cellStyle name="Comma 5 3 2" xfId="6316" xr:uid="{00000000-0005-0000-0000-0000A0180000}"/>
    <cellStyle name="Comma 5 3 2 2" xfId="6317" xr:uid="{00000000-0005-0000-0000-0000A1180000}"/>
    <cellStyle name="Comma 5 3 2 3" xfId="6318" xr:uid="{00000000-0005-0000-0000-0000A2180000}"/>
    <cellStyle name="Comma 5 3 2 3 2" xfId="6319" xr:uid="{00000000-0005-0000-0000-0000A3180000}"/>
    <cellStyle name="Comma 5 3 2 4" xfId="6320" xr:uid="{00000000-0005-0000-0000-0000A4180000}"/>
    <cellStyle name="Comma 5 3 2 5" xfId="6321" xr:uid="{00000000-0005-0000-0000-0000A5180000}"/>
    <cellStyle name="Comma 5 3 3" xfId="6322" xr:uid="{00000000-0005-0000-0000-0000A6180000}"/>
    <cellStyle name="Comma 5 3 3 2" xfId="6323" xr:uid="{00000000-0005-0000-0000-0000A7180000}"/>
    <cellStyle name="Comma 5 3 3 2 2" xfId="6324" xr:uid="{00000000-0005-0000-0000-0000A8180000}"/>
    <cellStyle name="Comma 5 3 3 2 3" xfId="6325" xr:uid="{00000000-0005-0000-0000-0000A9180000}"/>
    <cellStyle name="Comma 5 3 3 3" xfId="6326" xr:uid="{00000000-0005-0000-0000-0000AA180000}"/>
    <cellStyle name="Comma 5 3 4" xfId="6327" xr:uid="{00000000-0005-0000-0000-0000AB180000}"/>
    <cellStyle name="Comma 5 3 4 2" xfId="6328" xr:uid="{00000000-0005-0000-0000-0000AC180000}"/>
    <cellStyle name="Comma 5 3 4 2 2" xfId="6329" xr:uid="{00000000-0005-0000-0000-0000AD180000}"/>
    <cellStyle name="Comma 5 3 4 3" xfId="6330" xr:uid="{00000000-0005-0000-0000-0000AE180000}"/>
    <cellStyle name="Comma 5 3 5" xfId="6331" xr:uid="{00000000-0005-0000-0000-0000AF180000}"/>
    <cellStyle name="Comma 5 3 5 2" xfId="6332" xr:uid="{00000000-0005-0000-0000-0000B0180000}"/>
    <cellStyle name="Comma 5 3 5 3" xfId="6333" xr:uid="{00000000-0005-0000-0000-0000B1180000}"/>
    <cellStyle name="Comma 5 3 6" xfId="6334" xr:uid="{00000000-0005-0000-0000-0000B2180000}"/>
    <cellStyle name="Comma 5 3 6 2" xfId="6335" xr:uid="{00000000-0005-0000-0000-0000B3180000}"/>
    <cellStyle name="Comma 5 3 6 2 2" xfId="6336" xr:uid="{00000000-0005-0000-0000-0000B4180000}"/>
    <cellStyle name="Comma 5 3 7" xfId="6337" xr:uid="{00000000-0005-0000-0000-0000B5180000}"/>
    <cellStyle name="Comma 5 3 7 2" xfId="6338" xr:uid="{00000000-0005-0000-0000-0000B6180000}"/>
    <cellStyle name="Comma 5 3 7 3" xfId="6339" xr:uid="{00000000-0005-0000-0000-0000B7180000}"/>
    <cellStyle name="Comma 5 3 8" xfId="6340" xr:uid="{00000000-0005-0000-0000-0000B8180000}"/>
    <cellStyle name="Comma 5 4" xfId="6341" xr:uid="{00000000-0005-0000-0000-0000B9180000}"/>
    <cellStyle name="Comma 5 4 2" xfId="6342" xr:uid="{00000000-0005-0000-0000-0000BA180000}"/>
    <cellStyle name="Comma 5 4 2 2" xfId="6343" xr:uid="{00000000-0005-0000-0000-0000BB180000}"/>
    <cellStyle name="Comma 5 4 2 2 2" xfId="6344" xr:uid="{00000000-0005-0000-0000-0000BC180000}"/>
    <cellStyle name="Comma 5 4 2 2 2 2" xfId="6345" xr:uid="{00000000-0005-0000-0000-0000BD180000}"/>
    <cellStyle name="Comma 5 4 2 2 3" xfId="6346" xr:uid="{00000000-0005-0000-0000-0000BE180000}"/>
    <cellStyle name="Comma 5 4 2 3" xfId="6347" xr:uid="{00000000-0005-0000-0000-0000BF180000}"/>
    <cellStyle name="Comma 5 4 2 3 2" xfId="6348" xr:uid="{00000000-0005-0000-0000-0000C0180000}"/>
    <cellStyle name="Comma 5 4 2 4" xfId="6349" xr:uid="{00000000-0005-0000-0000-0000C1180000}"/>
    <cellStyle name="Comma 5 4 2 5" xfId="6350" xr:uid="{00000000-0005-0000-0000-0000C2180000}"/>
    <cellStyle name="Comma 5 4 2 6" xfId="6351" xr:uid="{00000000-0005-0000-0000-0000C3180000}"/>
    <cellStyle name="Comma 5 4 3" xfId="6352" xr:uid="{00000000-0005-0000-0000-0000C4180000}"/>
    <cellStyle name="Comma 5 4 3 2" xfId="6353" xr:uid="{00000000-0005-0000-0000-0000C5180000}"/>
    <cellStyle name="Comma 5 4 3 3" xfId="6354" xr:uid="{00000000-0005-0000-0000-0000C6180000}"/>
    <cellStyle name="Comma 5 4 4" xfId="6355" xr:uid="{00000000-0005-0000-0000-0000C7180000}"/>
    <cellStyle name="Comma 5 4 4 2" xfId="6356" xr:uid="{00000000-0005-0000-0000-0000C8180000}"/>
    <cellStyle name="Comma 5 4 5" xfId="6357" xr:uid="{00000000-0005-0000-0000-0000C9180000}"/>
    <cellStyle name="Comma 5 4 5 2" xfId="6358" xr:uid="{00000000-0005-0000-0000-0000CA180000}"/>
    <cellStyle name="Comma 5 4 6" xfId="6359" xr:uid="{00000000-0005-0000-0000-0000CB180000}"/>
    <cellStyle name="Comma 5 5" xfId="6360" xr:uid="{00000000-0005-0000-0000-0000CC180000}"/>
    <cellStyle name="Comma 5 5 2" xfId="6361" xr:uid="{00000000-0005-0000-0000-0000CD180000}"/>
    <cellStyle name="Comma 5 5 2 2" xfId="6362" xr:uid="{00000000-0005-0000-0000-0000CE180000}"/>
    <cellStyle name="Comma 5 5 3" xfId="6363" xr:uid="{00000000-0005-0000-0000-0000CF180000}"/>
    <cellStyle name="Comma 5 6" xfId="6364" xr:uid="{00000000-0005-0000-0000-0000D0180000}"/>
    <cellStyle name="Comma 5 6 2" xfId="6365" xr:uid="{00000000-0005-0000-0000-0000D1180000}"/>
    <cellStyle name="Comma 5 6 3" xfId="6366" xr:uid="{00000000-0005-0000-0000-0000D2180000}"/>
    <cellStyle name="Comma 5 6 4" xfId="6367" xr:uid="{00000000-0005-0000-0000-0000D3180000}"/>
    <cellStyle name="Comma 5 6 5" xfId="6368" xr:uid="{00000000-0005-0000-0000-0000D4180000}"/>
    <cellStyle name="Comma 5 7" xfId="6369" xr:uid="{00000000-0005-0000-0000-0000D5180000}"/>
    <cellStyle name="Comma 5 7 2" xfId="6370" xr:uid="{00000000-0005-0000-0000-0000D6180000}"/>
    <cellStyle name="Comma 50" xfId="6371" xr:uid="{00000000-0005-0000-0000-0000D7180000}"/>
    <cellStyle name="Comma 50 2" xfId="6372" xr:uid="{00000000-0005-0000-0000-0000D8180000}"/>
    <cellStyle name="Comma 50 2 2" xfId="6373" xr:uid="{00000000-0005-0000-0000-0000D9180000}"/>
    <cellStyle name="Comma 50 3" xfId="6374" xr:uid="{00000000-0005-0000-0000-0000DA180000}"/>
    <cellStyle name="Comma 51" xfId="6375" xr:uid="{00000000-0005-0000-0000-0000DB180000}"/>
    <cellStyle name="Comma 51 2" xfId="6376" xr:uid="{00000000-0005-0000-0000-0000DC180000}"/>
    <cellStyle name="Comma 51 2 2" xfId="6377" xr:uid="{00000000-0005-0000-0000-0000DD180000}"/>
    <cellStyle name="Comma 51 3" xfId="6378" xr:uid="{00000000-0005-0000-0000-0000DE180000}"/>
    <cellStyle name="Comma 52" xfId="6379" xr:uid="{00000000-0005-0000-0000-0000DF180000}"/>
    <cellStyle name="Comma 52 2" xfId="6380" xr:uid="{00000000-0005-0000-0000-0000E0180000}"/>
    <cellStyle name="Comma 52 3" xfId="6381" xr:uid="{00000000-0005-0000-0000-0000E1180000}"/>
    <cellStyle name="Comma 52 4" xfId="6382" xr:uid="{00000000-0005-0000-0000-0000E2180000}"/>
    <cellStyle name="Comma 52 5" xfId="6383" xr:uid="{00000000-0005-0000-0000-0000E3180000}"/>
    <cellStyle name="Comma 53" xfId="6384" xr:uid="{00000000-0005-0000-0000-0000E4180000}"/>
    <cellStyle name="Comma 53 2" xfId="6385" xr:uid="{00000000-0005-0000-0000-0000E5180000}"/>
    <cellStyle name="Comma 53 3" xfId="6386" xr:uid="{00000000-0005-0000-0000-0000E6180000}"/>
    <cellStyle name="Comma 54" xfId="6387" xr:uid="{00000000-0005-0000-0000-0000E7180000}"/>
    <cellStyle name="Comma 54 2" xfId="6388" xr:uid="{00000000-0005-0000-0000-0000E8180000}"/>
    <cellStyle name="Comma 55" xfId="6389" xr:uid="{00000000-0005-0000-0000-0000E9180000}"/>
    <cellStyle name="Comma 55 2" xfId="6390" xr:uid="{00000000-0005-0000-0000-0000EA180000}"/>
    <cellStyle name="Comma 55 3" xfId="6391" xr:uid="{00000000-0005-0000-0000-0000EB180000}"/>
    <cellStyle name="Comma 56" xfId="6392" xr:uid="{00000000-0005-0000-0000-0000EC180000}"/>
    <cellStyle name="Comma 56 2" xfId="6393" xr:uid="{00000000-0005-0000-0000-0000ED180000}"/>
    <cellStyle name="Comma 56 3" xfId="6394" xr:uid="{00000000-0005-0000-0000-0000EE180000}"/>
    <cellStyle name="Comma 57" xfId="6395" xr:uid="{00000000-0005-0000-0000-0000EF180000}"/>
    <cellStyle name="Comma 57 2" xfId="6396" xr:uid="{00000000-0005-0000-0000-0000F0180000}"/>
    <cellStyle name="Comma 57 3" xfId="6397" xr:uid="{00000000-0005-0000-0000-0000F1180000}"/>
    <cellStyle name="Comma 58" xfId="6398" xr:uid="{00000000-0005-0000-0000-0000F2180000}"/>
    <cellStyle name="Comma 58 2" xfId="6399" xr:uid="{00000000-0005-0000-0000-0000F3180000}"/>
    <cellStyle name="Comma 58 3" xfId="6400" xr:uid="{00000000-0005-0000-0000-0000F4180000}"/>
    <cellStyle name="Comma 59" xfId="6401" xr:uid="{00000000-0005-0000-0000-0000F5180000}"/>
    <cellStyle name="Comma 59 2" xfId="6402" xr:uid="{00000000-0005-0000-0000-0000F6180000}"/>
    <cellStyle name="Comma 59 3" xfId="6403" xr:uid="{00000000-0005-0000-0000-0000F7180000}"/>
    <cellStyle name="Comma 6" xfId="6404" xr:uid="{00000000-0005-0000-0000-0000F8180000}"/>
    <cellStyle name="Comma 6 2" xfId="6405" xr:uid="{00000000-0005-0000-0000-0000F9180000}"/>
    <cellStyle name="Comma 6 2 10" xfId="6406" xr:uid="{00000000-0005-0000-0000-0000FA180000}"/>
    <cellStyle name="Comma 6 2 11" xfId="6407" xr:uid="{00000000-0005-0000-0000-0000FB180000}"/>
    <cellStyle name="Comma 6 2 2" xfId="6408" xr:uid="{00000000-0005-0000-0000-0000FC180000}"/>
    <cellStyle name="Comma 6 2 2 2" xfId="6409" xr:uid="{00000000-0005-0000-0000-0000FD180000}"/>
    <cellStyle name="Comma 6 2 2 2 2" xfId="6410" xr:uid="{00000000-0005-0000-0000-0000FE180000}"/>
    <cellStyle name="Comma 6 2 2 2 2 2" xfId="6411" xr:uid="{00000000-0005-0000-0000-0000FF180000}"/>
    <cellStyle name="Comma 6 2 2 2 2 3" xfId="6412" xr:uid="{00000000-0005-0000-0000-000000190000}"/>
    <cellStyle name="Comma 6 2 2 2 2 3 2" xfId="6413" xr:uid="{00000000-0005-0000-0000-000001190000}"/>
    <cellStyle name="Comma 6 2 2 2 2 4" xfId="6414" xr:uid="{00000000-0005-0000-0000-000002190000}"/>
    <cellStyle name="Comma 6 2 2 2 2 5" xfId="6415" xr:uid="{00000000-0005-0000-0000-000003190000}"/>
    <cellStyle name="Comma 6 2 2 2 3" xfId="6416" xr:uid="{00000000-0005-0000-0000-000004190000}"/>
    <cellStyle name="Comma 6 2 2 2 3 2" xfId="6417" xr:uid="{00000000-0005-0000-0000-000005190000}"/>
    <cellStyle name="Comma 6 2 2 2 3 2 2" xfId="6418" xr:uid="{00000000-0005-0000-0000-000006190000}"/>
    <cellStyle name="Comma 6 2 2 2 3 3" xfId="6419" xr:uid="{00000000-0005-0000-0000-000007190000}"/>
    <cellStyle name="Comma 6 2 2 2 4" xfId="6420" xr:uid="{00000000-0005-0000-0000-000008190000}"/>
    <cellStyle name="Comma 6 2 2 2 4 2" xfId="6421" xr:uid="{00000000-0005-0000-0000-000009190000}"/>
    <cellStyle name="Comma 6 2 2 2 4 3" xfId="6422" xr:uid="{00000000-0005-0000-0000-00000A190000}"/>
    <cellStyle name="Comma 6 2 2 2 5" xfId="6423" xr:uid="{00000000-0005-0000-0000-00000B190000}"/>
    <cellStyle name="Comma 6 2 2 2 5 2" xfId="6424" xr:uid="{00000000-0005-0000-0000-00000C190000}"/>
    <cellStyle name="Comma 6 2 2 2 5 3" xfId="6425" xr:uid="{00000000-0005-0000-0000-00000D190000}"/>
    <cellStyle name="Comma 6 2 2 2 6" xfId="6426" xr:uid="{00000000-0005-0000-0000-00000E190000}"/>
    <cellStyle name="Comma 6 2 2 2 6 2" xfId="6427" xr:uid="{00000000-0005-0000-0000-00000F190000}"/>
    <cellStyle name="Comma 6 2 2 2 6 2 2" xfId="6428" xr:uid="{00000000-0005-0000-0000-000010190000}"/>
    <cellStyle name="Comma 6 2 2 2 7" xfId="6429" xr:uid="{00000000-0005-0000-0000-000011190000}"/>
    <cellStyle name="Comma 6 2 2 2 7 2" xfId="6430" xr:uid="{00000000-0005-0000-0000-000012190000}"/>
    <cellStyle name="Comma 6 2 2 2 7 3" xfId="6431" xr:uid="{00000000-0005-0000-0000-000013190000}"/>
    <cellStyle name="Comma 6 2 2 2 8" xfId="6432" xr:uid="{00000000-0005-0000-0000-000014190000}"/>
    <cellStyle name="Comma 6 2 2 3" xfId="6433" xr:uid="{00000000-0005-0000-0000-000015190000}"/>
    <cellStyle name="Comma 6 2 2 3 2" xfId="6434" xr:uid="{00000000-0005-0000-0000-000016190000}"/>
    <cellStyle name="Comma 6 2 2 3 2 2" xfId="6435" xr:uid="{00000000-0005-0000-0000-000017190000}"/>
    <cellStyle name="Comma 6 2 2 3 2 2 2" xfId="6436" xr:uid="{00000000-0005-0000-0000-000018190000}"/>
    <cellStyle name="Comma 6 2 2 3 2 3" xfId="6437" xr:uid="{00000000-0005-0000-0000-000019190000}"/>
    <cellStyle name="Comma 6 2 2 3 2 3 2" xfId="6438" xr:uid="{00000000-0005-0000-0000-00001A190000}"/>
    <cellStyle name="Comma 6 2 2 3 2 4" xfId="6439" xr:uid="{00000000-0005-0000-0000-00001B190000}"/>
    <cellStyle name="Comma 6 2 2 3 3" xfId="6440" xr:uid="{00000000-0005-0000-0000-00001C190000}"/>
    <cellStyle name="Comma 6 2 2 3 3 2" xfId="6441" xr:uid="{00000000-0005-0000-0000-00001D190000}"/>
    <cellStyle name="Comma 6 2 2 3 4" xfId="6442" xr:uid="{00000000-0005-0000-0000-00001E190000}"/>
    <cellStyle name="Comma 6 2 2 3 4 2" xfId="6443" xr:uid="{00000000-0005-0000-0000-00001F190000}"/>
    <cellStyle name="Comma 6 2 2 3 5" xfId="6444" xr:uid="{00000000-0005-0000-0000-000020190000}"/>
    <cellStyle name="Comma 6 2 2 3 5 2" xfId="6445" xr:uid="{00000000-0005-0000-0000-000021190000}"/>
    <cellStyle name="Comma 6 2 2 3 6" xfId="6446" xr:uid="{00000000-0005-0000-0000-000022190000}"/>
    <cellStyle name="Comma 6 2 2 3 7" xfId="6447" xr:uid="{00000000-0005-0000-0000-000023190000}"/>
    <cellStyle name="Comma 6 2 2 3 8" xfId="6448" xr:uid="{00000000-0005-0000-0000-000024190000}"/>
    <cellStyle name="Comma 6 2 2 4" xfId="6449" xr:uid="{00000000-0005-0000-0000-000025190000}"/>
    <cellStyle name="Comma 6 2 2 4 2" xfId="6450" xr:uid="{00000000-0005-0000-0000-000026190000}"/>
    <cellStyle name="Comma 6 2 2 4 3" xfId="6451" xr:uid="{00000000-0005-0000-0000-000027190000}"/>
    <cellStyle name="Comma 6 2 2 5" xfId="6452" xr:uid="{00000000-0005-0000-0000-000028190000}"/>
    <cellStyle name="Comma 6 2 2 5 2" xfId="6453" xr:uid="{00000000-0005-0000-0000-000029190000}"/>
    <cellStyle name="Comma 6 2 3" xfId="6454" xr:uid="{00000000-0005-0000-0000-00002A190000}"/>
    <cellStyle name="Comma 6 2 3 2" xfId="6455" xr:uid="{00000000-0005-0000-0000-00002B190000}"/>
    <cellStyle name="Comma 6 2 3 2 2" xfId="6456" xr:uid="{00000000-0005-0000-0000-00002C190000}"/>
    <cellStyle name="Comma 6 2 3 2 2 2" xfId="6457" xr:uid="{00000000-0005-0000-0000-00002D190000}"/>
    <cellStyle name="Comma 6 2 3 2 2 3" xfId="6458" xr:uid="{00000000-0005-0000-0000-00002E190000}"/>
    <cellStyle name="Comma 6 2 3 2 2 3 2" xfId="6459" xr:uid="{00000000-0005-0000-0000-00002F190000}"/>
    <cellStyle name="Comma 6 2 3 2 2 4" xfId="6460" xr:uid="{00000000-0005-0000-0000-000030190000}"/>
    <cellStyle name="Comma 6 2 3 2 2 5" xfId="6461" xr:uid="{00000000-0005-0000-0000-000031190000}"/>
    <cellStyle name="Comma 6 2 3 2 3" xfId="6462" xr:uid="{00000000-0005-0000-0000-000032190000}"/>
    <cellStyle name="Comma 6 2 3 2 3 2" xfId="6463" xr:uid="{00000000-0005-0000-0000-000033190000}"/>
    <cellStyle name="Comma 6 2 3 2 3 2 2" xfId="6464" xr:uid="{00000000-0005-0000-0000-000034190000}"/>
    <cellStyle name="Comma 6 2 3 2 3 3" xfId="6465" xr:uid="{00000000-0005-0000-0000-000035190000}"/>
    <cellStyle name="Comma 6 2 3 2 4" xfId="6466" xr:uid="{00000000-0005-0000-0000-000036190000}"/>
    <cellStyle name="Comma 6 2 3 2 4 2" xfId="6467" xr:uid="{00000000-0005-0000-0000-000037190000}"/>
    <cellStyle name="Comma 6 2 3 2 4 3" xfId="6468" xr:uid="{00000000-0005-0000-0000-000038190000}"/>
    <cellStyle name="Comma 6 2 3 2 5" xfId="6469" xr:uid="{00000000-0005-0000-0000-000039190000}"/>
    <cellStyle name="Comma 6 2 3 2 5 2" xfId="6470" xr:uid="{00000000-0005-0000-0000-00003A190000}"/>
    <cellStyle name="Comma 6 2 3 2 5 3" xfId="6471" xr:uid="{00000000-0005-0000-0000-00003B190000}"/>
    <cellStyle name="Comma 6 2 3 2 6" xfId="6472" xr:uid="{00000000-0005-0000-0000-00003C190000}"/>
    <cellStyle name="Comma 6 2 3 2 6 2" xfId="6473" xr:uid="{00000000-0005-0000-0000-00003D190000}"/>
    <cellStyle name="Comma 6 2 3 2 6 2 2" xfId="6474" xr:uid="{00000000-0005-0000-0000-00003E190000}"/>
    <cellStyle name="Comma 6 2 3 2 7" xfId="6475" xr:uid="{00000000-0005-0000-0000-00003F190000}"/>
    <cellStyle name="Comma 6 2 3 2 7 2" xfId="6476" xr:uid="{00000000-0005-0000-0000-000040190000}"/>
    <cellStyle name="Comma 6 2 3 2 7 3" xfId="6477" xr:uid="{00000000-0005-0000-0000-000041190000}"/>
    <cellStyle name="Comma 6 2 3 2 8" xfId="6478" xr:uid="{00000000-0005-0000-0000-000042190000}"/>
    <cellStyle name="Comma 6 2 3 3" xfId="6479" xr:uid="{00000000-0005-0000-0000-000043190000}"/>
    <cellStyle name="Comma 6 2 3 3 2" xfId="6480" xr:uid="{00000000-0005-0000-0000-000044190000}"/>
    <cellStyle name="Comma 6 2 3 3 2 2" xfId="6481" xr:uid="{00000000-0005-0000-0000-000045190000}"/>
    <cellStyle name="Comma 6 2 3 3 2 2 2" xfId="6482" xr:uid="{00000000-0005-0000-0000-000046190000}"/>
    <cellStyle name="Comma 6 2 3 3 2 3" xfId="6483" xr:uid="{00000000-0005-0000-0000-000047190000}"/>
    <cellStyle name="Comma 6 2 3 3 2 3 2" xfId="6484" xr:uid="{00000000-0005-0000-0000-000048190000}"/>
    <cellStyle name="Comma 6 2 3 3 2 4" xfId="6485" xr:uid="{00000000-0005-0000-0000-000049190000}"/>
    <cellStyle name="Comma 6 2 3 3 3" xfId="6486" xr:uid="{00000000-0005-0000-0000-00004A190000}"/>
    <cellStyle name="Comma 6 2 3 3 3 2" xfId="6487" xr:uid="{00000000-0005-0000-0000-00004B190000}"/>
    <cellStyle name="Comma 6 2 3 3 4" xfId="6488" xr:uid="{00000000-0005-0000-0000-00004C190000}"/>
    <cellStyle name="Comma 6 2 3 3 4 2" xfId="6489" xr:uid="{00000000-0005-0000-0000-00004D190000}"/>
    <cellStyle name="Comma 6 2 3 3 5" xfId="6490" xr:uid="{00000000-0005-0000-0000-00004E190000}"/>
    <cellStyle name="Comma 6 2 3 3 5 2" xfId="6491" xr:uid="{00000000-0005-0000-0000-00004F190000}"/>
    <cellStyle name="Comma 6 2 3 3 6" xfId="6492" xr:uid="{00000000-0005-0000-0000-000050190000}"/>
    <cellStyle name="Comma 6 2 3 3 7" xfId="6493" xr:uid="{00000000-0005-0000-0000-000051190000}"/>
    <cellStyle name="Comma 6 2 3 3 8" xfId="6494" xr:uid="{00000000-0005-0000-0000-000052190000}"/>
    <cellStyle name="Comma 6 2 3 4" xfId="6495" xr:uid="{00000000-0005-0000-0000-000053190000}"/>
    <cellStyle name="Comma 6 2 3 4 2" xfId="6496" xr:uid="{00000000-0005-0000-0000-000054190000}"/>
    <cellStyle name="Comma 6 2 3 4 3" xfId="6497" xr:uid="{00000000-0005-0000-0000-000055190000}"/>
    <cellStyle name="Comma 6 2 3 5" xfId="6498" xr:uid="{00000000-0005-0000-0000-000056190000}"/>
    <cellStyle name="Comma 6 2 3 5 2" xfId="6499" xr:uid="{00000000-0005-0000-0000-000057190000}"/>
    <cellStyle name="Comma 6 2 4" xfId="6500" xr:uid="{00000000-0005-0000-0000-000058190000}"/>
    <cellStyle name="Comma 6 2 4 2" xfId="6501" xr:uid="{00000000-0005-0000-0000-000059190000}"/>
    <cellStyle name="Comma 6 2 4 2 2" xfId="6502" xr:uid="{00000000-0005-0000-0000-00005A190000}"/>
    <cellStyle name="Comma 6 2 4 2 3" xfId="6503" xr:uid="{00000000-0005-0000-0000-00005B190000}"/>
    <cellStyle name="Comma 6 2 4 2 3 2" xfId="6504" xr:uid="{00000000-0005-0000-0000-00005C190000}"/>
    <cellStyle name="Comma 6 2 4 2 4" xfId="6505" xr:uid="{00000000-0005-0000-0000-00005D190000}"/>
    <cellStyle name="Comma 6 2 4 2 5" xfId="6506" xr:uid="{00000000-0005-0000-0000-00005E190000}"/>
    <cellStyle name="Comma 6 2 4 3" xfId="6507" xr:uid="{00000000-0005-0000-0000-00005F190000}"/>
    <cellStyle name="Comma 6 2 4 3 2" xfId="6508" xr:uid="{00000000-0005-0000-0000-000060190000}"/>
    <cellStyle name="Comma 6 2 4 3 2 2" xfId="6509" xr:uid="{00000000-0005-0000-0000-000061190000}"/>
    <cellStyle name="Comma 6 2 4 3 3" xfId="6510" xr:uid="{00000000-0005-0000-0000-000062190000}"/>
    <cellStyle name="Comma 6 2 4 4" xfId="6511" xr:uid="{00000000-0005-0000-0000-000063190000}"/>
    <cellStyle name="Comma 6 2 4 4 2" xfId="6512" xr:uid="{00000000-0005-0000-0000-000064190000}"/>
    <cellStyle name="Comma 6 2 4 4 3" xfId="6513" xr:uid="{00000000-0005-0000-0000-000065190000}"/>
    <cellStyle name="Comma 6 2 4 5" xfId="6514" xr:uid="{00000000-0005-0000-0000-000066190000}"/>
    <cellStyle name="Comma 6 2 4 5 2" xfId="6515" xr:uid="{00000000-0005-0000-0000-000067190000}"/>
    <cellStyle name="Comma 6 2 4 5 3" xfId="6516" xr:uid="{00000000-0005-0000-0000-000068190000}"/>
    <cellStyle name="Comma 6 2 4 6" xfId="6517" xr:uid="{00000000-0005-0000-0000-000069190000}"/>
    <cellStyle name="Comma 6 2 4 6 2" xfId="6518" xr:uid="{00000000-0005-0000-0000-00006A190000}"/>
    <cellStyle name="Comma 6 2 4 6 2 2" xfId="6519" xr:uid="{00000000-0005-0000-0000-00006B190000}"/>
    <cellStyle name="Comma 6 2 4 7" xfId="6520" xr:uid="{00000000-0005-0000-0000-00006C190000}"/>
    <cellStyle name="Comma 6 2 4 7 2" xfId="6521" xr:uid="{00000000-0005-0000-0000-00006D190000}"/>
    <cellStyle name="Comma 6 2 4 7 3" xfId="6522" xr:uid="{00000000-0005-0000-0000-00006E190000}"/>
    <cellStyle name="Comma 6 2 4 8" xfId="6523" xr:uid="{00000000-0005-0000-0000-00006F190000}"/>
    <cellStyle name="Comma 6 2 5" xfId="6524" xr:uid="{00000000-0005-0000-0000-000070190000}"/>
    <cellStyle name="Comma 6 2 5 2" xfId="6525" xr:uid="{00000000-0005-0000-0000-000071190000}"/>
    <cellStyle name="Comma 6 2 5 2 2" xfId="6526" xr:uid="{00000000-0005-0000-0000-000072190000}"/>
    <cellStyle name="Comma 6 2 5 2 2 2" xfId="6527" xr:uid="{00000000-0005-0000-0000-000073190000}"/>
    <cellStyle name="Comma 6 2 5 2 3" xfId="6528" xr:uid="{00000000-0005-0000-0000-000074190000}"/>
    <cellStyle name="Comma 6 2 5 2 3 2" xfId="6529" xr:uid="{00000000-0005-0000-0000-000075190000}"/>
    <cellStyle name="Comma 6 2 5 2 4" xfId="6530" xr:uid="{00000000-0005-0000-0000-000076190000}"/>
    <cellStyle name="Comma 6 2 5 3" xfId="6531" xr:uid="{00000000-0005-0000-0000-000077190000}"/>
    <cellStyle name="Comma 6 2 5 3 2" xfId="6532" xr:uid="{00000000-0005-0000-0000-000078190000}"/>
    <cellStyle name="Comma 6 2 5 3 2 2" xfId="6533" xr:uid="{00000000-0005-0000-0000-000079190000}"/>
    <cellStyle name="Comma 6 2 5 3 3" xfId="6534" xr:uid="{00000000-0005-0000-0000-00007A190000}"/>
    <cellStyle name="Comma 6 2 5 4" xfId="6535" xr:uid="{00000000-0005-0000-0000-00007B190000}"/>
    <cellStyle name="Comma 6 2 5 4 2" xfId="6536" xr:uid="{00000000-0005-0000-0000-00007C190000}"/>
    <cellStyle name="Comma 6 2 5 5" xfId="6537" xr:uid="{00000000-0005-0000-0000-00007D190000}"/>
    <cellStyle name="Comma 6 2 5 5 2" xfId="6538" xr:uid="{00000000-0005-0000-0000-00007E190000}"/>
    <cellStyle name="Comma 6 2 5 5 3" xfId="6539" xr:uid="{00000000-0005-0000-0000-00007F190000}"/>
    <cellStyle name="Comma 6 2 5 6" xfId="6540" xr:uid="{00000000-0005-0000-0000-000080190000}"/>
    <cellStyle name="Comma 6 2 5 7" xfId="6541" xr:uid="{00000000-0005-0000-0000-000081190000}"/>
    <cellStyle name="Comma 6 2 6" xfId="6542" xr:uid="{00000000-0005-0000-0000-000082190000}"/>
    <cellStyle name="Comma 6 2 6 2" xfId="6543" xr:uid="{00000000-0005-0000-0000-000083190000}"/>
    <cellStyle name="Comma 6 2 6 2 2" xfId="6544" xr:uid="{00000000-0005-0000-0000-000084190000}"/>
    <cellStyle name="Comma 6 2 6 3" xfId="6545" xr:uid="{00000000-0005-0000-0000-000085190000}"/>
    <cellStyle name="Comma 6 2 7" xfId="6546" xr:uid="{00000000-0005-0000-0000-000086190000}"/>
    <cellStyle name="Comma 6 2 7 2" xfId="6547" xr:uid="{00000000-0005-0000-0000-000087190000}"/>
    <cellStyle name="Comma 6 2 7 3" xfId="6548" xr:uid="{00000000-0005-0000-0000-000088190000}"/>
    <cellStyle name="Comma 6 2 8" xfId="6549" xr:uid="{00000000-0005-0000-0000-000089190000}"/>
    <cellStyle name="Comma 6 2 8 2" xfId="6550" xr:uid="{00000000-0005-0000-0000-00008A190000}"/>
    <cellStyle name="Comma 6 2 8 3" xfId="6551" xr:uid="{00000000-0005-0000-0000-00008B190000}"/>
    <cellStyle name="Comma 6 2 9" xfId="6552" xr:uid="{00000000-0005-0000-0000-00008C190000}"/>
    <cellStyle name="Comma 6 2 9 2" xfId="6553" xr:uid="{00000000-0005-0000-0000-00008D190000}"/>
    <cellStyle name="Comma 6 3" xfId="6554" xr:uid="{00000000-0005-0000-0000-00008E190000}"/>
    <cellStyle name="Comma 6 3 2" xfId="6555" xr:uid="{00000000-0005-0000-0000-00008F190000}"/>
    <cellStyle name="Comma 6 3 2 2" xfId="6556" xr:uid="{00000000-0005-0000-0000-000090190000}"/>
    <cellStyle name="Comma 6 3 2 2 2" xfId="6557" xr:uid="{00000000-0005-0000-0000-000091190000}"/>
    <cellStyle name="Comma 6 3 2 2 3" xfId="6558" xr:uid="{00000000-0005-0000-0000-000092190000}"/>
    <cellStyle name="Comma 6 3 2 2 3 2" xfId="6559" xr:uid="{00000000-0005-0000-0000-000093190000}"/>
    <cellStyle name="Comma 6 3 2 2 4" xfId="6560" xr:uid="{00000000-0005-0000-0000-000094190000}"/>
    <cellStyle name="Comma 6 3 2 2 5" xfId="6561" xr:uid="{00000000-0005-0000-0000-000095190000}"/>
    <cellStyle name="Comma 6 3 2 3" xfId="6562" xr:uid="{00000000-0005-0000-0000-000096190000}"/>
    <cellStyle name="Comma 6 3 2 3 2" xfId="6563" xr:uid="{00000000-0005-0000-0000-000097190000}"/>
    <cellStyle name="Comma 6 3 2 3 2 2" xfId="6564" xr:uid="{00000000-0005-0000-0000-000098190000}"/>
    <cellStyle name="Comma 6 3 2 3 2 3" xfId="6565" xr:uid="{00000000-0005-0000-0000-000099190000}"/>
    <cellStyle name="Comma 6 3 2 3 3" xfId="6566" xr:uid="{00000000-0005-0000-0000-00009A190000}"/>
    <cellStyle name="Comma 6 3 2 3 4" xfId="6567" xr:uid="{00000000-0005-0000-0000-00009B190000}"/>
    <cellStyle name="Comma 6 3 2 4" xfId="6568" xr:uid="{00000000-0005-0000-0000-00009C190000}"/>
    <cellStyle name="Comma 6 3 2 4 2" xfId="6569" xr:uid="{00000000-0005-0000-0000-00009D190000}"/>
    <cellStyle name="Comma 6 3 2 4 3" xfId="6570" xr:uid="{00000000-0005-0000-0000-00009E190000}"/>
    <cellStyle name="Comma 6 3 2 5" xfId="6571" xr:uid="{00000000-0005-0000-0000-00009F190000}"/>
    <cellStyle name="Comma 6 3 2 5 2" xfId="6572" xr:uid="{00000000-0005-0000-0000-0000A0190000}"/>
    <cellStyle name="Comma 6 3 2 5 3" xfId="6573" xr:uid="{00000000-0005-0000-0000-0000A1190000}"/>
    <cellStyle name="Comma 6 3 2 6" xfId="6574" xr:uid="{00000000-0005-0000-0000-0000A2190000}"/>
    <cellStyle name="Comma 6 3 2 6 2" xfId="6575" xr:uid="{00000000-0005-0000-0000-0000A3190000}"/>
    <cellStyle name="Comma 6 3 2 6 2 2" xfId="6576" xr:uid="{00000000-0005-0000-0000-0000A4190000}"/>
    <cellStyle name="Comma 6 3 2 7" xfId="6577" xr:uid="{00000000-0005-0000-0000-0000A5190000}"/>
    <cellStyle name="Comma 6 3 2 7 2" xfId="6578" xr:uid="{00000000-0005-0000-0000-0000A6190000}"/>
    <cellStyle name="Comma 6 3 2 7 3" xfId="6579" xr:uid="{00000000-0005-0000-0000-0000A7190000}"/>
    <cellStyle name="Comma 6 3 2 8" xfId="6580" xr:uid="{00000000-0005-0000-0000-0000A8190000}"/>
    <cellStyle name="Comma 6 3 3" xfId="6581" xr:uid="{00000000-0005-0000-0000-0000A9190000}"/>
    <cellStyle name="Comma 6 3 3 2" xfId="6582" xr:uid="{00000000-0005-0000-0000-0000AA190000}"/>
    <cellStyle name="Comma 6 3 3 2 2" xfId="6583" xr:uid="{00000000-0005-0000-0000-0000AB190000}"/>
    <cellStyle name="Comma 6 3 3 2 2 2" xfId="6584" xr:uid="{00000000-0005-0000-0000-0000AC190000}"/>
    <cellStyle name="Comma 6 3 3 2 3" xfId="6585" xr:uid="{00000000-0005-0000-0000-0000AD190000}"/>
    <cellStyle name="Comma 6 3 3 2 3 2" xfId="6586" xr:uid="{00000000-0005-0000-0000-0000AE190000}"/>
    <cellStyle name="Comma 6 3 3 2 4" xfId="6587" xr:uid="{00000000-0005-0000-0000-0000AF190000}"/>
    <cellStyle name="Comma 6 3 3 3" xfId="6588" xr:uid="{00000000-0005-0000-0000-0000B0190000}"/>
    <cellStyle name="Comma 6 3 3 3 2" xfId="6589" xr:uid="{00000000-0005-0000-0000-0000B1190000}"/>
    <cellStyle name="Comma 6 3 3 4" xfId="6590" xr:uid="{00000000-0005-0000-0000-0000B2190000}"/>
    <cellStyle name="Comma 6 3 3 4 2" xfId="6591" xr:uid="{00000000-0005-0000-0000-0000B3190000}"/>
    <cellStyle name="Comma 6 3 3 5" xfId="6592" xr:uid="{00000000-0005-0000-0000-0000B4190000}"/>
    <cellStyle name="Comma 6 3 3 5 2" xfId="6593" xr:uid="{00000000-0005-0000-0000-0000B5190000}"/>
    <cellStyle name="Comma 6 3 3 6" xfId="6594" xr:uid="{00000000-0005-0000-0000-0000B6190000}"/>
    <cellStyle name="Comma 6 3 3 7" xfId="6595" xr:uid="{00000000-0005-0000-0000-0000B7190000}"/>
    <cellStyle name="Comma 6 3 3 8" xfId="6596" xr:uid="{00000000-0005-0000-0000-0000B8190000}"/>
    <cellStyle name="Comma 6 3 4" xfId="6597" xr:uid="{00000000-0005-0000-0000-0000B9190000}"/>
    <cellStyle name="Comma 6 3 4 2" xfId="6598" xr:uid="{00000000-0005-0000-0000-0000BA190000}"/>
    <cellStyle name="Comma 6 3 4 3" xfId="6599" xr:uid="{00000000-0005-0000-0000-0000BB190000}"/>
    <cellStyle name="Comma 6 3 5" xfId="6600" xr:uid="{00000000-0005-0000-0000-0000BC190000}"/>
    <cellStyle name="Comma 6 3 5 2" xfId="6601" xr:uid="{00000000-0005-0000-0000-0000BD190000}"/>
    <cellStyle name="Comma 6 4" xfId="6602" xr:uid="{00000000-0005-0000-0000-0000BE190000}"/>
    <cellStyle name="Comma 6 4 2" xfId="6603" xr:uid="{00000000-0005-0000-0000-0000BF190000}"/>
    <cellStyle name="Comma 6 4 2 2" xfId="6604" xr:uid="{00000000-0005-0000-0000-0000C0190000}"/>
    <cellStyle name="Comma 6 4 2 2 2" xfId="6605" xr:uid="{00000000-0005-0000-0000-0000C1190000}"/>
    <cellStyle name="Comma 6 4 2 3" xfId="6606" xr:uid="{00000000-0005-0000-0000-0000C2190000}"/>
    <cellStyle name="Comma 6 4 2 3 2" xfId="6607" xr:uid="{00000000-0005-0000-0000-0000C3190000}"/>
    <cellStyle name="Comma 6 4 2 4" xfId="6608" xr:uid="{00000000-0005-0000-0000-0000C4190000}"/>
    <cellStyle name="Comma 6 4 2 5" xfId="6609" xr:uid="{00000000-0005-0000-0000-0000C5190000}"/>
    <cellStyle name="Comma 6 4 3" xfId="6610" xr:uid="{00000000-0005-0000-0000-0000C6190000}"/>
    <cellStyle name="Comma 6 4 4" xfId="6611" xr:uid="{00000000-0005-0000-0000-0000C7190000}"/>
    <cellStyle name="Comma 6 5" xfId="6612" xr:uid="{00000000-0005-0000-0000-0000C8190000}"/>
    <cellStyle name="Comma 6 5 2" xfId="6613" xr:uid="{00000000-0005-0000-0000-0000C9190000}"/>
    <cellStyle name="Comma 6 5 3" xfId="6614" xr:uid="{00000000-0005-0000-0000-0000CA190000}"/>
    <cellStyle name="Comma 6 6" xfId="6615" xr:uid="{00000000-0005-0000-0000-0000CB190000}"/>
    <cellStyle name="Comma 6 7" xfId="6616" xr:uid="{00000000-0005-0000-0000-0000CC190000}"/>
    <cellStyle name="Comma 6 7 2" xfId="6617" xr:uid="{00000000-0005-0000-0000-0000CD190000}"/>
    <cellStyle name="Comma 60" xfId="6618" xr:uid="{00000000-0005-0000-0000-0000CE190000}"/>
    <cellStyle name="Comma 60 2" xfId="6619" xr:uid="{00000000-0005-0000-0000-0000CF190000}"/>
    <cellStyle name="Comma 60 3" xfId="6620" xr:uid="{00000000-0005-0000-0000-0000D0190000}"/>
    <cellStyle name="Comma 61" xfId="6621" xr:uid="{00000000-0005-0000-0000-0000D1190000}"/>
    <cellStyle name="Comma 61 2" xfId="6622" xr:uid="{00000000-0005-0000-0000-0000D2190000}"/>
    <cellStyle name="Comma 61 3" xfId="6623" xr:uid="{00000000-0005-0000-0000-0000D3190000}"/>
    <cellStyle name="Comma 62" xfId="6624" xr:uid="{00000000-0005-0000-0000-0000D4190000}"/>
    <cellStyle name="Comma 62 2" xfId="6625" xr:uid="{00000000-0005-0000-0000-0000D5190000}"/>
    <cellStyle name="Comma 62 3" xfId="6626" xr:uid="{00000000-0005-0000-0000-0000D6190000}"/>
    <cellStyle name="Comma 63" xfId="6627" xr:uid="{00000000-0005-0000-0000-0000D7190000}"/>
    <cellStyle name="Comma 63 2" xfId="6628" xr:uid="{00000000-0005-0000-0000-0000D8190000}"/>
    <cellStyle name="Comma 63 3" xfId="6629" xr:uid="{00000000-0005-0000-0000-0000D9190000}"/>
    <cellStyle name="Comma 64" xfId="6630" xr:uid="{00000000-0005-0000-0000-0000DA190000}"/>
    <cellStyle name="Comma 64 2" xfId="6631" xr:uid="{00000000-0005-0000-0000-0000DB190000}"/>
    <cellStyle name="Comma 64 3" xfId="6632" xr:uid="{00000000-0005-0000-0000-0000DC190000}"/>
    <cellStyle name="Comma 65" xfId="6633" xr:uid="{00000000-0005-0000-0000-0000DD190000}"/>
    <cellStyle name="Comma 65 2" xfId="6634" xr:uid="{00000000-0005-0000-0000-0000DE190000}"/>
    <cellStyle name="Comma 65 3" xfId="6635" xr:uid="{00000000-0005-0000-0000-0000DF190000}"/>
    <cellStyle name="Comma 66" xfId="6636" xr:uid="{00000000-0005-0000-0000-0000E0190000}"/>
    <cellStyle name="Comma 66 2" xfId="6637" xr:uid="{00000000-0005-0000-0000-0000E1190000}"/>
    <cellStyle name="Comma 66 3" xfId="6638" xr:uid="{00000000-0005-0000-0000-0000E2190000}"/>
    <cellStyle name="Comma 67" xfId="6639" xr:uid="{00000000-0005-0000-0000-0000E3190000}"/>
    <cellStyle name="Comma 67 2" xfId="6640" xr:uid="{00000000-0005-0000-0000-0000E4190000}"/>
    <cellStyle name="Comma 67 3" xfId="6641" xr:uid="{00000000-0005-0000-0000-0000E5190000}"/>
    <cellStyle name="Comma 68" xfId="6642" xr:uid="{00000000-0005-0000-0000-0000E6190000}"/>
    <cellStyle name="Comma 68 2" xfId="6643" xr:uid="{00000000-0005-0000-0000-0000E7190000}"/>
    <cellStyle name="Comma 69" xfId="6644" xr:uid="{00000000-0005-0000-0000-0000E8190000}"/>
    <cellStyle name="Comma 69 2" xfId="6645" xr:uid="{00000000-0005-0000-0000-0000E9190000}"/>
    <cellStyle name="Comma 7" xfId="6646" xr:uid="{00000000-0005-0000-0000-0000EA190000}"/>
    <cellStyle name="Comma 7 2" xfId="6647" xr:uid="{00000000-0005-0000-0000-0000EB190000}"/>
    <cellStyle name="Comma 7 2 2" xfId="6648" xr:uid="{00000000-0005-0000-0000-0000EC190000}"/>
    <cellStyle name="Comma 7 2 2 2" xfId="6649" xr:uid="{00000000-0005-0000-0000-0000ED190000}"/>
    <cellStyle name="Comma 7 2 2 2 2" xfId="6650" xr:uid="{00000000-0005-0000-0000-0000EE190000}"/>
    <cellStyle name="Comma 7 2 2 2 2 2" xfId="6651" xr:uid="{00000000-0005-0000-0000-0000EF190000}"/>
    <cellStyle name="Comma 7 2 2 2 2 3" xfId="6652" xr:uid="{00000000-0005-0000-0000-0000F0190000}"/>
    <cellStyle name="Comma 7 2 2 2 2 3 2" xfId="6653" xr:uid="{00000000-0005-0000-0000-0000F1190000}"/>
    <cellStyle name="Comma 7 2 2 2 2 4" xfId="6654" xr:uid="{00000000-0005-0000-0000-0000F2190000}"/>
    <cellStyle name="Comma 7 2 2 2 2 5" xfId="6655" xr:uid="{00000000-0005-0000-0000-0000F3190000}"/>
    <cellStyle name="Comma 7 2 2 2 3" xfId="6656" xr:uid="{00000000-0005-0000-0000-0000F4190000}"/>
    <cellStyle name="Comma 7 2 2 2 3 2" xfId="6657" xr:uid="{00000000-0005-0000-0000-0000F5190000}"/>
    <cellStyle name="Comma 7 2 2 2 3 2 2" xfId="6658" xr:uid="{00000000-0005-0000-0000-0000F6190000}"/>
    <cellStyle name="Comma 7 2 2 2 3 3" xfId="6659" xr:uid="{00000000-0005-0000-0000-0000F7190000}"/>
    <cellStyle name="Comma 7 2 2 2 4" xfId="6660" xr:uid="{00000000-0005-0000-0000-0000F8190000}"/>
    <cellStyle name="Comma 7 2 2 2 4 2" xfId="6661" xr:uid="{00000000-0005-0000-0000-0000F9190000}"/>
    <cellStyle name="Comma 7 2 2 2 4 3" xfId="6662" xr:uid="{00000000-0005-0000-0000-0000FA190000}"/>
    <cellStyle name="Comma 7 2 2 2 5" xfId="6663" xr:uid="{00000000-0005-0000-0000-0000FB190000}"/>
    <cellStyle name="Comma 7 2 2 2 5 2" xfId="6664" xr:uid="{00000000-0005-0000-0000-0000FC190000}"/>
    <cellStyle name="Comma 7 2 2 2 5 3" xfId="6665" xr:uid="{00000000-0005-0000-0000-0000FD190000}"/>
    <cellStyle name="Comma 7 2 2 2 6" xfId="6666" xr:uid="{00000000-0005-0000-0000-0000FE190000}"/>
    <cellStyle name="Comma 7 2 2 2 6 2" xfId="6667" xr:uid="{00000000-0005-0000-0000-0000FF190000}"/>
    <cellStyle name="Comma 7 2 2 2 6 2 2" xfId="6668" xr:uid="{00000000-0005-0000-0000-0000001A0000}"/>
    <cellStyle name="Comma 7 2 2 2 7" xfId="6669" xr:uid="{00000000-0005-0000-0000-0000011A0000}"/>
    <cellStyle name="Comma 7 2 2 2 7 2" xfId="6670" xr:uid="{00000000-0005-0000-0000-0000021A0000}"/>
    <cellStyle name="Comma 7 2 2 2 7 3" xfId="6671" xr:uid="{00000000-0005-0000-0000-0000031A0000}"/>
    <cellStyle name="Comma 7 2 2 2 8" xfId="6672" xr:uid="{00000000-0005-0000-0000-0000041A0000}"/>
    <cellStyle name="Comma 7 2 2 3" xfId="6673" xr:uid="{00000000-0005-0000-0000-0000051A0000}"/>
    <cellStyle name="Comma 7 2 2 3 2" xfId="6674" xr:uid="{00000000-0005-0000-0000-0000061A0000}"/>
    <cellStyle name="Comma 7 2 2 3 2 2" xfId="6675" xr:uid="{00000000-0005-0000-0000-0000071A0000}"/>
    <cellStyle name="Comma 7 2 2 3 2 2 2" xfId="6676" xr:uid="{00000000-0005-0000-0000-0000081A0000}"/>
    <cellStyle name="Comma 7 2 2 3 2 3" xfId="6677" xr:uid="{00000000-0005-0000-0000-0000091A0000}"/>
    <cellStyle name="Comma 7 2 2 3 2 3 2" xfId="6678" xr:uid="{00000000-0005-0000-0000-00000A1A0000}"/>
    <cellStyle name="Comma 7 2 2 3 2 4" xfId="6679" xr:uid="{00000000-0005-0000-0000-00000B1A0000}"/>
    <cellStyle name="Comma 7 2 2 3 3" xfId="6680" xr:uid="{00000000-0005-0000-0000-00000C1A0000}"/>
    <cellStyle name="Comma 7 2 2 3 3 2" xfId="6681" xr:uid="{00000000-0005-0000-0000-00000D1A0000}"/>
    <cellStyle name="Comma 7 2 2 3 4" xfId="6682" xr:uid="{00000000-0005-0000-0000-00000E1A0000}"/>
    <cellStyle name="Comma 7 2 2 3 4 2" xfId="6683" xr:uid="{00000000-0005-0000-0000-00000F1A0000}"/>
    <cellStyle name="Comma 7 2 2 3 5" xfId="6684" xr:uid="{00000000-0005-0000-0000-0000101A0000}"/>
    <cellStyle name="Comma 7 2 2 3 5 2" xfId="6685" xr:uid="{00000000-0005-0000-0000-0000111A0000}"/>
    <cellStyle name="Comma 7 2 2 3 6" xfId="6686" xr:uid="{00000000-0005-0000-0000-0000121A0000}"/>
    <cellStyle name="Comma 7 2 2 3 7" xfId="6687" xr:uid="{00000000-0005-0000-0000-0000131A0000}"/>
    <cellStyle name="Comma 7 2 2 3 8" xfId="6688" xr:uid="{00000000-0005-0000-0000-0000141A0000}"/>
    <cellStyle name="Comma 7 2 2 4" xfId="6689" xr:uid="{00000000-0005-0000-0000-0000151A0000}"/>
    <cellStyle name="Comma 7 2 2 4 2" xfId="6690" xr:uid="{00000000-0005-0000-0000-0000161A0000}"/>
    <cellStyle name="Comma 7 2 2 4 3" xfId="6691" xr:uid="{00000000-0005-0000-0000-0000171A0000}"/>
    <cellStyle name="Comma 7 2 2 5" xfId="6692" xr:uid="{00000000-0005-0000-0000-0000181A0000}"/>
    <cellStyle name="Comma 7 2 2 5 2" xfId="6693" xr:uid="{00000000-0005-0000-0000-0000191A0000}"/>
    <cellStyle name="Comma 7 2 3" xfId="6694" xr:uid="{00000000-0005-0000-0000-00001A1A0000}"/>
    <cellStyle name="Comma 7 2 3 2" xfId="6695" xr:uid="{00000000-0005-0000-0000-00001B1A0000}"/>
    <cellStyle name="Comma 7 2 3 3" xfId="6696" xr:uid="{00000000-0005-0000-0000-00001C1A0000}"/>
    <cellStyle name="Comma 7 2 4" xfId="6697" xr:uid="{00000000-0005-0000-0000-00001D1A0000}"/>
    <cellStyle name="Comma 7 2 4 2" xfId="6698" xr:uid="{00000000-0005-0000-0000-00001E1A0000}"/>
    <cellStyle name="Comma 7 2 4 3" xfId="6699" xr:uid="{00000000-0005-0000-0000-00001F1A0000}"/>
    <cellStyle name="Comma 7 2 5" xfId="6700" xr:uid="{00000000-0005-0000-0000-0000201A0000}"/>
    <cellStyle name="Comma 7 3" xfId="6701" xr:uid="{00000000-0005-0000-0000-0000211A0000}"/>
    <cellStyle name="Comma 7 3 2" xfId="6702" xr:uid="{00000000-0005-0000-0000-0000221A0000}"/>
    <cellStyle name="Comma 7 3 2 2" xfId="6703" xr:uid="{00000000-0005-0000-0000-0000231A0000}"/>
    <cellStyle name="Comma 7 3 2 2 2" xfId="6704" xr:uid="{00000000-0005-0000-0000-0000241A0000}"/>
    <cellStyle name="Comma 7 3 2 2 3" xfId="6705" xr:uid="{00000000-0005-0000-0000-0000251A0000}"/>
    <cellStyle name="Comma 7 3 2 3" xfId="6706" xr:uid="{00000000-0005-0000-0000-0000261A0000}"/>
    <cellStyle name="Comma 7 3 3" xfId="6707" xr:uid="{00000000-0005-0000-0000-0000271A0000}"/>
    <cellStyle name="Comma 7 3 3 2" xfId="6708" xr:uid="{00000000-0005-0000-0000-0000281A0000}"/>
    <cellStyle name="Comma 7 3 3 3" xfId="6709" xr:uid="{00000000-0005-0000-0000-0000291A0000}"/>
    <cellStyle name="Comma 7 3 4" xfId="6710" xr:uid="{00000000-0005-0000-0000-00002A1A0000}"/>
    <cellStyle name="Comma 7 3 5" xfId="6711" xr:uid="{00000000-0005-0000-0000-00002B1A0000}"/>
    <cellStyle name="Comma 7 3 6" xfId="56857" xr:uid="{00000000-0005-0000-0000-00002C1A0000}"/>
    <cellStyle name="Comma 7 4" xfId="6712" xr:uid="{00000000-0005-0000-0000-00002D1A0000}"/>
    <cellStyle name="Comma 7 4 2" xfId="6713" xr:uid="{00000000-0005-0000-0000-00002E1A0000}"/>
    <cellStyle name="Comma 7 4 2 2" xfId="6714" xr:uid="{00000000-0005-0000-0000-00002F1A0000}"/>
    <cellStyle name="Comma 7 4 2 3" xfId="6715" xr:uid="{00000000-0005-0000-0000-0000301A0000}"/>
    <cellStyle name="Comma 7 4 2 3 2" xfId="6716" xr:uid="{00000000-0005-0000-0000-0000311A0000}"/>
    <cellStyle name="Comma 7 4 2 4" xfId="6717" xr:uid="{00000000-0005-0000-0000-0000321A0000}"/>
    <cellStyle name="Comma 7 4 2 5" xfId="6718" xr:uid="{00000000-0005-0000-0000-0000331A0000}"/>
    <cellStyle name="Comma 7 4 3" xfId="6719" xr:uid="{00000000-0005-0000-0000-0000341A0000}"/>
    <cellStyle name="Comma 7 4 3 2" xfId="6720" xr:uid="{00000000-0005-0000-0000-0000351A0000}"/>
    <cellStyle name="Comma 7 4 3 2 2" xfId="6721" xr:uid="{00000000-0005-0000-0000-0000361A0000}"/>
    <cellStyle name="Comma 7 4 3 3" xfId="6722" xr:uid="{00000000-0005-0000-0000-0000371A0000}"/>
    <cellStyle name="Comma 7 4 4" xfId="6723" xr:uid="{00000000-0005-0000-0000-0000381A0000}"/>
    <cellStyle name="Comma 7 4 4 2" xfId="6724" xr:uid="{00000000-0005-0000-0000-0000391A0000}"/>
    <cellStyle name="Comma 7 4 4 3" xfId="6725" xr:uid="{00000000-0005-0000-0000-00003A1A0000}"/>
    <cellStyle name="Comma 7 4 5" xfId="6726" xr:uid="{00000000-0005-0000-0000-00003B1A0000}"/>
    <cellStyle name="Comma 7 4 5 2" xfId="6727" xr:uid="{00000000-0005-0000-0000-00003C1A0000}"/>
    <cellStyle name="Comma 7 4 5 3" xfId="6728" xr:uid="{00000000-0005-0000-0000-00003D1A0000}"/>
    <cellStyle name="Comma 7 4 6" xfId="6729" xr:uid="{00000000-0005-0000-0000-00003E1A0000}"/>
    <cellStyle name="Comma 7 4 6 2" xfId="6730" xr:uid="{00000000-0005-0000-0000-00003F1A0000}"/>
    <cellStyle name="Comma 7 4 6 2 2" xfId="6731" xr:uid="{00000000-0005-0000-0000-0000401A0000}"/>
    <cellStyle name="Comma 7 4 7" xfId="6732" xr:uid="{00000000-0005-0000-0000-0000411A0000}"/>
    <cellStyle name="Comma 7 4 7 2" xfId="6733" xr:uid="{00000000-0005-0000-0000-0000421A0000}"/>
    <cellStyle name="Comma 7 4 7 3" xfId="6734" xr:uid="{00000000-0005-0000-0000-0000431A0000}"/>
    <cellStyle name="Comma 7 4 8" xfId="6735" xr:uid="{00000000-0005-0000-0000-0000441A0000}"/>
    <cellStyle name="Comma 7 5" xfId="6736" xr:uid="{00000000-0005-0000-0000-0000451A0000}"/>
    <cellStyle name="Comma 7 5 2" xfId="6737" xr:uid="{00000000-0005-0000-0000-0000461A0000}"/>
    <cellStyle name="Comma 7 5 2 2" xfId="6738" xr:uid="{00000000-0005-0000-0000-0000471A0000}"/>
    <cellStyle name="Comma 7 5 2 2 2" xfId="6739" xr:uid="{00000000-0005-0000-0000-0000481A0000}"/>
    <cellStyle name="Comma 7 5 2 3" xfId="6740" xr:uid="{00000000-0005-0000-0000-0000491A0000}"/>
    <cellStyle name="Comma 7 5 2 3 2" xfId="6741" xr:uid="{00000000-0005-0000-0000-00004A1A0000}"/>
    <cellStyle name="Comma 7 5 2 4" xfId="6742" xr:uid="{00000000-0005-0000-0000-00004B1A0000}"/>
    <cellStyle name="Comma 7 5 3" xfId="6743" xr:uid="{00000000-0005-0000-0000-00004C1A0000}"/>
    <cellStyle name="Comma 7 5 3 2" xfId="6744" xr:uid="{00000000-0005-0000-0000-00004D1A0000}"/>
    <cellStyle name="Comma 7 5 4" xfId="6745" xr:uid="{00000000-0005-0000-0000-00004E1A0000}"/>
    <cellStyle name="Comma 7 5 4 2" xfId="6746" xr:uid="{00000000-0005-0000-0000-00004F1A0000}"/>
    <cellStyle name="Comma 7 5 5" xfId="6747" xr:uid="{00000000-0005-0000-0000-0000501A0000}"/>
    <cellStyle name="Comma 7 5 5 2" xfId="6748" xr:uid="{00000000-0005-0000-0000-0000511A0000}"/>
    <cellStyle name="Comma 7 5 6" xfId="6749" xr:uid="{00000000-0005-0000-0000-0000521A0000}"/>
    <cellStyle name="Comma 7 5 7" xfId="6750" xr:uid="{00000000-0005-0000-0000-0000531A0000}"/>
    <cellStyle name="Comma 7 5 8" xfId="6751" xr:uid="{00000000-0005-0000-0000-0000541A0000}"/>
    <cellStyle name="Comma 7 6" xfId="6752" xr:uid="{00000000-0005-0000-0000-0000551A0000}"/>
    <cellStyle name="Comma 7 6 2" xfId="6753" xr:uid="{00000000-0005-0000-0000-0000561A0000}"/>
    <cellStyle name="Comma 7 6 3" xfId="6754" xr:uid="{00000000-0005-0000-0000-0000571A0000}"/>
    <cellStyle name="Comma 7 7" xfId="6755" xr:uid="{00000000-0005-0000-0000-0000581A0000}"/>
    <cellStyle name="Comma 7 7 2" xfId="6756" xr:uid="{00000000-0005-0000-0000-0000591A0000}"/>
    <cellStyle name="Comma 7 7 3" xfId="6757" xr:uid="{00000000-0005-0000-0000-00005A1A0000}"/>
    <cellStyle name="Comma 70" xfId="6758" xr:uid="{00000000-0005-0000-0000-00005B1A0000}"/>
    <cellStyle name="Comma 70 2" xfId="6759" xr:uid="{00000000-0005-0000-0000-00005C1A0000}"/>
    <cellStyle name="Comma 71" xfId="6760" xr:uid="{00000000-0005-0000-0000-00005D1A0000}"/>
    <cellStyle name="Comma 71 2" xfId="6761" xr:uid="{00000000-0005-0000-0000-00005E1A0000}"/>
    <cellStyle name="Comma 72" xfId="6762" xr:uid="{00000000-0005-0000-0000-00005F1A0000}"/>
    <cellStyle name="Comma 72 2" xfId="6763" xr:uid="{00000000-0005-0000-0000-0000601A0000}"/>
    <cellStyle name="Comma 73" xfId="6764" xr:uid="{00000000-0005-0000-0000-0000611A0000}"/>
    <cellStyle name="Comma 73 2" xfId="6765" xr:uid="{00000000-0005-0000-0000-0000621A0000}"/>
    <cellStyle name="Comma 74" xfId="6766" xr:uid="{00000000-0005-0000-0000-0000631A0000}"/>
    <cellStyle name="Comma 74 2" xfId="6767" xr:uid="{00000000-0005-0000-0000-0000641A0000}"/>
    <cellStyle name="Comma 74 3" xfId="6768" xr:uid="{00000000-0005-0000-0000-0000651A0000}"/>
    <cellStyle name="Comma 75" xfId="6769" xr:uid="{00000000-0005-0000-0000-0000661A0000}"/>
    <cellStyle name="Comma 75 2" xfId="6770" xr:uid="{00000000-0005-0000-0000-0000671A0000}"/>
    <cellStyle name="Comma 76" xfId="6771" xr:uid="{00000000-0005-0000-0000-0000681A0000}"/>
    <cellStyle name="Comma 76 2" xfId="6772" xr:uid="{00000000-0005-0000-0000-0000691A0000}"/>
    <cellStyle name="Comma 76 3" xfId="6773" xr:uid="{00000000-0005-0000-0000-00006A1A0000}"/>
    <cellStyle name="Comma 77" xfId="6774" xr:uid="{00000000-0005-0000-0000-00006B1A0000}"/>
    <cellStyle name="Comma 78" xfId="6775" xr:uid="{00000000-0005-0000-0000-00006C1A0000}"/>
    <cellStyle name="Comma 79" xfId="6776" xr:uid="{00000000-0005-0000-0000-00006D1A0000}"/>
    <cellStyle name="Comma 8" xfId="6777" xr:uid="{00000000-0005-0000-0000-00006E1A0000}"/>
    <cellStyle name="Comma 8 2" xfId="6778" xr:uid="{00000000-0005-0000-0000-00006F1A0000}"/>
    <cellStyle name="Comma 8 2 2" xfId="6779" xr:uid="{00000000-0005-0000-0000-0000701A0000}"/>
    <cellStyle name="Comma 8 2 2 2" xfId="6780" xr:uid="{00000000-0005-0000-0000-0000711A0000}"/>
    <cellStyle name="Comma 8 2 2 2 2" xfId="6781" xr:uid="{00000000-0005-0000-0000-0000721A0000}"/>
    <cellStyle name="Comma 8 2 2 2 3" xfId="6782" xr:uid="{00000000-0005-0000-0000-0000731A0000}"/>
    <cellStyle name="Comma 8 2 2 2 3 2" xfId="6783" xr:uid="{00000000-0005-0000-0000-0000741A0000}"/>
    <cellStyle name="Comma 8 2 2 2 4" xfId="6784" xr:uid="{00000000-0005-0000-0000-0000751A0000}"/>
    <cellStyle name="Comma 8 2 2 2 5" xfId="6785" xr:uid="{00000000-0005-0000-0000-0000761A0000}"/>
    <cellStyle name="Comma 8 2 2 3" xfId="6786" xr:uid="{00000000-0005-0000-0000-0000771A0000}"/>
    <cellStyle name="Comma 8 2 2 3 2" xfId="6787" xr:uid="{00000000-0005-0000-0000-0000781A0000}"/>
    <cellStyle name="Comma 8 2 2 3 2 2" xfId="6788" xr:uid="{00000000-0005-0000-0000-0000791A0000}"/>
    <cellStyle name="Comma 8 2 2 3 3" xfId="6789" xr:uid="{00000000-0005-0000-0000-00007A1A0000}"/>
    <cellStyle name="Comma 8 2 2 4" xfId="6790" xr:uid="{00000000-0005-0000-0000-00007B1A0000}"/>
    <cellStyle name="Comma 8 2 2 4 2" xfId="6791" xr:uid="{00000000-0005-0000-0000-00007C1A0000}"/>
    <cellStyle name="Comma 8 2 2 4 3" xfId="6792" xr:uid="{00000000-0005-0000-0000-00007D1A0000}"/>
    <cellStyle name="Comma 8 2 2 5" xfId="6793" xr:uid="{00000000-0005-0000-0000-00007E1A0000}"/>
    <cellStyle name="Comma 8 2 2 5 2" xfId="6794" xr:uid="{00000000-0005-0000-0000-00007F1A0000}"/>
    <cellStyle name="Comma 8 2 2 5 3" xfId="6795" xr:uid="{00000000-0005-0000-0000-0000801A0000}"/>
    <cellStyle name="Comma 8 2 2 6" xfId="6796" xr:uid="{00000000-0005-0000-0000-0000811A0000}"/>
    <cellStyle name="Comma 8 2 2 6 2" xfId="6797" xr:uid="{00000000-0005-0000-0000-0000821A0000}"/>
    <cellStyle name="Comma 8 2 2 6 2 2" xfId="6798" xr:uid="{00000000-0005-0000-0000-0000831A0000}"/>
    <cellStyle name="Comma 8 2 2 7" xfId="6799" xr:uid="{00000000-0005-0000-0000-0000841A0000}"/>
    <cellStyle name="Comma 8 2 2 7 2" xfId="6800" xr:uid="{00000000-0005-0000-0000-0000851A0000}"/>
    <cellStyle name="Comma 8 2 2 7 3" xfId="6801" xr:uid="{00000000-0005-0000-0000-0000861A0000}"/>
    <cellStyle name="Comma 8 2 2 8" xfId="6802" xr:uid="{00000000-0005-0000-0000-0000871A0000}"/>
    <cellStyle name="Comma 8 2 3" xfId="6803" xr:uid="{00000000-0005-0000-0000-0000881A0000}"/>
    <cellStyle name="Comma 8 2 3 2" xfId="6804" xr:uid="{00000000-0005-0000-0000-0000891A0000}"/>
    <cellStyle name="Comma 8 2 3 2 2" xfId="6805" xr:uid="{00000000-0005-0000-0000-00008A1A0000}"/>
    <cellStyle name="Comma 8 2 3 2 2 2" xfId="6806" xr:uid="{00000000-0005-0000-0000-00008B1A0000}"/>
    <cellStyle name="Comma 8 2 3 2 3" xfId="6807" xr:uid="{00000000-0005-0000-0000-00008C1A0000}"/>
    <cellStyle name="Comma 8 2 3 2 3 2" xfId="6808" xr:uid="{00000000-0005-0000-0000-00008D1A0000}"/>
    <cellStyle name="Comma 8 2 3 2 4" xfId="6809" xr:uid="{00000000-0005-0000-0000-00008E1A0000}"/>
    <cellStyle name="Comma 8 2 3 3" xfId="6810" xr:uid="{00000000-0005-0000-0000-00008F1A0000}"/>
    <cellStyle name="Comma 8 2 3 3 2" xfId="6811" xr:uid="{00000000-0005-0000-0000-0000901A0000}"/>
    <cellStyle name="Comma 8 2 3 4" xfId="6812" xr:uid="{00000000-0005-0000-0000-0000911A0000}"/>
    <cellStyle name="Comma 8 2 3 4 2" xfId="6813" xr:uid="{00000000-0005-0000-0000-0000921A0000}"/>
    <cellStyle name="Comma 8 2 3 5" xfId="6814" xr:uid="{00000000-0005-0000-0000-0000931A0000}"/>
    <cellStyle name="Comma 8 2 3 5 2" xfId="6815" xr:uid="{00000000-0005-0000-0000-0000941A0000}"/>
    <cellStyle name="Comma 8 2 3 6" xfId="6816" xr:uid="{00000000-0005-0000-0000-0000951A0000}"/>
    <cellStyle name="Comma 8 2 3 7" xfId="6817" xr:uid="{00000000-0005-0000-0000-0000961A0000}"/>
    <cellStyle name="Comma 8 2 3 8" xfId="6818" xr:uid="{00000000-0005-0000-0000-0000971A0000}"/>
    <cellStyle name="Comma 8 2 4" xfId="6819" xr:uid="{00000000-0005-0000-0000-0000981A0000}"/>
    <cellStyle name="Comma 8 2 4 2" xfId="6820" xr:uid="{00000000-0005-0000-0000-0000991A0000}"/>
    <cellStyle name="Comma 8 2 4 3" xfId="6821" xr:uid="{00000000-0005-0000-0000-00009A1A0000}"/>
    <cellStyle name="Comma 8 2 5" xfId="6822" xr:uid="{00000000-0005-0000-0000-00009B1A0000}"/>
    <cellStyle name="Comma 8 2 5 2" xfId="6823" xr:uid="{00000000-0005-0000-0000-00009C1A0000}"/>
    <cellStyle name="Comma 8 2 5 3" xfId="6824" xr:uid="{00000000-0005-0000-0000-00009D1A0000}"/>
    <cellStyle name="Comma 8 3" xfId="6825" xr:uid="{00000000-0005-0000-0000-00009E1A0000}"/>
    <cellStyle name="Comma 8 3 2" xfId="6826" xr:uid="{00000000-0005-0000-0000-00009F1A0000}"/>
    <cellStyle name="Comma 8 3 2 2" xfId="6827" xr:uid="{00000000-0005-0000-0000-0000A01A0000}"/>
    <cellStyle name="Comma 8 3 2 3" xfId="6828" xr:uid="{00000000-0005-0000-0000-0000A11A0000}"/>
    <cellStyle name="Comma 8 3 2 3 2" xfId="6829" xr:uid="{00000000-0005-0000-0000-0000A21A0000}"/>
    <cellStyle name="Comma 8 3 2 4" xfId="6830" xr:uid="{00000000-0005-0000-0000-0000A31A0000}"/>
    <cellStyle name="Comma 8 3 2 5" xfId="6831" xr:uid="{00000000-0005-0000-0000-0000A41A0000}"/>
    <cellStyle name="Comma 8 3 3" xfId="6832" xr:uid="{00000000-0005-0000-0000-0000A51A0000}"/>
    <cellStyle name="Comma 8 3 3 2" xfId="6833" xr:uid="{00000000-0005-0000-0000-0000A61A0000}"/>
    <cellStyle name="Comma 8 3 3 2 2" xfId="6834" xr:uid="{00000000-0005-0000-0000-0000A71A0000}"/>
    <cellStyle name="Comma 8 3 3 3" xfId="6835" xr:uid="{00000000-0005-0000-0000-0000A81A0000}"/>
    <cellStyle name="Comma 8 3 4" xfId="6836" xr:uid="{00000000-0005-0000-0000-0000A91A0000}"/>
    <cellStyle name="Comma 8 3 4 2" xfId="6837" xr:uid="{00000000-0005-0000-0000-0000AA1A0000}"/>
    <cellStyle name="Comma 8 3 4 3" xfId="6838" xr:uid="{00000000-0005-0000-0000-0000AB1A0000}"/>
    <cellStyle name="Comma 8 3 5" xfId="6839" xr:uid="{00000000-0005-0000-0000-0000AC1A0000}"/>
    <cellStyle name="Comma 8 3 5 2" xfId="6840" xr:uid="{00000000-0005-0000-0000-0000AD1A0000}"/>
    <cellStyle name="Comma 8 3 5 3" xfId="6841" xr:uid="{00000000-0005-0000-0000-0000AE1A0000}"/>
    <cellStyle name="Comma 8 3 6" xfId="6842" xr:uid="{00000000-0005-0000-0000-0000AF1A0000}"/>
    <cellStyle name="Comma 8 3 6 2" xfId="6843" xr:uid="{00000000-0005-0000-0000-0000B01A0000}"/>
    <cellStyle name="Comma 8 3 6 2 2" xfId="6844" xr:uid="{00000000-0005-0000-0000-0000B11A0000}"/>
    <cellStyle name="Comma 8 3 7" xfId="6845" xr:uid="{00000000-0005-0000-0000-0000B21A0000}"/>
    <cellStyle name="Comma 8 3 7 2" xfId="6846" xr:uid="{00000000-0005-0000-0000-0000B31A0000}"/>
    <cellStyle name="Comma 8 3 7 3" xfId="6847" xr:uid="{00000000-0005-0000-0000-0000B41A0000}"/>
    <cellStyle name="Comma 8 3 8" xfId="6848" xr:uid="{00000000-0005-0000-0000-0000B51A0000}"/>
    <cellStyle name="Comma 8 4" xfId="6849" xr:uid="{00000000-0005-0000-0000-0000B61A0000}"/>
    <cellStyle name="Comma 8 4 2" xfId="6850" xr:uid="{00000000-0005-0000-0000-0000B71A0000}"/>
    <cellStyle name="Comma 8 4 2 2" xfId="6851" xr:uid="{00000000-0005-0000-0000-0000B81A0000}"/>
    <cellStyle name="Comma 8 4 2 2 2" xfId="6852" xr:uid="{00000000-0005-0000-0000-0000B91A0000}"/>
    <cellStyle name="Comma 8 4 2 3" xfId="6853" xr:uid="{00000000-0005-0000-0000-0000BA1A0000}"/>
    <cellStyle name="Comma 8 4 2 3 2" xfId="6854" xr:uid="{00000000-0005-0000-0000-0000BB1A0000}"/>
    <cellStyle name="Comma 8 4 2 4" xfId="6855" xr:uid="{00000000-0005-0000-0000-0000BC1A0000}"/>
    <cellStyle name="Comma 8 4 3" xfId="6856" xr:uid="{00000000-0005-0000-0000-0000BD1A0000}"/>
    <cellStyle name="Comma 8 4 3 2" xfId="6857" xr:uid="{00000000-0005-0000-0000-0000BE1A0000}"/>
    <cellStyle name="Comma 8 4 4" xfId="6858" xr:uid="{00000000-0005-0000-0000-0000BF1A0000}"/>
    <cellStyle name="Comma 8 4 4 2" xfId="6859" xr:uid="{00000000-0005-0000-0000-0000C01A0000}"/>
    <cellStyle name="Comma 8 4 5" xfId="6860" xr:uid="{00000000-0005-0000-0000-0000C11A0000}"/>
    <cellStyle name="Comma 8 4 5 2" xfId="6861" xr:uid="{00000000-0005-0000-0000-0000C21A0000}"/>
    <cellStyle name="Comma 8 4 6" xfId="6862" xr:uid="{00000000-0005-0000-0000-0000C31A0000}"/>
    <cellStyle name="Comma 8 4 7" xfId="6863" xr:uid="{00000000-0005-0000-0000-0000C41A0000}"/>
    <cellStyle name="Comma 8 4 8" xfId="6864" xr:uid="{00000000-0005-0000-0000-0000C51A0000}"/>
    <cellStyle name="Comma 8 5" xfId="6865" xr:uid="{00000000-0005-0000-0000-0000C61A0000}"/>
    <cellStyle name="Comma 8 5 2" xfId="6866" xr:uid="{00000000-0005-0000-0000-0000C71A0000}"/>
    <cellStyle name="Comma 8 5 3" xfId="6867" xr:uid="{00000000-0005-0000-0000-0000C81A0000}"/>
    <cellStyle name="Comma 8 5 4" xfId="6868" xr:uid="{00000000-0005-0000-0000-0000C91A0000}"/>
    <cellStyle name="Comma 8 6" xfId="6869" xr:uid="{00000000-0005-0000-0000-0000CA1A0000}"/>
    <cellStyle name="Comma 8 6 2" xfId="6870" xr:uid="{00000000-0005-0000-0000-0000CB1A0000}"/>
    <cellStyle name="Comma 8 6 3" xfId="6871" xr:uid="{00000000-0005-0000-0000-0000CC1A0000}"/>
    <cellStyle name="Comma 80" xfId="6872" xr:uid="{00000000-0005-0000-0000-0000CD1A0000}"/>
    <cellStyle name="Comma 81" xfId="6873" xr:uid="{00000000-0005-0000-0000-0000CE1A0000}"/>
    <cellStyle name="Comma 82" xfId="6874" xr:uid="{00000000-0005-0000-0000-0000CF1A0000}"/>
    <cellStyle name="Comma 83" xfId="6875" xr:uid="{00000000-0005-0000-0000-0000D01A0000}"/>
    <cellStyle name="Comma 84" xfId="6876" xr:uid="{00000000-0005-0000-0000-0000D11A0000}"/>
    <cellStyle name="Comma 85" xfId="6877" xr:uid="{00000000-0005-0000-0000-0000D21A0000}"/>
    <cellStyle name="Comma 86" xfId="6878" xr:uid="{00000000-0005-0000-0000-0000D31A0000}"/>
    <cellStyle name="Comma 87" xfId="6879" xr:uid="{00000000-0005-0000-0000-0000D41A0000}"/>
    <cellStyle name="Comma 88" xfId="6880" xr:uid="{00000000-0005-0000-0000-0000D51A0000}"/>
    <cellStyle name="Comma 88 2 3 2" xfId="56854" xr:uid="{00000000-0005-0000-0000-0000D61A0000}"/>
    <cellStyle name="Comma 89" xfId="6881" xr:uid="{00000000-0005-0000-0000-0000D71A0000}"/>
    <cellStyle name="Comma 9" xfId="6882" xr:uid="{00000000-0005-0000-0000-0000D81A0000}"/>
    <cellStyle name="Comma 9 2" xfId="6883" xr:uid="{00000000-0005-0000-0000-0000D91A0000}"/>
    <cellStyle name="Comma 9 2 2" xfId="6884" xr:uid="{00000000-0005-0000-0000-0000DA1A0000}"/>
    <cellStyle name="Comma 9 2 2 2" xfId="6885" xr:uid="{00000000-0005-0000-0000-0000DB1A0000}"/>
    <cellStyle name="Comma 9 2 2 2 2" xfId="6886" xr:uid="{00000000-0005-0000-0000-0000DC1A0000}"/>
    <cellStyle name="Comma 9 2 2 2 3" xfId="6887" xr:uid="{00000000-0005-0000-0000-0000DD1A0000}"/>
    <cellStyle name="Comma 9 2 2 2 3 2" xfId="6888" xr:uid="{00000000-0005-0000-0000-0000DE1A0000}"/>
    <cellStyle name="Comma 9 2 2 2 4" xfId="6889" xr:uid="{00000000-0005-0000-0000-0000DF1A0000}"/>
    <cellStyle name="Comma 9 2 2 2 5" xfId="6890" xr:uid="{00000000-0005-0000-0000-0000E01A0000}"/>
    <cellStyle name="Comma 9 2 2 3" xfId="6891" xr:uid="{00000000-0005-0000-0000-0000E11A0000}"/>
    <cellStyle name="Comma 9 2 2 3 2" xfId="6892" xr:uid="{00000000-0005-0000-0000-0000E21A0000}"/>
    <cellStyle name="Comma 9 2 2 3 2 2" xfId="6893" xr:uid="{00000000-0005-0000-0000-0000E31A0000}"/>
    <cellStyle name="Comma 9 2 2 3 2 3" xfId="6894" xr:uid="{00000000-0005-0000-0000-0000E41A0000}"/>
    <cellStyle name="Comma 9 2 2 3 3" xfId="6895" xr:uid="{00000000-0005-0000-0000-0000E51A0000}"/>
    <cellStyle name="Comma 9 2 2 3 4" xfId="6896" xr:uid="{00000000-0005-0000-0000-0000E61A0000}"/>
    <cellStyle name="Comma 9 2 2 4" xfId="6897" xr:uid="{00000000-0005-0000-0000-0000E71A0000}"/>
    <cellStyle name="Comma 9 2 2 4 2" xfId="6898" xr:uid="{00000000-0005-0000-0000-0000E81A0000}"/>
    <cellStyle name="Comma 9 2 2 4 3" xfId="6899" xr:uid="{00000000-0005-0000-0000-0000E91A0000}"/>
    <cellStyle name="Comma 9 2 2 5" xfId="6900" xr:uid="{00000000-0005-0000-0000-0000EA1A0000}"/>
    <cellStyle name="Comma 9 2 2 5 2" xfId="6901" xr:uid="{00000000-0005-0000-0000-0000EB1A0000}"/>
    <cellStyle name="Comma 9 2 2 5 3" xfId="6902" xr:uid="{00000000-0005-0000-0000-0000EC1A0000}"/>
    <cellStyle name="Comma 9 2 2 6" xfId="6903" xr:uid="{00000000-0005-0000-0000-0000ED1A0000}"/>
    <cellStyle name="Comma 9 2 2 6 2" xfId="6904" xr:uid="{00000000-0005-0000-0000-0000EE1A0000}"/>
    <cellStyle name="Comma 9 2 2 6 2 2" xfId="6905" xr:uid="{00000000-0005-0000-0000-0000EF1A0000}"/>
    <cellStyle name="Comma 9 2 2 7" xfId="6906" xr:uid="{00000000-0005-0000-0000-0000F01A0000}"/>
    <cellStyle name="Comma 9 2 2 7 2" xfId="6907" xr:uid="{00000000-0005-0000-0000-0000F11A0000}"/>
    <cellStyle name="Comma 9 2 2 7 3" xfId="6908" xr:uid="{00000000-0005-0000-0000-0000F21A0000}"/>
    <cellStyle name="Comma 9 2 2 8" xfId="6909" xr:uid="{00000000-0005-0000-0000-0000F31A0000}"/>
    <cellStyle name="Comma 9 2 3" xfId="6910" xr:uid="{00000000-0005-0000-0000-0000F41A0000}"/>
    <cellStyle name="Comma 9 2 3 2" xfId="6911" xr:uid="{00000000-0005-0000-0000-0000F51A0000}"/>
    <cellStyle name="Comma 9 2 3 2 2" xfId="6912" xr:uid="{00000000-0005-0000-0000-0000F61A0000}"/>
    <cellStyle name="Comma 9 2 3 2 2 2" xfId="6913" xr:uid="{00000000-0005-0000-0000-0000F71A0000}"/>
    <cellStyle name="Comma 9 2 3 2 3" xfId="6914" xr:uid="{00000000-0005-0000-0000-0000F81A0000}"/>
    <cellStyle name="Comma 9 2 3 2 3 2" xfId="6915" xr:uid="{00000000-0005-0000-0000-0000F91A0000}"/>
    <cellStyle name="Comma 9 2 3 2 4" xfId="6916" xr:uid="{00000000-0005-0000-0000-0000FA1A0000}"/>
    <cellStyle name="Comma 9 2 3 3" xfId="6917" xr:uid="{00000000-0005-0000-0000-0000FB1A0000}"/>
    <cellStyle name="Comma 9 2 3 3 2" xfId="6918" xr:uid="{00000000-0005-0000-0000-0000FC1A0000}"/>
    <cellStyle name="Comma 9 2 3 4" xfId="6919" xr:uid="{00000000-0005-0000-0000-0000FD1A0000}"/>
    <cellStyle name="Comma 9 2 3 4 2" xfId="6920" xr:uid="{00000000-0005-0000-0000-0000FE1A0000}"/>
    <cellStyle name="Comma 9 2 3 5" xfId="6921" xr:uid="{00000000-0005-0000-0000-0000FF1A0000}"/>
    <cellStyle name="Comma 9 2 3 5 2" xfId="6922" xr:uid="{00000000-0005-0000-0000-0000001B0000}"/>
    <cellStyle name="Comma 9 2 3 6" xfId="6923" xr:uid="{00000000-0005-0000-0000-0000011B0000}"/>
    <cellStyle name="Comma 9 2 3 7" xfId="6924" xr:uid="{00000000-0005-0000-0000-0000021B0000}"/>
    <cellStyle name="Comma 9 2 3 8" xfId="6925" xr:uid="{00000000-0005-0000-0000-0000031B0000}"/>
    <cellStyle name="Comma 9 2 4" xfId="6926" xr:uid="{00000000-0005-0000-0000-0000041B0000}"/>
    <cellStyle name="Comma 9 2 4 2" xfId="6927" xr:uid="{00000000-0005-0000-0000-0000051B0000}"/>
    <cellStyle name="Comma 9 2 4 3" xfId="6928" xr:uid="{00000000-0005-0000-0000-0000061B0000}"/>
    <cellStyle name="Comma 9 2 5" xfId="6929" xr:uid="{00000000-0005-0000-0000-0000071B0000}"/>
    <cellStyle name="Comma 9 2 5 2" xfId="6930" xr:uid="{00000000-0005-0000-0000-0000081B0000}"/>
    <cellStyle name="Comma 9 3" xfId="6931" xr:uid="{00000000-0005-0000-0000-0000091B0000}"/>
    <cellStyle name="Comma 9 3 2" xfId="6932" xr:uid="{00000000-0005-0000-0000-00000A1B0000}"/>
    <cellStyle name="Comma 9 3 2 2" xfId="6933" xr:uid="{00000000-0005-0000-0000-00000B1B0000}"/>
    <cellStyle name="Comma 9 3 2 2 2" xfId="6934" xr:uid="{00000000-0005-0000-0000-00000C1B0000}"/>
    <cellStyle name="Comma 9 3 2 2 3" xfId="6935" xr:uid="{00000000-0005-0000-0000-00000D1B0000}"/>
    <cellStyle name="Comma 9 3 2 2 3 2" xfId="6936" xr:uid="{00000000-0005-0000-0000-00000E1B0000}"/>
    <cellStyle name="Comma 9 3 2 2 4" xfId="6937" xr:uid="{00000000-0005-0000-0000-00000F1B0000}"/>
    <cellStyle name="Comma 9 3 2 2 5" xfId="6938" xr:uid="{00000000-0005-0000-0000-0000101B0000}"/>
    <cellStyle name="Comma 9 3 2 3" xfId="6939" xr:uid="{00000000-0005-0000-0000-0000111B0000}"/>
    <cellStyle name="Comma 9 3 2 3 2" xfId="6940" xr:uid="{00000000-0005-0000-0000-0000121B0000}"/>
    <cellStyle name="Comma 9 3 2 3 2 2" xfId="6941" xr:uid="{00000000-0005-0000-0000-0000131B0000}"/>
    <cellStyle name="Comma 9 3 2 3 3" xfId="6942" xr:uid="{00000000-0005-0000-0000-0000141B0000}"/>
    <cellStyle name="Comma 9 3 2 4" xfId="6943" xr:uid="{00000000-0005-0000-0000-0000151B0000}"/>
    <cellStyle name="Comma 9 3 2 4 2" xfId="6944" xr:uid="{00000000-0005-0000-0000-0000161B0000}"/>
    <cellStyle name="Comma 9 3 2 4 3" xfId="6945" xr:uid="{00000000-0005-0000-0000-0000171B0000}"/>
    <cellStyle name="Comma 9 3 2 5" xfId="6946" xr:uid="{00000000-0005-0000-0000-0000181B0000}"/>
    <cellStyle name="Comma 9 3 2 5 2" xfId="6947" xr:uid="{00000000-0005-0000-0000-0000191B0000}"/>
    <cellStyle name="Comma 9 3 2 5 3" xfId="6948" xr:uid="{00000000-0005-0000-0000-00001A1B0000}"/>
    <cellStyle name="Comma 9 3 2 6" xfId="6949" xr:uid="{00000000-0005-0000-0000-00001B1B0000}"/>
    <cellStyle name="Comma 9 3 2 6 2" xfId="6950" xr:uid="{00000000-0005-0000-0000-00001C1B0000}"/>
    <cellStyle name="Comma 9 3 2 6 2 2" xfId="6951" xr:uid="{00000000-0005-0000-0000-00001D1B0000}"/>
    <cellStyle name="Comma 9 3 2 7" xfId="6952" xr:uid="{00000000-0005-0000-0000-00001E1B0000}"/>
    <cellStyle name="Comma 9 3 2 7 2" xfId="6953" xr:uid="{00000000-0005-0000-0000-00001F1B0000}"/>
    <cellStyle name="Comma 9 3 2 7 3" xfId="6954" xr:uid="{00000000-0005-0000-0000-0000201B0000}"/>
    <cellStyle name="Comma 9 3 2 8" xfId="6955" xr:uid="{00000000-0005-0000-0000-0000211B0000}"/>
    <cellStyle name="Comma 9 3 3" xfId="6956" xr:uid="{00000000-0005-0000-0000-0000221B0000}"/>
    <cellStyle name="Comma 9 3 3 2" xfId="6957" xr:uid="{00000000-0005-0000-0000-0000231B0000}"/>
    <cellStyle name="Comma 9 3 3 2 2" xfId="6958" xr:uid="{00000000-0005-0000-0000-0000241B0000}"/>
    <cellStyle name="Comma 9 3 3 2 2 2" xfId="6959" xr:uid="{00000000-0005-0000-0000-0000251B0000}"/>
    <cellStyle name="Comma 9 3 3 2 3" xfId="6960" xr:uid="{00000000-0005-0000-0000-0000261B0000}"/>
    <cellStyle name="Comma 9 3 3 2 3 2" xfId="6961" xr:uid="{00000000-0005-0000-0000-0000271B0000}"/>
    <cellStyle name="Comma 9 3 3 2 4" xfId="6962" xr:uid="{00000000-0005-0000-0000-0000281B0000}"/>
    <cellStyle name="Comma 9 3 3 3" xfId="6963" xr:uid="{00000000-0005-0000-0000-0000291B0000}"/>
    <cellStyle name="Comma 9 3 3 3 2" xfId="6964" xr:uid="{00000000-0005-0000-0000-00002A1B0000}"/>
    <cellStyle name="Comma 9 3 3 4" xfId="6965" xr:uid="{00000000-0005-0000-0000-00002B1B0000}"/>
    <cellStyle name="Comma 9 3 3 4 2" xfId="6966" xr:uid="{00000000-0005-0000-0000-00002C1B0000}"/>
    <cellStyle name="Comma 9 3 3 5" xfId="6967" xr:uid="{00000000-0005-0000-0000-00002D1B0000}"/>
    <cellStyle name="Comma 9 3 3 5 2" xfId="6968" xr:uid="{00000000-0005-0000-0000-00002E1B0000}"/>
    <cellStyle name="Comma 9 3 3 6" xfId="6969" xr:uid="{00000000-0005-0000-0000-00002F1B0000}"/>
    <cellStyle name="Comma 9 3 3 7" xfId="6970" xr:uid="{00000000-0005-0000-0000-0000301B0000}"/>
    <cellStyle name="Comma 9 3 3 8" xfId="6971" xr:uid="{00000000-0005-0000-0000-0000311B0000}"/>
    <cellStyle name="Comma 9 3 4" xfId="6972" xr:uid="{00000000-0005-0000-0000-0000321B0000}"/>
    <cellStyle name="Comma 9 3 4 2" xfId="6973" xr:uid="{00000000-0005-0000-0000-0000331B0000}"/>
    <cellStyle name="Comma 9 3 4 3" xfId="6974" xr:uid="{00000000-0005-0000-0000-0000341B0000}"/>
    <cellStyle name="Comma 9 3 5" xfId="6975" xr:uid="{00000000-0005-0000-0000-0000351B0000}"/>
    <cellStyle name="Comma 9 3 5 2" xfId="6976" xr:uid="{00000000-0005-0000-0000-0000361B0000}"/>
    <cellStyle name="Comma 9 4" xfId="6977" xr:uid="{00000000-0005-0000-0000-0000371B0000}"/>
    <cellStyle name="Comma 9 4 2" xfId="6978" xr:uid="{00000000-0005-0000-0000-0000381B0000}"/>
    <cellStyle name="Comma 9 4 2 2" xfId="6979" xr:uid="{00000000-0005-0000-0000-0000391B0000}"/>
    <cellStyle name="Comma 9 4 2 3" xfId="6980" xr:uid="{00000000-0005-0000-0000-00003A1B0000}"/>
    <cellStyle name="Comma 9 4 2 3 2" xfId="6981" xr:uid="{00000000-0005-0000-0000-00003B1B0000}"/>
    <cellStyle name="Comma 9 4 2 4" xfId="6982" xr:uid="{00000000-0005-0000-0000-00003C1B0000}"/>
    <cellStyle name="Comma 9 4 2 5" xfId="6983" xr:uid="{00000000-0005-0000-0000-00003D1B0000}"/>
    <cellStyle name="Comma 9 4 3" xfId="6984" xr:uid="{00000000-0005-0000-0000-00003E1B0000}"/>
    <cellStyle name="Comma 9 4 3 2" xfId="6985" xr:uid="{00000000-0005-0000-0000-00003F1B0000}"/>
    <cellStyle name="Comma 9 4 3 2 2" xfId="6986" xr:uid="{00000000-0005-0000-0000-0000401B0000}"/>
    <cellStyle name="Comma 9 4 3 3" xfId="6987" xr:uid="{00000000-0005-0000-0000-0000411B0000}"/>
    <cellStyle name="Comma 9 4 4" xfId="6988" xr:uid="{00000000-0005-0000-0000-0000421B0000}"/>
    <cellStyle name="Comma 9 4 4 2" xfId="6989" xr:uid="{00000000-0005-0000-0000-0000431B0000}"/>
    <cellStyle name="Comma 9 4 4 3" xfId="6990" xr:uid="{00000000-0005-0000-0000-0000441B0000}"/>
    <cellStyle name="Comma 9 4 5" xfId="6991" xr:uid="{00000000-0005-0000-0000-0000451B0000}"/>
    <cellStyle name="Comma 9 4 5 2" xfId="6992" xr:uid="{00000000-0005-0000-0000-0000461B0000}"/>
    <cellStyle name="Comma 9 4 5 3" xfId="6993" xr:uid="{00000000-0005-0000-0000-0000471B0000}"/>
    <cellStyle name="Comma 9 4 6" xfId="6994" xr:uid="{00000000-0005-0000-0000-0000481B0000}"/>
    <cellStyle name="Comma 9 4 6 2" xfId="6995" xr:uid="{00000000-0005-0000-0000-0000491B0000}"/>
    <cellStyle name="Comma 9 4 6 2 2" xfId="6996" xr:uid="{00000000-0005-0000-0000-00004A1B0000}"/>
    <cellStyle name="Comma 9 4 7" xfId="6997" xr:uid="{00000000-0005-0000-0000-00004B1B0000}"/>
    <cellStyle name="Comma 9 4 7 2" xfId="6998" xr:uid="{00000000-0005-0000-0000-00004C1B0000}"/>
    <cellStyle name="Comma 9 4 7 3" xfId="6999" xr:uid="{00000000-0005-0000-0000-00004D1B0000}"/>
    <cellStyle name="Comma 9 4 8" xfId="7000" xr:uid="{00000000-0005-0000-0000-00004E1B0000}"/>
    <cellStyle name="Comma 9 5" xfId="7001" xr:uid="{00000000-0005-0000-0000-00004F1B0000}"/>
    <cellStyle name="Comma 9 5 2" xfId="7002" xr:uid="{00000000-0005-0000-0000-0000501B0000}"/>
    <cellStyle name="Comma 9 5 2 2" xfId="7003" xr:uid="{00000000-0005-0000-0000-0000511B0000}"/>
    <cellStyle name="Comma 9 5 2 2 2" xfId="7004" xr:uid="{00000000-0005-0000-0000-0000521B0000}"/>
    <cellStyle name="Comma 9 5 2 3" xfId="7005" xr:uid="{00000000-0005-0000-0000-0000531B0000}"/>
    <cellStyle name="Comma 9 5 2 3 2" xfId="7006" xr:uid="{00000000-0005-0000-0000-0000541B0000}"/>
    <cellStyle name="Comma 9 5 2 4" xfId="7007" xr:uid="{00000000-0005-0000-0000-0000551B0000}"/>
    <cellStyle name="Comma 9 5 3" xfId="7008" xr:uid="{00000000-0005-0000-0000-0000561B0000}"/>
    <cellStyle name="Comma 9 5 3 2" xfId="7009" xr:uid="{00000000-0005-0000-0000-0000571B0000}"/>
    <cellStyle name="Comma 9 5 4" xfId="7010" xr:uid="{00000000-0005-0000-0000-0000581B0000}"/>
    <cellStyle name="Comma 9 5 4 2" xfId="7011" xr:uid="{00000000-0005-0000-0000-0000591B0000}"/>
    <cellStyle name="Comma 9 5 5" xfId="7012" xr:uid="{00000000-0005-0000-0000-00005A1B0000}"/>
    <cellStyle name="Comma 9 5 5 2" xfId="7013" xr:uid="{00000000-0005-0000-0000-00005B1B0000}"/>
    <cellStyle name="Comma 9 5 6" xfId="7014" xr:uid="{00000000-0005-0000-0000-00005C1B0000}"/>
    <cellStyle name="Comma 9 5 7" xfId="7015" xr:uid="{00000000-0005-0000-0000-00005D1B0000}"/>
    <cellStyle name="Comma 9 5 8" xfId="7016" xr:uid="{00000000-0005-0000-0000-00005E1B0000}"/>
    <cellStyle name="Comma 9 6" xfId="7017" xr:uid="{00000000-0005-0000-0000-00005F1B0000}"/>
    <cellStyle name="Comma 9 6 2" xfId="7018" xr:uid="{00000000-0005-0000-0000-0000601B0000}"/>
    <cellStyle name="Comma 9 6 3" xfId="7019" xr:uid="{00000000-0005-0000-0000-0000611B0000}"/>
    <cellStyle name="Comma 9 7" xfId="7020" xr:uid="{00000000-0005-0000-0000-0000621B0000}"/>
    <cellStyle name="Comma 9 7 2" xfId="7021" xr:uid="{00000000-0005-0000-0000-0000631B0000}"/>
    <cellStyle name="Comma 9 7 3" xfId="7022" xr:uid="{00000000-0005-0000-0000-0000641B0000}"/>
    <cellStyle name="Comma 90" xfId="7023" xr:uid="{00000000-0005-0000-0000-0000651B0000}"/>
    <cellStyle name="Comma 91" xfId="7024" xr:uid="{00000000-0005-0000-0000-0000661B0000}"/>
    <cellStyle name="Comma 92" xfId="7025" xr:uid="{00000000-0005-0000-0000-0000671B0000}"/>
    <cellStyle name="Comma 93" xfId="7026" xr:uid="{00000000-0005-0000-0000-0000681B0000}"/>
    <cellStyle name="Comma 94" xfId="7027" xr:uid="{00000000-0005-0000-0000-0000691B0000}"/>
    <cellStyle name="Comma 95" xfId="7028" xr:uid="{00000000-0005-0000-0000-00006A1B0000}"/>
    <cellStyle name="Comma 96" xfId="7029" xr:uid="{00000000-0005-0000-0000-00006B1B0000}"/>
    <cellStyle name="Comma 97" xfId="7030" xr:uid="{00000000-0005-0000-0000-00006C1B0000}"/>
    <cellStyle name="Comma 98" xfId="7031" xr:uid="{00000000-0005-0000-0000-00006D1B0000}"/>
    <cellStyle name="Comma 99" xfId="7032" xr:uid="{00000000-0005-0000-0000-00006E1B0000}"/>
    <cellStyle name="Contents Page" xfId="7033" xr:uid="{00000000-0005-0000-0000-00006F1B0000}"/>
    <cellStyle name="Contents Page 2" xfId="7034" xr:uid="{00000000-0005-0000-0000-0000701B0000}"/>
    <cellStyle name="Contents Page 2 2" xfId="7035" xr:uid="{00000000-0005-0000-0000-0000711B0000}"/>
    <cellStyle name="Contents Text" xfId="7036" xr:uid="{00000000-0005-0000-0000-0000721B0000}"/>
    <cellStyle name="Contents Text 2" xfId="7037" xr:uid="{00000000-0005-0000-0000-0000731B0000}"/>
    <cellStyle name="Contents Text 2 2" xfId="7038" xr:uid="{00000000-0005-0000-0000-0000741B0000}"/>
    <cellStyle name="Copied" xfId="7039" xr:uid="{00000000-0005-0000-0000-0000751B0000}"/>
    <cellStyle name="Copied 2" xfId="7040" xr:uid="{00000000-0005-0000-0000-0000761B0000}"/>
    <cellStyle name="Copied 2 2" xfId="7041" xr:uid="{00000000-0005-0000-0000-0000771B0000}"/>
    <cellStyle name="Copied 2 3" xfId="7042" xr:uid="{00000000-0005-0000-0000-0000781B0000}"/>
    <cellStyle name="Copied 3" xfId="7043" xr:uid="{00000000-0005-0000-0000-0000791B0000}"/>
    <cellStyle name="Copied 3 2" xfId="7044" xr:uid="{00000000-0005-0000-0000-00007A1B0000}"/>
    <cellStyle name="Copied 3 3" xfId="7045" xr:uid="{00000000-0005-0000-0000-00007B1B0000}"/>
    <cellStyle name="Copied 4" xfId="7046" xr:uid="{00000000-0005-0000-0000-00007C1B0000}"/>
    <cellStyle name="COURIER" xfId="7047" xr:uid="{00000000-0005-0000-0000-00007D1B0000}"/>
    <cellStyle name="COURIER 2" xfId="7048" xr:uid="{00000000-0005-0000-0000-00007E1B0000}"/>
    <cellStyle name="COURIER 2 2" xfId="7049" xr:uid="{00000000-0005-0000-0000-00007F1B0000}"/>
    <cellStyle name="COURIER 2 3" xfId="7050" xr:uid="{00000000-0005-0000-0000-0000801B0000}"/>
    <cellStyle name="COURIER 3" xfId="7051" xr:uid="{00000000-0005-0000-0000-0000811B0000}"/>
    <cellStyle name="COURIER 3 2" xfId="7052" xr:uid="{00000000-0005-0000-0000-0000821B0000}"/>
    <cellStyle name="COURIER 3 3" xfId="7053" xr:uid="{00000000-0005-0000-0000-0000831B0000}"/>
    <cellStyle name="COURIER 4" xfId="7054" xr:uid="{00000000-0005-0000-0000-0000841B0000}"/>
    <cellStyle name="Cover Address" xfId="7055" xr:uid="{00000000-0005-0000-0000-0000851B0000}"/>
    <cellStyle name="Cover Address 2" xfId="7056" xr:uid="{00000000-0005-0000-0000-0000861B0000}"/>
    <cellStyle name="Cover Address 2 2" xfId="7057" xr:uid="{00000000-0005-0000-0000-0000871B0000}"/>
    <cellStyle name="Cover Address Bold" xfId="7058" xr:uid="{00000000-0005-0000-0000-0000881B0000}"/>
    <cellStyle name="Cover Address Bold 2" xfId="7059" xr:uid="{00000000-0005-0000-0000-0000891B0000}"/>
    <cellStyle name="Cover Address Bold 2 2" xfId="7060" xr:uid="{00000000-0005-0000-0000-00008A1B0000}"/>
    <cellStyle name="Cover Date" xfId="7061" xr:uid="{00000000-0005-0000-0000-00008B1B0000}"/>
    <cellStyle name="Cover Date 2" xfId="7062" xr:uid="{00000000-0005-0000-0000-00008C1B0000}"/>
    <cellStyle name="Cover Date 2 2" xfId="7063" xr:uid="{00000000-0005-0000-0000-00008D1B0000}"/>
    <cellStyle name="Cover Report" xfId="7064" xr:uid="{00000000-0005-0000-0000-00008E1B0000}"/>
    <cellStyle name="Cover Report 2" xfId="7065" xr:uid="{00000000-0005-0000-0000-00008F1B0000}"/>
    <cellStyle name="Cover Report 2 2" xfId="7066" xr:uid="{00000000-0005-0000-0000-0000901B0000}"/>
    <cellStyle name="Cover Text" xfId="7067" xr:uid="{00000000-0005-0000-0000-0000911B0000}"/>
    <cellStyle name="Cover Text 2" xfId="7068" xr:uid="{00000000-0005-0000-0000-0000921B0000}"/>
    <cellStyle name="Cover Text 2 2" xfId="7069" xr:uid="{00000000-0005-0000-0000-0000931B0000}"/>
    <cellStyle name="Cover Text Bold" xfId="7070" xr:uid="{00000000-0005-0000-0000-0000941B0000}"/>
    <cellStyle name="Cover Text Bold 2" xfId="7071" xr:uid="{00000000-0005-0000-0000-0000951B0000}"/>
    <cellStyle name="Cover Text Bold 2 2" xfId="7072" xr:uid="{00000000-0005-0000-0000-0000961B0000}"/>
    <cellStyle name="Cover White Strapline" xfId="7073" xr:uid="{00000000-0005-0000-0000-0000971B0000}"/>
    <cellStyle name="Cover White Strapline 2" xfId="7074" xr:uid="{00000000-0005-0000-0000-0000981B0000}"/>
    <cellStyle name="Cover White Strapline 2 2" xfId="7075" xr:uid="{00000000-0005-0000-0000-0000991B0000}"/>
    <cellStyle name="Cover White Text" xfId="7076" xr:uid="{00000000-0005-0000-0000-00009A1B0000}"/>
    <cellStyle name="Cover White Text 2" xfId="7077" xr:uid="{00000000-0005-0000-0000-00009B1B0000}"/>
    <cellStyle name="Cover White Text 2 2" xfId="7078" xr:uid="{00000000-0005-0000-0000-00009C1B0000}"/>
    <cellStyle name="Cover White Text Bold" xfId="7079" xr:uid="{00000000-0005-0000-0000-00009D1B0000}"/>
    <cellStyle name="Cover White Text Bold 2" xfId="7080" xr:uid="{00000000-0005-0000-0000-00009E1B0000}"/>
    <cellStyle name="Cover White Text Bold 2 2" xfId="7081" xr:uid="{00000000-0005-0000-0000-00009F1B0000}"/>
    <cellStyle name="CSI" xfId="7082" xr:uid="{00000000-0005-0000-0000-0000A01B0000}"/>
    <cellStyle name="CSI 2" xfId="7083" xr:uid="{00000000-0005-0000-0000-0000A11B0000}"/>
    <cellStyle name="CSI 2 2" xfId="7084" xr:uid="{00000000-0005-0000-0000-0000A21B0000}"/>
    <cellStyle name="CSI 2 3" xfId="7085" xr:uid="{00000000-0005-0000-0000-0000A31B0000}"/>
    <cellStyle name="CSI 3" xfId="7086" xr:uid="{00000000-0005-0000-0000-0000A41B0000}"/>
    <cellStyle name="CSI 3 2" xfId="7087" xr:uid="{00000000-0005-0000-0000-0000A51B0000}"/>
    <cellStyle name="CSI 3 3" xfId="7088" xr:uid="{00000000-0005-0000-0000-0000A61B0000}"/>
    <cellStyle name="CSI 4" xfId="7089" xr:uid="{00000000-0005-0000-0000-0000A71B0000}"/>
    <cellStyle name="Currencq [0]_Invoices_C730 (2)" xfId="7090" xr:uid="{00000000-0005-0000-0000-0000A81B0000}"/>
    <cellStyle name="Currency $" xfId="7091" xr:uid="{00000000-0005-0000-0000-0000A91B0000}"/>
    <cellStyle name="Currency $ 2" xfId="7092" xr:uid="{00000000-0005-0000-0000-0000AA1B0000}"/>
    <cellStyle name="Currency $ 2 2" xfId="7093" xr:uid="{00000000-0005-0000-0000-0000AB1B0000}"/>
    <cellStyle name="Currency $ 2 3" xfId="7094" xr:uid="{00000000-0005-0000-0000-0000AC1B0000}"/>
    <cellStyle name="Currency $ 3" xfId="7095" xr:uid="{00000000-0005-0000-0000-0000AD1B0000}"/>
    <cellStyle name="Currency $ 3 2" xfId="7096" xr:uid="{00000000-0005-0000-0000-0000AE1B0000}"/>
    <cellStyle name="Currency $ 3 3" xfId="7097" xr:uid="{00000000-0005-0000-0000-0000AF1B0000}"/>
    <cellStyle name="Currency $ 4" xfId="7098" xr:uid="{00000000-0005-0000-0000-0000B01B0000}"/>
    <cellStyle name="Currency [00]" xfId="7099" xr:uid="{00000000-0005-0000-0000-0000B11B0000}"/>
    <cellStyle name="Currency [00] 2" xfId="7100" xr:uid="{00000000-0005-0000-0000-0000B21B0000}"/>
    <cellStyle name="Currency [00] 2 2" xfId="7101" xr:uid="{00000000-0005-0000-0000-0000B31B0000}"/>
    <cellStyle name="Currency [00] 2 3" xfId="7102" xr:uid="{00000000-0005-0000-0000-0000B41B0000}"/>
    <cellStyle name="Currency [00] 3" xfId="7103" xr:uid="{00000000-0005-0000-0000-0000B51B0000}"/>
    <cellStyle name="Currency [00] 3 2" xfId="7104" xr:uid="{00000000-0005-0000-0000-0000B61B0000}"/>
    <cellStyle name="Currency [00] 3 3" xfId="7105" xr:uid="{00000000-0005-0000-0000-0000B71B0000}"/>
    <cellStyle name="Currency [00] 4" xfId="7106" xr:uid="{00000000-0005-0000-0000-0000B81B0000}"/>
    <cellStyle name="Currency [2]_Invoices_C740 (2)_981111~cost" xfId="7107" xr:uid="{00000000-0005-0000-0000-0000B91B0000}"/>
    <cellStyle name="Currency 2" xfId="7108" xr:uid="{00000000-0005-0000-0000-0000BA1B0000}"/>
    <cellStyle name="Currency 2 2" xfId="7109" xr:uid="{00000000-0005-0000-0000-0000BB1B0000}"/>
    <cellStyle name="Currency 2 2 2" xfId="7110" xr:uid="{00000000-0005-0000-0000-0000BC1B0000}"/>
    <cellStyle name="Currency 2 2 3" xfId="7111" xr:uid="{00000000-0005-0000-0000-0000BD1B0000}"/>
    <cellStyle name="Currency 2 3" xfId="7112" xr:uid="{00000000-0005-0000-0000-0000BE1B0000}"/>
    <cellStyle name="Currency 2 3 2" xfId="7113" xr:uid="{00000000-0005-0000-0000-0000BF1B0000}"/>
    <cellStyle name="Currency 2 3 3" xfId="7114" xr:uid="{00000000-0005-0000-0000-0000C01B0000}"/>
    <cellStyle name="Currency 2 4" xfId="7115" xr:uid="{00000000-0005-0000-0000-0000C11B0000}"/>
    <cellStyle name="Currency 2 5" xfId="7116" xr:uid="{00000000-0005-0000-0000-0000C21B0000}"/>
    <cellStyle name="Currency 3" xfId="7117" xr:uid="{00000000-0005-0000-0000-0000C31B0000}"/>
    <cellStyle name="Currency 3 2" xfId="7118" xr:uid="{00000000-0005-0000-0000-0000C41B0000}"/>
    <cellStyle name="Currency 3 2 2" xfId="7119" xr:uid="{00000000-0005-0000-0000-0000C51B0000}"/>
    <cellStyle name="Currency 3 2 2 2" xfId="7120" xr:uid="{00000000-0005-0000-0000-0000C61B0000}"/>
    <cellStyle name="Currency 3 2 3" xfId="7121" xr:uid="{00000000-0005-0000-0000-0000C71B0000}"/>
    <cellStyle name="Currency 3 3" xfId="7122" xr:uid="{00000000-0005-0000-0000-0000C81B0000}"/>
    <cellStyle name="Currency 3 3 2" xfId="7123" xr:uid="{00000000-0005-0000-0000-0000C91B0000}"/>
    <cellStyle name="Currency 3 3 3" xfId="7124" xr:uid="{00000000-0005-0000-0000-0000CA1B0000}"/>
    <cellStyle name="Currency 3 4" xfId="7125" xr:uid="{00000000-0005-0000-0000-0000CB1B0000}"/>
    <cellStyle name="Currency 3 5" xfId="7126" xr:uid="{00000000-0005-0000-0000-0000CC1B0000}"/>
    <cellStyle name="Currency 3 5 2" xfId="7127" xr:uid="{00000000-0005-0000-0000-0000CD1B0000}"/>
    <cellStyle name="Currency 4" xfId="7128" xr:uid="{00000000-0005-0000-0000-0000CE1B0000}"/>
    <cellStyle name="Currency 4 2" xfId="7129" xr:uid="{00000000-0005-0000-0000-0000CF1B0000}"/>
    <cellStyle name="Currency 4 3" xfId="7130" xr:uid="{00000000-0005-0000-0000-0000D01B0000}"/>
    <cellStyle name="Currency 4 4" xfId="7131" xr:uid="{00000000-0005-0000-0000-0000D11B0000}"/>
    <cellStyle name="Currency 5" xfId="7132" xr:uid="{00000000-0005-0000-0000-0000D21B0000}"/>
    <cellStyle name="Currency 5 2" xfId="7133" xr:uid="{00000000-0005-0000-0000-0000D31B0000}"/>
    <cellStyle name="Currency 5 3" xfId="7134" xr:uid="{00000000-0005-0000-0000-0000D41B0000}"/>
    <cellStyle name="Currency 6" xfId="7135" xr:uid="{00000000-0005-0000-0000-0000D51B0000}"/>
    <cellStyle name="Currency 6 2" xfId="7136" xr:uid="{00000000-0005-0000-0000-0000D61B0000}"/>
    <cellStyle name="Currency 6 3" xfId="7137" xr:uid="{00000000-0005-0000-0000-0000D71B0000}"/>
    <cellStyle name="Currency 7" xfId="7138" xr:uid="{00000000-0005-0000-0000-0000D81B0000}"/>
    <cellStyle name="Currency 8" xfId="7139" xr:uid="{00000000-0005-0000-0000-0000D91B0000}"/>
    <cellStyle name="Custom - Style8" xfId="7140" xr:uid="{00000000-0005-0000-0000-0000DA1B0000}"/>
    <cellStyle name="Custom - Style8 2" xfId="7141" xr:uid="{00000000-0005-0000-0000-0000DB1B0000}"/>
    <cellStyle name="Custom - Style8 2 2" xfId="7142" xr:uid="{00000000-0005-0000-0000-0000DC1B0000}"/>
    <cellStyle name="Custom - Style8 2 3" xfId="7143" xr:uid="{00000000-0005-0000-0000-0000DD1B0000}"/>
    <cellStyle name="Custom - Style8 3" xfId="7144" xr:uid="{00000000-0005-0000-0000-0000DE1B0000}"/>
    <cellStyle name="Custom - Style8 3 2" xfId="7145" xr:uid="{00000000-0005-0000-0000-0000DF1B0000}"/>
    <cellStyle name="Custom - Style8 3 3" xfId="7146" xr:uid="{00000000-0005-0000-0000-0000E01B0000}"/>
    <cellStyle name="Custom - Style8 4" xfId="7147" xr:uid="{00000000-0005-0000-0000-0000E11B0000}"/>
    <cellStyle name="Data   - Style2" xfId="7148" xr:uid="{00000000-0005-0000-0000-0000E21B0000}"/>
    <cellStyle name="Data   - Style2 10" xfId="7149" xr:uid="{00000000-0005-0000-0000-0000E31B0000}"/>
    <cellStyle name="Data   - Style2 10 2" xfId="7150" xr:uid="{00000000-0005-0000-0000-0000E41B0000}"/>
    <cellStyle name="Data   - Style2 10 2 2" xfId="7151" xr:uid="{00000000-0005-0000-0000-0000E51B0000}"/>
    <cellStyle name="Data   - Style2 10 3" xfId="7152" xr:uid="{00000000-0005-0000-0000-0000E61B0000}"/>
    <cellStyle name="Data   - Style2 10 3 2" xfId="7153" xr:uid="{00000000-0005-0000-0000-0000E71B0000}"/>
    <cellStyle name="Data   - Style2 10 4" xfId="7154" xr:uid="{00000000-0005-0000-0000-0000E81B0000}"/>
    <cellStyle name="Data   - Style2 10 5" xfId="7155" xr:uid="{00000000-0005-0000-0000-0000E91B0000}"/>
    <cellStyle name="Data   - Style2 11" xfId="7156" xr:uid="{00000000-0005-0000-0000-0000EA1B0000}"/>
    <cellStyle name="Data   - Style2 11 2" xfId="7157" xr:uid="{00000000-0005-0000-0000-0000EB1B0000}"/>
    <cellStyle name="Data   - Style2 12" xfId="7158" xr:uid="{00000000-0005-0000-0000-0000EC1B0000}"/>
    <cellStyle name="Data   - Style2 12 2" xfId="7159" xr:uid="{00000000-0005-0000-0000-0000ED1B0000}"/>
    <cellStyle name="Data   - Style2 13" xfId="7160" xr:uid="{00000000-0005-0000-0000-0000EE1B0000}"/>
    <cellStyle name="Data   - Style2 14" xfId="7161" xr:uid="{00000000-0005-0000-0000-0000EF1B0000}"/>
    <cellStyle name="Data   - Style2 15" xfId="7162" xr:uid="{00000000-0005-0000-0000-0000F01B0000}"/>
    <cellStyle name="Data   - Style2 16" xfId="7163" xr:uid="{00000000-0005-0000-0000-0000F11B0000}"/>
    <cellStyle name="Data   - Style2 17" xfId="7164" xr:uid="{00000000-0005-0000-0000-0000F21B0000}"/>
    <cellStyle name="Data   - Style2 2" xfId="7165" xr:uid="{00000000-0005-0000-0000-0000F31B0000}"/>
    <cellStyle name="Data   - Style2 2 10" xfId="7166" xr:uid="{00000000-0005-0000-0000-0000F41B0000}"/>
    <cellStyle name="Data   - Style2 2 11" xfId="7167" xr:uid="{00000000-0005-0000-0000-0000F51B0000}"/>
    <cellStyle name="Data   - Style2 2 12" xfId="7168" xr:uid="{00000000-0005-0000-0000-0000F61B0000}"/>
    <cellStyle name="Data   - Style2 2 13" xfId="7169" xr:uid="{00000000-0005-0000-0000-0000F71B0000}"/>
    <cellStyle name="Data   - Style2 2 14" xfId="7170" xr:uid="{00000000-0005-0000-0000-0000F81B0000}"/>
    <cellStyle name="Data   - Style2 2 2" xfId="7171" xr:uid="{00000000-0005-0000-0000-0000F91B0000}"/>
    <cellStyle name="Data   - Style2 2 2 10" xfId="7172" xr:uid="{00000000-0005-0000-0000-0000FA1B0000}"/>
    <cellStyle name="Data   - Style2 2 2 10 2" xfId="7173" xr:uid="{00000000-0005-0000-0000-0000FB1B0000}"/>
    <cellStyle name="Data   - Style2 2 2 10 2 2" xfId="7174" xr:uid="{00000000-0005-0000-0000-0000FC1B0000}"/>
    <cellStyle name="Data   - Style2 2 2 10 2 3" xfId="7175" xr:uid="{00000000-0005-0000-0000-0000FD1B0000}"/>
    <cellStyle name="Data   - Style2 2 2 10 2 4" xfId="7176" xr:uid="{00000000-0005-0000-0000-0000FE1B0000}"/>
    <cellStyle name="Data   - Style2 2 2 10 2 5" xfId="7177" xr:uid="{00000000-0005-0000-0000-0000FF1B0000}"/>
    <cellStyle name="Data   - Style2 2 2 10 2 6" xfId="7178" xr:uid="{00000000-0005-0000-0000-0000001C0000}"/>
    <cellStyle name="Data   - Style2 2 2 10 3" xfId="7179" xr:uid="{00000000-0005-0000-0000-0000011C0000}"/>
    <cellStyle name="Data   - Style2 2 2 10 3 2" xfId="7180" xr:uid="{00000000-0005-0000-0000-0000021C0000}"/>
    <cellStyle name="Data   - Style2 2 2 10 3 3" xfId="7181" xr:uid="{00000000-0005-0000-0000-0000031C0000}"/>
    <cellStyle name="Data   - Style2 2 2 10 3 4" xfId="7182" xr:uid="{00000000-0005-0000-0000-0000041C0000}"/>
    <cellStyle name="Data   - Style2 2 2 10 3 5" xfId="7183" xr:uid="{00000000-0005-0000-0000-0000051C0000}"/>
    <cellStyle name="Data   - Style2 2 2 10 3 6" xfId="7184" xr:uid="{00000000-0005-0000-0000-0000061C0000}"/>
    <cellStyle name="Data   - Style2 2 2 10 4" xfId="7185" xr:uid="{00000000-0005-0000-0000-0000071C0000}"/>
    <cellStyle name="Data   - Style2 2 2 10 4 2" xfId="7186" xr:uid="{00000000-0005-0000-0000-0000081C0000}"/>
    <cellStyle name="Data   - Style2 2 2 10 5" xfId="7187" xr:uid="{00000000-0005-0000-0000-0000091C0000}"/>
    <cellStyle name="Data   - Style2 2 2 10 6" xfId="7188" xr:uid="{00000000-0005-0000-0000-00000A1C0000}"/>
    <cellStyle name="Data   - Style2 2 2 10 7" xfId="7189" xr:uid="{00000000-0005-0000-0000-00000B1C0000}"/>
    <cellStyle name="Data   - Style2 2 2 10 8" xfId="7190" xr:uid="{00000000-0005-0000-0000-00000C1C0000}"/>
    <cellStyle name="Data   - Style2 2 2 11" xfId="7191" xr:uid="{00000000-0005-0000-0000-00000D1C0000}"/>
    <cellStyle name="Data   - Style2 2 2 11 2" xfId="7192" xr:uid="{00000000-0005-0000-0000-00000E1C0000}"/>
    <cellStyle name="Data   - Style2 2 2 11 3" xfId="7193" xr:uid="{00000000-0005-0000-0000-00000F1C0000}"/>
    <cellStyle name="Data   - Style2 2 2 11 4" xfId="7194" xr:uid="{00000000-0005-0000-0000-0000101C0000}"/>
    <cellStyle name="Data   - Style2 2 2 11 5" xfId="7195" xr:uid="{00000000-0005-0000-0000-0000111C0000}"/>
    <cellStyle name="Data   - Style2 2 2 11 6" xfId="7196" xr:uid="{00000000-0005-0000-0000-0000121C0000}"/>
    <cellStyle name="Data   - Style2 2 2 12" xfId="7197" xr:uid="{00000000-0005-0000-0000-0000131C0000}"/>
    <cellStyle name="Data   - Style2 2 2 12 2" xfId="7198" xr:uid="{00000000-0005-0000-0000-0000141C0000}"/>
    <cellStyle name="Data   - Style2 2 2 12 3" xfId="7199" xr:uid="{00000000-0005-0000-0000-0000151C0000}"/>
    <cellStyle name="Data   - Style2 2 2 12 4" xfId="7200" xr:uid="{00000000-0005-0000-0000-0000161C0000}"/>
    <cellStyle name="Data   - Style2 2 2 12 5" xfId="7201" xr:uid="{00000000-0005-0000-0000-0000171C0000}"/>
    <cellStyle name="Data   - Style2 2 2 12 6" xfId="7202" xr:uid="{00000000-0005-0000-0000-0000181C0000}"/>
    <cellStyle name="Data   - Style2 2 2 13" xfId="7203" xr:uid="{00000000-0005-0000-0000-0000191C0000}"/>
    <cellStyle name="Data   - Style2 2 2 13 2" xfId="7204" xr:uid="{00000000-0005-0000-0000-00001A1C0000}"/>
    <cellStyle name="Data   - Style2 2 2 14" xfId="7205" xr:uid="{00000000-0005-0000-0000-00001B1C0000}"/>
    <cellStyle name="Data   - Style2 2 2 15" xfId="7206" xr:uid="{00000000-0005-0000-0000-00001C1C0000}"/>
    <cellStyle name="Data   - Style2 2 2 16" xfId="7207" xr:uid="{00000000-0005-0000-0000-00001D1C0000}"/>
    <cellStyle name="Data   - Style2 2 2 17" xfId="7208" xr:uid="{00000000-0005-0000-0000-00001E1C0000}"/>
    <cellStyle name="Data   - Style2 2 2 18" xfId="7209" xr:uid="{00000000-0005-0000-0000-00001F1C0000}"/>
    <cellStyle name="Data   - Style2 2 2 19" xfId="7210" xr:uid="{00000000-0005-0000-0000-0000201C0000}"/>
    <cellStyle name="Data   - Style2 2 2 2" xfId="7211" xr:uid="{00000000-0005-0000-0000-0000211C0000}"/>
    <cellStyle name="Data   - Style2 2 2 2 10" xfId="7212" xr:uid="{00000000-0005-0000-0000-0000221C0000}"/>
    <cellStyle name="Data   - Style2 2 2 2 2" xfId="7213" xr:uid="{00000000-0005-0000-0000-0000231C0000}"/>
    <cellStyle name="Data   - Style2 2 2 2 2 2" xfId="7214" xr:uid="{00000000-0005-0000-0000-0000241C0000}"/>
    <cellStyle name="Data   - Style2 2 2 2 2 2 2" xfId="7215" xr:uid="{00000000-0005-0000-0000-0000251C0000}"/>
    <cellStyle name="Data   - Style2 2 2 2 2 2 2 2" xfId="7216" xr:uid="{00000000-0005-0000-0000-0000261C0000}"/>
    <cellStyle name="Data   - Style2 2 2 2 2 2 3" xfId="7217" xr:uid="{00000000-0005-0000-0000-0000271C0000}"/>
    <cellStyle name="Data   - Style2 2 2 2 2 2 3 2" xfId="7218" xr:uid="{00000000-0005-0000-0000-0000281C0000}"/>
    <cellStyle name="Data   - Style2 2 2 2 2 2 4" xfId="7219" xr:uid="{00000000-0005-0000-0000-0000291C0000}"/>
    <cellStyle name="Data   - Style2 2 2 2 2 2 4 2" xfId="7220" xr:uid="{00000000-0005-0000-0000-00002A1C0000}"/>
    <cellStyle name="Data   - Style2 2 2 2 2 2 5" xfId="7221" xr:uid="{00000000-0005-0000-0000-00002B1C0000}"/>
    <cellStyle name="Data   - Style2 2 2 2 2 2 5 2" xfId="7222" xr:uid="{00000000-0005-0000-0000-00002C1C0000}"/>
    <cellStyle name="Data   - Style2 2 2 2 2 2 6" xfId="7223" xr:uid="{00000000-0005-0000-0000-00002D1C0000}"/>
    <cellStyle name="Data   - Style2 2 2 2 2 2 6 2" xfId="7224" xr:uid="{00000000-0005-0000-0000-00002E1C0000}"/>
    <cellStyle name="Data   - Style2 2 2 2 2 2 7" xfId="7225" xr:uid="{00000000-0005-0000-0000-00002F1C0000}"/>
    <cellStyle name="Data   - Style2 2 2 2 2 2 8" xfId="7226" xr:uid="{00000000-0005-0000-0000-0000301C0000}"/>
    <cellStyle name="Data   - Style2 2 2 2 2 3" xfId="7227" xr:uid="{00000000-0005-0000-0000-0000311C0000}"/>
    <cellStyle name="Data   - Style2 2 2 2 2 3 2" xfId="7228" xr:uid="{00000000-0005-0000-0000-0000321C0000}"/>
    <cellStyle name="Data   - Style2 2 2 2 2 4" xfId="7229" xr:uid="{00000000-0005-0000-0000-0000331C0000}"/>
    <cellStyle name="Data   - Style2 2 2 2 2 4 2" xfId="7230" xr:uid="{00000000-0005-0000-0000-0000341C0000}"/>
    <cellStyle name="Data   - Style2 2 2 2 2 5" xfId="7231" xr:uid="{00000000-0005-0000-0000-0000351C0000}"/>
    <cellStyle name="Data   - Style2 2 2 2 2 5 2" xfId="7232" xr:uid="{00000000-0005-0000-0000-0000361C0000}"/>
    <cellStyle name="Data   - Style2 2 2 2 2 6" xfId="7233" xr:uid="{00000000-0005-0000-0000-0000371C0000}"/>
    <cellStyle name="Data   - Style2 2 2 2 2 6 2" xfId="7234" xr:uid="{00000000-0005-0000-0000-0000381C0000}"/>
    <cellStyle name="Data   - Style2 2 2 2 2 7" xfId="7235" xr:uid="{00000000-0005-0000-0000-0000391C0000}"/>
    <cellStyle name="Data   - Style2 2 2 2 2 7 2" xfId="7236" xr:uid="{00000000-0005-0000-0000-00003A1C0000}"/>
    <cellStyle name="Data   - Style2 2 2 2 2 8" xfId="7237" xr:uid="{00000000-0005-0000-0000-00003B1C0000}"/>
    <cellStyle name="Data   - Style2 2 2 2 3" xfId="7238" xr:uid="{00000000-0005-0000-0000-00003C1C0000}"/>
    <cellStyle name="Data   - Style2 2 2 2 3 2" xfId="7239" xr:uid="{00000000-0005-0000-0000-00003D1C0000}"/>
    <cellStyle name="Data   - Style2 2 2 2 3 2 2" xfId="7240" xr:uid="{00000000-0005-0000-0000-00003E1C0000}"/>
    <cellStyle name="Data   - Style2 2 2 2 3 2 2 2" xfId="7241" xr:uid="{00000000-0005-0000-0000-00003F1C0000}"/>
    <cellStyle name="Data   - Style2 2 2 2 3 2 3" xfId="7242" xr:uid="{00000000-0005-0000-0000-0000401C0000}"/>
    <cellStyle name="Data   - Style2 2 2 2 3 2 3 2" xfId="7243" xr:uid="{00000000-0005-0000-0000-0000411C0000}"/>
    <cellStyle name="Data   - Style2 2 2 2 3 2 4" xfId="7244" xr:uid="{00000000-0005-0000-0000-0000421C0000}"/>
    <cellStyle name="Data   - Style2 2 2 2 3 3" xfId="7245" xr:uid="{00000000-0005-0000-0000-0000431C0000}"/>
    <cellStyle name="Data   - Style2 2 2 2 3 3 2" xfId="7246" xr:uid="{00000000-0005-0000-0000-0000441C0000}"/>
    <cellStyle name="Data   - Style2 2 2 2 3 4" xfId="7247" xr:uid="{00000000-0005-0000-0000-0000451C0000}"/>
    <cellStyle name="Data   - Style2 2 2 2 3 4 2" xfId="7248" xr:uid="{00000000-0005-0000-0000-0000461C0000}"/>
    <cellStyle name="Data   - Style2 2 2 2 3 5" xfId="7249" xr:uid="{00000000-0005-0000-0000-0000471C0000}"/>
    <cellStyle name="Data   - Style2 2 2 2 3 5 2" xfId="7250" xr:uid="{00000000-0005-0000-0000-0000481C0000}"/>
    <cellStyle name="Data   - Style2 2 2 2 3 6" xfId="7251" xr:uid="{00000000-0005-0000-0000-0000491C0000}"/>
    <cellStyle name="Data   - Style2 2 2 2 3 6 2" xfId="7252" xr:uid="{00000000-0005-0000-0000-00004A1C0000}"/>
    <cellStyle name="Data   - Style2 2 2 2 3 7" xfId="7253" xr:uid="{00000000-0005-0000-0000-00004B1C0000}"/>
    <cellStyle name="Data   - Style2 2 2 2 3 7 2" xfId="7254" xr:uid="{00000000-0005-0000-0000-00004C1C0000}"/>
    <cellStyle name="Data   - Style2 2 2 2 3 8" xfId="7255" xr:uid="{00000000-0005-0000-0000-00004D1C0000}"/>
    <cellStyle name="Data   - Style2 2 2 2 4" xfId="7256" xr:uid="{00000000-0005-0000-0000-00004E1C0000}"/>
    <cellStyle name="Data   - Style2 2 2 2 4 2" xfId="7257" xr:uid="{00000000-0005-0000-0000-00004F1C0000}"/>
    <cellStyle name="Data   - Style2 2 2 2 4 3" xfId="7258" xr:uid="{00000000-0005-0000-0000-0000501C0000}"/>
    <cellStyle name="Data   - Style2 2 2 2 4 4" xfId="7259" xr:uid="{00000000-0005-0000-0000-0000511C0000}"/>
    <cellStyle name="Data   - Style2 2 2 2 4 5" xfId="7260" xr:uid="{00000000-0005-0000-0000-0000521C0000}"/>
    <cellStyle name="Data   - Style2 2 2 2 5" xfId="7261" xr:uid="{00000000-0005-0000-0000-0000531C0000}"/>
    <cellStyle name="Data   - Style2 2 2 2 5 2" xfId="7262" xr:uid="{00000000-0005-0000-0000-0000541C0000}"/>
    <cellStyle name="Data   - Style2 2 2 2 5 3" xfId="7263" xr:uid="{00000000-0005-0000-0000-0000551C0000}"/>
    <cellStyle name="Data   - Style2 2 2 2 5 4" xfId="7264" xr:uid="{00000000-0005-0000-0000-0000561C0000}"/>
    <cellStyle name="Data   - Style2 2 2 2 5 5" xfId="7265" xr:uid="{00000000-0005-0000-0000-0000571C0000}"/>
    <cellStyle name="Data   - Style2 2 2 2 6" xfId="7266" xr:uid="{00000000-0005-0000-0000-0000581C0000}"/>
    <cellStyle name="Data   - Style2 2 2 2 6 2" xfId="7267" xr:uid="{00000000-0005-0000-0000-0000591C0000}"/>
    <cellStyle name="Data   - Style2 2 2 2 7" xfId="7268" xr:uid="{00000000-0005-0000-0000-00005A1C0000}"/>
    <cellStyle name="Data   - Style2 2 2 2 7 2" xfId="7269" xr:uid="{00000000-0005-0000-0000-00005B1C0000}"/>
    <cellStyle name="Data   - Style2 2 2 2 8" xfId="7270" xr:uid="{00000000-0005-0000-0000-00005C1C0000}"/>
    <cellStyle name="Data   - Style2 2 2 2 8 2" xfId="7271" xr:uid="{00000000-0005-0000-0000-00005D1C0000}"/>
    <cellStyle name="Data   - Style2 2 2 2 9" xfId="7272" xr:uid="{00000000-0005-0000-0000-00005E1C0000}"/>
    <cellStyle name="Data   - Style2 2 2 20" xfId="7273" xr:uid="{00000000-0005-0000-0000-00005F1C0000}"/>
    <cellStyle name="Data   - Style2 2 2 3" xfId="7274" xr:uid="{00000000-0005-0000-0000-0000601C0000}"/>
    <cellStyle name="Data   - Style2 2 2 3 10" xfId="7275" xr:uid="{00000000-0005-0000-0000-0000611C0000}"/>
    <cellStyle name="Data   - Style2 2 2 3 2" xfId="7276" xr:uid="{00000000-0005-0000-0000-0000621C0000}"/>
    <cellStyle name="Data   - Style2 2 2 3 2 2" xfId="7277" xr:uid="{00000000-0005-0000-0000-0000631C0000}"/>
    <cellStyle name="Data   - Style2 2 2 3 2 2 2" xfId="7278" xr:uid="{00000000-0005-0000-0000-0000641C0000}"/>
    <cellStyle name="Data   - Style2 2 2 3 2 2 3" xfId="7279" xr:uid="{00000000-0005-0000-0000-0000651C0000}"/>
    <cellStyle name="Data   - Style2 2 2 3 2 2 4" xfId="7280" xr:uid="{00000000-0005-0000-0000-0000661C0000}"/>
    <cellStyle name="Data   - Style2 2 2 3 2 2 5" xfId="7281" xr:uid="{00000000-0005-0000-0000-0000671C0000}"/>
    <cellStyle name="Data   - Style2 2 2 3 2 3" xfId="7282" xr:uid="{00000000-0005-0000-0000-0000681C0000}"/>
    <cellStyle name="Data   - Style2 2 2 3 2 3 2" xfId="7283" xr:uid="{00000000-0005-0000-0000-0000691C0000}"/>
    <cellStyle name="Data   - Style2 2 2 3 2 3 3" xfId="7284" xr:uid="{00000000-0005-0000-0000-00006A1C0000}"/>
    <cellStyle name="Data   - Style2 2 2 3 2 3 4" xfId="7285" xr:uid="{00000000-0005-0000-0000-00006B1C0000}"/>
    <cellStyle name="Data   - Style2 2 2 3 2 3 5" xfId="7286" xr:uid="{00000000-0005-0000-0000-00006C1C0000}"/>
    <cellStyle name="Data   - Style2 2 2 3 2 4" xfId="7287" xr:uid="{00000000-0005-0000-0000-00006D1C0000}"/>
    <cellStyle name="Data   - Style2 2 2 3 2 4 2" xfId="7288" xr:uid="{00000000-0005-0000-0000-00006E1C0000}"/>
    <cellStyle name="Data   - Style2 2 2 3 2 5" xfId="7289" xr:uid="{00000000-0005-0000-0000-00006F1C0000}"/>
    <cellStyle name="Data   - Style2 2 2 3 2 5 2" xfId="7290" xr:uid="{00000000-0005-0000-0000-0000701C0000}"/>
    <cellStyle name="Data   - Style2 2 2 3 2 6" xfId="7291" xr:uid="{00000000-0005-0000-0000-0000711C0000}"/>
    <cellStyle name="Data   - Style2 2 2 3 2 6 2" xfId="7292" xr:uid="{00000000-0005-0000-0000-0000721C0000}"/>
    <cellStyle name="Data   - Style2 2 2 3 2 7" xfId="7293" xr:uid="{00000000-0005-0000-0000-0000731C0000}"/>
    <cellStyle name="Data   - Style2 2 2 3 2 8" xfId="7294" xr:uid="{00000000-0005-0000-0000-0000741C0000}"/>
    <cellStyle name="Data   - Style2 2 2 3 3" xfId="7295" xr:uid="{00000000-0005-0000-0000-0000751C0000}"/>
    <cellStyle name="Data   - Style2 2 2 3 3 2" xfId="7296" xr:uid="{00000000-0005-0000-0000-0000761C0000}"/>
    <cellStyle name="Data   - Style2 2 2 3 3 2 2" xfId="7297" xr:uid="{00000000-0005-0000-0000-0000771C0000}"/>
    <cellStyle name="Data   - Style2 2 2 3 3 3" xfId="7298" xr:uid="{00000000-0005-0000-0000-0000781C0000}"/>
    <cellStyle name="Data   - Style2 2 2 3 3 4" xfId="7299" xr:uid="{00000000-0005-0000-0000-0000791C0000}"/>
    <cellStyle name="Data   - Style2 2 2 3 3 5" xfId="7300" xr:uid="{00000000-0005-0000-0000-00007A1C0000}"/>
    <cellStyle name="Data   - Style2 2 2 3 3 6" xfId="7301" xr:uid="{00000000-0005-0000-0000-00007B1C0000}"/>
    <cellStyle name="Data   - Style2 2 2 3 4" xfId="7302" xr:uid="{00000000-0005-0000-0000-00007C1C0000}"/>
    <cellStyle name="Data   - Style2 2 2 3 4 2" xfId="7303" xr:uid="{00000000-0005-0000-0000-00007D1C0000}"/>
    <cellStyle name="Data   - Style2 2 2 3 4 3" xfId="7304" xr:uid="{00000000-0005-0000-0000-00007E1C0000}"/>
    <cellStyle name="Data   - Style2 2 2 3 4 4" xfId="7305" xr:uid="{00000000-0005-0000-0000-00007F1C0000}"/>
    <cellStyle name="Data   - Style2 2 2 3 4 5" xfId="7306" xr:uid="{00000000-0005-0000-0000-0000801C0000}"/>
    <cellStyle name="Data   - Style2 2 2 3 5" xfId="7307" xr:uid="{00000000-0005-0000-0000-0000811C0000}"/>
    <cellStyle name="Data   - Style2 2 2 3 5 2" xfId="7308" xr:uid="{00000000-0005-0000-0000-0000821C0000}"/>
    <cellStyle name="Data   - Style2 2 2 3 6" xfId="7309" xr:uid="{00000000-0005-0000-0000-0000831C0000}"/>
    <cellStyle name="Data   - Style2 2 2 3 6 2" xfId="7310" xr:uid="{00000000-0005-0000-0000-0000841C0000}"/>
    <cellStyle name="Data   - Style2 2 2 3 7" xfId="7311" xr:uid="{00000000-0005-0000-0000-0000851C0000}"/>
    <cellStyle name="Data   - Style2 2 2 3 7 2" xfId="7312" xr:uid="{00000000-0005-0000-0000-0000861C0000}"/>
    <cellStyle name="Data   - Style2 2 2 3 8" xfId="7313" xr:uid="{00000000-0005-0000-0000-0000871C0000}"/>
    <cellStyle name="Data   - Style2 2 2 3 9" xfId="7314" xr:uid="{00000000-0005-0000-0000-0000881C0000}"/>
    <cellStyle name="Data   - Style2 2 2 4" xfId="7315" xr:uid="{00000000-0005-0000-0000-0000891C0000}"/>
    <cellStyle name="Data   - Style2 2 2 4 2" xfId="7316" xr:uid="{00000000-0005-0000-0000-00008A1C0000}"/>
    <cellStyle name="Data   - Style2 2 2 4 2 2" xfId="7317" xr:uid="{00000000-0005-0000-0000-00008B1C0000}"/>
    <cellStyle name="Data   - Style2 2 2 4 2 2 2" xfId="7318" xr:uid="{00000000-0005-0000-0000-00008C1C0000}"/>
    <cellStyle name="Data   - Style2 2 2 4 2 3" xfId="7319" xr:uid="{00000000-0005-0000-0000-00008D1C0000}"/>
    <cellStyle name="Data   - Style2 2 2 4 2 3 2" xfId="7320" xr:uid="{00000000-0005-0000-0000-00008E1C0000}"/>
    <cellStyle name="Data   - Style2 2 2 4 2 4" xfId="7321" xr:uid="{00000000-0005-0000-0000-00008F1C0000}"/>
    <cellStyle name="Data   - Style2 2 2 4 2 4 2" xfId="7322" xr:uid="{00000000-0005-0000-0000-0000901C0000}"/>
    <cellStyle name="Data   - Style2 2 2 4 2 5" xfId="7323" xr:uid="{00000000-0005-0000-0000-0000911C0000}"/>
    <cellStyle name="Data   - Style2 2 2 4 2 6" xfId="7324" xr:uid="{00000000-0005-0000-0000-0000921C0000}"/>
    <cellStyle name="Data   - Style2 2 2 4 3" xfId="7325" xr:uid="{00000000-0005-0000-0000-0000931C0000}"/>
    <cellStyle name="Data   - Style2 2 2 4 3 2" xfId="7326" xr:uid="{00000000-0005-0000-0000-0000941C0000}"/>
    <cellStyle name="Data   - Style2 2 2 4 3 2 2" xfId="7327" xr:uid="{00000000-0005-0000-0000-0000951C0000}"/>
    <cellStyle name="Data   - Style2 2 2 4 3 3" xfId="7328" xr:uid="{00000000-0005-0000-0000-0000961C0000}"/>
    <cellStyle name="Data   - Style2 2 2 4 3 4" xfId="7329" xr:uid="{00000000-0005-0000-0000-0000971C0000}"/>
    <cellStyle name="Data   - Style2 2 2 4 3 5" xfId="7330" xr:uid="{00000000-0005-0000-0000-0000981C0000}"/>
    <cellStyle name="Data   - Style2 2 2 4 3 6" xfId="7331" xr:uid="{00000000-0005-0000-0000-0000991C0000}"/>
    <cellStyle name="Data   - Style2 2 2 4 4" xfId="7332" xr:uid="{00000000-0005-0000-0000-00009A1C0000}"/>
    <cellStyle name="Data   - Style2 2 2 4 4 2" xfId="7333" xr:uid="{00000000-0005-0000-0000-00009B1C0000}"/>
    <cellStyle name="Data   - Style2 2 2 4 5" xfId="7334" xr:uid="{00000000-0005-0000-0000-00009C1C0000}"/>
    <cellStyle name="Data   - Style2 2 2 4 5 2" xfId="7335" xr:uid="{00000000-0005-0000-0000-00009D1C0000}"/>
    <cellStyle name="Data   - Style2 2 2 4 6" xfId="7336" xr:uid="{00000000-0005-0000-0000-00009E1C0000}"/>
    <cellStyle name="Data   - Style2 2 2 4 6 2" xfId="7337" xr:uid="{00000000-0005-0000-0000-00009F1C0000}"/>
    <cellStyle name="Data   - Style2 2 2 4 7" xfId="7338" xr:uid="{00000000-0005-0000-0000-0000A01C0000}"/>
    <cellStyle name="Data   - Style2 2 2 4 7 2" xfId="7339" xr:uid="{00000000-0005-0000-0000-0000A11C0000}"/>
    <cellStyle name="Data   - Style2 2 2 4 8" xfId="7340" xr:uid="{00000000-0005-0000-0000-0000A21C0000}"/>
    <cellStyle name="Data   - Style2 2 2 5" xfId="7341" xr:uid="{00000000-0005-0000-0000-0000A31C0000}"/>
    <cellStyle name="Data   - Style2 2 2 5 2" xfId="7342" xr:uid="{00000000-0005-0000-0000-0000A41C0000}"/>
    <cellStyle name="Data   - Style2 2 2 5 2 2" xfId="7343" xr:uid="{00000000-0005-0000-0000-0000A51C0000}"/>
    <cellStyle name="Data   - Style2 2 2 5 2 3" xfId="7344" xr:uid="{00000000-0005-0000-0000-0000A61C0000}"/>
    <cellStyle name="Data   - Style2 2 2 5 2 4" xfId="7345" xr:uid="{00000000-0005-0000-0000-0000A71C0000}"/>
    <cellStyle name="Data   - Style2 2 2 5 2 5" xfId="7346" xr:uid="{00000000-0005-0000-0000-0000A81C0000}"/>
    <cellStyle name="Data   - Style2 2 2 5 2 6" xfId="7347" xr:uid="{00000000-0005-0000-0000-0000A91C0000}"/>
    <cellStyle name="Data   - Style2 2 2 5 3" xfId="7348" xr:uid="{00000000-0005-0000-0000-0000AA1C0000}"/>
    <cellStyle name="Data   - Style2 2 2 5 3 2" xfId="7349" xr:uid="{00000000-0005-0000-0000-0000AB1C0000}"/>
    <cellStyle name="Data   - Style2 2 2 5 3 3" xfId="7350" xr:uid="{00000000-0005-0000-0000-0000AC1C0000}"/>
    <cellStyle name="Data   - Style2 2 2 5 3 4" xfId="7351" xr:uid="{00000000-0005-0000-0000-0000AD1C0000}"/>
    <cellStyle name="Data   - Style2 2 2 5 3 5" xfId="7352" xr:uid="{00000000-0005-0000-0000-0000AE1C0000}"/>
    <cellStyle name="Data   - Style2 2 2 5 3 6" xfId="7353" xr:uid="{00000000-0005-0000-0000-0000AF1C0000}"/>
    <cellStyle name="Data   - Style2 2 2 5 4" xfId="7354" xr:uid="{00000000-0005-0000-0000-0000B01C0000}"/>
    <cellStyle name="Data   - Style2 2 2 5 4 2" xfId="7355" xr:uid="{00000000-0005-0000-0000-0000B11C0000}"/>
    <cellStyle name="Data   - Style2 2 2 5 5" xfId="7356" xr:uid="{00000000-0005-0000-0000-0000B21C0000}"/>
    <cellStyle name="Data   - Style2 2 2 5 6" xfId="7357" xr:uid="{00000000-0005-0000-0000-0000B31C0000}"/>
    <cellStyle name="Data   - Style2 2 2 5 7" xfId="7358" xr:uid="{00000000-0005-0000-0000-0000B41C0000}"/>
    <cellStyle name="Data   - Style2 2 2 5 8" xfId="7359" xr:uid="{00000000-0005-0000-0000-0000B51C0000}"/>
    <cellStyle name="Data   - Style2 2 2 6" xfId="7360" xr:uid="{00000000-0005-0000-0000-0000B61C0000}"/>
    <cellStyle name="Data   - Style2 2 2 6 2" xfId="7361" xr:uid="{00000000-0005-0000-0000-0000B71C0000}"/>
    <cellStyle name="Data   - Style2 2 2 6 2 2" xfId="7362" xr:uid="{00000000-0005-0000-0000-0000B81C0000}"/>
    <cellStyle name="Data   - Style2 2 2 6 2 3" xfId="7363" xr:uid="{00000000-0005-0000-0000-0000B91C0000}"/>
    <cellStyle name="Data   - Style2 2 2 6 2 4" xfId="7364" xr:uid="{00000000-0005-0000-0000-0000BA1C0000}"/>
    <cellStyle name="Data   - Style2 2 2 6 2 5" xfId="7365" xr:uid="{00000000-0005-0000-0000-0000BB1C0000}"/>
    <cellStyle name="Data   - Style2 2 2 6 2 6" xfId="7366" xr:uid="{00000000-0005-0000-0000-0000BC1C0000}"/>
    <cellStyle name="Data   - Style2 2 2 6 3" xfId="7367" xr:uid="{00000000-0005-0000-0000-0000BD1C0000}"/>
    <cellStyle name="Data   - Style2 2 2 6 3 2" xfId="7368" xr:uid="{00000000-0005-0000-0000-0000BE1C0000}"/>
    <cellStyle name="Data   - Style2 2 2 6 3 3" xfId="7369" xr:uid="{00000000-0005-0000-0000-0000BF1C0000}"/>
    <cellStyle name="Data   - Style2 2 2 6 3 4" xfId="7370" xr:uid="{00000000-0005-0000-0000-0000C01C0000}"/>
    <cellStyle name="Data   - Style2 2 2 6 3 5" xfId="7371" xr:uid="{00000000-0005-0000-0000-0000C11C0000}"/>
    <cellStyle name="Data   - Style2 2 2 6 3 6" xfId="7372" xr:uid="{00000000-0005-0000-0000-0000C21C0000}"/>
    <cellStyle name="Data   - Style2 2 2 6 4" xfId="7373" xr:uid="{00000000-0005-0000-0000-0000C31C0000}"/>
    <cellStyle name="Data   - Style2 2 2 6 4 2" xfId="7374" xr:uid="{00000000-0005-0000-0000-0000C41C0000}"/>
    <cellStyle name="Data   - Style2 2 2 6 5" xfId="7375" xr:uid="{00000000-0005-0000-0000-0000C51C0000}"/>
    <cellStyle name="Data   - Style2 2 2 6 6" xfId="7376" xr:uid="{00000000-0005-0000-0000-0000C61C0000}"/>
    <cellStyle name="Data   - Style2 2 2 6 7" xfId="7377" xr:uid="{00000000-0005-0000-0000-0000C71C0000}"/>
    <cellStyle name="Data   - Style2 2 2 6 8" xfId="7378" xr:uid="{00000000-0005-0000-0000-0000C81C0000}"/>
    <cellStyle name="Data   - Style2 2 2 7" xfId="7379" xr:uid="{00000000-0005-0000-0000-0000C91C0000}"/>
    <cellStyle name="Data   - Style2 2 2 7 2" xfId="7380" xr:uid="{00000000-0005-0000-0000-0000CA1C0000}"/>
    <cellStyle name="Data   - Style2 2 2 7 2 2" xfId="7381" xr:uid="{00000000-0005-0000-0000-0000CB1C0000}"/>
    <cellStyle name="Data   - Style2 2 2 7 2 3" xfId="7382" xr:uid="{00000000-0005-0000-0000-0000CC1C0000}"/>
    <cellStyle name="Data   - Style2 2 2 7 2 4" xfId="7383" xr:uid="{00000000-0005-0000-0000-0000CD1C0000}"/>
    <cellStyle name="Data   - Style2 2 2 7 2 5" xfId="7384" xr:uid="{00000000-0005-0000-0000-0000CE1C0000}"/>
    <cellStyle name="Data   - Style2 2 2 7 2 6" xfId="7385" xr:uid="{00000000-0005-0000-0000-0000CF1C0000}"/>
    <cellStyle name="Data   - Style2 2 2 7 3" xfId="7386" xr:uid="{00000000-0005-0000-0000-0000D01C0000}"/>
    <cellStyle name="Data   - Style2 2 2 7 3 2" xfId="7387" xr:uid="{00000000-0005-0000-0000-0000D11C0000}"/>
    <cellStyle name="Data   - Style2 2 2 7 3 3" xfId="7388" xr:uid="{00000000-0005-0000-0000-0000D21C0000}"/>
    <cellStyle name="Data   - Style2 2 2 7 3 4" xfId="7389" xr:uid="{00000000-0005-0000-0000-0000D31C0000}"/>
    <cellStyle name="Data   - Style2 2 2 7 3 5" xfId="7390" xr:uid="{00000000-0005-0000-0000-0000D41C0000}"/>
    <cellStyle name="Data   - Style2 2 2 7 3 6" xfId="7391" xr:uid="{00000000-0005-0000-0000-0000D51C0000}"/>
    <cellStyle name="Data   - Style2 2 2 7 4" xfId="7392" xr:uid="{00000000-0005-0000-0000-0000D61C0000}"/>
    <cellStyle name="Data   - Style2 2 2 7 4 2" xfId="7393" xr:uid="{00000000-0005-0000-0000-0000D71C0000}"/>
    <cellStyle name="Data   - Style2 2 2 7 5" xfId="7394" xr:uid="{00000000-0005-0000-0000-0000D81C0000}"/>
    <cellStyle name="Data   - Style2 2 2 7 6" xfId="7395" xr:uid="{00000000-0005-0000-0000-0000D91C0000}"/>
    <cellStyle name="Data   - Style2 2 2 7 7" xfId="7396" xr:uid="{00000000-0005-0000-0000-0000DA1C0000}"/>
    <cellStyle name="Data   - Style2 2 2 7 8" xfId="7397" xr:uid="{00000000-0005-0000-0000-0000DB1C0000}"/>
    <cellStyle name="Data   - Style2 2 2 8" xfId="7398" xr:uid="{00000000-0005-0000-0000-0000DC1C0000}"/>
    <cellStyle name="Data   - Style2 2 2 8 2" xfId="7399" xr:uid="{00000000-0005-0000-0000-0000DD1C0000}"/>
    <cellStyle name="Data   - Style2 2 2 8 2 2" xfId="7400" xr:uid="{00000000-0005-0000-0000-0000DE1C0000}"/>
    <cellStyle name="Data   - Style2 2 2 8 2 3" xfId="7401" xr:uid="{00000000-0005-0000-0000-0000DF1C0000}"/>
    <cellStyle name="Data   - Style2 2 2 8 2 4" xfId="7402" xr:uid="{00000000-0005-0000-0000-0000E01C0000}"/>
    <cellStyle name="Data   - Style2 2 2 8 2 5" xfId="7403" xr:uid="{00000000-0005-0000-0000-0000E11C0000}"/>
    <cellStyle name="Data   - Style2 2 2 8 2 6" xfId="7404" xr:uid="{00000000-0005-0000-0000-0000E21C0000}"/>
    <cellStyle name="Data   - Style2 2 2 8 3" xfId="7405" xr:uid="{00000000-0005-0000-0000-0000E31C0000}"/>
    <cellStyle name="Data   - Style2 2 2 8 3 2" xfId="7406" xr:uid="{00000000-0005-0000-0000-0000E41C0000}"/>
    <cellStyle name="Data   - Style2 2 2 8 3 3" xfId="7407" xr:uid="{00000000-0005-0000-0000-0000E51C0000}"/>
    <cellStyle name="Data   - Style2 2 2 8 3 4" xfId="7408" xr:uid="{00000000-0005-0000-0000-0000E61C0000}"/>
    <cellStyle name="Data   - Style2 2 2 8 3 5" xfId="7409" xr:uid="{00000000-0005-0000-0000-0000E71C0000}"/>
    <cellStyle name="Data   - Style2 2 2 8 3 6" xfId="7410" xr:uid="{00000000-0005-0000-0000-0000E81C0000}"/>
    <cellStyle name="Data   - Style2 2 2 8 4" xfId="7411" xr:uid="{00000000-0005-0000-0000-0000E91C0000}"/>
    <cellStyle name="Data   - Style2 2 2 8 4 2" xfId="7412" xr:uid="{00000000-0005-0000-0000-0000EA1C0000}"/>
    <cellStyle name="Data   - Style2 2 2 8 5" xfId="7413" xr:uid="{00000000-0005-0000-0000-0000EB1C0000}"/>
    <cellStyle name="Data   - Style2 2 2 8 6" xfId="7414" xr:uid="{00000000-0005-0000-0000-0000EC1C0000}"/>
    <cellStyle name="Data   - Style2 2 2 8 7" xfId="7415" xr:uid="{00000000-0005-0000-0000-0000ED1C0000}"/>
    <cellStyle name="Data   - Style2 2 2 8 8" xfId="7416" xr:uid="{00000000-0005-0000-0000-0000EE1C0000}"/>
    <cellStyle name="Data   - Style2 2 2 9" xfId="7417" xr:uid="{00000000-0005-0000-0000-0000EF1C0000}"/>
    <cellStyle name="Data   - Style2 2 2 9 2" xfId="7418" xr:uid="{00000000-0005-0000-0000-0000F01C0000}"/>
    <cellStyle name="Data   - Style2 2 2 9 2 2" xfId="7419" xr:uid="{00000000-0005-0000-0000-0000F11C0000}"/>
    <cellStyle name="Data   - Style2 2 2 9 2 3" xfId="7420" xr:uid="{00000000-0005-0000-0000-0000F21C0000}"/>
    <cellStyle name="Data   - Style2 2 2 9 2 4" xfId="7421" xr:uid="{00000000-0005-0000-0000-0000F31C0000}"/>
    <cellStyle name="Data   - Style2 2 2 9 2 5" xfId="7422" xr:uid="{00000000-0005-0000-0000-0000F41C0000}"/>
    <cellStyle name="Data   - Style2 2 2 9 2 6" xfId="7423" xr:uid="{00000000-0005-0000-0000-0000F51C0000}"/>
    <cellStyle name="Data   - Style2 2 2 9 3" xfId="7424" xr:uid="{00000000-0005-0000-0000-0000F61C0000}"/>
    <cellStyle name="Data   - Style2 2 2 9 3 2" xfId="7425" xr:uid="{00000000-0005-0000-0000-0000F71C0000}"/>
    <cellStyle name="Data   - Style2 2 2 9 3 3" xfId="7426" xr:uid="{00000000-0005-0000-0000-0000F81C0000}"/>
    <cellStyle name="Data   - Style2 2 2 9 3 4" xfId="7427" xr:uid="{00000000-0005-0000-0000-0000F91C0000}"/>
    <cellStyle name="Data   - Style2 2 2 9 3 5" xfId="7428" xr:uid="{00000000-0005-0000-0000-0000FA1C0000}"/>
    <cellStyle name="Data   - Style2 2 2 9 3 6" xfId="7429" xr:uid="{00000000-0005-0000-0000-0000FB1C0000}"/>
    <cellStyle name="Data   - Style2 2 2 9 4" xfId="7430" xr:uid="{00000000-0005-0000-0000-0000FC1C0000}"/>
    <cellStyle name="Data   - Style2 2 2 9 4 2" xfId="7431" xr:uid="{00000000-0005-0000-0000-0000FD1C0000}"/>
    <cellStyle name="Data   - Style2 2 2 9 5" xfId="7432" xr:uid="{00000000-0005-0000-0000-0000FE1C0000}"/>
    <cellStyle name="Data   - Style2 2 2 9 6" xfId="7433" xr:uid="{00000000-0005-0000-0000-0000FF1C0000}"/>
    <cellStyle name="Data   - Style2 2 2 9 7" xfId="7434" xr:uid="{00000000-0005-0000-0000-0000001D0000}"/>
    <cellStyle name="Data   - Style2 2 2 9 8" xfId="7435" xr:uid="{00000000-0005-0000-0000-0000011D0000}"/>
    <cellStyle name="Data   - Style2 2 3" xfId="7436" xr:uid="{00000000-0005-0000-0000-0000021D0000}"/>
    <cellStyle name="Data   - Style2 2 3 10" xfId="7437" xr:uid="{00000000-0005-0000-0000-0000031D0000}"/>
    <cellStyle name="Data   - Style2 2 3 11" xfId="7438" xr:uid="{00000000-0005-0000-0000-0000041D0000}"/>
    <cellStyle name="Data   - Style2 2 3 12" xfId="7439" xr:uid="{00000000-0005-0000-0000-0000051D0000}"/>
    <cellStyle name="Data   - Style2 2 3 2" xfId="7440" xr:uid="{00000000-0005-0000-0000-0000061D0000}"/>
    <cellStyle name="Data   - Style2 2 3 2 10" xfId="7441" xr:uid="{00000000-0005-0000-0000-0000071D0000}"/>
    <cellStyle name="Data   - Style2 2 3 2 11" xfId="7442" xr:uid="{00000000-0005-0000-0000-0000081D0000}"/>
    <cellStyle name="Data   - Style2 2 3 2 2" xfId="7443" xr:uid="{00000000-0005-0000-0000-0000091D0000}"/>
    <cellStyle name="Data   - Style2 2 3 2 2 2" xfId="7444" xr:uid="{00000000-0005-0000-0000-00000A1D0000}"/>
    <cellStyle name="Data   - Style2 2 3 2 2 2 2" xfId="7445" xr:uid="{00000000-0005-0000-0000-00000B1D0000}"/>
    <cellStyle name="Data   - Style2 2 3 2 2 2 2 2" xfId="7446" xr:uid="{00000000-0005-0000-0000-00000C1D0000}"/>
    <cellStyle name="Data   - Style2 2 3 2 2 2 3" xfId="7447" xr:uid="{00000000-0005-0000-0000-00000D1D0000}"/>
    <cellStyle name="Data   - Style2 2 3 2 2 2 3 2" xfId="7448" xr:uid="{00000000-0005-0000-0000-00000E1D0000}"/>
    <cellStyle name="Data   - Style2 2 3 2 2 2 4" xfId="7449" xr:uid="{00000000-0005-0000-0000-00000F1D0000}"/>
    <cellStyle name="Data   - Style2 2 3 2 2 2 4 2" xfId="7450" xr:uid="{00000000-0005-0000-0000-0000101D0000}"/>
    <cellStyle name="Data   - Style2 2 3 2 2 2 5" xfId="7451" xr:uid="{00000000-0005-0000-0000-0000111D0000}"/>
    <cellStyle name="Data   - Style2 2 3 2 2 2 5 2" xfId="7452" xr:uid="{00000000-0005-0000-0000-0000121D0000}"/>
    <cellStyle name="Data   - Style2 2 3 2 2 2 6" xfId="7453" xr:uid="{00000000-0005-0000-0000-0000131D0000}"/>
    <cellStyle name="Data   - Style2 2 3 2 2 3" xfId="7454" xr:uid="{00000000-0005-0000-0000-0000141D0000}"/>
    <cellStyle name="Data   - Style2 2 3 2 2 3 2" xfId="7455" xr:uid="{00000000-0005-0000-0000-0000151D0000}"/>
    <cellStyle name="Data   - Style2 2 3 2 2 4" xfId="7456" xr:uid="{00000000-0005-0000-0000-0000161D0000}"/>
    <cellStyle name="Data   - Style2 2 3 2 2 4 2" xfId="7457" xr:uid="{00000000-0005-0000-0000-0000171D0000}"/>
    <cellStyle name="Data   - Style2 2 3 2 2 5" xfId="7458" xr:uid="{00000000-0005-0000-0000-0000181D0000}"/>
    <cellStyle name="Data   - Style2 2 3 2 2 5 2" xfId="7459" xr:uid="{00000000-0005-0000-0000-0000191D0000}"/>
    <cellStyle name="Data   - Style2 2 3 2 2 6" xfId="7460" xr:uid="{00000000-0005-0000-0000-00001A1D0000}"/>
    <cellStyle name="Data   - Style2 2 3 2 2 6 2" xfId="7461" xr:uid="{00000000-0005-0000-0000-00001B1D0000}"/>
    <cellStyle name="Data   - Style2 2 3 2 2 7" xfId="7462" xr:uid="{00000000-0005-0000-0000-00001C1D0000}"/>
    <cellStyle name="Data   - Style2 2 3 2 2 7 2" xfId="7463" xr:uid="{00000000-0005-0000-0000-00001D1D0000}"/>
    <cellStyle name="Data   - Style2 2 3 2 2 8" xfId="7464" xr:uid="{00000000-0005-0000-0000-00001E1D0000}"/>
    <cellStyle name="Data   - Style2 2 3 2 2 8 2" xfId="7465" xr:uid="{00000000-0005-0000-0000-00001F1D0000}"/>
    <cellStyle name="Data   - Style2 2 3 2 2 9" xfId="7466" xr:uid="{00000000-0005-0000-0000-0000201D0000}"/>
    <cellStyle name="Data   - Style2 2 3 2 3" xfId="7467" xr:uid="{00000000-0005-0000-0000-0000211D0000}"/>
    <cellStyle name="Data   - Style2 2 3 2 3 2" xfId="7468" xr:uid="{00000000-0005-0000-0000-0000221D0000}"/>
    <cellStyle name="Data   - Style2 2 3 2 3 2 2" xfId="7469" xr:uid="{00000000-0005-0000-0000-0000231D0000}"/>
    <cellStyle name="Data   - Style2 2 3 2 3 2 2 2" xfId="7470" xr:uid="{00000000-0005-0000-0000-0000241D0000}"/>
    <cellStyle name="Data   - Style2 2 3 2 3 2 3" xfId="7471" xr:uid="{00000000-0005-0000-0000-0000251D0000}"/>
    <cellStyle name="Data   - Style2 2 3 2 3 2 3 2" xfId="7472" xr:uid="{00000000-0005-0000-0000-0000261D0000}"/>
    <cellStyle name="Data   - Style2 2 3 2 3 2 4" xfId="7473" xr:uid="{00000000-0005-0000-0000-0000271D0000}"/>
    <cellStyle name="Data   - Style2 2 3 2 3 3" xfId="7474" xr:uid="{00000000-0005-0000-0000-0000281D0000}"/>
    <cellStyle name="Data   - Style2 2 3 2 3 3 2" xfId="7475" xr:uid="{00000000-0005-0000-0000-0000291D0000}"/>
    <cellStyle name="Data   - Style2 2 3 2 3 4" xfId="7476" xr:uid="{00000000-0005-0000-0000-00002A1D0000}"/>
    <cellStyle name="Data   - Style2 2 3 2 3 4 2" xfId="7477" xr:uid="{00000000-0005-0000-0000-00002B1D0000}"/>
    <cellStyle name="Data   - Style2 2 3 2 3 5" xfId="7478" xr:uid="{00000000-0005-0000-0000-00002C1D0000}"/>
    <cellStyle name="Data   - Style2 2 3 2 3 5 2" xfId="7479" xr:uid="{00000000-0005-0000-0000-00002D1D0000}"/>
    <cellStyle name="Data   - Style2 2 3 2 3 6" xfId="7480" xr:uid="{00000000-0005-0000-0000-00002E1D0000}"/>
    <cellStyle name="Data   - Style2 2 3 2 3 6 2" xfId="7481" xr:uid="{00000000-0005-0000-0000-00002F1D0000}"/>
    <cellStyle name="Data   - Style2 2 3 2 3 7" xfId="7482" xr:uid="{00000000-0005-0000-0000-0000301D0000}"/>
    <cellStyle name="Data   - Style2 2 3 2 4" xfId="7483" xr:uid="{00000000-0005-0000-0000-0000311D0000}"/>
    <cellStyle name="Data   - Style2 2 3 2 4 2" xfId="7484" xr:uid="{00000000-0005-0000-0000-0000321D0000}"/>
    <cellStyle name="Data   - Style2 2 3 2 5" xfId="7485" xr:uid="{00000000-0005-0000-0000-0000331D0000}"/>
    <cellStyle name="Data   - Style2 2 3 2 5 2" xfId="7486" xr:uid="{00000000-0005-0000-0000-0000341D0000}"/>
    <cellStyle name="Data   - Style2 2 3 2 6" xfId="7487" xr:uid="{00000000-0005-0000-0000-0000351D0000}"/>
    <cellStyle name="Data   - Style2 2 3 2 6 2" xfId="7488" xr:uid="{00000000-0005-0000-0000-0000361D0000}"/>
    <cellStyle name="Data   - Style2 2 3 2 7" xfId="7489" xr:uid="{00000000-0005-0000-0000-0000371D0000}"/>
    <cellStyle name="Data   - Style2 2 3 2 7 2" xfId="7490" xr:uid="{00000000-0005-0000-0000-0000381D0000}"/>
    <cellStyle name="Data   - Style2 2 3 2 8" xfId="7491" xr:uid="{00000000-0005-0000-0000-0000391D0000}"/>
    <cellStyle name="Data   - Style2 2 3 2 8 2" xfId="7492" xr:uid="{00000000-0005-0000-0000-00003A1D0000}"/>
    <cellStyle name="Data   - Style2 2 3 2 9" xfId="7493" xr:uid="{00000000-0005-0000-0000-00003B1D0000}"/>
    <cellStyle name="Data   - Style2 2 3 2 9 2" xfId="7494" xr:uid="{00000000-0005-0000-0000-00003C1D0000}"/>
    <cellStyle name="Data   - Style2 2 3 3" xfId="7495" xr:uid="{00000000-0005-0000-0000-00003D1D0000}"/>
    <cellStyle name="Data   - Style2 2 3 3 2" xfId="7496" xr:uid="{00000000-0005-0000-0000-00003E1D0000}"/>
    <cellStyle name="Data   - Style2 2 3 3 2 2" xfId="7497" xr:uid="{00000000-0005-0000-0000-00003F1D0000}"/>
    <cellStyle name="Data   - Style2 2 3 3 2 2 2" xfId="7498" xr:uid="{00000000-0005-0000-0000-0000401D0000}"/>
    <cellStyle name="Data   - Style2 2 3 3 2 3" xfId="7499" xr:uid="{00000000-0005-0000-0000-0000411D0000}"/>
    <cellStyle name="Data   - Style2 2 3 3 2 3 2" xfId="7500" xr:uid="{00000000-0005-0000-0000-0000421D0000}"/>
    <cellStyle name="Data   - Style2 2 3 3 2 4" xfId="7501" xr:uid="{00000000-0005-0000-0000-0000431D0000}"/>
    <cellStyle name="Data   - Style2 2 3 3 2 4 2" xfId="7502" xr:uid="{00000000-0005-0000-0000-0000441D0000}"/>
    <cellStyle name="Data   - Style2 2 3 3 2 5" xfId="7503" xr:uid="{00000000-0005-0000-0000-0000451D0000}"/>
    <cellStyle name="Data   - Style2 2 3 3 2 5 2" xfId="7504" xr:uid="{00000000-0005-0000-0000-0000461D0000}"/>
    <cellStyle name="Data   - Style2 2 3 3 2 6" xfId="7505" xr:uid="{00000000-0005-0000-0000-0000471D0000}"/>
    <cellStyle name="Data   - Style2 2 3 3 3" xfId="7506" xr:uid="{00000000-0005-0000-0000-0000481D0000}"/>
    <cellStyle name="Data   - Style2 2 3 3 3 2" xfId="7507" xr:uid="{00000000-0005-0000-0000-0000491D0000}"/>
    <cellStyle name="Data   - Style2 2 3 3 4" xfId="7508" xr:uid="{00000000-0005-0000-0000-00004A1D0000}"/>
    <cellStyle name="Data   - Style2 2 3 3 4 2" xfId="7509" xr:uid="{00000000-0005-0000-0000-00004B1D0000}"/>
    <cellStyle name="Data   - Style2 2 3 3 5" xfId="7510" xr:uid="{00000000-0005-0000-0000-00004C1D0000}"/>
    <cellStyle name="Data   - Style2 2 3 3 5 2" xfId="7511" xr:uid="{00000000-0005-0000-0000-00004D1D0000}"/>
    <cellStyle name="Data   - Style2 2 3 3 6" xfId="7512" xr:uid="{00000000-0005-0000-0000-00004E1D0000}"/>
    <cellStyle name="Data   - Style2 2 3 3 6 2" xfId="7513" xr:uid="{00000000-0005-0000-0000-00004F1D0000}"/>
    <cellStyle name="Data   - Style2 2 3 3 7" xfId="7514" xr:uid="{00000000-0005-0000-0000-0000501D0000}"/>
    <cellStyle name="Data   - Style2 2 3 3 7 2" xfId="7515" xr:uid="{00000000-0005-0000-0000-0000511D0000}"/>
    <cellStyle name="Data   - Style2 2 3 3 8" xfId="7516" xr:uid="{00000000-0005-0000-0000-0000521D0000}"/>
    <cellStyle name="Data   - Style2 2 3 3 8 2" xfId="7517" xr:uid="{00000000-0005-0000-0000-0000531D0000}"/>
    <cellStyle name="Data   - Style2 2 3 3 9" xfId="7518" xr:uid="{00000000-0005-0000-0000-0000541D0000}"/>
    <cellStyle name="Data   - Style2 2 3 4" xfId="7519" xr:uid="{00000000-0005-0000-0000-0000551D0000}"/>
    <cellStyle name="Data   - Style2 2 3 4 2" xfId="7520" xr:uid="{00000000-0005-0000-0000-0000561D0000}"/>
    <cellStyle name="Data   - Style2 2 3 4 2 2" xfId="7521" xr:uid="{00000000-0005-0000-0000-0000571D0000}"/>
    <cellStyle name="Data   - Style2 2 3 4 2 2 2" xfId="7522" xr:uid="{00000000-0005-0000-0000-0000581D0000}"/>
    <cellStyle name="Data   - Style2 2 3 4 2 3" xfId="7523" xr:uid="{00000000-0005-0000-0000-0000591D0000}"/>
    <cellStyle name="Data   - Style2 2 3 4 2 3 2" xfId="7524" xr:uid="{00000000-0005-0000-0000-00005A1D0000}"/>
    <cellStyle name="Data   - Style2 2 3 4 2 4" xfId="7525" xr:uid="{00000000-0005-0000-0000-00005B1D0000}"/>
    <cellStyle name="Data   - Style2 2 3 4 3" xfId="7526" xr:uid="{00000000-0005-0000-0000-00005C1D0000}"/>
    <cellStyle name="Data   - Style2 2 3 4 3 2" xfId="7527" xr:uid="{00000000-0005-0000-0000-00005D1D0000}"/>
    <cellStyle name="Data   - Style2 2 3 4 4" xfId="7528" xr:uid="{00000000-0005-0000-0000-00005E1D0000}"/>
    <cellStyle name="Data   - Style2 2 3 4 4 2" xfId="7529" xr:uid="{00000000-0005-0000-0000-00005F1D0000}"/>
    <cellStyle name="Data   - Style2 2 3 4 5" xfId="7530" xr:uid="{00000000-0005-0000-0000-0000601D0000}"/>
    <cellStyle name="Data   - Style2 2 3 4 5 2" xfId="7531" xr:uid="{00000000-0005-0000-0000-0000611D0000}"/>
    <cellStyle name="Data   - Style2 2 3 4 6" xfId="7532" xr:uid="{00000000-0005-0000-0000-0000621D0000}"/>
    <cellStyle name="Data   - Style2 2 3 4 6 2" xfId="7533" xr:uid="{00000000-0005-0000-0000-0000631D0000}"/>
    <cellStyle name="Data   - Style2 2 3 4 7" xfId="7534" xr:uid="{00000000-0005-0000-0000-0000641D0000}"/>
    <cellStyle name="Data   - Style2 2 3 4 7 2" xfId="7535" xr:uid="{00000000-0005-0000-0000-0000651D0000}"/>
    <cellStyle name="Data   - Style2 2 3 4 8" xfId="7536" xr:uid="{00000000-0005-0000-0000-0000661D0000}"/>
    <cellStyle name="Data   - Style2 2 3 4 9" xfId="7537" xr:uid="{00000000-0005-0000-0000-0000671D0000}"/>
    <cellStyle name="Data   - Style2 2 3 5" xfId="7538" xr:uid="{00000000-0005-0000-0000-0000681D0000}"/>
    <cellStyle name="Data   - Style2 2 3 5 2" xfId="7539" xr:uid="{00000000-0005-0000-0000-0000691D0000}"/>
    <cellStyle name="Data   - Style2 2 3 5 3" xfId="7540" xr:uid="{00000000-0005-0000-0000-00006A1D0000}"/>
    <cellStyle name="Data   - Style2 2 3 6" xfId="7541" xr:uid="{00000000-0005-0000-0000-00006B1D0000}"/>
    <cellStyle name="Data   - Style2 2 3 6 2" xfId="7542" xr:uid="{00000000-0005-0000-0000-00006C1D0000}"/>
    <cellStyle name="Data   - Style2 2 3 7" xfId="7543" xr:uid="{00000000-0005-0000-0000-00006D1D0000}"/>
    <cellStyle name="Data   - Style2 2 3 7 2" xfId="7544" xr:uid="{00000000-0005-0000-0000-00006E1D0000}"/>
    <cellStyle name="Data   - Style2 2 3 8" xfId="7545" xr:uid="{00000000-0005-0000-0000-00006F1D0000}"/>
    <cellStyle name="Data   - Style2 2 3 8 2" xfId="7546" xr:uid="{00000000-0005-0000-0000-0000701D0000}"/>
    <cellStyle name="Data   - Style2 2 3 9" xfId="7547" xr:uid="{00000000-0005-0000-0000-0000711D0000}"/>
    <cellStyle name="Data   - Style2 2 3 9 2" xfId="7548" xr:uid="{00000000-0005-0000-0000-0000721D0000}"/>
    <cellStyle name="Data   - Style2 2 4" xfId="7549" xr:uid="{00000000-0005-0000-0000-0000731D0000}"/>
    <cellStyle name="Data   - Style2 2 4 10" xfId="7550" xr:uid="{00000000-0005-0000-0000-0000741D0000}"/>
    <cellStyle name="Data   - Style2 2 4 10 2" xfId="7551" xr:uid="{00000000-0005-0000-0000-0000751D0000}"/>
    <cellStyle name="Data   - Style2 2 4 11" xfId="7552" xr:uid="{00000000-0005-0000-0000-0000761D0000}"/>
    <cellStyle name="Data   - Style2 2 4 12" xfId="7553" xr:uid="{00000000-0005-0000-0000-0000771D0000}"/>
    <cellStyle name="Data   - Style2 2 4 13" xfId="7554" xr:uid="{00000000-0005-0000-0000-0000781D0000}"/>
    <cellStyle name="Data   - Style2 2 4 2" xfId="7555" xr:uid="{00000000-0005-0000-0000-0000791D0000}"/>
    <cellStyle name="Data   - Style2 2 4 2 10" xfId="7556" xr:uid="{00000000-0005-0000-0000-00007A1D0000}"/>
    <cellStyle name="Data   - Style2 2 4 2 11" xfId="7557" xr:uid="{00000000-0005-0000-0000-00007B1D0000}"/>
    <cellStyle name="Data   - Style2 2 4 2 2" xfId="7558" xr:uid="{00000000-0005-0000-0000-00007C1D0000}"/>
    <cellStyle name="Data   - Style2 2 4 2 2 2" xfId="7559" xr:uid="{00000000-0005-0000-0000-00007D1D0000}"/>
    <cellStyle name="Data   - Style2 2 4 2 2 2 2" xfId="7560" xr:uid="{00000000-0005-0000-0000-00007E1D0000}"/>
    <cellStyle name="Data   - Style2 2 4 2 2 2 2 2" xfId="7561" xr:uid="{00000000-0005-0000-0000-00007F1D0000}"/>
    <cellStyle name="Data   - Style2 2 4 2 2 2 3" xfId="7562" xr:uid="{00000000-0005-0000-0000-0000801D0000}"/>
    <cellStyle name="Data   - Style2 2 4 2 2 2 3 2" xfId="7563" xr:uid="{00000000-0005-0000-0000-0000811D0000}"/>
    <cellStyle name="Data   - Style2 2 4 2 2 2 4" xfId="7564" xr:uid="{00000000-0005-0000-0000-0000821D0000}"/>
    <cellStyle name="Data   - Style2 2 4 2 2 2 4 2" xfId="7565" xr:uid="{00000000-0005-0000-0000-0000831D0000}"/>
    <cellStyle name="Data   - Style2 2 4 2 2 2 5" xfId="7566" xr:uid="{00000000-0005-0000-0000-0000841D0000}"/>
    <cellStyle name="Data   - Style2 2 4 2 2 2 5 2" xfId="7567" xr:uid="{00000000-0005-0000-0000-0000851D0000}"/>
    <cellStyle name="Data   - Style2 2 4 2 2 2 6" xfId="7568" xr:uid="{00000000-0005-0000-0000-0000861D0000}"/>
    <cellStyle name="Data   - Style2 2 4 2 2 3" xfId="7569" xr:uid="{00000000-0005-0000-0000-0000871D0000}"/>
    <cellStyle name="Data   - Style2 2 4 2 2 3 2" xfId="7570" xr:uid="{00000000-0005-0000-0000-0000881D0000}"/>
    <cellStyle name="Data   - Style2 2 4 2 2 4" xfId="7571" xr:uid="{00000000-0005-0000-0000-0000891D0000}"/>
    <cellStyle name="Data   - Style2 2 4 2 2 4 2" xfId="7572" xr:uid="{00000000-0005-0000-0000-00008A1D0000}"/>
    <cellStyle name="Data   - Style2 2 4 2 2 5" xfId="7573" xr:uid="{00000000-0005-0000-0000-00008B1D0000}"/>
    <cellStyle name="Data   - Style2 2 4 2 2 5 2" xfId="7574" xr:uid="{00000000-0005-0000-0000-00008C1D0000}"/>
    <cellStyle name="Data   - Style2 2 4 2 2 6" xfId="7575" xr:uid="{00000000-0005-0000-0000-00008D1D0000}"/>
    <cellStyle name="Data   - Style2 2 4 2 2 6 2" xfId="7576" xr:uid="{00000000-0005-0000-0000-00008E1D0000}"/>
    <cellStyle name="Data   - Style2 2 4 2 2 7" xfId="7577" xr:uid="{00000000-0005-0000-0000-00008F1D0000}"/>
    <cellStyle name="Data   - Style2 2 4 2 2 7 2" xfId="7578" xr:uid="{00000000-0005-0000-0000-0000901D0000}"/>
    <cellStyle name="Data   - Style2 2 4 2 2 8" xfId="7579" xr:uid="{00000000-0005-0000-0000-0000911D0000}"/>
    <cellStyle name="Data   - Style2 2 4 2 2 8 2" xfId="7580" xr:uid="{00000000-0005-0000-0000-0000921D0000}"/>
    <cellStyle name="Data   - Style2 2 4 2 2 9" xfId="7581" xr:uid="{00000000-0005-0000-0000-0000931D0000}"/>
    <cellStyle name="Data   - Style2 2 4 2 3" xfId="7582" xr:uid="{00000000-0005-0000-0000-0000941D0000}"/>
    <cellStyle name="Data   - Style2 2 4 2 3 2" xfId="7583" xr:uid="{00000000-0005-0000-0000-0000951D0000}"/>
    <cellStyle name="Data   - Style2 2 4 2 3 2 2" xfId="7584" xr:uid="{00000000-0005-0000-0000-0000961D0000}"/>
    <cellStyle name="Data   - Style2 2 4 2 3 2 2 2" xfId="7585" xr:uid="{00000000-0005-0000-0000-0000971D0000}"/>
    <cellStyle name="Data   - Style2 2 4 2 3 2 3" xfId="7586" xr:uid="{00000000-0005-0000-0000-0000981D0000}"/>
    <cellStyle name="Data   - Style2 2 4 2 3 2 3 2" xfId="7587" xr:uid="{00000000-0005-0000-0000-0000991D0000}"/>
    <cellStyle name="Data   - Style2 2 4 2 3 2 4" xfId="7588" xr:uid="{00000000-0005-0000-0000-00009A1D0000}"/>
    <cellStyle name="Data   - Style2 2 4 2 3 3" xfId="7589" xr:uid="{00000000-0005-0000-0000-00009B1D0000}"/>
    <cellStyle name="Data   - Style2 2 4 2 3 3 2" xfId="7590" xr:uid="{00000000-0005-0000-0000-00009C1D0000}"/>
    <cellStyle name="Data   - Style2 2 4 2 3 4" xfId="7591" xr:uid="{00000000-0005-0000-0000-00009D1D0000}"/>
    <cellStyle name="Data   - Style2 2 4 2 3 4 2" xfId="7592" xr:uid="{00000000-0005-0000-0000-00009E1D0000}"/>
    <cellStyle name="Data   - Style2 2 4 2 3 5" xfId="7593" xr:uid="{00000000-0005-0000-0000-00009F1D0000}"/>
    <cellStyle name="Data   - Style2 2 4 2 3 5 2" xfId="7594" xr:uid="{00000000-0005-0000-0000-0000A01D0000}"/>
    <cellStyle name="Data   - Style2 2 4 2 3 6" xfId="7595" xr:uid="{00000000-0005-0000-0000-0000A11D0000}"/>
    <cellStyle name="Data   - Style2 2 4 2 3 6 2" xfId="7596" xr:uid="{00000000-0005-0000-0000-0000A21D0000}"/>
    <cellStyle name="Data   - Style2 2 4 2 3 7" xfId="7597" xr:uid="{00000000-0005-0000-0000-0000A31D0000}"/>
    <cellStyle name="Data   - Style2 2 4 2 3 8" xfId="7598" xr:uid="{00000000-0005-0000-0000-0000A41D0000}"/>
    <cellStyle name="Data   - Style2 2 4 2 4" xfId="7599" xr:uid="{00000000-0005-0000-0000-0000A51D0000}"/>
    <cellStyle name="Data   - Style2 2 4 2 4 2" xfId="7600" xr:uid="{00000000-0005-0000-0000-0000A61D0000}"/>
    <cellStyle name="Data   - Style2 2 4 2 5" xfId="7601" xr:uid="{00000000-0005-0000-0000-0000A71D0000}"/>
    <cellStyle name="Data   - Style2 2 4 2 5 2" xfId="7602" xr:uid="{00000000-0005-0000-0000-0000A81D0000}"/>
    <cellStyle name="Data   - Style2 2 4 2 6" xfId="7603" xr:uid="{00000000-0005-0000-0000-0000A91D0000}"/>
    <cellStyle name="Data   - Style2 2 4 2 6 2" xfId="7604" xr:uid="{00000000-0005-0000-0000-0000AA1D0000}"/>
    <cellStyle name="Data   - Style2 2 4 2 7" xfId="7605" xr:uid="{00000000-0005-0000-0000-0000AB1D0000}"/>
    <cellStyle name="Data   - Style2 2 4 2 7 2" xfId="7606" xr:uid="{00000000-0005-0000-0000-0000AC1D0000}"/>
    <cellStyle name="Data   - Style2 2 4 2 8" xfId="7607" xr:uid="{00000000-0005-0000-0000-0000AD1D0000}"/>
    <cellStyle name="Data   - Style2 2 4 2 8 2" xfId="7608" xr:uid="{00000000-0005-0000-0000-0000AE1D0000}"/>
    <cellStyle name="Data   - Style2 2 4 2 9" xfId="7609" xr:uid="{00000000-0005-0000-0000-0000AF1D0000}"/>
    <cellStyle name="Data   - Style2 2 4 2 9 2" xfId="7610" xr:uid="{00000000-0005-0000-0000-0000B01D0000}"/>
    <cellStyle name="Data   - Style2 2 4 3" xfId="7611" xr:uid="{00000000-0005-0000-0000-0000B11D0000}"/>
    <cellStyle name="Data   - Style2 2 4 3 2" xfId="7612" xr:uid="{00000000-0005-0000-0000-0000B21D0000}"/>
    <cellStyle name="Data   - Style2 2 4 3 2 2" xfId="7613" xr:uid="{00000000-0005-0000-0000-0000B31D0000}"/>
    <cellStyle name="Data   - Style2 2 4 3 2 2 2" xfId="7614" xr:uid="{00000000-0005-0000-0000-0000B41D0000}"/>
    <cellStyle name="Data   - Style2 2 4 3 2 3" xfId="7615" xr:uid="{00000000-0005-0000-0000-0000B51D0000}"/>
    <cellStyle name="Data   - Style2 2 4 3 2 3 2" xfId="7616" xr:uid="{00000000-0005-0000-0000-0000B61D0000}"/>
    <cellStyle name="Data   - Style2 2 4 3 2 4" xfId="7617" xr:uid="{00000000-0005-0000-0000-0000B71D0000}"/>
    <cellStyle name="Data   - Style2 2 4 3 2 4 2" xfId="7618" xr:uid="{00000000-0005-0000-0000-0000B81D0000}"/>
    <cellStyle name="Data   - Style2 2 4 3 2 5" xfId="7619" xr:uid="{00000000-0005-0000-0000-0000B91D0000}"/>
    <cellStyle name="Data   - Style2 2 4 3 2 5 2" xfId="7620" xr:uid="{00000000-0005-0000-0000-0000BA1D0000}"/>
    <cellStyle name="Data   - Style2 2 4 3 2 6" xfId="7621" xr:uid="{00000000-0005-0000-0000-0000BB1D0000}"/>
    <cellStyle name="Data   - Style2 2 4 3 3" xfId="7622" xr:uid="{00000000-0005-0000-0000-0000BC1D0000}"/>
    <cellStyle name="Data   - Style2 2 4 3 3 2" xfId="7623" xr:uid="{00000000-0005-0000-0000-0000BD1D0000}"/>
    <cellStyle name="Data   - Style2 2 4 3 4" xfId="7624" xr:uid="{00000000-0005-0000-0000-0000BE1D0000}"/>
    <cellStyle name="Data   - Style2 2 4 3 4 2" xfId="7625" xr:uid="{00000000-0005-0000-0000-0000BF1D0000}"/>
    <cellStyle name="Data   - Style2 2 4 3 5" xfId="7626" xr:uid="{00000000-0005-0000-0000-0000C01D0000}"/>
    <cellStyle name="Data   - Style2 2 4 3 5 2" xfId="7627" xr:uid="{00000000-0005-0000-0000-0000C11D0000}"/>
    <cellStyle name="Data   - Style2 2 4 3 6" xfId="7628" xr:uid="{00000000-0005-0000-0000-0000C21D0000}"/>
    <cellStyle name="Data   - Style2 2 4 3 6 2" xfId="7629" xr:uid="{00000000-0005-0000-0000-0000C31D0000}"/>
    <cellStyle name="Data   - Style2 2 4 3 7" xfId="7630" xr:uid="{00000000-0005-0000-0000-0000C41D0000}"/>
    <cellStyle name="Data   - Style2 2 4 3 7 2" xfId="7631" xr:uid="{00000000-0005-0000-0000-0000C51D0000}"/>
    <cellStyle name="Data   - Style2 2 4 3 8" xfId="7632" xr:uid="{00000000-0005-0000-0000-0000C61D0000}"/>
    <cellStyle name="Data   - Style2 2 4 3 8 2" xfId="7633" xr:uid="{00000000-0005-0000-0000-0000C71D0000}"/>
    <cellStyle name="Data   - Style2 2 4 3 9" xfId="7634" xr:uid="{00000000-0005-0000-0000-0000C81D0000}"/>
    <cellStyle name="Data   - Style2 2 4 4" xfId="7635" xr:uid="{00000000-0005-0000-0000-0000C91D0000}"/>
    <cellStyle name="Data   - Style2 2 4 4 2" xfId="7636" xr:uid="{00000000-0005-0000-0000-0000CA1D0000}"/>
    <cellStyle name="Data   - Style2 2 4 4 2 2" xfId="7637" xr:uid="{00000000-0005-0000-0000-0000CB1D0000}"/>
    <cellStyle name="Data   - Style2 2 4 4 2 2 2" xfId="7638" xr:uid="{00000000-0005-0000-0000-0000CC1D0000}"/>
    <cellStyle name="Data   - Style2 2 4 4 2 3" xfId="7639" xr:uid="{00000000-0005-0000-0000-0000CD1D0000}"/>
    <cellStyle name="Data   - Style2 2 4 4 2 3 2" xfId="7640" xr:uid="{00000000-0005-0000-0000-0000CE1D0000}"/>
    <cellStyle name="Data   - Style2 2 4 4 2 4" xfId="7641" xr:uid="{00000000-0005-0000-0000-0000CF1D0000}"/>
    <cellStyle name="Data   - Style2 2 4 4 3" xfId="7642" xr:uid="{00000000-0005-0000-0000-0000D01D0000}"/>
    <cellStyle name="Data   - Style2 2 4 4 3 2" xfId="7643" xr:uid="{00000000-0005-0000-0000-0000D11D0000}"/>
    <cellStyle name="Data   - Style2 2 4 4 4" xfId="7644" xr:uid="{00000000-0005-0000-0000-0000D21D0000}"/>
    <cellStyle name="Data   - Style2 2 4 4 4 2" xfId="7645" xr:uid="{00000000-0005-0000-0000-0000D31D0000}"/>
    <cellStyle name="Data   - Style2 2 4 4 5" xfId="7646" xr:uid="{00000000-0005-0000-0000-0000D41D0000}"/>
    <cellStyle name="Data   - Style2 2 4 4 5 2" xfId="7647" xr:uid="{00000000-0005-0000-0000-0000D51D0000}"/>
    <cellStyle name="Data   - Style2 2 4 4 6" xfId="7648" xr:uid="{00000000-0005-0000-0000-0000D61D0000}"/>
    <cellStyle name="Data   - Style2 2 4 4 6 2" xfId="7649" xr:uid="{00000000-0005-0000-0000-0000D71D0000}"/>
    <cellStyle name="Data   - Style2 2 4 4 7" xfId="7650" xr:uid="{00000000-0005-0000-0000-0000D81D0000}"/>
    <cellStyle name="Data   - Style2 2 4 4 7 2" xfId="7651" xr:uid="{00000000-0005-0000-0000-0000D91D0000}"/>
    <cellStyle name="Data   - Style2 2 4 4 8" xfId="7652" xr:uid="{00000000-0005-0000-0000-0000DA1D0000}"/>
    <cellStyle name="Data   - Style2 2 4 4 9" xfId="7653" xr:uid="{00000000-0005-0000-0000-0000DB1D0000}"/>
    <cellStyle name="Data   - Style2 2 4 5" xfId="7654" xr:uid="{00000000-0005-0000-0000-0000DC1D0000}"/>
    <cellStyle name="Data   - Style2 2 4 5 2" xfId="7655" xr:uid="{00000000-0005-0000-0000-0000DD1D0000}"/>
    <cellStyle name="Data   - Style2 2 4 5 3" xfId="7656" xr:uid="{00000000-0005-0000-0000-0000DE1D0000}"/>
    <cellStyle name="Data   - Style2 2 4 6" xfId="7657" xr:uid="{00000000-0005-0000-0000-0000DF1D0000}"/>
    <cellStyle name="Data   - Style2 2 4 6 2" xfId="7658" xr:uid="{00000000-0005-0000-0000-0000E01D0000}"/>
    <cellStyle name="Data   - Style2 2 4 7" xfId="7659" xr:uid="{00000000-0005-0000-0000-0000E11D0000}"/>
    <cellStyle name="Data   - Style2 2 4 7 2" xfId="7660" xr:uid="{00000000-0005-0000-0000-0000E21D0000}"/>
    <cellStyle name="Data   - Style2 2 4 8" xfId="7661" xr:uid="{00000000-0005-0000-0000-0000E31D0000}"/>
    <cellStyle name="Data   - Style2 2 4 8 2" xfId="7662" xr:uid="{00000000-0005-0000-0000-0000E41D0000}"/>
    <cellStyle name="Data   - Style2 2 4 9" xfId="7663" xr:uid="{00000000-0005-0000-0000-0000E51D0000}"/>
    <cellStyle name="Data   - Style2 2 4 9 2" xfId="7664" xr:uid="{00000000-0005-0000-0000-0000E61D0000}"/>
    <cellStyle name="Data   - Style2 2 5" xfId="7665" xr:uid="{00000000-0005-0000-0000-0000E71D0000}"/>
    <cellStyle name="Data   - Style2 2 5 2" xfId="7666" xr:uid="{00000000-0005-0000-0000-0000E81D0000}"/>
    <cellStyle name="Data   - Style2 2 5 2 2" xfId="7667" xr:uid="{00000000-0005-0000-0000-0000E91D0000}"/>
    <cellStyle name="Data   - Style2 2 5 2 2 2" xfId="7668" xr:uid="{00000000-0005-0000-0000-0000EA1D0000}"/>
    <cellStyle name="Data   - Style2 2 5 2 2 2 2" xfId="7669" xr:uid="{00000000-0005-0000-0000-0000EB1D0000}"/>
    <cellStyle name="Data   - Style2 2 5 2 2 2 2 2" xfId="7670" xr:uid="{00000000-0005-0000-0000-0000EC1D0000}"/>
    <cellStyle name="Data   - Style2 2 5 2 2 2 3" xfId="7671" xr:uid="{00000000-0005-0000-0000-0000ED1D0000}"/>
    <cellStyle name="Data   - Style2 2 5 2 2 2 3 2" xfId="7672" xr:uid="{00000000-0005-0000-0000-0000EE1D0000}"/>
    <cellStyle name="Data   - Style2 2 5 2 2 2 4" xfId="7673" xr:uid="{00000000-0005-0000-0000-0000EF1D0000}"/>
    <cellStyle name="Data   - Style2 2 5 2 2 3" xfId="7674" xr:uid="{00000000-0005-0000-0000-0000F01D0000}"/>
    <cellStyle name="Data   - Style2 2 5 2 2 3 2" xfId="7675" xr:uid="{00000000-0005-0000-0000-0000F11D0000}"/>
    <cellStyle name="Data   - Style2 2 5 2 2 4" xfId="7676" xr:uid="{00000000-0005-0000-0000-0000F21D0000}"/>
    <cellStyle name="Data   - Style2 2 5 2 2 4 2" xfId="7677" xr:uid="{00000000-0005-0000-0000-0000F31D0000}"/>
    <cellStyle name="Data   - Style2 2 5 2 2 5" xfId="7678" xr:uid="{00000000-0005-0000-0000-0000F41D0000}"/>
    <cellStyle name="Data   - Style2 2 5 2 2 5 2" xfId="7679" xr:uid="{00000000-0005-0000-0000-0000F51D0000}"/>
    <cellStyle name="Data   - Style2 2 5 2 2 6" xfId="7680" xr:uid="{00000000-0005-0000-0000-0000F61D0000}"/>
    <cellStyle name="Data   - Style2 2 5 2 3" xfId="7681" xr:uid="{00000000-0005-0000-0000-0000F71D0000}"/>
    <cellStyle name="Data   - Style2 2 5 2 3 2" xfId="7682" xr:uid="{00000000-0005-0000-0000-0000F81D0000}"/>
    <cellStyle name="Data   - Style2 2 5 2 3 2 2" xfId="7683" xr:uid="{00000000-0005-0000-0000-0000F91D0000}"/>
    <cellStyle name="Data   - Style2 2 5 2 3 3" xfId="7684" xr:uid="{00000000-0005-0000-0000-0000FA1D0000}"/>
    <cellStyle name="Data   - Style2 2 5 2 3 3 2" xfId="7685" xr:uid="{00000000-0005-0000-0000-0000FB1D0000}"/>
    <cellStyle name="Data   - Style2 2 5 2 3 4" xfId="7686" xr:uid="{00000000-0005-0000-0000-0000FC1D0000}"/>
    <cellStyle name="Data   - Style2 2 5 2 4" xfId="7687" xr:uid="{00000000-0005-0000-0000-0000FD1D0000}"/>
    <cellStyle name="Data   - Style2 2 5 2 4 2" xfId="7688" xr:uid="{00000000-0005-0000-0000-0000FE1D0000}"/>
    <cellStyle name="Data   - Style2 2 5 2 5" xfId="7689" xr:uid="{00000000-0005-0000-0000-0000FF1D0000}"/>
    <cellStyle name="Data   - Style2 2 5 2 5 2" xfId="7690" xr:uid="{00000000-0005-0000-0000-0000001E0000}"/>
    <cellStyle name="Data   - Style2 2 5 2 6" xfId="7691" xr:uid="{00000000-0005-0000-0000-0000011E0000}"/>
    <cellStyle name="Data   - Style2 2 5 2 6 2" xfId="7692" xr:uid="{00000000-0005-0000-0000-0000021E0000}"/>
    <cellStyle name="Data   - Style2 2 5 2 7" xfId="7693" xr:uid="{00000000-0005-0000-0000-0000031E0000}"/>
    <cellStyle name="Data   - Style2 2 5 2 7 2" xfId="7694" xr:uid="{00000000-0005-0000-0000-0000041E0000}"/>
    <cellStyle name="Data   - Style2 2 5 2 8" xfId="7695" xr:uid="{00000000-0005-0000-0000-0000051E0000}"/>
    <cellStyle name="Data   - Style2 2 5 3" xfId="7696" xr:uid="{00000000-0005-0000-0000-0000061E0000}"/>
    <cellStyle name="Data   - Style2 2 5 3 2" xfId="7697" xr:uid="{00000000-0005-0000-0000-0000071E0000}"/>
    <cellStyle name="Data   - Style2 2 5 3 2 2" xfId="7698" xr:uid="{00000000-0005-0000-0000-0000081E0000}"/>
    <cellStyle name="Data   - Style2 2 5 3 2 2 2" xfId="7699" xr:uid="{00000000-0005-0000-0000-0000091E0000}"/>
    <cellStyle name="Data   - Style2 2 5 3 2 3" xfId="7700" xr:uid="{00000000-0005-0000-0000-00000A1E0000}"/>
    <cellStyle name="Data   - Style2 2 5 3 2 3 2" xfId="7701" xr:uid="{00000000-0005-0000-0000-00000B1E0000}"/>
    <cellStyle name="Data   - Style2 2 5 3 2 4" xfId="7702" xr:uid="{00000000-0005-0000-0000-00000C1E0000}"/>
    <cellStyle name="Data   - Style2 2 5 3 2 4 2" xfId="7703" xr:uid="{00000000-0005-0000-0000-00000D1E0000}"/>
    <cellStyle name="Data   - Style2 2 5 3 2 5" xfId="7704" xr:uid="{00000000-0005-0000-0000-00000E1E0000}"/>
    <cellStyle name="Data   - Style2 2 5 3 3" xfId="7705" xr:uid="{00000000-0005-0000-0000-00000F1E0000}"/>
    <cellStyle name="Data   - Style2 2 5 3 3 2" xfId="7706" xr:uid="{00000000-0005-0000-0000-0000101E0000}"/>
    <cellStyle name="Data   - Style2 2 5 3 4" xfId="7707" xr:uid="{00000000-0005-0000-0000-0000111E0000}"/>
    <cellStyle name="Data   - Style2 2 5 3 4 2" xfId="7708" xr:uid="{00000000-0005-0000-0000-0000121E0000}"/>
    <cellStyle name="Data   - Style2 2 5 3 5" xfId="7709" xr:uid="{00000000-0005-0000-0000-0000131E0000}"/>
    <cellStyle name="Data   - Style2 2 5 3 5 2" xfId="7710" xr:uid="{00000000-0005-0000-0000-0000141E0000}"/>
    <cellStyle name="Data   - Style2 2 5 3 6" xfId="7711" xr:uid="{00000000-0005-0000-0000-0000151E0000}"/>
    <cellStyle name="Data   - Style2 2 5 4" xfId="7712" xr:uid="{00000000-0005-0000-0000-0000161E0000}"/>
    <cellStyle name="Data   - Style2 2 5 4 2" xfId="7713" xr:uid="{00000000-0005-0000-0000-0000171E0000}"/>
    <cellStyle name="Data   - Style2 2 5 4 2 2" xfId="7714" xr:uid="{00000000-0005-0000-0000-0000181E0000}"/>
    <cellStyle name="Data   - Style2 2 5 4 3" xfId="7715" xr:uid="{00000000-0005-0000-0000-0000191E0000}"/>
    <cellStyle name="Data   - Style2 2 5 4 3 2" xfId="7716" xr:uid="{00000000-0005-0000-0000-00001A1E0000}"/>
    <cellStyle name="Data   - Style2 2 5 4 4" xfId="7717" xr:uid="{00000000-0005-0000-0000-00001B1E0000}"/>
    <cellStyle name="Data   - Style2 2 5 4 4 2" xfId="7718" xr:uid="{00000000-0005-0000-0000-00001C1E0000}"/>
    <cellStyle name="Data   - Style2 2 5 4 5" xfId="7719" xr:uid="{00000000-0005-0000-0000-00001D1E0000}"/>
    <cellStyle name="Data   - Style2 2 5 4 6" xfId="7720" xr:uid="{00000000-0005-0000-0000-00001E1E0000}"/>
    <cellStyle name="Data   - Style2 2 5 5" xfId="7721" xr:uid="{00000000-0005-0000-0000-00001F1E0000}"/>
    <cellStyle name="Data   - Style2 2 5 5 2" xfId="7722" xr:uid="{00000000-0005-0000-0000-0000201E0000}"/>
    <cellStyle name="Data   - Style2 2 5 6" xfId="7723" xr:uid="{00000000-0005-0000-0000-0000211E0000}"/>
    <cellStyle name="Data   - Style2 2 5 6 2" xfId="7724" xr:uid="{00000000-0005-0000-0000-0000221E0000}"/>
    <cellStyle name="Data   - Style2 2 5 7" xfId="7725" xr:uid="{00000000-0005-0000-0000-0000231E0000}"/>
    <cellStyle name="Data   - Style2 2 5 8" xfId="7726" xr:uid="{00000000-0005-0000-0000-0000241E0000}"/>
    <cellStyle name="Data   - Style2 2 6" xfId="7727" xr:uid="{00000000-0005-0000-0000-0000251E0000}"/>
    <cellStyle name="Data   - Style2 2 6 2" xfId="7728" xr:uid="{00000000-0005-0000-0000-0000261E0000}"/>
    <cellStyle name="Data   - Style2 2 6 2 2" xfId="7729" xr:uid="{00000000-0005-0000-0000-0000271E0000}"/>
    <cellStyle name="Data   - Style2 2 6 2 2 2" xfId="7730" xr:uid="{00000000-0005-0000-0000-0000281E0000}"/>
    <cellStyle name="Data   - Style2 2 6 2 2 2 2" xfId="7731" xr:uid="{00000000-0005-0000-0000-0000291E0000}"/>
    <cellStyle name="Data   - Style2 2 6 2 2 3" xfId="7732" xr:uid="{00000000-0005-0000-0000-00002A1E0000}"/>
    <cellStyle name="Data   - Style2 2 6 2 2 3 2" xfId="7733" xr:uid="{00000000-0005-0000-0000-00002B1E0000}"/>
    <cellStyle name="Data   - Style2 2 6 2 2 4" xfId="7734" xr:uid="{00000000-0005-0000-0000-00002C1E0000}"/>
    <cellStyle name="Data   - Style2 2 6 2 3" xfId="7735" xr:uid="{00000000-0005-0000-0000-00002D1E0000}"/>
    <cellStyle name="Data   - Style2 2 6 2 3 2" xfId="7736" xr:uid="{00000000-0005-0000-0000-00002E1E0000}"/>
    <cellStyle name="Data   - Style2 2 6 2 4" xfId="7737" xr:uid="{00000000-0005-0000-0000-00002F1E0000}"/>
    <cellStyle name="Data   - Style2 2 6 2 4 2" xfId="7738" xr:uid="{00000000-0005-0000-0000-0000301E0000}"/>
    <cellStyle name="Data   - Style2 2 6 2 5" xfId="7739" xr:uid="{00000000-0005-0000-0000-0000311E0000}"/>
    <cellStyle name="Data   - Style2 2 6 2 5 2" xfId="7740" xr:uid="{00000000-0005-0000-0000-0000321E0000}"/>
    <cellStyle name="Data   - Style2 2 6 2 6" xfId="7741" xr:uid="{00000000-0005-0000-0000-0000331E0000}"/>
    <cellStyle name="Data   - Style2 2 6 3" xfId="7742" xr:uid="{00000000-0005-0000-0000-0000341E0000}"/>
    <cellStyle name="Data   - Style2 2 6 3 2" xfId="7743" xr:uid="{00000000-0005-0000-0000-0000351E0000}"/>
    <cellStyle name="Data   - Style2 2 6 3 2 2" xfId="7744" xr:uid="{00000000-0005-0000-0000-0000361E0000}"/>
    <cellStyle name="Data   - Style2 2 6 3 3" xfId="7745" xr:uid="{00000000-0005-0000-0000-0000371E0000}"/>
    <cellStyle name="Data   - Style2 2 6 3 3 2" xfId="7746" xr:uid="{00000000-0005-0000-0000-0000381E0000}"/>
    <cellStyle name="Data   - Style2 2 6 3 4" xfId="7747" xr:uid="{00000000-0005-0000-0000-0000391E0000}"/>
    <cellStyle name="Data   - Style2 2 6 4" xfId="7748" xr:uid="{00000000-0005-0000-0000-00003A1E0000}"/>
    <cellStyle name="Data   - Style2 2 6 4 2" xfId="7749" xr:uid="{00000000-0005-0000-0000-00003B1E0000}"/>
    <cellStyle name="Data   - Style2 2 6 5" xfId="7750" xr:uid="{00000000-0005-0000-0000-00003C1E0000}"/>
    <cellStyle name="Data   - Style2 2 6 5 2" xfId="7751" xr:uid="{00000000-0005-0000-0000-00003D1E0000}"/>
    <cellStyle name="Data   - Style2 2 6 6" xfId="7752" xr:uid="{00000000-0005-0000-0000-00003E1E0000}"/>
    <cellStyle name="Data   - Style2 2 6 6 2" xfId="7753" xr:uid="{00000000-0005-0000-0000-00003F1E0000}"/>
    <cellStyle name="Data   - Style2 2 6 7" xfId="7754" xr:uid="{00000000-0005-0000-0000-0000401E0000}"/>
    <cellStyle name="Data   - Style2 2 7" xfId="7755" xr:uid="{00000000-0005-0000-0000-0000411E0000}"/>
    <cellStyle name="Data   - Style2 2 7 2" xfId="7756" xr:uid="{00000000-0005-0000-0000-0000421E0000}"/>
    <cellStyle name="Data   - Style2 2 7 2 2" xfId="7757" xr:uid="{00000000-0005-0000-0000-0000431E0000}"/>
    <cellStyle name="Data   - Style2 2 7 2 2 2" xfId="7758" xr:uid="{00000000-0005-0000-0000-0000441E0000}"/>
    <cellStyle name="Data   - Style2 2 7 2 3" xfId="7759" xr:uid="{00000000-0005-0000-0000-0000451E0000}"/>
    <cellStyle name="Data   - Style2 2 7 2 3 2" xfId="7760" xr:uid="{00000000-0005-0000-0000-0000461E0000}"/>
    <cellStyle name="Data   - Style2 2 7 2 4" xfId="7761" xr:uid="{00000000-0005-0000-0000-0000471E0000}"/>
    <cellStyle name="Data   - Style2 2 7 3" xfId="7762" xr:uid="{00000000-0005-0000-0000-0000481E0000}"/>
    <cellStyle name="Data   - Style2 2 7 3 2" xfId="7763" xr:uid="{00000000-0005-0000-0000-0000491E0000}"/>
    <cellStyle name="Data   - Style2 2 7 4" xfId="7764" xr:uid="{00000000-0005-0000-0000-00004A1E0000}"/>
    <cellStyle name="Data   - Style2 2 7 4 2" xfId="7765" xr:uid="{00000000-0005-0000-0000-00004B1E0000}"/>
    <cellStyle name="Data   - Style2 2 7 5" xfId="7766" xr:uid="{00000000-0005-0000-0000-00004C1E0000}"/>
    <cellStyle name="Data   - Style2 2 7 5 2" xfId="7767" xr:uid="{00000000-0005-0000-0000-00004D1E0000}"/>
    <cellStyle name="Data   - Style2 2 7 6" xfId="7768" xr:uid="{00000000-0005-0000-0000-00004E1E0000}"/>
    <cellStyle name="Data   - Style2 2 7 6 2" xfId="7769" xr:uid="{00000000-0005-0000-0000-00004F1E0000}"/>
    <cellStyle name="Data   - Style2 2 7 7" xfId="7770" xr:uid="{00000000-0005-0000-0000-0000501E0000}"/>
    <cellStyle name="Data   - Style2 2 7 7 2" xfId="7771" xr:uid="{00000000-0005-0000-0000-0000511E0000}"/>
    <cellStyle name="Data   - Style2 2 7 8" xfId="7772" xr:uid="{00000000-0005-0000-0000-0000521E0000}"/>
    <cellStyle name="Data   - Style2 2 7 9" xfId="7773" xr:uid="{00000000-0005-0000-0000-0000531E0000}"/>
    <cellStyle name="Data   - Style2 2 8" xfId="7774" xr:uid="{00000000-0005-0000-0000-0000541E0000}"/>
    <cellStyle name="Data   - Style2 2 8 2" xfId="7775" xr:uid="{00000000-0005-0000-0000-0000551E0000}"/>
    <cellStyle name="Data   - Style2 2 8 3" xfId="7776" xr:uid="{00000000-0005-0000-0000-0000561E0000}"/>
    <cellStyle name="Data   - Style2 2 9" xfId="7777" xr:uid="{00000000-0005-0000-0000-0000571E0000}"/>
    <cellStyle name="Data   - Style2 2 9 2" xfId="7778" xr:uid="{00000000-0005-0000-0000-0000581E0000}"/>
    <cellStyle name="Data   - Style2 3" xfId="7779" xr:uid="{00000000-0005-0000-0000-0000591E0000}"/>
    <cellStyle name="Data   - Style2 3 10" xfId="7780" xr:uid="{00000000-0005-0000-0000-00005A1E0000}"/>
    <cellStyle name="Data   - Style2 3 11" xfId="7781" xr:uid="{00000000-0005-0000-0000-00005B1E0000}"/>
    <cellStyle name="Data   - Style2 3 12" xfId="7782" xr:uid="{00000000-0005-0000-0000-00005C1E0000}"/>
    <cellStyle name="Data   - Style2 3 13" xfId="7783" xr:uid="{00000000-0005-0000-0000-00005D1E0000}"/>
    <cellStyle name="Data   - Style2 3 2" xfId="7784" xr:uid="{00000000-0005-0000-0000-00005E1E0000}"/>
    <cellStyle name="Data   - Style2 3 2 10" xfId="7785" xr:uid="{00000000-0005-0000-0000-00005F1E0000}"/>
    <cellStyle name="Data   - Style2 3 2 10 2" xfId="7786" xr:uid="{00000000-0005-0000-0000-0000601E0000}"/>
    <cellStyle name="Data   - Style2 3 2 10 2 2" xfId="7787" xr:uid="{00000000-0005-0000-0000-0000611E0000}"/>
    <cellStyle name="Data   - Style2 3 2 10 2 3" xfId="7788" xr:uid="{00000000-0005-0000-0000-0000621E0000}"/>
    <cellStyle name="Data   - Style2 3 2 10 2 4" xfId="7789" xr:uid="{00000000-0005-0000-0000-0000631E0000}"/>
    <cellStyle name="Data   - Style2 3 2 10 2 5" xfId="7790" xr:uid="{00000000-0005-0000-0000-0000641E0000}"/>
    <cellStyle name="Data   - Style2 3 2 10 2 6" xfId="7791" xr:uid="{00000000-0005-0000-0000-0000651E0000}"/>
    <cellStyle name="Data   - Style2 3 2 10 3" xfId="7792" xr:uid="{00000000-0005-0000-0000-0000661E0000}"/>
    <cellStyle name="Data   - Style2 3 2 10 3 2" xfId="7793" xr:uid="{00000000-0005-0000-0000-0000671E0000}"/>
    <cellStyle name="Data   - Style2 3 2 10 3 3" xfId="7794" xr:uid="{00000000-0005-0000-0000-0000681E0000}"/>
    <cellStyle name="Data   - Style2 3 2 10 3 4" xfId="7795" xr:uid="{00000000-0005-0000-0000-0000691E0000}"/>
    <cellStyle name="Data   - Style2 3 2 10 3 5" xfId="7796" xr:uid="{00000000-0005-0000-0000-00006A1E0000}"/>
    <cellStyle name="Data   - Style2 3 2 10 3 6" xfId="7797" xr:uid="{00000000-0005-0000-0000-00006B1E0000}"/>
    <cellStyle name="Data   - Style2 3 2 10 4" xfId="7798" xr:uid="{00000000-0005-0000-0000-00006C1E0000}"/>
    <cellStyle name="Data   - Style2 3 2 10 5" xfId="7799" xr:uid="{00000000-0005-0000-0000-00006D1E0000}"/>
    <cellStyle name="Data   - Style2 3 2 10 6" xfId="7800" xr:uid="{00000000-0005-0000-0000-00006E1E0000}"/>
    <cellStyle name="Data   - Style2 3 2 10 7" xfId="7801" xr:uid="{00000000-0005-0000-0000-00006F1E0000}"/>
    <cellStyle name="Data   - Style2 3 2 10 8" xfId="7802" xr:uid="{00000000-0005-0000-0000-0000701E0000}"/>
    <cellStyle name="Data   - Style2 3 2 11" xfId="7803" xr:uid="{00000000-0005-0000-0000-0000711E0000}"/>
    <cellStyle name="Data   - Style2 3 2 11 2" xfId="7804" xr:uid="{00000000-0005-0000-0000-0000721E0000}"/>
    <cellStyle name="Data   - Style2 3 2 11 3" xfId="7805" xr:uid="{00000000-0005-0000-0000-0000731E0000}"/>
    <cellStyle name="Data   - Style2 3 2 11 4" xfId="7806" xr:uid="{00000000-0005-0000-0000-0000741E0000}"/>
    <cellStyle name="Data   - Style2 3 2 11 5" xfId="7807" xr:uid="{00000000-0005-0000-0000-0000751E0000}"/>
    <cellStyle name="Data   - Style2 3 2 11 6" xfId="7808" xr:uid="{00000000-0005-0000-0000-0000761E0000}"/>
    <cellStyle name="Data   - Style2 3 2 12" xfId="7809" xr:uid="{00000000-0005-0000-0000-0000771E0000}"/>
    <cellStyle name="Data   - Style2 3 2 12 2" xfId="7810" xr:uid="{00000000-0005-0000-0000-0000781E0000}"/>
    <cellStyle name="Data   - Style2 3 2 12 3" xfId="7811" xr:uid="{00000000-0005-0000-0000-0000791E0000}"/>
    <cellStyle name="Data   - Style2 3 2 12 4" xfId="7812" xr:uid="{00000000-0005-0000-0000-00007A1E0000}"/>
    <cellStyle name="Data   - Style2 3 2 12 5" xfId="7813" xr:uid="{00000000-0005-0000-0000-00007B1E0000}"/>
    <cellStyle name="Data   - Style2 3 2 12 6" xfId="7814" xr:uid="{00000000-0005-0000-0000-00007C1E0000}"/>
    <cellStyle name="Data   - Style2 3 2 13" xfId="7815" xr:uid="{00000000-0005-0000-0000-00007D1E0000}"/>
    <cellStyle name="Data   - Style2 3 2 14" xfId="7816" xr:uid="{00000000-0005-0000-0000-00007E1E0000}"/>
    <cellStyle name="Data   - Style2 3 2 15" xfId="7817" xr:uid="{00000000-0005-0000-0000-00007F1E0000}"/>
    <cellStyle name="Data   - Style2 3 2 16" xfId="7818" xr:uid="{00000000-0005-0000-0000-0000801E0000}"/>
    <cellStyle name="Data   - Style2 3 2 17" xfId="7819" xr:uid="{00000000-0005-0000-0000-0000811E0000}"/>
    <cellStyle name="Data   - Style2 3 2 18" xfId="7820" xr:uid="{00000000-0005-0000-0000-0000821E0000}"/>
    <cellStyle name="Data   - Style2 3 2 19" xfId="7821" xr:uid="{00000000-0005-0000-0000-0000831E0000}"/>
    <cellStyle name="Data   - Style2 3 2 2" xfId="7822" xr:uid="{00000000-0005-0000-0000-0000841E0000}"/>
    <cellStyle name="Data   - Style2 3 2 2 2" xfId="7823" xr:uid="{00000000-0005-0000-0000-0000851E0000}"/>
    <cellStyle name="Data   - Style2 3 2 2 2 2" xfId="7824" xr:uid="{00000000-0005-0000-0000-0000861E0000}"/>
    <cellStyle name="Data   - Style2 3 2 2 2 2 2" xfId="7825" xr:uid="{00000000-0005-0000-0000-0000871E0000}"/>
    <cellStyle name="Data   - Style2 3 2 2 2 2 2 2" xfId="7826" xr:uid="{00000000-0005-0000-0000-0000881E0000}"/>
    <cellStyle name="Data   - Style2 3 2 2 2 2 3" xfId="7827" xr:uid="{00000000-0005-0000-0000-0000891E0000}"/>
    <cellStyle name="Data   - Style2 3 2 2 2 2 3 2" xfId="7828" xr:uid="{00000000-0005-0000-0000-00008A1E0000}"/>
    <cellStyle name="Data   - Style2 3 2 2 2 2 4" xfId="7829" xr:uid="{00000000-0005-0000-0000-00008B1E0000}"/>
    <cellStyle name="Data   - Style2 3 2 2 2 2 4 2" xfId="7830" xr:uid="{00000000-0005-0000-0000-00008C1E0000}"/>
    <cellStyle name="Data   - Style2 3 2 2 2 2 5" xfId="7831" xr:uid="{00000000-0005-0000-0000-00008D1E0000}"/>
    <cellStyle name="Data   - Style2 3 2 2 2 2 5 2" xfId="7832" xr:uid="{00000000-0005-0000-0000-00008E1E0000}"/>
    <cellStyle name="Data   - Style2 3 2 2 2 2 6" xfId="7833" xr:uid="{00000000-0005-0000-0000-00008F1E0000}"/>
    <cellStyle name="Data   - Style2 3 2 2 2 2 7" xfId="7834" xr:uid="{00000000-0005-0000-0000-0000901E0000}"/>
    <cellStyle name="Data   - Style2 3 2 2 2 3" xfId="7835" xr:uid="{00000000-0005-0000-0000-0000911E0000}"/>
    <cellStyle name="Data   - Style2 3 2 2 2 3 2" xfId="7836" xr:uid="{00000000-0005-0000-0000-0000921E0000}"/>
    <cellStyle name="Data   - Style2 3 2 2 2 4" xfId="7837" xr:uid="{00000000-0005-0000-0000-0000931E0000}"/>
    <cellStyle name="Data   - Style2 3 2 2 2 4 2" xfId="7838" xr:uid="{00000000-0005-0000-0000-0000941E0000}"/>
    <cellStyle name="Data   - Style2 3 2 2 2 5" xfId="7839" xr:uid="{00000000-0005-0000-0000-0000951E0000}"/>
    <cellStyle name="Data   - Style2 3 2 2 2 5 2" xfId="7840" xr:uid="{00000000-0005-0000-0000-0000961E0000}"/>
    <cellStyle name="Data   - Style2 3 2 2 2 6" xfId="7841" xr:uid="{00000000-0005-0000-0000-0000971E0000}"/>
    <cellStyle name="Data   - Style2 3 2 2 3" xfId="7842" xr:uid="{00000000-0005-0000-0000-0000981E0000}"/>
    <cellStyle name="Data   - Style2 3 2 2 3 2" xfId="7843" xr:uid="{00000000-0005-0000-0000-0000991E0000}"/>
    <cellStyle name="Data   - Style2 3 2 2 3 2 2" xfId="7844" xr:uid="{00000000-0005-0000-0000-00009A1E0000}"/>
    <cellStyle name="Data   - Style2 3 2 2 3 2 2 2" xfId="7845" xr:uid="{00000000-0005-0000-0000-00009B1E0000}"/>
    <cellStyle name="Data   - Style2 3 2 2 3 2 3" xfId="7846" xr:uid="{00000000-0005-0000-0000-00009C1E0000}"/>
    <cellStyle name="Data   - Style2 3 2 2 3 2 3 2" xfId="7847" xr:uid="{00000000-0005-0000-0000-00009D1E0000}"/>
    <cellStyle name="Data   - Style2 3 2 2 3 2 4" xfId="7848" xr:uid="{00000000-0005-0000-0000-00009E1E0000}"/>
    <cellStyle name="Data   - Style2 3 2 2 3 3" xfId="7849" xr:uid="{00000000-0005-0000-0000-00009F1E0000}"/>
    <cellStyle name="Data   - Style2 3 2 2 3 3 2" xfId="7850" xr:uid="{00000000-0005-0000-0000-0000A01E0000}"/>
    <cellStyle name="Data   - Style2 3 2 2 3 4" xfId="7851" xr:uid="{00000000-0005-0000-0000-0000A11E0000}"/>
    <cellStyle name="Data   - Style2 3 2 2 3 4 2" xfId="7852" xr:uid="{00000000-0005-0000-0000-0000A21E0000}"/>
    <cellStyle name="Data   - Style2 3 2 2 3 5" xfId="7853" xr:uid="{00000000-0005-0000-0000-0000A31E0000}"/>
    <cellStyle name="Data   - Style2 3 2 2 3 5 2" xfId="7854" xr:uid="{00000000-0005-0000-0000-0000A41E0000}"/>
    <cellStyle name="Data   - Style2 3 2 2 3 6" xfId="7855" xr:uid="{00000000-0005-0000-0000-0000A51E0000}"/>
    <cellStyle name="Data   - Style2 3 2 2 4" xfId="7856" xr:uid="{00000000-0005-0000-0000-0000A61E0000}"/>
    <cellStyle name="Data   - Style2 3 2 2 4 2" xfId="7857" xr:uid="{00000000-0005-0000-0000-0000A71E0000}"/>
    <cellStyle name="Data   - Style2 3 2 2 5" xfId="7858" xr:uid="{00000000-0005-0000-0000-0000A81E0000}"/>
    <cellStyle name="Data   - Style2 3 2 2 5 2" xfId="7859" xr:uid="{00000000-0005-0000-0000-0000A91E0000}"/>
    <cellStyle name="Data   - Style2 3 2 2 6" xfId="7860" xr:uid="{00000000-0005-0000-0000-0000AA1E0000}"/>
    <cellStyle name="Data   - Style2 3 2 2 7" xfId="7861" xr:uid="{00000000-0005-0000-0000-0000AB1E0000}"/>
    <cellStyle name="Data   - Style2 3 2 2 8" xfId="7862" xr:uid="{00000000-0005-0000-0000-0000AC1E0000}"/>
    <cellStyle name="Data   - Style2 3 2 20" xfId="7863" xr:uid="{00000000-0005-0000-0000-0000AD1E0000}"/>
    <cellStyle name="Data   - Style2 3 2 3" xfId="7864" xr:uid="{00000000-0005-0000-0000-0000AE1E0000}"/>
    <cellStyle name="Data   - Style2 3 2 3 2" xfId="7865" xr:uid="{00000000-0005-0000-0000-0000AF1E0000}"/>
    <cellStyle name="Data   - Style2 3 2 3 2 2" xfId="7866" xr:uid="{00000000-0005-0000-0000-0000B01E0000}"/>
    <cellStyle name="Data   - Style2 3 2 3 2 2 2" xfId="7867" xr:uid="{00000000-0005-0000-0000-0000B11E0000}"/>
    <cellStyle name="Data   - Style2 3 2 3 2 3" xfId="7868" xr:uid="{00000000-0005-0000-0000-0000B21E0000}"/>
    <cellStyle name="Data   - Style2 3 2 3 2 3 2" xfId="7869" xr:uid="{00000000-0005-0000-0000-0000B31E0000}"/>
    <cellStyle name="Data   - Style2 3 2 3 2 4" xfId="7870" xr:uid="{00000000-0005-0000-0000-0000B41E0000}"/>
    <cellStyle name="Data   - Style2 3 2 3 2 4 2" xfId="7871" xr:uid="{00000000-0005-0000-0000-0000B51E0000}"/>
    <cellStyle name="Data   - Style2 3 2 3 2 5" xfId="7872" xr:uid="{00000000-0005-0000-0000-0000B61E0000}"/>
    <cellStyle name="Data   - Style2 3 2 3 2 5 2" xfId="7873" xr:uid="{00000000-0005-0000-0000-0000B71E0000}"/>
    <cellStyle name="Data   - Style2 3 2 3 2 6" xfId="7874" xr:uid="{00000000-0005-0000-0000-0000B81E0000}"/>
    <cellStyle name="Data   - Style2 3 2 3 2 7" xfId="7875" xr:uid="{00000000-0005-0000-0000-0000B91E0000}"/>
    <cellStyle name="Data   - Style2 3 2 3 3" xfId="7876" xr:uid="{00000000-0005-0000-0000-0000BA1E0000}"/>
    <cellStyle name="Data   - Style2 3 2 3 3 2" xfId="7877" xr:uid="{00000000-0005-0000-0000-0000BB1E0000}"/>
    <cellStyle name="Data   - Style2 3 2 3 3 2 2" xfId="7878" xr:uid="{00000000-0005-0000-0000-0000BC1E0000}"/>
    <cellStyle name="Data   - Style2 3 2 3 3 3" xfId="7879" xr:uid="{00000000-0005-0000-0000-0000BD1E0000}"/>
    <cellStyle name="Data   - Style2 3 2 3 3 4" xfId="7880" xr:uid="{00000000-0005-0000-0000-0000BE1E0000}"/>
    <cellStyle name="Data   - Style2 3 2 3 3 5" xfId="7881" xr:uid="{00000000-0005-0000-0000-0000BF1E0000}"/>
    <cellStyle name="Data   - Style2 3 2 3 3 6" xfId="7882" xr:uid="{00000000-0005-0000-0000-0000C01E0000}"/>
    <cellStyle name="Data   - Style2 3 2 3 4" xfId="7883" xr:uid="{00000000-0005-0000-0000-0000C11E0000}"/>
    <cellStyle name="Data   - Style2 3 2 3 4 2" xfId="7884" xr:uid="{00000000-0005-0000-0000-0000C21E0000}"/>
    <cellStyle name="Data   - Style2 3 2 3 5" xfId="7885" xr:uid="{00000000-0005-0000-0000-0000C31E0000}"/>
    <cellStyle name="Data   - Style2 3 2 3 6" xfId="7886" xr:uid="{00000000-0005-0000-0000-0000C41E0000}"/>
    <cellStyle name="Data   - Style2 3 2 3 7" xfId="7887" xr:uid="{00000000-0005-0000-0000-0000C51E0000}"/>
    <cellStyle name="Data   - Style2 3 2 3 8" xfId="7888" xr:uid="{00000000-0005-0000-0000-0000C61E0000}"/>
    <cellStyle name="Data   - Style2 3 2 4" xfId="7889" xr:uid="{00000000-0005-0000-0000-0000C71E0000}"/>
    <cellStyle name="Data   - Style2 3 2 4 2" xfId="7890" xr:uid="{00000000-0005-0000-0000-0000C81E0000}"/>
    <cellStyle name="Data   - Style2 3 2 4 2 2" xfId="7891" xr:uid="{00000000-0005-0000-0000-0000C91E0000}"/>
    <cellStyle name="Data   - Style2 3 2 4 2 2 2" xfId="7892" xr:uid="{00000000-0005-0000-0000-0000CA1E0000}"/>
    <cellStyle name="Data   - Style2 3 2 4 2 3" xfId="7893" xr:uid="{00000000-0005-0000-0000-0000CB1E0000}"/>
    <cellStyle name="Data   - Style2 3 2 4 2 3 2" xfId="7894" xr:uid="{00000000-0005-0000-0000-0000CC1E0000}"/>
    <cellStyle name="Data   - Style2 3 2 4 2 4" xfId="7895" xr:uid="{00000000-0005-0000-0000-0000CD1E0000}"/>
    <cellStyle name="Data   - Style2 3 2 4 2 4 2" xfId="7896" xr:uid="{00000000-0005-0000-0000-0000CE1E0000}"/>
    <cellStyle name="Data   - Style2 3 2 4 2 5" xfId="7897" xr:uid="{00000000-0005-0000-0000-0000CF1E0000}"/>
    <cellStyle name="Data   - Style2 3 2 4 2 6" xfId="7898" xr:uid="{00000000-0005-0000-0000-0000D01E0000}"/>
    <cellStyle name="Data   - Style2 3 2 4 3" xfId="7899" xr:uid="{00000000-0005-0000-0000-0000D11E0000}"/>
    <cellStyle name="Data   - Style2 3 2 4 3 2" xfId="7900" xr:uid="{00000000-0005-0000-0000-0000D21E0000}"/>
    <cellStyle name="Data   - Style2 3 2 4 3 2 2" xfId="7901" xr:uid="{00000000-0005-0000-0000-0000D31E0000}"/>
    <cellStyle name="Data   - Style2 3 2 4 3 3" xfId="7902" xr:uid="{00000000-0005-0000-0000-0000D41E0000}"/>
    <cellStyle name="Data   - Style2 3 2 4 3 4" xfId="7903" xr:uid="{00000000-0005-0000-0000-0000D51E0000}"/>
    <cellStyle name="Data   - Style2 3 2 4 3 5" xfId="7904" xr:uid="{00000000-0005-0000-0000-0000D61E0000}"/>
    <cellStyle name="Data   - Style2 3 2 4 3 6" xfId="7905" xr:uid="{00000000-0005-0000-0000-0000D71E0000}"/>
    <cellStyle name="Data   - Style2 3 2 4 4" xfId="7906" xr:uid="{00000000-0005-0000-0000-0000D81E0000}"/>
    <cellStyle name="Data   - Style2 3 2 4 4 2" xfId="7907" xr:uid="{00000000-0005-0000-0000-0000D91E0000}"/>
    <cellStyle name="Data   - Style2 3 2 4 5" xfId="7908" xr:uid="{00000000-0005-0000-0000-0000DA1E0000}"/>
    <cellStyle name="Data   - Style2 3 2 4 5 2" xfId="7909" xr:uid="{00000000-0005-0000-0000-0000DB1E0000}"/>
    <cellStyle name="Data   - Style2 3 2 4 6" xfId="7910" xr:uid="{00000000-0005-0000-0000-0000DC1E0000}"/>
    <cellStyle name="Data   - Style2 3 2 4 7" xfId="7911" xr:uid="{00000000-0005-0000-0000-0000DD1E0000}"/>
    <cellStyle name="Data   - Style2 3 2 4 8" xfId="7912" xr:uid="{00000000-0005-0000-0000-0000DE1E0000}"/>
    <cellStyle name="Data   - Style2 3 2 5" xfId="7913" xr:uid="{00000000-0005-0000-0000-0000DF1E0000}"/>
    <cellStyle name="Data   - Style2 3 2 5 2" xfId="7914" xr:uid="{00000000-0005-0000-0000-0000E01E0000}"/>
    <cellStyle name="Data   - Style2 3 2 5 2 2" xfId="7915" xr:uid="{00000000-0005-0000-0000-0000E11E0000}"/>
    <cellStyle name="Data   - Style2 3 2 5 2 3" xfId="7916" xr:uid="{00000000-0005-0000-0000-0000E21E0000}"/>
    <cellStyle name="Data   - Style2 3 2 5 2 4" xfId="7917" xr:uid="{00000000-0005-0000-0000-0000E31E0000}"/>
    <cellStyle name="Data   - Style2 3 2 5 2 5" xfId="7918" xr:uid="{00000000-0005-0000-0000-0000E41E0000}"/>
    <cellStyle name="Data   - Style2 3 2 5 2 6" xfId="7919" xr:uid="{00000000-0005-0000-0000-0000E51E0000}"/>
    <cellStyle name="Data   - Style2 3 2 5 3" xfId="7920" xr:uid="{00000000-0005-0000-0000-0000E61E0000}"/>
    <cellStyle name="Data   - Style2 3 2 5 3 2" xfId="7921" xr:uid="{00000000-0005-0000-0000-0000E71E0000}"/>
    <cellStyle name="Data   - Style2 3 2 5 3 3" xfId="7922" xr:uid="{00000000-0005-0000-0000-0000E81E0000}"/>
    <cellStyle name="Data   - Style2 3 2 5 3 4" xfId="7923" xr:uid="{00000000-0005-0000-0000-0000E91E0000}"/>
    <cellStyle name="Data   - Style2 3 2 5 3 5" xfId="7924" xr:uid="{00000000-0005-0000-0000-0000EA1E0000}"/>
    <cellStyle name="Data   - Style2 3 2 5 3 6" xfId="7925" xr:uid="{00000000-0005-0000-0000-0000EB1E0000}"/>
    <cellStyle name="Data   - Style2 3 2 5 4" xfId="7926" xr:uid="{00000000-0005-0000-0000-0000EC1E0000}"/>
    <cellStyle name="Data   - Style2 3 2 5 4 2" xfId="7927" xr:uid="{00000000-0005-0000-0000-0000ED1E0000}"/>
    <cellStyle name="Data   - Style2 3 2 5 5" xfId="7928" xr:uid="{00000000-0005-0000-0000-0000EE1E0000}"/>
    <cellStyle name="Data   - Style2 3 2 5 6" xfId="7929" xr:uid="{00000000-0005-0000-0000-0000EF1E0000}"/>
    <cellStyle name="Data   - Style2 3 2 5 7" xfId="7930" xr:uid="{00000000-0005-0000-0000-0000F01E0000}"/>
    <cellStyle name="Data   - Style2 3 2 5 8" xfId="7931" xr:uid="{00000000-0005-0000-0000-0000F11E0000}"/>
    <cellStyle name="Data   - Style2 3 2 6" xfId="7932" xr:uid="{00000000-0005-0000-0000-0000F21E0000}"/>
    <cellStyle name="Data   - Style2 3 2 6 2" xfId="7933" xr:uid="{00000000-0005-0000-0000-0000F31E0000}"/>
    <cellStyle name="Data   - Style2 3 2 6 2 2" xfId="7934" xr:uid="{00000000-0005-0000-0000-0000F41E0000}"/>
    <cellStyle name="Data   - Style2 3 2 6 2 3" xfId="7935" xr:uid="{00000000-0005-0000-0000-0000F51E0000}"/>
    <cellStyle name="Data   - Style2 3 2 6 2 4" xfId="7936" xr:uid="{00000000-0005-0000-0000-0000F61E0000}"/>
    <cellStyle name="Data   - Style2 3 2 6 2 5" xfId="7937" xr:uid="{00000000-0005-0000-0000-0000F71E0000}"/>
    <cellStyle name="Data   - Style2 3 2 6 2 6" xfId="7938" xr:uid="{00000000-0005-0000-0000-0000F81E0000}"/>
    <cellStyle name="Data   - Style2 3 2 6 3" xfId="7939" xr:uid="{00000000-0005-0000-0000-0000F91E0000}"/>
    <cellStyle name="Data   - Style2 3 2 6 3 2" xfId="7940" xr:uid="{00000000-0005-0000-0000-0000FA1E0000}"/>
    <cellStyle name="Data   - Style2 3 2 6 3 3" xfId="7941" xr:uid="{00000000-0005-0000-0000-0000FB1E0000}"/>
    <cellStyle name="Data   - Style2 3 2 6 3 4" xfId="7942" xr:uid="{00000000-0005-0000-0000-0000FC1E0000}"/>
    <cellStyle name="Data   - Style2 3 2 6 3 5" xfId="7943" xr:uid="{00000000-0005-0000-0000-0000FD1E0000}"/>
    <cellStyle name="Data   - Style2 3 2 6 3 6" xfId="7944" xr:uid="{00000000-0005-0000-0000-0000FE1E0000}"/>
    <cellStyle name="Data   - Style2 3 2 6 4" xfId="7945" xr:uid="{00000000-0005-0000-0000-0000FF1E0000}"/>
    <cellStyle name="Data   - Style2 3 2 6 4 2" xfId="7946" xr:uid="{00000000-0005-0000-0000-0000001F0000}"/>
    <cellStyle name="Data   - Style2 3 2 6 5" xfId="7947" xr:uid="{00000000-0005-0000-0000-0000011F0000}"/>
    <cellStyle name="Data   - Style2 3 2 6 6" xfId="7948" xr:uid="{00000000-0005-0000-0000-0000021F0000}"/>
    <cellStyle name="Data   - Style2 3 2 6 7" xfId="7949" xr:uid="{00000000-0005-0000-0000-0000031F0000}"/>
    <cellStyle name="Data   - Style2 3 2 6 8" xfId="7950" xr:uid="{00000000-0005-0000-0000-0000041F0000}"/>
    <cellStyle name="Data   - Style2 3 2 7" xfId="7951" xr:uid="{00000000-0005-0000-0000-0000051F0000}"/>
    <cellStyle name="Data   - Style2 3 2 7 2" xfId="7952" xr:uid="{00000000-0005-0000-0000-0000061F0000}"/>
    <cellStyle name="Data   - Style2 3 2 7 2 2" xfId="7953" xr:uid="{00000000-0005-0000-0000-0000071F0000}"/>
    <cellStyle name="Data   - Style2 3 2 7 2 3" xfId="7954" xr:uid="{00000000-0005-0000-0000-0000081F0000}"/>
    <cellStyle name="Data   - Style2 3 2 7 2 4" xfId="7955" xr:uid="{00000000-0005-0000-0000-0000091F0000}"/>
    <cellStyle name="Data   - Style2 3 2 7 2 5" xfId="7956" xr:uid="{00000000-0005-0000-0000-00000A1F0000}"/>
    <cellStyle name="Data   - Style2 3 2 7 2 6" xfId="7957" xr:uid="{00000000-0005-0000-0000-00000B1F0000}"/>
    <cellStyle name="Data   - Style2 3 2 7 3" xfId="7958" xr:uid="{00000000-0005-0000-0000-00000C1F0000}"/>
    <cellStyle name="Data   - Style2 3 2 7 3 2" xfId="7959" xr:uid="{00000000-0005-0000-0000-00000D1F0000}"/>
    <cellStyle name="Data   - Style2 3 2 7 3 3" xfId="7960" xr:uid="{00000000-0005-0000-0000-00000E1F0000}"/>
    <cellStyle name="Data   - Style2 3 2 7 3 4" xfId="7961" xr:uid="{00000000-0005-0000-0000-00000F1F0000}"/>
    <cellStyle name="Data   - Style2 3 2 7 3 5" xfId="7962" xr:uid="{00000000-0005-0000-0000-0000101F0000}"/>
    <cellStyle name="Data   - Style2 3 2 7 3 6" xfId="7963" xr:uid="{00000000-0005-0000-0000-0000111F0000}"/>
    <cellStyle name="Data   - Style2 3 2 7 4" xfId="7964" xr:uid="{00000000-0005-0000-0000-0000121F0000}"/>
    <cellStyle name="Data   - Style2 3 2 7 4 2" xfId="7965" xr:uid="{00000000-0005-0000-0000-0000131F0000}"/>
    <cellStyle name="Data   - Style2 3 2 7 5" xfId="7966" xr:uid="{00000000-0005-0000-0000-0000141F0000}"/>
    <cellStyle name="Data   - Style2 3 2 7 6" xfId="7967" xr:uid="{00000000-0005-0000-0000-0000151F0000}"/>
    <cellStyle name="Data   - Style2 3 2 7 7" xfId="7968" xr:uid="{00000000-0005-0000-0000-0000161F0000}"/>
    <cellStyle name="Data   - Style2 3 2 7 8" xfId="7969" xr:uid="{00000000-0005-0000-0000-0000171F0000}"/>
    <cellStyle name="Data   - Style2 3 2 8" xfId="7970" xr:uid="{00000000-0005-0000-0000-0000181F0000}"/>
    <cellStyle name="Data   - Style2 3 2 8 2" xfId="7971" xr:uid="{00000000-0005-0000-0000-0000191F0000}"/>
    <cellStyle name="Data   - Style2 3 2 8 2 2" xfId="7972" xr:uid="{00000000-0005-0000-0000-00001A1F0000}"/>
    <cellStyle name="Data   - Style2 3 2 8 2 3" xfId="7973" xr:uid="{00000000-0005-0000-0000-00001B1F0000}"/>
    <cellStyle name="Data   - Style2 3 2 8 2 4" xfId="7974" xr:uid="{00000000-0005-0000-0000-00001C1F0000}"/>
    <cellStyle name="Data   - Style2 3 2 8 2 5" xfId="7975" xr:uid="{00000000-0005-0000-0000-00001D1F0000}"/>
    <cellStyle name="Data   - Style2 3 2 8 2 6" xfId="7976" xr:uid="{00000000-0005-0000-0000-00001E1F0000}"/>
    <cellStyle name="Data   - Style2 3 2 8 3" xfId="7977" xr:uid="{00000000-0005-0000-0000-00001F1F0000}"/>
    <cellStyle name="Data   - Style2 3 2 8 3 2" xfId="7978" xr:uid="{00000000-0005-0000-0000-0000201F0000}"/>
    <cellStyle name="Data   - Style2 3 2 8 3 3" xfId="7979" xr:uid="{00000000-0005-0000-0000-0000211F0000}"/>
    <cellStyle name="Data   - Style2 3 2 8 3 4" xfId="7980" xr:uid="{00000000-0005-0000-0000-0000221F0000}"/>
    <cellStyle name="Data   - Style2 3 2 8 3 5" xfId="7981" xr:uid="{00000000-0005-0000-0000-0000231F0000}"/>
    <cellStyle name="Data   - Style2 3 2 8 3 6" xfId="7982" xr:uid="{00000000-0005-0000-0000-0000241F0000}"/>
    <cellStyle name="Data   - Style2 3 2 8 4" xfId="7983" xr:uid="{00000000-0005-0000-0000-0000251F0000}"/>
    <cellStyle name="Data   - Style2 3 2 8 5" xfId="7984" xr:uid="{00000000-0005-0000-0000-0000261F0000}"/>
    <cellStyle name="Data   - Style2 3 2 8 6" xfId="7985" xr:uid="{00000000-0005-0000-0000-0000271F0000}"/>
    <cellStyle name="Data   - Style2 3 2 8 7" xfId="7986" xr:uid="{00000000-0005-0000-0000-0000281F0000}"/>
    <cellStyle name="Data   - Style2 3 2 8 8" xfId="7987" xr:uid="{00000000-0005-0000-0000-0000291F0000}"/>
    <cellStyle name="Data   - Style2 3 2 9" xfId="7988" xr:uid="{00000000-0005-0000-0000-00002A1F0000}"/>
    <cellStyle name="Data   - Style2 3 2 9 2" xfId="7989" xr:uid="{00000000-0005-0000-0000-00002B1F0000}"/>
    <cellStyle name="Data   - Style2 3 2 9 2 2" xfId="7990" xr:uid="{00000000-0005-0000-0000-00002C1F0000}"/>
    <cellStyle name="Data   - Style2 3 2 9 2 3" xfId="7991" xr:uid="{00000000-0005-0000-0000-00002D1F0000}"/>
    <cellStyle name="Data   - Style2 3 2 9 2 4" xfId="7992" xr:uid="{00000000-0005-0000-0000-00002E1F0000}"/>
    <cellStyle name="Data   - Style2 3 2 9 2 5" xfId="7993" xr:uid="{00000000-0005-0000-0000-00002F1F0000}"/>
    <cellStyle name="Data   - Style2 3 2 9 2 6" xfId="7994" xr:uid="{00000000-0005-0000-0000-0000301F0000}"/>
    <cellStyle name="Data   - Style2 3 2 9 3" xfId="7995" xr:uid="{00000000-0005-0000-0000-0000311F0000}"/>
    <cellStyle name="Data   - Style2 3 2 9 3 2" xfId="7996" xr:uid="{00000000-0005-0000-0000-0000321F0000}"/>
    <cellStyle name="Data   - Style2 3 2 9 3 3" xfId="7997" xr:uid="{00000000-0005-0000-0000-0000331F0000}"/>
    <cellStyle name="Data   - Style2 3 2 9 3 4" xfId="7998" xr:uid="{00000000-0005-0000-0000-0000341F0000}"/>
    <cellStyle name="Data   - Style2 3 2 9 3 5" xfId="7999" xr:uid="{00000000-0005-0000-0000-0000351F0000}"/>
    <cellStyle name="Data   - Style2 3 2 9 3 6" xfId="8000" xr:uid="{00000000-0005-0000-0000-0000361F0000}"/>
    <cellStyle name="Data   - Style2 3 2 9 4" xfId="8001" xr:uid="{00000000-0005-0000-0000-0000371F0000}"/>
    <cellStyle name="Data   - Style2 3 2 9 5" xfId="8002" xr:uid="{00000000-0005-0000-0000-0000381F0000}"/>
    <cellStyle name="Data   - Style2 3 2 9 6" xfId="8003" xr:uid="{00000000-0005-0000-0000-0000391F0000}"/>
    <cellStyle name="Data   - Style2 3 2 9 7" xfId="8004" xr:uid="{00000000-0005-0000-0000-00003A1F0000}"/>
    <cellStyle name="Data   - Style2 3 2 9 8" xfId="8005" xr:uid="{00000000-0005-0000-0000-00003B1F0000}"/>
    <cellStyle name="Data   - Style2 3 3" xfId="8006" xr:uid="{00000000-0005-0000-0000-00003C1F0000}"/>
    <cellStyle name="Data   - Style2 3 3 2" xfId="8007" xr:uid="{00000000-0005-0000-0000-00003D1F0000}"/>
    <cellStyle name="Data   - Style2 3 3 2 2" xfId="8008" xr:uid="{00000000-0005-0000-0000-00003E1F0000}"/>
    <cellStyle name="Data   - Style2 3 3 2 2 2" xfId="8009" xr:uid="{00000000-0005-0000-0000-00003F1F0000}"/>
    <cellStyle name="Data   - Style2 3 3 2 2 2 2" xfId="8010" xr:uid="{00000000-0005-0000-0000-0000401F0000}"/>
    <cellStyle name="Data   - Style2 3 3 2 2 3" xfId="8011" xr:uid="{00000000-0005-0000-0000-0000411F0000}"/>
    <cellStyle name="Data   - Style2 3 3 2 2 3 2" xfId="8012" xr:uid="{00000000-0005-0000-0000-0000421F0000}"/>
    <cellStyle name="Data   - Style2 3 3 2 2 4" xfId="8013" xr:uid="{00000000-0005-0000-0000-0000431F0000}"/>
    <cellStyle name="Data   - Style2 3 3 2 2 4 2" xfId="8014" xr:uid="{00000000-0005-0000-0000-0000441F0000}"/>
    <cellStyle name="Data   - Style2 3 3 2 2 5" xfId="8015" xr:uid="{00000000-0005-0000-0000-0000451F0000}"/>
    <cellStyle name="Data   - Style2 3 3 2 3" xfId="8016" xr:uid="{00000000-0005-0000-0000-0000461F0000}"/>
    <cellStyle name="Data   - Style2 3 3 2 3 2" xfId="8017" xr:uid="{00000000-0005-0000-0000-0000471F0000}"/>
    <cellStyle name="Data   - Style2 3 3 2 4" xfId="8018" xr:uid="{00000000-0005-0000-0000-0000481F0000}"/>
    <cellStyle name="Data   - Style2 3 3 2 4 2" xfId="8019" xr:uid="{00000000-0005-0000-0000-0000491F0000}"/>
    <cellStyle name="Data   - Style2 3 3 2 5" xfId="8020" xr:uid="{00000000-0005-0000-0000-00004A1F0000}"/>
    <cellStyle name="Data   - Style2 3 3 2 5 2" xfId="8021" xr:uid="{00000000-0005-0000-0000-00004B1F0000}"/>
    <cellStyle name="Data   - Style2 3 3 2 6" xfId="8022" xr:uid="{00000000-0005-0000-0000-00004C1F0000}"/>
    <cellStyle name="Data   - Style2 3 3 2 6 2" xfId="8023" xr:uid="{00000000-0005-0000-0000-00004D1F0000}"/>
    <cellStyle name="Data   - Style2 3 3 2 7" xfId="8024" xr:uid="{00000000-0005-0000-0000-00004E1F0000}"/>
    <cellStyle name="Data   - Style2 3 3 3" xfId="8025" xr:uid="{00000000-0005-0000-0000-00004F1F0000}"/>
    <cellStyle name="Data   - Style2 3 3 3 2" xfId="8026" xr:uid="{00000000-0005-0000-0000-0000501F0000}"/>
    <cellStyle name="Data   - Style2 3 3 3 2 2" xfId="8027" xr:uid="{00000000-0005-0000-0000-0000511F0000}"/>
    <cellStyle name="Data   - Style2 3 3 3 2 2 2" xfId="8028" xr:uid="{00000000-0005-0000-0000-0000521F0000}"/>
    <cellStyle name="Data   - Style2 3 3 3 2 3" xfId="8029" xr:uid="{00000000-0005-0000-0000-0000531F0000}"/>
    <cellStyle name="Data   - Style2 3 3 3 2 3 2" xfId="8030" xr:uid="{00000000-0005-0000-0000-0000541F0000}"/>
    <cellStyle name="Data   - Style2 3 3 3 2 4" xfId="8031" xr:uid="{00000000-0005-0000-0000-0000551F0000}"/>
    <cellStyle name="Data   - Style2 3 3 3 3" xfId="8032" xr:uid="{00000000-0005-0000-0000-0000561F0000}"/>
    <cellStyle name="Data   - Style2 3 3 3 3 2" xfId="8033" xr:uid="{00000000-0005-0000-0000-0000571F0000}"/>
    <cellStyle name="Data   - Style2 3 3 3 4" xfId="8034" xr:uid="{00000000-0005-0000-0000-0000581F0000}"/>
    <cellStyle name="Data   - Style2 3 3 3 4 2" xfId="8035" xr:uid="{00000000-0005-0000-0000-0000591F0000}"/>
    <cellStyle name="Data   - Style2 3 3 3 5" xfId="8036" xr:uid="{00000000-0005-0000-0000-00005A1F0000}"/>
    <cellStyle name="Data   - Style2 3 3 3 5 2" xfId="8037" xr:uid="{00000000-0005-0000-0000-00005B1F0000}"/>
    <cellStyle name="Data   - Style2 3 3 3 6" xfId="8038" xr:uid="{00000000-0005-0000-0000-00005C1F0000}"/>
    <cellStyle name="Data   - Style2 3 3 3 7" xfId="8039" xr:uid="{00000000-0005-0000-0000-00005D1F0000}"/>
    <cellStyle name="Data   - Style2 3 3 4" xfId="8040" xr:uid="{00000000-0005-0000-0000-00005E1F0000}"/>
    <cellStyle name="Data   - Style2 3 3 4 2" xfId="8041" xr:uid="{00000000-0005-0000-0000-00005F1F0000}"/>
    <cellStyle name="Data   - Style2 3 3 4 3" xfId="8042" xr:uid="{00000000-0005-0000-0000-0000601F0000}"/>
    <cellStyle name="Data   - Style2 3 3 5" xfId="8043" xr:uid="{00000000-0005-0000-0000-0000611F0000}"/>
    <cellStyle name="Data   - Style2 3 3 5 2" xfId="8044" xr:uid="{00000000-0005-0000-0000-0000621F0000}"/>
    <cellStyle name="Data   - Style2 3 3 6" xfId="8045" xr:uid="{00000000-0005-0000-0000-0000631F0000}"/>
    <cellStyle name="Data   - Style2 3 3 7" xfId="8046" xr:uid="{00000000-0005-0000-0000-0000641F0000}"/>
    <cellStyle name="Data   - Style2 3 3 8" xfId="8047" xr:uid="{00000000-0005-0000-0000-0000651F0000}"/>
    <cellStyle name="Data   - Style2 3 3 9" xfId="8048" xr:uid="{00000000-0005-0000-0000-0000661F0000}"/>
    <cellStyle name="Data   - Style2 3 4" xfId="8049" xr:uid="{00000000-0005-0000-0000-0000671F0000}"/>
    <cellStyle name="Data   - Style2 3 4 2" xfId="8050" xr:uid="{00000000-0005-0000-0000-0000681F0000}"/>
    <cellStyle name="Data   - Style2 3 4 2 2" xfId="8051" xr:uid="{00000000-0005-0000-0000-0000691F0000}"/>
    <cellStyle name="Data   - Style2 3 4 2 2 2" xfId="8052" xr:uid="{00000000-0005-0000-0000-00006A1F0000}"/>
    <cellStyle name="Data   - Style2 3 4 2 3" xfId="8053" xr:uid="{00000000-0005-0000-0000-00006B1F0000}"/>
    <cellStyle name="Data   - Style2 3 4 2 3 2" xfId="8054" xr:uid="{00000000-0005-0000-0000-00006C1F0000}"/>
    <cellStyle name="Data   - Style2 3 4 2 4" xfId="8055" xr:uid="{00000000-0005-0000-0000-00006D1F0000}"/>
    <cellStyle name="Data   - Style2 3 4 2 4 2" xfId="8056" xr:uid="{00000000-0005-0000-0000-00006E1F0000}"/>
    <cellStyle name="Data   - Style2 3 4 2 5" xfId="8057" xr:uid="{00000000-0005-0000-0000-00006F1F0000}"/>
    <cellStyle name="Data   - Style2 3 4 2 5 2" xfId="8058" xr:uid="{00000000-0005-0000-0000-0000701F0000}"/>
    <cellStyle name="Data   - Style2 3 4 2 6" xfId="8059" xr:uid="{00000000-0005-0000-0000-0000711F0000}"/>
    <cellStyle name="Data   - Style2 3 4 3" xfId="8060" xr:uid="{00000000-0005-0000-0000-0000721F0000}"/>
    <cellStyle name="Data   - Style2 3 4 3 2" xfId="8061" xr:uid="{00000000-0005-0000-0000-0000731F0000}"/>
    <cellStyle name="Data   - Style2 3 4 3 2 2" xfId="8062" xr:uid="{00000000-0005-0000-0000-0000741F0000}"/>
    <cellStyle name="Data   - Style2 3 4 3 3" xfId="8063" xr:uid="{00000000-0005-0000-0000-0000751F0000}"/>
    <cellStyle name="Data   - Style2 3 4 3 4" xfId="8064" xr:uid="{00000000-0005-0000-0000-0000761F0000}"/>
    <cellStyle name="Data   - Style2 3 4 3 5" xfId="8065" xr:uid="{00000000-0005-0000-0000-0000771F0000}"/>
    <cellStyle name="Data   - Style2 3 4 3 6" xfId="8066" xr:uid="{00000000-0005-0000-0000-0000781F0000}"/>
    <cellStyle name="Data   - Style2 3 4 4" xfId="8067" xr:uid="{00000000-0005-0000-0000-0000791F0000}"/>
    <cellStyle name="Data   - Style2 3 4 4 2" xfId="8068" xr:uid="{00000000-0005-0000-0000-00007A1F0000}"/>
    <cellStyle name="Data   - Style2 3 4 5" xfId="8069" xr:uid="{00000000-0005-0000-0000-00007B1F0000}"/>
    <cellStyle name="Data   - Style2 3 4 6" xfId="8070" xr:uid="{00000000-0005-0000-0000-00007C1F0000}"/>
    <cellStyle name="Data   - Style2 3 4 7" xfId="8071" xr:uid="{00000000-0005-0000-0000-00007D1F0000}"/>
    <cellStyle name="Data   - Style2 3 4 8" xfId="8072" xr:uid="{00000000-0005-0000-0000-00007E1F0000}"/>
    <cellStyle name="Data   - Style2 3 5" xfId="8073" xr:uid="{00000000-0005-0000-0000-00007F1F0000}"/>
    <cellStyle name="Data   - Style2 3 5 2" xfId="8074" xr:uid="{00000000-0005-0000-0000-0000801F0000}"/>
    <cellStyle name="Data   - Style2 3 5 2 2" xfId="8075" xr:uid="{00000000-0005-0000-0000-0000811F0000}"/>
    <cellStyle name="Data   - Style2 3 5 2 2 2" xfId="8076" xr:uid="{00000000-0005-0000-0000-0000821F0000}"/>
    <cellStyle name="Data   - Style2 3 5 2 3" xfId="8077" xr:uid="{00000000-0005-0000-0000-0000831F0000}"/>
    <cellStyle name="Data   - Style2 3 5 2 3 2" xfId="8078" xr:uid="{00000000-0005-0000-0000-0000841F0000}"/>
    <cellStyle name="Data   - Style2 3 5 2 4" xfId="8079" xr:uid="{00000000-0005-0000-0000-0000851F0000}"/>
    <cellStyle name="Data   - Style2 3 5 2 5" xfId="8080" xr:uid="{00000000-0005-0000-0000-0000861F0000}"/>
    <cellStyle name="Data   - Style2 3 5 3" xfId="8081" xr:uid="{00000000-0005-0000-0000-0000871F0000}"/>
    <cellStyle name="Data   - Style2 3 5 3 2" xfId="8082" xr:uid="{00000000-0005-0000-0000-0000881F0000}"/>
    <cellStyle name="Data   - Style2 3 5 4" xfId="8083" xr:uid="{00000000-0005-0000-0000-0000891F0000}"/>
    <cellStyle name="Data   - Style2 3 5 4 2" xfId="8084" xr:uid="{00000000-0005-0000-0000-00008A1F0000}"/>
    <cellStyle name="Data   - Style2 3 5 5" xfId="8085" xr:uid="{00000000-0005-0000-0000-00008B1F0000}"/>
    <cellStyle name="Data   - Style2 3 5 5 2" xfId="8086" xr:uid="{00000000-0005-0000-0000-00008C1F0000}"/>
    <cellStyle name="Data   - Style2 3 5 6" xfId="8087" xr:uid="{00000000-0005-0000-0000-00008D1F0000}"/>
    <cellStyle name="Data   - Style2 3 6" xfId="8088" xr:uid="{00000000-0005-0000-0000-00008E1F0000}"/>
    <cellStyle name="Data   - Style2 3 6 2" xfId="8089" xr:uid="{00000000-0005-0000-0000-00008F1F0000}"/>
    <cellStyle name="Data   - Style2 3 6 3" xfId="8090" xr:uid="{00000000-0005-0000-0000-0000901F0000}"/>
    <cellStyle name="Data   - Style2 3 7" xfId="8091" xr:uid="{00000000-0005-0000-0000-0000911F0000}"/>
    <cellStyle name="Data   - Style2 3 7 2" xfId="8092" xr:uid="{00000000-0005-0000-0000-0000921F0000}"/>
    <cellStyle name="Data   - Style2 3 8" xfId="8093" xr:uid="{00000000-0005-0000-0000-0000931F0000}"/>
    <cellStyle name="Data   - Style2 3 9" xfId="8094" xr:uid="{00000000-0005-0000-0000-0000941F0000}"/>
    <cellStyle name="Data   - Style2 4" xfId="8095" xr:uid="{00000000-0005-0000-0000-0000951F0000}"/>
    <cellStyle name="Data   - Style2 4 10" xfId="8096" xr:uid="{00000000-0005-0000-0000-0000961F0000}"/>
    <cellStyle name="Data   - Style2 4 10 2" xfId="8097" xr:uid="{00000000-0005-0000-0000-0000971F0000}"/>
    <cellStyle name="Data   - Style2 4 10 2 2" xfId="8098" xr:uid="{00000000-0005-0000-0000-0000981F0000}"/>
    <cellStyle name="Data   - Style2 4 10 2 3" xfId="8099" xr:uid="{00000000-0005-0000-0000-0000991F0000}"/>
    <cellStyle name="Data   - Style2 4 10 2 4" xfId="8100" xr:uid="{00000000-0005-0000-0000-00009A1F0000}"/>
    <cellStyle name="Data   - Style2 4 10 2 5" xfId="8101" xr:uid="{00000000-0005-0000-0000-00009B1F0000}"/>
    <cellStyle name="Data   - Style2 4 10 2 6" xfId="8102" xr:uid="{00000000-0005-0000-0000-00009C1F0000}"/>
    <cellStyle name="Data   - Style2 4 10 3" xfId="8103" xr:uid="{00000000-0005-0000-0000-00009D1F0000}"/>
    <cellStyle name="Data   - Style2 4 10 3 2" xfId="8104" xr:uid="{00000000-0005-0000-0000-00009E1F0000}"/>
    <cellStyle name="Data   - Style2 4 10 3 3" xfId="8105" xr:uid="{00000000-0005-0000-0000-00009F1F0000}"/>
    <cellStyle name="Data   - Style2 4 10 3 4" xfId="8106" xr:uid="{00000000-0005-0000-0000-0000A01F0000}"/>
    <cellStyle name="Data   - Style2 4 10 3 5" xfId="8107" xr:uid="{00000000-0005-0000-0000-0000A11F0000}"/>
    <cellStyle name="Data   - Style2 4 10 3 6" xfId="8108" xr:uid="{00000000-0005-0000-0000-0000A21F0000}"/>
    <cellStyle name="Data   - Style2 4 10 4" xfId="8109" xr:uid="{00000000-0005-0000-0000-0000A31F0000}"/>
    <cellStyle name="Data   - Style2 4 10 5" xfId="8110" xr:uid="{00000000-0005-0000-0000-0000A41F0000}"/>
    <cellStyle name="Data   - Style2 4 10 6" xfId="8111" xr:uid="{00000000-0005-0000-0000-0000A51F0000}"/>
    <cellStyle name="Data   - Style2 4 10 7" xfId="8112" xr:uid="{00000000-0005-0000-0000-0000A61F0000}"/>
    <cellStyle name="Data   - Style2 4 10 8" xfId="8113" xr:uid="{00000000-0005-0000-0000-0000A71F0000}"/>
    <cellStyle name="Data   - Style2 4 11" xfId="8114" xr:uid="{00000000-0005-0000-0000-0000A81F0000}"/>
    <cellStyle name="Data   - Style2 4 11 2" xfId="8115" xr:uid="{00000000-0005-0000-0000-0000A91F0000}"/>
    <cellStyle name="Data   - Style2 4 11 3" xfId="8116" xr:uid="{00000000-0005-0000-0000-0000AA1F0000}"/>
    <cellStyle name="Data   - Style2 4 11 4" xfId="8117" xr:uid="{00000000-0005-0000-0000-0000AB1F0000}"/>
    <cellStyle name="Data   - Style2 4 11 5" xfId="8118" xr:uid="{00000000-0005-0000-0000-0000AC1F0000}"/>
    <cellStyle name="Data   - Style2 4 11 6" xfId="8119" xr:uid="{00000000-0005-0000-0000-0000AD1F0000}"/>
    <cellStyle name="Data   - Style2 4 12" xfId="8120" xr:uid="{00000000-0005-0000-0000-0000AE1F0000}"/>
    <cellStyle name="Data   - Style2 4 12 2" xfId="8121" xr:uid="{00000000-0005-0000-0000-0000AF1F0000}"/>
    <cellStyle name="Data   - Style2 4 12 3" xfId="8122" xr:uid="{00000000-0005-0000-0000-0000B01F0000}"/>
    <cellStyle name="Data   - Style2 4 12 4" xfId="8123" xr:uid="{00000000-0005-0000-0000-0000B11F0000}"/>
    <cellStyle name="Data   - Style2 4 12 5" xfId="8124" xr:uid="{00000000-0005-0000-0000-0000B21F0000}"/>
    <cellStyle name="Data   - Style2 4 12 6" xfId="8125" xr:uid="{00000000-0005-0000-0000-0000B31F0000}"/>
    <cellStyle name="Data   - Style2 4 13" xfId="8126" xr:uid="{00000000-0005-0000-0000-0000B41F0000}"/>
    <cellStyle name="Data   - Style2 4 13 2" xfId="8127" xr:uid="{00000000-0005-0000-0000-0000B51F0000}"/>
    <cellStyle name="Data   - Style2 4 13 3" xfId="8128" xr:uid="{00000000-0005-0000-0000-0000B61F0000}"/>
    <cellStyle name="Data   - Style2 4 13 4" xfId="8129" xr:uid="{00000000-0005-0000-0000-0000B71F0000}"/>
    <cellStyle name="Data   - Style2 4 13 5" xfId="8130" xr:uid="{00000000-0005-0000-0000-0000B81F0000}"/>
    <cellStyle name="Data   - Style2 4 14" xfId="8131" xr:uid="{00000000-0005-0000-0000-0000B91F0000}"/>
    <cellStyle name="Data   - Style2 4 15" xfId="8132" xr:uid="{00000000-0005-0000-0000-0000BA1F0000}"/>
    <cellStyle name="Data   - Style2 4 16" xfId="8133" xr:uid="{00000000-0005-0000-0000-0000BB1F0000}"/>
    <cellStyle name="Data   - Style2 4 17" xfId="8134" xr:uid="{00000000-0005-0000-0000-0000BC1F0000}"/>
    <cellStyle name="Data   - Style2 4 18" xfId="8135" xr:uid="{00000000-0005-0000-0000-0000BD1F0000}"/>
    <cellStyle name="Data   - Style2 4 19" xfId="8136" xr:uid="{00000000-0005-0000-0000-0000BE1F0000}"/>
    <cellStyle name="Data   - Style2 4 2" xfId="8137" xr:uid="{00000000-0005-0000-0000-0000BF1F0000}"/>
    <cellStyle name="Data   - Style2 4 2 2" xfId="8138" xr:uid="{00000000-0005-0000-0000-0000C01F0000}"/>
    <cellStyle name="Data   - Style2 4 2 2 2" xfId="8139" xr:uid="{00000000-0005-0000-0000-0000C11F0000}"/>
    <cellStyle name="Data   - Style2 4 2 2 2 2" xfId="8140" xr:uid="{00000000-0005-0000-0000-0000C21F0000}"/>
    <cellStyle name="Data   - Style2 4 2 2 2 2 2" xfId="8141" xr:uid="{00000000-0005-0000-0000-0000C31F0000}"/>
    <cellStyle name="Data   - Style2 4 2 2 2 3" xfId="8142" xr:uid="{00000000-0005-0000-0000-0000C41F0000}"/>
    <cellStyle name="Data   - Style2 4 2 2 2 3 2" xfId="8143" xr:uid="{00000000-0005-0000-0000-0000C51F0000}"/>
    <cellStyle name="Data   - Style2 4 2 2 2 4" xfId="8144" xr:uid="{00000000-0005-0000-0000-0000C61F0000}"/>
    <cellStyle name="Data   - Style2 4 2 2 2 4 2" xfId="8145" xr:uid="{00000000-0005-0000-0000-0000C71F0000}"/>
    <cellStyle name="Data   - Style2 4 2 2 2 5" xfId="8146" xr:uid="{00000000-0005-0000-0000-0000C81F0000}"/>
    <cellStyle name="Data   - Style2 4 2 2 2 5 2" xfId="8147" xr:uid="{00000000-0005-0000-0000-0000C91F0000}"/>
    <cellStyle name="Data   - Style2 4 2 2 2 6" xfId="8148" xr:uid="{00000000-0005-0000-0000-0000CA1F0000}"/>
    <cellStyle name="Data   - Style2 4 2 2 2 7" xfId="8149" xr:uid="{00000000-0005-0000-0000-0000CB1F0000}"/>
    <cellStyle name="Data   - Style2 4 2 2 3" xfId="8150" xr:uid="{00000000-0005-0000-0000-0000CC1F0000}"/>
    <cellStyle name="Data   - Style2 4 2 2 3 2" xfId="8151" xr:uid="{00000000-0005-0000-0000-0000CD1F0000}"/>
    <cellStyle name="Data   - Style2 4 2 2 4" xfId="8152" xr:uid="{00000000-0005-0000-0000-0000CE1F0000}"/>
    <cellStyle name="Data   - Style2 4 2 2 4 2" xfId="8153" xr:uid="{00000000-0005-0000-0000-0000CF1F0000}"/>
    <cellStyle name="Data   - Style2 4 2 2 5" xfId="8154" xr:uid="{00000000-0005-0000-0000-0000D01F0000}"/>
    <cellStyle name="Data   - Style2 4 2 2 5 2" xfId="8155" xr:uid="{00000000-0005-0000-0000-0000D11F0000}"/>
    <cellStyle name="Data   - Style2 4 2 2 6" xfId="8156" xr:uid="{00000000-0005-0000-0000-0000D21F0000}"/>
    <cellStyle name="Data   - Style2 4 2 2 7" xfId="8157" xr:uid="{00000000-0005-0000-0000-0000D31F0000}"/>
    <cellStyle name="Data   - Style2 4 2 3" xfId="8158" xr:uid="{00000000-0005-0000-0000-0000D41F0000}"/>
    <cellStyle name="Data   - Style2 4 2 3 2" xfId="8159" xr:uid="{00000000-0005-0000-0000-0000D51F0000}"/>
    <cellStyle name="Data   - Style2 4 2 3 2 2" xfId="8160" xr:uid="{00000000-0005-0000-0000-0000D61F0000}"/>
    <cellStyle name="Data   - Style2 4 2 3 2 2 2" xfId="8161" xr:uid="{00000000-0005-0000-0000-0000D71F0000}"/>
    <cellStyle name="Data   - Style2 4 2 3 2 3" xfId="8162" xr:uid="{00000000-0005-0000-0000-0000D81F0000}"/>
    <cellStyle name="Data   - Style2 4 2 3 2 3 2" xfId="8163" xr:uid="{00000000-0005-0000-0000-0000D91F0000}"/>
    <cellStyle name="Data   - Style2 4 2 3 2 4" xfId="8164" xr:uid="{00000000-0005-0000-0000-0000DA1F0000}"/>
    <cellStyle name="Data   - Style2 4 2 3 3" xfId="8165" xr:uid="{00000000-0005-0000-0000-0000DB1F0000}"/>
    <cellStyle name="Data   - Style2 4 2 3 3 2" xfId="8166" xr:uid="{00000000-0005-0000-0000-0000DC1F0000}"/>
    <cellStyle name="Data   - Style2 4 2 3 4" xfId="8167" xr:uid="{00000000-0005-0000-0000-0000DD1F0000}"/>
    <cellStyle name="Data   - Style2 4 2 3 4 2" xfId="8168" xr:uid="{00000000-0005-0000-0000-0000DE1F0000}"/>
    <cellStyle name="Data   - Style2 4 2 3 5" xfId="8169" xr:uid="{00000000-0005-0000-0000-0000DF1F0000}"/>
    <cellStyle name="Data   - Style2 4 2 3 5 2" xfId="8170" xr:uid="{00000000-0005-0000-0000-0000E01F0000}"/>
    <cellStyle name="Data   - Style2 4 2 3 6" xfId="8171" xr:uid="{00000000-0005-0000-0000-0000E11F0000}"/>
    <cellStyle name="Data   - Style2 4 2 4" xfId="8172" xr:uid="{00000000-0005-0000-0000-0000E21F0000}"/>
    <cellStyle name="Data   - Style2 4 2 4 2" xfId="8173" xr:uid="{00000000-0005-0000-0000-0000E31F0000}"/>
    <cellStyle name="Data   - Style2 4 2 4 3" xfId="8174" xr:uid="{00000000-0005-0000-0000-0000E41F0000}"/>
    <cellStyle name="Data   - Style2 4 2 5" xfId="8175" xr:uid="{00000000-0005-0000-0000-0000E51F0000}"/>
    <cellStyle name="Data   - Style2 4 2 5 2" xfId="8176" xr:uid="{00000000-0005-0000-0000-0000E61F0000}"/>
    <cellStyle name="Data   - Style2 4 2 5 3" xfId="8177" xr:uid="{00000000-0005-0000-0000-0000E71F0000}"/>
    <cellStyle name="Data   - Style2 4 2 6" xfId="8178" xr:uid="{00000000-0005-0000-0000-0000E81F0000}"/>
    <cellStyle name="Data   - Style2 4 2 6 2" xfId="8179" xr:uid="{00000000-0005-0000-0000-0000E91F0000}"/>
    <cellStyle name="Data   - Style2 4 2 7" xfId="8180" xr:uid="{00000000-0005-0000-0000-0000EA1F0000}"/>
    <cellStyle name="Data   - Style2 4 2 8" xfId="8181" xr:uid="{00000000-0005-0000-0000-0000EB1F0000}"/>
    <cellStyle name="Data   - Style2 4 20" xfId="8182" xr:uid="{00000000-0005-0000-0000-0000EC1F0000}"/>
    <cellStyle name="Data   - Style2 4 21" xfId="8183" xr:uid="{00000000-0005-0000-0000-0000ED1F0000}"/>
    <cellStyle name="Data   - Style2 4 3" xfId="8184" xr:uid="{00000000-0005-0000-0000-0000EE1F0000}"/>
    <cellStyle name="Data   - Style2 4 3 2" xfId="8185" xr:uid="{00000000-0005-0000-0000-0000EF1F0000}"/>
    <cellStyle name="Data   - Style2 4 3 2 2" xfId="8186" xr:uid="{00000000-0005-0000-0000-0000F01F0000}"/>
    <cellStyle name="Data   - Style2 4 3 2 2 2" xfId="8187" xr:uid="{00000000-0005-0000-0000-0000F11F0000}"/>
    <cellStyle name="Data   - Style2 4 3 2 3" xfId="8188" xr:uid="{00000000-0005-0000-0000-0000F21F0000}"/>
    <cellStyle name="Data   - Style2 4 3 2 3 2" xfId="8189" xr:uid="{00000000-0005-0000-0000-0000F31F0000}"/>
    <cellStyle name="Data   - Style2 4 3 2 4" xfId="8190" xr:uid="{00000000-0005-0000-0000-0000F41F0000}"/>
    <cellStyle name="Data   - Style2 4 3 2 4 2" xfId="8191" xr:uid="{00000000-0005-0000-0000-0000F51F0000}"/>
    <cellStyle name="Data   - Style2 4 3 2 5" xfId="8192" xr:uid="{00000000-0005-0000-0000-0000F61F0000}"/>
    <cellStyle name="Data   - Style2 4 3 2 5 2" xfId="8193" xr:uid="{00000000-0005-0000-0000-0000F71F0000}"/>
    <cellStyle name="Data   - Style2 4 3 2 6" xfId="8194" xr:uid="{00000000-0005-0000-0000-0000F81F0000}"/>
    <cellStyle name="Data   - Style2 4 3 3" xfId="8195" xr:uid="{00000000-0005-0000-0000-0000F91F0000}"/>
    <cellStyle name="Data   - Style2 4 3 3 2" xfId="8196" xr:uid="{00000000-0005-0000-0000-0000FA1F0000}"/>
    <cellStyle name="Data   - Style2 4 3 3 2 2" xfId="8197" xr:uid="{00000000-0005-0000-0000-0000FB1F0000}"/>
    <cellStyle name="Data   - Style2 4 3 3 3" xfId="8198" xr:uid="{00000000-0005-0000-0000-0000FC1F0000}"/>
    <cellStyle name="Data   - Style2 4 3 3 4" xfId="8199" xr:uid="{00000000-0005-0000-0000-0000FD1F0000}"/>
    <cellStyle name="Data   - Style2 4 3 3 5" xfId="8200" xr:uid="{00000000-0005-0000-0000-0000FE1F0000}"/>
    <cellStyle name="Data   - Style2 4 3 3 6" xfId="8201" xr:uid="{00000000-0005-0000-0000-0000FF1F0000}"/>
    <cellStyle name="Data   - Style2 4 3 4" xfId="8202" xr:uid="{00000000-0005-0000-0000-000000200000}"/>
    <cellStyle name="Data   - Style2 4 3 4 2" xfId="8203" xr:uid="{00000000-0005-0000-0000-000001200000}"/>
    <cellStyle name="Data   - Style2 4 3 5" xfId="8204" xr:uid="{00000000-0005-0000-0000-000002200000}"/>
    <cellStyle name="Data   - Style2 4 3 6" xfId="8205" xr:uid="{00000000-0005-0000-0000-000003200000}"/>
    <cellStyle name="Data   - Style2 4 3 7" xfId="8206" xr:uid="{00000000-0005-0000-0000-000004200000}"/>
    <cellStyle name="Data   - Style2 4 3 8" xfId="8207" xr:uid="{00000000-0005-0000-0000-000005200000}"/>
    <cellStyle name="Data   - Style2 4 4" xfId="8208" xr:uid="{00000000-0005-0000-0000-000006200000}"/>
    <cellStyle name="Data   - Style2 4 4 2" xfId="8209" xr:uid="{00000000-0005-0000-0000-000007200000}"/>
    <cellStyle name="Data   - Style2 4 4 2 2" xfId="8210" xr:uid="{00000000-0005-0000-0000-000008200000}"/>
    <cellStyle name="Data   - Style2 4 4 2 2 2" xfId="8211" xr:uid="{00000000-0005-0000-0000-000009200000}"/>
    <cellStyle name="Data   - Style2 4 4 2 3" xfId="8212" xr:uid="{00000000-0005-0000-0000-00000A200000}"/>
    <cellStyle name="Data   - Style2 4 4 2 3 2" xfId="8213" xr:uid="{00000000-0005-0000-0000-00000B200000}"/>
    <cellStyle name="Data   - Style2 4 4 2 4" xfId="8214" xr:uid="{00000000-0005-0000-0000-00000C200000}"/>
    <cellStyle name="Data   - Style2 4 4 2 4 2" xfId="8215" xr:uid="{00000000-0005-0000-0000-00000D200000}"/>
    <cellStyle name="Data   - Style2 4 4 2 5" xfId="8216" xr:uid="{00000000-0005-0000-0000-00000E200000}"/>
    <cellStyle name="Data   - Style2 4 4 2 6" xfId="8217" xr:uid="{00000000-0005-0000-0000-00000F200000}"/>
    <cellStyle name="Data   - Style2 4 4 3" xfId="8218" xr:uid="{00000000-0005-0000-0000-000010200000}"/>
    <cellStyle name="Data   - Style2 4 4 3 2" xfId="8219" xr:uid="{00000000-0005-0000-0000-000011200000}"/>
    <cellStyle name="Data   - Style2 4 4 3 2 2" xfId="8220" xr:uid="{00000000-0005-0000-0000-000012200000}"/>
    <cellStyle name="Data   - Style2 4 4 3 3" xfId="8221" xr:uid="{00000000-0005-0000-0000-000013200000}"/>
    <cellStyle name="Data   - Style2 4 4 3 4" xfId="8222" xr:uid="{00000000-0005-0000-0000-000014200000}"/>
    <cellStyle name="Data   - Style2 4 4 3 5" xfId="8223" xr:uid="{00000000-0005-0000-0000-000015200000}"/>
    <cellStyle name="Data   - Style2 4 4 3 6" xfId="8224" xr:uid="{00000000-0005-0000-0000-000016200000}"/>
    <cellStyle name="Data   - Style2 4 4 4" xfId="8225" xr:uid="{00000000-0005-0000-0000-000017200000}"/>
    <cellStyle name="Data   - Style2 4 4 4 2" xfId="8226" xr:uid="{00000000-0005-0000-0000-000018200000}"/>
    <cellStyle name="Data   - Style2 4 4 5" xfId="8227" xr:uid="{00000000-0005-0000-0000-000019200000}"/>
    <cellStyle name="Data   - Style2 4 4 5 2" xfId="8228" xr:uid="{00000000-0005-0000-0000-00001A200000}"/>
    <cellStyle name="Data   - Style2 4 4 6" xfId="8229" xr:uid="{00000000-0005-0000-0000-00001B200000}"/>
    <cellStyle name="Data   - Style2 4 4 7" xfId="8230" xr:uid="{00000000-0005-0000-0000-00001C200000}"/>
    <cellStyle name="Data   - Style2 4 4 8" xfId="8231" xr:uid="{00000000-0005-0000-0000-00001D200000}"/>
    <cellStyle name="Data   - Style2 4 5" xfId="8232" xr:uid="{00000000-0005-0000-0000-00001E200000}"/>
    <cellStyle name="Data   - Style2 4 5 2" xfId="8233" xr:uid="{00000000-0005-0000-0000-00001F200000}"/>
    <cellStyle name="Data   - Style2 4 5 2 2" xfId="8234" xr:uid="{00000000-0005-0000-0000-000020200000}"/>
    <cellStyle name="Data   - Style2 4 5 2 3" xfId="8235" xr:uid="{00000000-0005-0000-0000-000021200000}"/>
    <cellStyle name="Data   - Style2 4 5 2 4" xfId="8236" xr:uid="{00000000-0005-0000-0000-000022200000}"/>
    <cellStyle name="Data   - Style2 4 5 2 5" xfId="8237" xr:uid="{00000000-0005-0000-0000-000023200000}"/>
    <cellStyle name="Data   - Style2 4 5 2 6" xfId="8238" xr:uid="{00000000-0005-0000-0000-000024200000}"/>
    <cellStyle name="Data   - Style2 4 5 3" xfId="8239" xr:uid="{00000000-0005-0000-0000-000025200000}"/>
    <cellStyle name="Data   - Style2 4 5 3 2" xfId="8240" xr:uid="{00000000-0005-0000-0000-000026200000}"/>
    <cellStyle name="Data   - Style2 4 5 3 3" xfId="8241" xr:uid="{00000000-0005-0000-0000-000027200000}"/>
    <cellStyle name="Data   - Style2 4 5 3 4" xfId="8242" xr:uid="{00000000-0005-0000-0000-000028200000}"/>
    <cellStyle name="Data   - Style2 4 5 3 5" xfId="8243" xr:uid="{00000000-0005-0000-0000-000029200000}"/>
    <cellStyle name="Data   - Style2 4 5 3 6" xfId="8244" xr:uid="{00000000-0005-0000-0000-00002A200000}"/>
    <cellStyle name="Data   - Style2 4 5 4" xfId="8245" xr:uid="{00000000-0005-0000-0000-00002B200000}"/>
    <cellStyle name="Data   - Style2 4 5 4 2" xfId="8246" xr:uid="{00000000-0005-0000-0000-00002C200000}"/>
    <cellStyle name="Data   - Style2 4 5 5" xfId="8247" xr:uid="{00000000-0005-0000-0000-00002D200000}"/>
    <cellStyle name="Data   - Style2 4 5 6" xfId="8248" xr:uid="{00000000-0005-0000-0000-00002E200000}"/>
    <cellStyle name="Data   - Style2 4 5 7" xfId="8249" xr:uid="{00000000-0005-0000-0000-00002F200000}"/>
    <cellStyle name="Data   - Style2 4 5 8" xfId="8250" xr:uid="{00000000-0005-0000-0000-000030200000}"/>
    <cellStyle name="Data   - Style2 4 6" xfId="8251" xr:uid="{00000000-0005-0000-0000-000031200000}"/>
    <cellStyle name="Data   - Style2 4 6 2" xfId="8252" xr:uid="{00000000-0005-0000-0000-000032200000}"/>
    <cellStyle name="Data   - Style2 4 6 2 2" xfId="8253" xr:uid="{00000000-0005-0000-0000-000033200000}"/>
    <cellStyle name="Data   - Style2 4 6 2 3" xfId="8254" xr:uid="{00000000-0005-0000-0000-000034200000}"/>
    <cellStyle name="Data   - Style2 4 6 2 4" xfId="8255" xr:uid="{00000000-0005-0000-0000-000035200000}"/>
    <cellStyle name="Data   - Style2 4 6 2 5" xfId="8256" xr:uid="{00000000-0005-0000-0000-000036200000}"/>
    <cellStyle name="Data   - Style2 4 6 2 6" xfId="8257" xr:uid="{00000000-0005-0000-0000-000037200000}"/>
    <cellStyle name="Data   - Style2 4 6 3" xfId="8258" xr:uid="{00000000-0005-0000-0000-000038200000}"/>
    <cellStyle name="Data   - Style2 4 6 3 2" xfId="8259" xr:uid="{00000000-0005-0000-0000-000039200000}"/>
    <cellStyle name="Data   - Style2 4 6 3 3" xfId="8260" xr:uid="{00000000-0005-0000-0000-00003A200000}"/>
    <cellStyle name="Data   - Style2 4 6 3 4" xfId="8261" xr:uid="{00000000-0005-0000-0000-00003B200000}"/>
    <cellStyle name="Data   - Style2 4 6 3 5" xfId="8262" xr:uid="{00000000-0005-0000-0000-00003C200000}"/>
    <cellStyle name="Data   - Style2 4 6 3 6" xfId="8263" xr:uid="{00000000-0005-0000-0000-00003D200000}"/>
    <cellStyle name="Data   - Style2 4 6 4" xfId="8264" xr:uid="{00000000-0005-0000-0000-00003E200000}"/>
    <cellStyle name="Data   - Style2 4 6 4 2" xfId="8265" xr:uid="{00000000-0005-0000-0000-00003F200000}"/>
    <cellStyle name="Data   - Style2 4 6 5" xfId="8266" xr:uid="{00000000-0005-0000-0000-000040200000}"/>
    <cellStyle name="Data   - Style2 4 6 6" xfId="8267" xr:uid="{00000000-0005-0000-0000-000041200000}"/>
    <cellStyle name="Data   - Style2 4 6 7" xfId="8268" xr:uid="{00000000-0005-0000-0000-000042200000}"/>
    <cellStyle name="Data   - Style2 4 6 8" xfId="8269" xr:uid="{00000000-0005-0000-0000-000043200000}"/>
    <cellStyle name="Data   - Style2 4 7" xfId="8270" xr:uid="{00000000-0005-0000-0000-000044200000}"/>
    <cellStyle name="Data   - Style2 4 7 2" xfId="8271" xr:uid="{00000000-0005-0000-0000-000045200000}"/>
    <cellStyle name="Data   - Style2 4 7 2 2" xfId="8272" xr:uid="{00000000-0005-0000-0000-000046200000}"/>
    <cellStyle name="Data   - Style2 4 7 2 3" xfId="8273" xr:uid="{00000000-0005-0000-0000-000047200000}"/>
    <cellStyle name="Data   - Style2 4 7 2 4" xfId="8274" xr:uid="{00000000-0005-0000-0000-000048200000}"/>
    <cellStyle name="Data   - Style2 4 7 2 5" xfId="8275" xr:uid="{00000000-0005-0000-0000-000049200000}"/>
    <cellStyle name="Data   - Style2 4 7 2 6" xfId="8276" xr:uid="{00000000-0005-0000-0000-00004A200000}"/>
    <cellStyle name="Data   - Style2 4 7 3" xfId="8277" xr:uid="{00000000-0005-0000-0000-00004B200000}"/>
    <cellStyle name="Data   - Style2 4 7 3 2" xfId="8278" xr:uid="{00000000-0005-0000-0000-00004C200000}"/>
    <cellStyle name="Data   - Style2 4 7 3 3" xfId="8279" xr:uid="{00000000-0005-0000-0000-00004D200000}"/>
    <cellStyle name="Data   - Style2 4 7 3 4" xfId="8280" xr:uid="{00000000-0005-0000-0000-00004E200000}"/>
    <cellStyle name="Data   - Style2 4 7 3 5" xfId="8281" xr:uid="{00000000-0005-0000-0000-00004F200000}"/>
    <cellStyle name="Data   - Style2 4 7 3 6" xfId="8282" xr:uid="{00000000-0005-0000-0000-000050200000}"/>
    <cellStyle name="Data   - Style2 4 7 4" xfId="8283" xr:uid="{00000000-0005-0000-0000-000051200000}"/>
    <cellStyle name="Data   - Style2 4 7 4 2" xfId="8284" xr:uid="{00000000-0005-0000-0000-000052200000}"/>
    <cellStyle name="Data   - Style2 4 7 5" xfId="8285" xr:uid="{00000000-0005-0000-0000-000053200000}"/>
    <cellStyle name="Data   - Style2 4 7 6" xfId="8286" xr:uid="{00000000-0005-0000-0000-000054200000}"/>
    <cellStyle name="Data   - Style2 4 7 7" xfId="8287" xr:uid="{00000000-0005-0000-0000-000055200000}"/>
    <cellStyle name="Data   - Style2 4 7 8" xfId="8288" xr:uid="{00000000-0005-0000-0000-000056200000}"/>
    <cellStyle name="Data   - Style2 4 8" xfId="8289" xr:uid="{00000000-0005-0000-0000-000057200000}"/>
    <cellStyle name="Data   - Style2 4 8 2" xfId="8290" xr:uid="{00000000-0005-0000-0000-000058200000}"/>
    <cellStyle name="Data   - Style2 4 8 2 2" xfId="8291" xr:uid="{00000000-0005-0000-0000-000059200000}"/>
    <cellStyle name="Data   - Style2 4 8 2 3" xfId="8292" xr:uid="{00000000-0005-0000-0000-00005A200000}"/>
    <cellStyle name="Data   - Style2 4 8 2 4" xfId="8293" xr:uid="{00000000-0005-0000-0000-00005B200000}"/>
    <cellStyle name="Data   - Style2 4 8 2 5" xfId="8294" xr:uid="{00000000-0005-0000-0000-00005C200000}"/>
    <cellStyle name="Data   - Style2 4 8 2 6" xfId="8295" xr:uid="{00000000-0005-0000-0000-00005D200000}"/>
    <cellStyle name="Data   - Style2 4 8 3" xfId="8296" xr:uid="{00000000-0005-0000-0000-00005E200000}"/>
    <cellStyle name="Data   - Style2 4 8 3 2" xfId="8297" xr:uid="{00000000-0005-0000-0000-00005F200000}"/>
    <cellStyle name="Data   - Style2 4 8 3 3" xfId="8298" xr:uid="{00000000-0005-0000-0000-000060200000}"/>
    <cellStyle name="Data   - Style2 4 8 3 4" xfId="8299" xr:uid="{00000000-0005-0000-0000-000061200000}"/>
    <cellStyle name="Data   - Style2 4 8 3 5" xfId="8300" xr:uid="{00000000-0005-0000-0000-000062200000}"/>
    <cellStyle name="Data   - Style2 4 8 3 6" xfId="8301" xr:uid="{00000000-0005-0000-0000-000063200000}"/>
    <cellStyle name="Data   - Style2 4 8 4" xfId="8302" xr:uid="{00000000-0005-0000-0000-000064200000}"/>
    <cellStyle name="Data   - Style2 4 8 5" xfId="8303" xr:uid="{00000000-0005-0000-0000-000065200000}"/>
    <cellStyle name="Data   - Style2 4 8 6" xfId="8304" xr:uid="{00000000-0005-0000-0000-000066200000}"/>
    <cellStyle name="Data   - Style2 4 8 7" xfId="8305" xr:uid="{00000000-0005-0000-0000-000067200000}"/>
    <cellStyle name="Data   - Style2 4 8 8" xfId="8306" xr:uid="{00000000-0005-0000-0000-000068200000}"/>
    <cellStyle name="Data   - Style2 4 9" xfId="8307" xr:uid="{00000000-0005-0000-0000-000069200000}"/>
    <cellStyle name="Data   - Style2 4 9 2" xfId="8308" xr:uid="{00000000-0005-0000-0000-00006A200000}"/>
    <cellStyle name="Data   - Style2 4 9 2 2" xfId="8309" xr:uid="{00000000-0005-0000-0000-00006B200000}"/>
    <cellStyle name="Data   - Style2 4 9 2 3" xfId="8310" xr:uid="{00000000-0005-0000-0000-00006C200000}"/>
    <cellStyle name="Data   - Style2 4 9 2 4" xfId="8311" xr:uid="{00000000-0005-0000-0000-00006D200000}"/>
    <cellStyle name="Data   - Style2 4 9 2 5" xfId="8312" xr:uid="{00000000-0005-0000-0000-00006E200000}"/>
    <cellStyle name="Data   - Style2 4 9 2 6" xfId="8313" xr:uid="{00000000-0005-0000-0000-00006F200000}"/>
    <cellStyle name="Data   - Style2 4 9 3" xfId="8314" xr:uid="{00000000-0005-0000-0000-000070200000}"/>
    <cellStyle name="Data   - Style2 4 9 3 2" xfId="8315" xr:uid="{00000000-0005-0000-0000-000071200000}"/>
    <cellStyle name="Data   - Style2 4 9 3 3" xfId="8316" xr:uid="{00000000-0005-0000-0000-000072200000}"/>
    <cellStyle name="Data   - Style2 4 9 3 4" xfId="8317" xr:uid="{00000000-0005-0000-0000-000073200000}"/>
    <cellStyle name="Data   - Style2 4 9 3 5" xfId="8318" xr:uid="{00000000-0005-0000-0000-000074200000}"/>
    <cellStyle name="Data   - Style2 4 9 3 6" xfId="8319" xr:uid="{00000000-0005-0000-0000-000075200000}"/>
    <cellStyle name="Data   - Style2 4 9 4" xfId="8320" xr:uid="{00000000-0005-0000-0000-000076200000}"/>
    <cellStyle name="Data   - Style2 4 9 5" xfId="8321" xr:uid="{00000000-0005-0000-0000-000077200000}"/>
    <cellStyle name="Data   - Style2 4 9 6" xfId="8322" xr:uid="{00000000-0005-0000-0000-000078200000}"/>
    <cellStyle name="Data   - Style2 4 9 7" xfId="8323" xr:uid="{00000000-0005-0000-0000-000079200000}"/>
    <cellStyle name="Data   - Style2 4 9 8" xfId="8324" xr:uid="{00000000-0005-0000-0000-00007A200000}"/>
    <cellStyle name="Data   - Style2 5" xfId="8325" xr:uid="{00000000-0005-0000-0000-00007B200000}"/>
    <cellStyle name="Data   - Style2 5 10" xfId="8326" xr:uid="{00000000-0005-0000-0000-00007C200000}"/>
    <cellStyle name="Data   - Style2 5 11" xfId="8327" xr:uid="{00000000-0005-0000-0000-00007D200000}"/>
    <cellStyle name="Data   - Style2 5 2" xfId="8328" xr:uid="{00000000-0005-0000-0000-00007E200000}"/>
    <cellStyle name="Data   - Style2 5 2 2" xfId="8329" xr:uid="{00000000-0005-0000-0000-00007F200000}"/>
    <cellStyle name="Data   - Style2 5 2 2 2" xfId="8330" xr:uid="{00000000-0005-0000-0000-000080200000}"/>
    <cellStyle name="Data   - Style2 5 2 2 2 2" xfId="8331" xr:uid="{00000000-0005-0000-0000-000081200000}"/>
    <cellStyle name="Data   - Style2 5 2 2 2 2 2" xfId="8332" xr:uid="{00000000-0005-0000-0000-000082200000}"/>
    <cellStyle name="Data   - Style2 5 2 2 2 3" xfId="8333" xr:uid="{00000000-0005-0000-0000-000083200000}"/>
    <cellStyle name="Data   - Style2 5 2 2 2 3 2" xfId="8334" xr:uid="{00000000-0005-0000-0000-000084200000}"/>
    <cellStyle name="Data   - Style2 5 2 2 2 4" xfId="8335" xr:uid="{00000000-0005-0000-0000-000085200000}"/>
    <cellStyle name="Data   - Style2 5 2 2 3" xfId="8336" xr:uid="{00000000-0005-0000-0000-000086200000}"/>
    <cellStyle name="Data   - Style2 5 2 2 3 2" xfId="8337" xr:uid="{00000000-0005-0000-0000-000087200000}"/>
    <cellStyle name="Data   - Style2 5 2 2 4" xfId="8338" xr:uid="{00000000-0005-0000-0000-000088200000}"/>
    <cellStyle name="Data   - Style2 5 2 2 4 2" xfId="8339" xr:uid="{00000000-0005-0000-0000-000089200000}"/>
    <cellStyle name="Data   - Style2 5 2 2 5" xfId="8340" xr:uid="{00000000-0005-0000-0000-00008A200000}"/>
    <cellStyle name="Data   - Style2 5 2 2 5 2" xfId="8341" xr:uid="{00000000-0005-0000-0000-00008B200000}"/>
    <cellStyle name="Data   - Style2 5 2 2 6" xfId="8342" xr:uid="{00000000-0005-0000-0000-00008C200000}"/>
    <cellStyle name="Data   - Style2 5 2 3" xfId="8343" xr:uid="{00000000-0005-0000-0000-00008D200000}"/>
    <cellStyle name="Data   - Style2 5 2 3 2" xfId="8344" xr:uid="{00000000-0005-0000-0000-00008E200000}"/>
    <cellStyle name="Data   - Style2 5 2 3 2 2" xfId="8345" xr:uid="{00000000-0005-0000-0000-00008F200000}"/>
    <cellStyle name="Data   - Style2 5 2 3 3" xfId="8346" xr:uid="{00000000-0005-0000-0000-000090200000}"/>
    <cellStyle name="Data   - Style2 5 2 3 3 2" xfId="8347" xr:uid="{00000000-0005-0000-0000-000091200000}"/>
    <cellStyle name="Data   - Style2 5 2 3 4" xfId="8348" xr:uid="{00000000-0005-0000-0000-000092200000}"/>
    <cellStyle name="Data   - Style2 5 2 3 5" xfId="8349" xr:uid="{00000000-0005-0000-0000-000093200000}"/>
    <cellStyle name="Data   - Style2 5 2 4" xfId="8350" xr:uid="{00000000-0005-0000-0000-000094200000}"/>
    <cellStyle name="Data   - Style2 5 2 4 2" xfId="8351" xr:uid="{00000000-0005-0000-0000-000095200000}"/>
    <cellStyle name="Data   - Style2 5 2 5" xfId="8352" xr:uid="{00000000-0005-0000-0000-000096200000}"/>
    <cellStyle name="Data   - Style2 5 2 5 2" xfId="8353" xr:uid="{00000000-0005-0000-0000-000097200000}"/>
    <cellStyle name="Data   - Style2 5 2 6" xfId="8354" xr:uid="{00000000-0005-0000-0000-000098200000}"/>
    <cellStyle name="Data   - Style2 5 2 6 2" xfId="8355" xr:uid="{00000000-0005-0000-0000-000099200000}"/>
    <cellStyle name="Data   - Style2 5 2 7" xfId="8356" xr:uid="{00000000-0005-0000-0000-00009A200000}"/>
    <cellStyle name="Data   - Style2 5 2 7 2" xfId="8357" xr:uid="{00000000-0005-0000-0000-00009B200000}"/>
    <cellStyle name="Data   - Style2 5 2 8" xfId="8358" xr:uid="{00000000-0005-0000-0000-00009C200000}"/>
    <cellStyle name="Data   - Style2 5 2 8 2" xfId="8359" xr:uid="{00000000-0005-0000-0000-00009D200000}"/>
    <cellStyle name="Data   - Style2 5 2 9" xfId="8360" xr:uid="{00000000-0005-0000-0000-00009E200000}"/>
    <cellStyle name="Data   - Style2 5 3" xfId="8361" xr:uid="{00000000-0005-0000-0000-00009F200000}"/>
    <cellStyle name="Data   - Style2 5 3 2" xfId="8362" xr:uid="{00000000-0005-0000-0000-0000A0200000}"/>
    <cellStyle name="Data   - Style2 5 3 2 2" xfId="8363" xr:uid="{00000000-0005-0000-0000-0000A1200000}"/>
    <cellStyle name="Data   - Style2 5 3 2 2 2" xfId="8364" xr:uid="{00000000-0005-0000-0000-0000A2200000}"/>
    <cellStyle name="Data   - Style2 5 3 2 3" xfId="8365" xr:uid="{00000000-0005-0000-0000-0000A3200000}"/>
    <cellStyle name="Data   - Style2 5 3 2 3 2" xfId="8366" xr:uid="{00000000-0005-0000-0000-0000A4200000}"/>
    <cellStyle name="Data   - Style2 5 3 2 4" xfId="8367" xr:uid="{00000000-0005-0000-0000-0000A5200000}"/>
    <cellStyle name="Data   - Style2 5 3 2 4 2" xfId="8368" xr:uid="{00000000-0005-0000-0000-0000A6200000}"/>
    <cellStyle name="Data   - Style2 5 3 2 5" xfId="8369" xr:uid="{00000000-0005-0000-0000-0000A7200000}"/>
    <cellStyle name="Data   - Style2 5 3 3" xfId="8370" xr:uid="{00000000-0005-0000-0000-0000A8200000}"/>
    <cellStyle name="Data   - Style2 5 3 3 2" xfId="8371" xr:uid="{00000000-0005-0000-0000-0000A9200000}"/>
    <cellStyle name="Data   - Style2 5 3 4" xfId="8372" xr:uid="{00000000-0005-0000-0000-0000AA200000}"/>
    <cellStyle name="Data   - Style2 5 3 4 2" xfId="8373" xr:uid="{00000000-0005-0000-0000-0000AB200000}"/>
    <cellStyle name="Data   - Style2 5 3 5" xfId="8374" xr:uid="{00000000-0005-0000-0000-0000AC200000}"/>
    <cellStyle name="Data   - Style2 5 3 5 2" xfId="8375" xr:uid="{00000000-0005-0000-0000-0000AD200000}"/>
    <cellStyle name="Data   - Style2 5 3 6" xfId="8376" xr:uid="{00000000-0005-0000-0000-0000AE200000}"/>
    <cellStyle name="Data   - Style2 5 3 6 2" xfId="8377" xr:uid="{00000000-0005-0000-0000-0000AF200000}"/>
    <cellStyle name="Data   - Style2 5 3 7" xfId="8378" xr:uid="{00000000-0005-0000-0000-0000B0200000}"/>
    <cellStyle name="Data   - Style2 5 4" xfId="8379" xr:uid="{00000000-0005-0000-0000-0000B1200000}"/>
    <cellStyle name="Data   - Style2 5 4 2" xfId="8380" xr:uid="{00000000-0005-0000-0000-0000B2200000}"/>
    <cellStyle name="Data   - Style2 5 4 2 2" xfId="8381" xr:uid="{00000000-0005-0000-0000-0000B3200000}"/>
    <cellStyle name="Data   - Style2 5 4 3" xfId="8382" xr:uid="{00000000-0005-0000-0000-0000B4200000}"/>
    <cellStyle name="Data   - Style2 5 4 3 2" xfId="8383" xr:uid="{00000000-0005-0000-0000-0000B5200000}"/>
    <cellStyle name="Data   - Style2 5 4 4" xfId="8384" xr:uid="{00000000-0005-0000-0000-0000B6200000}"/>
    <cellStyle name="Data   - Style2 5 4 4 2" xfId="8385" xr:uid="{00000000-0005-0000-0000-0000B7200000}"/>
    <cellStyle name="Data   - Style2 5 4 5" xfId="8386" xr:uid="{00000000-0005-0000-0000-0000B8200000}"/>
    <cellStyle name="Data   - Style2 5 4 6" xfId="8387" xr:uid="{00000000-0005-0000-0000-0000B9200000}"/>
    <cellStyle name="Data   - Style2 5 5" xfId="8388" xr:uid="{00000000-0005-0000-0000-0000BA200000}"/>
    <cellStyle name="Data   - Style2 5 5 2" xfId="8389" xr:uid="{00000000-0005-0000-0000-0000BB200000}"/>
    <cellStyle name="Data   - Style2 5 5 3" xfId="8390" xr:uid="{00000000-0005-0000-0000-0000BC200000}"/>
    <cellStyle name="Data   - Style2 5 6" xfId="8391" xr:uid="{00000000-0005-0000-0000-0000BD200000}"/>
    <cellStyle name="Data   - Style2 5 6 2" xfId="8392" xr:uid="{00000000-0005-0000-0000-0000BE200000}"/>
    <cellStyle name="Data   - Style2 5 7" xfId="8393" xr:uid="{00000000-0005-0000-0000-0000BF200000}"/>
    <cellStyle name="Data   - Style2 5 7 2" xfId="8394" xr:uid="{00000000-0005-0000-0000-0000C0200000}"/>
    <cellStyle name="Data   - Style2 5 8" xfId="8395" xr:uid="{00000000-0005-0000-0000-0000C1200000}"/>
    <cellStyle name="Data   - Style2 5 8 2" xfId="8396" xr:uid="{00000000-0005-0000-0000-0000C2200000}"/>
    <cellStyle name="Data   - Style2 5 9" xfId="8397" xr:uid="{00000000-0005-0000-0000-0000C3200000}"/>
    <cellStyle name="Data   - Style2 6" xfId="8398" xr:uid="{00000000-0005-0000-0000-0000C4200000}"/>
    <cellStyle name="Data   - Style2 6 10" xfId="8399" xr:uid="{00000000-0005-0000-0000-0000C5200000}"/>
    <cellStyle name="Data   - Style2 6 11" xfId="8400" xr:uid="{00000000-0005-0000-0000-0000C6200000}"/>
    <cellStyle name="Data   - Style2 6 12" xfId="8401" xr:uid="{00000000-0005-0000-0000-0000C7200000}"/>
    <cellStyle name="Data   - Style2 6 2" xfId="8402" xr:uid="{00000000-0005-0000-0000-0000C8200000}"/>
    <cellStyle name="Data   - Style2 6 2 2" xfId="8403" xr:uid="{00000000-0005-0000-0000-0000C9200000}"/>
    <cellStyle name="Data   - Style2 6 2 2 2" xfId="8404" xr:uid="{00000000-0005-0000-0000-0000CA200000}"/>
    <cellStyle name="Data   - Style2 6 2 2 2 2" xfId="8405" xr:uid="{00000000-0005-0000-0000-0000CB200000}"/>
    <cellStyle name="Data   - Style2 6 2 2 2 2 2" xfId="8406" xr:uid="{00000000-0005-0000-0000-0000CC200000}"/>
    <cellStyle name="Data   - Style2 6 2 2 2 3" xfId="8407" xr:uid="{00000000-0005-0000-0000-0000CD200000}"/>
    <cellStyle name="Data   - Style2 6 2 2 2 3 2" xfId="8408" xr:uid="{00000000-0005-0000-0000-0000CE200000}"/>
    <cellStyle name="Data   - Style2 6 2 2 2 4" xfId="8409" xr:uid="{00000000-0005-0000-0000-0000CF200000}"/>
    <cellStyle name="Data   - Style2 6 2 2 3" xfId="8410" xr:uid="{00000000-0005-0000-0000-0000D0200000}"/>
    <cellStyle name="Data   - Style2 6 2 2 3 2" xfId="8411" xr:uid="{00000000-0005-0000-0000-0000D1200000}"/>
    <cellStyle name="Data   - Style2 6 2 2 4" xfId="8412" xr:uid="{00000000-0005-0000-0000-0000D2200000}"/>
    <cellStyle name="Data   - Style2 6 2 2 4 2" xfId="8413" xr:uid="{00000000-0005-0000-0000-0000D3200000}"/>
    <cellStyle name="Data   - Style2 6 2 2 5" xfId="8414" xr:uid="{00000000-0005-0000-0000-0000D4200000}"/>
    <cellStyle name="Data   - Style2 6 2 2 5 2" xfId="8415" xr:uid="{00000000-0005-0000-0000-0000D5200000}"/>
    <cellStyle name="Data   - Style2 6 2 2 6" xfId="8416" xr:uid="{00000000-0005-0000-0000-0000D6200000}"/>
    <cellStyle name="Data   - Style2 6 2 3" xfId="8417" xr:uid="{00000000-0005-0000-0000-0000D7200000}"/>
    <cellStyle name="Data   - Style2 6 2 3 2" xfId="8418" xr:uid="{00000000-0005-0000-0000-0000D8200000}"/>
    <cellStyle name="Data   - Style2 6 2 3 2 2" xfId="8419" xr:uid="{00000000-0005-0000-0000-0000D9200000}"/>
    <cellStyle name="Data   - Style2 6 2 3 3" xfId="8420" xr:uid="{00000000-0005-0000-0000-0000DA200000}"/>
    <cellStyle name="Data   - Style2 6 2 3 3 2" xfId="8421" xr:uid="{00000000-0005-0000-0000-0000DB200000}"/>
    <cellStyle name="Data   - Style2 6 2 3 4" xfId="8422" xr:uid="{00000000-0005-0000-0000-0000DC200000}"/>
    <cellStyle name="Data   - Style2 6 2 4" xfId="8423" xr:uid="{00000000-0005-0000-0000-0000DD200000}"/>
    <cellStyle name="Data   - Style2 6 2 4 2" xfId="8424" xr:uid="{00000000-0005-0000-0000-0000DE200000}"/>
    <cellStyle name="Data   - Style2 6 2 5" xfId="8425" xr:uid="{00000000-0005-0000-0000-0000DF200000}"/>
    <cellStyle name="Data   - Style2 6 2 5 2" xfId="8426" xr:uid="{00000000-0005-0000-0000-0000E0200000}"/>
    <cellStyle name="Data   - Style2 6 2 6" xfId="8427" xr:uid="{00000000-0005-0000-0000-0000E1200000}"/>
    <cellStyle name="Data   - Style2 6 2 6 2" xfId="8428" xr:uid="{00000000-0005-0000-0000-0000E2200000}"/>
    <cellStyle name="Data   - Style2 6 2 7" xfId="8429" xr:uid="{00000000-0005-0000-0000-0000E3200000}"/>
    <cellStyle name="Data   - Style2 6 2 7 2" xfId="8430" xr:uid="{00000000-0005-0000-0000-0000E4200000}"/>
    <cellStyle name="Data   - Style2 6 2 8" xfId="8431" xr:uid="{00000000-0005-0000-0000-0000E5200000}"/>
    <cellStyle name="Data   - Style2 6 2 8 2" xfId="8432" xr:uid="{00000000-0005-0000-0000-0000E6200000}"/>
    <cellStyle name="Data   - Style2 6 2 9" xfId="8433" xr:uid="{00000000-0005-0000-0000-0000E7200000}"/>
    <cellStyle name="Data   - Style2 6 3" xfId="8434" xr:uid="{00000000-0005-0000-0000-0000E8200000}"/>
    <cellStyle name="Data   - Style2 6 3 2" xfId="8435" xr:uid="{00000000-0005-0000-0000-0000E9200000}"/>
    <cellStyle name="Data   - Style2 6 3 2 2" xfId="8436" xr:uid="{00000000-0005-0000-0000-0000EA200000}"/>
    <cellStyle name="Data   - Style2 6 3 2 2 2" xfId="8437" xr:uid="{00000000-0005-0000-0000-0000EB200000}"/>
    <cellStyle name="Data   - Style2 6 3 2 3" xfId="8438" xr:uid="{00000000-0005-0000-0000-0000EC200000}"/>
    <cellStyle name="Data   - Style2 6 3 2 3 2" xfId="8439" xr:uid="{00000000-0005-0000-0000-0000ED200000}"/>
    <cellStyle name="Data   - Style2 6 3 2 4" xfId="8440" xr:uid="{00000000-0005-0000-0000-0000EE200000}"/>
    <cellStyle name="Data   - Style2 6 3 3" xfId="8441" xr:uid="{00000000-0005-0000-0000-0000EF200000}"/>
    <cellStyle name="Data   - Style2 6 3 3 2" xfId="8442" xr:uid="{00000000-0005-0000-0000-0000F0200000}"/>
    <cellStyle name="Data   - Style2 6 3 4" xfId="8443" xr:uid="{00000000-0005-0000-0000-0000F1200000}"/>
    <cellStyle name="Data   - Style2 6 3 4 2" xfId="8444" xr:uid="{00000000-0005-0000-0000-0000F2200000}"/>
    <cellStyle name="Data   - Style2 6 3 5" xfId="8445" xr:uid="{00000000-0005-0000-0000-0000F3200000}"/>
    <cellStyle name="Data   - Style2 6 3 5 2" xfId="8446" xr:uid="{00000000-0005-0000-0000-0000F4200000}"/>
    <cellStyle name="Data   - Style2 6 3 6" xfId="8447" xr:uid="{00000000-0005-0000-0000-0000F5200000}"/>
    <cellStyle name="Data   - Style2 6 4" xfId="8448" xr:uid="{00000000-0005-0000-0000-0000F6200000}"/>
    <cellStyle name="Data   - Style2 6 4 2" xfId="8449" xr:uid="{00000000-0005-0000-0000-0000F7200000}"/>
    <cellStyle name="Data   - Style2 6 4 2 2" xfId="8450" xr:uid="{00000000-0005-0000-0000-0000F8200000}"/>
    <cellStyle name="Data   - Style2 6 4 3" xfId="8451" xr:uid="{00000000-0005-0000-0000-0000F9200000}"/>
    <cellStyle name="Data   - Style2 6 4 3 2" xfId="8452" xr:uid="{00000000-0005-0000-0000-0000FA200000}"/>
    <cellStyle name="Data   - Style2 6 4 4" xfId="8453" xr:uid="{00000000-0005-0000-0000-0000FB200000}"/>
    <cellStyle name="Data   - Style2 6 4 4 2" xfId="8454" xr:uid="{00000000-0005-0000-0000-0000FC200000}"/>
    <cellStyle name="Data   - Style2 6 4 5" xfId="8455" xr:uid="{00000000-0005-0000-0000-0000FD200000}"/>
    <cellStyle name="Data   - Style2 6 4 6" xfId="8456" xr:uid="{00000000-0005-0000-0000-0000FE200000}"/>
    <cellStyle name="Data   - Style2 6 5" xfId="8457" xr:uid="{00000000-0005-0000-0000-0000FF200000}"/>
    <cellStyle name="Data   - Style2 6 5 2" xfId="8458" xr:uid="{00000000-0005-0000-0000-000000210000}"/>
    <cellStyle name="Data   - Style2 6 5 3" xfId="8459" xr:uid="{00000000-0005-0000-0000-000001210000}"/>
    <cellStyle name="Data   - Style2 6 6" xfId="8460" xr:uid="{00000000-0005-0000-0000-000002210000}"/>
    <cellStyle name="Data   - Style2 6 6 2" xfId="8461" xr:uid="{00000000-0005-0000-0000-000003210000}"/>
    <cellStyle name="Data   - Style2 6 7" xfId="8462" xr:uid="{00000000-0005-0000-0000-000004210000}"/>
    <cellStyle name="Data   - Style2 6 7 2" xfId="8463" xr:uid="{00000000-0005-0000-0000-000005210000}"/>
    <cellStyle name="Data   - Style2 6 8" xfId="8464" xr:uid="{00000000-0005-0000-0000-000006210000}"/>
    <cellStyle name="Data   - Style2 6 8 2" xfId="8465" xr:uid="{00000000-0005-0000-0000-000007210000}"/>
    <cellStyle name="Data   - Style2 6 9" xfId="8466" xr:uid="{00000000-0005-0000-0000-000008210000}"/>
    <cellStyle name="Data   - Style2 6 9 2" xfId="8467" xr:uid="{00000000-0005-0000-0000-000009210000}"/>
    <cellStyle name="Data   - Style2 7" xfId="8468" xr:uid="{00000000-0005-0000-0000-00000A210000}"/>
    <cellStyle name="Data   - Style2 7 10" xfId="8469" xr:uid="{00000000-0005-0000-0000-00000B210000}"/>
    <cellStyle name="Data   - Style2 7 2" xfId="8470" xr:uid="{00000000-0005-0000-0000-00000C210000}"/>
    <cellStyle name="Data   - Style2 7 2 2" xfId="8471" xr:uid="{00000000-0005-0000-0000-00000D210000}"/>
    <cellStyle name="Data   - Style2 7 2 2 2" xfId="8472" xr:uid="{00000000-0005-0000-0000-00000E210000}"/>
    <cellStyle name="Data   - Style2 7 2 2 2 2" xfId="8473" xr:uid="{00000000-0005-0000-0000-00000F210000}"/>
    <cellStyle name="Data   - Style2 7 2 2 2 2 2" xfId="8474" xr:uid="{00000000-0005-0000-0000-000010210000}"/>
    <cellStyle name="Data   - Style2 7 2 2 2 3" xfId="8475" xr:uid="{00000000-0005-0000-0000-000011210000}"/>
    <cellStyle name="Data   - Style2 7 2 2 2 3 2" xfId="8476" xr:uid="{00000000-0005-0000-0000-000012210000}"/>
    <cellStyle name="Data   - Style2 7 2 2 2 4" xfId="8477" xr:uid="{00000000-0005-0000-0000-000013210000}"/>
    <cellStyle name="Data   - Style2 7 2 2 3" xfId="8478" xr:uid="{00000000-0005-0000-0000-000014210000}"/>
    <cellStyle name="Data   - Style2 7 2 2 3 2" xfId="8479" xr:uid="{00000000-0005-0000-0000-000015210000}"/>
    <cellStyle name="Data   - Style2 7 2 2 4" xfId="8480" xr:uid="{00000000-0005-0000-0000-000016210000}"/>
    <cellStyle name="Data   - Style2 7 2 2 4 2" xfId="8481" xr:uid="{00000000-0005-0000-0000-000017210000}"/>
    <cellStyle name="Data   - Style2 7 2 2 5" xfId="8482" xr:uid="{00000000-0005-0000-0000-000018210000}"/>
    <cellStyle name="Data   - Style2 7 2 2 5 2" xfId="8483" xr:uid="{00000000-0005-0000-0000-000019210000}"/>
    <cellStyle name="Data   - Style2 7 2 2 6" xfId="8484" xr:uid="{00000000-0005-0000-0000-00001A210000}"/>
    <cellStyle name="Data   - Style2 7 2 3" xfId="8485" xr:uid="{00000000-0005-0000-0000-00001B210000}"/>
    <cellStyle name="Data   - Style2 7 2 3 2" xfId="8486" xr:uid="{00000000-0005-0000-0000-00001C210000}"/>
    <cellStyle name="Data   - Style2 7 2 3 2 2" xfId="8487" xr:uid="{00000000-0005-0000-0000-00001D210000}"/>
    <cellStyle name="Data   - Style2 7 2 3 3" xfId="8488" xr:uid="{00000000-0005-0000-0000-00001E210000}"/>
    <cellStyle name="Data   - Style2 7 2 3 3 2" xfId="8489" xr:uid="{00000000-0005-0000-0000-00001F210000}"/>
    <cellStyle name="Data   - Style2 7 2 3 4" xfId="8490" xr:uid="{00000000-0005-0000-0000-000020210000}"/>
    <cellStyle name="Data   - Style2 7 2 4" xfId="8491" xr:uid="{00000000-0005-0000-0000-000021210000}"/>
    <cellStyle name="Data   - Style2 7 2 4 2" xfId="8492" xr:uid="{00000000-0005-0000-0000-000022210000}"/>
    <cellStyle name="Data   - Style2 7 2 5" xfId="8493" xr:uid="{00000000-0005-0000-0000-000023210000}"/>
    <cellStyle name="Data   - Style2 7 2 5 2" xfId="8494" xr:uid="{00000000-0005-0000-0000-000024210000}"/>
    <cellStyle name="Data   - Style2 7 2 6" xfId="8495" xr:uid="{00000000-0005-0000-0000-000025210000}"/>
    <cellStyle name="Data   - Style2 7 2 6 2" xfId="8496" xr:uid="{00000000-0005-0000-0000-000026210000}"/>
    <cellStyle name="Data   - Style2 7 2 7" xfId="8497" xr:uid="{00000000-0005-0000-0000-000027210000}"/>
    <cellStyle name="Data   - Style2 7 2 7 2" xfId="8498" xr:uid="{00000000-0005-0000-0000-000028210000}"/>
    <cellStyle name="Data   - Style2 7 2 8" xfId="8499" xr:uid="{00000000-0005-0000-0000-000029210000}"/>
    <cellStyle name="Data   - Style2 7 2 8 2" xfId="8500" xr:uid="{00000000-0005-0000-0000-00002A210000}"/>
    <cellStyle name="Data   - Style2 7 2 9" xfId="8501" xr:uid="{00000000-0005-0000-0000-00002B210000}"/>
    <cellStyle name="Data   - Style2 7 3" xfId="8502" xr:uid="{00000000-0005-0000-0000-00002C210000}"/>
    <cellStyle name="Data   - Style2 7 3 2" xfId="8503" xr:uid="{00000000-0005-0000-0000-00002D210000}"/>
    <cellStyle name="Data   - Style2 7 3 2 2" xfId="8504" xr:uid="{00000000-0005-0000-0000-00002E210000}"/>
    <cellStyle name="Data   - Style2 7 3 2 2 2" xfId="8505" xr:uid="{00000000-0005-0000-0000-00002F210000}"/>
    <cellStyle name="Data   - Style2 7 3 2 3" xfId="8506" xr:uid="{00000000-0005-0000-0000-000030210000}"/>
    <cellStyle name="Data   - Style2 7 3 2 3 2" xfId="8507" xr:uid="{00000000-0005-0000-0000-000031210000}"/>
    <cellStyle name="Data   - Style2 7 3 2 4" xfId="8508" xr:uid="{00000000-0005-0000-0000-000032210000}"/>
    <cellStyle name="Data   - Style2 7 3 3" xfId="8509" xr:uid="{00000000-0005-0000-0000-000033210000}"/>
    <cellStyle name="Data   - Style2 7 3 3 2" xfId="8510" xr:uid="{00000000-0005-0000-0000-000034210000}"/>
    <cellStyle name="Data   - Style2 7 3 4" xfId="8511" xr:uid="{00000000-0005-0000-0000-000035210000}"/>
    <cellStyle name="Data   - Style2 7 3 4 2" xfId="8512" xr:uid="{00000000-0005-0000-0000-000036210000}"/>
    <cellStyle name="Data   - Style2 7 3 5" xfId="8513" xr:uid="{00000000-0005-0000-0000-000037210000}"/>
    <cellStyle name="Data   - Style2 7 3 5 2" xfId="8514" xr:uid="{00000000-0005-0000-0000-000038210000}"/>
    <cellStyle name="Data   - Style2 7 3 6" xfId="8515" xr:uid="{00000000-0005-0000-0000-000039210000}"/>
    <cellStyle name="Data   - Style2 7 4" xfId="8516" xr:uid="{00000000-0005-0000-0000-00003A210000}"/>
    <cellStyle name="Data   - Style2 7 4 2" xfId="8517" xr:uid="{00000000-0005-0000-0000-00003B210000}"/>
    <cellStyle name="Data   - Style2 7 4 2 2" xfId="8518" xr:uid="{00000000-0005-0000-0000-00003C210000}"/>
    <cellStyle name="Data   - Style2 7 4 3" xfId="8519" xr:uid="{00000000-0005-0000-0000-00003D210000}"/>
    <cellStyle name="Data   - Style2 7 4 3 2" xfId="8520" xr:uid="{00000000-0005-0000-0000-00003E210000}"/>
    <cellStyle name="Data   - Style2 7 4 4" xfId="8521" xr:uid="{00000000-0005-0000-0000-00003F210000}"/>
    <cellStyle name="Data   - Style2 7 4 4 2" xfId="8522" xr:uid="{00000000-0005-0000-0000-000040210000}"/>
    <cellStyle name="Data   - Style2 7 4 5" xfId="8523" xr:uid="{00000000-0005-0000-0000-000041210000}"/>
    <cellStyle name="Data   - Style2 7 4 6" xfId="8524" xr:uid="{00000000-0005-0000-0000-000042210000}"/>
    <cellStyle name="Data   - Style2 7 5" xfId="8525" xr:uid="{00000000-0005-0000-0000-000043210000}"/>
    <cellStyle name="Data   - Style2 7 5 2" xfId="8526" xr:uid="{00000000-0005-0000-0000-000044210000}"/>
    <cellStyle name="Data   - Style2 7 6" xfId="8527" xr:uid="{00000000-0005-0000-0000-000045210000}"/>
    <cellStyle name="Data   - Style2 7 6 2" xfId="8528" xr:uid="{00000000-0005-0000-0000-000046210000}"/>
    <cellStyle name="Data   - Style2 7 7" xfId="8529" xr:uid="{00000000-0005-0000-0000-000047210000}"/>
    <cellStyle name="Data   - Style2 7 7 2" xfId="8530" xr:uid="{00000000-0005-0000-0000-000048210000}"/>
    <cellStyle name="Data   - Style2 7 8" xfId="8531" xr:uid="{00000000-0005-0000-0000-000049210000}"/>
    <cellStyle name="Data   - Style2 7 8 2" xfId="8532" xr:uid="{00000000-0005-0000-0000-00004A210000}"/>
    <cellStyle name="Data   - Style2 7 9" xfId="8533" xr:uid="{00000000-0005-0000-0000-00004B210000}"/>
    <cellStyle name="Data   - Style2 7 9 2" xfId="8534" xr:uid="{00000000-0005-0000-0000-00004C210000}"/>
    <cellStyle name="Data   - Style2 8" xfId="8535" xr:uid="{00000000-0005-0000-0000-00004D210000}"/>
    <cellStyle name="Data   - Style2 8 2" xfId="8536" xr:uid="{00000000-0005-0000-0000-00004E210000}"/>
    <cellStyle name="Data   - Style2 8 2 2" xfId="8537" xr:uid="{00000000-0005-0000-0000-00004F210000}"/>
    <cellStyle name="Data   - Style2 8 2 2 2" xfId="8538" xr:uid="{00000000-0005-0000-0000-000050210000}"/>
    <cellStyle name="Data   - Style2 8 2 2 2 2" xfId="8539" xr:uid="{00000000-0005-0000-0000-000051210000}"/>
    <cellStyle name="Data   - Style2 8 2 2 3" xfId="8540" xr:uid="{00000000-0005-0000-0000-000052210000}"/>
    <cellStyle name="Data   - Style2 8 2 2 3 2" xfId="8541" xr:uid="{00000000-0005-0000-0000-000053210000}"/>
    <cellStyle name="Data   - Style2 8 2 2 4" xfId="8542" xr:uid="{00000000-0005-0000-0000-000054210000}"/>
    <cellStyle name="Data   - Style2 8 2 3" xfId="8543" xr:uid="{00000000-0005-0000-0000-000055210000}"/>
    <cellStyle name="Data   - Style2 8 2 3 2" xfId="8544" xr:uid="{00000000-0005-0000-0000-000056210000}"/>
    <cellStyle name="Data   - Style2 8 2 4" xfId="8545" xr:uid="{00000000-0005-0000-0000-000057210000}"/>
    <cellStyle name="Data   - Style2 8 2 4 2" xfId="8546" xr:uid="{00000000-0005-0000-0000-000058210000}"/>
    <cellStyle name="Data   - Style2 8 2 5" xfId="8547" xr:uid="{00000000-0005-0000-0000-000059210000}"/>
    <cellStyle name="Data   - Style2 8 2 5 2" xfId="8548" xr:uid="{00000000-0005-0000-0000-00005A210000}"/>
    <cellStyle name="Data   - Style2 8 2 6" xfId="8549" xr:uid="{00000000-0005-0000-0000-00005B210000}"/>
    <cellStyle name="Data   - Style2 8 3" xfId="8550" xr:uid="{00000000-0005-0000-0000-00005C210000}"/>
    <cellStyle name="Data   - Style2 8 3 2" xfId="8551" xr:uid="{00000000-0005-0000-0000-00005D210000}"/>
    <cellStyle name="Data   - Style2 8 3 2 2" xfId="8552" xr:uid="{00000000-0005-0000-0000-00005E210000}"/>
    <cellStyle name="Data   - Style2 8 3 3" xfId="8553" xr:uid="{00000000-0005-0000-0000-00005F210000}"/>
    <cellStyle name="Data   - Style2 8 3 3 2" xfId="8554" xr:uid="{00000000-0005-0000-0000-000060210000}"/>
    <cellStyle name="Data   - Style2 8 3 4" xfId="8555" xr:uid="{00000000-0005-0000-0000-000061210000}"/>
    <cellStyle name="Data   - Style2 8 3 4 2" xfId="8556" xr:uid="{00000000-0005-0000-0000-000062210000}"/>
    <cellStyle name="Data   - Style2 8 3 5" xfId="8557" xr:uid="{00000000-0005-0000-0000-000063210000}"/>
    <cellStyle name="Data   - Style2 8 3 6" xfId="8558" xr:uid="{00000000-0005-0000-0000-000064210000}"/>
    <cellStyle name="Data   - Style2 8 4" xfId="8559" xr:uid="{00000000-0005-0000-0000-000065210000}"/>
    <cellStyle name="Data   - Style2 8 4 2" xfId="8560" xr:uid="{00000000-0005-0000-0000-000066210000}"/>
    <cellStyle name="Data   - Style2 8 5" xfId="8561" xr:uid="{00000000-0005-0000-0000-000067210000}"/>
    <cellStyle name="Data   - Style2 8 5 2" xfId="8562" xr:uid="{00000000-0005-0000-0000-000068210000}"/>
    <cellStyle name="Data   - Style2 8 6" xfId="8563" xr:uid="{00000000-0005-0000-0000-000069210000}"/>
    <cellStyle name="Data   - Style2 9" xfId="8564" xr:uid="{00000000-0005-0000-0000-00006A210000}"/>
    <cellStyle name="Data   - Style2 9 2" xfId="8565" xr:uid="{00000000-0005-0000-0000-00006B210000}"/>
    <cellStyle name="Data   - Style2 9 2 2" xfId="8566" xr:uid="{00000000-0005-0000-0000-00006C210000}"/>
    <cellStyle name="Data   - Style2 9 3" xfId="8567" xr:uid="{00000000-0005-0000-0000-00006D210000}"/>
    <cellStyle name="Data   - Style2 9 3 2" xfId="8568" xr:uid="{00000000-0005-0000-0000-00006E210000}"/>
    <cellStyle name="Data   - Style2 9 4" xfId="8569" xr:uid="{00000000-0005-0000-0000-00006F210000}"/>
    <cellStyle name="Data   - Style2 9 4 2" xfId="8570" xr:uid="{00000000-0005-0000-0000-000070210000}"/>
    <cellStyle name="Data   - Style2 9 5" xfId="8571" xr:uid="{00000000-0005-0000-0000-000071210000}"/>
    <cellStyle name="Date" xfId="8572" xr:uid="{00000000-0005-0000-0000-000072210000}"/>
    <cellStyle name="Date Short" xfId="8573" xr:uid="{00000000-0005-0000-0000-000073210000}"/>
    <cellStyle name="Date Short 2" xfId="8574" xr:uid="{00000000-0005-0000-0000-000074210000}"/>
    <cellStyle name="Date Short 2 2" xfId="8575" xr:uid="{00000000-0005-0000-0000-000075210000}"/>
    <cellStyle name="Date Short 3" xfId="8576" xr:uid="{00000000-0005-0000-0000-000076210000}"/>
    <cellStyle name="Date Short 3 2" xfId="8577" xr:uid="{00000000-0005-0000-0000-000077210000}"/>
    <cellStyle name="DELTA" xfId="8578" xr:uid="{00000000-0005-0000-0000-000078210000}"/>
    <cellStyle name="DELTA 2" xfId="8579" xr:uid="{00000000-0005-0000-0000-000079210000}"/>
    <cellStyle name="DELTA 2 2" xfId="8580" xr:uid="{00000000-0005-0000-0000-00007A210000}"/>
    <cellStyle name="DELTA 2 3" xfId="8581" xr:uid="{00000000-0005-0000-0000-00007B210000}"/>
    <cellStyle name="DELTA 3" xfId="8582" xr:uid="{00000000-0005-0000-0000-00007C210000}"/>
    <cellStyle name="DELTA 3 2" xfId="8583" xr:uid="{00000000-0005-0000-0000-00007D210000}"/>
    <cellStyle name="DELTA 3 3" xfId="8584" xr:uid="{00000000-0005-0000-0000-00007E210000}"/>
    <cellStyle name="DELTA 4" xfId="8585" xr:uid="{00000000-0005-0000-0000-00007F210000}"/>
    <cellStyle name="Description" xfId="8586" xr:uid="{00000000-0005-0000-0000-000080210000}"/>
    <cellStyle name="Description 2" xfId="8587" xr:uid="{00000000-0005-0000-0000-000081210000}"/>
    <cellStyle name="Description 2 2" xfId="8588" xr:uid="{00000000-0005-0000-0000-000082210000}"/>
    <cellStyle name="Description 2 3" xfId="8589" xr:uid="{00000000-0005-0000-0000-000083210000}"/>
    <cellStyle name="Description 3" xfId="8590" xr:uid="{00000000-0005-0000-0000-000084210000}"/>
    <cellStyle name="Description 3 2" xfId="8591" xr:uid="{00000000-0005-0000-0000-000085210000}"/>
    <cellStyle name="Description 3 3" xfId="8592" xr:uid="{00000000-0005-0000-0000-000086210000}"/>
    <cellStyle name="Description 4" xfId="8593" xr:uid="{00000000-0005-0000-0000-000087210000}"/>
    <cellStyle name="Enter Currency (0)" xfId="8594" xr:uid="{00000000-0005-0000-0000-000088210000}"/>
    <cellStyle name="Enter Currency (2)" xfId="8595" xr:uid="{00000000-0005-0000-0000-000089210000}"/>
    <cellStyle name="Enter Currency (2) 2" xfId="8596" xr:uid="{00000000-0005-0000-0000-00008A210000}"/>
    <cellStyle name="Enter Currency (2) 2 2" xfId="8597" xr:uid="{00000000-0005-0000-0000-00008B210000}"/>
    <cellStyle name="Enter Currency (2) 2 3" xfId="8598" xr:uid="{00000000-0005-0000-0000-00008C210000}"/>
    <cellStyle name="Enter Currency (2) 3" xfId="8599" xr:uid="{00000000-0005-0000-0000-00008D210000}"/>
    <cellStyle name="Enter Currency (2) 3 2" xfId="8600" xr:uid="{00000000-0005-0000-0000-00008E210000}"/>
    <cellStyle name="Enter Currency (2) 3 3" xfId="8601" xr:uid="{00000000-0005-0000-0000-00008F210000}"/>
    <cellStyle name="Enter Currency (2) 4" xfId="8602" xr:uid="{00000000-0005-0000-0000-000090210000}"/>
    <cellStyle name="Enter Units (0)" xfId="8603" xr:uid="{00000000-0005-0000-0000-000091210000}"/>
    <cellStyle name="Enter Units (1)" xfId="8604" xr:uid="{00000000-0005-0000-0000-000092210000}"/>
    <cellStyle name="Enter Units (2)" xfId="8605" xr:uid="{00000000-0005-0000-0000-000093210000}"/>
    <cellStyle name="Enter Units (2) 2" xfId="8606" xr:uid="{00000000-0005-0000-0000-000094210000}"/>
    <cellStyle name="Enter Units (2) 2 2" xfId="8607" xr:uid="{00000000-0005-0000-0000-000095210000}"/>
    <cellStyle name="Enter Units (2) 2 3" xfId="8608" xr:uid="{00000000-0005-0000-0000-000096210000}"/>
    <cellStyle name="Enter Units (2) 3" xfId="8609" xr:uid="{00000000-0005-0000-0000-000097210000}"/>
    <cellStyle name="Enter Units (2) 3 2" xfId="8610" xr:uid="{00000000-0005-0000-0000-000098210000}"/>
    <cellStyle name="Enter Units (2) 3 3" xfId="8611" xr:uid="{00000000-0005-0000-0000-000099210000}"/>
    <cellStyle name="Enter Units (2) 4" xfId="8612" xr:uid="{00000000-0005-0000-0000-00009A210000}"/>
    <cellStyle name="Entered" xfId="8613" xr:uid="{00000000-0005-0000-0000-00009B210000}"/>
    <cellStyle name="Entered 2" xfId="8614" xr:uid="{00000000-0005-0000-0000-00009C210000}"/>
    <cellStyle name="Entered 2 2" xfId="8615" xr:uid="{00000000-0005-0000-0000-00009D210000}"/>
    <cellStyle name="Entered 2 3" xfId="8616" xr:uid="{00000000-0005-0000-0000-00009E210000}"/>
    <cellStyle name="Entered 3" xfId="8617" xr:uid="{00000000-0005-0000-0000-00009F210000}"/>
    <cellStyle name="Entered 3 2" xfId="8618" xr:uid="{00000000-0005-0000-0000-0000A0210000}"/>
    <cellStyle name="Entered 3 3" xfId="8619" xr:uid="{00000000-0005-0000-0000-0000A1210000}"/>
    <cellStyle name="Entered 4" xfId="8620" xr:uid="{00000000-0005-0000-0000-0000A2210000}"/>
    <cellStyle name="ets" xfId="8621" xr:uid="{00000000-0005-0000-0000-0000A3210000}"/>
    <cellStyle name="ets 2" xfId="8622" xr:uid="{00000000-0005-0000-0000-0000A4210000}"/>
    <cellStyle name="ets 2 2" xfId="8623" xr:uid="{00000000-0005-0000-0000-0000A5210000}"/>
    <cellStyle name="ets 2 3" xfId="8624" xr:uid="{00000000-0005-0000-0000-0000A6210000}"/>
    <cellStyle name="ets 3" xfId="8625" xr:uid="{00000000-0005-0000-0000-0000A7210000}"/>
    <cellStyle name="ets 3 2" xfId="8626" xr:uid="{00000000-0005-0000-0000-0000A8210000}"/>
    <cellStyle name="ets 3 3" xfId="8627" xr:uid="{00000000-0005-0000-0000-0000A9210000}"/>
    <cellStyle name="ets 4" xfId="8628" xr:uid="{00000000-0005-0000-0000-0000AA210000}"/>
    <cellStyle name="Euro" xfId="8629" xr:uid="{00000000-0005-0000-0000-0000AB210000}"/>
    <cellStyle name="Euro 2" xfId="8630" xr:uid="{00000000-0005-0000-0000-0000AC210000}"/>
    <cellStyle name="Euro 2 2" xfId="8631" xr:uid="{00000000-0005-0000-0000-0000AD210000}"/>
    <cellStyle name="Euro 2 3" xfId="8632" xr:uid="{00000000-0005-0000-0000-0000AE210000}"/>
    <cellStyle name="Euro 3" xfId="8633" xr:uid="{00000000-0005-0000-0000-0000AF210000}"/>
    <cellStyle name="Euro 3 2" xfId="8634" xr:uid="{00000000-0005-0000-0000-0000B0210000}"/>
    <cellStyle name="Euro 3 3" xfId="8635" xr:uid="{00000000-0005-0000-0000-0000B1210000}"/>
    <cellStyle name="Euro 4" xfId="8636" xr:uid="{00000000-0005-0000-0000-0000B2210000}"/>
    <cellStyle name="Excel Built-in Comma [0]" xfId="8637" xr:uid="{00000000-0005-0000-0000-0000B3210000}"/>
    <cellStyle name="Excel Built-in Normal" xfId="8638" xr:uid="{00000000-0005-0000-0000-0000B4210000}"/>
    <cellStyle name="Excel_BuiltIn_Bad 1" xfId="8639" xr:uid="{00000000-0005-0000-0000-0000B5210000}"/>
    <cellStyle name="Explanatory Text 2" xfId="8640" xr:uid="{00000000-0005-0000-0000-0000B6210000}"/>
    <cellStyle name="F2" xfId="8641" xr:uid="{00000000-0005-0000-0000-0000B7210000}"/>
    <cellStyle name="F3" xfId="8642" xr:uid="{00000000-0005-0000-0000-0000B8210000}"/>
    <cellStyle name="F4" xfId="8643" xr:uid="{00000000-0005-0000-0000-0000B9210000}"/>
    <cellStyle name="F5" xfId="8644" xr:uid="{00000000-0005-0000-0000-0000BA210000}"/>
    <cellStyle name="F6" xfId="8645" xr:uid="{00000000-0005-0000-0000-0000BB210000}"/>
    <cellStyle name="F7" xfId="8646" xr:uid="{00000000-0005-0000-0000-0000BC210000}"/>
    <cellStyle name="F8" xfId="8647" xr:uid="{00000000-0005-0000-0000-0000BD210000}"/>
    <cellStyle name="Fixed" xfId="8648" xr:uid="{00000000-0005-0000-0000-0000BE210000}"/>
    <cellStyle name="Foottitle" xfId="8649" xr:uid="{00000000-0005-0000-0000-0000BF210000}"/>
    <cellStyle name="Foottitle 2" xfId="8650" xr:uid="{00000000-0005-0000-0000-0000C0210000}"/>
    <cellStyle name="Foottitle 2 2" xfId="8651" xr:uid="{00000000-0005-0000-0000-0000C1210000}"/>
    <cellStyle name="Foottitle 2 3" xfId="8652" xr:uid="{00000000-0005-0000-0000-0000C2210000}"/>
    <cellStyle name="Foottitle 3" xfId="8653" xr:uid="{00000000-0005-0000-0000-0000C3210000}"/>
    <cellStyle name="Foottitle 3 2" xfId="8654" xr:uid="{00000000-0005-0000-0000-0000C4210000}"/>
    <cellStyle name="Foottitle 3 3" xfId="8655" xr:uid="{00000000-0005-0000-0000-0000C5210000}"/>
    <cellStyle name="Foottitle 4" xfId="8656" xr:uid="{00000000-0005-0000-0000-0000C6210000}"/>
    <cellStyle name="FORM" xfId="8657" xr:uid="{00000000-0005-0000-0000-0000C7210000}"/>
    <cellStyle name="FORM 2" xfId="8658" xr:uid="{00000000-0005-0000-0000-0000C8210000}"/>
    <cellStyle name="FORM 2 2" xfId="8659" xr:uid="{00000000-0005-0000-0000-0000C9210000}"/>
    <cellStyle name="FORM 2 3" xfId="8660" xr:uid="{00000000-0005-0000-0000-0000CA210000}"/>
    <cellStyle name="FORM 3" xfId="8661" xr:uid="{00000000-0005-0000-0000-0000CB210000}"/>
    <cellStyle name="FORM 3 2" xfId="8662" xr:uid="{00000000-0005-0000-0000-0000CC210000}"/>
    <cellStyle name="FORM 3 3" xfId="8663" xr:uid="{00000000-0005-0000-0000-0000CD210000}"/>
    <cellStyle name="FORM 4" xfId="8664" xr:uid="{00000000-0005-0000-0000-0000CE210000}"/>
    <cellStyle name="Formula" xfId="8665" xr:uid="{00000000-0005-0000-0000-0000CF210000}"/>
    <cellStyle name="Formula 2" xfId="8666" xr:uid="{00000000-0005-0000-0000-0000D0210000}"/>
    <cellStyle name="Formula 2 2" xfId="8667" xr:uid="{00000000-0005-0000-0000-0000D1210000}"/>
    <cellStyle name="Formula 2 2 2" xfId="8668" xr:uid="{00000000-0005-0000-0000-0000D2210000}"/>
    <cellStyle name="Formula 2 2 2 2" xfId="8669" xr:uid="{00000000-0005-0000-0000-0000D3210000}"/>
    <cellStyle name="Formula 2 2 2 2 2" xfId="8670" xr:uid="{00000000-0005-0000-0000-0000D4210000}"/>
    <cellStyle name="Formula 2 2 2 2 3" xfId="8671" xr:uid="{00000000-0005-0000-0000-0000D5210000}"/>
    <cellStyle name="Formula 2 2 2 3" xfId="8672" xr:uid="{00000000-0005-0000-0000-0000D6210000}"/>
    <cellStyle name="Formula 2 2 2 3 2" xfId="8673" xr:uid="{00000000-0005-0000-0000-0000D7210000}"/>
    <cellStyle name="Formula 2 2 2 4" xfId="8674" xr:uid="{00000000-0005-0000-0000-0000D8210000}"/>
    <cellStyle name="Formula 2 2 3" xfId="8675" xr:uid="{00000000-0005-0000-0000-0000D9210000}"/>
    <cellStyle name="Formula 2 2 3 2" xfId="8676" xr:uid="{00000000-0005-0000-0000-0000DA210000}"/>
    <cellStyle name="Formula 2 2 3 3" xfId="8677" xr:uid="{00000000-0005-0000-0000-0000DB210000}"/>
    <cellStyle name="Formula 2 2 4" xfId="8678" xr:uid="{00000000-0005-0000-0000-0000DC210000}"/>
    <cellStyle name="Formula 2 2 4 2" xfId="8679" xr:uid="{00000000-0005-0000-0000-0000DD210000}"/>
    <cellStyle name="Formula 2 2 4 3" xfId="8680" xr:uid="{00000000-0005-0000-0000-0000DE210000}"/>
    <cellStyle name="Formula 2 2 5" xfId="8681" xr:uid="{00000000-0005-0000-0000-0000DF210000}"/>
    <cellStyle name="Formula 2 2 6" xfId="8682" xr:uid="{00000000-0005-0000-0000-0000E0210000}"/>
    <cellStyle name="Formula 2 2 7" xfId="8683" xr:uid="{00000000-0005-0000-0000-0000E1210000}"/>
    <cellStyle name="Formula 2 3" xfId="8684" xr:uid="{00000000-0005-0000-0000-0000E2210000}"/>
    <cellStyle name="Formula 2 3 2" xfId="8685" xr:uid="{00000000-0005-0000-0000-0000E3210000}"/>
    <cellStyle name="Formula 2 3 2 2" xfId="8686" xr:uid="{00000000-0005-0000-0000-0000E4210000}"/>
    <cellStyle name="Formula 2 3 2 2 2" xfId="8687" xr:uid="{00000000-0005-0000-0000-0000E5210000}"/>
    <cellStyle name="Formula 2 3 2 2 3" xfId="8688" xr:uid="{00000000-0005-0000-0000-0000E6210000}"/>
    <cellStyle name="Formula 2 3 2 3" xfId="8689" xr:uid="{00000000-0005-0000-0000-0000E7210000}"/>
    <cellStyle name="Formula 2 3 2 3 2" xfId="8690" xr:uid="{00000000-0005-0000-0000-0000E8210000}"/>
    <cellStyle name="Formula 2 3 2 4" xfId="8691" xr:uid="{00000000-0005-0000-0000-0000E9210000}"/>
    <cellStyle name="Formula 2 3 2 4 2" xfId="8692" xr:uid="{00000000-0005-0000-0000-0000EA210000}"/>
    <cellStyle name="Formula 2 3 2 5" xfId="8693" xr:uid="{00000000-0005-0000-0000-0000EB210000}"/>
    <cellStyle name="Formula 2 3 2 6" xfId="8694" xr:uid="{00000000-0005-0000-0000-0000EC210000}"/>
    <cellStyle name="Formula 2 3 3" xfId="8695" xr:uid="{00000000-0005-0000-0000-0000ED210000}"/>
    <cellStyle name="Formula 2 3 3 2" xfId="8696" xr:uid="{00000000-0005-0000-0000-0000EE210000}"/>
    <cellStyle name="Formula 2 3 3 2 2" xfId="8697" xr:uid="{00000000-0005-0000-0000-0000EF210000}"/>
    <cellStyle name="Formula 2 3 3 2 3" xfId="8698" xr:uid="{00000000-0005-0000-0000-0000F0210000}"/>
    <cellStyle name="Formula 2 3 3 3" xfId="8699" xr:uid="{00000000-0005-0000-0000-0000F1210000}"/>
    <cellStyle name="Formula 2 3 3 4" xfId="8700" xr:uid="{00000000-0005-0000-0000-0000F2210000}"/>
    <cellStyle name="Formula 2 3 4" xfId="8701" xr:uid="{00000000-0005-0000-0000-0000F3210000}"/>
    <cellStyle name="Formula 2 3 4 2" xfId="8702" xr:uid="{00000000-0005-0000-0000-0000F4210000}"/>
    <cellStyle name="Formula 2 3 4 3" xfId="8703" xr:uid="{00000000-0005-0000-0000-0000F5210000}"/>
    <cellStyle name="Formula 2 3 5" xfId="8704" xr:uid="{00000000-0005-0000-0000-0000F6210000}"/>
    <cellStyle name="Formula 2 3 5 2" xfId="8705" xr:uid="{00000000-0005-0000-0000-0000F7210000}"/>
    <cellStyle name="Formula 2 3 5 3" xfId="8706" xr:uid="{00000000-0005-0000-0000-0000F8210000}"/>
    <cellStyle name="Formula 2 3 6" xfId="8707" xr:uid="{00000000-0005-0000-0000-0000F9210000}"/>
    <cellStyle name="Formula 2 4" xfId="8708" xr:uid="{00000000-0005-0000-0000-0000FA210000}"/>
    <cellStyle name="Formula 2 4 2" xfId="8709" xr:uid="{00000000-0005-0000-0000-0000FB210000}"/>
    <cellStyle name="Formula 2 4 2 2" xfId="8710" xr:uid="{00000000-0005-0000-0000-0000FC210000}"/>
    <cellStyle name="Formula 2 4 2 3" xfId="8711" xr:uid="{00000000-0005-0000-0000-0000FD210000}"/>
    <cellStyle name="Formula 2 4 3" xfId="8712" xr:uid="{00000000-0005-0000-0000-0000FE210000}"/>
    <cellStyle name="Formula 2 4 3 2" xfId="8713" xr:uid="{00000000-0005-0000-0000-0000FF210000}"/>
    <cellStyle name="Formula 2 4 3 3" xfId="8714" xr:uid="{00000000-0005-0000-0000-000000220000}"/>
    <cellStyle name="Formula 2 4 4" xfId="8715" xr:uid="{00000000-0005-0000-0000-000001220000}"/>
    <cellStyle name="Formula 2 4 4 2" xfId="8716" xr:uid="{00000000-0005-0000-0000-000002220000}"/>
    <cellStyle name="Formula 2 4 5" xfId="8717" xr:uid="{00000000-0005-0000-0000-000003220000}"/>
    <cellStyle name="Formula 2 5" xfId="8718" xr:uid="{00000000-0005-0000-0000-000004220000}"/>
    <cellStyle name="Formula 2 5 2" xfId="8719" xr:uid="{00000000-0005-0000-0000-000005220000}"/>
    <cellStyle name="Formula 2 5 2 2" xfId="8720" xr:uid="{00000000-0005-0000-0000-000006220000}"/>
    <cellStyle name="Formula 2 5 3" xfId="8721" xr:uid="{00000000-0005-0000-0000-000007220000}"/>
    <cellStyle name="Formula 2 5 4" xfId="8722" xr:uid="{00000000-0005-0000-0000-000008220000}"/>
    <cellStyle name="Formula 2 6" xfId="8723" xr:uid="{00000000-0005-0000-0000-000009220000}"/>
    <cellStyle name="Formula 2 6 2" xfId="8724" xr:uid="{00000000-0005-0000-0000-00000A220000}"/>
    <cellStyle name="Formula 2 7" xfId="8725" xr:uid="{00000000-0005-0000-0000-00000B220000}"/>
    <cellStyle name="Formula 3" xfId="8726" xr:uid="{00000000-0005-0000-0000-00000C220000}"/>
    <cellStyle name="Formula 3 2" xfId="8727" xr:uid="{00000000-0005-0000-0000-00000D220000}"/>
    <cellStyle name="Formula 3 2 2" xfId="8728" xr:uid="{00000000-0005-0000-0000-00000E220000}"/>
    <cellStyle name="Formula 3 2 2 2" xfId="8729" xr:uid="{00000000-0005-0000-0000-00000F220000}"/>
    <cellStyle name="Formula 3 2 2 2 2" xfId="8730" xr:uid="{00000000-0005-0000-0000-000010220000}"/>
    <cellStyle name="Formula 3 2 2 2 2 2" xfId="8731" xr:uid="{00000000-0005-0000-0000-000011220000}"/>
    <cellStyle name="Formula 3 2 2 3" xfId="8732" xr:uid="{00000000-0005-0000-0000-000012220000}"/>
    <cellStyle name="Formula 3 2 2 3 2" xfId="8733" xr:uid="{00000000-0005-0000-0000-000013220000}"/>
    <cellStyle name="Formula 3 2 2 3 2 2" xfId="8734" xr:uid="{00000000-0005-0000-0000-000014220000}"/>
    <cellStyle name="Formula 3 2 2 4" xfId="8735" xr:uid="{00000000-0005-0000-0000-000015220000}"/>
    <cellStyle name="Formula 3 2 3" xfId="8736" xr:uid="{00000000-0005-0000-0000-000016220000}"/>
    <cellStyle name="Formula 3 2 3 2" xfId="8737" xr:uid="{00000000-0005-0000-0000-000017220000}"/>
    <cellStyle name="Formula 3 2 3 2 2" xfId="8738" xr:uid="{00000000-0005-0000-0000-000018220000}"/>
    <cellStyle name="Formula 3 2 3 2 2 2" xfId="8739" xr:uid="{00000000-0005-0000-0000-000019220000}"/>
    <cellStyle name="Formula 3 2 3 3" xfId="8740" xr:uid="{00000000-0005-0000-0000-00001A220000}"/>
    <cellStyle name="Formula 3 2 3 3 2" xfId="8741" xr:uid="{00000000-0005-0000-0000-00001B220000}"/>
    <cellStyle name="Formula 3 2 4" xfId="8742" xr:uid="{00000000-0005-0000-0000-00001C220000}"/>
    <cellStyle name="Formula 3 2 4 2" xfId="8743" xr:uid="{00000000-0005-0000-0000-00001D220000}"/>
    <cellStyle name="Formula 3 2 5" xfId="8744" xr:uid="{00000000-0005-0000-0000-00001E220000}"/>
    <cellStyle name="Formula 3 3" xfId="8745" xr:uid="{00000000-0005-0000-0000-00001F220000}"/>
    <cellStyle name="Formula 3 3 2" xfId="8746" xr:uid="{00000000-0005-0000-0000-000020220000}"/>
    <cellStyle name="Formula 3 3 2 2" xfId="8747" xr:uid="{00000000-0005-0000-0000-000021220000}"/>
    <cellStyle name="Formula 3 3 2 2 2" xfId="8748" xr:uid="{00000000-0005-0000-0000-000022220000}"/>
    <cellStyle name="Formula 3 3 2 2 2 2" xfId="8749" xr:uid="{00000000-0005-0000-0000-000023220000}"/>
    <cellStyle name="Formula 3 3 2 3" xfId="8750" xr:uid="{00000000-0005-0000-0000-000024220000}"/>
    <cellStyle name="Formula 3 3 2 3 2" xfId="8751" xr:uid="{00000000-0005-0000-0000-000025220000}"/>
    <cellStyle name="Formula 3 3 3" xfId="8752" xr:uid="{00000000-0005-0000-0000-000026220000}"/>
    <cellStyle name="Formula 3 3 3 2" xfId="8753" xr:uid="{00000000-0005-0000-0000-000027220000}"/>
    <cellStyle name="Formula 3 3 3 2 2" xfId="8754" xr:uid="{00000000-0005-0000-0000-000028220000}"/>
    <cellStyle name="Formula 3 3 3 3" xfId="8755" xr:uid="{00000000-0005-0000-0000-000029220000}"/>
    <cellStyle name="Formula 3 3 3 3 2" xfId="8756" xr:uid="{00000000-0005-0000-0000-00002A220000}"/>
    <cellStyle name="Formula 3 3 4" xfId="8757" xr:uid="{00000000-0005-0000-0000-00002B220000}"/>
    <cellStyle name="Formula 3 3 4 2" xfId="8758" xr:uid="{00000000-0005-0000-0000-00002C220000}"/>
    <cellStyle name="Formula 3 4" xfId="8759" xr:uid="{00000000-0005-0000-0000-00002D220000}"/>
    <cellStyle name="Formula 3 4 2" xfId="8760" xr:uid="{00000000-0005-0000-0000-00002E220000}"/>
    <cellStyle name="Formula 3 4 2 2" xfId="8761" xr:uid="{00000000-0005-0000-0000-00002F220000}"/>
    <cellStyle name="Formula 3 4 2 2 2" xfId="8762" xr:uid="{00000000-0005-0000-0000-000030220000}"/>
    <cellStyle name="Formula 3 4 3" xfId="8763" xr:uid="{00000000-0005-0000-0000-000031220000}"/>
    <cellStyle name="Formula 3 4 3 2" xfId="8764" xr:uid="{00000000-0005-0000-0000-000032220000}"/>
    <cellStyle name="Formula 3 5" xfId="8765" xr:uid="{00000000-0005-0000-0000-000033220000}"/>
    <cellStyle name="Formula 3 5 2" xfId="8766" xr:uid="{00000000-0005-0000-0000-000034220000}"/>
    <cellStyle name="Formula 3 5 2 2" xfId="8767" xr:uid="{00000000-0005-0000-0000-000035220000}"/>
    <cellStyle name="Formula 3 5 3" xfId="8768" xr:uid="{00000000-0005-0000-0000-000036220000}"/>
    <cellStyle name="Formula 3 5 3 2" xfId="8769" xr:uid="{00000000-0005-0000-0000-000037220000}"/>
    <cellStyle name="Formula 3 5 4" xfId="8770" xr:uid="{00000000-0005-0000-0000-000038220000}"/>
    <cellStyle name="Formula 3 5 5" xfId="8771" xr:uid="{00000000-0005-0000-0000-000039220000}"/>
    <cellStyle name="Formula 3 6" xfId="8772" xr:uid="{00000000-0005-0000-0000-00003A220000}"/>
    <cellStyle name="Formula 3 6 2" xfId="8773" xr:uid="{00000000-0005-0000-0000-00003B220000}"/>
    <cellStyle name="Formula 3 6 2 2" xfId="8774" xr:uid="{00000000-0005-0000-0000-00003C220000}"/>
    <cellStyle name="Formula 3 6 3" xfId="8775" xr:uid="{00000000-0005-0000-0000-00003D220000}"/>
    <cellStyle name="Formula 3 6 4" xfId="8776" xr:uid="{00000000-0005-0000-0000-00003E220000}"/>
    <cellStyle name="Formula 4" xfId="8777" xr:uid="{00000000-0005-0000-0000-00003F220000}"/>
    <cellStyle name="Formula 4 2" xfId="8778" xr:uid="{00000000-0005-0000-0000-000040220000}"/>
    <cellStyle name="Formula 4 2 2" xfId="8779" xr:uid="{00000000-0005-0000-0000-000041220000}"/>
    <cellStyle name="Formula 4 2 2 2" xfId="8780" xr:uid="{00000000-0005-0000-0000-000042220000}"/>
    <cellStyle name="Formula 4 2 2 3" xfId="8781" xr:uid="{00000000-0005-0000-0000-000043220000}"/>
    <cellStyle name="Formula 4 2 3" xfId="8782" xr:uid="{00000000-0005-0000-0000-000044220000}"/>
    <cellStyle name="Formula 4 2 3 2" xfId="8783" xr:uid="{00000000-0005-0000-0000-000045220000}"/>
    <cellStyle name="Formula 4 2 4" xfId="8784" xr:uid="{00000000-0005-0000-0000-000046220000}"/>
    <cellStyle name="Formula 4 3" xfId="8785" xr:uid="{00000000-0005-0000-0000-000047220000}"/>
    <cellStyle name="Formula 4 3 2" xfId="8786" xr:uid="{00000000-0005-0000-0000-000048220000}"/>
    <cellStyle name="Formula 4 3 3" xfId="8787" xr:uid="{00000000-0005-0000-0000-000049220000}"/>
    <cellStyle name="Formula 4 4" xfId="8788" xr:uid="{00000000-0005-0000-0000-00004A220000}"/>
    <cellStyle name="Formula 4 4 2" xfId="8789" xr:uid="{00000000-0005-0000-0000-00004B220000}"/>
    <cellStyle name="Formula 4 5" xfId="8790" xr:uid="{00000000-0005-0000-0000-00004C220000}"/>
    <cellStyle name="Formula 4 6" xfId="8791" xr:uid="{00000000-0005-0000-0000-00004D220000}"/>
    <cellStyle name="Formula 5" xfId="8792" xr:uid="{00000000-0005-0000-0000-00004E220000}"/>
    <cellStyle name="Formula 5 2" xfId="8793" xr:uid="{00000000-0005-0000-0000-00004F220000}"/>
    <cellStyle name="Formula 5 2 2" xfId="8794" xr:uid="{00000000-0005-0000-0000-000050220000}"/>
    <cellStyle name="Formula 5 2 2 2" xfId="8795" xr:uid="{00000000-0005-0000-0000-000051220000}"/>
    <cellStyle name="Formula 5 2 2 2 2" xfId="8796" xr:uid="{00000000-0005-0000-0000-000052220000}"/>
    <cellStyle name="Formula 5 2 2 3" xfId="8797" xr:uid="{00000000-0005-0000-0000-000053220000}"/>
    <cellStyle name="Formula 5 2 3" xfId="8798" xr:uid="{00000000-0005-0000-0000-000054220000}"/>
    <cellStyle name="Formula 5 2 3 2" xfId="8799" xr:uid="{00000000-0005-0000-0000-000055220000}"/>
    <cellStyle name="Formula 5 2 4" xfId="8800" xr:uid="{00000000-0005-0000-0000-000056220000}"/>
    <cellStyle name="Formula 5 3" xfId="8801" xr:uid="{00000000-0005-0000-0000-000057220000}"/>
    <cellStyle name="Formula 5 3 2" xfId="8802" xr:uid="{00000000-0005-0000-0000-000058220000}"/>
    <cellStyle name="Formula 5 4" xfId="8803" xr:uid="{00000000-0005-0000-0000-000059220000}"/>
    <cellStyle name="Formula 5 4 2" xfId="8804" xr:uid="{00000000-0005-0000-0000-00005A220000}"/>
    <cellStyle name="Formula 5 4 3" xfId="8805" xr:uid="{00000000-0005-0000-0000-00005B220000}"/>
    <cellStyle name="Formula 5 5" xfId="8806" xr:uid="{00000000-0005-0000-0000-00005C220000}"/>
    <cellStyle name="Formula 5 5 2" xfId="8807" xr:uid="{00000000-0005-0000-0000-00005D220000}"/>
    <cellStyle name="Formula 6" xfId="8808" xr:uid="{00000000-0005-0000-0000-00005E220000}"/>
    <cellStyle name="Formula 6 2" xfId="8809" xr:uid="{00000000-0005-0000-0000-00005F220000}"/>
    <cellStyle name="Formula 6 2 2" xfId="8810" xr:uid="{00000000-0005-0000-0000-000060220000}"/>
    <cellStyle name="Formula 6 2 2 2" xfId="8811" xr:uid="{00000000-0005-0000-0000-000061220000}"/>
    <cellStyle name="Formula 7" xfId="8812" xr:uid="{00000000-0005-0000-0000-000062220000}"/>
    <cellStyle name="Formula 8" xfId="8813" xr:uid="{00000000-0005-0000-0000-000063220000}"/>
    <cellStyle name="Good 2" xfId="8814" xr:uid="{00000000-0005-0000-0000-000064220000}"/>
    <cellStyle name="Good 2 2" xfId="8815" xr:uid="{00000000-0005-0000-0000-000065220000}"/>
    <cellStyle name="Good 2 2 2" xfId="8816" xr:uid="{00000000-0005-0000-0000-000066220000}"/>
    <cellStyle name="Good 2 2 3" xfId="8817" xr:uid="{00000000-0005-0000-0000-000067220000}"/>
    <cellStyle name="Good 2 3" xfId="8818" xr:uid="{00000000-0005-0000-0000-000068220000}"/>
    <cellStyle name="Good 2 3 2" xfId="8819" xr:uid="{00000000-0005-0000-0000-000069220000}"/>
    <cellStyle name="Good 2 3 3" xfId="8820" xr:uid="{00000000-0005-0000-0000-00006A220000}"/>
    <cellStyle name="Good 2 4" xfId="8821" xr:uid="{00000000-0005-0000-0000-00006B220000}"/>
    <cellStyle name="Grey" xfId="8822" xr:uid="{00000000-0005-0000-0000-00006C220000}"/>
    <cellStyle name="Grey 2" xfId="8823" xr:uid="{00000000-0005-0000-0000-00006D220000}"/>
    <cellStyle name="Grey 2 2" xfId="8824" xr:uid="{00000000-0005-0000-0000-00006E220000}"/>
    <cellStyle name="Grey 2 3" xfId="8825" xr:uid="{00000000-0005-0000-0000-00006F220000}"/>
    <cellStyle name="Grey 3" xfId="8826" xr:uid="{00000000-0005-0000-0000-000070220000}"/>
    <cellStyle name="Grey 3 2" xfId="8827" xr:uid="{00000000-0005-0000-0000-000071220000}"/>
    <cellStyle name="Grey 3 3" xfId="8828" xr:uid="{00000000-0005-0000-0000-000072220000}"/>
    <cellStyle name="Grey 4" xfId="8829" xr:uid="{00000000-0005-0000-0000-000073220000}"/>
    <cellStyle name="header" xfId="8830" xr:uid="{00000000-0005-0000-0000-000074220000}"/>
    <cellStyle name="header 2" xfId="8831" xr:uid="{00000000-0005-0000-0000-000075220000}"/>
    <cellStyle name="header 2 2" xfId="8832" xr:uid="{00000000-0005-0000-0000-000076220000}"/>
    <cellStyle name="header 2 3" xfId="8833" xr:uid="{00000000-0005-0000-0000-000077220000}"/>
    <cellStyle name="header 3" xfId="8834" xr:uid="{00000000-0005-0000-0000-000078220000}"/>
    <cellStyle name="header 3 2" xfId="8835" xr:uid="{00000000-0005-0000-0000-000079220000}"/>
    <cellStyle name="header 3 3" xfId="8836" xr:uid="{00000000-0005-0000-0000-00007A220000}"/>
    <cellStyle name="header 4" xfId="8837" xr:uid="{00000000-0005-0000-0000-00007B220000}"/>
    <cellStyle name="Header1" xfId="8838" xr:uid="{00000000-0005-0000-0000-00007C220000}"/>
    <cellStyle name="Header1 2" xfId="8839" xr:uid="{00000000-0005-0000-0000-00007D220000}"/>
    <cellStyle name="Header1 2 2" xfId="8840" xr:uid="{00000000-0005-0000-0000-00007E220000}"/>
    <cellStyle name="Header1 2 3" xfId="8841" xr:uid="{00000000-0005-0000-0000-00007F220000}"/>
    <cellStyle name="Header1 3" xfId="8842" xr:uid="{00000000-0005-0000-0000-000080220000}"/>
    <cellStyle name="Header1 3 2" xfId="8843" xr:uid="{00000000-0005-0000-0000-000081220000}"/>
    <cellStyle name="Header1 3 3" xfId="8844" xr:uid="{00000000-0005-0000-0000-000082220000}"/>
    <cellStyle name="Header1 4" xfId="8845" xr:uid="{00000000-0005-0000-0000-000083220000}"/>
    <cellStyle name="Header2" xfId="8846" xr:uid="{00000000-0005-0000-0000-000084220000}"/>
    <cellStyle name="Header2 10" xfId="8847" xr:uid="{00000000-0005-0000-0000-000085220000}"/>
    <cellStyle name="Header2 11" xfId="8848" xr:uid="{00000000-0005-0000-0000-000086220000}"/>
    <cellStyle name="Header2 2" xfId="8849" xr:uid="{00000000-0005-0000-0000-000087220000}"/>
    <cellStyle name="Header2 2 10" xfId="8850" xr:uid="{00000000-0005-0000-0000-000088220000}"/>
    <cellStyle name="Header2 2 10 2" xfId="8851" xr:uid="{00000000-0005-0000-0000-000089220000}"/>
    <cellStyle name="Header2 2 10 2 2" xfId="8852" xr:uid="{00000000-0005-0000-0000-00008A220000}"/>
    <cellStyle name="Header2 2 10 2 2 2" xfId="8853" xr:uid="{00000000-0005-0000-0000-00008B220000}"/>
    <cellStyle name="Header2 2 10 2 3" xfId="8854" xr:uid="{00000000-0005-0000-0000-00008C220000}"/>
    <cellStyle name="Header2 2 10 2 4" xfId="8855" xr:uid="{00000000-0005-0000-0000-00008D220000}"/>
    <cellStyle name="Header2 2 10 2 5" xfId="8856" xr:uid="{00000000-0005-0000-0000-00008E220000}"/>
    <cellStyle name="Header2 2 10 2 6" xfId="8857" xr:uid="{00000000-0005-0000-0000-00008F220000}"/>
    <cellStyle name="Header2 2 10 2 7" xfId="8858" xr:uid="{00000000-0005-0000-0000-000090220000}"/>
    <cellStyle name="Header2 2 10 3" xfId="8859" xr:uid="{00000000-0005-0000-0000-000091220000}"/>
    <cellStyle name="Header2 2 10 3 2" xfId="8860" xr:uid="{00000000-0005-0000-0000-000092220000}"/>
    <cellStyle name="Header2 2 10 3 2 2" xfId="8861" xr:uid="{00000000-0005-0000-0000-000093220000}"/>
    <cellStyle name="Header2 2 10 3 3" xfId="8862" xr:uid="{00000000-0005-0000-0000-000094220000}"/>
    <cellStyle name="Header2 2 10 3 4" xfId="8863" xr:uid="{00000000-0005-0000-0000-000095220000}"/>
    <cellStyle name="Header2 2 10 3 5" xfId="8864" xr:uid="{00000000-0005-0000-0000-000096220000}"/>
    <cellStyle name="Header2 2 10 3 6" xfId="8865" xr:uid="{00000000-0005-0000-0000-000097220000}"/>
    <cellStyle name="Header2 2 10 3 7" xfId="8866" xr:uid="{00000000-0005-0000-0000-000098220000}"/>
    <cellStyle name="Header2 2 10 4" xfId="8867" xr:uid="{00000000-0005-0000-0000-000099220000}"/>
    <cellStyle name="Header2 2 10 4 2" xfId="8868" xr:uid="{00000000-0005-0000-0000-00009A220000}"/>
    <cellStyle name="Header2 2 10 5" xfId="8869" xr:uid="{00000000-0005-0000-0000-00009B220000}"/>
    <cellStyle name="Header2 2 10 6" xfId="8870" xr:uid="{00000000-0005-0000-0000-00009C220000}"/>
    <cellStyle name="Header2 2 10 7" xfId="8871" xr:uid="{00000000-0005-0000-0000-00009D220000}"/>
    <cellStyle name="Header2 2 10 8" xfId="8872" xr:uid="{00000000-0005-0000-0000-00009E220000}"/>
    <cellStyle name="Header2 2 10 9" xfId="8873" xr:uid="{00000000-0005-0000-0000-00009F220000}"/>
    <cellStyle name="Header2 2 11" xfId="8874" xr:uid="{00000000-0005-0000-0000-0000A0220000}"/>
    <cellStyle name="Header2 2 11 2" xfId="8875" xr:uid="{00000000-0005-0000-0000-0000A1220000}"/>
    <cellStyle name="Header2 2 11 2 2" xfId="8876" xr:uid="{00000000-0005-0000-0000-0000A2220000}"/>
    <cellStyle name="Header2 2 11 2 3" xfId="8877" xr:uid="{00000000-0005-0000-0000-0000A3220000}"/>
    <cellStyle name="Header2 2 11 2 4" xfId="8878" xr:uid="{00000000-0005-0000-0000-0000A4220000}"/>
    <cellStyle name="Header2 2 11 2 5" xfId="8879" xr:uid="{00000000-0005-0000-0000-0000A5220000}"/>
    <cellStyle name="Header2 2 11 2 6" xfId="8880" xr:uid="{00000000-0005-0000-0000-0000A6220000}"/>
    <cellStyle name="Header2 2 11 2 7" xfId="8881" xr:uid="{00000000-0005-0000-0000-0000A7220000}"/>
    <cellStyle name="Header2 2 11 3" xfId="8882" xr:uid="{00000000-0005-0000-0000-0000A8220000}"/>
    <cellStyle name="Header2 2 11 3 2" xfId="8883" xr:uid="{00000000-0005-0000-0000-0000A9220000}"/>
    <cellStyle name="Header2 2 11 3 3" xfId="8884" xr:uid="{00000000-0005-0000-0000-0000AA220000}"/>
    <cellStyle name="Header2 2 11 3 4" xfId="8885" xr:uid="{00000000-0005-0000-0000-0000AB220000}"/>
    <cellStyle name="Header2 2 11 3 5" xfId="8886" xr:uid="{00000000-0005-0000-0000-0000AC220000}"/>
    <cellStyle name="Header2 2 11 3 6" xfId="8887" xr:uid="{00000000-0005-0000-0000-0000AD220000}"/>
    <cellStyle name="Header2 2 11 3 7" xfId="8888" xr:uid="{00000000-0005-0000-0000-0000AE220000}"/>
    <cellStyle name="Header2 2 11 4" xfId="8889" xr:uid="{00000000-0005-0000-0000-0000AF220000}"/>
    <cellStyle name="Header2 2 11 4 2" xfId="8890" xr:uid="{00000000-0005-0000-0000-0000B0220000}"/>
    <cellStyle name="Header2 2 11 5" xfId="8891" xr:uid="{00000000-0005-0000-0000-0000B1220000}"/>
    <cellStyle name="Header2 2 11 6" xfId="8892" xr:uid="{00000000-0005-0000-0000-0000B2220000}"/>
    <cellStyle name="Header2 2 11 7" xfId="8893" xr:uid="{00000000-0005-0000-0000-0000B3220000}"/>
    <cellStyle name="Header2 2 11 8" xfId="8894" xr:uid="{00000000-0005-0000-0000-0000B4220000}"/>
    <cellStyle name="Header2 2 11 9" xfId="8895" xr:uid="{00000000-0005-0000-0000-0000B5220000}"/>
    <cellStyle name="Header2 2 12" xfId="8896" xr:uid="{00000000-0005-0000-0000-0000B6220000}"/>
    <cellStyle name="Header2 2 12 2" xfId="8897" xr:uid="{00000000-0005-0000-0000-0000B7220000}"/>
    <cellStyle name="Header2 2 12 2 2" xfId="8898" xr:uid="{00000000-0005-0000-0000-0000B8220000}"/>
    <cellStyle name="Header2 2 12 2 3" xfId="8899" xr:uid="{00000000-0005-0000-0000-0000B9220000}"/>
    <cellStyle name="Header2 2 12 2 4" xfId="8900" xr:uid="{00000000-0005-0000-0000-0000BA220000}"/>
    <cellStyle name="Header2 2 12 2 5" xfId="8901" xr:uid="{00000000-0005-0000-0000-0000BB220000}"/>
    <cellStyle name="Header2 2 12 2 6" xfId="8902" xr:uid="{00000000-0005-0000-0000-0000BC220000}"/>
    <cellStyle name="Header2 2 12 2 7" xfId="8903" xr:uid="{00000000-0005-0000-0000-0000BD220000}"/>
    <cellStyle name="Header2 2 12 3" xfId="8904" xr:uid="{00000000-0005-0000-0000-0000BE220000}"/>
    <cellStyle name="Header2 2 12 3 2" xfId="8905" xr:uid="{00000000-0005-0000-0000-0000BF220000}"/>
    <cellStyle name="Header2 2 12 3 3" xfId="8906" xr:uid="{00000000-0005-0000-0000-0000C0220000}"/>
    <cellStyle name="Header2 2 12 3 4" xfId="8907" xr:uid="{00000000-0005-0000-0000-0000C1220000}"/>
    <cellStyle name="Header2 2 12 3 5" xfId="8908" xr:uid="{00000000-0005-0000-0000-0000C2220000}"/>
    <cellStyle name="Header2 2 12 3 6" xfId="8909" xr:uid="{00000000-0005-0000-0000-0000C3220000}"/>
    <cellStyle name="Header2 2 12 3 7" xfId="8910" xr:uid="{00000000-0005-0000-0000-0000C4220000}"/>
    <cellStyle name="Header2 2 12 4" xfId="8911" xr:uid="{00000000-0005-0000-0000-0000C5220000}"/>
    <cellStyle name="Header2 2 12 4 2" xfId="8912" xr:uid="{00000000-0005-0000-0000-0000C6220000}"/>
    <cellStyle name="Header2 2 12 5" xfId="8913" xr:uid="{00000000-0005-0000-0000-0000C7220000}"/>
    <cellStyle name="Header2 2 12 6" xfId="8914" xr:uid="{00000000-0005-0000-0000-0000C8220000}"/>
    <cellStyle name="Header2 2 12 7" xfId="8915" xr:uid="{00000000-0005-0000-0000-0000C9220000}"/>
    <cellStyle name="Header2 2 12 8" xfId="8916" xr:uid="{00000000-0005-0000-0000-0000CA220000}"/>
    <cellStyle name="Header2 2 12 9" xfId="8917" xr:uid="{00000000-0005-0000-0000-0000CB220000}"/>
    <cellStyle name="Header2 2 13" xfId="8918" xr:uid="{00000000-0005-0000-0000-0000CC220000}"/>
    <cellStyle name="Header2 2 13 2" xfId="8919" xr:uid="{00000000-0005-0000-0000-0000CD220000}"/>
    <cellStyle name="Header2 2 13 3" xfId="8920" xr:uid="{00000000-0005-0000-0000-0000CE220000}"/>
    <cellStyle name="Header2 2 13 4" xfId="8921" xr:uid="{00000000-0005-0000-0000-0000CF220000}"/>
    <cellStyle name="Header2 2 13 5" xfId="8922" xr:uid="{00000000-0005-0000-0000-0000D0220000}"/>
    <cellStyle name="Header2 2 13 6" xfId="8923" xr:uid="{00000000-0005-0000-0000-0000D1220000}"/>
    <cellStyle name="Header2 2 13 7" xfId="8924" xr:uid="{00000000-0005-0000-0000-0000D2220000}"/>
    <cellStyle name="Header2 2 14" xfId="8925" xr:uid="{00000000-0005-0000-0000-0000D3220000}"/>
    <cellStyle name="Header2 2 14 2" xfId="8926" xr:uid="{00000000-0005-0000-0000-0000D4220000}"/>
    <cellStyle name="Header2 2 14 3" xfId="8927" xr:uid="{00000000-0005-0000-0000-0000D5220000}"/>
    <cellStyle name="Header2 2 14 4" xfId="8928" xr:uid="{00000000-0005-0000-0000-0000D6220000}"/>
    <cellStyle name="Header2 2 14 5" xfId="8929" xr:uid="{00000000-0005-0000-0000-0000D7220000}"/>
    <cellStyle name="Header2 2 14 6" xfId="8930" xr:uid="{00000000-0005-0000-0000-0000D8220000}"/>
    <cellStyle name="Header2 2 14 7" xfId="8931" xr:uid="{00000000-0005-0000-0000-0000D9220000}"/>
    <cellStyle name="Header2 2 15" xfId="8932" xr:uid="{00000000-0005-0000-0000-0000DA220000}"/>
    <cellStyle name="Header2 2 15 2" xfId="8933" xr:uid="{00000000-0005-0000-0000-0000DB220000}"/>
    <cellStyle name="Header2 2 15 3" xfId="8934" xr:uid="{00000000-0005-0000-0000-0000DC220000}"/>
    <cellStyle name="Header2 2 15 4" xfId="8935" xr:uid="{00000000-0005-0000-0000-0000DD220000}"/>
    <cellStyle name="Header2 2 15 5" xfId="8936" xr:uid="{00000000-0005-0000-0000-0000DE220000}"/>
    <cellStyle name="Header2 2 15 6" xfId="8937" xr:uid="{00000000-0005-0000-0000-0000DF220000}"/>
    <cellStyle name="Header2 2 15 7" xfId="8938" xr:uid="{00000000-0005-0000-0000-0000E0220000}"/>
    <cellStyle name="Header2 2 16" xfId="8939" xr:uid="{00000000-0005-0000-0000-0000E1220000}"/>
    <cellStyle name="Header2 2 17" xfId="8940" xr:uid="{00000000-0005-0000-0000-0000E2220000}"/>
    <cellStyle name="Header2 2 18" xfId="8941" xr:uid="{00000000-0005-0000-0000-0000E3220000}"/>
    <cellStyle name="Header2 2 19" xfId="8942" xr:uid="{00000000-0005-0000-0000-0000E4220000}"/>
    <cellStyle name="Header2 2 2" xfId="8943" xr:uid="{00000000-0005-0000-0000-0000E5220000}"/>
    <cellStyle name="Header2 2 2 10" xfId="8944" xr:uid="{00000000-0005-0000-0000-0000E6220000}"/>
    <cellStyle name="Header2 2 2 11" xfId="8945" xr:uid="{00000000-0005-0000-0000-0000E7220000}"/>
    <cellStyle name="Header2 2 2 12" xfId="8946" xr:uid="{00000000-0005-0000-0000-0000E8220000}"/>
    <cellStyle name="Header2 2 2 13" xfId="8947" xr:uid="{00000000-0005-0000-0000-0000E9220000}"/>
    <cellStyle name="Header2 2 2 2" xfId="8948" xr:uid="{00000000-0005-0000-0000-0000EA220000}"/>
    <cellStyle name="Header2 2 2 2 10" xfId="8949" xr:uid="{00000000-0005-0000-0000-0000EB220000}"/>
    <cellStyle name="Header2 2 2 2 10 2" xfId="8950" xr:uid="{00000000-0005-0000-0000-0000EC220000}"/>
    <cellStyle name="Header2 2 2 2 10 2 2" xfId="8951" xr:uid="{00000000-0005-0000-0000-0000ED220000}"/>
    <cellStyle name="Header2 2 2 2 10 2 3" xfId="8952" xr:uid="{00000000-0005-0000-0000-0000EE220000}"/>
    <cellStyle name="Header2 2 2 2 10 2 4" xfId="8953" xr:uid="{00000000-0005-0000-0000-0000EF220000}"/>
    <cellStyle name="Header2 2 2 2 10 2 5" xfId="8954" xr:uid="{00000000-0005-0000-0000-0000F0220000}"/>
    <cellStyle name="Header2 2 2 2 10 2 6" xfId="8955" xr:uid="{00000000-0005-0000-0000-0000F1220000}"/>
    <cellStyle name="Header2 2 2 2 10 2 7" xfId="8956" xr:uid="{00000000-0005-0000-0000-0000F2220000}"/>
    <cellStyle name="Header2 2 2 2 10 3" xfId="8957" xr:uid="{00000000-0005-0000-0000-0000F3220000}"/>
    <cellStyle name="Header2 2 2 2 10 3 2" xfId="8958" xr:uid="{00000000-0005-0000-0000-0000F4220000}"/>
    <cellStyle name="Header2 2 2 2 10 3 3" xfId="8959" xr:uid="{00000000-0005-0000-0000-0000F5220000}"/>
    <cellStyle name="Header2 2 2 2 10 3 4" xfId="8960" xr:uid="{00000000-0005-0000-0000-0000F6220000}"/>
    <cellStyle name="Header2 2 2 2 10 3 5" xfId="8961" xr:uid="{00000000-0005-0000-0000-0000F7220000}"/>
    <cellStyle name="Header2 2 2 2 10 3 6" xfId="8962" xr:uid="{00000000-0005-0000-0000-0000F8220000}"/>
    <cellStyle name="Header2 2 2 2 10 3 7" xfId="8963" xr:uid="{00000000-0005-0000-0000-0000F9220000}"/>
    <cellStyle name="Header2 2 2 2 10 4" xfId="8964" xr:uid="{00000000-0005-0000-0000-0000FA220000}"/>
    <cellStyle name="Header2 2 2 2 10 4 2" xfId="8965" xr:uid="{00000000-0005-0000-0000-0000FB220000}"/>
    <cellStyle name="Header2 2 2 2 10 5" xfId="8966" xr:uid="{00000000-0005-0000-0000-0000FC220000}"/>
    <cellStyle name="Header2 2 2 2 10 6" xfId="8967" xr:uid="{00000000-0005-0000-0000-0000FD220000}"/>
    <cellStyle name="Header2 2 2 2 10 7" xfId="8968" xr:uid="{00000000-0005-0000-0000-0000FE220000}"/>
    <cellStyle name="Header2 2 2 2 10 8" xfId="8969" xr:uid="{00000000-0005-0000-0000-0000FF220000}"/>
    <cellStyle name="Header2 2 2 2 10 9" xfId="8970" xr:uid="{00000000-0005-0000-0000-000000230000}"/>
    <cellStyle name="Header2 2 2 2 11" xfId="8971" xr:uid="{00000000-0005-0000-0000-000001230000}"/>
    <cellStyle name="Header2 2 2 2 11 2" xfId="8972" xr:uid="{00000000-0005-0000-0000-000002230000}"/>
    <cellStyle name="Header2 2 2 2 11 3" xfId="8973" xr:uid="{00000000-0005-0000-0000-000003230000}"/>
    <cellStyle name="Header2 2 2 2 11 4" xfId="8974" xr:uid="{00000000-0005-0000-0000-000004230000}"/>
    <cellStyle name="Header2 2 2 2 11 5" xfId="8975" xr:uid="{00000000-0005-0000-0000-000005230000}"/>
    <cellStyle name="Header2 2 2 2 11 6" xfId="8976" xr:uid="{00000000-0005-0000-0000-000006230000}"/>
    <cellStyle name="Header2 2 2 2 11 7" xfId="8977" xr:uid="{00000000-0005-0000-0000-000007230000}"/>
    <cellStyle name="Header2 2 2 2 12" xfId="8978" xr:uid="{00000000-0005-0000-0000-000008230000}"/>
    <cellStyle name="Header2 2 2 2 12 2" xfId="8979" xr:uid="{00000000-0005-0000-0000-000009230000}"/>
    <cellStyle name="Header2 2 2 2 12 3" xfId="8980" xr:uid="{00000000-0005-0000-0000-00000A230000}"/>
    <cellStyle name="Header2 2 2 2 12 4" xfId="8981" xr:uid="{00000000-0005-0000-0000-00000B230000}"/>
    <cellStyle name="Header2 2 2 2 12 5" xfId="8982" xr:uid="{00000000-0005-0000-0000-00000C230000}"/>
    <cellStyle name="Header2 2 2 2 12 6" xfId="8983" xr:uid="{00000000-0005-0000-0000-00000D230000}"/>
    <cellStyle name="Header2 2 2 2 12 7" xfId="8984" xr:uid="{00000000-0005-0000-0000-00000E230000}"/>
    <cellStyle name="Header2 2 2 2 13" xfId="8985" xr:uid="{00000000-0005-0000-0000-00000F230000}"/>
    <cellStyle name="Header2 2 2 2 13 2" xfId="8986" xr:uid="{00000000-0005-0000-0000-000010230000}"/>
    <cellStyle name="Header2 2 2 2 13 3" xfId="8987" xr:uid="{00000000-0005-0000-0000-000011230000}"/>
    <cellStyle name="Header2 2 2 2 14" xfId="8988" xr:uid="{00000000-0005-0000-0000-000012230000}"/>
    <cellStyle name="Header2 2 2 2 14 2" xfId="8989" xr:uid="{00000000-0005-0000-0000-000013230000}"/>
    <cellStyle name="Header2 2 2 2 15" xfId="8990" xr:uid="{00000000-0005-0000-0000-000014230000}"/>
    <cellStyle name="Header2 2 2 2 16" xfId="8991" xr:uid="{00000000-0005-0000-0000-000015230000}"/>
    <cellStyle name="Header2 2 2 2 17" xfId="8992" xr:uid="{00000000-0005-0000-0000-000016230000}"/>
    <cellStyle name="Header2 2 2 2 18" xfId="8993" xr:uid="{00000000-0005-0000-0000-000017230000}"/>
    <cellStyle name="Header2 2 2 2 19" xfId="8994" xr:uid="{00000000-0005-0000-0000-000018230000}"/>
    <cellStyle name="Header2 2 2 2 2" xfId="8995" xr:uid="{00000000-0005-0000-0000-000019230000}"/>
    <cellStyle name="Header2 2 2 2 2 10" xfId="8996" xr:uid="{00000000-0005-0000-0000-00001A230000}"/>
    <cellStyle name="Header2 2 2 2 2 10 2" xfId="8997" xr:uid="{00000000-0005-0000-0000-00001B230000}"/>
    <cellStyle name="Header2 2 2 2 2 2" xfId="8998" xr:uid="{00000000-0005-0000-0000-00001C230000}"/>
    <cellStyle name="Header2 2 2 2 2 2 2" xfId="8999" xr:uid="{00000000-0005-0000-0000-00001D230000}"/>
    <cellStyle name="Header2 2 2 2 2 2 2 2" xfId="9000" xr:uid="{00000000-0005-0000-0000-00001E230000}"/>
    <cellStyle name="Header2 2 2 2 2 2 2 3" xfId="9001" xr:uid="{00000000-0005-0000-0000-00001F230000}"/>
    <cellStyle name="Header2 2 2 2 2 2 2 4" xfId="9002" xr:uid="{00000000-0005-0000-0000-000020230000}"/>
    <cellStyle name="Header2 2 2 2 2 2 2 5" xfId="9003" xr:uid="{00000000-0005-0000-0000-000021230000}"/>
    <cellStyle name="Header2 2 2 2 2 2 2 6" xfId="9004" xr:uid="{00000000-0005-0000-0000-000022230000}"/>
    <cellStyle name="Header2 2 2 2 2 2 3" xfId="9005" xr:uid="{00000000-0005-0000-0000-000023230000}"/>
    <cellStyle name="Header2 2 2 2 2 2 3 2" xfId="9006" xr:uid="{00000000-0005-0000-0000-000024230000}"/>
    <cellStyle name="Header2 2 2 2 2 2 4" xfId="9007" xr:uid="{00000000-0005-0000-0000-000025230000}"/>
    <cellStyle name="Header2 2 2 2 2 2 5" xfId="9008" xr:uid="{00000000-0005-0000-0000-000026230000}"/>
    <cellStyle name="Header2 2 2 2 2 2 5 2" xfId="9009" xr:uid="{00000000-0005-0000-0000-000027230000}"/>
    <cellStyle name="Header2 2 2 2 2 2 6" xfId="9010" xr:uid="{00000000-0005-0000-0000-000028230000}"/>
    <cellStyle name="Header2 2 2 2 2 2 7" xfId="9011" xr:uid="{00000000-0005-0000-0000-000029230000}"/>
    <cellStyle name="Header2 2 2 2 2 2 7 2" xfId="9012" xr:uid="{00000000-0005-0000-0000-00002A230000}"/>
    <cellStyle name="Header2 2 2 2 2 2 8" xfId="9013" xr:uid="{00000000-0005-0000-0000-00002B230000}"/>
    <cellStyle name="Header2 2 2 2 2 3" xfId="9014" xr:uid="{00000000-0005-0000-0000-00002C230000}"/>
    <cellStyle name="Header2 2 2 2 2 3 2" xfId="9015" xr:uid="{00000000-0005-0000-0000-00002D230000}"/>
    <cellStyle name="Header2 2 2 2 2 3 2 2" xfId="9016" xr:uid="{00000000-0005-0000-0000-00002E230000}"/>
    <cellStyle name="Header2 2 2 2 2 3 2 3" xfId="9017" xr:uid="{00000000-0005-0000-0000-00002F230000}"/>
    <cellStyle name="Header2 2 2 2 2 3 2 4" xfId="9018" xr:uid="{00000000-0005-0000-0000-000030230000}"/>
    <cellStyle name="Header2 2 2 2 2 3 2 5" xfId="9019" xr:uid="{00000000-0005-0000-0000-000031230000}"/>
    <cellStyle name="Header2 2 2 2 2 3 2 6" xfId="9020" xr:uid="{00000000-0005-0000-0000-000032230000}"/>
    <cellStyle name="Header2 2 2 2 2 3 2 7" xfId="9021" xr:uid="{00000000-0005-0000-0000-000033230000}"/>
    <cellStyle name="Header2 2 2 2 2 3 3" xfId="9022" xr:uid="{00000000-0005-0000-0000-000034230000}"/>
    <cellStyle name="Header2 2 2 2 2 3 3 2" xfId="9023" xr:uid="{00000000-0005-0000-0000-000035230000}"/>
    <cellStyle name="Header2 2 2 2 2 3 4" xfId="9024" xr:uid="{00000000-0005-0000-0000-000036230000}"/>
    <cellStyle name="Header2 2 2 2 2 3 4 2" xfId="9025" xr:uid="{00000000-0005-0000-0000-000037230000}"/>
    <cellStyle name="Header2 2 2 2 2 3 4 3" xfId="9026" xr:uid="{00000000-0005-0000-0000-000038230000}"/>
    <cellStyle name="Header2 2 2 2 2 3 5" xfId="9027" xr:uid="{00000000-0005-0000-0000-000039230000}"/>
    <cellStyle name="Header2 2 2 2 2 3 5 2" xfId="9028" xr:uid="{00000000-0005-0000-0000-00003A230000}"/>
    <cellStyle name="Header2 2 2 2 2 3 6" xfId="9029" xr:uid="{00000000-0005-0000-0000-00003B230000}"/>
    <cellStyle name="Header2 2 2 2 2 3 7" xfId="9030" xr:uid="{00000000-0005-0000-0000-00003C230000}"/>
    <cellStyle name="Header2 2 2 2 2 4" xfId="9031" xr:uid="{00000000-0005-0000-0000-00003D230000}"/>
    <cellStyle name="Header2 2 2 2 2 4 2" xfId="9032" xr:uid="{00000000-0005-0000-0000-00003E230000}"/>
    <cellStyle name="Header2 2 2 2 2 4 2 2" xfId="9033" xr:uid="{00000000-0005-0000-0000-00003F230000}"/>
    <cellStyle name="Header2 2 2 2 2 4 3" xfId="9034" xr:uid="{00000000-0005-0000-0000-000040230000}"/>
    <cellStyle name="Header2 2 2 2 2 4 4" xfId="9035" xr:uid="{00000000-0005-0000-0000-000041230000}"/>
    <cellStyle name="Header2 2 2 2 2 4 5" xfId="9036" xr:uid="{00000000-0005-0000-0000-000042230000}"/>
    <cellStyle name="Header2 2 2 2 2 4 6" xfId="9037" xr:uid="{00000000-0005-0000-0000-000043230000}"/>
    <cellStyle name="Header2 2 2 2 2 5" xfId="9038" xr:uid="{00000000-0005-0000-0000-000044230000}"/>
    <cellStyle name="Header2 2 2 2 2 5 2" xfId="9039" xr:uid="{00000000-0005-0000-0000-000045230000}"/>
    <cellStyle name="Header2 2 2 2 2 5 3" xfId="9040" xr:uid="{00000000-0005-0000-0000-000046230000}"/>
    <cellStyle name="Header2 2 2 2 2 5 4" xfId="9041" xr:uid="{00000000-0005-0000-0000-000047230000}"/>
    <cellStyle name="Header2 2 2 2 2 5 5" xfId="9042" xr:uid="{00000000-0005-0000-0000-000048230000}"/>
    <cellStyle name="Header2 2 2 2 2 5 6" xfId="9043" xr:uid="{00000000-0005-0000-0000-000049230000}"/>
    <cellStyle name="Header2 2 2 2 2 6" xfId="9044" xr:uid="{00000000-0005-0000-0000-00004A230000}"/>
    <cellStyle name="Header2 2 2 2 2 7" xfId="9045" xr:uid="{00000000-0005-0000-0000-00004B230000}"/>
    <cellStyle name="Header2 2 2 2 2 7 2" xfId="9046" xr:uid="{00000000-0005-0000-0000-00004C230000}"/>
    <cellStyle name="Header2 2 2 2 2 8" xfId="9047" xr:uid="{00000000-0005-0000-0000-00004D230000}"/>
    <cellStyle name="Header2 2 2 2 2 8 2" xfId="9048" xr:uid="{00000000-0005-0000-0000-00004E230000}"/>
    <cellStyle name="Header2 2 2 2 2 8 3" xfId="9049" xr:uid="{00000000-0005-0000-0000-00004F230000}"/>
    <cellStyle name="Header2 2 2 2 2 9" xfId="9050" xr:uid="{00000000-0005-0000-0000-000050230000}"/>
    <cellStyle name="Header2 2 2 2 20" xfId="9051" xr:uid="{00000000-0005-0000-0000-000051230000}"/>
    <cellStyle name="Header2 2 2 2 3" xfId="9052" xr:uid="{00000000-0005-0000-0000-000052230000}"/>
    <cellStyle name="Header2 2 2 2 3 2" xfId="9053" xr:uid="{00000000-0005-0000-0000-000053230000}"/>
    <cellStyle name="Header2 2 2 2 3 2 2" xfId="9054" xr:uid="{00000000-0005-0000-0000-000054230000}"/>
    <cellStyle name="Header2 2 2 2 3 2 2 2" xfId="9055" xr:uid="{00000000-0005-0000-0000-000055230000}"/>
    <cellStyle name="Header2 2 2 2 3 2 3" xfId="9056" xr:uid="{00000000-0005-0000-0000-000056230000}"/>
    <cellStyle name="Header2 2 2 2 3 2 4" xfId="9057" xr:uid="{00000000-0005-0000-0000-000057230000}"/>
    <cellStyle name="Header2 2 2 2 3 2 5" xfId="9058" xr:uid="{00000000-0005-0000-0000-000058230000}"/>
    <cellStyle name="Header2 2 2 2 3 2 5 2" xfId="9059" xr:uid="{00000000-0005-0000-0000-000059230000}"/>
    <cellStyle name="Header2 2 2 2 3 2 6" xfId="9060" xr:uid="{00000000-0005-0000-0000-00005A230000}"/>
    <cellStyle name="Header2 2 2 2 3 2 7" xfId="9061" xr:uid="{00000000-0005-0000-0000-00005B230000}"/>
    <cellStyle name="Header2 2 2 2 3 3" xfId="9062" xr:uid="{00000000-0005-0000-0000-00005C230000}"/>
    <cellStyle name="Header2 2 2 2 3 3 2" xfId="9063" xr:uid="{00000000-0005-0000-0000-00005D230000}"/>
    <cellStyle name="Header2 2 2 2 3 3 2 2" xfId="9064" xr:uid="{00000000-0005-0000-0000-00005E230000}"/>
    <cellStyle name="Header2 2 2 2 3 3 3" xfId="9065" xr:uid="{00000000-0005-0000-0000-00005F230000}"/>
    <cellStyle name="Header2 2 2 2 3 3 4" xfId="9066" xr:uid="{00000000-0005-0000-0000-000060230000}"/>
    <cellStyle name="Header2 2 2 2 3 3 5" xfId="9067" xr:uid="{00000000-0005-0000-0000-000061230000}"/>
    <cellStyle name="Header2 2 2 2 3 3 6" xfId="9068" xr:uid="{00000000-0005-0000-0000-000062230000}"/>
    <cellStyle name="Header2 2 2 2 3 3 7" xfId="9069" xr:uid="{00000000-0005-0000-0000-000063230000}"/>
    <cellStyle name="Header2 2 2 2 3 4" xfId="9070" xr:uid="{00000000-0005-0000-0000-000064230000}"/>
    <cellStyle name="Header2 2 2 2 3 5" xfId="9071" xr:uid="{00000000-0005-0000-0000-000065230000}"/>
    <cellStyle name="Header2 2 2 2 3 5 2" xfId="9072" xr:uid="{00000000-0005-0000-0000-000066230000}"/>
    <cellStyle name="Header2 2 2 2 3 6" xfId="9073" xr:uid="{00000000-0005-0000-0000-000067230000}"/>
    <cellStyle name="Header2 2 2 2 3 7" xfId="9074" xr:uid="{00000000-0005-0000-0000-000068230000}"/>
    <cellStyle name="Header2 2 2 2 3 7 2" xfId="9075" xr:uid="{00000000-0005-0000-0000-000069230000}"/>
    <cellStyle name="Header2 2 2 2 3 8" xfId="9076" xr:uid="{00000000-0005-0000-0000-00006A230000}"/>
    <cellStyle name="Header2 2 2 2 3 9" xfId="9077" xr:uid="{00000000-0005-0000-0000-00006B230000}"/>
    <cellStyle name="Header2 2 2 2 4" xfId="9078" xr:uid="{00000000-0005-0000-0000-00006C230000}"/>
    <cellStyle name="Header2 2 2 2 4 2" xfId="9079" xr:uid="{00000000-0005-0000-0000-00006D230000}"/>
    <cellStyle name="Header2 2 2 2 4 2 2" xfId="9080" xr:uid="{00000000-0005-0000-0000-00006E230000}"/>
    <cellStyle name="Header2 2 2 2 4 2 3" xfId="9081" xr:uid="{00000000-0005-0000-0000-00006F230000}"/>
    <cellStyle name="Header2 2 2 2 4 2 4" xfId="9082" xr:uid="{00000000-0005-0000-0000-000070230000}"/>
    <cellStyle name="Header2 2 2 2 4 2 5" xfId="9083" xr:uid="{00000000-0005-0000-0000-000071230000}"/>
    <cellStyle name="Header2 2 2 2 4 2 6" xfId="9084" xr:uid="{00000000-0005-0000-0000-000072230000}"/>
    <cellStyle name="Header2 2 2 2 4 2 6 2" xfId="9085" xr:uid="{00000000-0005-0000-0000-000073230000}"/>
    <cellStyle name="Header2 2 2 2 4 2 7" xfId="9086" xr:uid="{00000000-0005-0000-0000-000074230000}"/>
    <cellStyle name="Header2 2 2 2 4 2 8" xfId="9087" xr:uid="{00000000-0005-0000-0000-000075230000}"/>
    <cellStyle name="Header2 2 2 2 4 3" xfId="9088" xr:uid="{00000000-0005-0000-0000-000076230000}"/>
    <cellStyle name="Header2 2 2 2 4 3 2" xfId="9089" xr:uid="{00000000-0005-0000-0000-000077230000}"/>
    <cellStyle name="Header2 2 2 2 4 3 2 2" xfId="9090" xr:uid="{00000000-0005-0000-0000-000078230000}"/>
    <cellStyle name="Header2 2 2 2 4 3 3" xfId="9091" xr:uid="{00000000-0005-0000-0000-000079230000}"/>
    <cellStyle name="Header2 2 2 2 4 3 4" xfId="9092" xr:uid="{00000000-0005-0000-0000-00007A230000}"/>
    <cellStyle name="Header2 2 2 2 4 3 5" xfId="9093" xr:uid="{00000000-0005-0000-0000-00007B230000}"/>
    <cellStyle name="Header2 2 2 2 4 3 6" xfId="9094" xr:uid="{00000000-0005-0000-0000-00007C230000}"/>
    <cellStyle name="Header2 2 2 2 4 3 7" xfId="9095" xr:uid="{00000000-0005-0000-0000-00007D230000}"/>
    <cellStyle name="Header2 2 2 2 4 4" xfId="9096" xr:uid="{00000000-0005-0000-0000-00007E230000}"/>
    <cellStyle name="Header2 2 2 2 4 4 2" xfId="9097" xr:uid="{00000000-0005-0000-0000-00007F230000}"/>
    <cellStyle name="Header2 2 2 2 4 5" xfId="9098" xr:uid="{00000000-0005-0000-0000-000080230000}"/>
    <cellStyle name="Header2 2 2 2 4 5 2" xfId="9099" xr:uid="{00000000-0005-0000-0000-000081230000}"/>
    <cellStyle name="Header2 2 2 2 4 5 3" xfId="9100" xr:uid="{00000000-0005-0000-0000-000082230000}"/>
    <cellStyle name="Header2 2 2 2 4 6" xfId="9101" xr:uid="{00000000-0005-0000-0000-000083230000}"/>
    <cellStyle name="Header2 2 2 2 4 6 2" xfId="9102" xr:uid="{00000000-0005-0000-0000-000084230000}"/>
    <cellStyle name="Header2 2 2 2 4 7" xfId="9103" xr:uid="{00000000-0005-0000-0000-000085230000}"/>
    <cellStyle name="Header2 2 2 2 4 8" xfId="9104" xr:uid="{00000000-0005-0000-0000-000086230000}"/>
    <cellStyle name="Header2 2 2 2 4 9" xfId="9105" xr:uid="{00000000-0005-0000-0000-000087230000}"/>
    <cellStyle name="Header2 2 2 2 5" xfId="9106" xr:uid="{00000000-0005-0000-0000-000088230000}"/>
    <cellStyle name="Header2 2 2 2 5 2" xfId="9107" xr:uid="{00000000-0005-0000-0000-000089230000}"/>
    <cellStyle name="Header2 2 2 2 5 2 2" xfId="9108" xr:uid="{00000000-0005-0000-0000-00008A230000}"/>
    <cellStyle name="Header2 2 2 2 5 2 2 2" xfId="9109" xr:uid="{00000000-0005-0000-0000-00008B230000}"/>
    <cellStyle name="Header2 2 2 2 5 2 3" xfId="9110" xr:uid="{00000000-0005-0000-0000-00008C230000}"/>
    <cellStyle name="Header2 2 2 2 5 2 4" xfId="9111" xr:uid="{00000000-0005-0000-0000-00008D230000}"/>
    <cellStyle name="Header2 2 2 2 5 2 5" xfId="9112" xr:uid="{00000000-0005-0000-0000-00008E230000}"/>
    <cellStyle name="Header2 2 2 2 5 2 6" xfId="9113" xr:uid="{00000000-0005-0000-0000-00008F230000}"/>
    <cellStyle name="Header2 2 2 2 5 2 7" xfId="9114" xr:uid="{00000000-0005-0000-0000-000090230000}"/>
    <cellStyle name="Header2 2 2 2 5 3" xfId="9115" xr:uid="{00000000-0005-0000-0000-000091230000}"/>
    <cellStyle name="Header2 2 2 2 5 3 2" xfId="9116" xr:uid="{00000000-0005-0000-0000-000092230000}"/>
    <cellStyle name="Header2 2 2 2 5 3 2 2" xfId="9117" xr:uid="{00000000-0005-0000-0000-000093230000}"/>
    <cellStyle name="Header2 2 2 2 5 3 3" xfId="9118" xr:uid="{00000000-0005-0000-0000-000094230000}"/>
    <cellStyle name="Header2 2 2 2 5 3 4" xfId="9119" xr:uid="{00000000-0005-0000-0000-000095230000}"/>
    <cellStyle name="Header2 2 2 2 5 3 5" xfId="9120" xr:uid="{00000000-0005-0000-0000-000096230000}"/>
    <cellStyle name="Header2 2 2 2 5 3 6" xfId="9121" xr:uid="{00000000-0005-0000-0000-000097230000}"/>
    <cellStyle name="Header2 2 2 2 5 3 7" xfId="9122" xr:uid="{00000000-0005-0000-0000-000098230000}"/>
    <cellStyle name="Header2 2 2 2 5 4" xfId="9123" xr:uid="{00000000-0005-0000-0000-000099230000}"/>
    <cellStyle name="Header2 2 2 2 5 4 2" xfId="9124" xr:uid="{00000000-0005-0000-0000-00009A230000}"/>
    <cellStyle name="Header2 2 2 2 5 5" xfId="9125" xr:uid="{00000000-0005-0000-0000-00009B230000}"/>
    <cellStyle name="Header2 2 2 2 5 5 2" xfId="9126" xr:uid="{00000000-0005-0000-0000-00009C230000}"/>
    <cellStyle name="Header2 2 2 2 5 6" xfId="9127" xr:uid="{00000000-0005-0000-0000-00009D230000}"/>
    <cellStyle name="Header2 2 2 2 5 6 2" xfId="9128" xr:uid="{00000000-0005-0000-0000-00009E230000}"/>
    <cellStyle name="Header2 2 2 2 5 7" xfId="9129" xr:uid="{00000000-0005-0000-0000-00009F230000}"/>
    <cellStyle name="Header2 2 2 2 5 8" xfId="9130" xr:uid="{00000000-0005-0000-0000-0000A0230000}"/>
    <cellStyle name="Header2 2 2 2 5 9" xfId="9131" xr:uid="{00000000-0005-0000-0000-0000A1230000}"/>
    <cellStyle name="Header2 2 2 2 6" xfId="9132" xr:uid="{00000000-0005-0000-0000-0000A2230000}"/>
    <cellStyle name="Header2 2 2 2 6 2" xfId="9133" xr:uid="{00000000-0005-0000-0000-0000A3230000}"/>
    <cellStyle name="Header2 2 2 2 6 2 2" xfId="9134" xr:uid="{00000000-0005-0000-0000-0000A4230000}"/>
    <cellStyle name="Header2 2 2 2 6 2 2 2" xfId="9135" xr:uid="{00000000-0005-0000-0000-0000A5230000}"/>
    <cellStyle name="Header2 2 2 2 6 2 3" xfId="9136" xr:uid="{00000000-0005-0000-0000-0000A6230000}"/>
    <cellStyle name="Header2 2 2 2 6 2 4" xfId="9137" xr:uid="{00000000-0005-0000-0000-0000A7230000}"/>
    <cellStyle name="Header2 2 2 2 6 2 5" xfId="9138" xr:uid="{00000000-0005-0000-0000-0000A8230000}"/>
    <cellStyle name="Header2 2 2 2 6 2 6" xfId="9139" xr:uid="{00000000-0005-0000-0000-0000A9230000}"/>
    <cellStyle name="Header2 2 2 2 6 2 7" xfId="9140" xr:uid="{00000000-0005-0000-0000-0000AA230000}"/>
    <cellStyle name="Header2 2 2 2 6 3" xfId="9141" xr:uid="{00000000-0005-0000-0000-0000AB230000}"/>
    <cellStyle name="Header2 2 2 2 6 3 2" xfId="9142" xr:uid="{00000000-0005-0000-0000-0000AC230000}"/>
    <cellStyle name="Header2 2 2 2 6 3 2 2" xfId="9143" xr:uid="{00000000-0005-0000-0000-0000AD230000}"/>
    <cellStyle name="Header2 2 2 2 6 3 3" xfId="9144" xr:uid="{00000000-0005-0000-0000-0000AE230000}"/>
    <cellStyle name="Header2 2 2 2 6 3 4" xfId="9145" xr:uid="{00000000-0005-0000-0000-0000AF230000}"/>
    <cellStyle name="Header2 2 2 2 6 3 5" xfId="9146" xr:uid="{00000000-0005-0000-0000-0000B0230000}"/>
    <cellStyle name="Header2 2 2 2 6 3 6" xfId="9147" xr:uid="{00000000-0005-0000-0000-0000B1230000}"/>
    <cellStyle name="Header2 2 2 2 6 3 7" xfId="9148" xr:uid="{00000000-0005-0000-0000-0000B2230000}"/>
    <cellStyle name="Header2 2 2 2 6 4" xfId="9149" xr:uid="{00000000-0005-0000-0000-0000B3230000}"/>
    <cellStyle name="Header2 2 2 2 6 4 2" xfId="9150" xr:uid="{00000000-0005-0000-0000-0000B4230000}"/>
    <cellStyle name="Header2 2 2 2 6 5" xfId="9151" xr:uid="{00000000-0005-0000-0000-0000B5230000}"/>
    <cellStyle name="Header2 2 2 2 6 5 2" xfId="9152" xr:uid="{00000000-0005-0000-0000-0000B6230000}"/>
    <cellStyle name="Header2 2 2 2 6 6" xfId="9153" xr:uid="{00000000-0005-0000-0000-0000B7230000}"/>
    <cellStyle name="Header2 2 2 2 6 7" xfId="9154" xr:uid="{00000000-0005-0000-0000-0000B8230000}"/>
    <cellStyle name="Header2 2 2 2 6 8" xfId="9155" xr:uid="{00000000-0005-0000-0000-0000B9230000}"/>
    <cellStyle name="Header2 2 2 2 6 9" xfId="9156" xr:uid="{00000000-0005-0000-0000-0000BA230000}"/>
    <cellStyle name="Header2 2 2 2 7" xfId="9157" xr:uid="{00000000-0005-0000-0000-0000BB230000}"/>
    <cellStyle name="Header2 2 2 2 7 2" xfId="9158" xr:uid="{00000000-0005-0000-0000-0000BC230000}"/>
    <cellStyle name="Header2 2 2 2 7 2 2" xfId="9159" xr:uid="{00000000-0005-0000-0000-0000BD230000}"/>
    <cellStyle name="Header2 2 2 2 7 2 2 2" xfId="9160" xr:uid="{00000000-0005-0000-0000-0000BE230000}"/>
    <cellStyle name="Header2 2 2 2 7 2 3" xfId="9161" xr:uid="{00000000-0005-0000-0000-0000BF230000}"/>
    <cellStyle name="Header2 2 2 2 7 2 4" xfId="9162" xr:uid="{00000000-0005-0000-0000-0000C0230000}"/>
    <cellStyle name="Header2 2 2 2 7 2 5" xfId="9163" xr:uid="{00000000-0005-0000-0000-0000C1230000}"/>
    <cellStyle name="Header2 2 2 2 7 2 6" xfId="9164" xr:uid="{00000000-0005-0000-0000-0000C2230000}"/>
    <cellStyle name="Header2 2 2 2 7 2 7" xfId="9165" xr:uid="{00000000-0005-0000-0000-0000C3230000}"/>
    <cellStyle name="Header2 2 2 2 7 3" xfId="9166" xr:uid="{00000000-0005-0000-0000-0000C4230000}"/>
    <cellStyle name="Header2 2 2 2 7 3 2" xfId="9167" xr:uid="{00000000-0005-0000-0000-0000C5230000}"/>
    <cellStyle name="Header2 2 2 2 7 3 2 2" xfId="9168" xr:uid="{00000000-0005-0000-0000-0000C6230000}"/>
    <cellStyle name="Header2 2 2 2 7 3 3" xfId="9169" xr:uid="{00000000-0005-0000-0000-0000C7230000}"/>
    <cellStyle name="Header2 2 2 2 7 3 4" xfId="9170" xr:uid="{00000000-0005-0000-0000-0000C8230000}"/>
    <cellStyle name="Header2 2 2 2 7 3 5" xfId="9171" xr:uid="{00000000-0005-0000-0000-0000C9230000}"/>
    <cellStyle name="Header2 2 2 2 7 3 6" xfId="9172" xr:uid="{00000000-0005-0000-0000-0000CA230000}"/>
    <cellStyle name="Header2 2 2 2 7 3 7" xfId="9173" xr:uid="{00000000-0005-0000-0000-0000CB230000}"/>
    <cellStyle name="Header2 2 2 2 7 4" xfId="9174" xr:uid="{00000000-0005-0000-0000-0000CC230000}"/>
    <cellStyle name="Header2 2 2 2 7 5" xfId="9175" xr:uid="{00000000-0005-0000-0000-0000CD230000}"/>
    <cellStyle name="Header2 2 2 2 7 5 2" xfId="9176" xr:uid="{00000000-0005-0000-0000-0000CE230000}"/>
    <cellStyle name="Header2 2 2 2 7 6" xfId="9177" xr:uid="{00000000-0005-0000-0000-0000CF230000}"/>
    <cellStyle name="Header2 2 2 2 7 7" xfId="9178" xr:uid="{00000000-0005-0000-0000-0000D0230000}"/>
    <cellStyle name="Header2 2 2 2 7 8" xfId="9179" xr:uid="{00000000-0005-0000-0000-0000D1230000}"/>
    <cellStyle name="Header2 2 2 2 7 9" xfId="9180" xr:uid="{00000000-0005-0000-0000-0000D2230000}"/>
    <cellStyle name="Header2 2 2 2 8" xfId="9181" xr:uid="{00000000-0005-0000-0000-0000D3230000}"/>
    <cellStyle name="Header2 2 2 2 8 2" xfId="9182" xr:uid="{00000000-0005-0000-0000-0000D4230000}"/>
    <cellStyle name="Header2 2 2 2 8 2 2" xfId="9183" xr:uid="{00000000-0005-0000-0000-0000D5230000}"/>
    <cellStyle name="Header2 2 2 2 8 2 3" xfId="9184" xr:uid="{00000000-0005-0000-0000-0000D6230000}"/>
    <cellStyle name="Header2 2 2 2 8 2 4" xfId="9185" xr:uid="{00000000-0005-0000-0000-0000D7230000}"/>
    <cellStyle name="Header2 2 2 2 8 2 5" xfId="9186" xr:uid="{00000000-0005-0000-0000-0000D8230000}"/>
    <cellStyle name="Header2 2 2 2 8 2 6" xfId="9187" xr:uid="{00000000-0005-0000-0000-0000D9230000}"/>
    <cellStyle name="Header2 2 2 2 8 2 7" xfId="9188" xr:uid="{00000000-0005-0000-0000-0000DA230000}"/>
    <cellStyle name="Header2 2 2 2 8 3" xfId="9189" xr:uid="{00000000-0005-0000-0000-0000DB230000}"/>
    <cellStyle name="Header2 2 2 2 8 3 2" xfId="9190" xr:uid="{00000000-0005-0000-0000-0000DC230000}"/>
    <cellStyle name="Header2 2 2 2 8 3 3" xfId="9191" xr:uid="{00000000-0005-0000-0000-0000DD230000}"/>
    <cellStyle name="Header2 2 2 2 8 3 4" xfId="9192" xr:uid="{00000000-0005-0000-0000-0000DE230000}"/>
    <cellStyle name="Header2 2 2 2 8 3 5" xfId="9193" xr:uid="{00000000-0005-0000-0000-0000DF230000}"/>
    <cellStyle name="Header2 2 2 2 8 3 6" xfId="9194" xr:uid="{00000000-0005-0000-0000-0000E0230000}"/>
    <cellStyle name="Header2 2 2 2 8 3 7" xfId="9195" xr:uid="{00000000-0005-0000-0000-0000E1230000}"/>
    <cellStyle name="Header2 2 2 2 8 4" xfId="9196" xr:uid="{00000000-0005-0000-0000-0000E2230000}"/>
    <cellStyle name="Header2 2 2 2 8 4 2" xfId="9197" xr:uid="{00000000-0005-0000-0000-0000E3230000}"/>
    <cellStyle name="Header2 2 2 2 8 5" xfId="9198" xr:uid="{00000000-0005-0000-0000-0000E4230000}"/>
    <cellStyle name="Header2 2 2 2 8 6" xfId="9199" xr:uid="{00000000-0005-0000-0000-0000E5230000}"/>
    <cellStyle name="Header2 2 2 2 8 7" xfId="9200" xr:uid="{00000000-0005-0000-0000-0000E6230000}"/>
    <cellStyle name="Header2 2 2 2 8 8" xfId="9201" xr:uid="{00000000-0005-0000-0000-0000E7230000}"/>
    <cellStyle name="Header2 2 2 2 8 9" xfId="9202" xr:uid="{00000000-0005-0000-0000-0000E8230000}"/>
    <cellStyle name="Header2 2 2 2 9" xfId="9203" xr:uid="{00000000-0005-0000-0000-0000E9230000}"/>
    <cellStyle name="Header2 2 2 2 9 2" xfId="9204" xr:uid="{00000000-0005-0000-0000-0000EA230000}"/>
    <cellStyle name="Header2 2 2 2 9 2 2" xfId="9205" xr:uid="{00000000-0005-0000-0000-0000EB230000}"/>
    <cellStyle name="Header2 2 2 2 9 2 3" xfId="9206" xr:uid="{00000000-0005-0000-0000-0000EC230000}"/>
    <cellStyle name="Header2 2 2 2 9 2 4" xfId="9207" xr:uid="{00000000-0005-0000-0000-0000ED230000}"/>
    <cellStyle name="Header2 2 2 2 9 2 5" xfId="9208" xr:uid="{00000000-0005-0000-0000-0000EE230000}"/>
    <cellStyle name="Header2 2 2 2 9 2 6" xfId="9209" xr:uid="{00000000-0005-0000-0000-0000EF230000}"/>
    <cellStyle name="Header2 2 2 2 9 2 7" xfId="9210" xr:uid="{00000000-0005-0000-0000-0000F0230000}"/>
    <cellStyle name="Header2 2 2 2 9 3" xfId="9211" xr:uid="{00000000-0005-0000-0000-0000F1230000}"/>
    <cellStyle name="Header2 2 2 2 9 3 2" xfId="9212" xr:uid="{00000000-0005-0000-0000-0000F2230000}"/>
    <cellStyle name="Header2 2 2 2 9 3 3" xfId="9213" xr:uid="{00000000-0005-0000-0000-0000F3230000}"/>
    <cellStyle name="Header2 2 2 2 9 3 4" xfId="9214" xr:uid="{00000000-0005-0000-0000-0000F4230000}"/>
    <cellStyle name="Header2 2 2 2 9 3 5" xfId="9215" xr:uid="{00000000-0005-0000-0000-0000F5230000}"/>
    <cellStyle name="Header2 2 2 2 9 3 6" xfId="9216" xr:uid="{00000000-0005-0000-0000-0000F6230000}"/>
    <cellStyle name="Header2 2 2 2 9 3 7" xfId="9217" xr:uid="{00000000-0005-0000-0000-0000F7230000}"/>
    <cellStyle name="Header2 2 2 2 9 4" xfId="9218" xr:uid="{00000000-0005-0000-0000-0000F8230000}"/>
    <cellStyle name="Header2 2 2 2 9 4 2" xfId="9219" xr:uid="{00000000-0005-0000-0000-0000F9230000}"/>
    <cellStyle name="Header2 2 2 2 9 5" xfId="9220" xr:uid="{00000000-0005-0000-0000-0000FA230000}"/>
    <cellStyle name="Header2 2 2 2 9 6" xfId="9221" xr:uid="{00000000-0005-0000-0000-0000FB230000}"/>
    <cellStyle name="Header2 2 2 2 9 7" xfId="9222" xr:uid="{00000000-0005-0000-0000-0000FC230000}"/>
    <cellStyle name="Header2 2 2 2 9 8" xfId="9223" xr:uid="{00000000-0005-0000-0000-0000FD230000}"/>
    <cellStyle name="Header2 2 2 2 9 9" xfId="9224" xr:uid="{00000000-0005-0000-0000-0000FE230000}"/>
    <cellStyle name="Header2 2 2 3" xfId="9225" xr:uid="{00000000-0005-0000-0000-0000FF230000}"/>
    <cellStyle name="Header2 2 2 3 2" xfId="9226" xr:uid="{00000000-0005-0000-0000-000000240000}"/>
    <cellStyle name="Header2 2 2 3 2 2" xfId="9227" xr:uid="{00000000-0005-0000-0000-000001240000}"/>
    <cellStyle name="Header2 2 2 3 2 2 2" xfId="9228" xr:uid="{00000000-0005-0000-0000-000002240000}"/>
    <cellStyle name="Header2 2 2 3 2 2 3" xfId="9229" xr:uid="{00000000-0005-0000-0000-000003240000}"/>
    <cellStyle name="Header2 2 2 3 2 2 4" xfId="9230" xr:uid="{00000000-0005-0000-0000-000004240000}"/>
    <cellStyle name="Header2 2 2 3 2 2 5" xfId="9231" xr:uid="{00000000-0005-0000-0000-000005240000}"/>
    <cellStyle name="Header2 2 2 3 2 3" xfId="9232" xr:uid="{00000000-0005-0000-0000-000006240000}"/>
    <cellStyle name="Header2 2 2 3 2 3 2" xfId="9233" xr:uid="{00000000-0005-0000-0000-000007240000}"/>
    <cellStyle name="Header2 2 2 3 2 3 3" xfId="9234" xr:uid="{00000000-0005-0000-0000-000008240000}"/>
    <cellStyle name="Header2 2 2 3 2 4" xfId="9235" xr:uid="{00000000-0005-0000-0000-000009240000}"/>
    <cellStyle name="Header2 2 2 3 2 5" xfId="9236" xr:uid="{00000000-0005-0000-0000-00000A240000}"/>
    <cellStyle name="Header2 2 2 3 2 6" xfId="9237" xr:uid="{00000000-0005-0000-0000-00000B240000}"/>
    <cellStyle name="Header2 2 2 3 2 6 2" xfId="9238" xr:uid="{00000000-0005-0000-0000-00000C240000}"/>
    <cellStyle name="Header2 2 2 3 2 6 3" xfId="9239" xr:uid="{00000000-0005-0000-0000-00000D240000}"/>
    <cellStyle name="Header2 2 2 3 2 7" xfId="9240" xr:uid="{00000000-0005-0000-0000-00000E240000}"/>
    <cellStyle name="Header2 2 2 3 3" xfId="9241" xr:uid="{00000000-0005-0000-0000-00000F240000}"/>
    <cellStyle name="Header2 2 2 3 3 2" xfId="9242" xr:uid="{00000000-0005-0000-0000-000010240000}"/>
    <cellStyle name="Header2 2 2 3 3 2 2" xfId="9243" xr:uid="{00000000-0005-0000-0000-000011240000}"/>
    <cellStyle name="Header2 2 2 3 3 2 3" xfId="9244" xr:uid="{00000000-0005-0000-0000-000012240000}"/>
    <cellStyle name="Header2 2 2 3 3 2 4" xfId="9245" xr:uid="{00000000-0005-0000-0000-000013240000}"/>
    <cellStyle name="Header2 2 2 3 3 2 5" xfId="9246" xr:uid="{00000000-0005-0000-0000-000014240000}"/>
    <cellStyle name="Header2 2 2 3 3 2 6" xfId="9247" xr:uid="{00000000-0005-0000-0000-000015240000}"/>
    <cellStyle name="Header2 2 2 3 3 3" xfId="9248" xr:uid="{00000000-0005-0000-0000-000016240000}"/>
    <cellStyle name="Header2 2 2 3 3 4" xfId="9249" xr:uid="{00000000-0005-0000-0000-000017240000}"/>
    <cellStyle name="Header2 2 2 3 3 4 2" xfId="9250" xr:uid="{00000000-0005-0000-0000-000018240000}"/>
    <cellStyle name="Header2 2 2 3 3 4 3" xfId="9251" xr:uid="{00000000-0005-0000-0000-000019240000}"/>
    <cellStyle name="Header2 2 2 3 3 5" xfId="9252" xr:uid="{00000000-0005-0000-0000-00001A240000}"/>
    <cellStyle name="Header2 2 2 3 4" xfId="9253" xr:uid="{00000000-0005-0000-0000-00001B240000}"/>
    <cellStyle name="Header2 2 2 3 4 2" xfId="9254" xr:uid="{00000000-0005-0000-0000-00001C240000}"/>
    <cellStyle name="Header2 2 2 3 4 2 2" xfId="9255" xr:uid="{00000000-0005-0000-0000-00001D240000}"/>
    <cellStyle name="Header2 2 2 3 4 3" xfId="9256" xr:uid="{00000000-0005-0000-0000-00001E240000}"/>
    <cellStyle name="Header2 2 2 3 4 4" xfId="9257" xr:uid="{00000000-0005-0000-0000-00001F240000}"/>
    <cellStyle name="Header2 2 2 3 4 5" xfId="9258" xr:uid="{00000000-0005-0000-0000-000020240000}"/>
    <cellStyle name="Header2 2 2 3 5" xfId="9259" xr:uid="{00000000-0005-0000-0000-000021240000}"/>
    <cellStyle name="Header2 2 2 3 5 2" xfId="9260" xr:uid="{00000000-0005-0000-0000-000022240000}"/>
    <cellStyle name="Header2 2 2 3 5 3" xfId="9261" xr:uid="{00000000-0005-0000-0000-000023240000}"/>
    <cellStyle name="Header2 2 2 3 5 4" xfId="9262" xr:uid="{00000000-0005-0000-0000-000024240000}"/>
    <cellStyle name="Header2 2 2 3 5 5" xfId="9263" xr:uid="{00000000-0005-0000-0000-000025240000}"/>
    <cellStyle name="Header2 2 2 3 6" xfId="9264" xr:uid="{00000000-0005-0000-0000-000026240000}"/>
    <cellStyle name="Header2 2 2 3 7" xfId="9265" xr:uid="{00000000-0005-0000-0000-000027240000}"/>
    <cellStyle name="Header2 2 2 3 8" xfId="9266" xr:uid="{00000000-0005-0000-0000-000028240000}"/>
    <cellStyle name="Header2 2 2 3 9" xfId="9267" xr:uid="{00000000-0005-0000-0000-000029240000}"/>
    <cellStyle name="Header2 2 2 4" xfId="9268" xr:uid="{00000000-0005-0000-0000-00002A240000}"/>
    <cellStyle name="Header2 2 2 4 2" xfId="9269" xr:uid="{00000000-0005-0000-0000-00002B240000}"/>
    <cellStyle name="Header2 2 2 4 2 2" xfId="9270" xr:uid="{00000000-0005-0000-0000-00002C240000}"/>
    <cellStyle name="Header2 2 2 4 2 2 2" xfId="9271" xr:uid="{00000000-0005-0000-0000-00002D240000}"/>
    <cellStyle name="Header2 2 2 4 2 2 3" xfId="9272" xr:uid="{00000000-0005-0000-0000-00002E240000}"/>
    <cellStyle name="Header2 2 2 4 2 2 4" xfId="9273" xr:uid="{00000000-0005-0000-0000-00002F240000}"/>
    <cellStyle name="Header2 2 2 4 2 3" xfId="9274" xr:uid="{00000000-0005-0000-0000-000030240000}"/>
    <cellStyle name="Header2 2 2 4 2 4" xfId="9275" xr:uid="{00000000-0005-0000-0000-000031240000}"/>
    <cellStyle name="Header2 2 2 4 2 5" xfId="9276" xr:uid="{00000000-0005-0000-0000-000032240000}"/>
    <cellStyle name="Header2 2 2 4 2 6" xfId="9277" xr:uid="{00000000-0005-0000-0000-000033240000}"/>
    <cellStyle name="Header2 2 2 4 2 6 2" xfId="9278" xr:uid="{00000000-0005-0000-0000-000034240000}"/>
    <cellStyle name="Header2 2 2 4 2 6 3" xfId="9279" xr:uid="{00000000-0005-0000-0000-000035240000}"/>
    <cellStyle name="Header2 2 2 4 3" xfId="9280" xr:uid="{00000000-0005-0000-0000-000036240000}"/>
    <cellStyle name="Header2 2 2 4 3 2" xfId="9281" xr:uid="{00000000-0005-0000-0000-000037240000}"/>
    <cellStyle name="Header2 2 2 4 3 2 2" xfId="9282" xr:uid="{00000000-0005-0000-0000-000038240000}"/>
    <cellStyle name="Header2 2 2 4 3 2 3" xfId="9283" xr:uid="{00000000-0005-0000-0000-000039240000}"/>
    <cellStyle name="Header2 2 2 4 3 2 4" xfId="9284" xr:uid="{00000000-0005-0000-0000-00003A240000}"/>
    <cellStyle name="Header2 2 2 4 3 3" xfId="9285" xr:uid="{00000000-0005-0000-0000-00003B240000}"/>
    <cellStyle name="Header2 2 2 4 3 4" xfId="9286" xr:uid="{00000000-0005-0000-0000-00003C240000}"/>
    <cellStyle name="Header2 2 2 4 3 4 2" xfId="9287" xr:uid="{00000000-0005-0000-0000-00003D240000}"/>
    <cellStyle name="Header2 2 2 4 3 4 3" xfId="9288" xr:uid="{00000000-0005-0000-0000-00003E240000}"/>
    <cellStyle name="Header2 2 2 4 3 5" xfId="9289" xr:uid="{00000000-0005-0000-0000-00003F240000}"/>
    <cellStyle name="Header2 2 2 4 4" xfId="9290" xr:uid="{00000000-0005-0000-0000-000040240000}"/>
    <cellStyle name="Header2 2 2 4 4 2" xfId="9291" xr:uid="{00000000-0005-0000-0000-000041240000}"/>
    <cellStyle name="Header2 2 2 4 4 3" xfId="9292" xr:uid="{00000000-0005-0000-0000-000042240000}"/>
    <cellStyle name="Header2 2 2 4 4 4" xfId="9293" xr:uid="{00000000-0005-0000-0000-000043240000}"/>
    <cellStyle name="Header2 2 2 4 4 5" xfId="9294" xr:uid="{00000000-0005-0000-0000-000044240000}"/>
    <cellStyle name="Header2 2 2 4 5" xfId="9295" xr:uid="{00000000-0005-0000-0000-000045240000}"/>
    <cellStyle name="Header2 2 2 4 6" xfId="9296" xr:uid="{00000000-0005-0000-0000-000046240000}"/>
    <cellStyle name="Header2 2 2 4 7" xfId="9297" xr:uid="{00000000-0005-0000-0000-000047240000}"/>
    <cellStyle name="Header2 2 2 4 7 2" xfId="9298" xr:uid="{00000000-0005-0000-0000-000048240000}"/>
    <cellStyle name="Header2 2 2 4 7 3" xfId="9299" xr:uid="{00000000-0005-0000-0000-000049240000}"/>
    <cellStyle name="Header2 2 2 4 8" xfId="9300" xr:uid="{00000000-0005-0000-0000-00004A240000}"/>
    <cellStyle name="Header2 2 2 5" xfId="9301" xr:uid="{00000000-0005-0000-0000-00004B240000}"/>
    <cellStyle name="Header2 2 2 5 2" xfId="9302" xr:uid="{00000000-0005-0000-0000-00004C240000}"/>
    <cellStyle name="Header2 2 2 5 2 2" xfId="9303" xr:uid="{00000000-0005-0000-0000-00004D240000}"/>
    <cellStyle name="Header2 2 2 5 2 3" xfId="9304" xr:uid="{00000000-0005-0000-0000-00004E240000}"/>
    <cellStyle name="Header2 2 2 5 2 4" xfId="9305" xr:uid="{00000000-0005-0000-0000-00004F240000}"/>
    <cellStyle name="Header2 2 2 5 2 5" xfId="9306" xr:uid="{00000000-0005-0000-0000-000050240000}"/>
    <cellStyle name="Header2 2 2 5 2 5 2" xfId="9307" xr:uid="{00000000-0005-0000-0000-000051240000}"/>
    <cellStyle name="Header2 2 2 5 2 5 3" xfId="9308" xr:uid="{00000000-0005-0000-0000-000052240000}"/>
    <cellStyle name="Header2 2 2 5 2 6" xfId="9309" xr:uid="{00000000-0005-0000-0000-000053240000}"/>
    <cellStyle name="Header2 2 2 5 3" xfId="9310" xr:uid="{00000000-0005-0000-0000-000054240000}"/>
    <cellStyle name="Header2 2 2 5 3 2" xfId="9311" xr:uid="{00000000-0005-0000-0000-000055240000}"/>
    <cellStyle name="Header2 2 2 5 3 2 2" xfId="9312" xr:uid="{00000000-0005-0000-0000-000056240000}"/>
    <cellStyle name="Header2 2 2 5 3 2 3" xfId="9313" xr:uid="{00000000-0005-0000-0000-000057240000}"/>
    <cellStyle name="Header2 2 2 5 3 3" xfId="9314" xr:uid="{00000000-0005-0000-0000-000058240000}"/>
    <cellStyle name="Header2 2 2 5 3 4" xfId="9315" xr:uid="{00000000-0005-0000-0000-000059240000}"/>
    <cellStyle name="Header2 2 2 5 3 5" xfId="9316" xr:uid="{00000000-0005-0000-0000-00005A240000}"/>
    <cellStyle name="Header2 2 2 5 4" xfId="9317" xr:uid="{00000000-0005-0000-0000-00005B240000}"/>
    <cellStyle name="Header2 2 2 5 4 2" xfId="9318" xr:uid="{00000000-0005-0000-0000-00005C240000}"/>
    <cellStyle name="Header2 2 2 5 4 3" xfId="9319" xr:uid="{00000000-0005-0000-0000-00005D240000}"/>
    <cellStyle name="Header2 2 2 5 4 4" xfId="9320" xr:uid="{00000000-0005-0000-0000-00005E240000}"/>
    <cellStyle name="Header2 2 2 5 4 5" xfId="9321" xr:uid="{00000000-0005-0000-0000-00005F240000}"/>
    <cellStyle name="Header2 2 2 5 5" xfId="9322" xr:uid="{00000000-0005-0000-0000-000060240000}"/>
    <cellStyle name="Header2 2 2 5 6" xfId="9323" xr:uid="{00000000-0005-0000-0000-000061240000}"/>
    <cellStyle name="Header2 2 2 5 6 2" xfId="9324" xr:uid="{00000000-0005-0000-0000-000062240000}"/>
    <cellStyle name="Header2 2 2 5 6 3" xfId="9325" xr:uid="{00000000-0005-0000-0000-000063240000}"/>
    <cellStyle name="Header2 2 2 5 7" xfId="9326" xr:uid="{00000000-0005-0000-0000-000064240000}"/>
    <cellStyle name="Header2 2 2 5 8" xfId="9327" xr:uid="{00000000-0005-0000-0000-000065240000}"/>
    <cellStyle name="Header2 2 2 6" xfId="9328" xr:uid="{00000000-0005-0000-0000-000066240000}"/>
    <cellStyle name="Header2 2 2 6 2" xfId="9329" xr:uid="{00000000-0005-0000-0000-000067240000}"/>
    <cellStyle name="Header2 2 2 6 2 2" xfId="9330" xr:uid="{00000000-0005-0000-0000-000068240000}"/>
    <cellStyle name="Header2 2 2 6 2 2 2" xfId="9331" xr:uid="{00000000-0005-0000-0000-000069240000}"/>
    <cellStyle name="Header2 2 2 6 2 2 3" xfId="9332" xr:uid="{00000000-0005-0000-0000-00006A240000}"/>
    <cellStyle name="Header2 2 2 6 2 3" xfId="9333" xr:uid="{00000000-0005-0000-0000-00006B240000}"/>
    <cellStyle name="Header2 2 2 6 2 4" xfId="9334" xr:uid="{00000000-0005-0000-0000-00006C240000}"/>
    <cellStyle name="Header2 2 2 6 2 5" xfId="9335" xr:uid="{00000000-0005-0000-0000-00006D240000}"/>
    <cellStyle name="Header2 2 2 6 3" xfId="9336" xr:uid="{00000000-0005-0000-0000-00006E240000}"/>
    <cellStyle name="Header2 2 2 6 3 2" xfId="9337" xr:uid="{00000000-0005-0000-0000-00006F240000}"/>
    <cellStyle name="Header2 2 2 6 3 2 2" xfId="9338" xr:uid="{00000000-0005-0000-0000-000070240000}"/>
    <cellStyle name="Header2 2 2 6 3 2 3" xfId="9339" xr:uid="{00000000-0005-0000-0000-000071240000}"/>
    <cellStyle name="Header2 2 2 6 3 3" xfId="9340" xr:uid="{00000000-0005-0000-0000-000072240000}"/>
    <cellStyle name="Header2 2 2 6 3 4" xfId="9341" xr:uid="{00000000-0005-0000-0000-000073240000}"/>
    <cellStyle name="Header2 2 2 6 3 5" xfId="9342" xr:uid="{00000000-0005-0000-0000-000074240000}"/>
    <cellStyle name="Header2 2 2 6 4" xfId="9343" xr:uid="{00000000-0005-0000-0000-000075240000}"/>
    <cellStyle name="Header2 2 2 6 4 2" xfId="9344" xr:uid="{00000000-0005-0000-0000-000076240000}"/>
    <cellStyle name="Header2 2 2 6 4 3" xfId="9345" xr:uid="{00000000-0005-0000-0000-000077240000}"/>
    <cellStyle name="Header2 2 2 6 5" xfId="9346" xr:uid="{00000000-0005-0000-0000-000078240000}"/>
    <cellStyle name="Header2 2 2 6 6" xfId="9347" xr:uid="{00000000-0005-0000-0000-000079240000}"/>
    <cellStyle name="Header2 2 2 6 6 2" xfId="9348" xr:uid="{00000000-0005-0000-0000-00007A240000}"/>
    <cellStyle name="Header2 2 2 6 6 3" xfId="9349" xr:uid="{00000000-0005-0000-0000-00007B240000}"/>
    <cellStyle name="Header2 2 2 6 7" xfId="9350" xr:uid="{00000000-0005-0000-0000-00007C240000}"/>
    <cellStyle name="Header2 2 2 7" xfId="9351" xr:uid="{00000000-0005-0000-0000-00007D240000}"/>
    <cellStyle name="Header2 2 2 7 2" xfId="9352" xr:uid="{00000000-0005-0000-0000-00007E240000}"/>
    <cellStyle name="Header2 2 2 7 2 2" xfId="9353" xr:uid="{00000000-0005-0000-0000-00007F240000}"/>
    <cellStyle name="Header2 2 2 7 2 2 2" xfId="9354" xr:uid="{00000000-0005-0000-0000-000080240000}"/>
    <cellStyle name="Header2 2 2 7 2 2 3" xfId="9355" xr:uid="{00000000-0005-0000-0000-000081240000}"/>
    <cellStyle name="Header2 2 2 7 2 3" xfId="9356" xr:uid="{00000000-0005-0000-0000-000082240000}"/>
    <cellStyle name="Header2 2 2 7 2 4" xfId="9357" xr:uid="{00000000-0005-0000-0000-000083240000}"/>
    <cellStyle name="Header2 2 2 7 2 5" xfId="9358" xr:uid="{00000000-0005-0000-0000-000084240000}"/>
    <cellStyle name="Header2 2 2 7 3" xfId="9359" xr:uid="{00000000-0005-0000-0000-000085240000}"/>
    <cellStyle name="Header2 2 2 7 3 2" xfId="9360" xr:uid="{00000000-0005-0000-0000-000086240000}"/>
    <cellStyle name="Header2 2 2 7 3 2 2" xfId="9361" xr:uid="{00000000-0005-0000-0000-000087240000}"/>
    <cellStyle name="Header2 2 2 7 3 2 3" xfId="9362" xr:uid="{00000000-0005-0000-0000-000088240000}"/>
    <cellStyle name="Header2 2 2 7 3 3" xfId="9363" xr:uid="{00000000-0005-0000-0000-000089240000}"/>
    <cellStyle name="Header2 2 2 7 3 4" xfId="9364" xr:uid="{00000000-0005-0000-0000-00008A240000}"/>
    <cellStyle name="Header2 2 2 7 3 5" xfId="9365" xr:uid="{00000000-0005-0000-0000-00008B240000}"/>
    <cellStyle name="Header2 2 2 7 4" xfId="9366" xr:uid="{00000000-0005-0000-0000-00008C240000}"/>
    <cellStyle name="Header2 2 2 7 4 2" xfId="9367" xr:uid="{00000000-0005-0000-0000-00008D240000}"/>
    <cellStyle name="Header2 2 2 7 4 3" xfId="9368" xr:uid="{00000000-0005-0000-0000-00008E240000}"/>
    <cellStyle name="Header2 2 2 7 5" xfId="9369" xr:uid="{00000000-0005-0000-0000-00008F240000}"/>
    <cellStyle name="Header2 2 2 7 6" xfId="9370" xr:uid="{00000000-0005-0000-0000-000090240000}"/>
    <cellStyle name="Header2 2 2 7 7" xfId="9371" xr:uid="{00000000-0005-0000-0000-000091240000}"/>
    <cellStyle name="Header2 2 2 8" xfId="9372" xr:uid="{00000000-0005-0000-0000-000092240000}"/>
    <cellStyle name="Header2 2 2 8 2" xfId="9373" xr:uid="{00000000-0005-0000-0000-000093240000}"/>
    <cellStyle name="Header2 2 2 8 2 2" xfId="9374" xr:uid="{00000000-0005-0000-0000-000094240000}"/>
    <cellStyle name="Header2 2 2 8 2 3" xfId="9375" xr:uid="{00000000-0005-0000-0000-000095240000}"/>
    <cellStyle name="Header2 2 2 8 2 4" xfId="9376" xr:uid="{00000000-0005-0000-0000-000096240000}"/>
    <cellStyle name="Header2 2 2 8 2 5" xfId="9377" xr:uid="{00000000-0005-0000-0000-000097240000}"/>
    <cellStyle name="Header2 2 2 8 3" xfId="9378" xr:uid="{00000000-0005-0000-0000-000098240000}"/>
    <cellStyle name="Header2 2 2 8 3 2" xfId="9379" xr:uid="{00000000-0005-0000-0000-000099240000}"/>
    <cellStyle name="Header2 2 2 8 3 3" xfId="9380" xr:uid="{00000000-0005-0000-0000-00009A240000}"/>
    <cellStyle name="Header2 2 2 8 3 4" xfId="9381" xr:uid="{00000000-0005-0000-0000-00009B240000}"/>
    <cellStyle name="Header2 2 2 8 3 5" xfId="9382" xr:uid="{00000000-0005-0000-0000-00009C240000}"/>
    <cellStyle name="Header2 2 2 8 4" xfId="9383" xr:uid="{00000000-0005-0000-0000-00009D240000}"/>
    <cellStyle name="Header2 2 2 8 4 2" xfId="9384" xr:uid="{00000000-0005-0000-0000-00009E240000}"/>
    <cellStyle name="Header2 2 2 8 4 3" xfId="9385" xr:uid="{00000000-0005-0000-0000-00009F240000}"/>
    <cellStyle name="Header2 2 2 8 5" xfId="9386" xr:uid="{00000000-0005-0000-0000-0000A0240000}"/>
    <cellStyle name="Header2 2 2 8 6" xfId="9387" xr:uid="{00000000-0005-0000-0000-0000A1240000}"/>
    <cellStyle name="Header2 2 2 8 7" xfId="9388" xr:uid="{00000000-0005-0000-0000-0000A2240000}"/>
    <cellStyle name="Header2 2 2 9" xfId="9389" xr:uid="{00000000-0005-0000-0000-0000A3240000}"/>
    <cellStyle name="Header2 2 20" xfId="9390" xr:uid="{00000000-0005-0000-0000-0000A4240000}"/>
    <cellStyle name="Header2 2 21" xfId="9391" xr:uid="{00000000-0005-0000-0000-0000A5240000}"/>
    <cellStyle name="Header2 2 22" xfId="9392" xr:uid="{00000000-0005-0000-0000-0000A6240000}"/>
    <cellStyle name="Header2 2 3" xfId="9393" xr:uid="{00000000-0005-0000-0000-0000A7240000}"/>
    <cellStyle name="Header2 2 3 10" xfId="9394" xr:uid="{00000000-0005-0000-0000-0000A8240000}"/>
    <cellStyle name="Header2 2 3 11" xfId="9395" xr:uid="{00000000-0005-0000-0000-0000A9240000}"/>
    <cellStyle name="Header2 2 3 12" xfId="9396" xr:uid="{00000000-0005-0000-0000-0000AA240000}"/>
    <cellStyle name="Header2 2 3 2" xfId="9397" xr:uid="{00000000-0005-0000-0000-0000AB240000}"/>
    <cellStyle name="Header2 2 3 2 2" xfId="9398" xr:uid="{00000000-0005-0000-0000-0000AC240000}"/>
    <cellStyle name="Header2 2 3 2 2 2" xfId="9399" xr:uid="{00000000-0005-0000-0000-0000AD240000}"/>
    <cellStyle name="Header2 2 3 2 2 2 2" xfId="9400" xr:uid="{00000000-0005-0000-0000-0000AE240000}"/>
    <cellStyle name="Header2 2 3 2 2 2 3" xfId="9401" xr:uid="{00000000-0005-0000-0000-0000AF240000}"/>
    <cellStyle name="Header2 2 3 2 2 2 4" xfId="9402" xr:uid="{00000000-0005-0000-0000-0000B0240000}"/>
    <cellStyle name="Header2 2 3 2 2 2 5" xfId="9403" xr:uid="{00000000-0005-0000-0000-0000B1240000}"/>
    <cellStyle name="Header2 2 3 2 2 3" xfId="9404" xr:uid="{00000000-0005-0000-0000-0000B2240000}"/>
    <cellStyle name="Header2 2 3 2 2 3 2" xfId="9405" xr:uid="{00000000-0005-0000-0000-0000B3240000}"/>
    <cellStyle name="Header2 2 3 2 2 3 3" xfId="9406" xr:uid="{00000000-0005-0000-0000-0000B4240000}"/>
    <cellStyle name="Header2 2 3 2 2 4" xfId="9407" xr:uid="{00000000-0005-0000-0000-0000B5240000}"/>
    <cellStyle name="Header2 2 3 2 2 5" xfId="9408" xr:uid="{00000000-0005-0000-0000-0000B6240000}"/>
    <cellStyle name="Header2 2 3 2 2 6" xfId="9409" xr:uid="{00000000-0005-0000-0000-0000B7240000}"/>
    <cellStyle name="Header2 2 3 2 2 6 2" xfId="9410" xr:uid="{00000000-0005-0000-0000-0000B8240000}"/>
    <cellStyle name="Header2 2 3 2 2 6 3" xfId="9411" xr:uid="{00000000-0005-0000-0000-0000B9240000}"/>
    <cellStyle name="Header2 2 3 2 2 7" xfId="9412" xr:uid="{00000000-0005-0000-0000-0000BA240000}"/>
    <cellStyle name="Header2 2 3 2 3" xfId="9413" xr:uid="{00000000-0005-0000-0000-0000BB240000}"/>
    <cellStyle name="Header2 2 3 2 3 2" xfId="9414" xr:uid="{00000000-0005-0000-0000-0000BC240000}"/>
    <cellStyle name="Header2 2 3 2 3 2 2" xfId="9415" xr:uid="{00000000-0005-0000-0000-0000BD240000}"/>
    <cellStyle name="Header2 2 3 2 3 2 3" xfId="9416" xr:uid="{00000000-0005-0000-0000-0000BE240000}"/>
    <cellStyle name="Header2 2 3 2 3 2 4" xfId="9417" xr:uid="{00000000-0005-0000-0000-0000BF240000}"/>
    <cellStyle name="Header2 2 3 2 3 2 5" xfId="9418" xr:uid="{00000000-0005-0000-0000-0000C0240000}"/>
    <cellStyle name="Header2 2 3 2 3 2 6" xfId="9419" xr:uid="{00000000-0005-0000-0000-0000C1240000}"/>
    <cellStyle name="Header2 2 3 2 3 3" xfId="9420" xr:uid="{00000000-0005-0000-0000-0000C2240000}"/>
    <cellStyle name="Header2 2 3 2 3 4" xfId="9421" xr:uid="{00000000-0005-0000-0000-0000C3240000}"/>
    <cellStyle name="Header2 2 3 2 3 4 2" xfId="9422" xr:uid="{00000000-0005-0000-0000-0000C4240000}"/>
    <cellStyle name="Header2 2 3 2 3 4 3" xfId="9423" xr:uid="{00000000-0005-0000-0000-0000C5240000}"/>
    <cellStyle name="Header2 2 3 2 3 5" xfId="9424" xr:uid="{00000000-0005-0000-0000-0000C6240000}"/>
    <cellStyle name="Header2 2 3 2 4" xfId="9425" xr:uid="{00000000-0005-0000-0000-0000C7240000}"/>
    <cellStyle name="Header2 2 3 2 4 2" xfId="9426" xr:uid="{00000000-0005-0000-0000-0000C8240000}"/>
    <cellStyle name="Header2 2 3 2 4 3" xfId="9427" xr:uid="{00000000-0005-0000-0000-0000C9240000}"/>
    <cellStyle name="Header2 2 3 2 4 4" xfId="9428" xr:uid="{00000000-0005-0000-0000-0000CA240000}"/>
    <cellStyle name="Header2 2 3 2 4 5" xfId="9429" xr:uid="{00000000-0005-0000-0000-0000CB240000}"/>
    <cellStyle name="Header2 2 3 2 5" xfId="9430" xr:uid="{00000000-0005-0000-0000-0000CC240000}"/>
    <cellStyle name="Header2 2 3 2 6" xfId="9431" xr:uid="{00000000-0005-0000-0000-0000CD240000}"/>
    <cellStyle name="Header2 2 3 2 6 2" xfId="9432" xr:uid="{00000000-0005-0000-0000-0000CE240000}"/>
    <cellStyle name="Header2 2 3 2 6 3" xfId="9433" xr:uid="{00000000-0005-0000-0000-0000CF240000}"/>
    <cellStyle name="Header2 2 3 2 7" xfId="9434" xr:uid="{00000000-0005-0000-0000-0000D0240000}"/>
    <cellStyle name="Header2 2 3 2 8" xfId="9435" xr:uid="{00000000-0005-0000-0000-0000D1240000}"/>
    <cellStyle name="Header2 2 3 3" xfId="9436" xr:uid="{00000000-0005-0000-0000-0000D2240000}"/>
    <cellStyle name="Header2 2 3 3 2" xfId="9437" xr:uid="{00000000-0005-0000-0000-0000D3240000}"/>
    <cellStyle name="Header2 2 3 3 2 2" xfId="9438" xr:uid="{00000000-0005-0000-0000-0000D4240000}"/>
    <cellStyle name="Header2 2 3 3 2 2 2" xfId="9439" xr:uid="{00000000-0005-0000-0000-0000D5240000}"/>
    <cellStyle name="Header2 2 3 3 2 2 3" xfId="9440" xr:uid="{00000000-0005-0000-0000-0000D6240000}"/>
    <cellStyle name="Header2 2 3 3 2 2 4" xfId="9441" xr:uid="{00000000-0005-0000-0000-0000D7240000}"/>
    <cellStyle name="Header2 2 3 3 2 3" xfId="9442" xr:uid="{00000000-0005-0000-0000-0000D8240000}"/>
    <cellStyle name="Header2 2 3 3 2 4" xfId="9443" xr:uid="{00000000-0005-0000-0000-0000D9240000}"/>
    <cellStyle name="Header2 2 3 3 2 5" xfId="9444" xr:uid="{00000000-0005-0000-0000-0000DA240000}"/>
    <cellStyle name="Header2 2 3 3 2 6" xfId="9445" xr:uid="{00000000-0005-0000-0000-0000DB240000}"/>
    <cellStyle name="Header2 2 3 3 2 6 2" xfId="9446" xr:uid="{00000000-0005-0000-0000-0000DC240000}"/>
    <cellStyle name="Header2 2 3 3 2 6 3" xfId="9447" xr:uid="{00000000-0005-0000-0000-0000DD240000}"/>
    <cellStyle name="Header2 2 3 3 3" xfId="9448" xr:uid="{00000000-0005-0000-0000-0000DE240000}"/>
    <cellStyle name="Header2 2 3 3 3 2" xfId="9449" xr:uid="{00000000-0005-0000-0000-0000DF240000}"/>
    <cellStyle name="Header2 2 3 3 3 2 2" xfId="9450" xr:uid="{00000000-0005-0000-0000-0000E0240000}"/>
    <cellStyle name="Header2 2 3 3 3 2 3" xfId="9451" xr:uid="{00000000-0005-0000-0000-0000E1240000}"/>
    <cellStyle name="Header2 2 3 3 3 2 4" xfId="9452" xr:uid="{00000000-0005-0000-0000-0000E2240000}"/>
    <cellStyle name="Header2 2 3 3 3 3" xfId="9453" xr:uid="{00000000-0005-0000-0000-0000E3240000}"/>
    <cellStyle name="Header2 2 3 3 3 4" xfId="9454" xr:uid="{00000000-0005-0000-0000-0000E4240000}"/>
    <cellStyle name="Header2 2 3 3 3 4 2" xfId="9455" xr:uid="{00000000-0005-0000-0000-0000E5240000}"/>
    <cellStyle name="Header2 2 3 3 3 4 3" xfId="9456" xr:uid="{00000000-0005-0000-0000-0000E6240000}"/>
    <cellStyle name="Header2 2 3 3 3 5" xfId="9457" xr:uid="{00000000-0005-0000-0000-0000E7240000}"/>
    <cellStyle name="Header2 2 3 3 4" xfId="9458" xr:uid="{00000000-0005-0000-0000-0000E8240000}"/>
    <cellStyle name="Header2 2 3 3 4 2" xfId="9459" xr:uid="{00000000-0005-0000-0000-0000E9240000}"/>
    <cellStyle name="Header2 2 3 3 4 3" xfId="9460" xr:uid="{00000000-0005-0000-0000-0000EA240000}"/>
    <cellStyle name="Header2 2 3 3 4 4" xfId="9461" xr:uid="{00000000-0005-0000-0000-0000EB240000}"/>
    <cellStyle name="Header2 2 3 3 4 5" xfId="9462" xr:uid="{00000000-0005-0000-0000-0000EC240000}"/>
    <cellStyle name="Header2 2 3 3 5" xfId="9463" xr:uid="{00000000-0005-0000-0000-0000ED240000}"/>
    <cellStyle name="Header2 2 3 3 6" xfId="9464" xr:uid="{00000000-0005-0000-0000-0000EE240000}"/>
    <cellStyle name="Header2 2 3 3 7" xfId="9465" xr:uid="{00000000-0005-0000-0000-0000EF240000}"/>
    <cellStyle name="Header2 2 3 3 7 2" xfId="9466" xr:uid="{00000000-0005-0000-0000-0000F0240000}"/>
    <cellStyle name="Header2 2 3 3 7 3" xfId="9467" xr:uid="{00000000-0005-0000-0000-0000F1240000}"/>
    <cellStyle name="Header2 2 3 3 8" xfId="9468" xr:uid="{00000000-0005-0000-0000-0000F2240000}"/>
    <cellStyle name="Header2 2 3 4" xfId="9469" xr:uid="{00000000-0005-0000-0000-0000F3240000}"/>
    <cellStyle name="Header2 2 3 4 2" xfId="9470" xr:uid="{00000000-0005-0000-0000-0000F4240000}"/>
    <cellStyle name="Header2 2 3 4 2 2" xfId="9471" xr:uid="{00000000-0005-0000-0000-0000F5240000}"/>
    <cellStyle name="Header2 2 3 4 2 2 2" xfId="9472" xr:uid="{00000000-0005-0000-0000-0000F6240000}"/>
    <cellStyle name="Header2 2 3 4 2 2 2 2" xfId="9473" xr:uid="{00000000-0005-0000-0000-0000F7240000}"/>
    <cellStyle name="Header2 2 3 4 2 2 3" xfId="9474" xr:uid="{00000000-0005-0000-0000-0000F8240000}"/>
    <cellStyle name="Header2 2 3 4 2 2 3 2" xfId="9475" xr:uid="{00000000-0005-0000-0000-0000F9240000}"/>
    <cellStyle name="Header2 2 3 4 2 2 4" xfId="9476" xr:uid="{00000000-0005-0000-0000-0000FA240000}"/>
    <cellStyle name="Header2 2 3 4 2 3" xfId="9477" xr:uid="{00000000-0005-0000-0000-0000FB240000}"/>
    <cellStyle name="Header2 2 3 4 2 3 2" xfId="9478" xr:uid="{00000000-0005-0000-0000-0000FC240000}"/>
    <cellStyle name="Header2 2 3 4 2 4" xfId="9479" xr:uid="{00000000-0005-0000-0000-0000FD240000}"/>
    <cellStyle name="Header2 2 3 4 2 4 2" xfId="9480" xr:uid="{00000000-0005-0000-0000-0000FE240000}"/>
    <cellStyle name="Header2 2 3 4 2 5" xfId="9481" xr:uid="{00000000-0005-0000-0000-0000FF240000}"/>
    <cellStyle name="Header2 2 3 4 2 5 2" xfId="9482" xr:uid="{00000000-0005-0000-0000-000000250000}"/>
    <cellStyle name="Header2 2 3 4 2 6" xfId="9483" xr:uid="{00000000-0005-0000-0000-000001250000}"/>
    <cellStyle name="Header2 2 3 4 2 6 2" xfId="9484" xr:uid="{00000000-0005-0000-0000-000002250000}"/>
    <cellStyle name="Header2 2 3 4 2 6 3" xfId="9485" xr:uid="{00000000-0005-0000-0000-000003250000}"/>
    <cellStyle name="Header2 2 3 4 2 7" xfId="9486" xr:uid="{00000000-0005-0000-0000-000004250000}"/>
    <cellStyle name="Header2 2 3 4 3" xfId="9487" xr:uid="{00000000-0005-0000-0000-000005250000}"/>
    <cellStyle name="Header2 2 3 4 3 2" xfId="9488" xr:uid="{00000000-0005-0000-0000-000006250000}"/>
    <cellStyle name="Header2 2 3 4 3 2 2" xfId="9489" xr:uid="{00000000-0005-0000-0000-000007250000}"/>
    <cellStyle name="Header2 2 3 4 3 3" xfId="9490" xr:uid="{00000000-0005-0000-0000-000008250000}"/>
    <cellStyle name="Header2 2 3 4 3 3 2" xfId="9491" xr:uid="{00000000-0005-0000-0000-000009250000}"/>
    <cellStyle name="Header2 2 3 4 3 4" xfId="9492" xr:uid="{00000000-0005-0000-0000-00000A250000}"/>
    <cellStyle name="Header2 2 3 4 3 4 2" xfId="9493" xr:uid="{00000000-0005-0000-0000-00000B250000}"/>
    <cellStyle name="Header2 2 3 4 3 5" xfId="9494" xr:uid="{00000000-0005-0000-0000-00000C250000}"/>
    <cellStyle name="Header2 2 3 4 3 5 2" xfId="9495" xr:uid="{00000000-0005-0000-0000-00000D250000}"/>
    <cellStyle name="Header2 2 3 4 3 5 3" xfId="9496" xr:uid="{00000000-0005-0000-0000-00000E250000}"/>
    <cellStyle name="Header2 2 3 4 3 6" xfId="9497" xr:uid="{00000000-0005-0000-0000-00000F250000}"/>
    <cellStyle name="Header2 2 3 4 4" xfId="9498" xr:uid="{00000000-0005-0000-0000-000010250000}"/>
    <cellStyle name="Header2 2 3 4 4 2" xfId="9499" xr:uid="{00000000-0005-0000-0000-000011250000}"/>
    <cellStyle name="Header2 2 3 4 4 3" xfId="9500" xr:uid="{00000000-0005-0000-0000-000012250000}"/>
    <cellStyle name="Header2 2 3 4 4 4" xfId="9501" xr:uid="{00000000-0005-0000-0000-000013250000}"/>
    <cellStyle name="Header2 2 3 4 4 5" xfId="9502" xr:uid="{00000000-0005-0000-0000-000014250000}"/>
    <cellStyle name="Header2 2 3 4 5" xfId="9503" xr:uid="{00000000-0005-0000-0000-000015250000}"/>
    <cellStyle name="Header2 2 3 4 5 2" xfId="9504" xr:uid="{00000000-0005-0000-0000-000016250000}"/>
    <cellStyle name="Header2 2 3 4 6" xfId="9505" xr:uid="{00000000-0005-0000-0000-000017250000}"/>
    <cellStyle name="Header2 2 3 4 6 2" xfId="9506" xr:uid="{00000000-0005-0000-0000-000018250000}"/>
    <cellStyle name="Header2 2 3 4 7" xfId="9507" xr:uid="{00000000-0005-0000-0000-000019250000}"/>
    <cellStyle name="Header2 2 3 4 7 2" xfId="9508" xr:uid="{00000000-0005-0000-0000-00001A250000}"/>
    <cellStyle name="Header2 2 3 4 7 3" xfId="9509" xr:uid="{00000000-0005-0000-0000-00001B250000}"/>
    <cellStyle name="Header2 2 3 4 8" xfId="9510" xr:uid="{00000000-0005-0000-0000-00001C250000}"/>
    <cellStyle name="Header2 2 3 4 8 2" xfId="9511" xr:uid="{00000000-0005-0000-0000-00001D250000}"/>
    <cellStyle name="Header2 2 3 4 9" xfId="9512" xr:uid="{00000000-0005-0000-0000-00001E250000}"/>
    <cellStyle name="Header2 2 3 5" xfId="9513" xr:uid="{00000000-0005-0000-0000-00001F250000}"/>
    <cellStyle name="Header2 2 3 5 2" xfId="9514" xr:uid="{00000000-0005-0000-0000-000020250000}"/>
    <cellStyle name="Header2 2 3 5 2 2" xfId="9515" xr:uid="{00000000-0005-0000-0000-000021250000}"/>
    <cellStyle name="Header2 2 3 5 2 2 2" xfId="9516" xr:uid="{00000000-0005-0000-0000-000022250000}"/>
    <cellStyle name="Header2 2 3 5 2 2 3" xfId="9517" xr:uid="{00000000-0005-0000-0000-000023250000}"/>
    <cellStyle name="Header2 2 3 5 2 3" xfId="9518" xr:uid="{00000000-0005-0000-0000-000024250000}"/>
    <cellStyle name="Header2 2 3 5 2 4" xfId="9519" xr:uid="{00000000-0005-0000-0000-000025250000}"/>
    <cellStyle name="Header2 2 3 5 2 5" xfId="9520" xr:uid="{00000000-0005-0000-0000-000026250000}"/>
    <cellStyle name="Header2 2 3 5 3" xfId="9521" xr:uid="{00000000-0005-0000-0000-000027250000}"/>
    <cellStyle name="Header2 2 3 5 3 2" xfId="9522" xr:uid="{00000000-0005-0000-0000-000028250000}"/>
    <cellStyle name="Header2 2 3 5 3 2 2" xfId="9523" xr:uid="{00000000-0005-0000-0000-000029250000}"/>
    <cellStyle name="Header2 2 3 5 3 2 3" xfId="9524" xr:uid="{00000000-0005-0000-0000-00002A250000}"/>
    <cellStyle name="Header2 2 3 5 3 3" xfId="9525" xr:uid="{00000000-0005-0000-0000-00002B250000}"/>
    <cellStyle name="Header2 2 3 5 3 4" xfId="9526" xr:uid="{00000000-0005-0000-0000-00002C250000}"/>
    <cellStyle name="Header2 2 3 5 3 5" xfId="9527" xr:uid="{00000000-0005-0000-0000-00002D250000}"/>
    <cellStyle name="Header2 2 3 5 4" xfId="9528" xr:uid="{00000000-0005-0000-0000-00002E250000}"/>
    <cellStyle name="Header2 2 3 5 4 2" xfId="9529" xr:uid="{00000000-0005-0000-0000-00002F250000}"/>
    <cellStyle name="Header2 2 3 5 4 3" xfId="9530" xr:uid="{00000000-0005-0000-0000-000030250000}"/>
    <cellStyle name="Header2 2 3 5 5" xfId="9531" xr:uid="{00000000-0005-0000-0000-000031250000}"/>
    <cellStyle name="Header2 2 3 5 6" xfId="9532" xr:uid="{00000000-0005-0000-0000-000032250000}"/>
    <cellStyle name="Header2 2 3 5 6 2" xfId="9533" xr:uid="{00000000-0005-0000-0000-000033250000}"/>
    <cellStyle name="Header2 2 3 5 6 3" xfId="9534" xr:uid="{00000000-0005-0000-0000-000034250000}"/>
    <cellStyle name="Header2 2 3 5 7" xfId="9535" xr:uid="{00000000-0005-0000-0000-000035250000}"/>
    <cellStyle name="Header2 2 3 6" xfId="9536" xr:uid="{00000000-0005-0000-0000-000036250000}"/>
    <cellStyle name="Header2 2 3 6 2" xfId="9537" xr:uid="{00000000-0005-0000-0000-000037250000}"/>
    <cellStyle name="Header2 2 3 6 2 2" xfId="9538" xr:uid="{00000000-0005-0000-0000-000038250000}"/>
    <cellStyle name="Header2 2 3 6 2 2 2" xfId="9539" xr:uid="{00000000-0005-0000-0000-000039250000}"/>
    <cellStyle name="Header2 2 3 6 2 2 3" xfId="9540" xr:uid="{00000000-0005-0000-0000-00003A250000}"/>
    <cellStyle name="Header2 2 3 6 2 3" xfId="9541" xr:uid="{00000000-0005-0000-0000-00003B250000}"/>
    <cellStyle name="Header2 2 3 6 2 4" xfId="9542" xr:uid="{00000000-0005-0000-0000-00003C250000}"/>
    <cellStyle name="Header2 2 3 6 2 5" xfId="9543" xr:uid="{00000000-0005-0000-0000-00003D250000}"/>
    <cellStyle name="Header2 2 3 6 3" xfId="9544" xr:uid="{00000000-0005-0000-0000-00003E250000}"/>
    <cellStyle name="Header2 2 3 6 3 2" xfId="9545" xr:uid="{00000000-0005-0000-0000-00003F250000}"/>
    <cellStyle name="Header2 2 3 6 3 2 2" xfId="9546" xr:uid="{00000000-0005-0000-0000-000040250000}"/>
    <cellStyle name="Header2 2 3 6 3 2 3" xfId="9547" xr:uid="{00000000-0005-0000-0000-000041250000}"/>
    <cellStyle name="Header2 2 3 6 3 3" xfId="9548" xr:uid="{00000000-0005-0000-0000-000042250000}"/>
    <cellStyle name="Header2 2 3 6 3 4" xfId="9549" xr:uid="{00000000-0005-0000-0000-000043250000}"/>
    <cellStyle name="Header2 2 3 6 3 5" xfId="9550" xr:uid="{00000000-0005-0000-0000-000044250000}"/>
    <cellStyle name="Header2 2 3 6 4" xfId="9551" xr:uid="{00000000-0005-0000-0000-000045250000}"/>
    <cellStyle name="Header2 2 3 6 4 2" xfId="9552" xr:uid="{00000000-0005-0000-0000-000046250000}"/>
    <cellStyle name="Header2 2 3 6 4 3" xfId="9553" xr:uid="{00000000-0005-0000-0000-000047250000}"/>
    <cellStyle name="Header2 2 3 6 5" xfId="9554" xr:uid="{00000000-0005-0000-0000-000048250000}"/>
    <cellStyle name="Header2 2 3 6 6" xfId="9555" xr:uid="{00000000-0005-0000-0000-000049250000}"/>
    <cellStyle name="Header2 2 3 6 7" xfId="9556" xr:uid="{00000000-0005-0000-0000-00004A250000}"/>
    <cellStyle name="Header2 2 3 7" xfId="9557" xr:uid="{00000000-0005-0000-0000-00004B250000}"/>
    <cellStyle name="Header2 2 3 7 2" xfId="9558" xr:uid="{00000000-0005-0000-0000-00004C250000}"/>
    <cellStyle name="Header2 2 3 7 2 2" xfId="9559" xr:uid="{00000000-0005-0000-0000-00004D250000}"/>
    <cellStyle name="Header2 2 3 7 2 3" xfId="9560" xr:uid="{00000000-0005-0000-0000-00004E250000}"/>
    <cellStyle name="Header2 2 3 7 2 4" xfId="9561" xr:uid="{00000000-0005-0000-0000-00004F250000}"/>
    <cellStyle name="Header2 2 3 7 2 5" xfId="9562" xr:uid="{00000000-0005-0000-0000-000050250000}"/>
    <cellStyle name="Header2 2 3 7 3" xfId="9563" xr:uid="{00000000-0005-0000-0000-000051250000}"/>
    <cellStyle name="Header2 2 3 7 3 2" xfId="9564" xr:uid="{00000000-0005-0000-0000-000052250000}"/>
    <cellStyle name="Header2 2 3 7 3 3" xfId="9565" xr:uid="{00000000-0005-0000-0000-000053250000}"/>
    <cellStyle name="Header2 2 3 7 3 4" xfId="9566" xr:uid="{00000000-0005-0000-0000-000054250000}"/>
    <cellStyle name="Header2 2 3 7 3 5" xfId="9567" xr:uid="{00000000-0005-0000-0000-000055250000}"/>
    <cellStyle name="Header2 2 3 7 4" xfId="9568" xr:uid="{00000000-0005-0000-0000-000056250000}"/>
    <cellStyle name="Header2 2 3 7 4 2" xfId="9569" xr:uid="{00000000-0005-0000-0000-000057250000}"/>
    <cellStyle name="Header2 2 3 7 4 3" xfId="9570" xr:uid="{00000000-0005-0000-0000-000058250000}"/>
    <cellStyle name="Header2 2 3 7 5" xfId="9571" xr:uid="{00000000-0005-0000-0000-000059250000}"/>
    <cellStyle name="Header2 2 3 7 6" xfId="9572" xr:uid="{00000000-0005-0000-0000-00005A250000}"/>
    <cellStyle name="Header2 2 3 7 7" xfId="9573" xr:uid="{00000000-0005-0000-0000-00005B250000}"/>
    <cellStyle name="Header2 2 3 8" xfId="9574" xr:uid="{00000000-0005-0000-0000-00005C250000}"/>
    <cellStyle name="Header2 2 3 9" xfId="9575" xr:uid="{00000000-0005-0000-0000-00005D250000}"/>
    <cellStyle name="Header2 2 4" xfId="9576" xr:uid="{00000000-0005-0000-0000-00005E250000}"/>
    <cellStyle name="Header2 2 4 10" xfId="9577" xr:uid="{00000000-0005-0000-0000-00005F250000}"/>
    <cellStyle name="Header2 2 4 10 2" xfId="9578" xr:uid="{00000000-0005-0000-0000-000060250000}"/>
    <cellStyle name="Header2 2 4 10 3" xfId="9579" xr:uid="{00000000-0005-0000-0000-000061250000}"/>
    <cellStyle name="Header2 2 4 10 4" xfId="9580" xr:uid="{00000000-0005-0000-0000-000062250000}"/>
    <cellStyle name="Header2 2 4 10 5" xfId="9581" xr:uid="{00000000-0005-0000-0000-000063250000}"/>
    <cellStyle name="Header2 2 4 11" xfId="9582" xr:uid="{00000000-0005-0000-0000-000064250000}"/>
    <cellStyle name="Header2 2 4 11 2" xfId="9583" xr:uid="{00000000-0005-0000-0000-000065250000}"/>
    <cellStyle name="Header2 2 4 11 3" xfId="9584" xr:uid="{00000000-0005-0000-0000-000066250000}"/>
    <cellStyle name="Header2 2 4 11 4" xfId="9585" xr:uid="{00000000-0005-0000-0000-000067250000}"/>
    <cellStyle name="Header2 2 4 11 5" xfId="9586" xr:uid="{00000000-0005-0000-0000-000068250000}"/>
    <cellStyle name="Header2 2 4 12" xfId="9587" xr:uid="{00000000-0005-0000-0000-000069250000}"/>
    <cellStyle name="Header2 2 4 12 2" xfId="9588" xr:uid="{00000000-0005-0000-0000-00006A250000}"/>
    <cellStyle name="Header2 2 4 12 3" xfId="9589" xr:uid="{00000000-0005-0000-0000-00006B250000}"/>
    <cellStyle name="Header2 2 4 12 4" xfId="9590" xr:uid="{00000000-0005-0000-0000-00006C250000}"/>
    <cellStyle name="Header2 2 4 12 5" xfId="9591" xr:uid="{00000000-0005-0000-0000-00006D250000}"/>
    <cellStyle name="Header2 2 4 13" xfId="9592" xr:uid="{00000000-0005-0000-0000-00006E250000}"/>
    <cellStyle name="Header2 2 4 14" xfId="9593" xr:uid="{00000000-0005-0000-0000-00006F250000}"/>
    <cellStyle name="Header2 2 4 15" xfId="9594" xr:uid="{00000000-0005-0000-0000-000070250000}"/>
    <cellStyle name="Header2 2 4 16" xfId="9595" xr:uid="{00000000-0005-0000-0000-000071250000}"/>
    <cellStyle name="Header2 2 4 17" xfId="9596" xr:uid="{00000000-0005-0000-0000-000072250000}"/>
    <cellStyle name="Header2 2 4 2" xfId="9597" xr:uid="{00000000-0005-0000-0000-000073250000}"/>
    <cellStyle name="Header2 2 4 2 10" xfId="9598" xr:uid="{00000000-0005-0000-0000-000074250000}"/>
    <cellStyle name="Header2 2 4 2 2" xfId="9599" xr:uid="{00000000-0005-0000-0000-000075250000}"/>
    <cellStyle name="Header2 2 4 2 2 2" xfId="9600" xr:uid="{00000000-0005-0000-0000-000076250000}"/>
    <cellStyle name="Header2 2 4 2 2 2 2" xfId="9601" xr:uid="{00000000-0005-0000-0000-000077250000}"/>
    <cellStyle name="Header2 2 4 2 2 2 3" xfId="9602" xr:uid="{00000000-0005-0000-0000-000078250000}"/>
    <cellStyle name="Header2 2 4 2 2 2 4" xfId="9603" xr:uid="{00000000-0005-0000-0000-000079250000}"/>
    <cellStyle name="Header2 2 4 2 2 2 5" xfId="9604" xr:uid="{00000000-0005-0000-0000-00007A250000}"/>
    <cellStyle name="Header2 2 4 2 2 2 6" xfId="9605" xr:uid="{00000000-0005-0000-0000-00007B250000}"/>
    <cellStyle name="Header2 2 4 2 2 3" xfId="9606" xr:uid="{00000000-0005-0000-0000-00007C250000}"/>
    <cellStyle name="Header2 2 4 2 2 4" xfId="9607" xr:uid="{00000000-0005-0000-0000-00007D250000}"/>
    <cellStyle name="Header2 2 4 2 2 5" xfId="9608" xr:uid="{00000000-0005-0000-0000-00007E250000}"/>
    <cellStyle name="Header2 2 4 2 2 5 2" xfId="9609" xr:uid="{00000000-0005-0000-0000-00007F250000}"/>
    <cellStyle name="Header2 2 4 2 2 6" xfId="9610" xr:uid="{00000000-0005-0000-0000-000080250000}"/>
    <cellStyle name="Header2 2 4 2 2 7" xfId="9611" xr:uid="{00000000-0005-0000-0000-000081250000}"/>
    <cellStyle name="Header2 2 4 2 3" xfId="9612" xr:uid="{00000000-0005-0000-0000-000082250000}"/>
    <cellStyle name="Header2 2 4 2 3 2" xfId="9613" xr:uid="{00000000-0005-0000-0000-000083250000}"/>
    <cellStyle name="Header2 2 4 2 3 2 2" xfId="9614" xr:uid="{00000000-0005-0000-0000-000084250000}"/>
    <cellStyle name="Header2 2 4 2 3 3" xfId="9615" xr:uid="{00000000-0005-0000-0000-000085250000}"/>
    <cellStyle name="Header2 2 4 2 3 4" xfId="9616" xr:uid="{00000000-0005-0000-0000-000086250000}"/>
    <cellStyle name="Header2 2 4 2 3 5" xfId="9617" xr:uid="{00000000-0005-0000-0000-000087250000}"/>
    <cellStyle name="Header2 2 4 2 3 6" xfId="9618" xr:uid="{00000000-0005-0000-0000-000088250000}"/>
    <cellStyle name="Header2 2 4 2 3 7" xfId="9619" xr:uid="{00000000-0005-0000-0000-000089250000}"/>
    <cellStyle name="Header2 2 4 2 4" xfId="9620" xr:uid="{00000000-0005-0000-0000-00008A250000}"/>
    <cellStyle name="Header2 2 4 2 4 2" xfId="9621" xr:uid="{00000000-0005-0000-0000-00008B250000}"/>
    <cellStyle name="Header2 2 4 2 4 3" xfId="9622" xr:uid="{00000000-0005-0000-0000-00008C250000}"/>
    <cellStyle name="Header2 2 4 2 4 4" xfId="9623" xr:uid="{00000000-0005-0000-0000-00008D250000}"/>
    <cellStyle name="Header2 2 4 2 4 5" xfId="9624" xr:uid="{00000000-0005-0000-0000-00008E250000}"/>
    <cellStyle name="Header2 2 4 2 4 6" xfId="9625" xr:uid="{00000000-0005-0000-0000-00008F250000}"/>
    <cellStyle name="Header2 2 4 2 5" xfId="9626" xr:uid="{00000000-0005-0000-0000-000090250000}"/>
    <cellStyle name="Header2 2 4 2 5 2" xfId="9627" xr:uid="{00000000-0005-0000-0000-000091250000}"/>
    <cellStyle name="Header2 2 4 2 6" xfId="9628" xr:uid="{00000000-0005-0000-0000-000092250000}"/>
    <cellStyle name="Header2 2 4 2 6 2" xfId="9629" xr:uid="{00000000-0005-0000-0000-000093250000}"/>
    <cellStyle name="Header2 2 4 2 6 3" xfId="9630" xr:uid="{00000000-0005-0000-0000-000094250000}"/>
    <cellStyle name="Header2 2 4 2 7" xfId="9631" xr:uid="{00000000-0005-0000-0000-000095250000}"/>
    <cellStyle name="Header2 2 4 2 8" xfId="9632" xr:uid="{00000000-0005-0000-0000-000096250000}"/>
    <cellStyle name="Header2 2 4 2 8 2" xfId="9633" xr:uid="{00000000-0005-0000-0000-000097250000}"/>
    <cellStyle name="Header2 2 4 2 9" xfId="9634" xr:uid="{00000000-0005-0000-0000-000098250000}"/>
    <cellStyle name="Header2 2 4 3" xfId="9635" xr:uid="{00000000-0005-0000-0000-000099250000}"/>
    <cellStyle name="Header2 2 4 3 10" xfId="9636" xr:uid="{00000000-0005-0000-0000-00009A250000}"/>
    <cellStyle name="Header2 2 4 3 2" xfId="9637" xr:uid="{00000000-0005-0000-0000-00009B250000}"/>
    <cellStyle name="Header2 2 4 3 2 2" xfId="9638" xr:uid="{00000000-0005-0000-0000-00009C250000}"/>
    <cellStyle name="Header2 2 4 3 2 2 2" xfId="9639" xr:uid="{00000000-0005-0000-0000-00009D250000}"/>
    <cellStyle name="Header2 2 4 3 2 2 3" xfId="9640" xr:uid="{00000000-0005-0000-0000-00009E250000}"/>
    <cellStyle name="Header2 2 4 3 2 2 4" xfId="9641" xr:uid="{00000000-0005-0000-0000-00009F250000}"/>
    <cellStyle name="Header2 2 4 3 2 2 5" xfId="9642" xr:uid="{00000000-0005-0000-0000-0000A0250000}"/>
    <cellStyle name="Header2 2 4 3 2 3" xfId="9643" xr:uid="{00000000-0005-0000-0000-0000A1250000}"/>
    <cellStyle name="Header2 2 4 3 2 3 2" xfId="9644" xr:uid="{00000000-0005-0000-0000-0000A2250000}"/>
    <cellStyle name="Header2 2 4 3 2 4" xfId="9645" xr:uid="{00000000-0005-0000-0000-0000A3250000}"/>
    <cellStyle name="Header2 2 4 3 2 4 2" xfId="9646" xr:uid="{00000000-0005-0000-0000-0000A4250000}"/>
    <cellStyle name="Header2 2 4 3 2 5" xfId="9647" xr:uid="{00000000-0005-0000-0000-0000A5250000}"/>
    <cellStyle name="Header2 2 4 3 2 5 2" xfId="9648" xr:uid="{00000000-0005-0000-0000-0000A6250000}"/>
    <cellStyle name="Header2 2 4 3 2 5 3" xfId="9649" xr:uid="{00000000-0005-0000-0000-0000A7250000}"/>
    <cellStyle name="Header2 2 4 3 2 6" xfId="9650" xr:uid="{00000000-0005-0000-0000-0000A8250000}"/>
    <cellStyle name="Header2 2 4 3 2 7" xfId="9651" xr:uid="{00000000-0005-0000-0000-0000A9250000}"/>
    <cellStyle name="Header2 2 4 3 3" xfId="9652" xr:uid="{00000000-0005-0000-0000-0000AA250000}"/>
    <cellStyle name="Header2 2 4 3 3 2" xfId="9653" xr:uid="{00000000-0005-0000-0000-0000AB250000}"/>
    <cellStyle name="Header2 2 4 3 3 2 2" xfId="9654" xr:uid="{00000000-0005-0000-0000-0000AC250000}"/>
    <cellStyle name="Header2 2 4 3 3 2 3" xfId="9655" xr:uid="{00000000-0005-0000-0000-0000AD250000}"/>
    <cellStyle name="Header2 2 4 3 3 3" xfId="9656" xr:uid="{00000000-0005-0000-0000-0000AE250000}"/>
    <cellStyle name="Header2 2 4 3 3 4" xfId="9657" xr:uid="{00000000-0005-0000-0000-0000AF250000}"/>
    <cellStyle name="Header2 2 4 3 3 5" xfId="9658" xr:uid="{00000000-0005-0000-0000-0000B0250000}"/>
    <cellStyle name="Header2 2 4 3 4" xfId="9659" xr:uid="{00000000-0005-0000-0000-0000B1250000}"/>
    <cellStyle name="Header2 2 4 3 4 2" xfId="9660" xr:uid="{00000000-0005-0000-0000-0000B2250000}"/>
    <cellStyle name="Header2 2 4 3 4 3" xfId="9661" xr:uid="{00000000-0005-0000-0000-0000B3250000}"/>
    <cellStyle name="Header2 2 4 3 4 4" xfId="9662" xr:uid="{00000000-0005-0000-0000-0000B4250000}"/>
    <cellStyle name="Header2 2 4 3 4 5" xfId="9663" xr:uid="{00000000-0005-0000-0000-0000B5250000}"/>
    <cellStyle name="Header2 2 4 3 4 6" xfId="9664" xr:uid="{00000000-0005-0000-0000-0000B6250000}"/>
    <cellStyle name="Header2 2 4 3 5" xfId="9665" xr:uid="{00000000-0005-0000-0000-0000B7250000}"/>
    <cellStyle name="Header2 2 4 3 5 2" xfId="9666" xr:uid="{00000000-0005-0000-0000-0000B8250000}"/>
    <cellStyle name="Header2 2 4 3 5 3" xfId="9667" xr:uid="{00000000-0005-0000-0000-0000B9250000}"/>
    <cellStyle name="Header2 2 4 3 5 4" xfId="9668" xr:uid="{00000000-0005-0000-0000-0000BA250000}"/>
    <cellStyle name="Header2 2 4 3 5 5" xfId="9669" xr:uid="{00000000-0005-0000-0000-0000BB250000}"/>
    <cellStyle name="Header2 2 4 3 5 6" xfId="9670" xr:uid="{00000000-0005-0000-0000-0000BC250000}"/>
    <cellStyle name="Header2 2 4 3 6" xfId="9671" xr:uid="{00000000-0005-0000-0000-0000BD250000}"/>
    <cellStyle name="Header2 2 4 3 7" xfId="9672" xr:uid="{00000000-0005-0000-0000-0000BE250000}"/>
    <cellStyle name="Header2 2 4 3 8" xfId="9673" xr:uid="{00000000-0005-0000-0000-0000BF250000}"/>
    <cellStyle name="Header2 2 4 3 9" xfId="9674" xr:uid="{00000000-0005-0000-0000-0000C0250000}"/>
    <cellStyle name="Header2 2 4 4" xfId="9675" xr:uid="{00000000-0005-0000-0000-0000C1250000}"/>
    <cellStyle name="Header2 2 4 4 10" xfId="9676" xr:uid="{00000000-0005-0000-0000-0000C2250000}"/>
    <cellStyle name="Header2 2 4 4 2" xfId="9677" xr:uid="{00000000-0005-0000-0000-0000C3250000}"/>
    <cellStyle name="Header2 2 4 4 2 2" xfId="9678" xr:uid="{00000000-0005-0000-0000-0000C4250000}"/>
    <cellStyle name="Header2 2 4 4 2 2 2" xfId="9679" xr:uid="{00000000-0005-0000-0000-0000C5250000}"/>
    <cellStyle name="Header2 2 4 4 2 2 3" xfId="9680" xr:uid="{00000000-0005-0000-0000-0000C6250000}"/>
    <cellStyle name="Header2 2 4 4 2 3" xfId="9681" xr:uid="{00000000-0005-0000-0000-0000C7250000}"/>
    <cellStyle name="Header2 2 4 4 2 4" xfId="9682" xr:uid="{00000000-0005-0000-0000-0000C8250000}"/>
    <cellStyle name="Header2 2 4 4 2 5" xfId="9683" xr:uid="{00000000-0005-0000-0000-0000C9250000}"/>
    <cellStyle name="Header2 2 4 4 3" xfId="9684" xr:uid="{00000000-0005-0000-0000-0000CA250000}"/>
    <cellStyle name="Header2 2 4 4 3 2" xfId="9685" xr:uid="{00000000-0005-0000-0000-0000CB250000}"/>
    <cellStyle name="Header2 2 4 4 3 2 2" xfId="9686" xr:uid="{00000000-0005-0000-0000-0000CC250000}"/>
    <cellStyle name="Header2 2 4 4 3 2 3" xfId="9687" xr:uid="{00000000-0005-0000-0000-0000CD250000}"/>
    <cellStyle name="Header2 2 4 4 3 3" xfId="9688" xr:uid="{00000000-0005-0000-0000-0000CE250000}"/>
    <cellStyle name="Header2 2 4 4 3 4" xfId="9689" xr:uid="{00000000-0005-0000-0000-0000CF250000}"/>
    <cellStyle name="Header2 2 4 4 3 5" xfId="9690" xr:uid="{00000000-0005-0000-0000-0000D0250000}"/>
    <cellStyle name="Header2 2 4 4 4" xfId="9691" xr:uid="{00000000-0005-0000-0000-0000D1250000}"/>
    <cellStyle name="Header2 2 4 4 4 2" xfId="9692" xr:uid="{00000000-0005-0000-0000-0000D2250000}"/>
    <cellStyle name="Header2 2 4 4 4 3" xfId="9693" xr:uid="{00000000-0005-0000-0000-0000D3250000}"/>
    <cellStyle name="Header2 2 4 4 4 4" xfId="9694" xr:uid="{00000000-0005-0000-0000-0000D4250000}"/>
    <cellStyle name="Header2 2 4 4 4 5" xfId="9695" xr:uid="{00000000-0005-0000-0000-0000D5250000}"/>
    <cellStyle name="Header2 2 4 4 4 6" xfId="9696" xr:uid="{00000000-0005-0000-0000-0000D6250000}"/>
    <cellStyle name="Header2 2 4 4 5" xfId="9697" xr:uid="{00000000-0005-0000-0000-0000D7250000}"/>
    <cellStyle name="Header2 2 4 4 5 2" xfId="9698" xr:uid="{00000000-0005-0000-0000-0000D8250000}"/>
    <cellStyle name="Header2 2 4 4 5 3" xfId="9699" xr:uid="{00000000-0005-0000-0000-0000D9250000}"/>
    <cellStyle name="Header2 2 4 4 5 4" xfId="9700" xr:uid="{00000000-0005-0000-0000-0000DA250000}"/>
    <cellStyle name="Header2 2 4 4 5 5" xfId="9701" xr:uid="{00000000-0005-0000-0000-0000DB250000}"/>
    <cellStyle name="Header2 2 4 4 5 6" xfId="9702" xr:uid="{00000000-0005-0000-0000-0000DC250000}"/>
    <cellStyle name="Header2 2 4 4 6" xfId="9703" xr:uid="{00000000-0005-0000-0000-0000DD250000}"/>
    <cellStyle name="Header2 2 4 4 7" xfId="9704" xr:uid="{00000000-0005-0000-0000-0000DE250000}"/>
    <cellStyle name="Header2 2 4 4 8" xfId="9705" xr:uid="{00000000-0005-0000-0000-0000DF250000}"/>
    <cellStyle name="Header2 2 4 4 9" xfId="9706" xr:uid="{00000000-0005-0000-0000-0000E0250000}"/>
    <cellStyle name="Header2 2 4 5" xfId="9707" xr:uid="{00000000-0005-0000-0000-0000E1250000}"/>
    <cellStyle name="Header2 2 4 5 2" xfId="9708" xr:uid="{00000000-0005-0000-0000-0000E2250000}"/>
    <cellStyle name="Header2 2 4 5 2 2" xfId="9709" xr:uid="{00000000-0005-0000-0000-0000E3250000}"/>
    <cellStyle name="Header2 2 4 5 2 3" xfId="9710" xr:uid="{00000000-0005-0000-0000-0000E4250000}"/>
    <cellStyle name="Header2 2 4 5 2 4" xfId="9711" xr:uid="{00000000-0005-0000-0000-0000E5250000}"/>
    <cellStyle name="Header2 2 4 5 2 5" xfId="9712" xr:uid="{00000000-0005-0000-0000-0000E6250000}"/>
    <cellStyle name="Header2 2 4 5 2 6" xfId="9713" xr:uid="{00000000-0005-0000-0000-0000E7250000}"/>
    <cellStyle name="Header2 2 4 5 2 7" xfId="9714" xr:uid="{00000000-0005-0000-0000-0000E8250000}"/>
    <cellStyle name="Header2 2 4 5 3" xfId="9715" xr:uid="{00000000-0005-0000-0000-0000E9250000}"/>
    <cellStyle name="Header2 2 4 5 3 2" xfId="9716" xr:uid="{00000000-0005-0000-0000-0000EA250000}"/>
    <cellStyle name="Header2 2 4 5 3 3" xfId="9717" xr:uid="{00000000-0005-0000-0000-0000EB250000}"/>
    <cellStyle name="Header2 2 4 5 3 4" xfId="9718" xr:uid="{00000000-0005-0000-0000-0000EC250000}"/>
    <cellStyle name="Header2 2 4 5 3 5" xfId="9719" xr:uid="{00000000-0005-0000-0000-0000ED250000}"/>
    <cellStyle name="Header2 2 4 5 3 6" xfId="9720" xr:uid="{00000000-0005-0000-0000-0000EE250000}"/>
    <cellStyle name="Header2 2 4 5 3 7" xfId="9721" xr:uid="{00000000-0005-0000-0000-0000EF250000}"/>
    <cellStyle name="Header2 2 4 5 4" xfId="9722" xr:uid="{00000000-0005-0000-0000-0000F0250000}"/>
    <cellStyle name="Header2 2 4 5 4 2" xfId="9723" xr:uid="{00000000-0005-0000-0000-0000F1250000}"/>
    <cellStyle name="Header2 2 4 5 4 3" xfId="9724" xr:uid="{00000000-0005-0000-0000-0000F2250000}"/>
    <cellStyle name="Header2 2 4 5 5" xfId="9725" xr:uid="{00000000-0005-0000-0000-0000F3250000}"/>
    <cellStyle name="Header2 2 4 5 6" xfId="9726" xr:uid="{00000000-0005-0000-0000-0000F4250000}"/>
    <cellStyle name="Header2 2 4 5 7" xfId="9727" xr:uid="{00000000-0005-0000-0000-0000F5250000}"/>
    <cellStyle name="Header2 2 4 5 8" xfId="9728" xr:uid="{00000000-0005-0000-0000-0000F6250000}"/>
    <cellStyle name="Header2 2 4 5 9" xfId="9729" xr:uid="{00000000-0005-0000-0000-0000F7250000}"/>
    <cellStyle name="Header2 2 4 6" xfId="9730" xr:uid="{00000000-0005-0000-0000-0000F8250000}"/>
    <cellStyle name="Header2 2 4 6 2" xfId="9731" xr:uid="{00000000-0005-0000-0000-0000F9250000}"/>
    <cellStyle name="Header2 2 4 6 2 2" xfId="9732" xr:uid="{00000000-0005-0000-0000-0000FA250000}"/>
    <cellStyle name="Header2 2 4 6 2 3" xfId="9733" xr:uid="{00000000-0005-0000-0000-0000FB250000}"/>
    <cellStyle name="Header2 2 4 6 2 4" xfId="9734" xr:uid="{00000000-0005-0000-0000-0000FC250000}"/>
    <cellStyle name="Header2 2 4 6 2 5" xfId="9735" xr:uid="{00000000-0005-0000-0000-0000FD250000}"/>
    <cellStyle name="Header2 2 4 6 2 6" xfId="9736" xr:uid="{00000000-0005-0000-0000-0000FE250000}"/>
    <cellStyle name="Header2 2 4 6 2 7" xfId="9737" xr:uid="{00000000-0005-0000-0000-0000FF250000}"/>
    <cellStyle name="Header2 2 4 6 3" xfId="9738" xr:uid="{00000000-0005-0000-0000-000000260000}"/>
    <cellStyle name="Header2 2 4 6 3 2" xfId="9739" xr:uid="{00000000-0005-0000-0000-000001260000}"/>
    <cellStyle name="Header2 2 4 6 3 3" xfId="9740" xr:uid="{00000000-0005-0000-0000-000002260000}"/>
    <cellStyle name="Header2 2 4 6 3 4" xfId="9741" xr:uid="{00000000-0005-0000-0000-000003260000}"/>
    <cellStyle name="Header2 2 4 6 3 5" xfId="9742" xr:uid="{00000000-0005-0000-0000-000004260000}"/>
    <cellStyle name="Header2 2 4 6 3 6" xfId="9743" xr:uid="{00000000-0005-0000-0000-000005260000}"/>
    <cellStyle name="Header2 2 4 6 3 7" xfId="9744" xr:uid="{00000000-0005-0000-0000-000006260000}"/>
    <cellStyle name="Header2 2 4 6 4" xfId="9745" xr:uid="{00000000-0005-0000-0000-000007260000}"/>
    <cellStyle name="Header2 2 4 6 4 2" xfId="9746" xr:uid="{00000000-0005-0000-0000-000008260000}"/>
    <cellStyle name="Header2 2 4 6 4 3" xfId="9747" xr:uid="{00000000-0005-0000-0000-000009260000}"/>
    <cellStyle name="Header2 2 4 6 5" xfId="9748" xr:uid="{00000000-0005-0000-0000-00000A260000}"/>
    <cellStyle name="Header2 2 4 6 6" xfId="9749" xr:uid="{00000000-0005-0000-0000-00000B260000}"/>
    <cellStyle name="Header2 2 4 6 7" xfId="9750" xr:uid="{00000000-0005-0000-0000-00000C260000}"/>
    <cellStyle name="Header2 2 4 6 8" xfId="9751" xr:uid="{00000000-0005-0000-0000-00000D260000}"/>
    <cellStyle name="Header2 2 4 6 9" xfId="9752" xr:uid="{00000000-0005-0000-0000-00000E260000}"/>
    <cellStyle name="Header2 2 4 7" xfId="9753" xr:uid="{00000000-0005-0000-0000-00000F260000}"/>
    <cellStyle name="Header2 2 4 7 2" xfId="9754" xr:uid="{00000000-0005-0000-0000-000010260000}"/>
    <cellStyle name="Header2 2 4 7 2 2" xfId="9755" xr:uid="{00000000-0005-0000-0000-000011260000}"/>
    <cellStyle name="Header2 2 4 7 2 3" xfId="9756" xr:uid="{00000000-0005-0000-0000-000012260000}"/>
    <cellStyle name="Header2 2 4 7 2 4" xfId="9757" xr:uid="{00000000-0005-0000-0000-000013260000}"/>
    <cellStyle name="Header2 2 4 7 2 5" xfId="9758" xr:uid="{00000000-0005-0000-0000-000014260000}"/>
    <cellStyle name="Header2 2 4 7 2 6" xfId="9759" xr:uid="{00000000-0005-0000-0000-000015260000}"/>
    <cellStyle name="Header2 2 4 7 2 7" xfId="9760" xr:uid="{00000000-0005-0000-0000-000016260000}"/>
    <cellStyle name="Header2 2 4 7 3" xfId="9761" xr:uid="{00000000-0005-0000-0000-000017260000}"/>
    <cellStyle name="Header2 2 4 7 3 2" xfId="9762" xr:uid="{00000000-0005-0000-0000-000018260000}"/>
    <cellStyle name="Header2 2 4 7 3 3" xfId="9763" xr:uid="{00000000-0005-0000-0000-000019260000}"/>
    <cellStyle name="Header2 2 4 7 3 4" xfId="9764" xr:uid="{00000000-0005-0000-0000-00001A260000}"/>
    <cellStyle name="Header2 2 4 7 3 5" xfId="9765" xr:uid="{00000000-0005-0000-0000-00001B260000}"/>
    <cellStyle name="Header2 2 4 7 3 6" xfId="9766" xr:uid="{00000000-0005-0000-0000-00001C260000}"/>
    <cellStyle name="Header2 2 4 7 3 7" xfId="9767" xr:uid="{00000000-0005-0000-0000-00001D260000}"/>
    <cellStyle name="Header2 2 4 7 4" xfId="9768" xr:uid="{00000000-0005-0000-0000-00001E260000}"/>
    <cellStyle name="Header2 2 4 7 4 2" xfId="9769" xr:uid="{00000000-0005-0000-0000-00001F260000}"/>
    <cellStyle name="Header2 2 4 7 4 3" xfId="9770" xr:uid="{00000000-0005-0000-0000-000020260000}"/>
    <cellStyle name="Header2 2 4 7 5" xfId="9771" xr:uid="{00000000-0005-0000-0000-000021260000}"/>
    <cellStyle name="Header2 2 4 7 6" xfId="9772" xr:uid="{00000000-0005-0000-0000-000022260000}"/>
    <cellStyle name="Header2 2 4 7 7" xfId="9773" xr:uid="{00000000-0005-0000-0000-000023260000}"/>
    <cellStyle name="Header2 2 4 7 8" xfId="9774" xr:uid="{00000000-0005-0000-0000-000024260000}"/>
    <cellStyle name="Header2 2 4 7 9" xfId="9775" xr:uid="{00000000-0005-0000-0000-000025260000}"/>
    <cellStyle name="Header2 2 4 8" xfId="9776" xr:uid="{00000000-0005-0000-0000-000026260000}"/>
    <cellStyle name="Header2 2 4 8 2" xfId="9777" xr:uid="{00000000-0005-0000-0000-000027260000}"/>
    <cellStyle name="Header2 2 4 8 2 2" xfId="9778" xr:uid="{00000000-0005-0000-0000-000028260000}"/>
    <cellStyle name="Header2 2 4 8 2 3" xfId="9779" xr:uid="{00000000-0005-0000-0000-000029260000}"/>
    <cellStyle name="Header2 2 4 8 2 4" xfId="9780" xr:uid="{00000000-0005-0000-0000-00002A260000}"/>
    <cellStyle name="Header2 2 4 8 2 5" xfId="9781" xr:uid="{00000000-0005-0000-0000-00002B260000}"/>
    <cellStyle name="Header2 2 4 8 2 6" xfId="9782" xr:uid="{00000000-0005-0000-0000-00002C260000}"/>
    <cellStyle name="Header2 2 4 8 2 7" xfId="9783" xr:uid="{00000000-0005-0000-0000-00002D260000}"/>
    <cellStyle name="Header2 2 4 8 3" xfId="9784" xr:uid="{00000000-0005-0000-0000-00002E260000}"/>
    <cellStyle name="Header2 2 4 8 3 2" xfId="9785" xr:uid="{00000000-0005-0000-0000-00002F260000}"/>
    <cellStyle name="Header2 2 4 8 3 3" xfId="9786" xr:uid="{00000000-0005-0000-0000-000030260000}"/>
    <cellStyle name="Header2 2 4 8 3 4" xfId="9787" xr:uid="{00000000-0005-0000-0000-000031260000}"/>
    <cellStyle name="Header2 2 4 8 3 5" xfId="9788" xr:uid="{00000000-0005-0000-0000-000032260000}"/>
    <cellStyle name="Header2 2 4 8 3 6" xfId="9789" xr:uid="{00000000-0005-0000-0000-000033260000}"/>
    <cellStyle name="Header2 2 4 8 3 7" xfId="9790" xr:uid="{00000000-0005-0000-0000-000034260000}"/>
    <cellStyle name="Header2 2 4 8 4" xfId="9791" xr:uid="{00000000-0005-0000-0000-000035260000}"/>
    <cellStyle name="Header2 2 4 8 4 2" xfId="9792" xr:uid="{00000000-0005-0000-0000-000036260000}"/>
    <cellStyle name="Header2 2 4 8 4 3" xfId="9793" xr:uid="{00000000-0005-0000-0000-000037260000}"/>
    <cellStyle name="Header2 2 4 8 5" xfId="9794" xr:uid="{00000000-0005-0000-0000-000038260000}"/>
    <cellStyle name="Header2 2 4 8 6" xfId="9795" xr:uid="{00000000-0005-0000-0000-000039260000}"/>
    <cellStyle name="Header2 2 4 8 7" xfId="9796" xr:uid="{00000000-0005-0000-0000-00003A260000}"/>
    <cellStyle name="Header2 2 4 8 8" xfId="9797" xr:uid="{00000000-0005-0000-0000-00003B260000}"/>
    <cellStyle name="Header2 2 4 8 9" xfId="9798" xr:uid="{00000000-0005-0000-0000-00003C260000}"/>
    <cellStyle name="Header2 2 4 9" xfId="9799" xr:uid="{00000000-0005-0000-0000-00003D260000}"/>
    <cellStyle name="Header2 2 4 9 2" xfId="9800" xr:uid="{00000000-0005-0000-0000-00003E260000}"/>
    <cellStyle name="Header2 2 4 9 2 2" xfId="9801" xr:uid="{00000000-0005-0000-0000-00003F260000}"/>
    <cellStyle name="Header2 2 4 9 2 3" xfId="9802" xr:uid="{00000000-0005-0000-0000-000040260000}"/>
    <cellStyle name="Header2 2 4 9 2 4" xfId="9803" xr:uid="{00000000-0005-0000-0000-000041260000}"/>
    <cellStyle name="Header2 2 4 9 2 5" xfId="9804" xr:uid="{00000000-0005-0000-0000-000042260000}"/>
    <cellStyle name="Header2 2 4 9 2 6" xfId="9805" xr:uid="{00000000-0005-0000-0000-000043260000}"/>
    <cellStyle name="Header2 2 4 9 2 7" xfId="9806" xr:uid="{00000000-0005-0000-0000-000044260000}"/>
    <cellStyle name="Header2 2 4 9 3" xfId="9807" xr:uid="{00000000-0005-0000-0000-000045260000}"/>
    <cellStyle name="Header2 2 4 9 3 2" xfId="9808" xr:uid="{00000000-0005-0000-0000-000046260000}"/>
    <cellStyle name="Header2 2 4 9 3 3" xfId="9809" xr:uid="{00000000-0005-0000-0000-000047260000}"/>
    <cellStyle name="Header2 2 4 9 3 4" xfId="9810" xr:uid="{00000000-0005-0000-0000-000048260000}"/>
    <cellStyle name="Header2 2 4 9 3 5" xfId="9811" xr:uid="{00000000-0005-0000-0000-000049260000}"/>
    <cellStyle name="Header2 2 4 9 3 6" xfId="9812" xr:uid="{00000000-0005-0000-0000-00004A260000}"/>
    <cellStyle name="Header2 2 4 9 3 7" xfId="9813" xr:uid="{00000000-0005-0000-0000-00004B260000}"/>
    <cellStyle name="Header2 2 4 9 4" xfId="9814" xr:uid="{00000000-0005-0000-0000-00004C260000}"/>
    <cellStyle name="Header2 2 4 9 5" xfId="9815" xr:uid="{00000000-0005-0000-0000-00004D260000}"/>
    <cellStyle name="Header2 2 4 9 6" xfId="9816" xr:uid="{00000000-0005-0000-0000-00004E260000}"/>
    <cellStyle name="Header2 2 4 9 7" xfId="9817" xr:uid="{00000000-0005-0000-0000-00004F260000}"/>
    <cellStyle name="Header2 2 4 9 8" xfId="9818" xr:uid="{00000000-0005-0000-0000-000050260000}"/>
    <cellStyle name="Header2 2 4 9 9" xfId="9819" xr:uid="{00000000-0005-0000-0000-000051260000}"/>
    <cellStyle name="Header2 2 5" xfId="9820" xr:uid="{00000000-0005-0000-0000-000052260000}"/>
    <cellStyle name="Header2 2 5 10" xfId="9821" xr:uid="{00000000-0005-0000-0000-000053260000}"/>
    <cellStyle name="Header2 2 5 2" xfId="9822" xr:uid="{00000000-0005-0000-0000-000054260000}"/>
    <cellStyle name="Header2 2 5 2 2" xfId="9823" xr:uid="{00000000-0005-0000-0000-000055260000}"/>
    <cellStyle name="Header2 2 5 2 2 2" xfId="9824" xr:uid="{00000000-0005-0000-0000-000056260000}"/>
    <cellStyle name="Header2 2 5 2 2 3" xfId="9825" xr:uid="{00000000-0005-0000-0000-000057260000}"/>
    <cellStyle name="Header2 2 5 2 2 4" xfId="9826" xr:uid="{00000000-0005-0000-0000-000058260000}"/>
    <cellStyle name="Header2 2 5 2 2 5" xfId="9827" xr:uid="{00000000-0005-0000-0000-000059260000}"/>
    <cellStyle name="Header2 2 5 2 2 6" xfId="9828" xr:uid="{00000000-0005-0000-0000-00005A260000}"/>
    <cellStyle name="Header2 2 5 2 3" xfId="9829" xr:uid="{00000000-0005-0000-0000-00005B260000}"/>
    <cellStyle name="Header2 2 5 2 3 2" xfId="9830" xr:uid="{00000000-0005-0000-0000-00005C260000}"/>
    <cellStyle name="Header2 2 5 2 4" xfId="9831" xr:uid="{00000000-0005-0000-0000-00005D260000}"/>
    <cellStyle name="Header2 2 5 2 5" xfId="9832" xr:uid="{00000000-0005-0000-0000-00005E260000}"/>
    <cellStyle name="Header2 2 5 2 5 2" xfId="9833" xr:uid="{00000000-0005-0000-0000-00005F260000}"/>
    <cellStyle name="Header2 2 5 2 5 3" xfId="9834" xr:uid="{00000000-0005-0000-0000-000060260000}"/>
    <cellStyle name="Header2 2 5 2 6" xfId="9835" xr:uid="{00000000-0005-0000-0000-000061260000}"/>
    <cellStyle name="Header2 2 5 2 7" xfId="9836" xr:uid="{00000000-0005-0000-0000-000062260000}"/>
    <cellStyle name="Header2 2 5 2 7 2" xfId="9837" xr:uid="{00000000-0005-0000-0000-000063260000}"/>
    <cellStyle name="Header2 2 5 2 8" xfId="9838" xr:uid="{00000000-0005-0000-0000-000064260000}"/>
    <cellStyle name="Header2 2 5 3" xfId="9839" xr:uid="{00000000-0005-0000-0000-000065260000}"/>
    <cellStyle name="Header2 2 5 3 2" xfId="9840" xr:uid="{00000000-0005-0000-0000-000066260000}"/>
    <cellStyle name="Header2 2 5 3 2 2" xfId="9841" xr:uid="{00000000-0005-0000-0000-000067260000}"/>
    <cellStyle name="Header2 2 5 3 2 3" xfId="9842" xr:uid="{00000000-0005-0000-0000-000068260000}"/>
    <cellStyle name="Header2 2 5 3 2 4" xfId="9843" xr:uid="{00000000-0005-0000-0000-000069260000}"/>
    <cellStyle name="Header2 2 5 3 2 5" xfId="9844" xr:uid="{00000000-0005-0000-0000-00006A260000}"/>
    <cellStyle name="Header2 2 5 3 3" xfId="9845" xr:uid="{00000000-0005-0000-0000-00006B260000}"/>
    <cellStyle name="Header2 2 5 3 4" xfId="9846" xr:uid="{00000000-0005-0000-0000-00006C260000}"/>
    <cellStyle name="Header2 2 5 3 4 2" xfId="9847" xr:uid="{00000000-0005-0000-0000-00006D260000}"/>
    <cellStyle name="Header2 2 5 3 4 3" xfId="9848" xr:uid="{00000000-0005-0000-0000-00006E260000}"/>
    <cellStyle name="Header2 2 5 3 5" xfId="9849" xr:uid="{00000000-0005-0000-0000-00006F260000}"/>
    <cellStyle name="Header2 2 5 3 5 2" xfId="9850" xr:uid="{00000000-0005-0000-0000-000070260000}"/>
    <cellStyle name="Header2 2 5 3 6" xfId="9851" xr:uid="{00000000-0005-0000-0000-000071260000}"/>
    <cellStyle name="Header2 2 5 3 7" xfId="9852" xr:uid="{00000000-0005-0000-0000-000072260000}"/>
    <cellStyle name="Header2 2 5 4" xfId="9853" xr:uid="{00000000-0005-0000-0000-000073260000}"/>
    <cellStyle name="Header2 2 5 4 2" xfId="9854" xr:uid="{00000000-0005-0000-0000-000074260000}"/>
    <cellStyle name="Header2 2 5 4 3" xfId="9855" xr:uid="{00000000-0005-0000-0000-000075260000}"/>
    <cellStyle name="Header2 2 5 4 4" xfId="9856" xr:uid="{00000000-0005-0000-0000-000076260000}"/>
    <cellStyle name="Header2 2 5 4 5" xfId="9857" xr:uid="{00000000-0005-0000-0000-000077260000}"/>
    <cellStyle name="Header2 2 5 4 6" xfId="9858" xr:uid="{00000000-0005-0000-0000-000078260000}"/>
    <cellStyle name="Header2 2 5 5" xfId="9859" xr:uid="{00000000-0005-0000-0000-000079260000}"/>
    <cellStyle name="Header2 2 5 5 2" xfId="9860" xr:uid="{00000000-0005-0000-0000-00007A260000}"/>
    <cellStyle name="Header2 2 5 6" xfId="9861" xr:uid="{00000000-0005-0000-0000-00007B260000}"/>
    <cellStyle name="Header2 2 5 7" xfId="9862" xr:uid="{00000000-0005-0000-0000-00007C260000}"/>
    <cellStyle name="Header2 2 5 7 2" xfId="9863" xr:uid="{00000000-0005-0000-0000-00007D260000}"/>
    <cellStyle name="Header2 2 5 8" xfId="9864" xr:uid="{00000000-0005-0000-0000-00007E260000}"/>
    <cellStyle name="Header2 2 5 9" xfId="9865" xr:uid="{00000000-0005-0000-0000-00007F260000}"/>
    <cellStyle name="Header2 2 5 9 2" xfId="9866" xr:uid="{00000000-0005-0000-0000-000080260000}"/>
    <cellStyle name="Header2 2 6" xfId="9867" xr:uid="{00000000-0005-0000-0000-000081260000}"/>
    <cellStyle name="Header2 2 6 2" xfId="9868" xr:uid="{00000000-0005-0000-0000-000082260000}"/>
    <cellStyle name="Header2 2 6 2 2" xfId="9869" xr:uid="{00000000-0005-0000-0000-000083260000}"/>
    <cellStyle name="Header2 2 6 2 2 2" xfId="9870" xr:uid="{00000000-0005-0000-0000-000084260000}"/>
    <cellStyle name="Header2 2 6 2 2 2 2" xfId="9871" xr:uid="{00000000-0005-0000-0000-000085260000}"/>
    <cellStyle name="Header2 2 6 2 2 2 2 2" xfId="9872" xr:uid="{00000000-0005-0000-0000-000086260000}"/>
    <cellStyle name="Header2 2 6 2 2 2 3" xfId="9873" xr:uid="{00000000-0005-0000-0000-000087260000}"/>
    <cellStyle name="Header2 2 6 2 2 3" xfId="9874" xr:uid="{00000000-0005-0000-0000-000088260000}"/>
    <cellStyle name="Header2 2 6 2 2 3 2" xfId="9875" xr:uid="{00000000-0005-0000-0000-000089260000}"/>
    <cellStyle name="Header2 2 6 2 2 4" xfId="9876" xr:uid="{00000000-0005-0000-0000-00008A260000}"/>
    <cellStyle name="Header2 2 6 2 2 4 2" xfId="9877" xr:uid="{00000000-0005-0000-0000-00008B260000}"/>
    <cellStyle name="Header2 2 6 2 2 5" xfId="9878" xr:uid="{00000000-0005-0000-0000-00008C260000}"/>
    <cellStyle name="Header2 2 6 2 2 5 2" xfId="9879" xr:uid="{00000000-0005-0000-0000-00008D260000}"/>
    <cellStyle name="Header2 2 6 2 2 6" xfId="9880" xr:uid="{00000000-0005-0000-0000-00008E260000}"/>
    <cellStyle name="Header2 2 6 2 3" xfId="9881" xr:uid="{00000000-0005-0000-0000-00008F260000}"/>
    <cellStyle name="Header2 2 6 2 3 2" xfId="9882" xr:uid="{00000000-0005-0000-0000-000090260000}"/>
    <cellStyle name="Header2 2 6 2 3 2 2" xfId="9883" xr:uid="{00000000-0005-0000-0000-000091260000}"/>
    <cellStyle name="Header2 2 6 2 3 2 2 2" xfId="9884" xr:uid="{00000000-0005-0000-0000-000092260000}"/>
    <cellStyle name="Header2 2 6 2 3 2 3" xfId="9885" xr:uid="{00000000-0005-0000-0000-000093260000}"/>
    <cellStyle name="Header2 2 6 2 3 3" xfId="9886" xr:uid="{00000000-0005-0000-0000-000094260000}"/>
    <cellStyle name="Header2 2 6 2 3 3 2" xfId="9887" xr:uid="{00000000-0005-0000-0000-000095260000}"/>
    <cellStyle name="Header2 2 6 2 3 4" xfId="9888" xr:uid="{00000000-0005-0000-0000-000096260000}"/>
    <cellStyle name="Header2 2 6 2 3 4 2" xfId="9889" xr:uid="{00000000-0005-0000-0000-000097260000}"/>
    <cellStyle name="Header2 2 6 2 3 5" xfId="9890" xr:uid="{00000000-0005-0000-0000-000098260000}"/>
    <cellStyle name="Header2 2 6 2 3 5 2" xfId="9891" xr:uid="{00000000-0005-0000-0000-000099260000}"/>
    <cellStyle name="Header2 2 6 2 3 6" xfId="9892" xr:uid="{00000000-0005-0000-0000-00009A260000}"/>
    <cellStyle name="Header2 2 6 2 4" xfId="9893" xr:uid="{00000000-0005-0000-0000-00009B260000}"/>
    <cellStyle name="Header2 2 6 2 4 2" xfId="9894" xr:uid="{00000000-0005-0000-0000-00009C260000}"/>
    <cellStyle name="Header2 2 6 2 5" xfId="9895" xr:uid="{00000000-0005-0000-0000-00009D260000}"/>
    <cellStyle name="Header2 2 6 2 5 2" xfId="9896" xr:uid="{00000000-0005-0000-0000-00009E260000}"/>
    <cellStyle name="Header2 2 6 2 6" xfId="9897" xr:uid="{00000000-0005-0000-0000-00009F260000}"/>
    <cellStyle name="Header2 2 6 2 7" xfId="9898" xr:uid="{00000000-0005-0000-0000-0000A0260000}"/>
    <cellStyle name="Header2 2 6 3" xfId="9899" xr:uid="{00000000-0005-0000-0000-0000A1260000}"/>
    <cellStyle name="Header2 2 6 3 2" xfId="9900" xr:uid="{00000000-0005-0000-0000-0000A2260000}"/>
    <cellStyle name="Header2 2 6 3 2 2" xfId="9901" xr:uid="{00000000-0005-0000-0000-0000A3260000}"/>
    <cellStyle name="Header2 2 6 3 2 2 2" xfId="9902" xr:uid="{00000000-0005-0000-0000-0000A4260000}"/>
    <cellStyle name="Header2 2 6 3 2 3" xfId="9903" xr:uid="{00000000-0005-0000-0000-0000A5260000}"/>
    <cellStyle name="Header2 2 6 3 2 3 2" xfId="9904" xr:uid="{00000000-0005-0000-0000-0000A6260000}"/>
    <cellStyle name="Header2 2 6 3 2 4" xfId="9905" xr:uid="{00000000-0005-0000-0000-0000A7260000}"/>
    <cellStyle name="Header2 2 6 3 3" xfId="9906" xr:uid="{00000000-0005-0000-0000-0000A8260000}"/>
    <cellStyle name="Header2 2 6 3 3 2" xfId="9907" xr:uid="{00000000-0005-0000-0000-0000A9260000}"/>
    <cellStyle name="Header2 2 6 3 4" xfId="9908" xr:uid="{00000000-0005-0000-0000-0000AA260000}"/>
    <cellStyle name="Header2 2 6 3 4 2" xfId="9909" xr:uid="{00000000-0005-0000-0000-0000AB260000}"/>
    <cellStyle name="Header2 2 6 3 5" xfId="9910" xr:uid="{00000000-0005-0000-0000-0000AC260000}"/>
    <cellStyle name="Header2 2 6 3 5 2" xfId="9911" xr:uid="{00000000-0005-0000-0000-0000AD260000}"/>
    <cellStyle name="Header2 2 6 3 6" xfId="9912" xr:uid="{00000000-0005-0000-0000-0000AE260000}"/>
    <cellStyle name="Header2 2 6 3 6 2" xfId="9913" xr:uid="{00000000-0005-0000-0000-0000AF260000}"/>
    <cellStyle name="Header2 2 6 3 7" xfId="9914" xr:uid="{00000000-0005-0000-0000-0000B0260000}"/>
    <cellStyle name="Header2 2 6 3 8" xfId="9915" xr:uid="{00000000-0005-0000-0000-0000B1260000}"/>
    <cellStyle name="Header2 2 6 4" xfId="9916" xr:uid="{00000000-0005-0000-0000-0000B2260000}"/>
    <cellStyle name="Header2 2 6 4 2" xfId="9917" xr:uid="{00000000-0005-0000-0000-0000B3260000}"/>
    <cellStyle name="Header2 2 6 4 2 2" xfId="9918" xr:uid="{00000000-0005-0000-0000-0000B4260000}"/>
    <cellStyle name="Header2 2 6 4 2 2 2" xfId="9919" xr:uid="{00000000-0005-0000-0000-0000B5260000}"/>
    <cellStyle name="Header2 2 6 4 2 3" xfId="9920" xr:uid="{00000000-0005-0000-0000-0000B6260000}"/>
    <cellStyle name="Header2 2 6 4 3" xfId="9921" xr:uid="{00000000-0005-0000-0000-0000B7260000}"/>
    <cellStyle name="Header2 2 6 4 3 2" xfId="9922" xr:uid="{00000000-0005-0000-0000-0000B8260000}"/>
    <cellStyle name="Header2 2 6 4 4" xfId="9923" xr:uid="{00000000-0005-0000-0000-0000B9260000}"/>
    <cellStyle name="Header2 2 6 4 4 2" xfId="9924" xr:uid="{00000000-0005-0000-0000-0000BA260000}"/>
    <cellStyle name="Header2 2 6 4 5" xfId="9925" xr:uid="{00000000-0005-0000-0000-0000BB260000}"/>
    <cellStyle name="Header2 2 6 5" xfId="9926" xr:uid="{00000000-0005-0000-0000-0000BC260000}"/>
    <cellStyle name="Header2 2 6 5 2" xfId="9927" xr:uid="{00000000-0005-0000-0000-0000BD260000}"/>
    <cellStyle name="Header2 2 6 6" xfId="9928" xr:uid="{00000000-0005-0000-0000-0000BE260000}"/>
    <cellStyle name="Header2 2 6 7" xfId="9929" xr:uid="{00000000-0005-0000-0000-0000BF260000}"/>
    <cellStyle name="Header2 2 6 8" xfId="9930" xr:uid="{00000000-0005-0000-0000-0000C0260000}"/>
    <cellStyle name="Header2 2 6 9" xfId="9931" xr:uid="{00000000-0005-0000-0000-0000C1260000}"/>
    <cellStyle name="Header2 2 7" xfId="9932" xr:uid="{00000000-0005-0000-0000-0000C2260000}"/>
    <cellStyle name="Header2 2 7 2" xfId="9933" xr:uid="{00000000-0005-0000-0000-0000C3260000}"/>
    <cellStyle name="Header2 2 7 2 2" xfId="9934" xr:uid="{00000000-0005-0000-0000-0000C4260000}"/>
    <cellStyle name="Header2 2 7 2 3" xfId="9935" xr:uid="{00000000-0005-0000-0000-0000C5260000}"/>
    <cellStyle name="Header2 2 7 2 4" xfId="9936" xr:uid="{00000000-0005-0000-0000-0000C6260000}"/>
    <cellStyle name="Header2 2 7 2 4 2" xfId="9937" xr:uid="{00000000-0005-0000-0000-0000C7260000}"/>
    <cellStyle name="Header2 2 7 2 4 3" xfId="9938" xr:uid="{00000000-0005-0000-0000-0000C8260000}"/>
    <cellStyle name="Header2 2 7 2 5" xfId="9939" xr:uid="{00000000-0005-0000-0000-0000C9260000}"/>
    <cellStyle name="Header2 2 7 2 6" xfId="9940" xr:uid="{00000000-0005-0000-0000-0000CA260000}"/>
    <cellStyle name="Header2 2 7 2 6 2" xfId="9941" xr:uid="{00000000-0005-0000-0000-0000CB260000}"/>
    <cellStyle name="Header2 2 7 2 7" xfId="9942" xr:uid="{00000000-0005-0000-0000-0000CC260000}"/>
    <cellStyle name="Header2 2 7 3" xfId="9943" xr:uid="{00000000-0005-0000-0000-0000CD260000}"/>
    <cellStyle name="Header2 2 7 3 2" xfId="9944" xr:uid="{00000000-0005-0000-0000-0000CE260000}"/>
    <cellStyle name="Header2 2 7 3 3" xfId="9945" xr:uid="{00000000-0005-0000-0000-0000CF260000}"/>
    <cellStyle name="Header2 2 7 3 4" xfId="9946" xr:uid="{00000000-0005-0000-0000-0000D0260000}"/>
    <cellStyle name="Header2 2 7 3 4 2" xfId="9947" xr:uid="{00000000-0005-0000-0000-0000D1260000}"/>
    <cellStyle name="Header2 2 7 3 5" xfId="9948" xr:uid="{00000000-0005-0000-0000-0000D2260000}"/>
    <cellStyle name="Header2 2 7 3 6" xfId="9949" xr:uid="{00000000-0005-0000-0000-0000D3260000}"/>
    <cellStyle name="Header2 2 7 3 7" xfId="9950" xr:uid="{00000000-0005-0000-0000-0000D4260000}"/>
    <cellStyle name="Header2 2 7 4" xfId="9951" xr:uid="{00000000-0005-0000-0000-0000D5260000}"/>
    <cellStyle name="Header2 2 7 4 2" xfId="9952" xr:uid="{00000000-0005-0000-0000-0000D6260000}"/>
    <cellStyle name="Header2 2 7 4 3" xfId="9953" xr:uid="{00000000-0005-0000-0000-0000D7260000}"/>
    <cellStyle name="Header2 2 7 5" xfId="9954" xr:uid="{00000000-0005-0000-0000-0000D8260000}"/>
    <cellStyle name="Header2 2 7 5 2" xfId="9955" xr:uid="{00000000-0005-0000-0000-0000D9260000}"/>
    <cellStyle name="Header2 2 7 6" xfId="9956" xr:uid="{00000000-0005-0000-0000-0000DA260000}"/>
    <cellStyle name="Header2 2 7 7" xfId="9957" xr:uid="{00000000-0005-0000-0000-0000DB260000}"/>
    <cellStyle name="Header2 2 7 8" xfId="9958" xr:uid="{00000000-0005-0000-0000-0000DC260000}"/>
    <cellStyle name="Header2 2 7 9" xfId="9959" xr:uid="{00000000-0005-0000-0000-0000DD260000}"/>
    <cellStyle name="Header2 2 8" xfId="9960" xr:uid="{00000000-0005-0000-0000-0000DE260000}"/>
    <cellStyle name="Header2 2 8 2" xfId="9961" xr:uid="{00000000-0005-0000-0000-0000DF260000}"/>
    <cellStyle name="Header2 2 8 2 2" xfId="9962" xr:uid="{00000000-0005-0000-0000-0000E0260000}"/>
    <cellStyle name="Header2 2 8 2 2 2" xfId="9963" xr:uid="{00000000-0005-0000-0000-0000E1260000}"/>
    <cellStyle name="Header2 2 8 2 3" xfId="9964" xr:uid="{00000000-0005-0000-0000-0000E2260000}"/>
    <cellStyle name="Header2 2 8 2 4" xfId="9965" xr:uid="{00000000-0005-0000-0000-0000E3260000}"/>
    <cellStyle name="Header2 2 8 2 5" xfId="9966" xr:uid="{00000000-0005-0000-0000-0000E4260000}"/>
    <cellStyle name="Header2 2 8 2 6" xfId="9967" xr:uid="{00000000-0005-0000-0000-0000E5260000}"/>
    <cellStyle name="Header2 2 8 2 7" xfId="9968" xr:uid="{00000000-0005-0000-0000-0000E6260000}"/>
    <cellStyle name="Header2 2 8 3" xfId="9969" xr:uid="{00000000-0005-0000-0000-0000E7260000}"/>
    <cellStyle name="Header2 2 8 3 2" xfId="9970" xr:uid="{00000000-0005-0000-0000-0000E8260000}"/>
    <cellStyle name="Header2 2 8 3 2 2" xfId="9971" xr:uid="{00000000-0005-0000-0000-0000E9260000}"/>
    <cellStyle name="Header2 2 8 3 3" xfId="9972" xr:uid="{00000000-0005-0000-0000-0000EA260000}"/>
    <cellStyle name="Header2 2 8 3 4" xfId="9973" xr:uid="{00000000-0005-0000-0000-0000EB260000}"/>
    <cellStyle name="Header2 2 8 3 5" xfId="9974" xr:uid="{00000000-0005-0000-0000-0000EC260000}"/>
    <cellStyle name="Header2 2 8 3 6" xfId="9975" xr:uid="{00000000-0005-0000-0000-0000ED260000}"/>
    <cellStyle name="Header2 2 8 3 7" xfId="9976" xr:uid="{00000000-0005-0000-0000-0000EE260000}"/>
    <cellStyle name="Header2 2 8 4" xfId="9977" xr:uid="{00000000-0005-0000-0000-0000EF260000}"/>
    <cellStyle name="Header2 2 8 4 2" xfId="9978" xr:uid="{00000000-0005-0000-0000-0000F0260000}"/>
    <cellStyle name="Header2 2 8 5" xfId="9979" xr:uid="{00000000-0005-0000-0000-0000F1260000}"/>
    <cellStyle name="Header2 2 8 5 2" xfId="9980" xr:uid="{00000000-0005-0000-0000-0000F2260000}"/>
    <cellStyle name="Header2 2 8 6" xfId="9981" xr:uid="{00000000-0005-0000-0000-0000F3260000}"/>
    <cellStyle name="Header2 2 8 7" xfId="9982" xr:uid="{00000000-0005-0000-0000-0000F4260000}"/>
    <cellStyle name="Header2 2 8 8" xfId="9983" xr:uid="{00000000-0005-0000-0000-0000F5260000}"/>
    <cellStyle name="Header2 2 8 9" xfId="9984" xr:uid="{00000000-0005-0000-0000-0000F6260000}"/>
    <cellStyle name="Header2 2 9" xfId="9985" xr:uid="{00000000-0005-0000-0000-0000F7260000}"/>
    <cellStyle name="Header2 2 9 2" xfId="9986" xr:uid="{00000000-0005-0000-0000-0000F8260000}"/>
    <cellStyle name="Header2 2 9 2 2" xfId="9987" xr:uid="{00000000-0005-0000-0000-0000F9260000}"/>
    <cellStyle name="Header2 2 9 2 2 2" xfId="9988" xr:uid="{00000000-0005-0000-0000-0000FA260000}"/>
    <cellStyle name="Header2 2 9 2 3" xfId="9989" xr:uid="{00000000-0005-0000-0000-0000FB260000}"/>
    <cellStyle name="Header2 2 9 2 4" xfId="9990" xr:uid="{00000000-0005-0000-0000-0000FC260000}"/>
    <cellStyle name="Header2 2 9 2 5" xfId="9991" xr:uid="{00000000-0005-0000-0000-0000FD260000}"/>
    <cellStyle name="Header2 2 9 2 6" xfId="9992" xr:uid="{00000000-0005-0000-0000-0000FE260000}"/>
    <cellStyle name="Header2 2 9 2 7" xfId="9993" xr:uid="{00000000-0005-0000-0000-0000FF260000}"/>
    <cellStyle name="Header2 2 9 3" xfId="9994" xr:uid="{00000000-0005-0000-0000-000000270000}"/>
    <cellStyle name="Header2 2 9 3 2" xfId="9995" xr:uid="{00000000-0005-0000-0000-000001270000}"/>
    <cellStyle name="Header2 2 9 3 2 2" xfId="9996" xr:uid="{00000000-0005-0000-0000-000002270000}"/>
    <cellStyle name="Header2 2 9 3 3" xfId="9997" xr:uid="{00000000-0005-0000-0000-000003270000}"/>
    <cellStyle name="Header2 2 9 3 4" xfId="9998" xr:uid="{00000000-0005-0000-0000-000004270000}"/>
    <cellStyle name="Header2 2 9 3 5" xfId="9999" xr:uid="{00000000-0005-0000-0000-000005270000}"/>
    <cellStyle name="Header2 2 9 3 6" xfId="10000" xr:uid="{00000000-0005-0000-0000-000006270000}"/>
    <cellStyle name="Header2 2 9 3 7" xfId="10001" xr:uid="{00000000-0005-0000-0000-000007270000}"/>
    <cellStyle name="Header2 2 9 4" xfId="10002" xr:uid="{00000000-0005-0000-0000-000008270000}"/>
    <cellStyle name="Header2 2 9 5" xfId="10003" xr:uid="{00000000-0005-0000-0000-000009270000}"/>
    <cellStyle name="Header2 2 9 5 2" xfId="10004" xr:uid="{00000000-0005-0000-0000-00000A270000}"/>
    <cellStyle name="Header2 2 9 6" xfId="10005" xr:uid="{00000000-0005-0000-0000-00000B270000}"/>
    <cellStyle name="Header2 2 9 7" xfId="10006" xr:uid="{00000000-0005-0000-0000-00000C270000}"/>
    <cellStyle name="Header2 2 9 8" xfId="10007" xr:uid="{00000000-0005-0000-0000-00000D270000}"/>
    <cellStyle name="Header2 2 9 9" xfId="10008" xr:uid="{00000000-0005-0000-0000-00000E270000}"/>
    <cellStyle name="Header2 3" xfId="10009" xr:uid="{00000000-0005-0000-0000-00000F270000}"/>
    <cellStyle name="Header2 3 10" xfId="10010" xr:uid="{00000000-0005-0000-0000-000010270000}"/>
    <cellStyle name="Header2 3 2" xfId="10011" xr:uid="{00000000-0005-0000-0000-000011270000}"/>
    <cellStyle name="Header2 3 2 10" xfId="10012" xr:uid="{00000000-0005-0000-0000-000012270000}"/>
    <cellStyle name="Header2 3 2 10 2" xfId="10013" xr:uid="{00000000-0005-0000-0000-000013270000}"/>
    <cellStyle name="Header2 3 2 10 2 2" xfId="10014" xr:uid="{00000000-0005-0000-0000-000014270000}"/>
    <cellStyle name="Header2 3 2 10 2 3" xfId="10015" xr:uid="{00000000-0005-0000-0000-000015270000}"/>
    <cellStyle name="Header2 3 2 10 2 4" xfId="10016" xr:uid="{00000000-0005-0000-0000-000016270000}"/>
    <cellStyle name="Header2 3 2 10 2 5" xfId="10017" xr:uid="{00000000-0005-0000-0000-000017270000}"/>
    <cellStyle name="Header2 3 2 10 2 6" xfId="10018" xr:uid="{00000000-0005-0000-0000-000018270000}"/>
    <cellStyle name="Header2 3 2 10 2 7" xfId="10019" xr:uid="{00000000-0005-0000-0000-000019270000}"/>
    <cellStyle name="Header2 3 2 10 3" xfId="10020" xr:uid="{00000000-0005-0000-0000-00001A270000}"/>
    <cellStyle name="Header2 3 2 10 3 2" xfId="10021" xr:uid="{00000000-0005-0000-0000-00001B270000}"/>
    <cellStyle name="Header2 3 2 10 3 3" xfId="10022" xr:uid="{00000000-0005-0000-0000-00001C270000}"/>
    <cellStyle name="Header2 3 2 10 3 4" xfId="10023" xr:uid="{00000000-0005-0000-0000-00001D270000}"/>
    <cellStyle name="Header2 3 2 10 3 5" xfId="10024" xr:uid="{00000000-0005-0000-0000-00001E270000}"/>
    <cellStyle name="Header2 3 2 10 3 6" xfId="10025" xr:uid="{00000000-0005-0000-0000-00001F270000}"/>
    <cellStyle name="Header2 3 2 10 3 7" xfId="10026" xr:uid="{00000000-0005-0000-0000-000020270000}"/>
    <cellStyle name="Header2 3 2 10 4" xfId="10027" xr:uid="{00000000-0005-0000-0000-000021270000}"/>
    <cellStyle name="Header2 3 2 10 5" xfId="10028" xr:uid="{00000000-0005-0000-0000-000022270000}"/>
    <cellStyle name="Header2 3 2 10 6" xfId="10029" xr:uid="{00000000-0005-0000-0000-000023270000}"/>
    <cellStyle name="Header2 3 2 10 7" xfId="10030" xr:uid="{00000000-0005-0000-0000-000024270000}"/>
    <cellStyle name="Header2 3 2 10 8" xfId="10031" xr:uid="{00000000-0005-0000-0000-000025270000}"/>
    <cellStyle name="Header2 3 2 10 9" xfId="10032" xr:uid="{00000000-0005-0000-0000-000026270000}"/>
    <cellStyle name="Header2 3 2 11" xfId="10033" xr:uid="{00000000-0005-0000-0000-000027270000}"/>
    <cellStyle name="Header2 3 2 11 2" xfId="10034" xr:uid="{00000000-0005-0000-0000-000028270000}"/>
    <cellStyle name="Header2 3 2 11 2 2" xfId="10035" xr:uid="{00000000-0005-0000-0000-000029270000}"/>
    <cellStyle name="Header2 3 2 11 2 3" xfId="10036" xr:uid="{00000000-0005-0000-0000-00002A270000}"/>
    <cellStyle name="Header2 3 2 11 2 4" xfId="10037" xr:uid="{00000000-0005-0000-0000-00002B270000}"/>
    <cellStyle name="Header2 3 2 11 2 5" xfId="10038" xr:uid="{00000000-0005-0000-0000-00002C270000}"/>
    <cellStyle name="Header2 3 2 11 2 6" xfId="10039" xr:uid="{00000000-0005-0000-0000-00002D270000}"/>
    <cellStyle name="Header2 3 2 11 2 7" xfId="10040" xr:uid="{00000000-0005-0000-0000-00002E270000}"/>
    <cellStyle name="Header2 3 2 11 3" xfId="10041" xr:uid="{00000000-0005-0000-0000-00002F270000}"/>
    <cellStyle name="Header2 3 2 11 3 2" xfId="10042" xr:uid="{00000000-0005-0000-0000-000030270000}"/>
    <cellStyle name="Header2 3 2 11 3 3" xfId="10043" xr:uid="{00000000-0005-0000-0000-000031270000}"/>
    <cellStyle name="Header2 3 2 11 3 4" xfId="10044" xr:uid="{00000000-0005-0000-0000-000032270000}"/>
    <cellStyle name="Header2 3 2 11 3 5" xfId="10045" xr:uid="{00000000-0005-0000-0000-000033270000}"/>
    <cellStyle name="Header2 3 2 11 3 6" xfId="10046" xr:uid="{00000000-0005-0000-0000-000034270000}"/>
    <cellStyle name="Header2 3 2 11 3 7" xfId="10047" xr:uid="{00000000-0005-0000-0000-000035270000}"/>
    <cellStyle name="Header2 3 2 11 4" xfId="10048" xr:uid="{00000000-0005-0000-0000-000036270000}"/>
    <cellStyle name="Header2 3 2 11 5" xfId="10049" xr:uid="{00000000-0005-0000-0000-000037270000}"/>
    <cellStyle name="Header2 3 2 11 6" xfId="10050" xr:uid="{00000000-0005-0000-0000-000038270000}"/>
    <cellStyle name="Header2 3 2 11 7" xfId="10051" xr:uid="{00000000-0005-0000-0000-000039270000}"/>
    <cellStyle name="Header2 3 2 11 8" xfId="10052" xr:uid="{00000000-0005-0000-0000-00003A270000}"/>
    <cellStyle name="Header2 3 2 11 9" xfId="10053" xr:uid="{00000000-0005-0000-0000-00003B270000}"/>
    <cellStyle name="Header2 3 2 12" xfId="10054" xr:uid="{00000000-0005-0000-0000-00003C270000}"/>
    <cellStyle name="Header2 3 2 12 2" xfId="10055" xr:uid="{00000000-0005-0000-0000-00003D270000}"/>
    <cellStyle name="Header2 3 2 12 3" xfId="10056" xr:uid="{00000000-0005-0000-0000-00003E270000}"/>
    <cellStyle name="Header2 3 2 12 4" xfId="10057" xr:uid="{00000000-0005-0000-0000-00003F270000}"/>
    <cellStyle name="Header2 3 2 12 5" xfId="10058" xr:uid="{00000000-0005-0000-0000-000040270000}"/>
    <cellStyle name="Header2 3 2 12 6" xfId="10059" xr:uid="{00000000-0005-0000-0000-000041270000}"/>
    <cellStyle name="Header2 3 2 12 7" xfId="10060" xr:uid="{00000000-0005-0000-0000-000042270000}"/>
    <cellStyle name="Header2 3 2 13" xfId="10061" xr:uid="{00000000-0005-0000-0000-000043270000}"/>
    <cellStyle name="Header2 3 2 13 2" xfId="10062" xr:uid="{00000000-0005-0000-0000-000044270000}"/>
    <cellStyle name="Header2 3 2 13 3" xfId="10063" xr:uid="{00000000-0005-0000-0000-000045270000}"/>
    <cellStyle name="Header2 3 2 13 4" xfId="10064" xr:uid="{00000000-0005-0000-0000-000046270000}"/>
    <cellStyle name="Header2 3 2 13 5" xfId="10065" xr:uid="{00000000-0005-0000-0000-000047270000}"/>
    <cellStyle name="Header2 3 2 13 6" xfId="10066" xr:uid="{00000000-0005-0000-0000-000048270000}"/>
    <cellStyle name="Header2 3 2 13 7" xfId="10067" xr:uid="{00000000-0005-0000-0000-000049270000}"/>
    <cellStyle name="Header2 3 2 14" xfId="10068" xr:uid="{00000000-0005-0000-0000-00004A270000}"/>
    <cellStyle name="Header2 3 2 15" xfId="10069" xr:uid="{00000000-0005-0000-0000-00004B270000}"/>
    <cellStyle name="Header2 3 2 16" xfId="10070" xr:uid="{00000000-0005-0000-0000-00004C270000}"/>
    <cellStyle name="Header2 3 2 2" xfId="10071" xr:uid="{00000000-0005-0000-0000-00004D270000}"/>
    <cellStyle name="Header2 3 2 2 10" xfId="10072" xr:uid="{00000000-0005-0000-0000-00004E270000}"/>
    <cellStyle name="Header2 3 2 2 2" xfId="10073" xr:uid="{00000000-0005-0000-0000-00004F270000}"/>
    <cellStyle name="Header2 3 2 2 2 2" xfId="10074" xr:uid="{00000000-0005-0000-0000-000050270000}"/>
    <cellStyle name="Header2 3 2 2 2 2 2" xfId="10075" xr:uid="{00000000-0005-0000-0000-000051270000}"/>
    <cellStyle name="Header2 3 2 2 2 2 2 2" xfId="10076" xr:uid="{00000000-0005-0000-0000-000052270000}"/>
    <cellStyle name="Header2 3 2 2 2 2 2 3" xfId="10077" xr:uid="{00000000-0005-0000-0000-000053270000}"/>
    <cellStyle name="Header2 3 2 2 2 2 2 4" xfId="10078" xr:uid="{00000000-0005-0000-0000-000054270000}"/>
    <cellStyle name="Header2 3 2 2 2 2 2 5" xfId="10079" xr:uid="{00000000-0005-0000-0000-000055270000}"/>
    <cellStyle name="Header2 3 2 2 2 2 2 6" xfId="10080" xr:uid="{00000000-0005-0000-0000-000056270000}"/>
    <cellStyle name="Header2 3 2 2 2 2 3" xfId="10081" xr:uid="{00000000-0005-0000-0000-000057270000}"/>
    <cellStyle name="Header2 3 2 2 2 2 4" xfId="10082" xr:uid="{00000000-0005-0000-0000-000058270000}"/>
    <cellStyle name="Header2 3 2 2 2 2 5" xfId="10083" xr:uid="{00000000-0005-0000-0000-000059270000}"/>
    <cellStyle name="Header2 3 2 2 2 2 6" xfId="10084" xr:uid="{00000000-0005-0000-0000-00005A270000}"/>
    <cellStyle name="Header2 3 2 2 2 2 7" xfId="10085" xr:uid="{00000000-0005-0000-0000-00005B270000}"/>
    <cellStyle name="Header2 3 2 2 2 2 8" xfId="10086" xr:uid="{00000000-0005-0000-0000-00005C270000}"/>
    <cellStyle name="Header2 3 2 2 2 3" xfId="10087" xr:uid="{00000000-0005-0000-0000-00005D270000}"/>
    <cellStyle name="Header2 3 2 2 2 4" xfId="10088" xr:uid="{00000000-0005-0000-0000-00005E270000}"/>
    <cellStyle name="Header2 3 2 2 2 5" xfId="10089" xr:uid="{00000000-0005-0000-0000-00005F270000}"/>
    <cellStyle name="Header2 3 2 2 2 6" xfId="10090" xr:uid="{00000000-0005-0000-0000-000060270000}"/>
    <cellStyle name="Header2 3 2 2 2 6 2" xfId="10091" xr:uid="{00000000-0005-0000-0000-000061270000}"/>
    <cellStyle name="Header2 3 2 2 2 6 3" xfId="10092" xr:uid="{00000000-0005-0000-0000-000062270000}"/>
    <cellStyle name="Header2 3 2 2 2 7" xfId="10093" xr:uid="{00000000-0005-0000-0000-000063270000}"/>
    <cellStyle name="Header2 3 2 2 2 8" xfId="10094" xr:uid="{00000000-0005-0000-0000-000064270000}"/>
    <cellStyle name="Header2 3 2 2 3" xfId="10095" xr:uid="{00000000-0005-0000-0000-000065270000}"/>
    <cellStyle name="Header2 3 2 2 3 2" xfId="10096" xr:uid="{00000000-0005-0000-0000-000066270000}"/>
    <cellStyle name="Header2 3 2 2 3 2 2" xfId="10097" xr:uid="{00000000-0005-0000-0000-000067270000}"/>
    <cellStyle name="Header2 3 2 2 3 2 3" xfId="10098" xr:uid="{00000000-0005-0000-0000-000068270000}"/>
    <cellStyle name="Header2 3 2 2 3 2 4" xfId="10099" xr:uid="{00000000-0005-0000-0000-000069270000}"/>
    <cellStyle name="Header2 3 2 2 3 2 5" xfId="10100" xr:uid="{00000000-0005-0000-0000-00006A270000}"/>
    <cellStyle name="Header2 3 2 2 3 2 6" xfId="10101" xr:uid="{00000000-0005-0000-0000-00006B270000}"/>
    <cellStyle name="Header2 3 2 2 3 3" xfId="10102" xr:uid="{00000000-0005-0000-0000-00006C270000}"/>
    <cellStyle name="Header2 3 2 2 3 4" xfId="10103" xr:uid="{00000000-0005-0000-0000-00006D270000}"/>
    <cellStyle name="Header2 3 2 2 3 4 2" xfId="10104" xr:uid="{00000000-0005-0000-0000-00006E270000}"/>
    <cellStyle name="Header2 3 2 2 3 4 3" xfId="10105" xr:uid="{00000000-0005-0000-0000-00006F270000}"/>
    <cellStyle name="Header2 3 2 2 3 5" xfId="10106" xr:uid="{00000000-0005-0000-0000-000070270000}"/>
    <cellStyle name="Header2 3 2 2 3 6" xfId="10107" xr:uid="{00000000-0005-0000-0000-000071270000}"/>
    <cellStyle name="Header2 3 2 2 3 7" xfId="10108" xr:uid="{00000000-0005-0000-0000-000072270000}"/>
    <cellStyle name="Header2 3 2 2 3 8" xfId="10109" xr:uid="{00000000-0005-0000-0000-000073270000}"/>
    <cellStyle name="Header2 3 2 2 3 9" xfId="10110" xr:uid="{00000000-0005-0000-0000-000074270000}"/>
    <cellStyle name="Header2 3 2 2 4" xfId="10111" xr:uid="{00000000-0005-0000-0000-000075270000}"/>
    <cellStyle name="Header2 3 2 2 4 2" xfId="10112" xr:uid="{00000000-0005-0000-0000-000076270000}"/>
    <cellStyle name="Header2 3 2 2 4 2 2" xfId="10113" xr:uid="{00000000-0005-0000-0000-000077270000}"/>
    <cellStyle name="Header2 3 2 2 4 2 3" xfId="10114" xr:uid="{00000000-0005-0000-0000-000078270000}"/>
    <cellStyle name="Header2 3 2 2 4 3" xfId="10115" xr:uid="{00000000-0005-0000-0000-000079270000}"/>
    <cellStyle name="Header2 3 2 2 4 4" xfId="10116" xr:uid="{00000000-0005-0000-0000-00007A270000}"/>
    <cellStyle name="Header2 3 2 2 4 5" xfId="10117" xr:uid="{00000000-0005-0000-0000-00007B270000}"/>
    <cellStyle name="Header2 3 2 2 4 6" xfId="10118" xr:uid="{00000000-0005-0000-0000-00007C270000}"/>
    <cellStyle name="Header2 3 2 2 5" xfId="10119" xr:uid="{00000000-0005-0000-0000-00007D270000}"/>
    <cellStyle name="Header2 3 2 2 5 2" xfId="10120" xr:uid="{00000000-0005-0000-0000-00007E270000}"/>
    <cellStyle name="Header2 3 2 2 5 3" xfId="10121" xr:uid="{00000000-0005-0000-0000-00007F270000}"/>
    <cellStyle name="Header2 3 2 2 6" xfId="10122" xr:uid="{00000000-0005-0000-0000-000080270000}"/>
    <cellStyle name="Header2 3 2 2 7" xfId="10123" xr:uid="{00000000-0005-0000-0000-000081270000}"/>
    <cellStyle name="Header2 3 2 2 8" xfId="10124" xr:uid="{00000000-0005-0000-0000-000082270000}"/>
    <cellStyle name="Header2 3 2 2 9" xfId="10125" xr:uid="{00000000-0005-0000-0000-000083270000}"/>
    <cellStyle name="Header2 3 2 3" xfId="10126" xr:uid="{00000000-0005-0000-0000-000084270000}"/>
    <cellStyle name="Header2 3 2 3 2" xfId="10127" xr:uid="{00000000-0005-0000-0000-000085270000}"/>
    <cellStyle name="Header2 3 2 3 2 2" xfId="10128" xr:uid="{00000000-0005-0000-0000-000086270000}"/>
    <cellStyle name="Header2 3 2 3 2 2 2" xfId="10129" xr:uid="{00000000-0005-0000-0000-000087270000}"/>
    <cellStyle name="Header2 3 2 3 2 2 3" xfId="10130" xr:uid="{00000000-0005-0000-0000-000088270000}"/>
    <cellStyle name="Header2 3 2 3 2 2 4" xfId="10131" xr:uid="{00000000-0005-0000-0000-000089270000}"/>
    <cellStyle name="Header2 3 2 3 2 2 5" xfId="10132" xr:uid="{00000000-0005-0000-0000-00008A270000}"/>
    <cellStyle name="Header2 3 2 3 2 2 6" xfId="10133" xr:uid="{00000000-0005-0000-0000-00008B270000}"/>
    <cellStyle name="Header2 3 2 3 2 3" xfId="10134" xr:uid="{00000000-0005-0000-0000-00008C270000}"/>
    <cellStyle name="Header2 3 2 3 2 4" xfId="10135" xr:uid="{00000000-0005-0000-0000-00008D270000}"/>
    <cellStyle name="Header2 3 2 3 2 5" xfId="10136" xr:uid="{00000000-0005-0000-0000-00008E270000}"/>
    <cellStyle name="Header2 3 2 3 2 6" xfId="10137" xr:uid="{00000000-0005-0000-0000-00008F270000}"/>
    <cellStyle name="Header2 3 2 3 2 6 2" xfId="10138" xr:uid="{00000000-0005-0000-0000-000090270000}"/>
    <cellStyle name="Header2 3 2 3 2 6 3" xfId="10139" xr:uid="{00000000-0005-0000-0000-000091270000}"/>
    <cellStyle name="Header2 3 2 3 2 7" xfId="10140" xr:uid="{00000000-0005-0000-0000-000092270000}"/>
    <cellStyle name="Header2 3 2 3 2 8" xfId="10141" xr:uid="{00000000-0005-0000-0000-000093270000}"/>
    <cellStyle name="Header2 3 2 3 2 9" xfId="10142" xr:uid="{00000000-0005-0000-0000-000094270000}"/>
    <cellStyle name="Header2 3 2 3 3" xfId="10143" xr:uid="{00000000-0005-0000-0000-000095270000}"/>
    <cellStyle name="Header2 3 2 3 3 2" xfId="10144" xr:uid="{00000000-0005-0000-0000-000096270000}"/>
    <cellStyle name="Header2 3 2 3 3 2 2" xfId="10145" xr:uid="{00000000-0005-0000-0000-000097270000}"/>
    <cellStyle name="Header2 3 2 3 3 2 3" xfId="10146" xr:uid="{00000000-0005-0000-0000-000098270000}"/>
    <cellStyle name="Header2 3 2 3 3 2 4" xfId="10147" xr:uid="{00000000-0005-0000-0000-000099270000}"/>
    <cellStyle name="Header2 3 2 3 3 2 5" xfId="10148" xr:uid="{00000000-0005-0000-0000-00009A270000}"/>
    <cellStyle name="Header2 3 2 3 3 2 6" xfId="10149" xr:uid="{00000000-0005-0000-0000-00009B270000}"/>
    <cellStyle name="Header2 3 2 3 3 3" xfId="10150" xr:uid="{00000000-0005-0000-0000-00009C270000}"/>
    <cellStyle name="Header2 3 2 3 3 4" xfId="10151" xr:uid="{00000000-0005-0000-0000-00009D270000}"/>
    <cellStyle name="Header2 3 2 3 3 5" xfId="10152" xr:uid="{00000000-0005-0000-0000-00009E270000}"/>
    <cellStyle name="Header2 3 2 3 3 6" xfId="10153" xr:uid="{00000000-0005-0000-0000-00009F270000}"/>
    <cellStyle name="Header2 3 2 3 3 7" xfId="10154" xr:uid="{00000000-0005-0000-0000-0000A0270000}"/>
    <cellStyle name="Header2 3 2 3 3 8" xfId="10155" xr:uid="{00000000-0005-0000-0000-0000A1270000}"/>
    <cellStyle name="Header2 3 2 3 4" xfId="10156" xr:uid="{00000000-0005-0000-0000-0000A2270000}"/>
    <cellStyle name="Header2 3 2 3 4 2" xfId="10157" xr:uid="{00000000-0005-0000-0000-0000A3270000}"/>
    <cellStyle name="Header2 3 2 3 4 3" xfId="10158" xr:uid="{00000000-0005-0000-0000-0000A4270000}"/>
    <cellStyle name="Header2 3 2 3 5" xfId="10159" xr:uid="{00000000-0005-0000-0000-0000A5270000}"/>
    <cellStyle name="Header2 3 2 3 6" xfId="10160" xr:uid="{00000000-0005-0000-0000-0000A6270000}"/>
    <cellStyle name="Header2 3 2 3 7" xfId="10161" xr:uid="{00000000-0005-0000-0000-0000A7270000}"/>
    <cellStyle name="Header2 3 2 4" xfId="10162" xr:uid="{00000000-0005-0000-0000-0000A8270000}"/>
    <cellStyle name="Header2 3 2 4 2" xfId="10163" xr:uid="{00000000-0005-0000-0000-0000A9270000}"/>
    <cellStyle name="Header2 3 2 4 2 2" xfId="10164" xr:uid="{00000000-0005-0000-0000-0000AA270000}"/>
    <cellStyle name="Header2 3 2 4 2 3" xfId="10165" xr:uid="{00000000-0005-0000-0000-0000AB270000}"/>
    <cellStyle name="Header2 3 2 4 2 4" xfId="10166" xr:uid="{00000000-0005-0000-0000-0000AC270000}"/>
    <cellStyle name="Header2 3 2 4 2 5" xfId="10167" xr:uid="{00000000-0005-0000-0000-0000AD270000}"/>
    <cellStyle name="Header2 3 2 4 2 6" xfId="10168" xr:uid="{00000000-0005-0000-0000-0000AE270000}"/>
    <cellStyle name="Header2 3 2 4 3" xfId="10169" xr:uid="{00000000-0005-0000-0000-0000AF270000}"/>
    <cellStyle name="Header2 3 2 4 3 2" xfId="10170" xr:uid="{00000000-0005-0000-0000-0000B0270000}"/>
    <cellStyle name="Header2 3 2 4 3 3" xfId="10171" xr:uid="{00000000-0005-0000-0000-0000B1270000}"/>
    <cellStyle name="Header2 3 2 4 3 4" xfId="10172" xr:uid="{00000000-0005-0000-0000-0000B2270000}"/>
    <cellStyle name="Header2 3 2 4 3 5" xfId="10173" xr:uid="{00000000-0005-0000-0000-0000B3270000}"/>
    <cellStyle name="Header2 3 2 4 3 6" xfId="10174" xr:uid="{00000000-0005-0000-0000-0000B4270000}"/>
    <cellStyle name="Header2 3 2 4 4" xfId="10175" xr:uid="{00000000-0005-0000-0000-0000B5270000}"/>
    <cellStyle name="Header2 3 2 4 5" xfId="10176" xr:uid="{00000000-0005-0000-0000-0000B6270000}"/>
    <cellStyle name="Header2 3 2 4 6" xfId="10177" xr:uid="{00000000-0005-0000-0000-0000B7270000}"/>
    <cellStyle name="Header2 3 2 4 6 2" xfId="10178" xr:uid="{00000000-0005-0000-0000-0000B8270000}"/>
    <cellStyle name="Header2 3 2 4 6 3" xfId="10179" xr:uid="{00000000-0005-0000-0000-0000B9270000}"/>
    <cellStyle name="Header2 3 2 4 7" xfId="10180" xr:uid="{00000000-0005-0000-0000-0000BA270000}"/>
    <cellStyle name="Header2 3 2 4 8" xfId="10181" xr:uid="{00000000-0005-0000-0000-0000BB270000}"/>
    <cellStyle name="Header2 3 2 4 9" xfId="10182" xr:uid="{00000000-0005-0000-0000-0000BC270000}"/>
    <cellStyle name="Header2 3 2 5" xfId="10183" xr:uid="{00000000-0005-0000-0000-0000BD270000}"/>
    <cellStyle name="Header2 3 2 5 2" xfId="10184" xr:uid="{00000000-0005-0000-0000-0000BE270000}"/>
    <cellStyle name="Header2 3 2 5 2 2" xfId="10185" xr:uid="{00000000-0005-0000-0000-0000BF270000}"/>
    <cellStyle name="Header2 3 2 5 2 3" xfId="10186" xr:uid="{00000000-0005-0000-0000-0000C0270000}"/>
    <cellStyle name="Header2 3 2 5 2 4" xfId="10187" xr:uid="{00000000-0005-0000-0000-0000C1270000}"/>
    <cellStyle name="Header2 3 2 5 2 5" xfId="10188" xr:uid="{00000000-0005-0000-0000-0000C2270000}"/>
    <cellStyle name="Header2 3 2 5 2 6" xfId="10189" xr:uid="{00000000-0005-0000-0000-0000C3270000}"/>
    <cellStyle name="Header2 3 2 5 2 7" xfId="10190" xr:uid="{00000000-0005-0000-0000-0000C4270000}"/>
    <cellStyle name="Header2 3 2 5 3" xfId="10191" xr:uid="{00000000-0005-0000-0000-0000C5270000}"/>
    <cellStyle name="Header2 3 2 5 3 2" xfId="10192" xr:uid="{00000000-0005-0000-0000-0000C6270000}"/>
    <cellStyle name="Header2 3 2 5 3 3" xfId="10193" xr:uid="{00000000-0005-0000-0000-0000C7270000}"/>
    <cellStyle name="Header2 3 2 5 3 4" xfId="10194" xr:uid="{00000000-0005-0000-0000-0000C8270000}"/>
    <cellStyle name="Header2 3 2 5 3 5" xfId="10195" xr:uid="{00000000-0005-0000-0000-0000C9270000}"/>
    <cellStyle name="Header2 3 2 5 3 6" xfId="10196" xr:uid="{00000000-0005-0000-0000-0000CA270000}"/>
    <cellStyle name="Header2 3 2 5 3 7" xfId="10197" xr:uid="{00000000-0005-0000-0000-0000CB270000}"/>
    <cellStyle name="Header2 3 2 5 4" xfId="10198" xr:uid="{00000000-0005-0000-0000-0000CC270000}"/>
    <cellStyle name="Header2 3 2 5 4 2" xfId="10199" xr:uid="{00000000-0005-0000-0000-0000CD270000}"/>
    <cellStyle name="Header2 3 2 5 4 3" xfId="10200" xr:uid="{00000000-0005-0000-0000-0000CE270000}"/>
    <cellStyle name="Header2 3 2 5 5" xfId="10201" xr:uid="{00000000-0005-0000-0000-0000CF270000}"/>
    <cellStyle name="Header2 3 2 5 6" xfId="10202" xr:uid="{00000000-0005-0000-0000-0000D0270000}"/>
    <cellStyle name="Header2 3 2 5 7" xfId="10203" xr:uid="{00000000-0005-0000-0000-0000D1270000}"/>
    <cellStyle name="Header2 3 2 5 8" xfId="10204" xr:uid="{00000000-0005-0000-0000-0000D2270000}"/>
    <cellStyle name="Header2 3 2 5 9" xfId="10205" xr:uid="{00000000-0005-0000-0000-0000D3270000}"/>
    <cellStyle name="Header2 3 2 6" xfId="10206" xr:uid="{00000000-0005-0000-0000-0000D4270000}"/>
    <cellStyle name="Header2 3 2 6 2" xfId="10207" xr:uid="{00000000-0005-0000-0000-0000D5270000}"/>
    <cellStyle name="Header2 3 2 6 2 2" xfId="10208" xr:uid="{00000000-0005-0000-0000-0000D6270000}"/>
    <cellStyle name="Header2 3 2 6 2 3" xfId="10209" xr:uid="{00000000-0005-0000-0000-0000D7270000}"/>
    <cellStyle name="Header2 3 2 6 2 4" xfId="10210" xr:uid="{00000000-0005-0000-0000-0000D8270000}"/>
    <cellStyle name="Header2 3 2 6 2 5" xfId="10211" xr:uid="{00000000-0005-0000-0000-0000D9270000}"/>
    <cellStyle name="Header2 3 2 6 2 6" xfId="10212" xr:uid="{00000000-0005-0000-0000-0000DA270000}"/>
    <cellStyle name="Header2 3 2 6 2 7" xfId="10213" xr:uid="{00000000-0005-0000-0000-0000DB270000}"/>
    <cellStyle name="Header2 3 2 6 3" xfId="10214" xr:uid="{00000000-0005-0000-0000-0000DC270000}"/>
    <cellStyle name="Header2 3 2 6 3 2" xfId="10215" xr:uid="{00000000-0005-0000-0000-0000DD270000}"/>
    <cellStyle name="Header2 3 2 6 3 3" xfId="10216" xr:uid="{00000000-0005-0000-0000-0000DE270000}"/>
    <cellStyle name="Header2 3 2 6 3 4" xfId="10217" xr:uid="{00000000-0005-0000-0000-0000DF270000}"/>
    <cellStyle name="Header2 3 2 6 3 5" xfId="10218" xr:uid="{00000000-0005-0000-0000-0000E0270000}"/>
    <cellStyle name="Header2 3 2 6 3 6" xfId="10219" xr:uid="{00000000-0005-0000-0000-0000E1270000}"/>
    <cellStyle name="Header2 3 2 6 3 7" xfId="10220" xr:uid="{00000000-0005-0000-0000-0000E2270000}"/>
    <cellStyle name="Header2 3 2 6 4" xfId="10221" xr:uid="{00000000-0005-0000-0000-0000E3270000}"/>
    <cellStyle name="Header2 3 2 6 4 2" xfId="10222" xr:uid="{00000000-0005-0000-0000-0000E4270000}"/>
    <cellStyle name="Header2 3 2 6 4 3" xfId="10223" xr:uid="{00000000-0005-0000-0000-0000E5270000}"/>
    <cellStyle name="Header2 3 2 6 5" xfId="10224" xr:uid="{00000000-0005-0000-0000-0000E6270000}"/>
    <cellStyle name="Header2 3 2 6 6" xfId="10225" xr:uid="{00000000-0005-0000-0000-0000E7270000}"/>
    <cellStyle name="Header2 3 2 6 7" xfId="10226" xr:uid="{00000000-0005-0000-0000-0000E8270000}"/>
    <cellStyle name="Header2 3 2 6 8" xfId="10227" xr:uid="{00000000-0005-0000-0000-0000E9270000}"/>
    <cellStyle name="Header2 3 2 6 9" xfId="10228" xr:uid="{00000000-0005-0000-0000-0000EA270000}"/>
    <cellStyle name="Header2 3 2 7" xfId="10229" xr:uid="{00000000-0005-0000-0000-0000EB270000}"/>
    <cellStyle name="Header2 3 2 7 2" xfId="10230" xr:uid="{00000000-0005-0000-0000-0000EC270000}"/>
    <cellStyle name="Header2 3 2 7 2 2" xfId="10231" xr:uid="{00000000-0005-0000-0000-0000ED270000}"/>
    <cellStyle name="Header2 3 2 7 2 3" xfId="10232" xr:uid="{00000000-0005-0000-0000-0000EE270000}"/>
    <cellStyle name="Header2 3 2 7 2 4" xfId="10233" xr:uid="{00000000-0005-0000-0000-0000EF270000}"/>
    <cellStyle name="Header2 3 2 7 2 5" xfId="10234" xr:uid="{00000000-0005-0000-0000-0000F0270000}"/>
    <cellStyle name="Header2 3 2 7 2 6" xfId="10235" xr:uid="{00000000-0005-0000-0000-0000F1270000}"/>
    <cellStyle name="Header2 3 2 7 2 7" xfId="10236" xr:uid="{00000000-0005-0000-0000-0000F2270000}"/>
    <cellStyle name="Header2 3 2 7 3" xfId="10237" xr:uid="{00000000-0005-0000-0000-0000F3270000}"/>
    <cellStyle name="Header2 3 2 7 3 2" xfId="10238" xr:uid="{00000000-0005-0000-0000-0000F4270000}"/>
    <cellStyle name="Header2 3 2 7 3 3" xfId="10239" xr:uid="{00000000-0005-0000-0000-0000F5270000}"/>
    <cellStyle name="Header2 3 2 7 3 4" xfId="10240" xr:uid="{00000000-0005-0000-0000-0000F6270000}"/>
    <cellStyle name="Header2 3 2 7 3 5" xfId="10241" xr:uid="{00000000-0005-0000-0000-0000F7270000}"/>
    <cellStyle name="Header2 3 2 7 3 6" xfId="10242" xr:uid="{00000000-0005-0000-0000-0000F8270000}"/>
    <cellStyle name="Header2 3 2 7 3 7" xfId="10243" xr:uid="{00000000-0005-0000-0000-0000F9270000}"/>
    <cellStyle name="Header2 3 2 7 4" xfId="10244" xr:uid="{00000000-0005-0000-0000-0000FA270000}"/>
    <cellStyle name="Header2 3 2 7 5" xfId="10245" xr:uid="{00000000-0005-0000-0000-0000FB270000}"/>
    <cellStyle name="Header2 3 2 7 6" xfId="10246" xr:uid="{00000000-0005-0000-0000-0000FC270000}"/>
    <cellStyle name="Header2 3 2 7 7" xfId="10247" xr:uid="{00000000-0005-0000-0000-0000FD270000}"/>
    <cellStyle name="Header2 3 2 7 8" xfId="10248" xr:uid="{00000000-0005-0000-0000-0000FE270000}"/>
    <cellStyle name="Header2 3 2 7 9" xfId="10249" xr:uid="{00000000-0005-0000-0000-0000FF270000}"/>
    <cellStyle name="Header2 3 2 8" xfId="10250" xr:uid="{00000000-0005-0000-0000-000000280000}"/>
    <cellStyle name="Header2 3 2 8 2" xfId="10251" xr:uid="{00000000-0005-0000-0000-000001280000}"/>
    <cellStyle name="Header2 3 2 8 2 2" xfId="10252" xr:uid="{00000000-0005-0000-0000-000002280000}"/>
    <cellStyle name="Header2 3 2 8 2 3" xfId="10253" xr:uid="{00000000-0005-0000-0000-000003280000}"/>
    <cellStyle name="Header2 3 2 8 2 4" xfId="10254" xr:uid="{00000000-0005-0000-0000-000004280000}"/>
    <cellStyle name="Header2 3 2 8 2 5" xfId="10255" xr:uid="{00000000-0005-0000-0000-000005280000}"/>
    <cellStyle name="Header2 3 2 8 2 6" xfId="10256" xr:uid="{00000000-0005-0000-0000-000006280000}"/>
    <cellStyle name="Header2 3 2 8 2 7" xfId="10257" xr:uid="{00000000-0005-0000-0000-000007280000}"/>
    <cellStyle name="Header2 3 2 8 3" xfId="10258" xr:uid="{00000000-0005-0000-0000-000008280000}"/>
    <cellStyle name="Header2 3 2 8 3 2" xfId="10259" xr:uid="{00000000-0005-0000-0000-000009280000}"/>
    <cellStyle name="Header2 3 2 8 3 3" xfId="10260" xr:uid="{00000000-0005-0000-0000-00000A280000}"/>
    <cellStyle name="Header2 3 2 8 3 4" xfId="10261" xr:uid="{00000000-0005-0000-0000-00000B280000}"/>
    <cellStyle name="Header2 3 2 8 3 5" xfId="10262" xr:uid="{00000000-0005-0000-0000-00000C280000}"/>
    <cellStyle name="Header2 3 2 8 3 6" xfId="10263" xr:uid="{00000000-0005-0000-0000-00000D280000}"/>
    <cellStyle name="Header2 3 2 8 3 7" xfId="10264" xr:uid="{00000000-0005-0000-0000-00000E280000}"/>
    <cellStyle name="Header2 3 2 8 4" xfId="10265" xr:uid="{00000000-0005-0000-0000-00000F280000}"/>
    <cellStyle name="Header2 3 2 8 4 2" xfId="10266" xr:uid="{00000000-0005-0000-0000-000010280000}"/>
    <cellStyle name="Header2 3 2 8 4 3" xfId="10267" xr:uid="{00000000-0005-0000-0000-000011280000}"/>
    <cellStyle name="Header2 3 2 8 5" xfId="10268" xr:uid="{00000000-0005-0000-0000-000012280000}"/>
    <cellStyle name="Header2 3 2 8 6" xfId="10269" xr:uid="{00000000-0005-0000-0000-000013280000}"/>
    <cellStyle name="Header2 3 2 8 7" xfId="10270" xr:uid="{00000000-0005-0000-0000-000014280000}"/>
    <cellStyle name="Header2 3 2 8 8" xfId="10271" xr:uid="{00000000-0005-0000-0000-000015280000}"/>
    <cellStyle name="Header2 3 2 8 9" xfId="10272" xr:uid="{00000000-0005-0000-0000-000016280000}"/>
    <cellStyle name="Header2 3 2 9" xfId="10273" xr:uid="{00000000-0005-0000-0000-000017280000}"/>
    <cellStyle name="Header2 3 2 9 2" xfId="10274" xr:uid="{00000000-0005-0000-0000-000018280000}"/>
    <cellStyle name="Header2 3 2 9 2 2" xfId="10275" xr:uid="{00000000-0005-0000-0000-000019280000}"/>
    <cellStyle name="Header2 3 2 9 2 3" xfId="10276" xr:uid="{00000000-0005-0000-0000-00001A280000}"/>
    <cellStyle name="Header2 3 2 9 2 4" xfId="10277" xr:uid="{00000000-0005-0000-0000-00001B280000}"/>
    <cellStyle name="Header2 3 2 9 2 5" xfId="10278" xr:uid="{00000000-0005-0000-0000-00001C280000}"/>
    <cellStyle name="Header2 3 2 9 2 6" xfId="10279" xr:uid="{00000000-0005-0000-0000-00001D280000}"/>
    <cellStyle name="Header2 3 2 9 2 7" xfId="10280" xr:uid="{00000000-0005-0000-0000-00001E280000}"/>
    <cellStyle name="Header2 3 2 9 3" xfId="10281" xr:uid="{00000000-0005-0000-0000-00001F280000}"/>
    <cellStyle name="Header2 3 2 9 3 2" xfId="10282" xr:uid="{00000000-0005-0000-0000-000020280000}"/>
    <cellStyle name="Header2 3 2 9 3 3" xfId="10283" xr:uid="{00000000-0005-0000-0000-000021280000}"/>
    <cellStyle name="Header2 3 2 9 3 4" xfId="10284" xr:uid="{00000000-0005-0000-0000-000022280000}"/>
    <cellStyle name="Header2 3 2 9 3 5" xfId="10285" xr:uid="{00000000-0005-0000-0000-000023280000}"/>
    <cellStyle name="Header2 3 2 9 3 6" xfId="10286" xr:uid="{00000000-0005-0000-0000-000024280000}"/>
    <cellStyle name="Header2 3 2 9 3 7" xfId="10287" xr:uid="{00000000-0005-0000-0000-000025280000}"/>
    <cellStyle name="Header2 3 2 9 4" xfId="10288" xr:uid="{00000000-0005-0000-0000-000026280000}"/>
    <cellStyle name="Header2 3 2 9 5" xfId="10289" xr:uid="{00000000-0005-0000-0000-000027280000}"/>
    <cellStyle name="Header2 3 2 9 6" xfId="10290" xr:uid="{00000000-0005-0000-0000-000028280000}"/>
    <cellStyle name="Header2 3 2 9 7" xfId="10291" xr:uid="{00000000-0005-0000-0000-000029280000}"/>
    <cellStyle name="Header2 3 2 9 8" xfId="10292" xr:uid="{00000000-0005-0000-0000-00002A280000}"/>
    <cellStyle name="Header2 3 2 9 9" xfId="10293" xr:uid="{00000000-0005-0000-0000-00002B280000}"/>
    <cellStyle name="Header2 3 3" xfId="10294" xr:uid="{00000000-0005-0000-0000-00002C280000}"/>
    <cellStyle name="Header2 3 3 10" xfId="10295" xr:uid="{00000000-0005-0000-0000-00002D280000}"/>
    <cellStyle name="Header2 3 3 2" xfId="10296" xr:uid="{00000000-0005-0000-0000-00002E280000}"/>
    <cellStyle name="Header2 3 3 2 2" xfId="10297" xr:uid="{00000000-0005-0000-0000-00002F280000}"/>
    <cellStyle name="Header2 3 3 2 2 2" xfId="10298" xr:uid="{00000000-0005-0000-0000-000030280000}"/>
    <cellStyle name="Header2 3 3 2 2 2 2" xfId="10299" xr:uid="{00000000-0005-0000-0000-000031280000}"/>
    <cellStyle name="Header2 3 3 2 2 2 3" xfId="10300" xr:uid="{00000000-0005-0000-0000-000032280000}"/>
    <cellStyle name="Header2 3 3 2 2 2 4" xfId="10301" xr:uid="{00000000-0005-0000-0000-000033280000}"/>
    <cellStyle name="Header2 3 3 2 2 2 5" xfId="10302" xr:uid="{00000000-0005-0000-0000-000034280000}"/>
    <cellStyle name="Header2 3 3 2 2 2 6" xfId="10303" xr:uid="{00000000-0005-0000-0000-000035280000}"/>
    <cellStyle name="Header2 3 3 2 2 3" xfId="10304" xr:uid="{00000000-0005-0000-0000-000036280000}"/>
    <cellStyle name="Header2 3 3 2 2 4" xfId="10305" xr:uid="{00000000-0005-0000-0000-000037280000}"/>
    <cellStyle name="Header2 3 3 2 2 5" xfId="10306" xr:uid="{00000000-0005-0000-0000-000038280000}"/>
    <cellStyle name="Header2 3 3 2 2 6" xfId="10307" xr:uid="{00000000-0005-0000-0000-000039280000}"/>
    <cellStyle name="Header2 3 3 2 2 7" xfId="10308" xr:uid="{00000000-0005-0000-0000-00003A280000}"/>
    <cellStyle name="Header2 3 3 2 2 8" xfId="10309" xr:uid="{00000000-0005-0000-0000-00003B280000}"/>
    <cellStyle name="Header2 3 3 2 3" xfId="10310" xr:uid="{00000000-0005-0000-0000-00003C280000}"/>
    <cellStyle name="Header2 3 3 2 4" xfId="10311" xr:uid="{00000000-0005-0000-0000-00003D280000}"/>
    <cellStyle name="Header2 3 3 2 5" xfId="10312" xr:uid="{00000000-0005-0000-0000-00003E280000}"/>
    <cellStyle name="Header2 3 3 2 5 2" xfId="10313" xr:uid="{00000000-0005-0000-0000-00003F280000}"/>
    <cellStyle name="Header2 3 3 2 5 3" xfId="10314" xr:uid="{00000000-0005-0000-0000-000040280000}"/>
    <cellStyle name="Header2 3 3 2 6" xfId="10315" xr:uid="{00000000-0005-0000-0000-000041280000}"/>
    <cellStyle name="Header2 3 3 2 7" xfId="10316" xr:uid="{00000000-0005-0000-0000-000042280000}"/>
    <cellStyle name="Header2 3 3 3" xfId="10317" xr:uid="{00000000-0005-0000-0000-000043280000}"/>
    <cellStyle name="Header2 3 3 3 2" xfId="10318" xr:uid="{00000000-0005-0000-0000-000044280000}"/>
    <cellStyle name="Header2 3 3 3 2 2" xfId="10319" xr:uid="{00000000-0005-0000-0000-000045280000}"/>
    <cellStyle name="Header2 3 3 3 2 3" xfId="10320" xr:uid="{00000000-0005-0000-0000-000046280000}"/>
    <cellStyle name="Header2 3 3 3 2 4" xfId="10321" xr:uid="{00000000-0005-0000-0000-000047280000}"/>
    <cellStyle name="Header2 3 3 3 2 5" xfId="10322" xr:uid="{00000000-0005-0000-0000-000048280000}"/>
    <cellStyle name="Header2 3 3 3 2 6" xfId="10323" xr:uid="{00000000-0005-0000-0000-000049280000}"/>
    <cellStyle name="Header2 3 3 3 3" xfId="10324" xr:uid="{00000000-0005-0000-0000-00004A280000}"/>
    <cellStyle name="Header2 3 3 3 4" xfId="10325" xr:uid="{00000000-0005-0000-0000-00004B280000}"/>
    <cellStyle name="Header2 3 3 3 4 2" xfId="10326" xr:uid="{00000000-0005-0000-0000-00004C280000}"/>
    <cellStyle name="Header2 3 3 3 4 3" xfId="10327" xr:uid="{00000000-0005-0000-0000-00004D280000}"/>
    <cellStyle name="Header2 3 3 3 5" xfId="10328" xr:uid="{00000000-0005-0000-0000-00004E280000}"/>
    <cellStyle name="Header2 3 3 3 6" xfId="10329" xr:uid="{00000000-0005-0000-0000-00004F280000}"/>
    <cellStyle name="Header2 3 3 3 7" xfId="10330" xr:uid="{00000000-0005-0000-0000-000050280000}"/>
    <cellStyle name="Header2 3 3 3 8" xfId="10331" xr:uid="{00000000-0005-0000-0000-000051280000}"/>
    <cellStyle name="Header2 3 3 3 9" xfId="10332" xr:uid="{00000000-0005-0000-0000-000052280000}"/>
    <cellStyle name="Header2 3 3 4" xfId="10333" xr:uid="{00000000-0005-0000-0000-000053280000}"/>
    <cellStyle name="Header2 3 3 4 2" xfId="10334" xr:uid="{00000000-0005-0000-0000-000054280000}"/>
    <cellStyle name="Header2 3 3 4 3" xfId="10335" xr:uid="{00000000-0005-0000-0000-000055280000}"/>
    <cellStyle name="Header2 3 3 4 4" xfId="10336" xr:uid="{00000000-0005-0000-0000-000056280000}"/>
    <cellStyle name="Header2 3 3 4 5" xfId="10337" xr:uid="{00000000-0005-0000-0000-000057280000}"/>
    <cellStyle name="Header2 3 3 4 6" xfId="10338" xr:uid="{00000000-0005-0000-0000-000058280000}"/>
    <cellStyle name="Header2 3 3 5" xfId="10339" xr:uid="{00000000-0005-0000-0000-000059280000}"/>
    <cellStyle name="Header2 3 3 6" xfId="10340" xr:uid="{00000000-0005-0000-0000-00005A280000}"/>
    <cellStyle name="Header2 3 3 7" xfId="10341" xr:uid="{00000000-0005-0000-0000-00005B280000}"/>
    <cellStyle name="Header2 3 3 8" xfId="10342" xr:uid="{00000000-0005-0000-0000-00005C280000}"/>
    <cellStyle name="Header2 3 3 9" xfId="10343" xr:uid="{00000000-0005-0000-0000-00005D280000}"/>
    <cellStyle name="Header2 3 4" xfId="10344" xr:uid="{00000000-0005-0000-0000-00005E280000}"/>
    <cellStyle name="Header2 3 4 2" xfId="10345" xr:uid="{00000000-0005-0000-0000-00005F280000}"/>
    <cellStyle name="Header2 3 4 2 2" xfId="10346" xr:uid="{00000000-0005-0000-0000-000060280000}"/>
    <cellStyle name="Header2 3 4 2 2 2" xfId="10347" xr:uid="{00000000-0005-0000-0000-000061280000}"/>
    <cellStyle name="Header2 3 4 2 2 3" xfId="10348" xr:uid="{00000000-0005-0000-0000-000062280000}"/>
    <cellStyle name="Header2 3 4 2 2 4" xfId="10349" xr:uid="{00000000-0005-0000-0000-000063280000}"/>
    <cellStyle name="Header2 3 4 2 2 5" xfId="10350" xr:uid="{00000000-0005-0000-0000-000064280000}"/>
    <cellStyle name="Header2 3 4 2 2 6" xfId="10351" xr:uid="{00000000-0005-0000-0000-000065280000}"/>
    <cellStyle name="Header2 3 4 2 3" xfId="10352" xr:uid="{00000000-0005-0000-0000-000066280000}"/>
    <cellStyle name="Header2 3 4 2 4" xfId="10353" xr:uid="{00000000-0005-0000-0000-000067280000}"/>
    <cellStyle name="Header2 3 4 2 4 2" xfId="10354" xr:uid="{00000000-0005-0000-0000-000068280000}"/>
    <cellStyle name="Header2 3 4 2 4 3" xfId="10355" xr:uid="{00000000-0005-0000-0000-000069280000}"/>
    <cellStyle name="Header2 3 4 2 5" xfId="10356" xr:uid="{00000000-0005-0000-0000-00006A280000}"/>
    <cellStyle name="Header2 3 4 2 6" xfId="10357" xr:uid="{00000000-0005-0000-0000-00006B280000}"/>
    <cellStyle name="Header2 3 4 2 7" xfId="10358" xr:uid="{00000000-0005-0000-0000-00006C280000}"/>
    <cellStyle name="Header2 3 4 2 8" xfId="10359" xr:uid="{00000000-0005-0000-0000-00006D280000}"/>
    <cellStyle name="Header2 3 4 2 9" xfId="10360" xr:uid="{00000000-0005-0000-0000-00006E280000}"/>
    <cellStyle name="Header2 3 4 3" xfId="10361" xr:uid="{00000000-0005-0000-0000-00006F280000}"/>
    <cellStyle name="Header2 3 4 3 2" xfId="10362" xr:uid="{00000000-0005-0000-0000-000070280000}"/>
    <cellStyle name="Header2 3 4 3 2 2" xfId="10363" xr:uid="{00000000-0005-0000-0000-000071280000}"/>
    <cellStyle name="Header2 3 4 3 2 3" xfId="10364" xr:uid="{00000000-0005-0000-0000-000072280000}"/>
    <cellStyle name="Header2 3 4 3 2 4" xfId="10365" xr:uid="{00000000-0005-0000-0000-000073280000}"/>
    <cellStyle name="Header2 3 4 3 2 5" xfId="10366" xr:uid="{00000000-0005-0000-0000-000074280000}"/>
    <cellStyle name="Header2 3 4 3 2 6" xfId="10367" xr:uid="{00000000-0005-0000-0000-000075280000}"/>
    <cellStyle name="Header2 3 4 3 3" xfId="10368" xr:uid="{00000000-0005-0000-0000-000076280000}"/>
    <cellStyle name="Header2 3 4 3 4" xfId="10369" xr:uid="{00000000-0005-0000-0000-000077280000}"/>
    <cellStyle name="Header2 3 4 3 5" xfId="10370" xr:uid="{00000000-0005-0000-0000-000078280000}"/>
    <cellStyle name="Header2 3 4 3 5 2" xfId="10371" xr:uid="{00000000-0005-0000-0000-000079280000}"/>
    <cellStyle name="Header2 3 4 3 5 3" xfId="10372" xr:uid="{00000000-0005-0000-0000-00007A280000}"/>
    <cellStyle name="Header2 3 4 3 6" xfId="10373" xr:uid="{00000000-0005-0000-0000-00007B280000}"/>
    <cellStyle name="Header2 3 4 3 7" xfId="10374" xr:uid="{00000000-0005-0000-0000-00007C280000}"/>
    <cellStyle name="Header2 3 4 3 8" xfId="10375" xr:uid="{00000000-0005-0000-0000-00007D280000}"/>
    <cellStyle name="Header2 3 4 4" xfId="10376" xr:uid="{00000000-0005-0000-0000-00007E280000}"/>
    <cellStyle name="Header2 3 4 4 2" xfId="10377" xr:uid="{00000000-0005-0000-0000-00007F280000}"/>
    <cellStyle name="Header2 3 4 4 3" xfId="10378" xr:uid="{00000000-0005-0000-0000-000080280000}"/>
    <cellStyle name="Header2 3 4 5" xfId="10379" xr:uid="{00000000-0005-0000-0000-000081280000}"/>
    <cellStyle name="Header2 3 4 6" xfId="10380" xr:uid="{00000000-0005-0000-0000-000082280000}"/>
    <cellStyle name="Header2 3 4 7" xfId="10381" xr:uid="{00000000-0005-0000-0000-000083280000}"/>
    <cellStyle name="Header2 3 5" xfId="10382" xr:uid="{00000000-0005-0000-0000-000084280000}"/>
    <cellStyle name="Header2 3 5 2" xfId="10383" xr:uid="{00000000-0005-0000-0000-000085280000}"/>
    <cellStyle name="Header2 3 5 2 2" xfId="10384" xr:uid="{00000000-0005-0000-0000-000086280000}"/>
    <cellStyle name="Header2 3 5 2 3" xfId="10385" xr:uid="{00000000-0005-0000-0000-000087280000}"/>
    <cellStyle name="Header2 3 5 2 4" xfId="10386" xr:uid="{00000000-0005-0000-0000-000088280000}"/>
    <cellStyle name="Header2 3 5 2 5" xfId="10387" xr:uid="{00000000-0005-0000-0000-000089280000}"/>
    <cellStyle name="Header2 3 5 2 6" xfId="10388" xr:uid="{00000000-0005-0000-0000-00008A280000}"/>
    <cellStyle name="Header2 3 5 3" xfId="10389" xr:uid="{00000000-0005-0000-0000-00008B280000}"/>
    <cellStyle name="Header2 3 5 4" xfId="10390" xr:uid="{00000000-0005-0000-0000-00008C280000}"/>
    <cellStyle name="Header2 3 5 4 2" xfId="10391" xr:uid="{00000000-0005-0000-0000-00008D280000}"/>
    <cellStyle name="Header2 3 5 4 3" xfId="10392" xr:uid="{00000000-0005-0000-0000-00008E280000}"/>
    <cellStyle name="Header2 3 5 5" xfId="10393" xr:uid="{00000000-0005-0000-0000-00008F280000}"/>
    <cellStyle name="Header2 3 5 6" xfId="10394" xr:uid="{00000000-0005-0000-0000-000090280000}"/>
    <cellStyle name="Header2 3 5 7" xfId="10395" xr:uid="{00000000-0005-0000-0000-000091280000}"/>
    <cellStyle name="Header2 3 5 8" xfId="10396" xr:uid="{00000000-0005-0000-0000-000092280000}"/>
    <cellStyle name="Header2 3 6" xfId="10397" xr:uid="{00000000-0005-0000-0000-000093280000}"/>
    <cellStyle name="Header2 3 6 2" xfId="10398" xr:uid="{00000000-0005-0000-0000-000094280000}"/>
    <cellStyle name="Header2 3 6 2 2" xfId="10399" xr:uid="{00000000-0005-0000-0000-000095280000}"/>
    <cellStyle name="Header2 3 6 2 3" xfId="10400" xr:uid="{00000000-0005-0000-0000-000096280000}"/>
    <cellStyle name="Header2 3 6 2 4" xfId="10401" xr:uid="{00000000-0005-0000-0000-000097280000}"/>
    <cellStyle name="Header2 3 6 2 5" xfId="10402" xr:uid="{00000000-0005-0000-0000-000098280000}"/>
    <cellStyle name="Header2 3 6 2 6" xfId="10403" xr:uid="{00000000-0005-0000-0000-000099280000}"/>
    <cellStyle name="Header2 3 6 2 7" xfId="10404" xr:uid="{00000000-0005-0000-0000-00009A280000}"/>
    <cellStyle name="Header2 3 6 3" xfId="10405" xr:uid="{00000000-0005-0000-0000-00009B280000}"/>
    <cellStyle name="Header2 3 6 3 2" xfId="10406" xr:uid="{00000000-0005-0000-0000-00009C280000}"/>
    <cellStyle name="Header2 3 6 3 3" xfId="10407" xr:uid="{00000000-0005-0000-0000-00009D280000}"/>
    <cellStyle name="Header2 3 6 3 4" xfId="10408" xr:uid="{00000000-0005-0000-0000-00009E280000}"/>
    <cellStyle name="Header2 3 6 3 5" xfId="10409" xr:uid="{00000000-0005-0000-0000-00009F280000}"/>
    <cellStyle name="Header2 3 6 3 6" xfId="10410" xr:uid="{00000000-0005-0000-0000-0000A0280000}"/>
    <cellStyle name="Header2 3 6 3 7" xfId="10411" xr:uid="{00000000-0005-0000-0000-0000A1280000}"/>
    <cellStyle name="Header2 3 6 4" xfId="10412" xr:uid="{00000000-0005-0000-0000-0000A2280000}"/>
    <cellStyle name="Header2 3 6 4 2" xfId="10413" xr:uid="{00000000-0005-0000-0000-0000A3280000}"/>
    <cellStyle name="Header2 3 6 4 3" xfId="10414" xr:uid="{00000000-0005-0000-0000-0000A4280000}"/>
    <cellStyle name="Header2 3 6 5" xfId="10415" xr:uid="{00000000-0005-0000-0000-0000A5280000}"/>
    <cellStyle name="Header2 3 6 6" xfId="10416" xr:uid="{00000000-0005-0000-0000-0000A6280000}"/>
    <cellStyle name="Header2 3 6 7" xfId="10417" xr:uid="{00000000-0005-0000-0000-0000A7280000}"/>
    <cellStyle name="Header2 3 6 8" xfId="10418" xr:uid="{00000000-0005-0000-0000-0000A8280000}"/>
    <cellStyle name="Header2 3 6 9" xfId="10419" xr:uid="{00000000-0005-0000-0000-0000A9280000}"/>
    <cellStyle name="Header2 3 7" xfId="10420" xr:uid="{00000000-0005-0000-0000-0000AA280000}"/>
    <cellStyle name="Header2 3 7 2" xfId="10421" xr:uid="{00000000-0005-0000-0000-0000AB280000}"/>
    <cellStyle name="Header2 3 7 2 2" xfId="10422" xr:uid="{00000000-0005-0000-0000-0000AC280000}"/>
    <cellStyle name="Header2 3 7 2 3" xfId="10423" xr:uid="{00000000-0005-0000-0000-0000AD280000}"/>
    <cellStyle name="Header2 3 7 2 4" xfId="10424" xr:uid="{00000000-0005-0000-0000-0000AE280000}"/>
    <cellStyle name="Header2 3 7 2 5" xfId="10425" xr:uid="{00000000-0005-0000-0000-0000AF280000}"/>
    <cellStyle name="Header2 3 7 2 6" xfId="10426" xr:uid="{00000000-0005-0000-0000-0000B0280000}"/>
    <cellStyle name="Header2 3 7 2 7" xfId="10427" xr:uid="{00000000-0005-0000-0000-0000B1280000}"/>
    <cellStyle name="Header2 3 7 3" xfId="10428" xr:uid="{00000000-0005-0000-0000-0000B2280000}"/>
    <cellStyle name="Header2 3 7 3 2" xfId="10429" xr:uid="{00000000-0005-0000-0000-0000B3280000}"/>
    <cellStyle name="Header2 3 7 3 3" xfId="10430" xr:uid="{00000000-0005-0000-0000-0000B4280000}"/>
    <cellStyle name="Header2 3 7 3 4" xfId="10431" xr:uid="{00000000-0005-0000-0000-0000B5280000}"/>
    <cellStyle name="Header2 3 7 3 5" xfId="10432" xr:uid="{00000000-0005-0000-0000-0000B6280000}"/>
    <cellStyle name="Header2 3 7 3 6" xfId="10433" xr:uid="{00000000-0005-0000-0000-0000B7280000}"/>
    <cellStyle name="Header2 3 7 3 7" xfId="10434" xr:uid="{00000000-0005-0000-0000-0000B8280000}"/>
    <cellStyle name="Header2 3 7 4" xfId="10435" xr:uid="{00000000-0005-0000-0000-0000B9280000}"/>
    <cellStyle name="Header2 3 7 5" xfId="10436" xr:uid="{00000000-0005-0000-0000-0000BA280000}"/>
    <cellStyle name="Header2 3 7 6" xfId="10437" xr:uid="{00000000-0005-0000-0000-0000BB280000}"/>
    <cellStyle name="Header2 3 7 7" xfId="10438" xr:uid="{00000000-0005-0000-0000-0000BC280000}"/>
    <cellStyle name="Header2 3 7 8" xfId="10439" xr:uid="{00000000-0005-0000-0000-0000BD280000}"/>
    <cellStyle name="Header2 3 7 9" xfId="10440" xr:uid="{00000000-0005-0000-0000-0000BE280000}"/>
    <cellStyle name="Header2 3 8" xfId="10441" xr:uid="{00000000-0005-0000-0000-0000BF280000}"/>
    <cellStyle name="Header2 3 9" xfId="10442" xr:uid="{00000000-0005-0000-0000-0000C0280000}"/>
    <cellStyle name="Header2 4" xfId="10443" xr:uid="{00000000-0005-0000-0000-0000C1280000}"/>
    <cellStyle name="Header2 4 10" xfId="10444" xr:uid="{00000000-0005-0000-0000-0000C2280000}"/>
    <cellStyle name="Header2 4 11" xfId="10445" xr:uid="{00000000-0005-0000-0000-0000C3280000}"/>
    <cellStyle name="Header2 4 12" xfId="10446" xr:uid="{00000000-0005-0000-0000-0000C4280000}"/>
    <cellStyle name="Header2 4 2" xfId="10447" xr:uid="{00000000-0005-0000-0000-0000C5280000}"/>
    <cellStyle name="Header2 4 2 2" xfId="10448" xr:uid="{00000000-0005-0000-0000-0000C6280000}"/>
    <cellStyle name="Header2 4 2 2 2" xfId="10449" xr:uid="{00000000-0005-0000-0000-0000C7280000}"/>
    <cellStyle name="Header2 4 2 2 2 2" xfId="10450" xr:uid="{00000000-0005-0000-0000-0000C8280000}"/>
    <cellStyle name="Header2 4 2 2 2 2 2" xfId="10451" xr:uid="{00000000-0005-0000-0000-0000C9280000}"/>
    <cellStyle name="Header2 4 2 2 2 3" xfId="10452" xr:uid="{00000000-0005-0000-0000-0000CA280000}"/>
    <cellStyle name="Header2 4 2 2 2 3 2" xfId="10453" xr:uid="{00000000-0005-0000-0000-0000CB280000}"/>
    <cellStyle name="Header2 4 2 2 2 4" xfId="10454" xr:uid="{00000000-0005-0000-0000-0000CC280000}"/>
    <cellStyle name="Header2 4 2 2 3" xfId="10455" xr:uid="{00000000-0005-0000-0000-0000CD280000}"/>
    <cellStyle name="Header2 4 2 2 3 2" xfId="10456" xr:uid="{00000000-0005-0000-0000-0000CE280000}"/>
    <cellStyle name="Header2 4 2 2 4" xfId="10457" xr:uid="{00000000-0005-0000-0000-0000CF280000}"/>
    <cellStyle name="Header2 4 2 2 4 2" xfId="10458" xr:uid="{00000000-0005-0000-0000-0000D0280000}"/>
    <cellStyle name="Header2 4 2 2 5" xfId="10459" xr:uid="{00000000-0005-0000-0000-0000D1280000}"/>
    <cellStyle name="Header2 4 2 2 6" xfId="10460" xr:uid="{00000000-0005-0000-0000-0000D2280000}"/>
    <cellStyle name="Header2 4 2 2 6 2" xfId="10461" xr:uid="{00000000-0005-0000-0000-0000D3280000}"/>
    <cellStyle name="Header2 4 2 2 6 3" xfId="10462" xr:uid="{00000000-0005-0000-0000-0000D4280000}"/>
    <cellStyle name="Header2 4 2 2 7" xfId="10463" xr:uid="{00000000-0005-0000-0000-0000D5280000}"/>
    <cellStyle name="Header2 4 2 2 7 2" xfId="10464" xr:uid="{00000000-0005-0000-0000-0000D6280000}"/>
    <cellStyle name="Header2 4 2 2 8" xfId="10465" xr:uid="{00000000-0005-0000-0000-0000D7280000}"/>
    <cellStyle name="Header2 4 2 3" xfId="10466" xr:uid="{00000000-0005-0000-0000-0000D8280000}"/>
    <cellStyle name="Header2 4 2 3 2" xfId="10467" xr:uid="{00000000-0005-0000-0000-0000D9280000}"/>
    <cellStyle name="Header2 4 2 3 2 2" xfId="10468" xr:uid="{00000000-0005-0000-0000-0000DA280000}"/>
    <cellStyle name="Header2 4 2 3 3" xfId="10469" xr:uid="{00000000-0005-0000-0000-0000DB280000}"/>
    <cellStyle name="Header2 4 2 3 4" xfId="10470" xr:uid="{00000000-0005-0000-0000-0000DC280000}"/>
    <cellStyle name="Header2 4 2 3 5" xfId="10471" xr:uid="{00000000-0005-0000-0000-0000DD280000}"/>
    <cellStyle name="Header2 4 2 3 5 2" xfId="10472" xr:uid="{00000000-0005-0000-0000-0000DE280000}"/>
    <cellStyle name="Header2 4 2 3 6" xfId="10473" xr:uid="{00000000-0005-0000-0000-0000DF280000}"/>
    <cellStyle name="Header2 4 2 4" xfId="10474" xr:uid="{00000000-0005-0000-0000-0000E0280000}"/>
    <cellStyle name="Header2 4 2 4 2" xfId="10475" xr:uid="{00000000-0005-0000-0000-0000E1280000}"/>
    <cellStyle name="Header2 4 2 4 2 2" xfId="10476" xr:uid="{00000000-0005-0000-0000-0000E2280000}"/>
    <cellStyle name="Header2 4 2 4 2 3" xfId="10477" xr:uid="{00000000-0005-0000-0000-0000E3280000}"/>
    <cellStyle name="Header2 4 2 4 3" xfId="10478" xr:uid="{00000000-0005-0000-0000-0000E4280000}"/>
    <cellStyle name="Header2 4 2 5" xfId="10479" xr:uid="{00000000-0005-0000-0000-0000E5280000}"/>
    <cellStyle name="Header2 4 2 5 2" xfId="10480" xr:uid="{00000000-0005-0000-0000-0000E6280000}"/>
    <cellStyle name="Header2 4 2 6" xfId="10481" xr:uid="{00000000-0005-0000-0000-0000E7280000}"/>
    <cellStyle name="Header2 4 2 7" xfId="10482" xr:uid="{00000000-0005-0000-0000-0000E8280000}"/>
    <cellStyle name="Header2 4 2 7 2" xfId="10483" xr:uid="{00000000-0005-0000-0000-0000E9280000}"/>
    <cellStyle name="Header2 4 2 8" xfId="10484" xr:uid="{00000000-0005-0000-0000-0000EA280000}"/>
    <cellStyle name="Header2 4 2 9" xfId="10485" xr:uid="{00000000-0005-0000-0000-0000EB280000}"/>
    <cellStyle name="Header2 4 3" xfId="10486" xr:uid="{00000000-0005-0000-0000-0000EC280000}"/>
    <cellStyle name="Header2 4 3 2" xfId="10487" xr:uid="{00000000-0005-0000-0000-0000ED280000}"/>
    <cellStyle name="Header2 4 3 2 2" xfId="10488" xr:uid="{00000000-0005-0000-0000-0000EE280000}"/>
    <cellStyle name="Header2 4 3 2 2 2" xfId="10489" xr:uid="{00000000-0005-0000-0000-0000EF280000}"/>
    <cellStyle name="Header2 4 3 2 3" xfId="10490" xr:uid="{00000000-0005-0000-0000-0000F0280000}"/>
    <cellStyle name="Header2 4 3 2 3 2" xfId="10491" xr:uid="{00000000-0005-0000-0000-0000F1280000}"/>
    <cellStyle name="Header2 4 3 2 4" xfId="10492" xr:uid="{00000000-0005-0000-0000-0000F2280000}"/>
    <cellStyle name="Header2 4 3 3" xfId="10493" xr:uid="{00000000-0005-0000-0000-0000F3280000}"/>
    <cellStyle name="Header2 4 3 3 2" xfId="10494" xr:uid="{00000000-0005-0000-0000-0000F4280000}"/>
    <cellStyle name="Header2 4 3 4" xfId="10495" xr:uid="{00000000-0005-0000-0000-0000F5280000}"/>
    <cellStyle name="Header2 4 3 4 2" xfId="10496" xr:uid="{00000000-0005-0000-0000-0000F6280000}"/>
    <cellStyle name="Header2 4 3 5" xfId="10497" xr:uid="{00000000-0005-0000-0000-0000F7280000}"/>
    <cellStyle name="Header2 4 3 6" xfId="10498" xr:uid="{00000000-0005-0000-0000-0000F8280000}"/>
    <cellStyle name="Header2 4 3 6 2" xfId="10499" xr:uid="{00000000-0005-0000-0000-0000F9280000}"/>
    <cellStyle name="Header2 4 3 6 3" xfId="10500" xr:uid="{00000000-0005-0000-0000-0000FA280000}"/>
    <cellStyle name="Header2 4 3 7" xfId="10501" xr:uid="{00000000-0005-0000-0000-0000FB280000}"/>
    <cellStyle name="Header2 4 3 7 2" xfId="10502" xr:uid="{00000000-0005-0000-0000-0000FC280000}"/>
    <cellStyle name="Header2 4 3 8" xfId="10503" xr:uid="{00000000-0005-0000-0000-0000FD280000}"/>
    <cellStyle name="Header2 4 4" xfId="10504" xr:uid="{00000000-0005-0000-0000-0000FE280000}"/>
    <cellStyle name="Header2 4 4 2" xfId="10505" xr:uid="{00000000-0005-0000-0000-0000FF280000}"/>
    <cellStyle name="Header2 4 4 2 2" xfId="10506" xr:uid="{00000000-0005-0000-0000-000000290000}"/>
    <cellStyle name="Header2 4 4 3" xfId="10507" xr:uid="{00000000-0005-0000-0000-000001290000}"/>
    <cellStyle name="Header2 4 4 3 2" xfId="10508" xr:uid="{00000000-0005-0000-0000-000002290000}"/>
    <cellStyle name="Header2 4 4 4" xfId="10509" xr:uid="{00000000-0005-0000-0000-000003290000}"/>
    <cellStyle name="Header2 4 4 4 2" xfId="10510" xr:uid="{00000000-0005-0000-0000-000004290000}"/>
    <cellStyle name="Header2 4 4 4 3" xfId="10511" xr:uid="{00000000-0005-0000-0000-000005290000}"/>
    <cellStyle name="Header2 4 4 5" xfId="10512" xr:uid="{00000000-0005-0000-0000-000006290000}"/>
    <cellStyle name="Header2 4 4 5 2" xfId="10513" xr:uid="{00000000-0005-0000-0000-000007290000}"/>
    <cellStyle name="Header2 4 4 6" xfId="10514" xr:uid="{00000000-0005-0000-0000-000008290000}"/>
    <cellStyle name="Header2 4 4 7" xfId="10515" xr:uid="{00000000-0005-0000-0000-000009290000}"/>
    <cellStyle name="Header2 4 5" xfId="10516" xr:uid="{00000000-0005-0000-0000-00000A290000}"/>
    <cellStyle name="Header2 4 5 2" xfId="10517" xr:uid="{00000000-0005-0000-0000-00000B290000}"/>
    <cellStyle name="Header2 4 5 3" xfId="10518" xr:uid="{00000000-0005-0000-0000-00000C290000}"/>
    <cellStyle name="Header2 4 5 4" xfId="10519" xr:uid="{00000000-0005-0000-0000-00000D290000}"/>
    <cellStyle name="Header2 4 5 5" xfId="10520" xr:uid="{00000000-0005-0000-0000-00000E290000}"/>
    <cellStyle name="Header2 4 5 6" xfId="10521" xr:uid="{00000000-0005-0000-0000-00000F290000}"/>
    <cellStyle name="Header2 4 6" xfId="10522" xr:uid="{00000000-0005-0000-0000-000010290000}"/>
    <cellStyle name="Header2 4 7" xfId="10523" xr:uid="{00000000-0005-0000-0000-000011290000}"/>
    <cellStyle name="Header2 4 8" xfId="10524" xr:uid="{00000000-0005-0000-0000-000012290000}"/>
    <cellStyle name="Header2 4 8 2" xfId="10525" xr:uid="{00000000-0005-0000-0000-000013290000}"/>
    <cellStyle name="Header2 4 9" xfId="10526" xr:uid="{00000000-0005-0000-0000-000014290000}"/>
    <cellStyle name="Header2 5" xfId="10527" xr:uid="{00000000-0005-0000-0000-000015290000}"/>
    <cellStyle name="Header2 5 10" xfId="10528" xr:uid="{00000000-0005-0000-0000-000016290000}"/>
    <cellStyle name="Header2 5 2" xfId="10529" xr:uid="{00000000-0005-0000-0000-000017290000}"/>
    <cellStyle name="Header2 5 2 2" xfId="10530" xr:uid="{00000000-0005-0000-0000-000018290000}"/>
    <cellStyle name="Header2 5 2 2 2" xfId="10531" xr:uid="{00000000-0005-0000-0000-000019290000}"/>
    <cellStyle name="Header2 5 2 2 2 2" xfId="10532" xr:uid="{00000000-0005-0000-0000-00001A290000}"/>
    <cellStyle name="Header2 5 2 2 2 2 2" xfId="10533" xr:uid="{00000000-0005-0000-0000-00001B290000}"/>
    <cellStyle name="Header2 5 2 2 2 3" xfId="10534" xr:uid="{00000000-0005-0000-0000-00001C290000}"/>
    <cellStyle name="Header2 5 2 2 2 3 2" xfId="10535" xr:uid="{00000000-0005-0000-0000-00001D290000}"/>
    <cellStyle name="Header2 5 2 2 3" xfId="10536" xr:uid="{00000000-0005-0000-0000-00001E290000}"/>
    <cellStyle name="Header2 5 2 2 4" xfId="10537" xr:uid="{00000000-0005-0000-0000-00001F290000}"/>
    <cellStyle name="Header2 5 2 2 4 2" xfId="10538" xr:uid="{00000000-0005-0000-0000-000020290000}"/>
    <cellStyle name="Header2 5 2 2 5" xfId="10539" xr:uid="{00000000-0005-0000-0000-000021290000}"/>
    <cellStyle name="Header2 5 2 2 5 2" xfId="10540" xr:uid="{00000000-0005-0000-0000-000022290000}"/>
    <cellStyle name="Header2 5 2 2 6" xfId="10541" xr:uid="{00000000-0005-0000-0000-000023290000}"/>
    <cellStyle name="Header2 5 2 2 7" xfId="10542" xr:uid="{00000000-0005-0000-0000-000024290000}"/>
    <cellStyle name="Header2 5 2 2 7 2" xfId="10543" xr:uid="{00000000-0005-0000-0000-000025290000}"/>
    <cellStyle name="Header2 5 2 3" xfId="10544" xr:uid="{00000000-0005-0000-0000-000026290000}"/>
    <cellStyle name="Header2 5 2 3 2" xfId="10545" xr:uid="{00000000-0005-0000-0000-000027290000}"/>
    <cellStyle name="Header2 5 2 3 2 2" xfId="10546" xr:uid="{00000000-0005-0000-0000-000028290000}"/>
    <cellStyle name="Header2 5 2 3 2 2 2" xfId="10547" xr:uid="{00000000-0005-0000-0000-000029290000}"/>
    <cellStyle name="Header2 5 2 3 2 3" xfId="10548" xr:uid="{00000000-0005-0000-0000-00002A290000}"/>
    <cellStyle name="Header2 5 2 3 3" xfId="10549" xr:uid="{00000000-0005-0000-0000-00002B290000}"/>
    <cellStyle name="Header2 5 2 3 3 2" xfId="10550" xr:uid="{00000000-0005-0000-0000-00002C290000}"/>
    <cellStyle name="Header2 5 2 3 4" xfId="10551" xr:uid="{00000000-0005-0000-0000-00002D290000}"/>
    <cellStyle name="Header2 5 2 3 4 2" xfId="10552" xr:uid="{00000000-0005-0000-0000-00002E290000}"/>
    <cellStyle name="Header2 5 2 3 5" xfId="10553" xr:uid="{00000000-0005-0000-0000-00002F290000}"/>
    <cellStyle name="Header2 5 2 3 5 2" xfId="10554" xr:uid="{00000000-0005-0000-0000-000030290000}"/>
    <cellStyle name="Header2 5 2 4" xfId="10555" xr:uid="{00000000-0005-0000-0000-000031290000}"/>
    <cellStyle name="Header2 5 2 4 2" xfId="10556" xr:uid="{00000000-0005-0000-0000-000032290000}"/>
    <cellStyle name="Header2 5 2 5" xfId="10557" xr:uid="{00000000-0005-0000-0000-000033290000}"/>
    <cellStyle name="Header2 5 2 5 2" xfId="10558" xr:uid="{00000000-0005-0000-0000-000034290000}"/>
    <cellStyle name="Header2 5 2 6" xfId="10559" xr:uid="{00000000-0005-0000-0000-000035290000}"/>
    <cellStyle name="Header2 5 2 6 2" xfId="10560" xr:uid="{00000000-0005-0000-0000-000036290000}"/>
    <cellStyle name="Header2 5 2 6 3" xfId="10561" xr:uid="{00000000-0005-0000-0000-000037290000}"/>
    <cellStyle name="Header2 5 2 7" xfId="10562" xr:uid="{00000000-0005-0000-0000-000038290000}"/>
    <cellStyle name="Header2 5 2 7 2" xfId="10563" xr:uid="{00000000-0005-0000-0000-000039290000}"/>
    <cellStyle name="Header2 5 2 8" xfId="10564" xr:uid="{00000000-0005-0000-0000-00003A290000}"/>
    <cellStyle name="Header2 5 3" xfId="10565" xr:uid="{00000000-0005-0000-0000-00003B290000}"/>
    <cellStyle name="Header2 5 3 2" xfId="10566" xr:uid="{00000000-0005-0000-0000-00003C290000}"/>
    <cellStyle name="Header2 5 3 2 2" xfId="10567" xr:uid="{00000000-0005-0000-0000-00003D290000}"/>
    <cellStyle name="Header2 5 3 2 3" xfId="10568" xr:uid="{00000000-0005-0000-0000-00003E290000}"/>
    <cellStyle name="Header2 5 3 2 4" xfId="10569" xr:uid="{00000000-0005-0000-0000-00003F290000}"/>
    <cellStyle name="Header2 5 3 2 4 2" xfId="10570" xr:uid="{00000000-0005-0000-0000-000040290000}"/>
    <cellStyle name="Header2 5 3 2 5" xfId="10571" xr:uid="{00000000-0005-0000-0000-000041290000}"/>
    <cellStyle name="Header2 5 3 2 5 2" xfId="10572" xr:uid="{00000000-0005-0000-0000-000042290000}"/>
    <cellStyle name="Header2 5 3 2 6" xfId="10573" xr:uid="{00000000-0005-0000-0000-000043290000}"/>
    <cellStyle name="Header2 5 3 3" xfId="10574" xr:uid="{00000000-0005-0000-0000-000044290000}"/>
    <cellStyle name="Header2 5 3 4" xfId="10575" xr:uid="{00000000-0005-0000-0000-000045290000}"/>
    <cellStyle name="Header2 5 3 4 2" xfId="10576" xr:uid="{00000000-0005-0000-0000-000046290000}"/>
    <cellStyle name="Header2 5 3 5" xfId="10577" xr:uid="{00000000-0005-0000-0000-000047290000}"/>
    <cellStyle name="Header2 5 3 5 2" xfId="10578" xr:uid="{00000000-0005-0000-0000-000048290000}"/>
    <cellStyle name="Header2 5 3 6" xfId="10579" xr:uid="{00000000-0005-0000-0000-000049290000}"/>
    <cellStyle name="Header2 5 3 6 2" xfId="10580" xr:uid="{00000000-0005-0000-0000-00004A290000}"/>
    <cellStyle name="Header2 5 3 6 3" xfId="10581" xr:uid="{00000000-0005-0000-0000-00004B290000}"/>
    <cellStyle name="Header2 5 3 7" xfId="10582" xr:uid="{00000000-0005-0000-0000-00004C290000}"/>
    <cellStyle name="Header2 5 3 7 2" xfId="10583" xr:uid="{00000000-0005-0000-0000-00004D290000}"/>
    <cellStyle name="Header2 5 4" xfId="10584" xr:uid="{00000000-0005-0000-0000-00004E290000}"/>
    <cellStyle name="Header2 5 4 2" xfId="10585" xr:uid="{00000000-0005-0000-0000-00004F290000}"/>
    <cellStyle name="Header2 5 4 2 2" xfId="10586" xr:uid="{00000000-0005-0000-0000-000050290000}"/>
    <cellStyle name="Header2 5 4 2 2 2" xfId="10587" xr:uid="{00000000-0005-0000-0000-000051290000}"/>
    <cellStyle name="Header2 5 4 2 3" xfId="10588" xr:uid="{00000000-0005-0000-0000-000052290000}"/>
    <cellStyle name="Header2 5 4 2 3 2" xfId="10589" xr:uid="{00000000-0005-0000-0000-000053290000}"/>
    <cellStyle name="Header2 5 4 3" xfId="10590" xr:uid="{00000000-0005-0000-0000-000054290000}"/>
    <cellStyle name="Header2 5 4 4" xfId="10591" xr:uid="{00000000-0005-0000-0000-000055290000}"/>
    <cellStyle name="Header2 5 4 4 2" xfId="10592" xr:uid="{00000000-0005-0000-0000-000056290000}"/>
    <cellStyle name="Header2 5 4 5" xfId="10593" xr:uid="{00000000-0005-0000-0000-000057290000}"/>
    <cellStyle name="Header2 5 4 5 2" xfId="10594" xr:uid="{00000000-0005-0000-0000-000058290000}"/>
    <cellStyle name="Header2 5 4 6" xfId="10595" xr:uid="{00000000-0005-0000-0000-000059290000}"/>
    <cellStyle name="Header2 5 4 7" xfId="10596" xr:uid="{00000000-0005-0000-0000-00005A290000}"/>
    <cellStyle name="Header2 5 4 7 2" xfId="10597" xr:uid="{00000000-0005-0000-0000-00005B290000}"/>
    <cellStyle name="Header2 5 5" xfId="10598" xr:uid="{00000000-0005-0000-0000-00005C290000}"/>
    <cellStyle name="Header2 5 6" xfId="10599" xr:uid="{00000000-0005-0000-0000-00005D290000}"/>
    <cellStyle name="Header2 5 6 2" xfId="10600" xr:uid="{00000000-0005-0000-0000-00005E290000}"/>
    <cellStyle name="Header2 5 7" xfId="10601" xr:uid="{00000000-0005-0000-0000-00005F290000}"/>
    <cellStyle name="Header2 5 7 2" xfId="10602" xr:uid="{00000000-0005-0000-0000-000060290000}"/>
    <cellStyle name="Header2 5 8" xfId="10603" xr:uid="{00000000-0005-0000-0000-000061290000}"/>
    <cellStyle name="Header2 5 8 2" xfId="10604" xr:uid="{00000000-0005-0000-0000-000062290000}"/>
    <cellStyle name="Header2 5 8 3" xfId="10605" xr:uid="{00000000-0005-0000-0000-000063290000}"/>
    <cellStyle name="Header2 5 9" xfId="10606" xr:uid="{00000000-0005-0000-0000-000064290000}"/>
    <cellStyle name="Header2 5 9 2" xfId="10607" xr:uid="{00000000-0005-0000-0000-000065290000}"/>
    <cellStyle name="Header2 6" xfId="10608" xr:uid="{00000000-0005-0000-0000-000066290000}"/>
    <cellStyle name="Header2 6 10" xfId="10609" xr:uid="{00000000-0005-0000-0000-000067290000}"/>
    <cellStyle name="Header2 6 2" xfId="10610" xr:uid="{00000000-0005-0000-0000-000068290000}"/>
    <cellStyle name="Header2 6 2 2" xfId="10611" xr:uid="{00000000-0005-0000-0000-000069290000}"/>
    <cellStyle name="Header2 6 2 2 2" xfId="10612" xr:uid="{00000000-0005-0000-0000-00006A290000}"/>
    <cellStyle name="Header2 6 2 2 2 2" xfId="10613" xr:uid="{00000000-0005-0000-0000-00006B290000}"/>
    <cellStyle name="Header2 6 2 2 2 2 2" xfId="10614" xr:uid="{00000000-0005-0000-0000-00006C290000}"/>
    <cellStyle name="Header2 6 2 2 2 3" xfId="10615" xr:uid="{00000000-0005-0000-0000-00006D290000}"/>
    <cellStyle name="Header2 6 2 2 2 3 2" xfId="10616" xr:uid="{00000000-0005-0000-0000-00006E290000}"/>
    <cellStyle name="Header2 6 2 2 3" xfId="10617" xr:uid="{00000000-0005-0000-0000-00006F290000}"/>
    <cellStyle name="Header2 6 2 2 4" xfId="10618" xr:uid="{00000000-0005-0000-0000-000070290000}"/>
    <cellStyle name="Header2 6 2 2 4 2" xfId="10619" xr:uid="{00000000-0005-0000-0000-000071290000}"/>
    <cellStyle name="Header2 6 2 2 5" xfId="10620" xr:uid="{00000000-0005-0000-0000-000072290000}"/>
    <cellStyle name="Header2 6 2 2 5 2" xfId="10621" xr:uid="{00000000-0005-0000-0000-000073290000}"/>
    <cellStyle name="Header2 6 2 2 6" xfId="10622" xr:uid="{00000000-0005-0000-0000-000074290000}"/>
    <cellStyle name="Header2 6 2 2 7" xfId="10623" xr:uid="{00000000-0005-0000-0000-000075290000}"/>
    <cellStyle name="Header2 6 2 2 7 2" xfId="10624" xr:uid="{00000000-0005-0000-0000-000076290000}"/>
    <cellStyle name="Header2 6 2 3" xfId="10625" xr:uid="{00000000-0005-0000-0000-000077290000}"/>
    <cellStyle name="Header2 6 2 3 2" xfId="10626" xr:uid="{00000000-0005-0000-0000-000078290000}"/>
    <cellStyle name="Header2 6 2 3 2 2" xfId="10627" xr:uid="{00000000-0005-0000-0000-000079290000}"/>
    <cellStyle name="Header2 6 2 3 2 2 2" xfId="10628" xr:uid="{00000000-0005-0000-0000-00007A290000}"/>
    <cellStyle name="Header2 6 2 3 2 3" xfId="10629" xr:uid="{00000000-0005-0000-0000-00007B290000}"/>
    <cellStyle name="Header2 6 2 3 3" xfId="10630" xr:uid="{00000000-0005-0000-0000-00007C290000}"/>
    <cellStyle name="Header2 6 2 3 3 2" xfId="10631" xr:uid="{00000000-0005-0000-0000-00007D290000}"/>
    <cellStyle name="Header2 6 2 3 4" xfId="10632" xr:uid="{00000000-0005-0000-0000-00007E290000}"/>
    <cellStyle name="Header2 6 2 3 4 2" xfId="10633" xr:uid="{00000000-0005-0000-0000-00007F290000}"/>
    <cellStyle name="Header2 6 2 3 5" xfId="10634" xr:uid="{00000000-0005-0000-0000-000080290000}"/>
    <cellStyle name="Header2 6 2 3 5 2" xfId="10635" xr:uid="{00000000-0005-0000-0000-000081290000}"/>
    <cellStyle name="Header2 6 2 4" xfId="10636" xr:uid="{00000000-0005-0000-0000-000082290000}"/>
    <cellStyle name="Header2 6 2 4 2" xfId="10637" xr:uid="{00000000-0005-0000-0000-000083290000}"/>
    <cellStyle name="Header2 6 2 5" xfId="10638" xr:uid="{00000000-0005-0000-0000-000084290000}"/>
    <cellStyle name="Header2 6 2 5 2" xfId="10639" xr:uid="{00000000-0005-0000-0000-000085290000}"/>
    <cellStyle name="Header2 6 2 6" xfId="10640" xr:uid="{00000000-0005-0000-0000-000086290000}"/>
    <cellStyle name="Header2 6 2 6 2" xfId="10641" xr:uid="{00000000-0005-0000-0000-000087290000}"/>
    <cellStyle name="Header2 6 2 6 3" xfId="10642" xr:uid="{00000000-0005-0000-0000-000088290000}"/>
    <cellStyle name="Header2 6 2 7" xfId="10643" xr:uid="{00000000-0005-0000-0000-000089290000}"/>
    <cellStyle name="Header2 6 2 7 2" xfId="10644" xr:uid="{00000000-0005-0000-0000-00008A290000}"/>
    <cellStyle name="Header2 6 2 8" xfId="10645" xr:uid="{00000000-0005-0000-0000-00008B290000}"/>
    <cellStyle name="Header2 6 3" xfId="10646" xr:uid="{00000000-0005-0000-0000-00008C290000}"/>
    <cellStyle name="Header2 6 3 2" xfId="10647" xr:uid="{00000000-0005-0000-0000-00008D290000}"/>
    <cellStyle name="Header2 6 3 2 2" xfId="10648" xr:uid="{00000000-0005-0000-0000-00008E290000}"/>
    <cellStyle name="Header2 6 3 2 2 2" xfId="10649" xr:uid="{00000000-0005-0000-0000-00008F290000}"/>
    <cellStyle name="Header2 6 3 2 3" xfId="10650" xr:uid="{00000000-0005-0000-0000-000090290000}"/>
    <cellStyle name="Header2 6 3 2 3 2" xfId="10651" xr:uid="{00000000-0005-0000-0000-000091290000}"/>
    <cellStyle name="Header2 6 3 3" xfId="10652" xr:uid="{00000000-0005-0000-0000-000092290000}"/>
    <cellStyle name="Header2 6 3 3 2" xfId="10653" xr:uid="{00000000-0005-0000-0000-000093290000}"/>
    <cellStyle name="Header2 6 3 4" xfId="10654" xr:uid="{00000000-0005-0000-0000-000094290000}"/>
    <cellStyle name="Header2 6 3 4 2" xfId="10655" xr:uid="{00000000-0005-0000-0000-000095290000}"/>
    <cellStyle name="Header2 6 3 5" xfId="10656" xr:uid="{00000000-0005-0000-0000-000096290000}"/>
    <cellStyle name="Header2 6 3 6" xfId="10657" xr:uid="{00000000-0005-0000-0000-000097290000}"/>
    <cellStyle name="Header2 6 3 6 2" xfId="10658" xr:uid="{00000000-0005-0000-0000-000098290000}"/>
    <cellStyle name="Header2 6 3 6 3" xfId="10659" xr:uid="{00000000-0005-0000-0000-000099290000}"/>
    <cellStyle name="Header2 6 3 7" xfId="10660" xr:uid="{00000000-0005-0000-0000-00009A290000}"/>
    <cellStyle name="Header2 6 3 7 2" xfId="10661" xr:uid="{00000000-0005-0000-0000-00009B290000}"/>
    <cellStyle name="Header2 6 4" xfId="10662" xr:uid="{00000000-0005-0000-0000-00009C290000}"/>
    <cellStyle name="Header2 6 4 2" xfId="10663" xr:uid="{00000000-0005-0000-0000-00009D290000}"/>
    <cellStyle name="Header2 6 4 2 2" xfId="10664" xr:uid="{00000000-0005-0000-0000-00009E290000}"/>
    <cellStyle name="Header2 6 4 2 2 2" xfId="10665" xr:uid="{00000000-0005-0000-0000-00009F290000}"/>
    <cellStyle name="Header2 6 4 2 3" xfId="10666" xr:uid="{00000000-0005-0000-0000-0000A0290000}"/>
    <cellStyle name="Header2 6 4 3" xfId="10667" xr:uid="{00000000-0005-0000-0000-0000A1290000}"/>
    <cellStyle name="Header2 6 4 3 2" xfId="10668" xr:uid="{00000000-0005-0000-0000-0000A2290000}"/>
    <cellStyle name="Header2 6 4 4" xfId="10669" xr:uid="{00000000-0005-0000-0000-0000A3290000}"/>
    <cellStyle name="Header2 6 4 4 2" xfId="10670" xr:uid="{00000000-0005-0000-0000-0000A4290000}"/>
    <cellStyle name="Header2 6 4 5" xfId="10671" xr:uid="{00000000-0005-0000-0000-0000A5290000}"/>
    <cellStyle name="Header2 6 4 5 2" xfId="10672" xr:uid="{00000000-0005-0000-0000-0000A6290000}"/>
    <cellStyle name="Header2 6 5" xfId="10673" xr:uid="{00000000-0005-0000-0000-0000A7290000}"/>
    <cellStyle name="Header2 6 5 2" xfId="10674" xr:uid="{00000000-0005-0000-0000-0000A8290000}"/>
    <cellStyle name="Header2 6 6" xfId="10675" xr:uid="{00000000-0005-0000-0000-0000A9290000}"/>
    <cellStyle name="Header2 6 6 2" xfId="10676" xr:uid="{00000000-0005-0000-0000-0000AA290000}"/>
    <cellStyle name="Header2 6 7" xfId="10677" xr:uid="{00000000-0005-0000-0000-0000AB290000}"/>
    <cellStyle name="Header2 6 8" xfId="10678" xr:uid="{00000000-0005-0000-0000-0000AC290000}"/>
    <cellStyle name="Header2 6 8 2" xfId="10679" xr:uid="{00000000-0005-0000-0000-0000AD290000}"/>
    <cellStyle name="Header2 6 9" xfId="10680" xr:uid="{00000000-0005-0000-0000-0000AE290000}"/>
    <cellStyle name="Header2 7" xfId="10681" xr:uid="{00000000-0005-0000-0000-0000AF290000}"/>
    <cellStyle name="Header2 7 2" xfId="10682" xr:uid="{00000000-0005-0000-0000-0000B0290000}"/>
    <cellStyle name="Header2 7 3" xfId="10683" xr:uid="{00000000-0005-0000-0000-0000B1290000}"/>
    <cellStyle name="Header2 7 3 2" xfId="10684" xr:uid="{00000000-0005-0000-0000-0000B2290000}"/>
    <cellStyle name="Header2 7 3 3" xfId="10685" xr:uid="{00000000-0005-0000-0000-0000B3290000}"/>
    <cellStyle name="Header2 7 4" xfId="10686" xr:uid="{00000000-0005-0000-0000-0000B4290000}"/>
    <cellStyle name="Header2 8" xfId="10687" xr:uid="{00000000-0005-0000-0000-0000B5290000}"/>
    <cellStyle name="Header2 9" xfId="10688" xr:uid="{00000000-0005-0000-0000-0000B6290000}"/>
    <cellStyle name="Heading 1 2" xfId="10689" xr:uid="{00000000-0005-0000-0000-0000B7290000}"/>
    <cellStyle name="Heading 1 2 2" xfId="10690" xr:uid="{00000000-0005-0000-0000-0000B8290000}"/>
    <cellStyle name="Heading 1 2 2 2" xfId="10691" xr:uid="{00000000-0005-0000-0000-0000B9290000}"/>
    <cellStyle name="Heading 1 2 2 2 2" xfId="10692" xr:uid="{00000000-0005-0000-0000-0000BA290000}"/>
    <cellStyle name="Heading 2 2" xfId="10693" xr:uid="{00000000-0005-0000-0000-0000BB290000}"/>
    <cellStyle name="Heading 3 2" xfId="10694" xr:uid="{00000000-0005-0000-0000-0000BC290000}"/>
    <cellStyle name="Heading 3 2 2" xfId="10695" xr:uid="{00000000-0005-0000-0000-0000BD290000}"/>
    <cellStyle name="Heading 3 2 2 2" xfId="10696" xr:uid="{00000000-0005-0000-0000-0000BE290000}"/>
    <cellStyle name="Heading 3 2 3" xfId="10697" xr:uid="{00000000-0005-0000-0000-0000BF290000}"/>
    <cellStyle name="Heading 3 2 3 2" xfId="10698" xr:uid="{00000000-0005-0000-0000-0000C0290000}"/>
    <cellStyle name="Heading 3 2 4" xfId="10699" xr:uid="{00000000-0005-0000-0000-0000C1290000}"/>
    <cellStyle name="Heading 4 2" xfId="10700" xr:uid="{00000000-0005-0000-0000-0000C2290000}"/>
    <cellStyle name="Heading1" xfId="10701" xr:uid="{00000000-0005-0000-0000-0000C3290000}"/>
    <cellStyle name="Heading1 1" xfId="10702" xr:uid="{00000000-0005-0000-0000-0000C4290000}"/>
    <cellStyle name="Heading1 2" xfId="10703" xr:uid="{00000000-0005-0000-0000-0000C5290000}"/>
    <cellStyle name="Heading1_DRAFT-APPENDIX-1-29-04-09" xfId="10704" xr:uid="{00000000-0005-0000-0000-0000C6290000}"/>
    <cellStyle name="Heading2" xfId="10705" xr:uid="{00000000-0005-0000-0000-0000C7290000}"/>
    <cellStyle name="Hyperlink 2" xfId="10706" xr:uid="{00000000-0005-0000-0000-0000C8290000}"/>
    <cellStyle name="Hyperlink 2 2" xfId="10707" xr:uid="{00000000-0005-0000-0000-0000C9290000}"/>
    <cellStyle name="Hyperlink 2 3" xfId="10708" xr:uid="{00000000-0005-0000-0000-0000CA290000}"/>
    <cellStyle name="Hyperlink 3" xfId="10709" xr:uid="{00000000-0005-0000-0000-0000CB290000}"/>
    <cellStyle name="Hyperlink 3 2" xfId="10710" xr:uid="{00000000-0005-0000-0000-0000CC290000}"/>
    <cellStyle name="Hyperlink 3 3" xfId="10711" xr:uid="{00000000-0005-0000-0000-0000CD290000}"/>
    <cellStyle name="Hyperlink 4" xfId="10712" xr:uid="{00000000-0005-0000-0000-0000CE290000}"/>
    <cellStyle name="Hypertextový odkaz" xfId="10713" xr:uid="{00000000-0005-0000-0000-0000CF290000}"/>
    <cellStyle name="Hypertextový odkaz 2" xfId="10714" xr:uid="{00000000-0005-0000-0000-0000D0290000}"/>
    <cellStyle name="Hypertextový odkaz 2 2" xfId="10715" xr:uid="{00000000-0005-0000-0000-0000D1290000}"/>
    <cellStyle name="Hypertextový odkaz 2 3" xfId="10716" xr:uid="{00000000-0005-0000-0000-0000D2290000}"/>
    <cellStyle name="Hypertextový odkaz 3" xfId="10717" xr:uid="{00000000-0005-0000-0000-0000D3290000}"/>
    <cellStyle name="Hypertextový odkaz 3 2" xfId="10718" xr:uid="{00000000-0005-0000-0000-0000D4290000}"/>
    <cellStyle name="Hypertextový odkaz 3 3" xfId="10719" xr:uid="{00000000-0005-0000-0000-0000D5290000}"/>
    <cellStyle name="Hypertextový odkaz 4" xfId="10720" xr:uid="{00000000-0005-0000-0000-0000D6290000}"/>
    <cellStyle name="INCHES" xfId="10721" xr:uid="{00000000-0005-0000-0000-0000D7290000}"/>
    <cellStyle name="INCHES 2" xfId="10722" xr:uid="{00000000-0005-0000-0000-0000D8290000}"/>
    <cellStyle name="INCHES 2 2" xfId="10723" xr:uid="{00000000-0005-0000-0000-0000D9290000}"/>
    <cellStyle name="INCHES 2 3" xfId="10724" xr:uid="{00000000-0005-0000-0000-0000DA290000}"/>
    <cellStyle name="INCHES 3" xfId="10725" xr:uid="{00000000-0005-0000-0000-0000DB290000}"/>
    <cellStyle name="INCHES 3 2" xfId="10726" xr:uid="{00000000-0005-0000-0000-0000DC290000}"/>
    <cellStyle name="INCHES 3 3" xfId="10727" xr:uid="{00000000-0005-0000-0000-0000DD290000}"/>
    <cellStyle name="INCHES 4" xfId="10728" xr:uid="{00000000-0005-0000-0000-0000DE290000}"/>
    <cellStyle name="Input [yellow]" xfId="10729" xr:uid="{00000000-0005-0000-0000-0000DF290000}"/>
    <cellStyle name="Input [yellow] 10" xfId="10730" xr:uid="{00000000-0005-0000-0000-0000E0290000}"/>
    <cellStyle name="Input [yellow] 11" xfId="10731" xr:uid="{00000000-0005-0000-0000-0000E1290000}"/>
    <cellStyle name="Input [yellow] 12" xfId="10732" xr:uid="{00000000-0005-0000-0000-0000E2290000}"/>
    <cellStyle name="Input [yellow] 2" xfId="10733" xr:uid="{00000000-0005-0000-0000-0000E3290000}"/>
    <cellStyle name="Input [yellow] 2 10" xfId="10734" xr:uid="{00000000-0005-0000-0000-0000E4290000}"/>
    <cellStyle name="Input [yellow] 2 2" xfId="10735" xr:uid="{00000000-0005-0000-0000-0000E5290000}"/>
    <cellStyle name="Input [yellow] 2 2 10" xfId="10736" xr:uid="{00000000-0005-0000-0000-0000E6290000}"/>
    <cellStyle name="Input [yellow] 2 2 11" xfId="10737" xr:uid="{00000000-0005-0000-0000-0000E7290000}"/>
    <cellStyle name="Input [yellow] 2 2 12" xfId="10738" xr:uid="{00000000-0005-0000-0000-0000E8290000}"/>
    <cellStyle name="Input [yellow] 2 2 13" xfId="10739" xr:uid="{00000000-0005-0000-0000-0000E9290000}"/>
    <cellStyle name="Input [yellow] 2 2 2" xfId="10740" xr:uid="{00000000-0005-0000-0000-0000EA290000}"/>
    <cellStyle name="Input [yellow] 2 2 2 2" xfId="10741" xr:uid="{00000000-0005-0000-0000-0000EB290000}"/>
    <cellStyle name="Input [yellow] 2 2 2 2 2" xfId="10742" xr:uid="{00000000-0005-0000-0000-0000EC290000}"/>
    <cellStyle name="Input [yellow] 2 2 2 2 2 2" xfId="10743" xr:uid="{00000000-0005-0000-0000-0000ED290000}"/>
    <cellStyle name="Input [yellow] 2 2 2 2 2 2 2" xfId="10744" xr:uid="{00000000-0005-0000-0000-0000EE290000}"/>
    <cellStyle name="Input [yellow] 2 2 2 2 2 2 3" xfId="10745" xr:uid="{00000000-0005-0000-0000-0000EF290000}"/>
    <cellStyle name="Input [yellow] 2 2 2 2 2 3" xfId="10746" xr:uid="{00000000-0005-0000-0000-0000F0290000}"/>
    <cellStyle name="Input [yellow] 2 2 2 2 2 3 2" xfId="10747" xr:uid="{00000000-0005-0000-0000-0000F1290000}"/>
    <cellStyle name="Input [yellow] 2 2 2 2 2 4" xfId="10748" xr:uid="{00000000-0005-0000-0000-0000F2290000}"/>
    <cellStyle name="Input [yellow] 2 2 2 2 2 4 2" xfId="10749" xr:uid="{00000000-0005-0000-0000-0000F3290000}"/>
    <cellStyle name="Input [yellow] 2 2 2 2 2 5" xfId="10750" xr:uid="{00000000-0005-0000-0000-0000F4290000}"/>
    <cellStyle name="Input [yellow] 2 2 2 2 2 6" xfId="10751" xr:uid="{00000000-0005-0000-0000-0000F5290000}"/>
    <cellStyle name="Input [yellow] 2 2 2 2 3" xfId="10752" xr:uid="{00000000-0005-0000-0000-0000F6290000}"/>
    <cellStyle name="Input [yellow] 2 2 2 2 3 2" xfId="10753" xr:uid="{00000000-0005-0000-0000-0000F7290000}"/>
    <cellStyle name="Input [yellow] 2 2 2 2 3 3" xfId="10754" xr:uid="{00000000-0005-0000-0000-0000F8290000}"/>
    <cellStyle name="Input [yellow] 2 2 2 2 4" xfId="10755" xr:uid="{00000000-0005-0000-0000-0000F9290000}"/>
    <cellStyle name="Input [yellow] 2 2 2 2 4 2" xfId="10756" xr:uid="{00000000-0005-0000-0000-0000FA290000}"/>
    <cellStyle name="Input [yellow] 2 2 2 2 5" xfId="10757" xr:uid="{00000000-0005-0000-0000-0000FB290000}"/>
    <cellStyle name="Input [yellow] 2 2 2 2 5 2" xfId="10758" xr:uid="{00000000-0005-0000-0000-0000FC290000}"/>
    <cellStyle name="Input [yellow] 2 2 2 2 6" xfId="10759" xr:uid="{00000000-0005-0000-0000-0000FD290000}"/>
    <cellStyle name="Input [yellow] 2 2 2 2 7" xfId="10760" xr:uid="{00000000-0005-0000-0000-0000FE290000}"/>
    <cellStyle name="Input [yellow] 2 2 2 2 8" xfId="10761" xr:uid="{00000000-0005-0000-0000-0000FF290000}"/>
    <cellStyle name="Input [yellow] 2 2 2 3" xfId="10762" xr:uid="{00000000-0005-0000-0000-0000002A0000}"/>
    <cellStyle name="Input [yellow] 2 2 2 3 2" xfId="10763" xr:uid="{00000000-0005-0000-0000-0000012A0000}"/>
    <cellStyle name="Input [yellow] 2 2 2 3 2 2" xfId="10764" xr:uid="{00000000-0005-0000-0000-0000022A0000}"/>
    <cellStyle name="Input [yellow] 2 2 2 3 2 2 2" xfId="10765" xr:uid="{00000000-0005-0000-0000-0000032A0000}"/>
    <cellStyle name="Input [yellow] 2 2 2 3 2 2 3" xfId="10766" xr:uid="{00000000-0005-0000-0000-0000042A0000}"/>
    <cellStyle name="Input [yellow] 2 2 2 3 2 3" xfId="10767" xr:uid="{00000000-0005-0000-0000-0000052A0000}"/>
    <cellStyle name="Input [yellow] 2 2 2 3 2 4" xfId="10768" xr:uid="{00000000-0005-0000-0000-0000062A0000}"/>
    <cellStyle name="Input [yellow] 2 2 2 3 3" xfId="10769" xr:uid="{00000000-0005-0000-0000-0000072A0000}"/>
    <cellStyle name="Input [yellow] 2 2 2 3 3 2" xfId="10770" xr:uid="{00000000-0005-0000-0000-0000082A0000}"/>
    <cellStyle name="Input [yellow] 2 2 2 3 3 3" xfId="10771" xr:uid="{00000000-0005-0000-0000-0000092A0000}"/>
    <cellStyle name="Input [yellow] 2 2 2 3 4" xfId="10772" xr:uid="{00000000-0005-0000-0000-00000A2A0000}"/>
    <cellStyle name="Input [yellow] 2 2 2 3 4 2" xfId="10773" xr:uid="{00000000-0005-0000-0000-00000B2A0000}"/>
    <cellStyle name="Input [yellow] 2 2 2 3 5" xfId="10774" xr:uid="{00000000-0005-0000-0000-00000C2A0000}"/>
    <cellStyle name="Input [yellow] 2 2 2 3 5 2" xfId="10775" xr:uid="{00000000-0005-0000-0000-00000D2A0000}"/>
    <cellStyle name="Input [yellow] 2 2 2 3 6" xfId="10776" xr:uid="{00000000-0005-0000-0000-00000E2A0000}"/>
    <cellStyle name="Input [yellow] 2 2 2 3 7" xfId="10777" xr:uid="{00000000-0005-0000-0000-00000F2A0000}"/>
    <cellStyle name="Input [yellow] 2 2 2 4" xfId="10778" xr:uid="{00000000-0005-0000-0000-0000102A0000}"/>
    <cellStyle name="Input [yellow] 2 2 2 4 2" xfId="10779" xr:uid="{00000000-0005-0000-0000-0000112A0000}"/>
    <cellStyle name="Input [yellow] 2 2 2 4 2 2" xfId="10780" xr:uid="{00000000-0005-0000-0000-0000122A0000}"/>
    <cellStyle name="Input [yellow] 2 2 2 4 2 3" xfId="10781" xr:uid="{00000000-0005-0000-0000-0000132A0000}"/>
    <cellStyle name="Input [yellow] 2 2 2 4 2 4" xfId="10782" xr:uid="{00000000-0005-0000-0000-0000142A0000}"/>
    <cellStyle name="Input [yellow] 2 2 2 5" xfId="10783" xr:uid="{00000000-0005-0000-0000-0000152A0000}"/>
    <cellStyle name="Input [yellow] 2 2 2 5 2" xfId="10784" xr:uid="{00000000-0005-0000-0000-0000162A0000}"/>
    <cellStyle name="Input [yellow] 2 2 2 5 3" xfId="10785" xr:uid="{00000000-0005-0000-0000-0000172A0000}"/>
    <cellStyle name="Input [yellow] 2 2 2 6" xfId="10786" xr:uid="{00000000-0005-0000-0000-0000182A0000}"/>
    <cellStyle name="Input [yellow] 2 2 2 6 2" xfId="10787" xr:uid="{00000000-0005-0000-0000-0000192A0000}"/>
    <cellStyle name="Input [yellow] 2 2 2 7" xfId="10788" xr:uid="{00000000-0005-0000-0000-00001A2A0000}"/>
    <cellStyle name="Input [yellow] 2 2 2 7 2" xfId="10789" xr:uid="{00000000-0005-0000-0000-00001B2A0000}"/>
    <cellStyle name="Input [yellow] 2 2 2 8" xfId="10790" xr:uid="{00000000-0005-0000-0000-00001C2A0000}"/>
    <cellStyle name="Input [yellow] 2 2 2 9" xfId="10791" xr:uid="{00000000-0005-0000-0000-00001D2A0000}"/>
    <cellStyle name="Input [yellow] 2 2 3" xfId="10792" xr:uid="{00000000-0005-0000-0000-00001E2A0000}"/>
    <cellStyle name="Input [yellow] 2 2 3 10" xfId="10793" xr:uid="{00000000-0005-0000-0000-00001F2A0000}"/>
    <cellStyle name="Input [yellow] 2 2 3 2" xfId="10794" xr:uid="{00000000-0005-0000-0000-0000202A0000}"/>
    <cellStyle name="Input [yellow] 2 2 3 2 2" xfId="10795" xr:uid="{00000000-0005-0000-0000-0000212A0000}"/>
    <cellStyle name="Input [yellow] 2 2 3 2 2 2" xfId="10796" xr:uid="{00000000-0005-0000-0000-0000222A0000}"/>
    <cellStyle name="Input [yellow] 2 2 3 2 2 2 2" xfId="10797" xr:uid="{00000000-0005-0000-0000-0000232A0000}"/>
    <cellStyle name="Input [yellow] 2 2 3 2 2 2 3" xfId="10798" xr:uid="{00000000-0005-0000-0000-0000242A0000}"/>
    <cellStyle name="Input [yellow] 2 2 3 2 2 2 4" xfId="10799" xr:uid="{00000000-0005-0000-0000-0000252A0000}"/>
    <cellStyle name="Input [yellow] 2 2 3 2 2 3" xfId="10800" xr:uid="{00000000-0005-0000-0000-0000262A0000}"/>
    <cellStyle name="Input [yellow] 2 2 3 2 2 4" xfId="10801" xr:uid="{00000000-0005-0000-0000-0000272A0000}"/>
    <cellStyle name="Input [yellow] 2 2 3 2 2 5" xfId="10802" xr:uid="{00000000-0005-0000-0000-0000282A0000}"/>
    <cellStyle name="Input [yellow] 2 2 3 2 2 6" xfId="10803" xr:uid="{00000000-0005-0000-0000-0000292A0000}"/>
    <cellStyle name="Input [yellow] 2 2 3 2 2 7" xfId="10804" xr:uid="{00000000-0005-0000-0000-00002A2A0000}"/>
    <cellStyle name="Input [yellow] 2 2 3 2 2 8" xfId="10805" xr:uid="{00000000-0005-0000-0000-00002B2A0000}"/>
    <cellStyle name="Input [yellow] 2 2 3 2 3" xfId="10806" xr:uid="{00000000-0005-0000-0000-00002C2A0000}"/>
    <cellStyle name="Input [yellow] 2 2 3 2 3 2" xfId="10807" xr:uid="{00000000-0005-0000-0000-00002D2A0000}"/>
    <cellStyle name="Input [yellow] 2 2 3 2 3 2 2" xfId="10808" xr:uid="{00000000-0005-0000-0000-00002E2A0000}"/>
    <cellStyle name="Input [yellow] 2 2 3 2 3 2 3" xfId="10809" xr:uid="{00000000-0005-0000-0000-00002F2A0000}"/>
    <cellStyle name="Input [yellow] 2 2 3 2 3 2 4" xfId="10810" xr:uid="{00000000-0005-0000-0000-0000302A0000}"/>
    <cellStyle name="Input [yellow] 2 2 3 2 3 2 5" xfId="10811" xr:uid="{00000000-0005-0000-0000-0000312A0000}"/>
    <cellStyle name="Input [yellow] 2 2 3 2 3 3" xfId="10812" xr:uid="{00000000-0005-0000-0000-0000322A0000}"/>
    <cellStyle name="Input [yellow] 2 2 3 2 3 3 2" xfId="10813" xr:uid="{00000000-0005-0000-0000-0000332A0000}"/>
    <cellStyle name="Input [yellow] 2 2 3 2 3 3 3" xfId="10814" xr:uid="{00000000-0005-0000-0000-0000342A0000}"/>
    <cellStyle name="Input [yellow] 2 2 3 2 3 3 4" xfId="10815" xr:uid="{00000000-0005-0000-0000-0000352A0000}"/>
    <cellStyle name="Input [yellow] 2 2 3 2 3 4" xfId="10816" xr:uid="{00000000-0005-0000-0000-0000362A0000}"/>
    <cellStyle name="Input [yellow] 2 2 3 2 3 5" xfId="10817" xr:uid="{00000000-0005-0000-0000-0000372A0000}"/>
    <cellStyle name="Input [yellow] 2 2 3 2 3 6" xfId="10818" xr:uid="{00000000-0005-0000-0000-0000382A0000}"/>
    <cellStyle name="Input [yellow] 2 2 3 2 3 7" xfId="10819" xr:uid="{00000000-0005-0000-0000-0000392A0000}"/>
    <cellStyle name="Input [yellow] 2 2 3 2 4" xfId="10820" xr:uid="{00000000-0005-0000-0000-00003A2A0000}"/>
    <cellStyle name="Input [yellow] 2 2 3 2 4 2" xfId="10821" xr:uid="{00000000-0005-0000-0000-00003B2A0000}"/>
    <cellStyle name="Input [yellow] 2 2 3 2 5" xfId="10822" xr:uid="{00000000-0005-0000-0000-00003C2A0000}"/>
    <cellStyle name="Input [yellow] 2 2 3 2 6" xfId="10823" xr:uid="{00000000-0005-0000-0000-00003D2A0000}"/>
    <cellStyle name="Input [yellow] 2 2 3 2 7" xfId="10824" xr:uid="{00000000-0005-0000-0000-00003E2A0000}"/>
    <cellStyle name="Input [yellow] 2 2 3 2 8" xfId="10825" xr:uid="{00000000-0005-0000-0000-00003F2A0000}"/>
    <cellStyle name="Input [yellow] 2 2 3 3" xfId="10826" xr:uid="{00000000-0005-0000-0000-0000402A0000}"/>
    <cellStyle name="Input [yellow] 2 2 3 3 2" xfId="10827" xr:uid="{00000000-0005-0000-0000-0000412A0000}"/>
    <cellStyle name="Input [yellow] 2 2 3 3 2 2" xfId="10828" xr:uid="{00000000-0005-0000-0000-0000422A0000}"/>
    <cellStyle name="Input [yellow] 2 2 3 3 2 2 2" xfId="10829" xr:uid="{00000000-0005-0000-0000-0000432A0000}"/>
    <cellStyle name="Input [yellow] 2 2 3 3 2 2 3" xfId="10830" xr:uid="{00000000-0005-0000-0000-0000442A0000}"/>
    <cellStyle name="Input [yellow] 2 2 3 3 2 2 4" xfId="10831" xr:uid="{00000000-0005-0000-0000-0000452A0000}"/>
    <cellStyle name="Input [yellow] 2 2 3 3 2 2 5" xfId="10832" xr:uid="{00000000-0005-0000-0000-0000462A0000}"/>
    <cellStyle name="Input [yellow] 2 2 3 3 2 3" xfId="10833" xr:uid="{00000000-0005-0000-0000-0000472A0000}"/>
    <cellStyle name="Input [yellow] 2 2 3 3 2 4" xfId="10834" xr:uid="{00000000-0005-0000-0000-0000482A0000}"/>
    <cellStyle name="Input [yellow] 2 2 3 3 2 5" xfId="10835" xr:uid="{00000000-0005-0000-0000-0000492A0000}"/>
    <cellStyle name="Input [yellow] 2 2 3 3 2 6" xfId="10836" xr:uid="{00000000-0005-0000-0000-00004A2A0000}"/>
    <cellStyle name="Input [yellow] 2 2 3 3 2 7" xfId="10837" xr:uid="{00000000-0005-0000-0000-00004B2A0000}"/>
    <cellStyle name="Input [yellow] 2 2 3 3 3" xfId="10838" xr:uid="{00000000-0005-0000-0000-00004C2A0000}"/>
    <cellStyle name="Input [yellow] 2 2 3 3 3 2" xfId="10839" xr:uid="{00000000-0005-0000-0000-00004D2A0000}"/>
    <cellStyle name="Input [yellow] 2 2 3 3 3 2 2" xfId="10840" xr:uid="{00000000-0005-0000-0000-00004E2A0000}"/>
    <cellStyle name="Input [yellow] 2 2 3 3 3 2 3" xfId="10841" xr:uid="{00000000-0005-0000-0000-00004F2A0000}"/>
    <cellStyle name="Input [yellow] 2 2 3 3 3 2 4" xfId="10842" xr:uid="{00000000-0005-0000-0000-0000502A0000}"/>
    <cellStyle name="Input [yellow] 2 2 3 3 3 3" xfId="10843" xr:uid="{00000000-0005-0000-0000-0000512A0000}"/>
    <cellStyle name="Input [yellow] 2 2 3 3 3 4" xfId="10844" xr:uid="{00000000-0005-0000-0000-0000522A0000}"/>
    <cellStyle name="Input [yellow] 2 2 3 3 3 5" xfId="10845" xr:uid="{00000000-0005-0000-0000-0000532A0000}"/>
    <cellStyle name="Input [yellow] 2 2 3 3 3 6" xfId="10846" xr:uid="{00000000-0005-0000-0000-0000542A0000}"/>
    <cellStyle name="Input [yellow] 2 2 3 3 4" xfId="10847" xr:uid="{00000000-0005-0000-0000-0000552A0000}"/>
    <cellStyle name="Input [yellow] 2 2 3 3 4 2" xfId="10848" xr:uid="{00000000-0005-0000-0000-0000562A0000}"/>
    <cellStyle name="Input [yellow] 2 2 3 3 4 3" xfId="10849" xr:uid="{00000000-0005-0000-0000-0000572A0000}"/>
    <cellStyle name="Input [yellow] 2 2 3 3 4 4" xfId="10850" xr:uid="{00000000-0005-0000-0000-0000582A0000}"/>
    <cellStyle name="Input [yellow] 2 2 3 3 4 5" xfId="10851" xr:uid="{00000000-0005-0000-0000-0000592A0000}"/>
    <cellStyle name="Input [yellow] 2 2 3 3 5" xfId="10852" xr:uid="{00000000-0005-0000-0000-00005A2A0000}"/>
    <cellStyle name="Input [yellow] 2 2 3 3 5 2" xfId="10853" xr:uid="{00000000-0005-0000-0000-00005B2A0000}"/>
    <cellStyle name="Input [yellow] 2 2 3 3 5 3" xfId="10854" xr:uid="{00000000-0005-0000-0000-00005C2A0000}"/>
    <cellStyle name="Input [yellow] 2 2 3 3 5 4" xfId="10855" xr:uid="{00000000-0005-0000-0000-00005D2A0000}"/>
    <cellStyle name="Input [yellow] 2 2 3 3 6" xfId="10856" xr:uid="{00000000-0005-0000-0000-00005E2A0000}"/>
    <cellStyle name="Input [yellow] 2 2 3 3 7" xfId="10857" xr:uid="{00000000-0005-0000-0000-00005F2A0000}"/>
    <cellStyle name="Input [yellow] 2 2 3 4" xfId="10858" xr:uid="{00000000-0005-0000-0000-0000602A0000}"/>
    <cellStyle name="Input [yellow] 2 2 3 4 2" xfId="10859" xr:uid="{00000000-0005-0000-0000-0000612A0000}"/>
    <cellStyle name="Input [yellow] 2 2 3 4 2 2" xfId="10860" xr:uid="{00000000-0005-0000-0000-0000622A0000}"/>
    <cellStyle name="Input [yellow] 2 2 3 4 3" xfId="10861" xr:uid="{00000000-0005-0000-0000-0000632A0000}"/>
    <cellStyle name="Input [yellow] 2 2 3 4 3 2" xfId="10862" xr:uid="{00000000-0005-0000-0000-0000642A0000}"/>
    <cellStyle name="Input [yellow] 2 2 3 4 3 3" xfId="10863" xr:uid="{00000000-0005-0000-0000-0000652A0000}"/>
    <cellStyle name="Input [yellow] 2 2 3 4 3 4" xfId="10864" xr:uid="{00000000-0005-0000-0000-0000662A0000}"/>
    <cellStyle name="Input [yellow] 2 2 3 4 4" xfId="10865" xr:uid="{00000000-0005-0000-0000-0000672A0000}"/>
    <cellStyle name="Input [yellow] 2 2 3 4 5" xfId="10866" xr:uid="{00000000-0005-0000-0000-0000682A0000}"/>
    <cellStyle name="Input [yellow] 2 2 3 4 6" xfId="10867" xr:uid="{00000000-0005-0000-0000-0000692A0000}"/>
    <cellStyle name="Input [yellow] 2 2 3 5" xfId="10868" xr:uid="{00000000-0005-0000-0000-00006A2A0000}"/>
    <cellStyle name="Input [yellow] 2 2 3 5 2" xfId="10869" xr:uid="{00000000-0005-0000-0000-00006B2A0000}"/>
    <cellStyle name="Input [yellow] 2 2 3 5 2 2" xfId="10870" xr:uid="{00000000-0005-0000-0000-00006C2A0000}"/>
    <cellStyle name="Input [yellow] 2 2 3 5 2 3" xfId="10871" xr:uid="{00000000-0005-0000-0000-00006D2A0000}"/>
    <cellStyle name="Input [yellow] 2 2 3 5 2 4" xfId="10872" xr:uid="{00000000-0005-0000-0000-00006E2A0000}"/>
    <cellStyle name="Input [yellow] 2 2 3 5 3" xfId="10873" xr:uid="{00000000-0005-0000-0000-00006F2A0000}"/>
    <cellStyle name="Input [yellow] 2 2 3 5 4" xfId="10874" xr:uid="{00000000-0005-0000-0000-0000702A0000}"/>
    <cellStyle name="Input [yellow] 2 2 3 5 5" xfId="10875" xr:uid="{00000000-0005-0000-0000-0000712A0000}"/>
    <cellStyle name="Input [yellow] 2 2 3 5 6" xfId="10876" xr:uid="{00000000-0005-0000-0000-0000722A0000}"/>
    <cellStyle name="Input [yellow] 2 2 3 6" xfId="10877" xr:uid="{00000000-0005-0000-0000-0000732A0000}"/>
    <cellStyle name="Input [yellow] 2 2 3 7" xfId="10878" xr:uid="{00000000-0005-0000-0000-0000742A0000}"/>
    <cellStyle name="Input [yellow] 2 2 3 8" xfId="10879" xr:uid="{00000000-0005-0000-0000-0000752A0000}"/>
    <cellStyle name="Input [yellow] 2 2 3 9" xfId="10880" xr:uid="{00000000-0005-0000-0000-0000762A0000}"/>
    <cellStyle name="Input [yellow] 2 2 4" xfId="10881" xr:uid="{00000000-0005-0000-0000-0000772A0000}"/>
    <cellStyle name="Input [yellow] 2 2 4 2" xfId="10882" xr:uid="{00000000-0005-0000-0000-0000782A0000}"/>
    <cellStyle name="Input [yellow] 2 2 4 2 2" xfId="10883" xr:uid="{00000000-0005-0000-0000-0000792A0000}"/>
    <cellStyle name="Input [yellow] 2 2 4 2 2 2" xfId="10884" xr:uid="{00000000-0005-0000-0000-00007A2A0000}"/>
    <cellStyle name="Input [yellow] 2 2 4 2 2 2 2" xfId="10885" xr:uid="{00000000-0005-0000-0000-00007B2A0000}"/>
    <cellStyle name="Input [yellow] 2 2 4 2 2 2 3" xfId="10886" xr:uid="{00000000-0005-0000-0000-00007C2A0000}"/>
    <cellStyle name="Input [yellow] 2 2 4 2 2 2 4" xfId="10887" xr:uid="{00000000-0005-0000-0000-00007D2A0000}"/>
    <cellStyle name="Input [yellow] 2 2 4 2 2 2 5" xfId="10888" xr:uid="{00000000-0005-0000-0000-00007E2A0000}"/>
    <cellStyle name="Input [yellow] 2 2 4 2 2 3" xfId="10889" xr:uid="{00000000-0005-0000-0000-00007F2A0000}"/>
    <cellStyle name="Input [yellow] 2 2 4 2 2 4" xfId="10890" xr:uid="{00000000-0005-0000-0000-0000802A0000}"/>
    <cellStyle name="Input [yellow] 2 2 4 2 2 5" xfId="10891" xr:uid="{00000000-0005-0000-0000-0000812A0000}"/>
    <cellStyle name="Input [yellow] 2 2 4 2 2 6" xfId="10892" xr:uid="{00000000-0005-0000-0000-0000822A0000}"/>
    <cellStyle name="Input [yellow] 2 2 4 2 3" xfId="10893" xr:uid="{00000000-0005-0000-0000-0000832A0000}"/>
    <cellStyle name="Input [yellow] 2 2 4 2 3 2" xfId="10894" xr:uid="{00000000-0005-0000-0000-0000842A0000}"/>
    <cellStyle name="Input [yellow] 2 2 4 2 3 3" xfId="10895" xr:uid="{00000000-0005-0000-0000-0000852A0000}"/>
    <cellStyle name="Input [yellow] 2 2 4 2 3 4" xfId="10896" xr:uid="{00000000-0005-0000-0000-0000862A0000}"/>
    <cellStyle name="Input [yellow] 2 2 4 2 3 5" xfId="10897" xr:uid="{00000000-0005-0000-0000-0000872A0000}"/>
    <cellStyle name="Input [yellow] 2 2 4 2 4" xfId="10898" xr:uid="{00000000-0005-0000-0000-0000882A0000}"/>
    <cellStyle name="Input [yellow] 2 2 4 2 4 2" xfId="10899" xr:uid="{00000000-0005-0000-0000-0000892A0000}"/>
    <cellStyle name="Input [yellow] 2 2 4 2 5" xfId="10900" xr:uid="{00000000-0005-0000-0000-00008A2A0000}"/>
    <cellStyle name="Input [yellow] 2 2 4 2 6" xfId="10901" xr:uid="{00000000-0005-0000-0000-00008B2A0000}"/>
    <cellStyle name="Input [yellow] 2 2 4 2 7" xfId="10902" xr:uid="{00000000-0005-0000-0000-00008C2A0000}"/>
    <cellStyle name="Input [yellow] 2 2 4 2 8" xfId="10903" xr:uid="{00000000-0005-0000-0000-00008D2A0000}"/>
    <cellStyle name="Input [yellow] 2 2 4 3" xfId="10904" xr:uid="{00000000-0005-0000-0000-00008E2A0000}"/>
    <cellStyle name="Input [yellow] 2 2 4 3 2" xfId="10905" xr:uid="{00000000-0005-0000-0000-00008F2A0000}"/>
    <cellStyle name="Input [yellow] 2 2 4 3 2 2" xfId="10906" xr:uid="{00000000-0005-0000-0000-0000902A0000}"/>
    <cellStyle name="Input [yellow] 2 2 4 3 2 3" xfId="10907" xr:uid="{00000000-0005-0000-0000-0000912A0000}"/>
    <cellStyle name="Input [yellow] 2 2 4 3 2 4" xfId="10908" xr:uid="{00000000-0005-0000-0000-0000922A0000}"/>
    <cellStyle name="Input [yellow] 2 2 4 3 3" xfId="10909" xr:uid="{00000000-0005-0000-0000-0000932A0000}"/>
    <cellStyle name="Input [yellow] 2 2 4 3 4" xfId="10910" xr:uid="{00000000-0005-0000-0000-0000942A0000}"/>
    <cellStyle name="Input [yellow] 2 2 4 3 5" xfId="10911" xr:uid="{00000000-0005-0000-0000-0000952A0000}"/>
    <cellStyle name="Input [yellow] 2 2 4 3 6" xfId="10912" xr:uid="{00000000-0005-0000-0000-0000962A0000}"/>
    <cellStyle name="Input [yellow] 2 2 4 4" xfId="10913" xr:uid="{00000000-0005-0000-0000-0000972A0000}"/>
    <cellStyle name="Input [yellow] 2 2 4 4 2" xfId="10914" xr:uid="{00000000-0005-0000-0000-0000982A0000}"/>
    <cellStyle name="Input [yellow] 2 2 4 4 3" xfId="10915" xr:uid="{00000000-0005-0000-0000-0000992A0000}"/>
    <cellStyle name="Input [yellow] 2 2 4 4 4" xfId="10916" xr:uid="{00000000-0005-0000-0000-00009A2A0000}"/>
    <cellStyle name="Input [yellow] 2 2 4 4 5" xfId="10917" xr:uid="{00000000-0005-0000-0000-00009B2A0000}"/>
    <cellStyle name="Input [yellow] 2 2 4 5" xfId="10918" xr:uid="{00000000-0005-0000-0000-00009C2A0000}"/>
    <cellStyle name="Input [yellow] 2 2 4 5 2" xfId="10919" xr:uid="{00000000-0005-0000-0000-00009D2A0000}"/>
    <cellStyle name="Input [yellow] 2 2 4 6" xfId="10920" xr:uid="{00000000-0005-0000-0000-00009E2A0000}"/>
    <cellStyle name="Input [yellow] 2 2 4 7" xfId="10921" xr:uid="{00000000-0005-0000-0000-00009F2A0000}"/>
    <cellStyle name="Input [yellow] 2 2 4 8" xfId="10922" xr:uid="{00000000-0005-0000-0000-0000A02A0000}"/>
    <cellStyle name="Input [yellow] 2 2 4 9" xfId="10923" xr:uid="{00000000-0005-0000-0000-0000A12A0000}"/>
    <cellStyle name="Input [yellow] 2 2 5" xfId="10924" xr:uid="{00000000-0005-0000-0000-0000A22A0000}"/>
    <cellStyle name="Input [yellow] 2 2 5 2" xfId="10925" xr:uid="{00000000-0005-0000-0000-0000A32A0000}"/>
    <cellStyle name="Input [yellow] 2 2 5 2 2" xfId="10926" xr:uid="{00000000-0005-0000-0000-0000A42A0000}"/>
    <cellStyle name="Input [yellow] 2 2 5 2 2 2" xfId="10927" xr:uid="{00000000-0005-0000-0000-0000A52A0000}"/>
    <cellStyle name="Input [yellow] 2 2 5 2 3" xfId="10928" xr:uid="{00000000-0005-0000-0000-0000A62A0000}"/>
    <cellStyle name="Input [yellow] 2 2 5 2 3 2" xfId="10929" xr:uid="{00000000-0005-0000-0000-0000A72A0000}"/>
    <cellStyle name="Input [yellow] 2 2 5 2 3 3" xfId="10930" xr:uid="{00000000-0005-0000-0000-0000A82A0000}"/>
    <cellStyle name="Input [yellow] 2 2 5 2 3 4" xfId="10931" xr:uid="{00000000-0005-0000-0000-0000A92A0000}"/>
    <cellStyle name="Input [yellow] 2 2 5 2 4" xfId="10932" xr:uid="{00000000-0005-0000-0000-0000AA2A0000}"/>
    <cellStyle name="Input [yellow] 2 2 5 2 5" xfId="10933" xr:uid="{00000000-0005-0000-0000-0000AB2A0000}"/>
    <cellStyle name="Input [yellow] 2 2 5 2 6" xfId="10934" xr:uid="{00000000-0005-0000-0000-0000AC2A0000}"/>
    <cellStyle name="Input [yellow] 2 2 5 3" xfId="10935" xr:uid="{00000000-0005-0000-0000-0000AD2A0000}"/>
    <cellStyle name="Input [yellow] 2 2 5 3 2" xfId="10936" xr:uid="{00000000-0005-0000-0000-0000AE2A0000}"/>
    <cellStyle name="Input [yellow] 2 2 5 3 2 2" xfId="10937" xr:uid="{00000000-0005-0000-0000-0000AF2A0000}"/>
    <cellStyle name="Input [yellow] 2 2 5 3 3" xfId="10938" xr:uid="{00000000-0005-0000-0000-0000B02A0000}"/>
    <cellStyle name="Input [yellow] 2 2 5 3 3 2" xfId="10939" xr:uid="{00000000-0005-0000-0000-0000B12A0000}"/>
    <cellStyle name="Input [yellow] 2 2 5 3 3 3" xfId="10940" xr:uid="{00000000-0005-0000-0000-0000B22A0000}"/>
    <cellStyle name="Input [yellow] 2 2 5 3 3 4" xfId="10941" xr:uid="{00000000-0005-0000-0000-0000B32A0000}"/>
    <cellStyle name="Input [yellow] 2 2 5 3 4" xfId="10942" xr:uid="{00000000-0005-0000-0000-0000B42A0000}"/>
    <cellStyle name="Input [yellow] 2 2 5 3 5" xfId="10943" xr:uid="{00000000-0005-0000-0000-0000B52A0000}"/>
    <cellStyle name="Input [yellow] 2 2 5 3 6" xfId="10944" xr:uid="{00000000-0005-0000-0000-0000B62A0000}"/>
    <cellStyle name="Input [yellow] 2 2 5 4" xfId="10945" xr:uid="{00000000-0005-0000-0000-0000B72A0000}"/>
    <cellStyle name="Input [yellow] 2 2 5 4 2" xfId="10946" xr:uid="{00000000-0005-0000-0000-0000B82A0000}"/>
    <cellStyle name="Input [yellow] 2 2 5 5" xfId="10947" xr:uid="{00000000-0005-0000-0000-0000B92A0000}"/>
    <cellStyle name="Input [yellow] 2 2 5 6" xfId="10948" xr:uid="{00000000-0005-0000-0000-0000BA2A0000}"/>
    <cellStyle name="Input [yellow] 2 2 5 7" xfId="10949" xr:uid="{00000000-0005-0000-0000-0000BB2A0000}"/>
    <cellStyle name="Input [yellow] 2 2 5 8" xfId="10950" xr:uid="{00000000-0005-0000-0000-0000BC2A0000}"/>
    <cellStyle name="Input [yellow] 2 2 6" xfId="10951" xr:uid="{00000000-0005-0000-0000-0000BD2A0000}"/>
    <cellStyle name="Input [yellow] 2 2 6 2" xfId="10952" xr:uid="{00000000-0005-0000-0000-0000BE2A0000}"/>
    <cellStyle name="Input [yellow] 2 2 6 2 2" xfId="10953" xr:uid="{00000000-0005-0000-0000-0000BF2A0000}"/>
    <cellStyle name="Input [yellow] 2 2 6 2 2 2" xfId="10954" xr:uid="{00000000-0005-0000-0000-0000C02A0000}"/>
    <cellStyle name="Input [yellow] 2 2 6 2 2 3" xfId="10955" xr:uid="{00000000-0005-0000-0000-0000C12A0000}"/>
    <cellStyle name="Input [yellow] 2 2 6 2 2 4" xfId="10956" xr:uid="{00000000-0005-0000-0000-0000C22A0000}"/>
    <cellStyle name="Input [yellow] 2 2 6 2 3" xfId="10957" xr:uid="{00000000-0005-0000-0000-0000C32A0000}"/>
    <cellStyle name="Input [yellow] 2 2 6 2 4" xfId="10958" xr:uid="{00000000-0005-0000-0000-0000C42A0000}"/>
    <cellStyle name="Input [yellow] 2 2 6 2 5" xfId="10959" xr:uid="{00000000-0005-0000-0000-0000C52A0000}"/>
    <cellStyle name="Input [yellow] 2 2 6 2 6" xfId="10960" xr:uid="{00000000-0005-0000-0000-0000C62A0000}"/>
    <cellStyle name="Input [yellow] 2 2 6 3" xfId="10961" xr:uid="{00000000-0005-0000-0000-0000C72A0000}"/>
    <cellStyle name="Input [yellow] 2 2 6 3 2" xfId="10962" xr:uid="{00000000-0005-0000-0000-0000C82A0000}"/>
    <cellStyle name="Input [yellow] 2 2 6 3 2 2" xfId="10963" xr:uid="{00000000-0005-0000-0000-0000C92A0000}"/>
    <cellStyle name="Input [yellow] 2 2 6 3 2 3" xfId="10964" xr:uid="{00000000-0005-0000-0000-0000CA2A0000}"/>
    <cellStyle name="Input [yellow] 2 2 6 3 2 4" xfId="10965" xr:uid="{00000000-0005-0000-0000-0000CB2A0000}"/>
    <cellStyle name="Input [yellow] 2 2 6 3 3" xfId="10966" xr:uid="{00000000-0005-0000-0000-0000CC2A0000}"/>
    <cellStyle name="Input [yellow] 2 2 6 3 4" xfId="10967" xr:uid="{00000000-0005-0000-0000-0000CD2A0000}"/>
    <cellStyle name="Input [yellow] 2 2 6 3 5" xfId="10968" xr:uid="{00000000-0005-0000-0000-0000CE2A0000}"/>
    <cellStyle name="Input [yellow] 2 2 6 3 6" xfId="10969" xr:uid="{00000000-0005-0000-0000-0000CF2A0000}"/>
    <cellStyle name="Input [yellow] 2 2 6 4" xfId="10970" xr:uid="{00000000-0005-0000-0000-0000D02A0000}"/>
    <cellStyle name="Input [yellow] 2 2 6 4 2" xfId="10971" xr:uid="{00000000-0005-0000-0000-0000D12A0000}"/>
    <cellStyle name="Input [yellow] 2 2 6 5" xfId="10972" xr:uid="{00000000-0005-0000-0000-0000D22A0000}"/>
    <cellStyle name="Input [yellow] 2 2 6 5 2" xfId="10973" xr:uid="{00000000-0005-0000-0000-0000D32A0000}"/>
    <cellStyle name="Input [yellow] 2 2 6 5 3" xfId="10974" xr:uid="{00000000-0005-0000-0000-0000D42A0000}"/>
    <cellStyle name="Input [yellow] 2 2 6 5 4" xfId="10975" xr:uid="{00000000-0005-0000-0000-0000D52A0000}"/>
    <cellStyle name="Input [yellow] 2 2 6 6" xfId="10976" xr:uid="{00000000-0005-0000-0000-0000D62A0000}"/>
    <cellStyle name="Input [yellow] 2 2 6 7" xfId="10977" xr:uid="{00000000-0005-0000-0000-0000D72A0000}"/>
    <cellStyle name="Input [yellow] 2 2 6 8" xfId="10978" xr:uid="{00000000-0005-0000-0000-0000D82A0000}"/>
    <cellStyle name="Input [yellow] 2 2 7" xfId="10979" xr:uid="{00000000-0005-0000-0000-0000D92A0000}"/>
    <cellStyle name="Input [yellow] 2 2 7 2" xfId="10980" xr:uid="{00000000-0005-0000-0000-0000DA2A0000}"/>
    <cellStyle name="Input [yellow] 2 2 7 2 2" xfId="10981" xr:uid="{00000000-0005-0000-0000-0000DB2A0000}"/>
    <cellStyle name="Input [yellow] 2 2 7 2 2 2" xfId="10982" xr:uid="{00000000-0005-0000-0000-0000DC2A0000}"/>
    <cellStyle name="Input [yellow] 2 2 7 2 2 3" xfId="10983" xr:uid="{00000000-0005-0000-0000-0000DD2A0000}"/>
    <cellStyle name="Input [yellow] 2 2 7 2 2 4" xfId="10984" xr:uid="{00000000-0005-0000-0000-0000DE2A0000}"/>
    <cellStyle name="Input [yellow] 2 2 7 2 3" xfId="10985" xr:uid="{00000000-0005-0000-0000-0000DF2A0000}"/>
    <cellStyle name="Input [yellow] 2 2 7 2 4" xfId="10986" xr:uid="{00000000-0005-0000-0000-0000E02A0000}"/>
    <cellStyle name="Input [yellow] 2 2 7 2 5" xfId="10987" xr:uid="{00000000-0005-0000-0000-0000E12A0000}"/>
    <cellStyle name="Input [yellow] 2 2 7 2 6" xfId="10988" xr:uid="{00000000-0005-0000-0000-0000E22A0000}"/>
    <cellStyle name="Input [yellow] 2 2 7 3" xfId="10989" xr:uid="{00000000-0005-0000-0000-0000E32A0000}"/>
    <cellStyle name="Input [yellow] 2 2 7 3 2" xfId="10990" xr:uid="{00000000-0005-0000-0000-0000E42A0000}"/>
    <cellStyle name="Input [yellow] 2 2 7 3 2 2" xfId="10991" xr:uid="{00000000-0005-0000-0000-0000E52A0000}"/>
    <cellStyle name="Input [yellow] 2 2 7 3 2 3" xfId="10992" xr:uid="{00000000-0005-0000-0000-0000E62A0000}"/>
    <cellStyle name="Input [yellow] 2 2 7 3 2 4" xfId="10993" xr:uid="{00000000-0005-0000-0000-0000E72A0000}"/>
    <cellStyle name="Input [yellow] 2 2 7 3 3" xfId="10994" xr:uid="{00000000-0005-0000-0000-0000E82A0000}"/>
    <cellStyle name="Input [yellow] 2 2 7 3 4" xfId="10995" xr:uid="{00000000-0005-0000-0000-0000E92A0000}"/>
    <cellStyle name="Input [yellow] 2 2 7 3 5" xfId="10996" xr:uid="{00000000-0005-0000-0000-0000EA2A0000}"/>
    <cellStyle name="Input [yellow] 2 2 7 3 6" xfId="10997" xr:uid="{00000000-0005-0000-0000-0000EB2A0000}"/>
    <cellStyle name="Input [yellow] 2 2 7 4" xfId="10998" xr:uid="{00000000-0005-0000-0000-0000EC2A0000}"/>
    <cellStyle name="Input [yellow] 2 2 7 4 2" xfId="10999" xr:uid="{00000000-0005-0000-0000-0000ED2A0000}"/>
    <cellStyle name="Input [yellow] 2 2 7 4 3" xfId="11000" xr:uid="{00000000-0005-0000-0000-0000EE2A0000}"/>
    <cellStyle name="Input [yellow] 2 2 7 4 4" xfId="11001" xr:uid="{00000000-0005-0000-0000-0000EF2A0000}"/>
    <cellStyle name="Input [yellow] 2 2 7 5" xfId="11002" xr:uid="{00000000-0005-0000-0000-0000F02A0000}"/>
    <cellStyle name="Input [yellow] 2 2 7 6" xfId="11003" xr:uid="{00000000-0005-0000-0000-0000F12A0000}"/>
    <cellStyle name="Input [yellow] 2 2 7 7" xfId="11004" xr:uid="{00000000-0005-0000-0000-0000F22A0000}"/>
    <cellStyle name="Input [yellow] 2 2 7 8" xfId="11005" xr:uid="{00000000-0005-0000-0000-0000F32A0000}"/>
    <cellStyle name="Input [yellow] 2 2 8" xfId="11006" xr:uid="{00000000-0005-0000-0000-0000F42A0000}"/>
    <cellStyle name="Input [yellow] 2 2 8 2" xfId="11007" xr:uid="{00000000-0005-0000-0000-0000F52A0000}"/>
    <cellStyle name="Input [yellow] 2 2 8 2 2" xfId="11008" xr:uid="{00000000-0005-0000-0000-0000F62A0000}"/>
    <cellStyle name="Input [yellow] 2 2 8 2 2 2" xfId="11009" xr:uid="{00000000-0005-0000-0000-0000F72A0000}"/>
    <cellStyle name="Input [yellow] 2 2 8 2 2 3" xfId="11010" xr:uid="{00000000-0005-0000-0000-0000F82A0000}"/>
    <cellStyle name="Input [yellow] 2 2 8 2 2 4" xfId="11011" xr:uid="{00000000-0005-0000-0000-0000F92A0000}"/>
    <cellStyle name="Input [yellow] 2 2 8 2 3" xfId="11012" xr:uid="{00000000-0005-0000-0000-0000FA2A0000}"/>
    <cellStyle name="Input [yellow] 2 2 8 2 4" xfId="11013" xr:uid="{00000000-0005-0000-0000-0000FB2A0000}"/>
    <cellStyle name="Input [yellow] 2 2 8 2 5" xfId="11014" xr:uid="{00000000-0005-0000-0000-0000FC2A0000}"/>
    <cellStyle name="Input [yellow] 2 2 8 2 6" xfId="11015" xr:uid="{00000000-0005-0000-0000-0000FD2A0000}"/>
    <cellStyle name="Input [yellow] 2 2 8 3" xfId="11016" xr:uid="{00000000-0005-0000-0000-0000FE2A0000}"/>
    <cellStyle name="Input [yellow] 2 2 8 3 2" xfId="11017" xr:uid="{00000000-0005-0000-0000-0000FF2A0000}"/>
    <cellStyle name="Input [yellow] 2 2 8 3 2 2" xfId="11018" xr:uid="{00000000-0005-0000-0000-0000002B0000}"/>
    <cellStyle name="Input [yellow] 2 2 8 3 2 3" xfId="11019" xr:uid="{00000000-0005-0000-0000-0000012B0000}"/>
    <cellStyle name="Input [yellow] 2 2 8 3 2 4" xfId="11020" xr:uid="{00000000-0005-0000-0000-0000022B0000}"/>
    <cellStyle name="Input [yellow] 2 2 8 3 3" xfId="11021" xr:uid="{00000000-0005-0000-0000-0000032B0000}"/>
    <cellStyle name="Input [yellow] 2 2 8 3 4" xfId="11022" xr:uid="{00000000-0005-0000-0000-0000042B0000}"/>
    <cellStyle name="Input [yellow] 2 2 8 3 5" xfId="11023" xr:uid="{00000000-0005-0000-0000-0000052B0000}"/>
    <cellStyle name="Input [yellow] 2 2 8 3 6" xfId="11024" xr:uid="{00000000-0005-0000-0000-0000062B0000}"/>
    <cellStyle name="Input [yellow] 2 2 8 4" xfId="11025" xr:uid="{00000000-0005-0000-0000-0000072B0000}"/>
    <cellStyle name="Input [yellow] 2 2 8 4 2" xfId="11026" xr:uid="{00000000-0005-0000-0000-0000082B0000}"/>
    <cellStyle name="Input [yellow] 2 2 8 4 3" xfId="11027" xr:uid="{00000000-0005-0000-0000-0000092B0000}"/>
    <cellStyle name="Input [yellow] 2 2 8 4 4" xfId="11028" xr:uid="{00000000-0005-0000-0000-00000A2B0000}"/>
    <cellStyle name="Input [yellow] 2 2 8 5" xfId="11029" xr:uid="{00000000-0005-0000-0000-00000B2B0000}"/>
    <cellStyle name="Input [yellow] 2 2 8 6" xfId="11030" xr:uid="{00000000-0005-0000-0000-00000C2B0000}"/>
    <cellStyle name="Input [yellow] 2 2 8 7" xfId="11031" xr:uid="{00000000-0005-0000-0000-00000D2B0000}"/>
    <cellStyle name="Input [yellow] 2 2 8 8" xfId="11032" xr:uid="{00000000-0005-0000-0000-00000E2B0000}"/>
    <cellStyle name="Input [yellow] 2 2 9" xfId="11033" xr:uid="{00000000-0005-0000-0000-00000F2B0000}"/>
    <cellStyle name="Input [yellow] 2 3" xfId="11034" xr:uid="{00000000-0005-0000-0000-0000102B0000}"/>
    <cellStyle name="Input [yellow] 2 3 10" xfId="11035" xr:uid="{00000000-0005-0000-0000-0000112B0000}"/>
    <cellStyle name="Input [yellow] 2 3 11" xfId="11036" xr:uid="{00000000-0005-0000-0000-0000122B0000}"/>
    <cellStyle name="Input [yellow] 2 3 12" xfId="11037" xr:uid="{00000000-0005-0000-0000-0000132B0000}"/>
    <cellStyle name="Input [yellow] 2 3 13" xfId="11038" xr:uid="{00000000-0005-0000-0000-0000142B0000}"/>
    <cellStyle name="Input [yellow] 2 3 2" xfId="11039" xr:uid="{00000000-0005-0000-0000-0000152B0000}"/>
    <cellStyle name="Input [yellow] 2 3 2 10" xfId="11040" xr:uid="{00000000-0005-0000-0000-0000162B0000}"/>
    <cellStyle name="Input [yellow] 2 3 2 2" xfId="11041" xr:uid="{00000000-0005-0000-0000-0000172B0000}"/>
    <cellStyle name="Input [yellow] 2 3 2 2 2" xfId="11042" xr:uid="{00000000-0005-0000-0000-0000182B0000}"/>
    <cellStyle name="Input [yellow] 2 3 2 2 2 2" xfId="11043" xr:uid="{00000000-0005-0000-0000-0000192B0000}"/>
    <cellStyle name="Input [yellow] 2 3 2 2 2 2 2" xfId="11044" xr:uid="{00000000-0005-0000-0000-00001A2B0000}"/>
    <cellStyle name="Input [yellow] 2 3 2 2 2 2 3" xfId="11045" xr:uid="{00000000-0005-0000-0000-00001B2B0000}"/>
    <cellStyle name="Input [yellow] 2 3 2 2 2 2 4" xfId="11046" xr:uid="{00000000-0005-0000-0000-00001C2B0000}"/>
    <cellStyle name="Input [yellow] 2 3 2 2 2 3" xfId="11047" xr:uid="{00000000-0005-0000-0000-00001D2B0000}"/>
    <cellStyle name="Input [yellow] 2 3 2 2 2 4" xfId="11048" xr:uid="{00000000-0005-0000-0000-00001E2B0000}"/>
    <cellStyle name="Input [yellow] 2 3 2 2 2 5" xfId="11049" xr:uid="{00000000-0005-0000-0000-00001F2B0000}"/>
    <cellStyle name="Input [yellow] 2 3 2 2 2 6" xfId="11050" xr:uid="{00000000-0005-0000-0000-0000202B0000}"/>
    <cellStyle name="Input [yellow] 2 3 2 2 2 7" xfId="11051" xr:uid="{00000000-0005-0000-0000-0000212B0000}"/>
    <cellStyle name="Input [yellow] 2 3 2 2 2 8" xfId="11052" xr:uid="{00000000-0005-0000-0000-0000222B0000}"/>
    <cellStyle name="Input [yellow] 2 3 2 2 3" xfId="11053" xr:uid="{00000000-0005-0000-0000-0000232B0000}"/>
    <cellStyle name="Input [yellow] 2 3 2 2 3 2" xfId="11054" xr:uid="{00000000-0005-0000-0000-0000242B0000}"/>
    <cellStyle name="Input [yellow] 2 3 2 2 3 2 2" xfId="11055" xr:uid="{00000000-0005-0000-0000-0000252B0000}"/>
    <cellStyle name="Input [yellow] 2 3 2 2 3 2 3" xfId="11056" xr:uid="{00000000-0005-0000-0000-0000262B0000}"/>
    <cellStyle name="Input [yellow] 2 3 2 2 3 2 4" xfId="11057" xr:uid="{00000000-0005-0000-0000-0000272B0000}"/>
    <cellStyle name="Input [yellow] 2 3 2 2 3 2 5" xfId="11058" xr:uid="{00000000-0005-0000-0000-0000282B0000}"/>
    <cellStyle name="Input [yellow] 2 3 2 2 3 3" xfId="11059" xr:uid="{00000000-0005-0000-0000-0000292B0000}"/>
    <cellStyle name="Input [yellow] 2 3 2 2 3 3 2" xfId="11060" xr:uid="{00000000-0005-0000-0000-00002A2B0000}"/>
    <cellStyle name="Input [yellow] 2 3 2 2 3 3 3" xfId="11061" xr:uid="{00000000-0005-0000-0000-00002B2B0000}"/>
    <cellStyle name="Input [yellow] 2 3 2 2 3 3 4" xfId="11062" xr:uid="{00000000-0005-0000-0000-00002C2B0000}"/>
    <cellStyle name="Input [yellow] 2 3 2 2 3 4" xfId="11063" xr:uid="{00000000-0005-0000-0000-00002D2B0000}"/>
    <cellStyle name="Input [yellow] 2 3 2 2 3 5" xfId="11064" xr:uid="{00000000-0005-0000-0000-00002E2B0000}"/>
    <cellStyle name="Input [yellow] 2 3 2 2 3 6" xfId="11065" xr:uid="{00000000-0005-0000-0000-00002F2B0000}"/>
    <cellStyle name="Input [yellow] 2 3 2 2 3 7" xfId="11066" xr:uid="{00000000-0005-0000-0000-0000302B0000}"/>
    <cellStyle name="Input [yellow] 2 3 2 2 4" xfId="11067" xr:uid="{00000000-0005-0000-0000-0000312B0000}"/>
    <cellStyle name="Input [yellow] 2 3 2 2 4 2" xfId="11068" xr:uid="{00000000-0005-0000-0000-0000322B0000}"/>
    <cellStyle name="Input [yellow] 2 3 2 2 5" xfId="11069" xr:uid="{00000000-0005-0000-0000-0000332B0000}"/>
    <cellStyle name="Input [yellow] 2 3 2 2 6" xfId="11070" xr:uid="{00000000-0005-0000-0000-0000342B0000}"/>
    <cellStyle name="Input [yellow] 2 3 2 2 7" xfId="11071" xr:uid="{00000000-0005-0000-0000-0000352B0000}"/>
    <cellStyle name="Input [yellow] 2 3 2 2 8" xfId="11072" xr:uid="{00000000-0005-0000-0000-0000362B0000}"/>
    <cellStyle name="Input [yellow] 2 3 2 3" xfId="11073" xr:uid="{00000000-0005-0000-0000-0000372B0000}"/>
    <cellStyle name="Input [yellow] 2 3 2 3 2" xfId="11074" xr:uid="{00000000-0005-0000-0000-0000382B0000}"/>
    <cellStyle name="Input [yellow] 2 3 2 3 2 2" xfId="11075" xr:uid="{00000000-0005-0000-0000-0000392B0000}"/>
    <cellStyle name="Input [yellow] 2 3 2 3 2 2 2" xfId="11076" xr:uid="{00000000-0005-0000-0000-00003A2B0000}"/>
    <cellStyle name="Input [yellow] 2 3 2 3 2 2 3" xfId="11077" xr:uid="{00000000-0005-0000-0000-00003B2B0000}"/>
    <cellStyle name="Input [yellow] 2 3 2 3 2 2 4" xfId="11078" xr:uid="{00000000-0005-0000-0000-00003C2B0000}"/>
    <cellStyle name="Input [yellow] 2 3 2 3 2 2 5" xfId="11079" xr:uid="{00000000-0005-0000-0000-00003D2B0000}"/>
    <cellStyle name="Input [yellow] 2 3 2 3 2 3" xfId="11080" xr:uid="{00000000-0005-0000-0000-00003E2B0000}"/>
    <cellStyle name="Input [yellow] 2 3 2 3 2 4" xfId="11081" xr:uid="{00000000-0005-0000-0000-00003F2B0000}"/>
    <cellStyle name="Input [yellow] 2 3 2 3 2 5" xfId="11082" xr:uid="{00000000-0005-0000-0000-0000402B0000}"/>
    <cellStyle name="Input [yellow] 2 3 2 3 2 6" xfId="11083" xr:uid="{00000000-0005-0000-0000-0000412B0000}"/>
    <cellStyle name="Input [yellow] 2 3 2 3 2 7" xfId="11084" xr:uid="{00000000-0005-0000-0000-0000422B0000}"/>
    <cellStyle name="Input [yellow] 2 3 2 3 3" xfId="11085" xr:uid="{00000000-0005-0000-0000-0000432B0000}"/>
    <cellStyle name="Input [yellow] 2 3 2 3 3 2" xfId="11086" xr:uid="{00000000-0005-0000-0000-0000442B0000}"/>
    <cellStyle name="Input [yellow] 2 3 2 3 3 2 2" xfId="11087" xr:uid="{00000000-0005-0000-0000-0000452B0000}"/>
    <cellStyle name="Input [yellow] 2 3 2 3 3 2 3" xfId="11088" xr:uid="{00000000-0005-0000-0000-0000462B0000}"/>
    <cellStyle name="Input [yellow] 2 3 2 3 3 2 4" xfId="11089" xr:uid="{00000000-0005-0000-0000-0000472B0000}"/>
    <cellStyle name="Input [yellow] 2 3 2 3 3 3" xfId="11090" xr:uid="{00000000-0005-0000-0000-0000482B0000}"/>
    <cellStyle name="Input [yellow] 2 3 2 3 3 4" xfId="11091" xr:uid="{00000000-0005-0000-0000-0000492B0000}"/>
    <cellStyle name="Input [yellow] 2 3 2 3 3 5" xfId="11092" xr:uid="{00000000-0005-0000-0000-00004A2B0000}"/>
    <cellStyle name="Input [yellow] 2 3 2 3 3 6" xfId="11093" xr:uid="{00000000-0005-0000-0000-00004B2B0000}"/>
    <cellStyle name="Input [yellow] 2 3 2 3 4" xfId="11094" xr:uid="{00000000-0005-0000-0000-00004C2B0000}"/>
    <cellStyle name="Input [yellow] 2 3 2 3 4 2" xfId="11095" xr:uid="{00000000-0005-0000-0000-00004D2B0000}"/>
    <cellStyle name="Input [yellow] 2 3 2 3 4 3" xfId="11096" xr:uid="{00000000-0005-0000-0000-00004E2B0000}"/>
    <cellStyle name="Input [yellow] 2 3 2 3 4 4" xfId="11097" xr:uid="{00000000-0005-0000-0000-00004F2B0000}"/>
    <cellStyle name="Input [yellow] 2 3 2 3 4 5" xfId="11098" xr:uid="{00000000-0005-0000-0000-0000502B0000}"/>
    <cellStyle name="Input [yellow] 2 3 2 3 5" xfId="11099" xr:uid="{00000000-0005-0000-0000-0000512B0000}"/>
    <cellStyle name="Input [yellow] 2 3 2 3 5 2" xfId="11100" xr:uid="{00000000-0005-0000-0000-0000522B0000}"/>
    <cellStyle name="Input [yellow] 2 3 2 3 5 3" xfId="11101" xr:uid="{00000000-0005-0000-0000-0000532B0000}"/>
    <cellStyle name="Input [yellow] 2 3 2 3 5 4" xfId="11102" xr:uid="{00000000-0005-0000-0000-0000542B0000}"/>
    <cellStyle name="Input [yellow] 2 3 2 3 6" xfId="11103" xr:uid="{00000000-0005-0000-0000-0000552B0000}"/>
    <cellStyle name="Input [yellow] 2 3 2 3 7" xfId="11104" xr:uid="{00000000-0005-0000-0000-0000562B0000}"/>
    <cellStyle name="Input [yellow] 2 3 2 4" xfId="11105" xr:uid="{00000000-0005-0000-0000-0000572B0000}"/>
    <cellStyle name="Input [yellow] 2 3 2 4 2" xfId="11106" xr:uid="{00000000-0005-0000-0000-0000582B0000}"/>
    <cellStyle name="Input [yellow] 2 3 2 4 2 2" xfId="11107" xr:uid="{00000000-0005-0000-0000-0000592B0000}"/>
    <cellStyle name="Input [yellow] 2 3 2 4 3" xfId="11108" xr:uid="{00000000-0005-0000-0000-00005A2B0000}"/>
    <cellStyle name="Input [yellow] 2 3 2 4 3 2" xfId="11109" xr:uid="{00000000-0005-0000-0000-00005B2B0000}"/>
    <cellStyle name="Input [yellow] 2 3 2 4 3 3" xfId="11110" xr:uid="{00000000-0005-0000-0000-00005C2B0000}"/>
    <cellStyle name="Input [yellow] 2 3 2 4 3 4" xfId="11111" xr:uid="{00000000-0005-0000-0000-00005D2B0000}"/>
    <cellStyle name="Input [yellow] 2 3 2 4 4" xfId="11112" xr:uid="{00000000-0005-0000-0000-00005E2B0000}"/>
    <cellStyle name="Input [yellow] 2 3 2 4 5" xfId="11113" xr:uid="{00000000-0005-0000-0000-00005F2B0000}"/>
    <cellStyle name="Input [yellow] 2 3 2 4 6" xfId="11114" xr:uid="{00000000-0005-0000-0000-0000602B0000}"/>
    <cellStyle name="Input [yellow] 2 3 2 5" xfId="11115" xr:uid="{00000000-0005-0000-0000-0000612B0000}"/>
    <cellStyle name="Input [yellow] 2 3 2 5 2" xfId="11116" xr:uid="{00000000-0005-0000-0000-0000622B0000}"/>
    <cellStyle name="Input [yellow] 2 3 2 5 2 2" xfId="11117" xr:uid="{00000000-0005-0000-0000-0000632B0000}"/>
    <cellStyle name="Input [yellow] 2 3 2 5 2 3" xfId="11118" xr:uid="{00000000-0005-0000-0000-0000642B0000}"/>
    <cellStyle name="Input [yellow] 2 3 2 5 2 4" xfId="11119" xr:uid="{00000000-0005-0000-0000-0000652B0000}"/>
    <cellStyle name="Input [yellow] 2 3 2 5 3" xfId="11120" xr:uid="{00000000-0005-0000-0000-0000662B0000}"/>
    <cellStyle name="Input [yellow] 2 3 2 5 4" xfId="11121" xr:uid="{00000000-0005-0000-0000-0000672B0000}"/>
    <cellStyle name="Input [yellow] 2 3 2 5 5" xfId="11122" xr:uid="{00000000-0005-0000-0000-0000682B0000}"/>
    <cellStyle name="Input [yellow] 2 3 2 5 6" xfId="11123" xr:uid="{00000000-0005-0000-0000-0000692B0000}"/>
    <cellStyle name="Input [yellow] 2 3 2 6" xfId="11124" xr:uid="{00000000-0005-0000-0000-00006A2B0000}"/>
    <cellStyle name="Input [yellow] 2 3 2 7" xfId="11125" xr:uid="{00000000-0005-0000-0000-00006B2B0000}"/>
    <cellStyle name="Input [yellow] 2 3 2 8" xfId="11126" xr:uid="{00000000-0005-0000-0000-00006C2B0000}"/>
    <cellStyle name="Input [yellow] 2 3 2 9" xfId="11127" xr:uid="{00000000-0005-0000-0000-00006D2B0000}"/>
    <cellStyle name="Input [yellow] 2 3 3" xfId="11128" xr:uid="{00000000-0005-0000-0000-00006E2B0000}"/>
    <cellStyle name="Input [yellow] 2 3 3 2" xfId="11129" xr:uid="{00000000-0005-0000-0000-00006F2B0000}"/>
    <cellStyle name="Input [yellow] 2 3 3 2 2" xfId="11130" xr:uid="{00000000-0005-0000-0000-0000702B0000}"/>
    <cellStyle name="Input [yellow] 2 3 3 2 2 2" xfId="11131" xr:uid="{00000000-0005-0000-0000-0000712B0000}"/>
    <cellStyle name="Input [yellow] 2 3 3 2 2 2 2" xfId="11132" xr:uid="{00000000-0005-0000-0000-0000722B0000}"/>
    <cellStyle name="Input [yellow] 2 3 3 2 2 2 3" xfId="11133" xr:uid="{00000000-0005-0000-0000-0000732B0000}"/>
    <cellStyle name="Input [yellow] 2 3 3 2 2 2 4" xfId="11134" xr:uid="{00000000-0005-0000-0000-0000742B0000}"/>
    <cellStyle name="Input [yellow] 2 3 3 2 2 2 5" xfId="11135" xr:uid="{00000000-0005-0000-0000-0000752B0000}"/>
    <cellStyle name="Input [yellow] 2 3 3 2 2 3" xfId="11136" xr:uid="{00000000-0005-0000-0000-0000762B0000}"/>
    <cellStyle name="Input [yellow] 2 3 3 2 2 4" xfId="11137" xr:uid="{00000000-0005-0000-0000-0000772B0000}"/>
    <cellStyle name="Input [yellow] 2 3 3 2 2 5" xfId="11138" xr:uid="{00000000-0005-0000-0000-0000782B0000}"/>
    <cellStyle name="Input [yellow] 2 3 3 2 2 6" xfId="11139" xr:uid="{00000000-0005-0000-0000-0000792B0000}"/>
    <cellStyle name="Input [yellow] 2 3 3 2 3" xfId="11140" xr:uid="{00000000-0005-0000-0000-00007A2B0000}"/>
    <cellStyle name="Input [yellow] 2 3 3 2 3 2" xfId="11141" xr:uid="{00000000-0005-0000-0000-00007B2B0000}"/>
    <cellStyle name="Input [yellow] 2 3 3 2 3 3" xfId="11142" xr:uid="{00000000-0005-0000-0000-00007C2B0000}"/>
    <cellStyle name="Input [yellow] 2 3 3 2 3 4" xfId="11143" xr:uid="{00000000-0005-0000-0000-00007D2B0000}"/>
    <cellStyle name="Input [yellow] 2 3 3 2 3 5" xfId="11144" xr:uid="{00000000-0005-0000-0000-00007E2B0000}"/>
    <cellStyle name="Input [yellow] 2 3 3 2 4" xfId="11145" xr:uid="{00000000-0005-0000-0000-00007F2B0000}"/>
    <cellStyle name="Input [yellow] 2 3 3 2 5" xfId="11146" xr:uid="{00000000-0005-0000-0000-0000802B0000}"/>
    <cellStyle name="Input [yellow] 2 3 3 2 6" xfId="11147" xr:uid="{00000000-0005-0000-0000-0000812B0000}"/>
    <cellStyle name="Input [yellow] 2 3 3 2 7" xfId="11148" xr:uid="{00000000-0005-0000-0000-0000822B0000}"/>
    <cellStyle name="Input [yellow] 2 3 3 2 8" xfId="11149" xr:uid="{00000000-0005-0000-0000-0000832B0000}"/>
    <cellStyle name="Input [yellow] 2 3 3 3" xfId="11150" xr:uid="{00000000-0005-0000-0000-0000842B0000}"/>
    <cellStyle name="Input [yellow] 2 3 3 3 2" xfId="11151" xr:uid="{00000000-0005-0000-0000-0000852B0000}"/>
    <cellStyle name="Input [yellow] 2 3 3 3 2 2" xfId="11152" xr:uid="{00000000-0005-0000-0000-0000862B0000}"/>
    <cellStyle name="Input [yellow] 2 3 3 3 2 3" xfId="11153" xr:uid="{00000000-0005-0000-0000-0000872B0000}"/>
    <cellStyle name="Input [yellow] 2 3 3 3 2 4" xfId="11154" xr:uid="{00000000-0005-0000-0000-0000882B0000}"/>
    <cellStyle name="Input [yellow] 2 3 3 3 3" xfId="11155" xr:uid="{00000000-0005-0000-0000-0000892B0000}"/>
    <cellStyle name="Input [yellow] 2 3 3 3 4" xfId="11156" xr:uid="{00000000-0005-0000-0000-00008A2B0000}"/>
    <cellStyle name="Input [yellow] 2 3 3 3 5" xfId="11157" xr:uid="{00000000-0005-0000-0000-00008B2B0000}"/>
    <cellStyle name="Input [yellow] 2 3 3 3 6" xfId="11158" xr:uid="{00000000-0005-0000-0000-00008C2B0000}"/>
    <cellStyle name="Input [yellow] 2 3 3 4" xfId="11159" xr:uid="{00000000-0005-0000-0000-00008D2B0000}"/>
    <cellStyle name="Input [yellow] 2 3 3 4 2" xfId="11160" xr:uid="{00000000-0005-0000-0000-00008E2B0000}"/>
    <cellStyle name="Input [yellow] 2 3 3 4 3" xfId="11161" xr:uid="{00000000-0005-0000-0000-00008F2B0000}"/>
    <cellStyle name="Input [yellow] 2 3 3 4 4" xfId="11162" xr:uid="{00000000-0005-0000-0000-0000902B0000}"/>
    <cellStyle name="Input [yellow] 2 3 3 4 5" xfId="11163" xr:uid="{00000000-0005-0000-0000-0000912B0000}"/>
    <cellStyle name="Input [yellow] 2 3 3 5" xfId="11164" xr:uid="{00000000-0005-0000-0000-0000922B0000}"/>
    <cellStyle name="Input [yellow] 2 3 3 5 2" xfId="11165" xr:uid="{00000000-0005-0000-0000-0000932B0000}"/>
    <cellStyle name="Input [yellow] 2 3 3 6" xfId="11166" xr:uid="{00000000-0005-0000-0000-0000942B0000}"/>
    <cellStyle name="Input [yellow] 2 3 3 7" xfId="11167" xr:uid="{00000000-0005-0000-0000-0000952B0000}"/>
    <cellStyle name="Input [yellow] 2 3 3 8" xfId="11168" xr:uid="{00000000-0005-0000-0000-0000962B0000}"/>
    <cellStyle name="Input [yellow] 2 3 3 9" xfId="11169" xr:uid="{00000000-0005-0000-0000-0000972B0000}"/>
    <cellStyle name="Input [yellow] 2 3 4" xfId="11170" xr:uid="{00000000-0005-0000-0000-0000982B0000}"/>
    <cellStyle name="Input [yellow] 2 3 4 2" xfId="11171" xr:uid="{00000000-0005-0000-0000-0000992B0000}"/>
    <cellStyle name="Input [yellow] 2 3 4 2 2" xfId="11172" xr:uid="{00000000-0005-0000-0000-00009A2B0000}"/>
    <cellStyle name="Input [yellow] 2 3 4 2 2 2" xfId="11173" xr:uid="{00000000-0005-0000-0000-00009B2B0000}"/>
    <cellStyle name="Input [yellow] 2 3 4 2 2 3" xfId="11174" xr:uid="{00000000-0005-0000-0000-00009C2B0000}"/>
    <cellStyle name="Input [yellow] 2 3 4 2 2 4" xfId="11175" xr:uid="{00000000-0005-0000-0000-00009D2B0000}"/>
    <cellStyle name="Input [yellow] 2 3 4 2 3" xfId="11176" xr:uid="{00000000-0005-0000-0000-00009E2B0000}"/>
    <cellStyle name="Input [yellow] 2 3 4 2 4" xfId="11177" xr:uid="{00000000-0005-0000-0000-00009F2B0000}"/>
    <cellStyle name="Input [yellow] 2 3 4 2 5" xfId="11178" xr:uid="{00000000-0005-0000-0000-0000A02B0000}"/>
    <cellStyle name="Input [yellow] 2 3 4 2 6" xfId="11179" xr:uid="{00000000-0005-0000-0000-0000A12B0000}"/>
    <cellStyle name="Input [yellow] 2 3 4 3" xfId="11180" xr:uid="{00000000-0005-0000-0000-0000A22B0000}"/>
    <cellStyle name="Input [yellow] 2 3 4 3 2" xfId="11181" xr:uid="{00000000-0005-0000-0000-0000A32B0000}"/>
    <cellStyle name="Input [yellow] 2 3 4 3 2 2" xfId="11182" xr:uid="{00000000-0005-0000-0000-0000A42B0000}"/>
    <cellStyle name="Input [yellow] 2 3 4 3 2 3" xfId="11183" xr:uid="{00000000-0005-0000-0000-0000A52B0000}"/>
    <cellStyle name="Input [yellow] 2 3 4 3 2 4" xfId="11184" xr:uid="{00000000-0005-0000-0000-0000A62B0000}"/>
    <cellStyle name="Input [yellow] 2 3 4 3 3" xfId="11185" xr:uid="{00000000-0005-0000-0000-0000A72B0000}"/>
    <cellStyle name="Input [yellow] 2 3 4 3 4" xfId="11186" xr:uid="{00000000-0005-0000-0000-0000A82B0000}"/>
    <cellStyle name="Input [yellow] 2 3 4 3 5" xfId="11187" xr:uid="{00000000-0005-0000-0000-0000A92B0000}"/>
    <cellStyle name="Input [yellow] 2 3 4 3 6" xfId="11188" xr:uid="{00000000-0005-0000-0000-0000AA2B0000}"/>
    <cellStyle name="Input [yellow] 2 3 4 4" xfId="11189" xr:uid="{00000000-0005-0000-0000-0000AB2B0000}"/>
    <cellStyle name="Input [yellow] 2 3 4 4 2" xfId="11190" xr:uid="{00000000-0005-0000-0000-0000AC2B0000}"/>
    <cellStyle name="Input [yellow] 2 3 4 5" xfId="11191" xr:uid="{00000000-0005-0000-0000-0000AD2B0000}"/>
    <cellStyle name="Input [yellow] 2 3 4 5 2" xfId="11192" xr:uid="{00000000-0005-0000-0000-0000AE2B0000}"/>
    <cellStyle name="Input [yellow] 2 3 4 5 3" xfId="11193" xr:uid="{00000000-0005-0000-0000-0000AF2B0000}"/>
    <cellStyle name="Input [yellow] 2 3 4 5 4" xfId="11194" xr:uid="{00000000-0005-0000-0000-0000B02B0000}"/>
    <cellStyle name="Input [yellow] 2 3 4 6" xfId="11195" xr:uid="{00000000-0005-0000-0000-0000B12B0000}"/>
    <cellStyle name="Input [yellow] 2 3 4 7" xfId="11196" xr:uid="{00000000-0005-0000-0000-0000B22B0000}"/>
    <cellStyle name="Input [yellow] 2 3 4 8" xfId="11197" xr:uid="{00000000-0005-0000-0000-0000B32B0000}"/>
    <cellStyle name="Input [yellow] 2 3 5" xfId="11198" xr:uid="{00000000-0005-0000-0000-0000B42B0000}"/>
    <cellStyle name="Input [yellow] 2 3 5 2" xfId="11199" xr:uid="{00000000-0005-0000-0000-0000B52B0000}"/>
    <cellStyle name="Input [yellow] 2 3 5 2 2" xfId="11200" xr:uid="{00000000-0005-0000-0000-0000B62B0000}"/>
    <cellStyle name="Input [yellow] 2 3 5 2 2 2" xfId="11201" xr:uid="{00000000-0005-0000-0000-0000B72B0000}"/>
    <cellStyle name="Input [yellow] 2 3 5 2 2 3" xfId="11202" xr:uid="{00000000-0005-0000-0000-0000B82B0000}"/>
    <cellStyle name="Input [yellow] 2 3 5 2 2 4" xfId="11203" xr:uid="{00000000-0005-0000-0000-0000B92B0000}"/>
    <cellStyle name="Input [yellow] 2 3 5 2 3" xfId="11204" xr:uid="{00000000-0005-0000-0000-0000BA2B0000}"/>
    <cellStyle name="Input [yellow] 2 3 5 2 4" xfId="11205" xr:uid="{00000000-0005-0000-0000-0000BB2B0000}"/>
    <cellStyle name="Input [yellow] 2 3 5 2 5" xfId="11206" xr:uid="{00000000-0005-0000-0000-0000BC2B0000}"/>
    <cellStyle name="Input [yellow] 2 3 5 2 6" xfId="11207" xr:uid="{00000000-0005-0000-0000-0000BD2B0000}"/>
    <cellStyle name="Input [yellow] 2 3 5 3" xfId="11208" xr:uid="{00000000-0005-0000-0000-0000BE2B0000}"/>
    <cellStyle name="Input [yellow] 2 3 5 3 2" xfId="11209" xr:uid="{00000000-0005-0000-0000-0000BF2B0000}"/>
    <cellStyle name="Input [yellow] 2 3 5 3 2 2" xfId="11210" xr:uid="{00000000-0005-0000-0000-0000C02B0000}"/>
    <cellStyle name="Input [yellow] 2 3 5 3 2 3" xfId="11211" xr:uid="{00000000-0005-0000-0000-0000C12B0000}"/>
    <cellStyle name="Input [yellow] 2 3 5 3 2 4" xfId="11212" xr:uid="{00000000-0005-0000-0000-0000C22B0000}"/>
    <cellStyle name="Input [yellow] 2 3 5 3 3" xfId="11213" xr:uid="{00000000-0005-0000-0000-0000C32B0000}"/>
    <cellStyle name="Input [yellow] 2 3 5 3 4" xfId="11214" xr:uid="{00000000-0005-0000-0000-0000C42B0000}"/>
    <cellStyle name="Input [yellow] 2 3 5 3 5" xfId="11215" xr:uid="{00000000-0005-0000-0000-0000C52B0000}"/>
    <cellStyle name="Input [yellow] 2 3 5 3 6" xfId="11216" xr:uid="{00000000-0005-0000-0000-0000C62B0000}"/>
    <cellStyle name="Input [yellow] 2 3 5 4" xfId="11217" xr:uid="{00000000-0005-0000-0000-0000C72B0000}"/>
    <cellStyle name="Input [yellow] 2 3 5 4 2" xfId="11218" xr:uid="{00000000-0005-0000-0000-0000C82B0000}"/>
    <cellStyle name="Input [yellow] 2 3 5 5" xfId="11219" xr:uid="{00000000-0005-0000-0000-0000C92B0000}"/>
    <cellStyle name="Input [yellow] 2 3 5 5 2" xfId="11220" xr:uid="{00000000-0005-0000-0000-0000CA2B0000}"/>
    <cellStyle name="Input [yellow] 2 3 5 5 3" xfId="11221" xr:uid="{00000000-0005-0000-0000-0000CB2B0000}"/>
    <cellStyle name="Input [yellow] 2 3 5 5 4" xfId="11222" xr:uid="{00000000-0005-0000-0000-0000CC2B0000}"/>
    <cellStyle name="Input [yellow] 2 3 5 6" xfId="11223" xr:uid="{00000000-0005-0000-0000-0000CD2B0000}"/>
    <cellStyle name="Input [yellow] 2 3 5 7" xfId="11224" xr:uid="{00000000-0005-0000-0000-0000CE2B0000}"/>
    <cellStyle name="Input [yellow] 2 3 5 8" xfId="11225" xr:uid="{00000000-0005-0000-0000-0000CF2B0000}"/>
    <cellStyle name="Input [yellow] 2 3 6" xfId="11226" xr:uid="{00000000-0005-0000-0000-0000D02B0000}"/>
    <cellStyle name="Input [yellow] 2 3 6 2" xfId="11227" xr:uid="{00000000-0005-0000-0000-0000D12B0000}"/>
    <cellStyle name="Input [yellow] 2 3 6 2 2" xfId="11228" xr:uid="{00000000-0005-0000-0000-0000D22B0000}"/>
    <cellStyle name="Input [yellow] 2 3 6 2 2 2" xfId="11229" xr:uid="{00000000-0005-0000-0000-0000D32B0000}"/>
    <cellStyle name="Input [yellow] 2 3 6 2 2 3" xfId="11230" xr:uid="{00000000-0005-0000-0000-0000D42B0000}"/>
    <cellStyle name="Input [yellow] 2 3 6 2 2 4" xfId="11231" xr:uid="{00000000-0005-0000-0000-0000D52B0000}"/>
    <cellStyle name="Input [yellow] 2 3 6 2 3" xfId="11232" xr:uid="{00000000-0005-0000-0000-0000D62B0000}"/>
    <cellStyle name="Input [yellow] 2 3 6 2 4" xfId="11233" xr:uid="{00000000-0005-0000-0000-0000D72B0000}"/>
    <cellStyle name="Input [yellow] 2 3 6 2 5" xfId="11234" xr:uid="{00000000-0005-0000-0000-0000D82B0000}"/>
    <cellStyle name="Input [yellow] 2 3 6 2 6" xfId="11235" xr:uid="{00000000-0005-0000-0000-0000D92B0000}"/>
    <cellStyle name="Input [yellow] 2 3 6 3" xfId="11236" xr:uid="{00000000-0005-0000-0000-0000DA2B0000}"/>
    <cellStyle name="Input [yellow] 2 3 6 3 2" xfId="11237" xr:uid="{00000000-0005-0000-0000-0000DB2B0000}"/>
    <cellStyle name="Input [yellow] 2 3 6 3 2 2" xfId="11238" xr:uid="{00000000-0005-0000-0000-0000DC2B0000}"/>
    <cellStyle name="Input [yellow] 2 3 6 3 2 3" xfId="11239" xr:uid="{00000000-0005-0000-0000-0000DD2B0000}"/>
    <cellStyle name="Input [yellow] 2 3 6 3 2 4" xfId="11240" xr:uid="{00000000-0005-0000-0000-0000DE2B0000}"/>
    <cellStyle name="Input [yellow] 2 3 6 3 3" xfId="11241" xr:uid="{00000000-0005-0000-0000-0000DF2B0000}"/>
    <cellStyle name="Input [yellow] 2 3 6 3 4" xfId="11242" xr:uid="{00000000-0005-0000-0000-0000E02B0000}"/>
    <cellStyle name="Input [yellow] 2 3 6 3 5" xfId="11243" xr:uid="{00000000-0005-0000-0000-0000E12B0000}"/>
    <cellStyle name="Input [yellow] 2 3 6 3 6" xfId="11244" xr:uid="{00000000-0005-0000-0000-0000E22B0000}"/>
    <cellStyle name="Input [yellow] 2 3 6 4" xfId="11245" xr:uid="{00000000-0005-0000-0000-0000E32B0000}"/>
    <cellStyle name="Input [yellow] 2 3 6 4 2" xfId="11246" xr:uid="{00000000-0005-0000-0000-0000E42B0000}"/>
    <cellStyle name="Input [yellow] 2 3 6 4 3" xfId="11247" xr:uid="{00000000-0005-0000-0000-0000E52B0000}"/>
    <cellStyle name="Input [yellow] 2 3 6 4 4" xfId="11248" xr:uid="{00000000-0005-0000-0000-0000E62B0000}"/>
    <cellStyle name="Input [yellow] 2 3 6 5" xfId="11249" xr:uid="{00000000-0005-0000-0000-0000E72B0000}"/>
    <cellStyle name="Input [yellow] 2 3 6 6" xfId="11250" xr:uid="{00000000-0005-0000-0000-0000E82B0000}"/>
    <cellStyle name="Input [yellow] 2 3 6 7" xfId="11251" xr:uid="{00000000-0005-0000-0000-0000E92B0000}"/>
    <cellStyle name="Input [yellow] 2 3 6 8" xfId="11252" xr:uid="{00000000-0005-0000-0000-0000EA2B0000}"/>
    <cellStyle name="Input [yellow] 2 3 7" xfId="11253" xr:uid="{00000000-0005-0000-0000-0000EB2B0000}"/>
    <cellStyle name="Input [yellow] 2 3 7 2" xfId="11254" xr:uid="{00000000-0005-0000-0000-0000EC2B0000}"/>
    <cellStyle name="Input [yellow] 2 3 7 2 2" xfId="11255" xr:uid="{00000000-0005-0000-0000-0000ED2B0000}"/>
    <cellStyle name="Input [yellow] 2 3 7 2 2 2" xfId="11256" xr:uid="{00000000-0005-0000-0000-0000EE2B0000}"/>
    <cellStyle name="Input [yellow] 2 3 7 2 2 3" xfId="11257" xr:uid="{00000000-0005-0000-0000-0000EF2B0000}"/>
    <cellStyle name="Input [yellow] 2 3 7 2 2 4" xfId="11258" xr:uid="{00000000-0005-0000-0000-0000F02B0000}"/>
    <cellStyle name="Input [yellow] 2 3 7 2 3" xfId="11259" xr:uid="{00000000-0005-0000-0000-0000F12B0000}"/>
    <cellStyle name="Input [yellow] 2 3 7 2 4" xfId="11260" xr:uid="{00000000-0005-0000-0000-0000F22B0000}"/>
    <cellStyle name="Input [yellow] 2 3 7 2 5" xfId="11261" xr:uid="{00000000-0005-0000-0000-0000F32B0000}"/>
    <cellStyle name="Input [yellow] 2 3 7 2 6" xfId="11262" xr:uid="{00000000-0005-0000-0000-0000F42B0000}"/>
    <cellStyle name="Input [yellow] 2 3 7 3" xfId="11263" xr:uid="{00000000-0005-0000-0000-0000F52B0000}"/>
    <cellStyle name="Input [yellow] 2 3 7 3 2" xfId="11264" xr:uid="{00000000-0005-0000-0000-0000F62B0000}"/>
    <cellStyle name="Input [yellow] 2 3 7 3 2 2" xfId="11265" xr:uid="{00000000-0005-0000-0000-0000F72B0000}"/>
    <cellStyle name="Input [yellow] 2 3 7 3 2 3" xfId="11266" xr:uid="{00000000-0005-0000-0000-0000F82B0000}"/>
    <cellStyle name="Input [yellow] 2 3 7 3 2 4" xfId="11267" xr:uid="{00000000-0005-0000-0000-0000F92B0000}"/>
    <cellStyle name="Input [yellow] 2 3 7 3 3" xfId="11268" xr:uid="{00000000-0005-0000-0000-0000FA2B0000}"/>
    <cellStyle name="Input [yellow] 2 3 7 3 4" xfId="11269" xr:uid="{00000000-0005-0000-0000-0000FB2B0000}"/>
    <cellStyle name="Input [yellow] 2 3 7 3 5" xfId="11270" xr:uid="{00000000-0005-0000-0000-0000FC2B0000}"/>
    <cellStyle name="Input [yellow] 2 3 7 3 6" xfId="11271" xr:uid="{00000000-0005-0000-0000-0000FD2B0000}"/>
    <cellStyle name="Input [yellow] 2 3 7 4" xfId="11272" xr:uid="{00000000-0005-0000-0000-0000FE2B0000}"/>
    <cellStyle name="Input [yellow] 2 3 7 4 2" xfId="11273" xr:uid="{00000000-0005-0000-0000-0000FF2B0000}"/>
    <cellStyle name="Input [yellow] 2 3 7 4 3" xfId="11274" xr:uid="{00000000-0005-0000-0000-0000002C0000}"/>
    <cellStyle name="Input [yellow] 2 3 7 4 4" xfId="11275" xr:uid="{00000000-0005-0000-0000-0000012C0000}"/>
    <cellStyle name="Input [yellow] 2 3 7 5" xfId="11276" xr:uid="{00000000-0005-0000-0000-0000022C0000}"/>
    <cellStyle name="Input [yellow] 2 3 7 6" xfId="11277" xr:uid="{00000000-0005-0000-0000-0000032C0000}"/>
    <cellStyle name="Input [yellow] 2 3 7 7" xfId="11278" xr:uid="{00000000-0005-0000-0000-0000042C0000}"/>
    <cellStyle name="Input [yellow] 2 3 7 8" xfId="11279" xr:uid="{00000000-0005-0000-0000-0000052C0000}"/>
    <cellStyle name="Input [yellow] 2 3 8" xfId="11280" xr:uid="{00000000-0005-0000-0000-0000062C0000}"/>
    <cellStyle name="Input [yellow] 2 3 8 2" xfId="11281" xr:uid="{00000000-0005-0000-0000-0000072C0000}"/>
    <cellStyle name="Input [yellow] 2 3 8 3" xfId="11282" xr:uid="{00000000-0005-0000-0000-0000082C0000}"/>
    <cellStyle name="Input [yellow] 2 3 8 4" xfId="11283" xr:uid="{00000000-0005-0000-0000-0000092C0000}"/>
    <cellStyle name="Input [yellow] 2 3 8 5" xfId="11284" xr:uid="{00000000-0005-0000-0000-00000A2C0000}"/>
    <cellStyle name="Input [yellow] 2 3 9" xfId="11285" xr:uid="{00000000-0005-0000-0000-00000B2C0000}"/>
    <cellStyle name="Input [yellow] 2 4" xfId="11286" xr:uid="{00000000-0005-0000-0000-00000C2C0000}"/>
    <cellStyle name="Input [yellow] 2 4 10" xfId="11287" xr:uid="{00000000-0005-0000-0000-00000D2C0000}"/>
    <cellStyle name="Input [yellow] 2 4 11" xfId="11288" xr:uid="{00000000-0005-0000-0000-00000E2C0000}"/>
    <cellStyle name="Input [yellow] 2 4 12" xfId="11289" xr:uid="{00000000-0005-0000-0000-00000F2C0000}"/>
    <cellStyle name="Input [yellow] 2 4 13" xfId="11290" xr:uid="{00000000-0005-0000-0000-0000102C0000}"/>
    <cellStyle name="Input [yellow] 2 4 14" xfId="11291" xr:uid="{00000000-0005-0000-0000-0000112C0000}"/>
    <cellStyle name="Input [yellow] 2 4 2" xfId="11292" xr:uid="{00000000-0005-0000-0000-0000122C0000}"/>
    <cellStyle name="Input [yellow] 2 4 2 2" xfId="11293" xr:uid="{00000000-0005-0000-0000-0000132C0000}"/>
    <cellStyle name="Input [yellow] 2 4 2 2 2" xfId="11294" xr:uid="{00000000-0005-0000-0000-0000142C0000}"/>
    <cellStyle name="Input [yellow] 2 4 2 2 2 2" xfId="11295" xr:uid="{00000000-0005-0000-0000-0000152C0000}"/>
    <cellStyle name="Input [yellow] 2 4 2 2 2 3" xfId="11296" xr:uid="{00000000-0005-0000-0000-0000162C0000}"/>
    <cellStyle name="Input [yellow] 2 4 2 2 2 4" xfId="11297" xr:uid="{00000000-0005-0000-0000-0000172C0000}"/>
    <cellStyle name="Input [yellow] 2 4 2 2 2 5" xfId="11298" xr:uid="{00000000-0005-0000-0000-0000182C0000}"/>
    <cellStyle name="Input [yellow] 2 4 2 2 3" xfId="11299" xr:uid="{00000000-0005-0000-0000-0000192C0000}"/>
    <cellStyle name="Input [yellow] 2 4 2 2 3 2" xfId="11300" xr:uid="{00000000-0005-0000-0000-00001A2C0000}"/>
    <cellStyle name="Input [yellow] 2 4 2 2 3 3" xfId="11301" xr:uid="{00000000-0005-0000-0000-00001B2C0000}"/>
    <cellStyle name="Input [yellow] 2 4 2 2 3 4" xfId="11302" xr:uid="{00000000-0005-0000-0000-00001C2C0000}"/>
    <cellStyle name="Input [yellow] 2 4 2 2 3 5" xfId="11303" xr:uid="{00000000-0005-0000-0000-00001D2C0000}"/>
    <cellStyle name="Input [yellow] 2 4 2 2 4" xfId="11304" xr:uid="{00000000-0005-0000-0000-00001E2C0000}"/>
    <cellStyle name="Input [yellow] 2 4 2 2 5" xfId="11305" xr:uid="{00000000-0005-0000-0000-00001F2C0000}"/>
    <cellStyle name="Input [yellow] 2 4 2 2 6" xfId="11306" xr:uid="{00000000-0005-0000-0000-0000202C0000}"/>
    <cellStyle name="Input [yellow] 2 4 2 2 7" xfId="11307" xr:uid="{00000000-0005-0000-0000-0000212C0000}"/>
    <cellStyle name="Input [yellow] 2 4 2 2 8" xfId="11308" xr:uid="{00000000-0005-0000-0000-0000222C0000}"/>
    <cellStyle name="Input [yellow] 2 4 2 3" xfId="11309" xr:uid="{00000000-0005-0000-0000-0000232C0000}"/>
    <cellStyle name="Input [yellow] 2 4 2 3 2" xfId="11310" xr:uid="{00000000-0005-0000-0000-0000242C0000}"/>
    <cellStyle name="Input [yellow] 2 4 2 3 2 2" xfId="11311" xr:uid="{00000000-0005-0000-0000-0000252C0000}"/>
    <cellStyle name="Input [yellow] 2 4 2 3 2 3" xfId="11312" xr:uid="{00000000-0005-0000-0000-0000262C0000}"/>
    <cellStyle name="Input [yellow] 2 4 2 3 2 4" xfId="11313" xr:uid="{00000000-0005-0000-0000-0000272C0000}"/>
    <cellStyle name="Input [yellow] 2 4 2 3 3" xfId="11314" xr:uid="{00000000-0005-0000-0000-0000282C0000}"/>
    <cellStyle name="Input [yellow] 2 4 2 3 4" xfId="11315" xr:uid="{00000000-0005-0000-0000-0000292C0000}"/>
    <cellStyle name="Input [yellow] 2 4 2 3 5" xfId="11316" xr:uid="{00000000-0005-0000-0000-00002A2C0000}"/>
    <cellStyle name="Input [yellow] 2 4 2 3 6" xfId="11317" xr:uid="{00000000-0005-0000-0000-00002B2C0000}"/>
    <cellStyle name="Input [yellow] 2 4 2 4" xfId="11318" xr:uid="{00000000-0005-0000-0000-00002C2C0000}"/>
    <cellStyle name="Input [yellow] 2 4 2 4 2" xfId="11319" xr:uid="{00000000-0005-0000-0000-00002D2C0000}"/>
    <cellStyle name="Input [yellow] 2 4 2 4 3" xfId="11320" xr:uid="{00000000-0005-0000-0000-00002E2C0000}"/>
    <cellStyle name="Input [yellow] 2 4 2 4 4" xfId="11321" xr:uid="{00000000-0005-0000-0000-00002F2C0000}"/>
    <cellStyle name="Input [yellow] 2 4 2 4 5" xfId="11322" xr:uid="{00000000-0005-0000-0000-0000302C0000}"/>
    <cellStyle name="Input [yellow] 2 4 2 5" xfId="11323" xr:uid="{00000000-0005-0000-0000-0000312C0000}"/>
    <cellStyle name="Input [yellow] 2 4 2 6" xfId="11324" xr:uid="{00000000-0005-0000-0000-0000322C0000}"/>
    <cellStyle name="Input [yellow] 2 4 2 7" xfId="11325" xr:uid="{00000000-0005-0000-0000-0000332C0000}"/>
    <cellStyle name="Input [yellow] 2 4 2 8" xfId="11326" xr:uid="{00000000-0005-0000-0000-0000342C0000}"/>
    <cellStyle name="Input [yellow] 2 4 2 9" xfId="11327" xr:uid="{00000000-0005-0000-0000-0000352C0000}"/>
    <cellStyle name="Input [yellow] 2 4 3" xfId="11328" xr:uid="{00000000-0005-0000-0000-0000362C0000}"/>
    <cellStyle name="Input [yellow] 2 4 3 2" xfId="11329" xr:uid="{00000000-0005-0000-0000-0000372C0000}"/>
    <cellStyle name="Input [yellow] 2 4 3 2 2" xfId="11330" xr:uid="{00000000-0005-0000-0000-0000382C0000}"/>
    <cellStyle name="Input [yellow] 2 4 3 2 2 2" xfId="11331" xr:uid="{00000000-0005-0000-0000-0000392C0000}"/>
    <cellStyle name="Input [yellow] 2 4 3 2 2 3" xfId="11332" xr:uid="{00000000-0005-0000-0000-00003A2C0000}"/>
    <cellStyle name="Input [yellow] 2 4 3 2 2 4" xfId="11333" xr:uid="{00000000-0005-0000-0000-00003B2C0000}"/>
    <cellStyle name="Input [yellow] 2 4 3 2 2 5" xfId="11334" xr:uid="{00000000-0005-0000-0000-00003C2C0000}"/>
    <cellStyle name="Input [yellow] 2 4 3 2 3" xfId="11335" xr:uid="{00000000-0005-0000-0000-00003D2C0000}"/>
    <cellStyle name="Input [yellow] 2 4 3 2 4" xfId="11336" xr:uid="{00000000-0005-0000-0000-00003E2C0000}"/>
    <cellStyle name="Input [yellow] 2 4 3 2 5" xfId="11337" xr:uid="{00000000-0005-0000-0000-00003F2C0000}"/>
    <cellStyle name="Input [yellow] 2 4 3 2 6" xfId="11338" xr:uid="{00000000-0005-0000-0000-0000402C0000}"/>
    <cellStyle name="Input [yellow] 2 4 3 2 7" xfId="11339" xr:uid="{00000000-0005-0000-0000-0000412C0000}"/>
    <cellStyle name="Input [yellow] 2 4 3 3" xfId="11340" xr:uid="{00000000-0005-0000-0000-0000422C0000}"/>
    <cellStyle name="Input [yellow] 2 4 3 3 2" xfId="11341" xr:uid="{00000000-0005-0000-0000-0000432C0000}"/>
    <cellStyle name="Input [yellow] 2 4 3 3 2 2" xfId="11342" xr:uid="{00000000-0005-0000-0000-0000442C0000}"/>
    <cellStyle name="Input [yellow] 2 4 3 3 2 3" xfId="11343" xr:uid="{00000000-0005-0000-0000-0000452C0000}"/>
    <cellStyle name="Input [yellow] 2 4 3 3 2 4" xfId="11344" xr:uid="{00000000-0005-0000-0000-0000462C0000}"/>
    <cellStyle name="Input [yellow] 2 4 3 3 3" xfId="11345" xr:uid="{00000000-0005-0000-0000-0000472C0000}"/>
    <cellStyle name="Input [yellow] 2 4 3 3 4" xfId="11346" xr:uid="{00000000-0005-0000-0000-0000482C0000}"/>
    <cellStyle name="Input [yellow] 2 4 3 3 5" xfId="11347" xr:uid="{00000000-0005-0000-0000-0000492C0000}"/>
    <cellStyle name="Input [yellow] 2 4 3 3 6" xfId="11348" xr:uid="{00000000-0005-0000-0000-00004A2C0000}"/>
    <cellStyle name="Input [yellow] 2 4 3 4" xfId="11349" xr:uid="{00000000-0005-0000-0000-00004B2C0000}"/>
    <cellStyle name="Input [yellow] 2 4 3 4 2" xfId="11350" xr:uid="{00000000-0005-0000-0000-00004C2C0000}"/>
    <cellStyle name="Input [yellow] 2 4 3 4 3" xfId="11351" xr:uid="{00000000-0005-0000-0000-00004D2C0000}"/>
    <cellStyle name="Input [yellow] 2 4 3 4 4" xfId="11352" xr:uid="{00000000-0005-0000-0000-00004E2C0000}"/>
    <cellStyle name="Input [yellow] 2 4 3 4 5" xfId="11353" xr:uid="{00000000-0005-0000-0000-00004F2C0000}"/>
    <cellStyle name="Input [yellow] 2 4 3 5" xfId="11354" xr:uid="{00000000-0005-0000-0000-0000502C0000}"/>
    <cellStyle name="Input [yellow] 2 4 3 5 2" xfId="11355" xr:uid="{00000000-0005-0000-0000-0000512C0000}"/>
    <cellStyle name="Input [yellow] 2 4 3 5 3" xfId="11356" xr:uid="{00000000-0005-0000-0000-0000522C0000}"/>
    <cellStyle name="Input [yellow] 2 4 3 5 4" xfId="11357" xr:uid="{00000000-0005-0000-0000-0000532C0000}"/>
    <cellStyle name="Input [yellow] 2 4 3 6" xfId="11358" xr:uid="{00000000-0005-0000-0000-0000542C0000}"/>
    <cellStyle name="Input [yellow] 2 4 3 7" xfId="11359" xr:uid="{00000000-0005-0000-0000-0000552C0000}"/>
    <cellStyle name="Input [yellow] 2 4 3 8" xfId="11360" xr:uid="{00000000-0005-0000-0000-0000562C0000}"/>
    <cellStyle name="Input [yellow] 2 4 3 9" xfId="11361" xr:uid="{00000000-0005-0000-0000-0000572C0000}"/>
    <cellStyle name="Input [yellow] 2 4 4" xfId="11362" xr:uid="{00000000-0005-0000-0000-0000582C0000}"/>
    <cellStyle name="Input [yellow] 2 4 4 2" xfId="11363" xr:uid="{00000000-0005-0000-0000-0000592C0000}"/>
    <cellStyle name="Input [yellow] 2 4 4 2 2" xfId="11364" xr:uid="{00000000-0005-0000-0000-00005A2C0000}"/>
    <cellStyle name="Input [yellow] 2 4 4 2 2 2" xfId="11365" xr:uid="{00000000-0005-0000-0000-00005B2C0000}"/>
    <cellStyle name="Input [yellow] 2 4 4 2 2 3" xfId="11366" xr:uid="{00000000-0005-0000-0000-00005C2C0000}"/>
    <cellStyle name="Input [yellow] 2 4 4 2 2 4" xfId="11367" xr:uid="{00000000-0005-0000-0000-00005D2C0000}"/>
    <cellStyle name="Input [yellow] 2 4 4 2 3" xfId="11368" xr:uid="{00000000-0005-0000-0000-00005E2C0000}"/>
    <cellStyle name="Input [yellow] 2 4 4 2 4" xfId="11369" xr:uid="{00000000-0005-0000-0000-00005F2C0000}"/>
    <cellStyle name="Input [yellow] 2 4 4 2 5" xfId="11370" xr:uid="{00000000-0005-0000-0000-0000602C0000}"/>
    <cellStyle name="Input [yellow] 2 4 4 2 6" xfId="11371" xr:uid="{00000000-0005-0000-0000-0000612C0000}"/>
    <cellStyle name="Input [yellow] 2 4 4 3" xfId="11372" xr:uid="{00000000-0005-0000-0000-0000622C0000}"/>
    <cellStyle name="Input [yellow] 2 4 4 3 2" xfId="11373" xr:uid="{00000000-0005-0000-0000-0000632C0000}"/>
    <cellStyle name="Input [yellow] 2 4 4 3 2 2" xfId="11374" xr:uid="{00000000-0005-0000-0000-0000642C0000}"/>
    <cellStyle name="Input [yellow] 2 4 4 3 2 3" xfId="11375" xr:uid="{00000000-0005-0000-0000-0000652C0000}"/>
    <cellStyle name="Input [yellow] 2 4 4 3 2 4" xfId="11376" xr:uid="{00000000-0005-0000-0000-0000662C0000}"/>
    <cellStyle name="Input [yellow] 2 4 4 3 3" xfId="11377" xr:uid="{00000000-0005-0000-0000-0000672C0000}"/>
    <cellStyle name="Input [yellow] 2 4 4 3 4" xfId="11378" xr:uid="{00000000-0005-0000-0000-0000682C0000}"/>
    <cellStyle name="Input [yellow] 2 4 4 3 5" xfId="11379" xr:uid="{00000000-0005-0000-0000-0000692C0000}"/>
    <cellStyle name="Input [yellow] 2 4 4 3 6" xfId="11380" xr:uid="{00000000-0005-0000-0000-00006A2C0000}"/>
    <cellStyle name="Input [yellow] 2 4 4 4" xfId="11381" xr:uid="{00000000-0005-0000-0000-00006B2C0000}"/>
    <cellStyle name="Input [yellow] 2 4 4 4 2" xfId="11382" xr:uid="{00000000-0005-0000-0000-00006C2C0000}"/>
    <cellStyle name="Input [yellow] 2 4 4 5" xfId="11383" xr:uid="{00000000-0005-0000-0000-00006D2C0000}"/>
    <cellStyle name="Input [yellow] 2 4 4 6" xfId="11384" xr:uid="{00000000-0005-0000-0000-00006E2C0000}"/>
    <cellStyle name="Input [yellow] 2 4 4 7" xfId="11385" xr:uid="{00000000-0005-0000-0000-00006F2C0000}"/>
    <cellStyle name="Input [yellow] 2 4 4 8" xfId="11386" xr:uid="{00000000-0005-0000-0000-0000702C0000}"/>
    <cellStyle name="Input [yellow] 2 4 5" xfId="11387" xr:uid="{00000000-0005-0000-0000-0000712C0000}"/>
    <cellStyle name="Input [yellow] 2 4 5 2" xfId="11388" xr:uid="{00000000-0005-0000-0000-0000722C0000}"/>
    <cellStyle name="Input [yellow] 2 4 5 2 2" xfId="11389" xr:uid="{00000000-0005-0000-0000-0000732C0000}"/>
    <cellStyle name="Input [yellow] 2 4 5 2 2 2" xfId="11390" xr:uid="{00000000-0005-0000-0000-0000742C0000}"/>
    <cellStyle name="Input [yellow] 2 4 5 2 2 3" xfId="11391" xr:uid="{00000000-0005-0000-0000-0000752C0000}"/>
    <cellStyle name="Input [yellow] 2 4 5 2 2 4" xfId="11392" xr:uid="{00000000-0005-0000-0000-0000762C0000}"/>
    <cellStyle name="Input [yellow] 2 4 5 2 3" xfId="11393" xr:uid="{00000000-0005-0000-0000-0000772C0000}"/>
    <cellStyle name="Input [yellow] 2 4 5 2 4" xfId="11394" xr:uid="{00000000-0005-0000-0000-0000782C0000}"/>
    <cellStyle name="Input [yellow] 2 4 5 2 5" xfId="11395" xr:uid="{00000000-0005-0000-0000-0000792C0000}"/>
    <cellStyle name="Input [yellow] 2 4 5 2 6" xfId="11396" xr:uid="{00000000-0005-0000-0000-00007A2C0000}"/>
    <cellStyle name="Input [yellow] 2 4 5 3" xfId="11397" xr:uid="{00000000-0005-0000-0000-00007B2C0000}"/>
    <cellStyle name="Input [yellow] 2 4 5 3 2" xfId="11398" xr:uid="{00000000-0005-0000-0000-00007C2C0000}"/>
    <cellStyle name="Input [yellow] 2 4 5 3 2 2" xfId="11399" xr:uid="{00000000-0005-0000-0000-00007D2C0000}"/>
    <cellStyle name="Input [yellow] 2 4 5 3 2 3" xfId="11400" xr:uid="{00000000-0005-0000-0000-00007E2C0000}"/>
    <cellStyle name="Input [yellow] 2 4 5 3 2 4" xfId="11401" xr:uid="{00000000-0005-0000-0000-00007F2C0000}"/>
    <cellStyle name="Input [yellow] 2 4 5 3 3" xfId="11402" xr:uid="{00000000-0005-0000-0000-0000802C0000}"/>
    <cellStyle name="Input [yellow] 2 4 5 3 4" xfId="11403" xr:uid="{00000000-0005-0000-0000-0000812C0000}"/>
    <cellStyle name="Input [yellow] 2 4 5 3 5" xfId="11404" xr:uid="{00000000-0005-0000-0000-0000822C0000}"/>
    <cellStyle name="Input [yellow] 2 4 5 3 6" xfId="11405" xr:uid="{00000000-0005-0000-0000-0000832C0000}"/>
    <cellStyle name="Input [yellow] 2 4 5 4" xfId="11406" xr:uid="{00000000-0005-0000-0000-0000842C0000}"/>
    <cellStyle name="Input [yellow] 2 4 5 4 2" xfId="11407" xr:uid="{00000000-0005-0000-0000-0000852C0000}"/>
    <cellStyle name="Input [yellow] 2 4 5 4 3" xfId="11408" xr:uid="{00000000-0005-0000-0000-0000862C0000}"/>
    <cellStyle name="Input [yellow] 2 4 5 4 4" xfId="11409" xr:uid="{00000000-0005-0000-0000-0000872C0000}"/>
    <cellStyle name="Input [yellow] 2 4 5 5" xfId="11410" xr:uid="{00000000-0005-0000-0000-0000882C0000}"/>
    <cellStyle name="Input [yellow] 2 4 5 6" xfId="11411" xr:uid="{00000000-0005-0000-0000-0000892C0000}"/>
    <cellStyle name="Input [yellow] 2 4 5 7" xfId="11412" xr:uid="{00000000-0005-0000-0000-00008A2C0000}"/>
    <cellStyle name="Input [yellow] 2 4 5 8" xfId="11413" xr:uid="{00000000-0005-0000-0000-00008B2C0000}"/>
    <cellStyle name="Input [yellow] 2 4 6" xfId="11414" xr:uid="{00000000-0005-0000-0000-00008C2C0000}"/>
    <cellStyle name="Input [yellow] 2 4 6 2" xfId="11415" xr:uid="{00000000-0005-0000-0000-00008D2C0000}"/>
    <cellStyle name="Input [yellow] 2 4 6 2 2" xfId="11416" xr:uid="{00000000-0005-0000-0000-00008E2C0000}"/>
    <cellStyle name="Input [yellow] 2 4 6 2 2 2" xfId="11417" xr:uid="{00000000-0005-0000-0000-00008F2C0000}"/>
    <cellStyle name="Input [yellow] 2 4 6 2 2 3" xfId="11418" xr:uid="{00000000-0005-0000-0000-0000902C0000}"/>
    <cellStyle name="Input [yellow] 2 4 6 2 2 4" xfId="11419" xr:uid="{00000000-0005-0000-0000-0000912C0000}"/>
    <cellStyle name="Input [yellow] 2 4 6 2 3" xfId="11420" xr:uid="{00000000-0005-0000-0000-0000922C0000}"/>
    <cellStyle name="Input [yellow] 2 4 6 2 4" xfId="11421" xr:uid="{00000000-0005-0000-0000-0000932C0000}"/>
    <cellStyle name="Input [yellow] 2 4 6 2 5" xfId="11422" xr:uid="{00000000-0005-0000-0000-0000942C0000}"/>
    <cellStyle name="Input [yellow] 2 4 6 2 6" xfId="11423" xr:uid="{00000000-0005-0000-0000-0000952C0000}"/>
    <cellStyle name="Input [yellow] 2 4 6 3" xfId="11424" xr:uid="{00000000-0005-0000-0000-0000962C0000}"/>
    <cellStyle name="Input [yellow] 2 4 6 3 2" xfId="11425" xr:uid="{00000000-0005-0000-0000-0000972C0000}"/>
    <cellStyle name="Input [yellow] 2 4 6 3 2 2" xfId="11426" xr:uid="{00000000-0005-0000-0000-0000982C0000}"/>
    <cellStyle name="Input [yellow] 2 4 6 3 2 3" xfId="11427" xr:uid="{00000000-0005-0000-0000-0000992C0000}"/>
    <cellStyle name="Input [yellow] 2 4 6 3 2 4" xfId="11428" xr:uid="{00000000-0005-0000-0000-00009A2C0000}"/>
    <cellStyle name="Input [yellow] 2 4 6 3 3" xfId="11429" xr:uid="{00000000-0005-0000-0000-00009B2C0000}"/>
    <cellStyle name="Input [yellow] 2 4 6 3 4" xfId="11430" xr:uid="{00000000-0005-0000-0000-00009C2C0000}"/>
    <cellStyle name="Input [yellow] 2 4 6 3 5" xfId="11431" xr:uid="{00000000-0005-0000-0000-00009D2C0000}"/>
    <cellStyle name="Input [yellow] 2 4 6 3 6" xfId="11432" xr:uid="{00000000-0005-0000-0000-00009E2C0000}"/>
    <cellStyle name="Input [yellow] 2 4 6 4" xfId="11433" xr:uid="{00000000-0005-0000-0000-00009F2C0000}"/>
    <cellStyle name="Input [yellow] 2 4 6 4 2" xfId="11434" xr:uid="{00000000-0005-0000-0000-0000A02C0000}"/>
    <cellStyle name="Input [yellow] 2 4 6 4 3" xfId="11435" xr:uid="{00000000-0005-0000-0000-0000A12C0000}"/>
    <cellStyle name="Input [yellow] 2 4 6 4 4" xfId="11436" xr:uid="{00000000-0005-0000-0000-0000A22C0000}"/>
    <cellStyle name="Input [yellow] 2 4 6 5" xfId="11437" xr:uid="{00000000-0005-0000-0000-0000A32C0000}"/>
    <cellStyle name="Input [yellow] 2 4 6 6" xfId="11438" xr:uid="{00000000-0005-0000-0000-0000A42C0000}"/>
    <cellStyle name="Input [yellow] 2 4 6 7" xfId="11439" xr:uid="{00000000-0005-0000-0000-0000A52C0000}"/>
    <cellStyle name="Input [yellow] 2 4 6 8" xfId="11440" xr:uid="{00000000-0005-0000-0000-0000A62C0000}"/>
    <cellStyle name="Input [yellow] 2 4 7" xfId="11441" xr:uid="{00000000-0005-0000-0000-0000A72C0000}"/>
    <cellStyle name="Input [yellow] 2 4 7 2" xfId="11442" xr:uid="{00000000-0005-0000-0000-0000A82C0000}"/>
    <cellStyle name="Input [yellow] 2 4 7 2 2" xfId="11443" xr:uid="{00000000-0005-0000-0000-0000A92C0000}"/>
    <cellStyle name="Input [yellow] 2 4 7 2 3" xfId="11444" xr:uid="{00000000-0005-0000-0000-0000AA2C0000}"/>
    <cellStyle name="Input [yellow] 2 4 7 2 4" xfId="11445" xr:uid="{00000000-0005-0000-0000-0000AB2C0000}"/>
    <cellStyle name="Input [yellow] 2 4 7 3" xfId="11446" xr:uid="{00000000-0005-0000-0000-0000AC2C0000}"/>
    <cellStyle name="Input [yellow] 2 4 7 4" xfId="11447" xr:uid="{00000000-0005-0000-0000-0000AD2C0000}"/>
    <cellStyle name="Input [yellow] 2 4 7 5" xfId="11448" xr:uid="{00000000-0005-0000-0000-0000AE2C0000}"/>
    <cellStyle name="Input [yellow] 2 4 7 6" xfId="11449" xr:uid="{00000000-0005-0000-0000-0000AF2C0000}"/>
    <cellStyle name="Input [yellow] 2 4 8" xfId="11450" xr:uid="{00000000-0005-0000-0000-0000B02C0000}"/>
    <cellStyle name="Input [yellow] 2 4 8 2" xfId="11451" xr:uid="{00000000-0005-0000-0000-0000B12C0000}"/>
    <cellStyle name="Input [yellow] 2 4 8 3" xfId="11452" xr:uid="{00000000-0005-0000-0000-0000B22C0000}"/>
    <cellStyle name="Input [yellow] 2 4 8 4" xfId="11453" xr:uid="{00000000-0005-0000-0000-0000B32C0000}"/>
    <cellStyle name="Input [yellow] 2 4 9" xfId="11454" xr:uid="{00000000-0005-0000-0000-0000B42C0000}"/>
    <cellStyle name="Input [yellow] 2 4 9 2" xfId="11455" xr:uid="{00000000-0005-0000-0000-0000B52C0000}"/>
    <cellStyle name="Input [yellow] 2 4 9 3" xfId="11456" xr:uid="{00000000-0005-0000-0000-0000B62C0000}"/>
    <cellStyle name="Input [yellow] 2 4 9 4" xfId="11457" xr:uid="{00000000-0005-0000-0000-0000B72C0000}"/>
    <cellStyle name="Input [yellow] 2 4 9 5" xfId="11458" xr:uid="{00000000-0005-0000-0000-0000B82C0000}"/>
    <cellStyle name="Input [yellow] 2 5" xfId="11459" xr:uid="{00000000-0005-0000-0000-0000B92C0000}"/>
    <cellStyle name="Input [yellow] 2 5 2" xfId="11460" xr:uid="{00000000-0005-0000-0000-0000BA2C0000}"/>
    <cellStyle name="Input [yellow] 2 5 2 2" xfId="11461" xr:uid="{00000000-0005-0000-0000-0000BB2C0000}"/>
    <cellStyle name="Input [yellow] 2 5 2 3" xfId="11462" xr:uid="{00000000-0005-0000-0000-0000BC2C0000}"/>
    <cellStyle name="Input [yellow] 2 5 2 4" xfId="11463" xr:uid="{00000000-0005-0000-0000-0000BD2C0000}"/>
    <cellStyle name="Input [yellow] 2 5 2 5" xfId="11464" xr:uid="{00000000-0005-0000-0000-0000BE2C0000}"/>
    <cellStyle name="Input [yellow] 2 5 3" xfId="11465" xr:uid="{00000000-0005-0000-0000-0000BF2C0000}"/>
    <cellStyle name="Input [yellow] 2 5 3 2" xfId="11466" xr:uid="{00000000-0005-0000-0000-0000C02C0000}"/>
    <cellStyle name="Input [yellow] 2 5 3 3" xfId="11467" xr:uid="{00000000-0005-0000-0000-0000C12C0000}"/>
    <cellStyle name="Input [yellow] 2 5 4" xfId="11468" xr:uid="{00000000-0005-0000-0000-0000C22C0000}"/>
    <cellStyle name="Input [yellow] 2 6" xfId="11469" xr:uid="{00000000-0005-0000-0000-0000C32C0000}"/>
    <cellStyle name="Input [yellow] 2 6 2" xfId="11470" xr:uid="{00000000-0005-0000-0000-0000C42C0000}"/>
    <cellStyle name="Input [yellow] 2 6 2 2" xfId="11471" xr:uid="{00000000-0005-0000-0000-0000C52C0000}"/>
    <cellStyle name="Input [yellow] 2 6 2 3" xfId="11472" xr:uid="{00000000-0005-0000-0000-0000C62C0000}"/>
    <cellStyle name="Input [yellow] 2 6 3" xfId="11473" xr:uid="{00000000-0005-0000-0000-0000C72C0000}"/>
    <cellStyle name="Input [yellow] 2 6 3 2" xfId="11474" xr:uid="{00000000-0005-0000-0000-0000C82C0000}"/>
    <cellStyle name="Input [yellow] 2 6 3 3" xfId="11475" xr:uid="{00000000-0005-0000-0000-0000C92C0000}"/>
    <cellStyle name="Input [yellow] 2 6 4" xfId="11476" xr:uid="{00000000-0005-0000-0000-0000CA2C0000}"/>
    <cellStyle name="Input [yellow] 2 6 4 2" xfId="11477" xr:uid="{00000000-0005-0000-0000-0000CB2C0000}"/>
    <cellStyle name="Input [yellow] 2 6 5" xfId="11478" xr:uid="{00000000-0005-0000-0000-0000CC2C0000}"/>
    <cellStyle name="Input [yellow] 2 6 5 2" xfId="11479" xr:uid="{00000000-0005-0000-0000-0000CD2C0000}"/>
    <cellStyle name="Input [yellow] 2 6 5 3" xfId="11480" xr:uid="{00000000-0005-0000-0000-0000CE2C0000}"/>
    <cellStyle name="Input [yellow] 2 6 5 4" xfId="11481" xr:uid="{00000000-0005-0000-0000-0000CF2C0000}"/>
    <cellStyle name="Input [yellow] 2 6 6" xfId="11482" xr:uid="{00000000-0005-0000-0000-0000D02C0000}"/>
    <cellStyle name="Input [yellow] 2 7" xfId="11483" xr:uid="{00000000-0005-0000-0000-0000D12C0000}"/>
    <cellStyle name="Input [yellow] 2 7 2" xfId="11484" xr:uid="{00000000-0005-0000-0000-0000D22C0000}"/>
    <cellStyle name="Input [yellow] 2 7 2 2" xfId="11485" xr:uid="{00000000-0005-0000-0000-0000D32C0000}"/>
    <cellStyle name="Input [yellow] 2 7 2 3" xfId="11486" xr:uid="{00000000-0005-0000-0000-0000D42C0000}"/>
    <cellStyle name="Input [yellow] 2 7 3" xfId="11487" xr:uid="{00000000-0005-0000-0000-0000D52C0000}"/>
    <cellStyle name="Input [yellow] 2 7 3 2" xfId="11488" xr:uid="{00000000-0005-0000-0000-0000D62C0000}"/>
    <cellStyle name="Input [yellow] 2 7 4" xfId="11489" xr:uid="{00000000-0005-0000-0000-0000D72C0000}"/>
    <cellStyle name="Input [yellow] 2 7 5" xfId="11490" xr:uid="{00000000-0005-0000-0000-0000D82C0000}"/>
    <cellStyle name="Input [yellow] 2 8" xfId="11491" xr:uid="{00000000-0005-0000-0000-0000D92C0000}"/>
    <cellStyle name="Input [yellow] 2 8 2" xfId="11492" xr:uid="{00000000-0005-0000-0000-0000DA2C0000}"/>
    <cellStyle name="Input [yellow] 2 8 3" xfId="11493" xr:uid="{00000000-0005-0000-0000-0000DB2C0000}"/>
    <cellStyle name="Input [yellow] 2 8 4" xfId="11494" xr:uid="{00000000-0005-0000-0000-0000DC2C0000}"/>
    <cellStyle name="Input [yellow] 2 9" xfId="11495" xr:uid="{00000000-0005-0000-0000-0000DD2C0000}"/>
    <cellStyle name="Input [yellow] 3" xfId="11496" xr:uid="{00000000-0005-0000-0000-0000DE2C0000}"/>
    <cellStyle name="Input [yellow] 3 10" xfId="11497" xr:uid="{00000000-0005-0000-0000-0000DF2C0000}"/>
    <cellStyle name="Input [yellow] 3 11" xfId="11498" xr:uid="{00000000-0005-0000-0000-0000E02C0000}"/>
    <cellStyle name="Input [yellow] 3 2" xfId="11499" xr:uid="{00000000-0005-0000-0000-0000E12C0000}"/>
    <cellStyle name="Input [yellow] 3 2 10" xfId="11500" xr:uid="{00000000-0005-0000-0000-0000E22C0000}"/>
    <cellStyle name="Input [yellow] 3 2 10 2" xfId="11501" xr:uid="{00000000-0005-0000-0000-0000E32C0000}"/>
    <cellStyle name="Input [yellow] 3 2 10 3" xfId="11502" xr:uid="{00000000-0005-0000-0000-0000E42C0000}"/>
    <cellStyle name="Input [yellow] 3 2 10 4" xfId="11503" xr:uid="{00000000-0005-0000-0000-0000E52C0000}"/>
    <cellStyle name="Input [yellow] 3 2 10 5" xfId="11504" xr:uid="{00000000-0005-0000-0000-0000E62C0000}"/>
    <cellStyle name="Input [yellow] 3 2 11" xfId="11505" xr:uid="{00000000-0005-0000-0000-0000E72C0000}"/>
    <cellStyle name="Input [yellow] 3 2 12" xfId="11506" xr:uid="{00000000-0005-0000-0000-0000E82C0000}"/>
    <cellStyle name="Input [yellow] 3 2 13" xfId="11507" xr:uid="{00000000-0005-0000-0000-0000E92C0000}"/>
    <cellStyle name="Input [yellow] 3 2 14" xfId="11508" xr:uid="{00000000-0005-0000-0000-0000EA2C0000}"/>
    <cellStyle name="Input [yellow] 3 2 15" xfId="11509" xr:uid="{00000000-0005-0000-0000-0000EB2C0000}"/>
    <cellStyle name="Input [yellow] 3 2 16" xfId="11510" xr:uid="{00000000-0005-0000-0000-0000EC2C0000}"/>
    <cellStyle name="Input [yellow] 3 2 2" xfId="11511" xr:uid="{00000000-0005-0000-0000-0000ED2C0000}"/>
    <cellStyle name="Input [yellow] 3 2 2 2" xfId="11512" xr:uid="{00000000-0005-0000-0000-0000EE2C0000}"/>
    <cellStyle name="Input [yellow] 3 2 2 2 10" xfId="11513" xr:uid="{00000000-0005-0000-0000-0000EF2C0000}"/>
    <cellStyle name="Input [yellow] 3 2 2 2 2" xfId="11514" xr:uid="{00000000-0005-0000-0000-0000F02C0000}"/>
    <cellStyle name="Input [yellow] 3 2 2 2 2 2" xfId="11515" xr:uid="{00000000-0005-0000-0000-0000F12C0000}"/>
    <cellStyle name="Input [yellow] 3 2 2 2 2 2 2" xfId="11516" xr:uid="{00000000-0005-0000-0000-0000F22C0000}"/>
    <cellStyle name="Input [yellow] 3 2 2 2 2 2 3" xfId="11517" xr:uid="{00000000-0005-0000-0000-0000F32C0000}"/>
    <cellStyle name="Input [yellow] 3 2 2 2 2 2 4" xfId="11518" xr:uid="{00000000-0005-0000-0000-0000F42C0000}"/>
    <cellStyle name="Input [yellow] 3 2 2 2 2 2 5" xfId="11519" xr:uid="{00000000-0005-0000-0000-0000F52C0000}"/>
    <cellStyle name="Input [yellow] 3 2 2 2 2 3" xfId="11520" xr:uid="{00000000-0005-0000-0000-0000F62C0000}"/>
    <cellStyle name="Input [yellow] 3 2 2 2 2 4" xfId="11521" xr:uid="{00000000-0005-0000-0000-0000F72C0000}"/>
    <cellStyle name="Input [yellow] 3 2 2 2 2 5" xfId="11522" xr:uid="{00000000-0005-0000-0000-0000F82C0000}"/>
    <cellStyle name="Input [yellow] 3 2 2 2 2 6" xfId="11523" xr:uid="{00000000-0005-0000-0000-0000F92C0000}"/>
    <cellStyle name="Input [yellow] 3 2 2 2 3" xfId="11524" xr:uid="{00000000-0005-0000-0000-0000FA2C0000}"/>
    <cellStyle name="Input [yellow] 3 2 2 2 3 2" xfId="11525" xr:uid="{00000000-0005-0000-0000-0000FB2C0000}"/>
    <cellStyle name="Input [yellow] 3 2 2 2 3 3" xfId="11526" xr:uid="{00000000-0005-0000-0000-0000FC2C0000}"/>
    <cellStyle name="Input [yellow] 3 2 2 2 3 4" xfId="11527" xr:uid="{00000000-0005-0000-0000-0000FD2C0000}"/>
    <cellStyle name="Input [yellow] 3 2 2 2 3 5" xfId="11528" xr:uid="{00000000-0005-0000-0000-0000FE2C0000}"/>
    <cellStyle name="Input [yellow] 3 2 2 2 4" xfId="11529" xr:uid="{00000000-0005-0000-0000-0000FF2C0000}"/>
    <cellStyle name="Input [yellow] 3 2 2 2 4 2" xfId="11530" xr:uid="{00000000-0005-0000-0000-0000002D0000}"/>
    <cellStyle name="Input [yellow] 3 2 2 2 5" xfId="11531" xr:uid="{00000000-0005-0000-0000-0000012D0000}"/>
    <cellStyle name="Input [yellow] 3 2 2 2 6" xfId="11532" xr:uid="{00000000-0005-0000-0000-0000022D0000}"/>
    <cellStyle name="Input [yellow] 3 2 2 2 7" xfId="11533" xr:uid="{00000000-0005-0000-0000-0000032D0000}"/>
    <cellStyle name="Input [yellow] 3 2 2 2 8" xfId="11534" xr:uid="{00000000-0005-0000-0000-0000042D0000}"/>
    <cellStyle name="Input [yellow] 3 2 2 2 9" xfId="11535" xr:uid="{00000000-0005-0000-0000-0000052D0000}"/>
    <cellStyle name="Input [yellow] 3 2 2 3" xfId="11536" xr:uid="{00000000-0005-0000-0000-0000062D0000}"/>
    <cellStyle name="Input [yellow] 3 2 2 3 2" xfId="11537" xr:uid="{00000000-0005-0000-0000-0000072D0000}"/>
    <cellStyle name="Input [yellow] 3 2 2 3 2 2" xfId="11538" xr:uid="{00000000-0005-0000-0000-0000082D0000}"/>
    <cellStyle name="Input [yellow] 3 2 2 3 2 3" xfId="11539" xr:uid="{00000000-0005-0000-0000-0000092D0000}"/>
    <cellStyle name="Input [yellow] 3 2 2 3 2 4" xfId="11540" xr:uid="{00000000-0005-0000-0000-00000A2D0000}"/>
    <cellStyle name="Input [yellow] 3 2 2 3 3" xfId="11541" xr:uid="{00000000-0005-0000-0000-00000B2D0000}"/>
    <cellStyle name="Input [yellow] 3 2 2 3 4" xfId="11542" xr:uid="{00000000-0005-0000-0000-00000C2D0000}"/>
    <cellStyle name="Input [yellow] 3 2 2 3 5" xfId="11543" xr:uid="{00000000-0005-0000-0000-00000D2D0000}"/>
    <cellStyle name="Input [yellow] 3 2 2 3 6" xfId="11544" xr:uid="{00000000-0005-0000-0000-00000E2D0000}"/>
    <cellStyle name="Input [yellow] 3 2 2 4" xfId="11545" xr:uid="{00000000-0005-0000-0000-00000F2D0000}"/>
    <cellStyle name="Input [yellow] 3 2 2 4 2" xfId="11546" xr:uid="{00000000-0005-0000-0000-0000102D0000}"/>
    <cellStyle name="Input [yellow] 3 2 2 4 3" xfId="11547" xr:uid="{00000000-0005-0000-0000-0000112D0000}"/>
    <cellStyle name="Input [yellow] 3 2 2 5" xfId="11548" xr:uid="{00000000-0005-0000-0000-0000122D0000}"/>
    <cellStyle name="Input [yellow] 3 2 2 5 2" xfId="11549" xr:uid="{00000000-0005-0000-0000-0000132D0000}"/>
    <cellStyle name="Input [yellow] 3 2 2 6" xfId="11550" xr:uid="{00000000-0005-0000-0000-0000142D0000}"/>
    <cellStyle name="Input [yellow] 3 2 2 7" xfId="11551" xr:uid="{00000000-0005-0000-0000-0000152D0000}"/>
    <cellStyle name="Input [yellow] 3 2 2 8" xfId="11552" xr:uid="{00000000-0005-0000-0000-0000162D0000}"/>
    <cellStyle name="Input [yellow] 3 2 3" xfId="11553" xr:uid="{00000000-0005-0000-0000-0000172D0000}"/>
    <cellStyle name="Input [yellow] 3 2 3 2" xfId="11554" xr:uid="{00000000-0005-0000-0000-0000182D0000}"/>
    <cellStyle name="Input [yellow] 3 2 3 2 2" xfId="11555" xr:uid="{00000000-0005-0000-0000-0000192D0000}"/>
    <cellStyle name="Input [yellow] 3 2 3 2 2 2" xfId="11556" xr:uid="{00000000-0005-0000-0000-00001A2D0000}"/>
    <cellStyle name="Input [yellow] 3 2 3 2 2 3" xfId="11557" xr:uid="{00000000-0005-0000-0000-00001B2D0000}"/>
    <cellStyle name="Input [yellow] 3 2 3 2 3" xfId="11558" xr:uid="{00000000-0005-0000-0000-00001C2D0000}"/>
    <cellStyle name="Input [yellow] 3 2 3 2 3 2" xfId="11559" xr:uid="{00000000-0005-0000-0000-00001D2D0000}"/>
    <cellStyle name="Input [yellow] 3 2 3 2 4" xfId="11560" xr:uid="{00000000-0005-0000-0000-00001E2D0000}"/>
    <cellStyle name="Input [yellow] 3 2 3 2 5" xfId="11561" xr:uid="{00000000-0005-0000-0000-00001F2D0000}"/>
    <cellStyle name="Input [yellow] 3 2 3 2 6" xfId="11562" xr:uid="{00000000-0005-0000-0000-0000202D0000}"/>
    <cellStyle name="Input [yellow] 3 2 3 3" xfId="11563" xr:uid="{00000000-0005-0000-0000-0000212D0000}"/>
    <cellStyle name="Input [yellow] 3 2 3 3 2" xfId="11564" xr:uid="{00000000-0005-0000-0000-0000222D0000}"/>
    <cellStyle name="Input [yellow] 3 2 3 3 2 2" xfId="11565" xr:uid="{00000000-0005-0000-0000-0000232D0000}"/>
    <cellStyle name="Input [yellow] 3 2 3 3 2 3" xfId="11566" xr:uid="{00000000-0005-0000-0000-0000242D0000}"/>
    <cellStyle name="Input [yellow] 3 2 3 3 2 4" xfId="11567" xr:uid="{00000000-0005-0000-0000-0000252D0000}"/>
    <cellStyle name="Input [yellow] 3 2 3 3 2 5" xfId="11568" xr:uid="{00000000-0005-0000-0000-0000262D0000}"/>
    <cellStyle name="Input [yellow] 3 2 3 3 3" xfId="11569" xr:uid="{00000000-0005-0000-0000-0000272D0000}"/>
    <cellStyle name="Input [yellow] 3 2 3 3 3 2" xfId="11570" xr:uid="{00000000-0005-0000-0000-0000282D0000}"/>
    <cellStyle name="Input [yellow] 3 2 3 3 3 3" xfId="11571" xr:uid="{00000000-0005-0000-0000-0000292D0000}"/>
    <cellStyle name="Input [yellow] 3 2 3 3 3 4" xfId="11572" xr:uid="{00000000-0005-0000-0000-00002A2D0000}"/>
    <cellStyle name="Input [yellow] 3 2 3 3 3 5" xfId="11573" xr:uid="{00000000-0005-0000-0000-00002B2D0000}"/>
    <cellStyle name="Input [yellow] 3 2 3 3 4" xfId="11574" xr:uid="{00000000-0005-0000-0000-00002C2D0000}"/>
    <cellStyle name="Input [yellow] 3 2 3 3 5" xfId="11575" xr:uid="{00000000-0005-0000-0000-00002D2D0000}"/>
    <cellStyle name="Input [yellow] 3 2 3 3 6" xfId="11576" xr:uid="{00000000-0005-0000-0000-00002E2D0000}"/>
    <cellStyle name="Input [yellow] 3 2 3 3 7" xfId="11577" xr:uid="{00000000-0005-0000-0000-00002F2D0000}"/>
    <cellStyle name="Input [yellow] 3 2 3 3 8" xfId="11578" xr:uid="{00000000-0005-0000-0000-0000302D0000}"/>
    <cellStyle name="Input [yellow] 3 2 3 4" xfId="11579" xr:uid="{00000000-0005-0000-0000-0000312D0000}"/>
    <cellStyle name="Input [yellow] 3 2 3 4 2" xfId="11580" xr:uid="{00000000-0005-0000-0000-0000322D0000}"/>
    <cellStyle name="Input [yellow] 3 2 3 4 3" xfId="11581" xr:uid="{00000000-0005-0000-0000-0000332D0000}"/>
    <cellStyle name="Input [yellow] 3 2 3 5" xfId="11582" xr:uid="{00000000-0005-0000-0000-0000342D0000}"/>
    <cellStyle name="Input [yellow] 3 2 3 5 2" xfId="11583" xr:uid="{00000000-0005-0000-0000-0000352D0000}"/>
    <cellStyle name="Input [yellow] 3 2 3 6" xfId="11584" xr:uid="{00000000-0005-0000-0000-0000362D0000}"/>
    <cellStyle name="Input [yellow] 3 2 4" xfId="11585" xr:uid="{00000000-0005-0000-0000-0000372D0000}"/>
    <cellStyle name="Input [yellow] 3 2 4 2" xfId="11586" xr:uid="{00000000-0005-0000-0000-0000382D0000}"/>
    <cellStyle name="Input [yellow] 3 2 4 2 2" xfId="11587" xr:uid="{00000000-0005-0000-0000-0000392D0000}"/>
    <cellStyle name="Input [yellow] 3 2 4 2 2 2" xfId="11588" xr:uid="{00000000-0005-0000-0000-00003A2D0000}"/>
    <cellStyle name="Input [yellow] 3 2 4 2 2 3" xfId="11589" xr:uid="{00000000-0005-0000-0000-00003B2D0000}"/>
    <cellStyle name="Input [yellow] 3 2 4 2 2 4" xfId="11590" xr:uid="{00000000-0005-0000-0000-00003C2D0000}"/>
    <cellStyle name="Input [yellow] 3 2 4 2 3" xfId="11591" xr:uid="{00000000-0005-0000-0000-00003D2D0000}"/>
    <cellStyle name="Input [yellow] 3 2 4 2 4" xfId="11592" xr:uid="{00000000-0005-0000-0000-00003E2D0000}"/>
    <cellStyle name="Input [yellow] 3 2 4 2 5" xfId="11593" xr:uid="{00000000-0005-0000-0000-00003F2D0000}"/>
    <cellStyle name="Input [yellow] 3 2 4 2 6" xfId="11594" xr:uid="{00000000-0005-0000-0000-0000402D0000}"/>
    <cellStyle name="Input [yellow] 3 2 4 3" xfId="11595" xr:uid="{00000000-0005-0000-0000-0000412D0000}"/>
    <cellStyle name="Input [yellow] 3 2 4 3 2" xfId="11596" xr:uid="{00000000-0005-0000-0000-0000422D0000}"/>
    <cellStyle name="Input [yellow] 3 2 4 3 2 2" xfId="11597" xr:uid="{00000000-0005-0000-0000-0000432D0000}"/>
    <cellStyle name="Input [yellow] 3 2 4 3 2 3" xfId="11598" xr:uid="{00000000-0005-0000-0000-0000442D0000}"/>
    <cellStyle name="Input [yellow] 3 2 4 3 2 4" xfId="11599" xr:uid="{00000000-0005-0000-0000-0000452D0000}"/>
    <cellStyle name="Input [yellow] 3 2 4 3 3" xfId="11600" xr:uid="{00000000-0005-0000-0000-0000462D0000}"/>
    <cellStyle name="Input [yellow] 3 2 4 3 4" xfId="11601" xr:uid="{00000000-0005-0000-0000-0000472D0000}"/>
    <cellStyle name="Input [yellow] 3 2 4 3 5" xfId="11602" xr:uid="{00000000-0005-0000-0000-0000482D0000}"/>
    <cellStyle name="Input [yellow] 3 2 4 3 6" xfId="11603" xr:uid="{00000000-0005-0000-0000-0000492D0000}"/>
    <cellStyle name="Input [yellow] 3 2 4 4" xfId="11604" xr:uid="{00000000-0005-0000-0000-00004A2D0000}"/>
    <cellStyle name="Input [yellow] 3 2 4 4 2" xfId="11605" xr:uid="{00000000-0005-0000-0000-00004B2D0000}"/>
    <cellStyle name="Input [yellow] 3 2 4 4 3" xfId="11606" xr:uid="{00000000-0005-0000-0000-00004C2D0000}"/>
    <cellStyle name="Input [yellow] 3 2 4 4 4" xfId="11607" xr:uid="{00000000-0005-0000-0000-00004D2D0000}"/>
    <cellStyle name="Input [yellow] 3 2 4 4 5" xfId="11608" xr:uid="{00000000-0005-0000-0000-00004E2D0000}"/>
    <cellStyle name="Input [yellow] 3 2 4 5" xfId="11609" xr:uid="{00000000-0005-0000-0000-00004F2D0000}"/>
    <cellStyle name="Input [yellow] 3 2 4 5 2" xfId="11610" xr:uid="{00000000-0005-0000-0000-0000502D0000}"/>
    <cellStyle name="Input [yellow] 3 2 4 5 3" xfId="11611" xr:uid="{00000000-0005-0000-0000-0000512D0000}"/>
    <cellStyle name="Input [yellow] 3 2 4 5 4" xfId="11612" xr:uid="{00000000-0005-0000-0000-0000522D0000}"/>
    <cellStyle name="Input [yellow] 3 2 4 6" xfId="11613" xr:uid="{00000000-0005-0000-0000-0000532D0000}"/>
    <cellStyle name="Input [yellow] 3 2 4 7" xfId="11614" xr:uid="{00000000-0005-0000-0000-0000542D0000}"/>
    <cellStyle name="Input [yellow] 3 2 4 8" xfId="11615" xr:uid="{00000000-0005-0000-0000-0000552D0000}"/>
    <cellStyle name="Input [yellow] 3 2 4 9" xfId="11616" xr:uid="{00000000-0005-0000-0000-0000562D0000}"/>
    <cellStyle name="Input [yellow] 3 2 5" xfId="11617" xr:uid="{00000000-0005-0000-0000-0000572D0000}"/>
    <cellStyle name="Input [yellow] 3 2 5 2" xfId="11618" xr:uid="{00000000-0005-0000-0000-0000582D0000}"/>
    <cellStyle name="Input [yellow] 3 2 5 2 2" xfId="11619" xr:uid="{00000000-0005-0000-0000-0000592D0000}"/>
    <cellStyle name="Input [yellow] 3 2 5 2 2 2" xfId="11620" xr:uid="{00000000-0005-0000-0000-00005A2D0000}"/>
    <cellStyle name="Input [yellow] 3 2 5 2 2 3" xfId="11621" xr:uid="{00000000-0005-0000-0000-00005B2D0000}"/>
    <cellStyle name="Input [yellow] 3 2 5 2 2 4" xfId="11622" xr:uid="{00000000-0005-0000-0000-00005C2D0000}"/>
    <cellStyle name="Input [yellow] 3 2 5 2 3" xfId="11623" xr:uid="{00000000-0005-0000-0000-00005D2D0000}"/>
    <cellStyle name="Input [yellow] 3 2 5 2 4" xfId="11624" xr:uid="{00000000-0005-0000-0000-00005E2D0000}"/>
    <cellStyle name="Input [yellow] 3 2 5 2 5" xfId="11625" xr:uid="{00000000-0005-0000-0000-00005F2D0000}"/>
    <cellStyle name="Input [yellow] 3 2 5 2 6" xfId="11626" xr:uid="{00000000-0005-0000-0000-0000602D0000}"/>
    <cellStyle name="Input [yellow] 3 2 5 3" xfId="11627" xr:uid="{00000000-0005-0000-0000-0000612D0000}"/>
    <cellStyle name="Input [yellow] 3 2 5 3 2" xfId="11628" xr:uid="{00000000-0005-0000-0000-0000622D0000}"/>
    <cellStyle name="Input [yellow] 3 2 5 3 2 2" xfId="11629" xr:uid="{00000000-0005-0000-0000-0000632D0000}"/>
    <cellStyle name="Input [yellow] 3 2 5 3 2 3" xfId="11630" xr:uid="{00000000-0005-0000-0000-0000642D0000}"/>
    <cellStyle name="Input [yellow] 3 2 5 3 2 4" xfId="11631" xr:uid="{00000000-0005-0000-0000-0000652D0000}"/>
    <cellStyle name="Input [yellow] 3 2 5 3 3" xfId="11632" xr:uid="{00000000-0005-0000-0000-0000662D0000}"/>
    <cellStyle name="Input [yellow] 3 2 5 3 4" xfId="11633" xr:uid="{00000000-0005-0000-0000-0000672D0000}"/>
    <cellStyle name="Input [yellow] 3 2 5 3 5" xfId="11634" xr:uid="{00000000-0005-0000-0000-0000682D0000}"/>
    <cellStyle name="Input [yellow] 3 2 5 3 6" xfId="11635" xr:uid="{00000000-0005-0000-0000-0000692D0000}"/>
    <cellStyle name="Input [yellow] 3 2 5 4" xfId="11636" xr:uid="{00000000-0005-0000-0000-00006A2D0000}"/>
    <cellStyle name="Input [yellow] 3 2 5 4 2" xfId="11637" xr:uid="{00000000-0005-0000-0000-00006B2D0000}"/>
    <cellStyle name="Input [yellow] 3 2 5 5" xfId="11638" xr:uid="{00000000-0005-0000-0000-00006C2D0000}"/>
    <cellStyle name="Input [yellow] 3 2 5 5 2" xfId="11639" xr:uid="{00000000-0005-0000-0000-00006D2D0000}"/>
    <cellStyle name="Input [yellow] 3 2 5 5 3" xfId="11640" xr:uid="{00000000-0005-0000-0000-00006E2D0000}"/>
    <cellStyle name="Input [yellow] 3 2 5 5 4" xfId="11641" xr:uid="{00000000-0005-0000-0000-00006F2D0000}"/>
    <cellStyle name="Input [yellow] 3 2 5 6" xfId="11642" xr:uid="{00000000-0005-0000-0000-0000702D0000}"/>
    <cellStyle name="Input [yellow] 3 2 5 7" xfId="11643" xr:uid="{00000000-0005-0000-0000-0000712D0000}"/>
    <cellStyle name="Input [yellow] 3 2 5 8" xfId="11644" xr:uid="{00000000-0005-0000-0000-0000722D0000}"/>
    <cellStyle name="Input [yellow] 3 2 6" xfId="11645" xr:uid="{00000000-0005-0000-0000-0000732D0000}"/>
    <cellStyle name="Input [yellow] 3 2 6 2" xfId="11646" xr:uid="{00000000-0005-0000-0000-0000742D0000}"/>
    <cellStyle name="Input [yellow] 3 2 6 2 2" xfId="11647" xr:uid="{00000000-0005-0000-0000-0000752D0000}"/>
    <cellStyle name="Input [yellow] 3 2 6 2 2 2" xfId="11648" xr:uid="{00000000-0005-0000-0000-0000762D0000}"/>
    <cellStyle name="Input [yellow] 3 2 6 2 2 3" xfId="11649" xr:uid="{00000000-0005-0000-0000-0000772D0000}"/>
    <cellStyle name="Input [yellow] 3 2 6 2 2 4" xfId="11650" xr:uid="{00000000-0005-0000-0000-0000782D0000}"/>
    <cellStyle name="Input [yellow] 3 2 6 2 3" xfId="11651" xr:uid="{00000000-0005-0000-0000-0000792D0000}"/>
    <cellStyle name="Input [yellow] 3 2 6 2 4" xfId="11652" xr:uid="{00000000-0005-0000-0000-00007A2D0000}"/>
    <cellStyle name="Input [yellow] 3 2 6 2 5" xfId="11653" xr:uid="{00000000-0005-0000-0000-00007B2D0000}"/>
    <cellStyle name="Input [yellow] 3 2 6 2 6" xfId="11654" xr:uid="{00000000-0005-0000-0000-00007C2D0000}"/>
    <cellStyle name="Input [yellow] 3 2 6 3" xfId="11655" xr:uid="{00000000-0005-0000-0000-00007D2D0000}"/>
    <cellStyle name="Input [yellow] 3 2 6 3 2" xfId="11656" xr:uid="{00000000-0005-0000-0000-00007E2D0000}"/>
    <cellStyle name="Input [yellow] 3 2 6 3 2 2" xfId="11657" xr:uid="{00000000-0005-0000-0000-00007F2D0000}"/>
    <cellStyle name="Input [yellow] 3 2 6 3 2 3" xfId="11658" xr:uid="{00000000-0005-0000-0000-0000802D0000}"/>
    <cellStyle name="Input [yellow] 3 2 6 3 2 4" xfId="11659" xr:uid="{00000000-0005-0000-0000-0000812D0000}"/>
    <cellStyle name="Input [yellow] 3 2 6 3 3" xfId="11660" xr:uid="{00000000-0005-0000-0000-0000822D0000}"/>
    <cellStyle name="Input [yellow] 3 2 6 3 4" xfId="11661" xr:uid="{00000000-0005-0000-0000-0000832D0000}"/>
    <cellStyle name="Input [yellow] 3 2 6 3 5" xfId="11662" xr:uid="{00000000-0005-0000-0000-0000842D0000}"/>
    <cellStyle name="Input [yellow] 3 2 6 3 6" xfId="11663" xr:uid="{00000000-0005-0000-0000-0000852D0000}"/>
    <cellStyle name="Input [yellow] 3 2 6 4" xfId="11664" xr:uid="{00000000-0005-0000-0000-0000862D0000}"/>
    <cellStyle name="Input [yellow] 3 2 6 4 2" xfId="11665" xr:uid="{00000000-0005-0000-0000-0000872D0000}"/>
    <cellStyle name="Input [yellow] 3 2 6 4 3" xfId="11666" xr:uid="{00000000-0005-0000-0000-0000882D0000}"/>
    <cellStyle name="Input [yellow] 3 2 6 4 4" xfId="11667" xr:uid="{00000000-0005-0000-0000-0000892D0000}"/>
    <cellStyle name="Input [yellow] 3 2 6 5" xfId="11668" xr:uid="{00000000-0005-0000-0000-00008A2D0000}"/>
    <cellStyle name="Input [yellow] 3 2 6 6" xfId="11669" xr:uid="{00000000-0005-0000-0000-00008B2D0000}"/>
    <cellStyle name="Input [yellow] 3 2 6 7" xfId="11670" xr:uid="{00000000-0005-0000-0000-00008C2D0000}"/>
    <cellStyle name="Input [yellow] 3 2 6 8" xfId="11671" xr:uid="{00000000-0005-0000-0000-00008D2D0000}"/>
    <cellStyle name="Input [yellow] 3 2 7" xfId="11672" xr:uid="{00000000-0005-0000-0000-00008E2D0000}"/>
    <cellStyle name="Input [yellow] 3 2 7 2" xfId="11673" xr:uid="{00000000-0005-0000-0000-00008F2D0000}"/>
    <cellStyle name="Input [yellow] 3 2 7 2 2" xfId="11674" xr:uid="{00000000-0005-0000-0000-0000902D0000}"/>
    <cellStyle name="Input [yellow] 3 2 7 2 2 2" xfId="11675" xr:uid="{00000000-0005-0000-0000-0000912D0000}"/>
    <cellStyle name="Input [yellow] 3 2 7 2 2 3" xfId="11676" xr:uid="{00000000-0005-0000-0000-0000922D0000}"/>
    <cellStyle name="Input [yellow] 3 2 7 2 2 4" xfId="11677" xr:uid="{00000000-0005-0000-0000-0000932D0000}"/>
    <cellStyle name="Input [yellow] 3 2 7 2 3" xfId="11678" xr:uid="{00000000-0005-0000-0000-0000942D0000}"/>
    <cellStyle name="Input [yellow] 3 2 7 2 4" xfId="11679" xr:uid="{00000000-0005-0000-0000-0000952D0000}"/>
    <cellStyle name="Input [yellow] 3 2 7 2 5" xfId="11680" xr:uid="{00000000-0005-0000-0000-0000962D0000}"/>
    <cellStyle name="Input [yellow] 3 2 7 2 6" xfId="11681" xr:uid="{00000000-0005-0000-0000-0000972D0000}"/>
    <cellStyle name="Input [yellow] 3 2 7 3" xfId="11682" xr:uid="{00000000-0005-0000-0000-0000982D0000}"/>
    <cellStyle name="Input [yellow] 3 2 7 3 2" xfId="11683" xr:uid="{00000000-0005-0000-0000-0000992D0000}"/>
    <cellStyle name="Input [yellow] 3 2 7 3 2 2" xfId="11684" xr:uid="{00000000-0005-0000-0000-00009A2D0000}"/>
    <cellStyle name="Input [yellow] 3 2 7 3 2 3" xfId="11685" xr:uid="{00000000-0005-0000-0000-00009B2D0000}"/>
    <cellStyle name="Input [yellow] 3 2 7 3 2 4" xfId="11686" xr:uid="{00000000-0005-0000-0000-00009C2D0000}"/>
    <cellStyle name="Input [yellow] 3 2 7 3 3" xfId="11687" xr:uid="{00000000-0005-0000-0000-00009D2D0000}"/>
    <cellStyle name="Input [yellow] 3 2 7 3 4" xfId="11688" xr:uid="{00000000-0005-0000-0000-00009E2D0000}"/>
    <cellStyle name="Input [yellow] 3 2 7 3 5" xfId="11689" xr:uid="{00000000-0005-0000-0000-00009F2D0000}"/>
    <cellStyle name="Input [yellow] 3 2 7 3 6" xfId="11690" xr:uid="{00000000-0005-0000-0000-0000A02D0000}"/>
    <cellStyle name="Input [yellow] 3 2 7 4" xfId="11691" xr:uid="{00000000-0005-0000-0000-0000A12D0000}"/>
    <cellStyle name="Input [yellow] 3 2 7 4 2" xfId="11692" xr:uid="{00000000-0005-0000-0000-0000A22D0000}"/>
    <cellStyle name="Input [yellow] 3 2 7 4 3" xfId="11693" xr:uid="{00000000-0005-0000-0000-0000A32D0000}"/>
    <cellStyle name="Input [yellow] 3 2 7 4 4" xfId="11694" xr:uid="{00000000-0005-0000-0000-0000A42D0000}"/>
    <cellStyle name="Input [yellow] 3 2 7 5" xfId="11695" xr:uid="{00000000-0005-0000-0000-0000A52D0000}"/>
    <cellStyle name="Input [yellow] 3 2 7 6" xfId="11696" xr:uid="{00000000-0005-0000-0000-0000A62D0000}"/>
    <cellStyle name="Input [yellow] 3 2 7 7" xfId="11697" xr:uid="{00000000-0005-0000-0000-0000A72D0000}"/>
    <cellStyle name="Input [yellow] 3 2 7 8" xfId="11698" xr:uid="{00000000-0005-0000-0000-0000A82D0000}"/>
    <cellStyle name="Input [yellow] 3 2 8" xfId="11699" xr:uid="{00000000-0005-0000-0000-0000A92D0000}"/>
    <cellStyle name="Input [yellow] 3 2 8 2" xfId="11700" xr:uid="{00000000-0005-0000-0000-0000AA2D0000}"/>
    <cellStyle name="Input [yellow] 3 2 8 2 2" xfId="11701" xr:uid="{00000000-0005-0000-0000-0000AB2D0000}"/>
    <cellStyle name="Input [yellow] 3 2 8 2 2 2" xfId="11702" xr:uid="{00000000-0005-0000-0000-0000AC2D0000}"/>
    <cellStyle name="Input [yellow] 3 2 8 2 2 3" xfId="11703" xr:uid="{00000000-0005-0000-0000-0000AD2D0000}"/>
    <cellStyle name="Input [yellow] 3 2 8 2 2 4" xfId="11704" xr:uid="{00000000-0005-0000-0000-0000AE2D0000}"/>
    <cellStyle name="Input [yellow] 3 2 8 2 3" xfId="11705" xr:uid="{00000000-0005-0000-0000-0000AF2D0000}"/>
    <cellStyle name="Input [yellow] 3 2 8 2 4" xfId="11706" xr:uid="{00000000-0005-0000-0000-0000B02D0000}"/>
    <cellStyle name="Input [yellow] 3 2 8 2 5" xfId="11707" xr:uid="{00000000-0005-0000-0000-0000B12D0000}"/>
    <cellStyle name="Input [yellow] 3 2 8 2 6" xfId="11708" xr:uid="{00000000-0005-0000-0000-0000B22D0000}"/>
    <cellStyle name="Input [yellow] 3 2 8 3" xfId="11709" xr:uid="{00000000-0005-0000-0000-0000B32D0000}"/>
    <cellStyle name="Input [yellow] 3 2 8 3 2" xfId="11710" xr:uid="{00000000-0005-0000-0000-0000B42D0000}"/>
    <cellStyle name="Input [yellow] 3 2 8 3 2 2" xfId="11711" xr:uid="{00000000-0005-0000-0000-0000B52D0000}"/>
    <cellStyle name="Input [yellow] 3 2 8 3 2 3" xfId="11712" xr:uid="{00000000-0005-0000-0000-0000B62D0000}"/>
    <cellStyle name="Input [yellow] 3 2 8 3 2 4" xfId="11713" xr:uid="{00000000-0005-0000-0000-0000B72D0000}"/>
    <cellStyle name="Input [yellow] 3 2 8 3 3" xfId="11714" xr:uid="{00000000-0005-0000-0000-0000B82D0000}"/>
    <cellStyle name="Input [yellow] 3 2 8 3 4" xfId="11715" xr:uid="{00000000-0005-0000-0000-0000B92D0000}"/>
    <cellStyle name="Input [yellow] 3 2 8 3 5" xfId="11716" xr:uid="{00000000-0005-0000-0000-0000BA2D0000}"/>
    <cellStyle name="Input [yellow] 3 2 8 3 6" xfId="11717" xr:uid="{00000000-0005-0000-0000-0000BB2D0000}"/>
    <cellStyle name="Input [yellow] 3 2 8 4" xfId="11718" xr:uid="{00000000-0005-0000-0000-0000BC2D0000}"/>
    <cellStyle name="Input [yellow] 3 2 8 4 2" xfId="11719" xr:uid="{00000000-0005-0000-0000-0000BD2D0000}"/>
    <cellStyle name="Input [yellow] 3 2 8 4 3" xfId="11720" xr:uid="{00000000-0005-0000-0000-0000BE2D0000}"/>
    <cellStyle name="Input [yellow] 3 2 8 4 4" xfId="11721" xr:uid="{00000000-0005-0000-0000-0000BF2D0000}"/>
    <cellStyle name="Input [yellow] 3 2 8 5" xfId="11722" xr:uid="{00000000-0005-0000-0000-0000C02D0000}"/>
    <cellStyle name="Input [yellow] 3 2 8 6" xfId="11723" xr:uid="{00000000-0005-0000-0000-0000C12D0000}"/>
    <cellStyle name="Input [yellow] 3 2 8 7" xfId="11724" xr:uid="{00000000-0005-0000-0000-0000C22D0000}"/>
    <cellStyle name="Input [yellow] 3 2 8 8" xfId="11725" xr:uid="{00000000-0005-0000-0000-0000C32D0000}"/>
    <cellStyle name="Input [yellow] 3 2 9" xfId="11726" xr:uid="{00000000-0005-0000-0000-0000C42D0000}"/>
    <cellStyle name="Input [yellow] 3 2 9 2" xfId="11727" xr:uid="{00000000-0005-0000-0000-0000C52D0000}"/>
    <cellStyle name="Input [yellow] 3 2 9 2 2" xfId="11728" xr:uid="{00000000-0005-0000-0000-0000C62D0000}"/>
    <cellStyle name="Input [yellow] 3 2 9 2 3" xfId="11729" xr:uid="{00000000-0005-0000-0000-0000C72D0000}"/>
    <cellStyle name="Input [yellow] 3 2 9 2 4" xfId="11730" xr:uid="{00000000-0005-0000-0000-0000C82D0000}"/>
    <cellStyle name="Input [yellow] 3 2 9 3" xfId="11731" xr:uid="{00000000-0005-0000-0000-0000C92D0000}"/>
    <cellStyle name="Input [yellow] 3 2 9 4" xfId="11732" xr:uid="{00000000-0005-0000-0000-0000CA2D0000}"/>
    <cellStyle name="Input [yellow] 3 2 9 5" xfId="11733" xr:uid="{00000000-0005-0000-0000-0000CB2D0000}"/>
    <cellStyle name="Input [yellow] 3 2 9 6" xfId="11734" xr:uid="{00000000-0005-0000-0000-0000CC2D0000}"/>
    <cellStyle name="Input [yellow] 3 3" xfId="11735" xr:uid="{00000000-0005-0000-0000-0000CD2D0000}"/>
    <cellStyle name="Input [yellow] 3 3 2" xfId="11736" xr:uid="{00000000-0005-0000-0000-0000CE2D0000}"/>
    <cellStyle name="Input [yellow] 3 3 2 2" xfId="11737" xr:uid="{00000000-0005-0000-0000-0000CF2D0000}"/>
    <cellStyle name="Input [yellow] 3 3 2 2 2" xfId="11738" xr:uid="{00000000-0005-0000-0000-0000D02D0000}"/>
    <cellStyle name="Input [yellow] 3 3 2 2 3" xfId="11739" xr:uid="{00000000-0005-0000-0000-0000D12D0000}"/>
    <cellStyle name="Input [yellow] 3 3 2 2 4" xfId="11740" xr:uid="{00000000-0005-0000-0000-0000D22D0000}"/>
    <cellStyle name="Input [yellow] 3 3 2 2 5" xfId="11741" xr:uid="{00000000-0005-0000-0000-0000D32D0000}"/>
    <cellStyle name="Input [yellow] 3 3 2 3" xfId="11742" xr:uid="{00000000-0005-0000-0000-0000D42D0000}"/>
    <cellStyle name="Input [yellow] 3 3 2 3 2" xfId="11743" xr:uid="{00000000-0005-0000-0000-0000D52D0000}"/>
    <cellStyle name="Input [yellow] 3 3 2 4" xfId="11744" xr:uid="{00000000-0005-0000-0000-0000D62D0000}"/>
    <cellStyle name="Input [yellow] 3 3 2 4 2" xfId="11745" xr:uid="{00000000-0005-0000-0000-0000D72D0000}"/>
    <cellStyle name="Input [yellow] 3 3 2 5" xfId="11746" xr:uid="{00000000-0005-0000-0000-0000D82D0000}"/>
    <cellStyle name="Input [yellow] 3 3 2 6" xfId="11747" xr:uid="{00000000-0005-0000-0000-0000D92D0000}"/>
    <cellStyle name="Input [yellow] 3 3 2 7" xfId="11748" xr:uid="{00000000-0005-0000-0000-0000DA2D0000}"/>
    <cellStyle name="Input [yellow] 3 3 3" xfId="11749" xr:uid="{00000000-0005-0000-0000-0000DB2D0000}"/>
    <cellStyle name="Input [yellow] 3 3 3 2" xfId="11750" xr:uid="{00000000-0005-0000-0000-0000DC2D0000}"/>
    <cellStyle name="Input [yellow] 3 3 3 2 2" xfId="11751" xr:uid="{00000000-0005-0000-0000-0000DD2D0000}"/>
    <cellStyle name="Input [yellow] 3 3 3 2 3" xfId="11752" xr:uid="{00000000-0005-0000-0000-0000DE2D0000}"/>
    <cellStyle name="Input [yellow] 3 3 3 2 4" xfId="11753" xr:uid="{00000000-0005-0000-0000-0000DF2D0000}"/>
    <cellStyle name="Input [yellow] 3 3 3 3" xfId="11754" xr:uid="{00000000-0005-0000-0000-0000E02D0000}"/>
    <cellStyle name="Input [yellow] 3 3 3 4" xfId="11755" xr:uid="{00000000-0005-0000-0000-0000E12D0000}"/>
    <cellStyle name="Input [yellow] 3 3 3 5" xfId="11756" xr:uid="{00000000-0005-0000-0000-0000E22D0000}"/>
    <cellStyle name="Input [yellow] 3 3 3 6" xfId="11757" xr:uid="{00000000-0005-0000-0000-0000E32D0000}"/>
    <cellStyle name="Input [yellow] 3 3 4" xfId="11758" xr:uid="{00000000-0005-0000-0000-0000E42D0000}"/>
    <cellStyle name="Input [yellow] 3 3 4 2" xfId="11759" xr:uid="{00000000-0005-0000-0000-0000E52D0000}"/>
    <cellStyle name="Input [yellow] 3 3 4 3" xfId="11760" xr:uid="{00000000-0005-0000-0000-0000E62D0000}"/>
    <cellStyle name="Input [yellow] 3 3 4 4" xfId="11761" xr:uid="{00000000-0005-0000-0000-0000E72D0000}"/>
    <cellStyle name="Input [yellow] 3 3 4 5" xfId="11762" xr:uid="{00000000-0005-0000-0000-0000E82D0000}"/>
    <cellStyle name="Input [yellow] 3 3 5" xfId="11763" xr:uid="{00000000-0005-0000-0000-0000E92D0000}"/>
    <cellStyle name="Input [yellow] 3 3 5 2" xfId="11764" xr:uid="{00000000-0005-0000-0000-0000EA2D0000}"/>
    <cellStyle name="Input [yellow] 3 3 6" xfId="11765" xr:uid="{00000000-0005-0000-0000-0000EB2D0000}"/>
    <cellStyle name="Input [yellow] 3 3 7" xfId="11766" xr:uid="{00000000-0005-0000-0000-0000EC2D0000}"/>
    <cellStyle name="Input [yellow] 3 3 8" xfId="11767" xr:uid="{00000000-0005-0000-0000-0000ED2D0000}"/>
    <cellStyle name="Input [yellow] 3 3 9" xfId="11768" xr:uid="{00000000-0005-0000-0000-0000EE2D0000}"/>
    <cellStyle name="Input [yellow] 3 4" xfId="11769" xr:uid="{00000000-0005-0000-0000-0000EF2D0000}"/>
    <cellStyle name="Input [yellow] 3 4 2" xfId="11770" xr:uid="{00000000-0005-0000-0000-0000F02D0000}"/>
    <cellStyle name="Input [yellow] 3 4 2 2" xfId="11771" xr:uid="{00000000-0005-0000-0000-0000F12D0000}"/>
    <cellStyle name="Input [yellow] 3 4 2 2 2" xfId="11772" xr:uid="{00000000-0005-0000-0000-0000F22D0000}"/>
    <cellStyle name="Input [yellow] 3 4 2 2 3" xfId="11773" xr:uid="{00000000-0005-0000-0000-0000F32D0000}"/>
    <cellStyle name="Input [yellow] 3 4 2 2 4" xfId="11774" xr:uid="{00000000-0005-0000-0000-0000F42D0000}"/>
    <cellStyle name="Input [yellow] 3 4 2 2 5" xfId="11775" xr:uid="{00000000-0005-0000-0000-0000F52D0000}"/>
    <cellStyle name="Input [yellow] 3 4 2 3" xfId="11776" xr:uid="{00000000-0005-0000-0000-0000F62D0000}"/>
    <cellStyle name="Input [yellow] 3 4 2 3 2" xfId="11777" xr:uid="{00000000-0005-0000-0000-0000F72D0000}"/>
    <cellStyle name="Input [yellow] 3 4 2 3 3" xfId="11778" xr:uid="{00000000-0005-0000-0000-0000F82D0000}"/>
    <cellStyle name="Input [yellow] 3 4 2 3 4" xfId="11779" xr:uid="{00000000-0005-0000-0000-0000F92D0000}"/>
    <cellStyle name="Input [yellow] 3 4 2 3 5" xfId="11780" xr:uid="{00000000-0005-0000-0000-0000FA2D0000}"/>
    <cellStyle name="Input [yellow] 3 4 2 4" xfId="11781" xr:uid="{00000000-0005-0000-0000-0000FB2D0000}"/>
    <cellStyle name="Input [yellow] 3 4 2 4 2" xfId="11782" xr:uid="{00000000-0005-0000-0000-0000FC2D0000}"/>
    <cellStyle name="Input [yellow] 3 4 2 5" xfId="11783" xr:uid="{00000000-0005-0000-0000-0000FD2D0000}"/>
    <cellStyle name="Input [yellow] 3 4 2 6" xfId="11784" xr:uid="{00000000-0005-0000-0000-0000FE2D0000}"/>
    <cellStyle name="Input [yellow] 3 4 2 7" xfId="11785" xr:uid="{00000000-0005-0000-0000-0000FF2D0000}"/>
    <cellStyle name="Input [yellow] 3 4 2 8" xfId="11786" xr:uid="{00000000-0005-0000-0000-0000002E0000}"/>
    <cellStyle name="Input [yellow] 3 4 3" xfId="11787" xr:uid="{00000000-0005-0000-0000-0000012E0000}"/>
    <cellStyle name="Input [yellow] 3 4 3 2" xfId="11788" xr:uid="{00000000-0005-0000-0000-0000022E0000}"/>
    <cellStyle name="Input [yellow] 3 4 3 2 2" xfId="11789" xr:uid="{00000000-0005-0000-0000-0000032E0000}"/>
    <cellStyle name="Input [yellow] 3 4 3 3" xfId="11790" xr:uid="{00000000-0005-0000-0000-0000042E0000}"/>
    <cellStyle name="Input [yellow] 3 4 3 3 2" xfId="11791" xr:uid="{00000000-0005-0000-0000-0000052E0000}"/>
    <cellStyle name="Input [yellow] 3 4 3 3 3" xfId="11792" xr:uid="{00000000-0005-0000-0000-0000062E0000}"/>
    <cellStyle name="Input [yellow] 3 4 3 3 4" xfId="11793" xr:uid="{00000000-0005-0000-0000-0000072E0000}"/>
    <cellStyle name="Input [yellow] 3 4 3 4" xfId="11794" xr:uid="{00000000-0005-0000-0000-0000082E0000}"/>
    <cellStyle name="Input [yellow] 3 4 3 5" xfId="11795" xr:uid="{00000000-0005-0000-0000-0000092E0000}"/>
    <cellStyle name="Input [yellow] 3 4 3 6" xfId="11796" xr:uid="{00000000-0005-0000-0000-00000A2E0000}"/>
    <cellStyle name="Input [yellow] 3 4 4" xfId="11797" xr:uid="{00000000-0005-0000-0000-00000B2E0000}"/>
    <cellStyle name="Input [yellow] 3 4 4 2" xfId="11798" xr:uid="{00000000-0005-0000-0000-00000C2E0000}"/>
    <cellStyle name="Input [yellow] 3 4 4 3" xfId="11799" xr:uid="{00000000-0005-0000-0000-00000D2E0000}"/>
    <cellStyle name="Input [yellow] 3 4 4 4" xfId="11800" xr:uid="{00000000-0005-0000-0000-00000E2E0000}"/>
    <cellStyle name="Input [yellow] 3 4 4 5" xfId="11801" xr:uid="{00000000-0005-0000-0000-00000F2E0000}"/>
    <cellStyle name="Input [yellow] 3 4 5" xfId="11802" xr:uid="{00000000-0005-0000-0000-0000102E0000}"/>
    <cellStyle name="Input [yellow] 3 4 5 2" xfId="11803" xr:uid="{00000000-0005-0000-0000-0000112E0000}"/>
    <cellStyle name="Input [yellow] 3 4 6" xfId="11804" xr:uid="{00000000-0005-0000-0000-0000122E0000}"/>
    <cellStyle name="Input [yellow] 3 4 7" xfId="11805" xr:uid="{00000000-0005-0000-0000-0000132E0000}"/>
    <cellStyle name="Input [yellow] 3 4 8" xfId="11806" xr:uid="{00000000-0005-0000-0000-0000142E0000}"/>
    <cellStyle name="Input [yellow] 3 4 9" xfId="11807" xr:uid="{00000000-0005-0000-0000-0000152E0000}"/>
    <cellStyle name="Input [yellow] 3 5" xfId="11808" xr:uid="{00000000-0005-0000-0000-0000162E0000}"/>
    <cellStyle name="Input [yellow] 3 5 2" xfId="11809" xr:uid="{00000000-0005-0000-0000-0000172E0000}"/>
    <cellStyle name="Input [yellow] 3 5 2 2" xfId="11810" xr:uid="{00000000-0005-0000-0000-0000182E0000}"/>
    <cellStyle name="Input [yellow] 3 5 2 2 2" xfId="11811" xr:uid="{00000000-0005-0000-0000-0000192E0000}"/>
    <cellStyle name="Input [yellow] 3 5 2 3" xfId="11812" xr:uid="{00000000-0005-0000-0000-00001A2E0000}"/>
    <cellStyle name="Input [yellow] 3 5 2 3 2" xfId="11813" xr:uid="{00000000-0005-0000-0000-00001B2E0000}"/>
    <cellStyle name="Input [yellow] 3 5 2 3 3" xfId="11814" xr:uid="{00000000-0005-0000-0000-00001C2E0000}"/>
    <cellStyle name="Input [yellow] 3 5 2 3 4" xfId="11815" xr:uid="{00000000-0005-0000-0000-00001D2E0000}"/>
    <cellStyle name="Input [yellow] 3 5 2 4" xfId="11816" xr:uid="{00000000-0005-0000-0000-00001E2E0000}"/>
    <cellStyle name="Input [yellow] 3 5 2 5" xfId="11817" xr:uid="{00000000-0005-0000-0000-00001F2E0000}"/>
    <cellStyle name="Input [yellow] 3 5 2 6" xfId="11818" xr:uid="{00000000-0005-0000-0000-0000202E0000}"/>
    <cellStyle name="Input [yellow] 3 5 3" xfId="11819" xr:uid="{00000000-0005-0000-0000-0000212E0000}"/>
    <cellStyle name="Input [yellow] 3 5 3 2" xfId="11820" xr:uid="{00000000-0005-0000-0000-0000222E0000}"/>
    <cellStyle name="Input [yellow] 3 5 3 2 2" xfId="11821" xr:uid="{00000000-0005-0000-0000-0000232E0000}"/>
    <cellStyle name="Input [yellow] 3 5 3 3" xfId="11822" xr:uid="{00000000-0005-0000-0000-0000242E0000}"/>
    <cellStyle name="Input [yellow] 3 5 3 3 2" xfId="11823" xr:uid="{00000000-0005-0000-0000-0000252E0000}"/>
    <cellStyle name="Input [yellow] 3 5 3 3 3" xfId="11824" xr:uid="{00000000-0005-0000-0000-0000262E0000}"/>
    <cellStyle name="Input [yellow] 3 5 3 3 4" xfId="11825" xr:uid="{00000000-0005-0000-0000-0000272E0000}"/>
    <cellStyle name="Input [yellow] 3 5 3 4" xfId="11826" xr:uid="{00000000-0005-0000-0000-0000282E0000}"/>
    <cellStyle name="Input [yellow] 3 5 3 5" xfId="11827" xr:uid="{00000000-0005-0000-0000-0000292E0000}"/>
    <cellStyle name="Input [yellow] 3 5 3 6" xfId="11828" xr:uid="{00000000-0005-0000-0000-00002A2E0000}"/>
    <cellStyle name="Input [yellow] 3 5 4" xfId="11829" xr:uid="{00000000-0005-0000-0000-00002B2E0000}"/>
    <cellStyle name="Input [yellow] 3 5 4 2" xfId="11830" xr:uid="{00000000-0005-0000-0000-00002C2E0000}"/>
    <cellStyle name="Input [yellow] 3 5 5" xfId="11831" xr:uid="{00000000-0005-0000-0000-00002D2E0000}"/>
    <cellStyle name="Input [yellow] 3 5 6" xfId="11832" xr:uid="{00000000-0005-0000-0000-00002E2E0000}"/>
    <cellStyle name="Input [yellow] 3 5 7" xfId="11833" xr:uid="{00000000-0005-0000-0000-00002F2E0000}"/>
    <cellStyle name="Input [yellow] 3 5 8" xfId="11834" xr:uid="{00000000-0005-0000-0000-0000302E0000}"/>
    <cellStyle name="Input [yellow] 3 6" xfId="11835" xr:uid="{00000000-0005-0000-0000-0000312E0000}"/>
    <cellStyle name="Input [yellow] 3 6 2" xfId="11836" xr:uid="{00000000-0005-0000-0000-0000322E0000}"/>
    <cellStyle name="Input [yellow] 3 6 2 2" xfId="11837" xr:uid="{00000000-0005-0000-0000-0000332E0000}"/>
    <cellStyle name="Input [yellow] 3 6 2 2 2" xfId="11838" xr:uid="{00000000-0005-0000-0000-0000342E0000}"/>
    <cellStyle name="Input [yellow] 3 6 2 3" xfId="11839" xr:uid="{00000000-0005-0000-0000-0000352E0000}"/>
    <cellStyle name="Input [yellow] 3 6 2 3 2" xfId="11840" xr:uid="{00000000-0005-0000-0000-0000362E0000}"/>
    <cellStyle name="Input [yellow] 3 6 2 3 3" xfId="11841" xr:uid="{00000000-0005-0000-0000-0000372E0000}"/>
    <cellStyle name="Input [yellow] 3 6 2 3 4" xfId="11842" xr:uid="{00000000-0005-0000-0000-0000382E0000}"/>
    <cellStyle name="Input [yellow] 3 6 2 4" xfId="11843" xr:uid="{00000000-0005-0000-0000-0000392E0000}"/>
    <cellStyle name="Input [yellow] 3 6 2 5" xfId="11844" xr:uid="{00000000-0005-0000-0000-00003A2E0000}"/>
    <cellStyle name="Input [yellow] 3 6 3" xfId="11845" xr:uid="{00000000-0005-0000-0000-00003B2E0000}"/>
    <cellStyle name="Input [yellow] 3 6 3 2" xfId="11846" xr:uid="{00000000-0005-0000-0000-00003C2E0000}"/>
    <cellStyle name="Input [yellow] 3 6 4" xfId="11847" xr:uid="{00000000-0005-0000-0000-00003D2E0000}"/>
    <cellStyle name="Input [yellow] 3 6 4 2" xfId="11848" xr:uid="{00000000-0005-0000-0000-00003E2E0000}"/>
    <cellStyle name="Input [yellow] 3 6 5" xfId="11849" xr:uid="{00000000-0005-0000-0000-00003F2E0000}"/>
    <cellStyle name="Input [yellow] 3 6 5 2" xfId="11850" xr:uid="{00000000-0005-0000-0000-0000402E0000}"/>
    <cellStyle name="Input [yellow] 3 6 6" xfId="11851" xr:uid="{00000000-0005-0000-0000-0000412E0000}"/>
    <cellStyle name="Input [yellow] 3 7" xfId="11852" xr:uid="{00000000-0005-0000-0000-0000422E0000}"/>
    <cellStyle name="Input [yellow] 3 8" xfId="11853" xr:uid="{00000000-0005-0000-0000-0000432E0000}"/>
    <cellStyle name="Input [yellow] 3 9" xfId="11854" xr:uid="{00000000-0005-0000-0000-0000442E0000}"/>
    <cellStyle name="Input [yellow] 4" xfId="11855" xr:uid="{00000000-0005-0000-0000-0000452E0000}"/>
    <cellStyle name="Input [yellow] 4 10" xfId="11856" xr:uid="{00000000-0005-0000-0000-0000462E0000}"/>
    <cellStyle name="Input [yellow] 4 2" xfId="11857" xr:uid="{00000000-0005-0000-0000-0000472E0000}"/>
    <cellStyle name="Input [yellow] 4 2 2" xfId="11858" xr:uid="{00000000-0005-0000-0000-0000482E0000}"/>
    <cellStyle name="Input [yellow] 4 2 2 2" xfId="11859" xr:uid="{00000000-0005-0000-0000-0000492E0000}"/>
    <cellStyle name="Input [yellow] 4 2 2 2 2" xfId="11860" xr:uid="{00000000-0005-0000-0000-00004A2E0000}"/>
    <cellStyle name="Input [yellow] 4 2 2 2 3" xfId="11861" xr:uid="{00000000-0005-0000-0000-00004B2E0000}"/>
    <cellStyle name="Input [yellow] 4 2 2 2 4" xfId="11862" xr:uid="{00000000-0005-0000-0000-00004C2E0000}"/>
    <cellStyle name="Input [yellow] 4 2 2 2 5" xfId="11863" xr:uid="{00000000-0005-0000-0000-00004D2E0000}"/>
    <cellStyle name="Input [yellow] 4 2 2 3" xfId="11864" xr:uid="{00000000-0005-0000-0000-00004E2E0000}"/>
    <cellStyle name="Input [yellow] 4 2 2 3 2" xfId="11865" xr:uid="{00000000-0005-0000-0000-00004F2E0000}"/>
    <cellStyle name="Input [yellow] 4 2 2 4" xfId="11866" xr:uid="{00000000-0005-0000-0000-0000502E0000}"/>
    <cellStyle name="Input [yellow] 4 2 2 4 2" xfId="11867" xr:uid="{00000000-0005-0000-0000-0000512E0000}"/>
    <cellStyle name="Input [yellow] 4 2 2 5" xfId="11868" xr:uid="{00000000-0005-0000-0000-0000522E0000}"/>
    <cellStyle name="Input [yellow] 4 2 2 6" xfId="11869" xr:uid="{00000000-0005-0000-0000-0000532E0000}"/>
    <cellStyle name="Input [yellow] 4 2 3" xfId="11870" xr:uid="{00000000-0005-0000-0000-0000542E0000}"/>
    <cellStyle name="Input [yellow] 4 2 3 2" xfId="11871" xr:uid="{00000000-0005-0000-0000-0000552E0000}"/>
    <cellStyle name="Input [yellow] 4 2 3 3" xfId="11872" xr:uid="{00000000-0005-0000-0000-0000562E0000}"/>
    <cellStyle name="Input [yellow] 4 2 3 4" xfId="11873" xr:uid="{00000000-0005-0000-0000-0000572E0000}"/>
    <cellStyle name="Input [yellow] 4 2 3 5" xfId="11874" xr:uid="{00000000-0005-0000-0000-0000582E0000}"/>
    <cellStyle name="Input [yellow] 4 2 4" xfId="11875" xr:uid="{00000000-0005-0000-0000-0000592E0000}"/>
    <cellStyle name="Input [yellow] 4 2 4 2" xfId="11876" xr:uid="{00000000-0005-0000-0000-00005A2E0000}"/>
    <cellStyle name="Input [yellow] 4 2 4 3" xfId="11877" xr:uid="{00000000-0005-0000-0000-00005B2E0000}"/>
    <cellStyle name="Input [yellow] 4 2 5" xfId="11878" xr:uid="{00000000-0005-0000-0000-00005C2E0000}"/>
    <cellStyle name="Input [yellow] 4 2 5 2" xfId="11879" xr:uid="{00000000-0005-0000-0000-00005D2E0000}"/>
    <cellStyle name="Input [yellow] 4 2 6" xfId="11880" xr:uid="{00000000-0005-0000-0000-00005E2E0000}"/>
    <cellStyle name="Input [yellow] 4 2 7" xfId="11881" xr:uid="{00000000-0005-0000-0000-00005F2E0000}"/>
    <cellStyle name="Input [yellow] 4 2 8" xfId="11882" xr:uid="{00000000-0005-0000-0000-0000602E0000}"/>
    <cellStyle name="Input [yellow] 4 3" xfId="11883" xr:uid="{00000000-0005-0000-0000-0000612E0000}"/>
    <cellStyle name="Input [yellow] 4 3 2" xfId="11884" xr:uid="{00000000-0005-0000-0000-0000622E0000}"/>
    <cellStyle name="Input [yellow] 4 3 2 2" xfId="11885" xr:uid="{00000000-0005-0000-0000-0000632E0000}"/>
    <cellStyle name="Input [yellow] 4 3 2 2 2" xfId="11886" xr:uid="{00000000-0005-0000-0000-0000642E0000}"/>
    <cellStyle name="Input [yellow] 4 3 2 2 3" xfId="11887" xr:uid="{00000000-0005-0000-0000-0000652E0000}"/>
    <cellStyle name="Input [yellow] 4 3 2 3" xfId="11888" xr:uid="{00000000-0005-0000-0000-0000662E0000}"/>
    <cellStyle name="Input [yellow] 4 3 2 4" xfId="11889" xr:uid="{00000000-0005-0000-0000-0000672E0000}"/>
    <cellStyle name="Input [yellow] 4 3 3" xfId="11890" xr:uid="{00000000-0005-0000-0000-0000682E0000}"/>
    <cellStyle name="Input [yellow] 4 3 3 2" xfId="11891" xr:uid="{00000000-0005-0000-0000-0000692E0000}"/>
    <cellStyle name="Input [yellow] 4 3 3 3" xfId="11892" xr:uid="{00000000-0005-0000-0000-00006A2E0000}"/>
    <cellStyle name="Input [yellow] 4 3 4" xfId="11893" xr:uid="{00000000-0005-0000-0000-00006B2E0000}"/>
    <cellStyle name="Input [yellow] 4 3 4 2" xfId="11894" xr:uid="{00000000-0005-0000-0000-00006C2E0000}"/>
    <cellStyle name="Input [yellow] 4 3 5" xfId="11895" xr:uid="{00000000-0005-0000-0000-00006D2E0000}"/>
    <cellStyle name="Input [yellow] 4 3 5 2" xfId="11896" xr:uid="{00000000-0005-0000-0000-00006E2E0000}"/>
    <cellStyle name="Input [yellow] 4 3 6" xfId="11897" xr:uid="{00000000-0005-0000-0000-00006F2E0000}"/>
    <cellStyle name="Input [yellow] 4 3 7" xfId="11898" xr:uid="{00000000-0005-0000-0000-0000702E0000}"/>
    <cellStyle name="Input [yellow] 4 4" xfId="11899" xr:uid="{00000000-0005-0000-0000-0000712E0000}"/>
    <cellStyle name="Input [yellow] 4 4 2" xfId="11900" xr:uid="{00000000-0005-0000-0000-0000722E0000}"/>
    <cellStyle name="Input [yellow] 4 4 3" xfId="11901" xr:uid="{00000000-0005-0000-0000-0000732E0000}"/>
    <cellStyle name="Input [yellow] 4 4 4" xfId="11902" xr:uid="{00000000-0005-0000-0000-0000742E0000}"/>
    <cellStyle name="Input [yellow] 4 4 5" xfId="11903" xr:uid="{00000000-0005-0000-0000-0000752E0000}"/>
    <cellStyle name="Input [yellow] 4 5" xfId="11904" xr:uid="{00000000-0005-0000-0000-0000762E0000}"/>
    <cellStyle name="Input [yellow] 4 5 2" xfId="11905" xr:uid="{00000000-0005-0000-0000-0000772E0000}"/>
    <cellStyle name="Input [yellow] 4 5 3" xfId="11906" xr:uid="{00000000-0005-0000-0000-0000782E0000}"/>
    <cellStyle name="Input [yellow] 4 6" xfId="11907" xr:uid="{00000000-0005-0000-0000-0000792E0000}"/>
    <cellStyle name="Input [yellow] 4 6 2" xfId="11908" xr:uid="{00000000-0005-0000-0000-00007A2E0000}"/>
    <cellStyle name="Input [yellow] 4 7" xfId="11909" xr:uid="{00000000-0005-0000-0000-00007B2E0000}"/>
    <cellStyle name="Input [yellow] 4 8" xfId="11910" xr:uid="{00000000-0005-0000-0000-00007C2E0000}"/>
    <cellStyle name="Input [yellow] 4 9" xfId="11911" xr:uid="{00000000-0005-0000-0000-00007D2E0000}"/>
    <cellStyle name="Input [yellow] 5" xfId="11912" xr:uid="{00000000-0005-0000-0000-00007E2E0000}"/>
    <cellStyle name="Input [yellow] 5 2" xfId="11913" xr:uid="{00000000-0005-0000-0000-00007F2E0000}"/>
    <cellStyle name="Input [yellow] 5 2 2" xfId="11914" xr:uid="{00000000-0005-0000-0000-0000802E0000}"/>
    <cellStyle name="Input [yellow] 5 2 2 2" xfId="11915" xr:uid="{00000000-0005-0000-0000-0000812E0000}"/>
    <cellStyle name="Input [yellow] 5 2 2 3" xfId="11916" xr:uid="{00000000-0005-0000-0000-0000822E0000}"/>
    <cellStyle name="Input [yellow] 5 2 2 4" xfId="11917" xr:uid="{00000000-0005-0000-0000-0000832E0000}"/>
    <cellStyle name="Input [yellow] 5 2 2 5" xfId="11918" xr:uid="{00000000-0005-0000-0000-0000842E0000}"/>
    <cellStyle name="Input [yellow] 5 2 3" xfId="11919" xr:uid="{00000000-0005-0000-0000-0000852E0000}"/>
    <cellStyle name="Input [yellow] 5 2 3 2" xfId="11920" xr:uid="{00000000-0005-0000-0000-0000862E0000}"/>
    <cellStyle name="Input [yellow] 5 2 3 3" xfId="11921" xr:uid="{00000000-0005-0000-0000-0000872E0000}"/>
    <cellStyle name="Input [yellow] 5 2 3 4" xfId="11922" xr:uid="{00000000-0005-0000-0000-0000882E0000}"/>
    <cellStyle name="Input [yellow] 5 2 3 5" xfId="11923" xr:uid="{00000000-0005-0000-0000-0000892E0000}"/>
    <cellStyle name="Input [yellow] 5 2 4" xfId="11924" xr:uid="{00000000-0005-0000-0000-00008A2E0000}"/>
    <cellStyle name="Input [yellow] 5 2 5" xfId="11925" xr:uid="{00000000-0005-0000-0000-00008B2E0000}"/>
    <cellStyle name="Input [yellow] 5 2 6" xfId="11926" xr:uid="{00000000-0005-0000-0000-00008C2E0000}"/>
    <cellStyle name="Input [yellow] 5 2 7" xfId="11927" xr:uid="{00000000-0005-0000-0000-00008D2E0000}"/>
    <cellStyle name="Input [yellow] 5 2 8" xfId="11928" xr:uid="{00000000-0005-0000-0000-00008E2E0000}"/>
    <cellStyle name="Input [yellow] 5 3" xfId="11929" xr:uid="{00000000-0005-0000-0000-00008F2E0000}"/>
    <cellStyle name="Input [yellow] 5 3 2" xfId="11930" xr:uid="{00000000-0005-0000-0000-0000902E0000}"/>
    <cellStyle name="Input [yellow] 5 3 2 2" xfId="11931" xr:uid="{00000000-0005-0000-0000-0000912E0000}"/>
    <cellStyle name="Input [yellow] 5 3 3" xfId="11932" xr:uid="{00000000-0005-0000-0000-0000922E0000}"/>
    <cellStyle name="Input [yellow] 5 3 4" xfId="11933" xr:uid="{00000000-0005-0000-0000-0000932E0000}"/>
    <cellStyle name="Input [yellow] 5 3 5" xfId="11934" xr:uid="{00000000-0005-0000-0000-0000942E0000}"/>
    <cellStyle name="Input [yellow] 5 3 6" xfId="11935" xr:uid="{00000000-0005-0000-0000-0000952E0000}"/>
    <cellStyle name="Input [yellow] 5 4" xfId="11936" xr:uid="{00000000-0005-0000-0000-0000962E0000}"/>
    <cellStyle name="Input [yellow] 5 4 2" xfId="11937" xr:uid="{00000000-0005-0000-0000-0000972E0000}"/>
    <cellStyle name="Input [yellow] 5 4 3" xfId="11938" xr:uid="{00000000-0005-0000-0000-0000982E0000}"/>
    <cellStyle name="Input [yellow] 5 4 4" xfId="11939" xr:uid="{00000000-0005-0000-0000-0000992E0000}"/>
    <cellStyle name="Input [yellow] 5 4 5" xfId="11940" xr:uid="{00000000-0005-0000-0000-00009A2E0000}"/>
    <cellStyle name="Input [yellow] 5 5" xfId="11941" xr:uid="{00000000-0005-0000-0000-00009B2E0000}"/>
    <cellStyle name="Input [yellow] 5 5 2" xfId="11942" xr:uid="{00000000-0005-0000-0000-00009C2E0000}"/>
    <cellStyle name="Input [yellow] 5 6" xfId="11943" xr:uid="{00000000-0005-0000-0000-00009D2E0000}"/>
    <cellStyle name="Input [yellow] 5 7" xfId="11944" xr:uid="{00000000-0005-0000-0000-00009E2E0000}"/>
    <cellStyle name="Input [yellow] 5 8" xfId="11945" xr:uid="{00000000-0005-0000-0000-00009F2E0000}"/>
    <cellStyle name="Input [yellow] 5 9" xfId="11946" xr:uid="{00000000-0005-0000-0000-0000A02E0000}"/>
    <cellStyle name="Input [yellow] 6" xfId="11947" xr:uid="{00000000-0005-0000-0000-0000A12E0000}"/>
    <cellStyle name="Input [yellow] 6 2" xfId="11948" xr:uid="{00000000-0005-0000-0000-0000A22E0000}"/>
    <cellStyle name="Input [yellow] 6 2 2" xfId="11949" xr:uid="{00000000-0005-0000-0000-0000A32E0000}"/>
    <cellStyle name="Input [yellow] 6 2 2 2" xfId="11950" xr:uid="{00000000-0005-0000-0000-0000A42E0000}"/>
    <cellStyle name="Input [yellow] 6 2 3" xfId="11951" xr:uid="{00000000-0005-0000-0000-0000A52E0000}"/>
    <cellStyle name="Input [yellow] 6 2 4" xfId="11952" xr:uid="{00000000-0005-0000-0000-0000A62E0000}"/>
    <cellStyle name="Input [yellow] 6 2 5" xfId="11953" xr:uid="{00000000-0005-0000-0000-0000A72E0000}"/>
    <cellStyle name="Input [yellow] 6 2 6" xfId="11954" xr:uid="{00000000-0005-0000-0000-0000A82E0000}"/>
    <cellStyle name="Input [yellow] 6 3" xfId="11955" xr:uid="{00000000-0005-0000-0000-0000A92E0000}"/>
    <cellStyle name="Input [yellow] 6 3 2" xfId="11956" xr:uid="{00000000-0005-0000-0000-0000AA2E0000}"/>
    <cellStyle name="Input [yellow] 6 3 2 2" xfId="11957" xr:uid="{00000000-0005-0000-0000-0000AB2E0000}"/>
    <cellStyle name="Input [yellow] 6 3 2 3" xfId="11958" xr:uid="{00000000-0005-0000-0000-0000AC2E0000}"/>
    <cellStyle name="Input [yellow] 6 3 2 4" xfId="11959" xr:uid="{00000000-0005-0000-0000-0000AD2E0000}"/>
    <cellStyle name="Input [yellow] 6 3 3" xfId="11960" xr:uid="{00000000-0005-0000-0000-0000AE2E0000}"/>
    <cellStyle name="Input [yellow] 6 3 4" xfId="11961" xr:uid="{00000000-0005-0000-0000-0000AF2E0000}"/>
    <cellStyle name="Input [yellow] 6 3 5" xfId="11962" xr:uid="{00000000-0005-0000-0000-0000B02E0000}"/>
    <cellStyle name="Input [yellow] 6 3 6" xfId="11963" xr:uid="{00000000-0005-0000-0000-0000B12E0000}"/>
    <cellStyle name="Input [yellow] 6 4" xfId="11964" xr:uid="{00000000-0005-0000-0000-0000B22E0000}"/>
    <cellStyle name="Input [yellow] 6 5" xfId="11965" xr:uid="{00000000-0005-0000-0000-0000B32E0000}"/>
    <cellStyle name="Input [yellow] 6 6" xfId="11966" xr:uid="{00000000-0005-0000-0000-0000B42E0000}"/>
    <cellStyle name="Input [yellow] 6 7" xfId="11967" xr:uid="{00000000-0005-0000-0000-0000B52E0000}"/>
    <cellStyle name="Input [yellow] 6 8" xfId="11968" xr:uid="{00000000-0005-0000-0000-0000B62E0000}"/>
    <cellStyle name="Input [yellow] 7" xfId="11969" xr:uid="{00000000-0005-0000-0000-0000B72E0000}"/>
    <cellStyle name="Input [yellow] 7 2" xfId="11970" xr:uid="{00000000-0005-0000-0000-0000B82E0000}"/>
    <cellStyle name="Input [yellow] 7 2 2" xfId="11971" xr:uid="{00000000-0005-0000-0000-0000B92E0000}"/>
    <cellStyle name="Input [yellow] 7 2 3" xfId="11972" xr:uid="{00000000-0005-0000-0000-0000BA2E0000}"/>
    <cellStyle name="Input [yellow] 7 2 4" xfId="11973" xr:uid="{00000000-0005-0000-0000-0000BB2E0000}"/>
    <cellStyle name="Input [yellow] 7 3" xfId="11974" xr:uid="{00000000-0005-0000-0000-0000BC2E0000}"/>
    <cellStyle name="Input [yellow] 7 4" xfId="11975" xr:uid="{00000000-0005-0000-0000-0000BD2E0000}"/>
    <cellStyle name="Input [yellow] 7 5" xfId="11976" xr:uid="{00000000-0005-0000-0000-0000BE2E0000}"/>
    <cellStyle name="Input [yellow] 8" xfId="11977" xr:uid="{00000000-0005-0000-0000-0000BF2E0000}"/>
    <cellStyle name="Input [yellow] 9" xfId="11978" xr:uid="{00000000-0005-0000-0000-0000C02E0000}"/>
    <cellStyle name="Input 2" xfId="11979" xr:uid="{00000000-0005-0000-0000-0000C12E0000}"/>
    <cellStyle name="Input 2 10" xfId="11980" xr:uid="{00000000-0005-0000-0000-0000C22E0000}"/>
    <cellStyle name="Input 2 10 2" xfId="11981" xr:uid="{00000000-0005-0000-0000-0000C32E0000}"/>
    <cellStyle name="Input 2 10 2 2" xfId="11982" xr:uid="{00000000-0005-0000-0000-0000C42E0000}"/>
    <cellStyle name="Input 2 10 3" xfId="11983" xr:uid="{00000000-0005-0000-0000-0000C52E0000}"/>
    <cellStyle name="Input 2 10 3 2" xfId="11984" xr:uid="{00000000-0005-0000-0000-0000C62E0000}"/>
    <cellStyle name="Input 2 10 4" xfId="11985" xr:uid="{00000000-0005-0000-0000-0000C72E0000}"/>
    <cellStyle name="Input 2 10 5" xfId="11986" xr:uid="{00000000-0005-0000-0000-0000C82E0000}"/>
    <cellStyle name="Input 2 11" xfId="11987" xr:uid="{00000000-0005-0000-0000-0000C92E0000}"/>
    <cellStyle name="Input 2 11 2" xfId="11988" xr:uid="{00000000-0005-0000-0000-0000CA2E0000}"/>
    <cellStyle name="Input 2 12" xfId="11989" xr:uid="{00000000-0005-0000-0000-0000CB2E0000}"/>
    <cellStyle name="Input 2 12 2" xfId="11990" xr:uid="{00000000-0005-0000-0000-0000CC2E0000}"/>
    <cellStyle name="Input 2 13" xfId="11991" xr:uid="{00000000-0005-0000-0000-0000CD2E0000}"/>
    <cellStyle name="Input 2 14" xfId="11992" xr:uid="{00000000-0005-0000-0000-0000CE2E0000}"/>
    <cellStyle name="Input 2 15" xfId="11993" xr:uid="{00000000-0005-0000-0000-0000CF2E0000}"/>
    <cellStyle name="Input 2 16" xfId="11994" xr:uid="{00000000-0005-0000-0000-0000D02E0000}"/>
    <cellStyle name="Input 2 2" xfId="11995" xr:uid="{00000000-0005-0000-0000-0000D12E0000}"/>
    <cellStyle name="Input 2 2 10" xfId="11996" xr:uid="{00000000-0005-0000-0000-0000D22E0000}"/>
    <cellStyle name="Input 2 2 11" xfId="11997" xr:uid="{00000000-0005-0000-0000-0000D32E0000}"/>
    <cellStyle name="Input 2 2 12" xfId="11998" xr:uid="{00000000-0005-0000-0000-0000D42E0000}"/>
    <cellStyle name="Input 2 2 13" xfId="11999" xr:uid="{00000000-0005-0000-0000-0000D52E0000}"/>
    <cellStyle name="Input 2 2 14" xfId="12000" xr:uid="{00000000-0005-0000-0000-0000D62E0000}"/>
    <cellStyle name="Input 2 2 2" xfId="12001" xr:uid="{00000000-0005-0000-0000-0000D72E0000}"/>
    <cellStyle name="Input 2 2 2 10" xfId="12002" xr:uid="{00000000-0005-0000-0000-0000D82E0000}"/>
    <cellStyle name="Input 2 2 2 10 2" xfId="12003" xr:uid="{00000000-0005-0000-0000-0000D92E0000}"/>
    <cellStyle name="Input 2 2 2 10 2 2" xfId="12004" xr:uid="{00000000-0005-0000-0000-0000DA2E0000}"/>
    <cellStyle name="Input 2 2 2 10 2 3" xfId="12005" xr:uid="{00000000-0005-0000-0000-0000DB2E0000}"/>
    <cellStyle name="Input 2 2 2 10 2 4" xfId="12006" xr:uid="{00000000-0005-0000-0000-0000DC2E0000}"/>
    <cellStyle name="Input 2 2 2 10 2 5" xfId="12007" xr:uid="{00000000-0005-0000-0000-0000DD2E0000}"/>
    <cellStyle name="Input 2 2 2 10 2 6" xfId="12008" xr:uid="{00000000-0005-0000-0000-0000DE2E0000}"/>
    <cellStyle name="Input 2 2 2 10 3" xfId="12009" xr:uid="{00000000-0005-0000-0000-0000DF2E0000}"/>
    <cellStyle name="Input 2 2 2 10 3 2" xfId="12010" xr:uid="{00000000-0005-0000-0000-0000E02E0000}"/>
    <cellStyle name="Input 2 2 2 10 3 3" xfId="12011" xr:uid="{00000000-0005-0000-0000-0000E12E0000}"/>
    <cellStyle name="Input 2 2 2 10 3 4" xfId="12012" xr:uid="{00000000-0005-0000-0000-0000E22E0000}"/>
    <cellStyle name="Input 2 2 2 10 3 5" xfId="12013" xr:uid="{00000000-0005-0000-0000-0000E32E0000}"/>
    <cellStyle name="Input 2 2 2 10 3 6" xfId="12014" xr:uid="{00000000-0005-0000-0000-0000E42E0000}"/>
    <cellStyle name="Input 2 2 2 10 4" xfId="12015" xr:uid="{00000000-0005-0000-0000-0000E52E0000}"/>
    <cellStyle name="Input 2 2 2 10 5" xfId="12016" xr:uid="{00000000-0005-0000-0000-0000E62E0000}"/>
    <cellStyle name="Input 2 2 2 10 6" xfId="12017" xr:uid="{00000000-0005-0000-0000-0000E72E0000}"/>
    <cellStyle name="Input 2 2 2 10 7" xfId="12018" xr:uid="{00000000-0005-0000-0000-0000E82E0000}"/>
    <cellStyle name="Input 2 2 2 10 8" xfId="12019" xr:uid="{00000000-0005-0000-0000-0000E92E0000}"/>
    <cellStyle name="Input 2 2 2 11" xfId="12020" xr:uid="{00000000-0005-0000-0000-0000EA2E0000}"/>
    <cellStyle name="Input 2 2 2 12" xfId="12021" xr:uid="{00000000-0005-0000-0000-0000EB2E0000}"/>
    <cellStyle name="Input 2 2 2 13" xfId="12022" xr:uid="{00000000-0005-0000-0000-0000EC2E0000}"/>
    <cellStyle name="Input 2 2 2 14" xfId="12023" xr:uid="{00000000-0005-0000-0000-0000ED2E0000}"/>
    <cellStyle name="Input 2 2 2 15" xfId="12024" xr:uid="{00000000-0005-0000-0000-0000EE2E0000}"/>
    <cellStyle name="Input 2 2 2 16" xfId="12025" xr:uid="{00000000-0005-0000-0000-0000EF2E0000}"/>
    <cellStyle name="Input 2 2 2 17" xfId="12026" xr:uid="{00000000-0005-0000-0000-0000F02E0000}"/>
    <cellStyle name="Input 2 2 2 18" xfId="12027" xr:uid="{00000000-0005-0000-0000-0000F12E0000}"/>
    <cellStyle name="Input 2 2 2 2" xfId="12028" xr:uid="{00000000-0005-0000-0000-0000F22E0000}"/>
    <cellStyle name="Input 2 2 2 2 10" xfId="12029" xr:uid="{00000000-0005-0000-0000-0000F32E0000}"/>
    <cellStyle name="Input 2 2 2 2 11" xfId="12030" xr:uid="{00000000-0005-0000-0000-0000F42E0000}"/>
    <cellStyle name="Input 2 2 2 2 12" xfId="12031" xr:uid="{00000000-0005-0000-0000-0000F52E0000}"/>
    <cellStyle name="Input 2 2 2 2 2" xfId="12032" xr:uid="{00000000-0005-0000-0000-0000F62E0000}"/>
    <cellStyle name="Input 2 2 2 2 2 2" xfId="12033" xr:uid="{00000000-0005-0000-0000-0000F72E0000}"/>
    <cellStyle name="Input 2 2 2 2 2 2 2" xfId="12034" xr:uid="{00000000-0005-0000-0000-0000F82E0000}"/>
    <cellStyle name="Input 2 2 2 2 2 2 2 2" xfId="12035" xr:uid="{00000000-0005-0000-0000-0000F92E0000}"/>
    <cellStyle name="Input 2 2 2 2 2 2 2 2 2" xfId="12036" xr:uid="{00000000-0005-0000-0000-0000FA2E0000}"/>
    <cellStyle name="Input 2 2 2 2 2 2 2 3" xfId="12037" xr:uid="{00000000-0005-0000-0000-0000FB2E0000}"/>
    <cellStyle name="Input 2 2 2 2 2 2 2 3 2" xfId="12038" xr:uid="{00000000-0005-0000-0000-0000FC2E0000}"/>
    <cellStyle name="Input 2 2 2 2 2 2 2 4" xfId="12039" xr:uid="{00000000-0005-0000-0000-0000FD2E0000}"/>
    <cellStyle name="Input 2 2 2 2 2 2 3" xfId="12040" xr:uid="{00000000-0005-0000-0000-0000FE2E0000}"/>
    <cellStyle name="Input 2 2 2 2 2 2 3 2" xfId="12041" xr:uid="{00000000-0005-0000-0000-0000FF2E0000}"/>
    <cellStyle name="Input 2 2 2 2 2 2 4" xfId="12042" xr:uid="{00000000-0005-0000-0000-0000002F0000}"/>
    <cellStyle name="Input 2 2 2 2 2 2 4 2" xfId="12043" xr:uid="{00000000-0005-0000-0000-0000012F0000}"/>
    <cellStyle name="Input 2 2 2 2 2 2 5" xfId="12044" xr:uid="{00000000-0005-0000-0000-0000022F0000}"/>
    <cellStyle name="Input 2 2 2 2 2 2 5 2" xfId="12045" xr:uid="{00000000-0005-0000-0000-0000032F0000}"/>
    <cellStyle name="Input 2 2 2 2 2 2 6" xfId="12046" xr:uid="{00000000-0005-0000-0000-0000042F0000}"/>
    <cellStyle name="Input 2 2 2 2 2 3" xfId="12047" xr:uid="{00000000-0005-0000-0000-0000052F0000}"/>
    <cellStyle name="Input 2 2 2 2 2 3 2" xfId="12048" xr:uid="{00000000-0005-0000-0000-0000062F0000}"/>
    <cellStyle name="Input 2 2 2 2 2 3 2 2" xfId="12049" xr:uid="{00000000-0005-0000-0000-0000072F0000}"/>
    <cellStyle name="Input 2 2 2 2 2 3 3" xfId="12050" xr:uid="{00000000-0005-0000-0000-0000082F0000}"/>
    <cellStyle name="Input 2 2 2 2 2 3 3 2" xfId="12051" xr:uid="{00000000-0005-0000-0000-0000092F0000}"/>
    <cellStyle name="Input 2 2 2 2 2 3 4" xfId="12052" xr:uid="{00000000-0005-0000-0000-00000A2F0000}"/>
    <cellStyle name="Input 2 2 2 2 2 3 4 2" xfId="12053" xr:uid="{00000000-0005-0000-0000-00000B2F0000}"/>
    <cellStyle name="Input 2 2 2 2 2 3 5" xfId="12054" xr:uid="{00000000-0005-0000-0000-00000C2F0000}"/>
    <cellStyle name="Input 2 2 2 2 2 3 6" xfId="12055" xr:uid="{00000000-0005-0000-0000-00000D2F0000}"/>
    <cellStyle name="Input 2 2 2 2 2 4" xfId="12056" xr:uid="{00000000-0005-0000-0000-00000E2F0000}"/>
    <cellStyle name="Input 2 2 2 2 2 4 2" xfId="12057" xr:uid="{00000000-0005-0000-0000-00000F2F0000}"/>
    <cellStyle name="Input 2 2 2 2 2 5" xfId="12058" xr:uid="{00000000-0005-0000-0000-0000102F0000}"/>
    <cellStyle name="Input 2 2 2 2 2 5 2" xfId="12059" xr:uid="{00000000-0005-0000-0000-0000112F0000}"/>
    <cellStyle name="Input 2 2 2 2 2 6" xfId="12060" xr:uid="{00000000-0005-0000-0000-0000122F0000}"/>
    <cellStyle name="Input 2 2 2 2 2 7" xfId="12061" xr:uid="{00000000-0005-0000-0000-0000132F0000}"/>
    <cellStyle name="Input 2 2 2 2 2 8" xfId="12062" xr:uid="{00000000-0005-0000-0000-0000142F0000}"/>
    <cellStyle name="Input 2 2 2 2 3" xfId="12063" xr:uid="{00000000-0005-0000-0000-0000152F0000}"/>
    <cellStyle name="Input 2 2 2 2 3 2" xfId="12064" xr:uid="{00000000-0005-0000-0000-0000162F0000}"/>
    <cellStyle name="Input 2 2 2 2 3 2 2" xfId="12065" xr:uid="{00000000-0005-0000-0000-0000172F0000}"/>
    <cellStyle name="Input 2 2 2 2 3 2 2 2" xfId="12066" xr:uid="{00000000-0005-0000-0000-0000182F0000}"/>
    <cellStyle name="Input 2 2 2 2 3 2 3" xfId="12067" xr:uid="{00000000-0005-0000-0000-0000192F0000}"/>
    <cellStyle name="Input 2 2 2 2 3 2 3 2" xfId="12068" xr:uid="{00000000-0005-0000-0000-00001A2F0000}"/>
    <cellStyle name="Input 2 2 2 2 3 2 4" xfId="12069" xr:uid="{00000000-0005-0000-0000-00001B2F0000}"/>
    <cellStyle name="Input 2 2 2 2 3 2 4 2" xfId="12070" xr:uid="{00000000-0005-0000-0000-00001C2F0000}"/>
    <cellStyle name="Input 2 2 2 2 3 2 5" xfId="12071" xr:uid="{00000000-0005-0000-0000-00001D2F0000}"/>
    <cellStyle name="Input 2 2 2 2 3 2 6" xfId="12072" xr:uid="{00000000-0005-0000-0000-00001E2F0000}"/>
    <cellStyle name="Input 2 2 2 2 3 3" xfId="12073" xr:uid="{00000000-0005-0000-0000-00001F2F0000}"/>
    <cellStyle name="Input 2 2 2 2 3 3 2" xfId="12074" xr:uid="{00000000-0005-0000-0000-0000202F0000}"/>
    <cellStyle name="Input 2 2 2 2 3 4" xfId="12075" xr:uid="{00000000-0005-0000-0000-0000212F0000}"/>
    <cellStyle name="Input 2 2 2 2 3 4 2" xfId="12076" xr:uid="{00000000-0005-0000-0000-0000222F0000}"/>
    <cellStyle name="Input 2 2 2 2 3 5" xfId="12077" xr:uid="{00000000-0005-0000-0000-0000232F0000}"/>
    <cellStyle name="Input 2 2 2 2 3 6" xfId="12078" xr:uid="{00000000-0005-0000-0000-0000242F0000}"/>
    <cellStyle name="Input 2 2 2 2 3 7" xfId="12079" xr:uid="{00000000-0005-0000-0000-0000252F0000}"/>
    <cellStyle name="Input 2 2 2 2 4" xfId="12080" xr:uid="{00000000-0005-0000-0000-0000262F0000}"/>
    <cellStyle name="Input 2 2 2 2 4 2" xfId="12081" xr:uid="{00000000-0005-0000-0000-0000272F0000}"/>
    <cellStyle name="Input 2 2 2 2 4 2 2" xfId="12082" xr:uid="{00000000-0005-0000-0000-0000282F0000}"/>
    <cellStyle name="Input 2 2 2 2 4 3" xfId="12083" xr:uid="{00000000-0005-0000-0000-0000292F0000}"/>
    <cellStyle name="Input 2 2 2 2 4 3 2" xfId="12084" xr:uid="{00000000-0005-0000-0000-00002A2F0000}"/>
    <cellStyle name="Input 2 2 2 2 4 4" xfId="12085" xr:uid="{00000000-0005-0000-0000-00002B2F0000}"/>
    <cellStyle name="Input 2 2 2 2 4 4 2" xfId="12086" xr:uid="{00000000-0005-0000-0000-00002C2F0000}"/>
    <cellStyle name="Input 2 2 2 2 4 5" xfId="12087" xr:uid="{00000000-0005-0000-0000-00002D2F0000}"/>
    <cellStyle name="Input 2 2 2 2 4 6" xfId="12088" xr:uid="{00000000-0005-0000-0000-00002E2F0000}"/>
    <cellStyle name="Input 2 2 2 2 5" xfId="12089" xr:uid="{00000000-0005-0000-0000-00002F2F0000}"/>
    <cellStyle name="Input 2 2 2 2 5 2" xfId="12090" xr:uid="{00000000-0005-0000-0000-0000302F0000}"/>
    <cellStyle name="Input 2 2 2 2 5 3" xfId="12091" xr:uid="{00000000-0005-0000-0000-0000312F0000}"/>
    <cellStyle name="Input 2 2 2 2 6" xfId="12092" xr:uid="{00000000-0005-0000-0000-0000322F0000}"/>
    <cellStyle name="Input 2 2 2 2 6 2" xfId="12093" xr:uid="{00000000-0005-0000-0000-0000332F0000}"/>
    <cellStyle name="Input 2 2 2 2 7" xfId="12094" xr:uid="{00000000-0005-0000-0000-0000342F0000}"/>
    <cellStyle name="Input 2 2 2 2 8" xfId="12095" xr:uid="{00000000-0005-0000-0000-0000352F0000}"/>
    <cellStyle name="Input 2 2 2 2 9" xfId="12096" xr:uid="{00000000-0005-0000-0000-0000362F0000}"/>
    <cellStyle name="Input 2 2 2 3" xfId="12097" xr:uid="{00000000-0005-0000-0000-0000372F0000}"/>
    <cellStyle name="Input 2 2 2 3 2" xfId="12098" xr:uid="{00000000-0005-0000-0000-0000382F0000}"/>
    <cellStyle name="Input 2 2 2 3 2 2" xfId="12099" xr:uid="{00000000-0005-0000-0000-0000392F0000}"/>
    <cellStyle name="Input 2 2 2 3 2 2 2" xfId="12100" xr:uid="{00000000-0005-0000-0000-00003A2F0000}"/>
    <cellStyle name="Input 2 2 2 3 2 2 2 2" xfId="12101" xr:uid="{00000000-0005-0000-0000-00003B2F0000}"/>
    <cellStyle name="Input 2 2 2 3 2 2 2 2 2" xfId="12102" xr:uid="{00000000-0005-0000-0000-00003C2F0000}"/>
    <cellStyle name="Input 2 2 2 3 2 2 2 3" xfId="12103" xr:uid="{00000000-0005-0000-0000-00003D2F0000}"/>
    <cellStyle name="Input 2 2 2 3 2 2 2 3 2" xfId="12104" xr:uid="{00000000-0005-0000-0000-00003E2F0000}"/>
    <cellStyle name="Input 2 2 2 3 2 2 2 4" xfId="12105" xr:uid="{00000000-0005-0000-0000-00003F2F0000}"/>
    <cellStyle name="Input 2 2 2 3 2 2 3" xfId="12106" xr:uid="{00000000-0005-0000-0000-0000402F0000}"/>
    <cellStyle name="Input 2 2 2 3 2 2 3 2" xfId="12107" xr:uid="{00000000-0005-0000-0000-0000412F0000}"/>
    <cellStyle name="Input 2 2 2 3 2 2 4" xfId="12108" xr:uid="{00000000-0005-0000-0000-0000422F0000}"/>
    <cellStyle name="Input 2 2 2 3 2 2 4 2" xfId="12109" xr:uid="{00000000-0005-0000-0000-0000432F0000}"/>
    <cellStyle name="Input 2 2 2 3 2 2 5" xfId="12110" xr:uid="{00000000-0005-0000-0000-0000442F0000}"/>
    <cellStyle name="Input 2 2 2 3 2 2 5 2" xfId="12111" xr:uid="{00000000-0005-0000-0000-0000452F0000}"/>
    <cellStyle name="Input 2 2 2 3 2 2 6" xfId="12112" xr:uid="{00000000-0005-0000-0000-0000462F0000}"/>
    <cellStyle name="Input 2 2 2 3 2 3" xfId="12113" xr:uid="{00000000-0005-0000-0000-0000472F0000}"/>
    <cellStyle name="Input 2 2 2 3 2 3 2" xfId="12114" xr:uid="{00000000-0005-0000-0000-0000482F0000}"/>
    <cellStyle name="Input 2 2 2 3 2 3 2 2" xfId="12115" xr:uid="{00000000-0005-0000-0000-0000492F0000}"/>
    <cellStyle name="Input 2 2 2 3 2 3 3" xfId="12116" xr:uid="{00000000-0005-0000-0000-00004A2F0000}"/>
    <cellStyle name="Input 2 2 2 3 2 3 3 2" xfId="12117" xr:uid="{00000000-0005-0000-0000-00004B2F0000}"/>
    <cellStyle name="Input 2 2 2 3 2 3 4" xfId="12118" xr:uid="{00000000-0005-0000-0000-00004C2F0000}"/>
    <cellStyle name="Input 2 2 2 3 2 4" xfId="12119" xr:uid="{00000000-0005-0000-0000-00004D2F0000}"/>
    <cellStyle name="Input 2 2 2 3 2 4 2" xfId="12120" xr:uid="{00000000-0005-0000-0000-00004E2F0000}"/>
    <cellStyle name="Input 2 2 2 3 2 5" xfId="12121" xr:uid="{00000000-0005-0000-0000-00004F2F0000}"/>
    <cellStyle name="Input 2 2 2 3 2 5 2" xfId="12122" xr:uid="{00000000-0005-0000-0000-0000502F0000}"/>
    <cellStyle name="Input 2 2 2 3 2 6" xfId="12123" xr:uid="{00000000-0005-0000-0000-0000512F0000}"/>
    <cellStyle name="Input 2 2 2 3 2 6 2" xfId="12124" xr:uid="{00000000-0005-0000-0000-0000522F0000}"/>
    <cellStyle name="Input 2 2 2 3 2 7" xfId="12125" xr:uid="{00000000-0005-0000-0000-0000532F0000}"/>
    <cellStyle name="Input 2 2 2 3 3" xfId="12126" xr:uid="{00000000-0005-0000-0000-0000542F0000}"/>
    <cellStyle name="Input 2 2 2 3 3 2" xfId="12127" xr:uid="{00000000-0005-0000-0000-0000552F0000}"/>
    <cellStyle name="Input 2 2 2 3 3 2 2" xfId="12128" xr:uid="{00000000-0005-0000-0000-0000562F0000}"/>
    <cellStyle name="Input 2 2 2 3 3 2 2 2" xfId="12129" xr:uid="{00000000-0005-0000-0000-0000572F0000}"/>
    <cellStyle name="Input 2 2 2 3 3 2 3" xfId="12130" xr:uid="{00000000-0005-0000-0000-0000582F0000}"/>
    <cellStyle name="Input 2 2 2 3 3 2 3 2" xfId="12131" xr:uid="{00000000-0005-0000-0000-0000592F0000}"/>
    <cellStyle name="Input 2 2 2 3 3 2 4" xfId="12132" xr:uid="{00000000-0005-0000-0000-00005A2F0000}"/>
    <cellStyle name="Input 2 2 2 3 3 3" xfId="12133" xr:uid="{00000000-0005-0000-0000-00005B2F0000}"/>
    <cellStyle name="Input 2 2 2 3 3 3 2" xfId="12134" xr:uid="{00000000-0005-0000-0000-00005C2F0000}"/>
    <cellStyle name="Input 2 2 2 3 3 4" xfId="12135" xr:uid="{00000000-0005-0000-0000-00005D2F0000}"/>
    <cellStyle name="Input 2 2 2 3 3 4 2" xfId="12136" xr:uid="{00000000-0005-0000-0000-00005E2F0000}"/>
    <cellStyle name="Input 2 2 2 3 3 5" xfId="12137" xr:uid="{00000000-0005-0000-0000-00005F2F0000}"/>
    <cellStyle name="Input 2 2 2 3 3 5 2" xfId="12138" xr:uid="{00000000-0005-0000-0000-0000602F0000}"/>
    <cellStyle name="Input 2 2 2 3 3 6" xfId="12139" xr:uid="{00000000-0005-0000-0000-0000612F0000}"/>
    <cellStyle name="Input 2 2 2 3 4" xfId="12140" xr:uid="{00000000-0005-0000-0000-0000622F0000}"/>
    <cellStyle name="Input 2 2 2 3 4 2" xfId="12141" xr:uid="{00000000-0005-0000-0000-0000632F0000}"/>
    <cellStyle name="Input 2 2 2 3 4 2 2" xfId="12142" xr:uid="{00000000-0005-0000-0000-0000642F0000}"/>
    <cellStyle name="Input 2 2 2 3 4 3" xfId="12143" xr:uid="{00000000-0005-0000-0000-0000652F0000}"/>
    <cellStyle name="Input 2 2 2 3 4 3 2" xfId="12144" xr:uid="{00000000-0005-0000-0000-0000662F0000}"/>
    <cellStyle name="Input 2 2 2 3 4 4" xfId="12145" xr:uid="{00000000-0005-0000-0000-0000672F0000}"/>
    <cellStyle name="Input 2 2 2 3 4 4 2" xfId="12146" xr:uid="{00000000-0005-0000-0000-0000682F0000}"/>
    <cellStyle name="Input 2 2 2 3 4 5" xfId="12147" xr:uid="{00000000-0005-0000-0000-0000692F0000}"/>
    <cellStyle name="Input 2 2 2 3 4 6" xfId="12148" xr:uid="{00000000-0005-0000-0000-00006A2F0000}"/>
    <cellStyle name="Input 2 2 2 3 5" xfId="12149" xr:uid="{00000000-0005-0000-0000-00006B2F0000}"/>
    <cellStyle name="Input 2 2 2 3 5 2" xfId="12150" xr:uid="{00000000-0005-0000-0000-00006C2F0000}"/>
    <cellStyle name="Input 2 2 2 3 6" xfId="12151" xr:uid="{00000000-0005-0000-0000-00006D2F0000}"/>
    <cellStyle name="Input 2 2 2 3 6 2" xfId="12152" xr:uid="{00000000-0005-0000-0000-00006E2F0000}"/>
    <cellStyle name="Input 2 2 2 3 7" xfId="12153" xr:uid="{00000000-0005-0000-0000-00006F2F0000}"/>
    <cellStyle name="Input 2 2 2 3 8" xfId="12154" xr:uid="{00000000-0005-0000-0000-0000702F0000}"/>
    <cellStyle name="Input 2 2 2 4" xfId="12155" xr:uid="{00000000-0005-0000-0000-0000712F0000}"/>
    <cellStyle name="Input 2 2 2 4 2" xfId="12156" xr:uid="{00000000-0005-0000-0000-0000722F0000}"/>
    <cellStyle name="Input 2 2 2 4 2 2" xfId="12157" xr:uid="{00000000-0005-0000-0000-0000732F0000}"/>
    <cellStyle name="Input 2 2 2 4 2 2 2" xfId="12158" xr:uid="{00000000-0005-0000-0000-0000742F0000}"/>
    <cellStyle name="Input 2 2 2 4 2 2 2 2" xfId="12159" xr:uid="{00000000-0005-0000-0000-0000752F0000}"/>
    <cellStyle name="Input 2 2 2 4 2 2 3" xfId="12160" xr:uid="{00000000-0005-0000-0000-0000762F0000}"/>
    <cellStyle name="Input 2 2 2 4 2 2 3 2" xfId="12161" xr:uid="{00000000-0005-0000-0000-0000772F0000}"/>
    <cellStyle name="Input 2 2 2 4 2 2 4" xfId="12162" xr:uid="{00000000-0005-0000-0000-0000782F0000}"/>
    <cellStyle name="Input 2 2 2 4 2 3" xfId="12163" xr:uid="{00000000-0005-0000-0000-0000792F0000}"/>
    <cellStyle name="Input 2 2 2 4 2 3 2" xfId="12164" xr:uid="{00000000-0005-0000-0000-00007A2F0000}"/>
    <cellStyle name="Input 2 2 2 4 2 4" xfId="12165" xr:uid="{00000000-0005-0000-0000-00007B2F0000}"/>
    <cellStyle name="Input 2 2 2 4 2 4 2" xfId="12166" xr:uid="{00000000-0005-0000-0000-00007C2F0000}"/>
    <cellStyle name="Input 2 2 2 4 2 5" xfId="12167" xr:uid="{00000000-0005-0000-0000-00007D2F0000}"/>
    <cellStyle name="Input 2 2 2 4 2 5 2" xfId="12168" xr:uid="{00000000-0005-0000-0000-00007E2F0000}"/>
    <cellStyle name="Input 2 2 2 4 2 6" xfId="12169" xr:uid="{00000000-0005-0000-0000-00007F2F0000}"/>
    <cellStyle name="Input 2 2 2 4 2 6 2" xfId="12170" xr:uid="{00000000-0005-0000-0000-0000802F0000}"/>
    <cellStyle name="Input 2 2 2 4 2 7" xfId="12171" xr:uid="{00000000-0005-0000-0000-0000812F0000}"/>
    <cellStyle name="Input 2 2 2 4 3" xfId="12172" xr:uid="{00000000-0005-0000-0000-0000822F0000}"/>
    <cellStyle name="Input 2 2 2 4 3 2" xfId="12173" xr:uid="{00000000-0005-0000-0000-0000832F0000}"/>
    <cellStyle name="Input 2 2 2 4 3 2 2" xfId="12174" xr:uid="{00000000-0005-0000-0000-0000842F0000}"/>
    <cellStyle name="Input 2 2 2 4 3 3" xfId="12175" xr:uid="{00000000-0005-0000-0000-0000852F0000}"/>
    <cellStyle name="Input 2 2 2 4 3 3 2" xfId="12176" xr:uid="{00000000-0005-0000-0000-0000862F0000}"/>
    <cellStyle name="Input 2 2 2 4 3 4" xfId="12177" xr:uid="{00000000-0005-0000-0000-0000872F0000}"/>
    <cellStyle name="Input 2 2 2 4 3 4 2" xfId="12178" xr:uid="{00000000-0005-0000-0000-0000882F0000}"/>
    <cellStyle name="Input 2 2 2 4 3 5" xfId="12179" xr:uid="{00000000-0005-0000-0000-0000892F0000}"/>
    <cellStyle name="Input 2 2 2 4 3 6" xfId="12180" xr:uid="{00000000-0005-0000-0000-00008A2F0000}"/>
    <cellStyle name="Input 2 2 2 4 4" xfId="12181" xr:uid="{00000000-0005-0000-0000-00008B2F0000}"/>
    <cellStyle name="Input 2 2 2 4 4 2" xfId="12182" xr:uid="{00000000-0005-0000-0000-00008C2F0000}"/>
    <cellStyle name="Input 2 2 2 4 5" xfId="12183" xr:uid="{00000000-0005-0000-0000-00008D2F0000}"/>
    <cellStyle name="Input 2 2 2 4 5 2" xfId="12184" xr:uid="{00000000-0005-0000-0000-00008E2F0000}"/>
    <cellStyle name="Input 2 2 2 4 6" xfId="12185" xr:uid="{00000000-0005-0000-0000-00008F2F0000}"/>
    <cellStyle name="Input 2 2 2 4 6 2" xfId="12186" xr:uid="{00000000-0005-0000-0000-0000902F0000}"/>
    <cellStyle name="Input 2 2 2 4 7" xfId="12187" xr:uid="{00000000-0005-0000-0000-0000912F0000}"/>
    <cellStyle name="Input 2 2 2 4 7 2" xfId="12188" xr:uid="{00000000-0005-0000-0000-0000922F0000}"/>
    <cellStyle name="Input 2 2 2 4 8" xfId="12189" xr:uid="{00000000-0005-0000-0000-0000932F0000}"/>
    <cellStyle name="Input 2 2 2 5" xfId="12190" xr:uid="{00000000-0005-0000-0000-0000942F0000}"/>
    <cellStyle name="Input 2 2 2 5 2" xfId="12191" xr:uid="{00000000-0005-0000-0000-0000952F0000}"/>
    <cellStyle name="Input 2 2 2 5 2 2" xfId="12192" xr:uid="{00000000-0005-0000-0000-0000962F0000}"/>
    <cellStyle name="Input 2 2 2 5 2 2 2" xfId="12193" xr:uid="{00000000-0005-0000-0000-0000972F0000}"/>
    <cellStyle name="Input 2 2 2 5 2 3" xfId="12194" xr:uid="{00000000-0005-0000-0000-0000982F0000}"/>
    <cellStyle name="Input 2 2 2 5 2 3 2" xfId="12195" xr:uid="{00000000-0005-0000-0000-0000992F0000}"/>
    <cellStyle name="Input 2 2 2 5 2 4" xfId="12196" xr:uid="{00000000-0005-0000-0000-00009A2F0000}"/>
    <cellStyle name="Input 2 2 2 5 2 4 2" xfId="12197" xr:uid="{00000000-0005-0000-0000-00009B2F0000}"/>
    <cellStyle name="Input 2 2 2 5 2 5" xfId="12198" xr:uid="{00000000-0005-0000-0000-00009C2F0000}"/>
    <cellStyle name="Input 2 2 2 5 2 6" xfId="12199" xr:uid="{00000000-0005-0000-0000-00009D2F0000}"/>
    <cellStyle name="Input 2 2 2 5 3" xfId="12200" xr:uid="{00000000-0005-0000-0000-00009E2F0000}"/>
    <cellStyle name="Input 2 2 2 5 3 2" xfId="12201" xr:uid="{00000000-0005-0000-0000-00009F2F0000}"/>
    <cellStyle name="Input 2 2 2 5 3 2 2" xfId="12202" xr:uid="{00000000-0005-0000-0000-0000A02F0000}"/>
    <cellStyle name="Input 2 2 2 5 3 3" xfId="12203" xr:uid="{00000000-0005-0000-0000-0000A12F0000}"/>
    <cellStyle name="Input 2 2 2 5 3 4" xfId="12204" xr:uid="{00000000-0005-0000-0000-0000A22F0000}"/>
    <cellStyle name="Input 2 2 2 5 3 5" xfId="12205" xr:uid="{00000000-0005-0000-0000-0000A32F0000}"/>
    <cellStyle name="Input 2 2 2 5 3 6" xfId="12206" xr:uid="{00000000-0005-0000-0000-0000A42F0000}"/>
    <cellStyle name="Input 2 2 2 5 4" xfId="12207" xr:uid="{00000000-0005-0000-0000-0000A52F0000}"/>
    <cellStyle name="Input 2 2 2 5 4 2" xfId="12208" xr:uid="{00000000-0005-0000-0000-0000A62F0000}"/>
    <cellStyle name="Input 2 2 2 5 5" xfId="12209" xr:uid="{00000000-0005-0000-0000-0000A72F0000}"/>
    <cellStyle name="Input 2 2 2 5 5 2" xfId="12210" xr:uid="{00000000-0005-0000-0000-0000A82F0000}"/>
    <cellStyle name="Input 2 2 2 5 6" xfId="12211" xr:uid="{00000000-0005-0000-0000-0000A92F0000}"/>
    <cellStyle name="Input 2 2 2 5 6 2" xfId="12212" xr:uid="{00000000-0005-0000-0000-0000AA2F0000}"/>
    <cellStyle name="Input 2 2 2 5 7" xfId="12213" xr:uid="{00000000-0005-0000-0000-0000AB2F0000}"/>
    <cellStyle name="Input 2 2 2 5 8" xfId="12214" xr:uid="{00000000-0005-0000-0000-0000AC2F0000}"/>
    <cellStyle name="Input 2 2 2 6" xfId="12215" xr:uid="{00000000-0005-0000-0000-0000AD2F0000}"/>
    <cellStyle name="Input 2 2 2 6 2" xfId="12216" xr:uid="{00000000-0005-0000-0000-0000AE2F0000}"/>
    <cellStyle name="Input 2 2 2 6 2 2" xfId="12217" xr:uid="{00000000-0005-0000-0000-0000AF2F0000}"/>
    <cellStyle name="Input 2 2 2 6 2 2 2" xfId="12218" xr:uid="{00000000-0005-0000-0000-0000B02F0000}"/>
    <cellStyle name="Input 2 2 2 6 2 3" xfId="12219" xr:uid="{00000000-0005-0000-0000-0000B12F0000}"/>
    <cellStyle name="Input 2 2 2 6 2 4" xfId="12220" xr:uid="{00000000-0005-0000-0000-0000B22F0000}"/>
    <cellStyle name="Input 2 2 2 6 2 5" xfId="12221" xr:uid="{00000000-0005-0000-0000-0000B32F0000}"/>
    <cellStyle name="Input 2 2 2 6 2 6" xfId="12222" xr:uid="{00000000-0005-0000-0000-0000B42F0000}"/>
    <cellStyle name="Input 2 2 2 6 3" xfId="12223" xr:uid="{00000000-0005-0000-0000-0000B52F0000}"/>
    <cellStyle name="Input 2 2 2 6 3 2" xfId="12224" xr:uid="{00000000-0005-0000-0000-0000B62F0000}"/>
    <cellStyle name="Input 2 2 2 6 3 2 2" xfId="12225" xr:uid="{00000000-0005-0000-0000-0000B72F0000}"/>
    <cellStyle name="Input 2 2 2 6 3 3" xfId="12226" xr:uid="{00000000-0005-0000-0000-0000B82F0000}"/>
    <cellStyle name="Input 2 2 2 6 3 4" xfId="12227" xr:uid="{00000000-0005-0000-0000-0000B92F0000}"/>
    <cellStyle name="Input 2 2 2 6 3 5" xfId="12228" xr:uid="{00000000-0005-0000-0000-0000BA2F0000}"/>
    <cellStyle name="Input 2 2 2 6 3 6" xfId="12229" xr:uid="{00000000-0005-0000-0000-0000BB2F0000}"/>
    <cellStyle name="Input 2 2 2 6 4" xfId="12230" xr:uid="{00000000-0005-0000-0000-0000BC2F0000}"/>
    <cellStyle name="Input 2 2 2 6 4 2" xfId="12231" xr:uid="{00000000-0005-0000-0000-0000BD2F0000}"/>
    <cellStyle name="Input 2 2 2 6 5" xfId="12232" xr:uid="{00000000-0005-0000-0000-0000BE2F0000}"/>
    <cellStyle name="Input 2 2 2 6 6" xfId="12233" xr:uid="{00000000-0005-0000-0000-0000BF2F0000}"/>
    <cellStyle name="Input 2 2 2 6 7" xfId="12234" xr:uid="{00000000-0005-0000-0000-0000C02F0000}"/>
    <cellStyle name="Input 2 2 2 6 8" xfId="12235" xr:uid="{00000000-0005-0000-0000-0000C12F0000}"/>
    <cellStyle name="Input 2 2 2 7" xfId="12236" xr:uid="{00000000-0005-0000-0000-0000C22F0000}"/>
    <cellStyle name="Input 2 2 2 7 2" xfId="12237" xr:uid="{00000000-0005-0000-0000-0000C32F0000}"/>
    <cellStyle name="Input 2 2 2 7 2 2" xfId="12238" xr:uid="{00000000-0005-0000-0000-0000C42F0000}"/>
    <cellStyle name="Input 2 2 2 7 2 3" xfId="12239" xr:uid="{00000000-0005-0000-0000-0000C52F0000}"/>
    <cellStyle name="Input 2 2 2 7 2 4" xfId="12240" xr:uid="{00000000-0005-0000-0000-0000C62F0000}"/>
    <cellStyle name="Input 2 2 2 7 2 5" xfId="12241" xr:uid="{00000000-0005-0000-0000-0000C72F0000}"/>
    <cellStyle name="Input 2 2 2 7 2 6" xfId="12242" xr:uid="{00000000-0005-0000-0000-0000C82F0000}"/>
    <cellStyle name="Input 2 2 2 7 3" xfId="12243" xr:uid="{00000000-0005-0000-0000-0000C92F0000}"/>
    <cellStyle name="Input 2 2 2 7 3 2" xfId="12244" xr:uid="{00000000-0005-0000-0000-0000CA2F0000}"/>
    <cellStyle name="Input 2 2 2 7 3 3" xfId="12245" xr:uid="{00000000-0005-0000-0000-0000CB2F0000}"/>
    <cellStyle name="Input 2 2 2 7 3 4" xfId="12246" xr:uid="{00000000-0005-0000-0000-0000CC2F0000}"/>
    <cellStyle name="Input 2 2 2 7 3 5" xfId="12247" xr:uid="{00000000-0005-0000-0000-0000CD2F0000}"/>
    <cellStyle name="Input 2 2 2 7 3 6" xfId="12248" xr:uid="{00000000-0005-0000-0000-0000CE2F0000}"/>
    <cellStyle name="Input 2 2 2 7 4" xfId="12249" xr:uid="{00000000-0005-0000-0000-0000CF2F0000}"/>
    <cellStyle name="Input 2 2 2 7 4 2" xfId="12250" xr:uid="{00000000-0005-0000-0000-0000D02F0000}"/>
    <cellStyle name="Input 2 2 2 7 5" xfId="12251" xr:uid="{00000000-0005-0000-0000-0000D12F0000}"/>
    <cellStyle name="Input 2 2 2 7 6" xfId="12252" xr:uid="{00000000-0005-0000-0000-0000D22F0000}"/>
    <cellStyle name="Input 2 2 2 7 7" xfId="12253" xr:uid="{00000000-0005-0000-0000-0000D32F0000}"/>
    <cellStyle name="Input 2 2 2 7 8" xfId="12254" xr:uid="{00000000-0005-0000-0000-0000D42F0000}"/>
    <cellStyle name="Input 2 2 2 8" xfId="12255" xr:uid="{00000000-0005-0000-0000-0000D52F0000}"/>
    <cellStyle name="Input 2 2 2 8 2" xfId="12256" xr:uid="{00000000-0005-0000-0000-0000D62F0000}"/>
    <cellStyle name="Input 2 2 2 8 2 2" xfId="12257" xr:uid="{00000000-0005-0000-0000-0000D72F0000}"/>
    <cellStyle name="Input 2 2 2 8 2 3" xfId="12258" xr:uid="{00000000-0005-0000-0000-0000D82F0000}"/>
    <cellStyle name="Input 2 2 2 8 2 4" xfId="12259" xr:uid="{00000000-0005-0000-0000-0000D92F0000}"/>
    <cellStyle name="Input 2 2 2 8 2 5" xfId="12260" xr:uid="{00000000-0005-0000-0000-0000DA2F0000}"/>
    <cellStyle name="Input 2 2 2 8 2 6" xfId="12261" xr:uid="{00000000-0005-0000-0000-0000DB2F0000}"/>
    <cellStyle name="Input 2 2 2 8 3" xfId="12262" xr:uid="{00000000-0005-0000-0000-0000DC2F0000}"/>
    <cellStyle name="Input 2 2 2 8 3 2" xfId="12263" xr:uid="{00000000-0005-0000-0000-0000DD2F0000}"/>
    <cellStyle name="Input 2 2 2 8 3 3" xfId="12264" xr:uid="{00000000-0005-0000-0000-0000DE2F0000}"/>
    <cellStyle name="Input 2 2 2 8 3 4" xfId="12265" xr:uid="{00000000-0005-0000-0000-0000DF2F0000}"/>
    <cellStyle name="Input 2 2 2 8 3 5" xfId="12266" xr:uid="{00000000-0005-0000-0000-0000E02F0000}"/>
    <cellStyle name="Input 2 2 2 8 3 6" xfId="12267" xr:uid="{00000000-0005-0000-0000-0000E12F0000}"/>
    <cellStyle name="Input 2 2 2 8 4" xfId="12268" xr:uid="{00000000-0005-0000-0000-0000E22F0000}"/>
    <cellStyle name="Input 2 2 2 8 4 2" xfId="12269" xr:uid="{00000000-0005-0000-0000-0000E32F0000}"/>
    <cellStyle name="Input 2 2 2 8 5" xfId="12270" xr:uid="{00000000-0005-0000-0000-0000E42F0000}"/>
    <cellStyle name="Input 2 2 2 8 6" xfId="12271" xr:uid="{00000000-0005-0000-0000-0000E52F0000}"/>
    <cellStyle name="Input 2 2 2 8 7" xfId="12272" xr:uid="{00000000-0005-0000-0000-0000E62F0000}"/>
    <cellStyle name="Input 2 2 2 8 8" xfId="12273" xr:uid="{00000000-0005-0000-0000-0000E72F0000}"/>
    <cellStyle name="Input 2 2 2 9" xfId="12274" xr:uid="{00000000-0005-0000-0000-0000E82F0000}"/>
    <cellStyle name="Input 2 2 2 9 2" xfId="12275" xr:uid="{00000000-0005-0000-0000-0000E92F0000}"/>
    <cellStyle name="Input 2 2 2 9 2 2" xfId="12276" xr:uid="{00000000-0005-0000-0000-0000EA2F0000}"/>
    <cellStyle name="Input 2 2 2 9 2 3" xfId="12277" xr:uid="{00000000-0005-0000-0000-0000EB2F0000}"/>
    <cellStyle name="Input 2 2 2 9 2 4" xfId="12278" xr:uid="{00000000-0005-0000-0000-0000EC2F0000}"/>
    <cellStyle name="Input 2 2 2 9 2 5" xfId="12279" xr:uid="{00000000-0005-0000-0000-0000ED2F0000}"/>
    <cellStyle name="Input 2 2 2 9 2 6" xfId="12280" xr:uid="{00000000-0005-0000-0000-0000EE2F0000}"/>
    <cellStyle name="Input 2 2 2 9 3" xfId="12281" xr:uid="{00000000-0005-0000-0000-0000EF2F0000}"/>
    <cellStyle name="Input 2 2 2 9 3 2" xfId="12282" xr:uid="{00000000-0005-0000-0000-0000F02F0000}"/>
    <cellStyle name="Input 2 2 2 9 3 3" xfId="12283" xr:uid="{00000000-0005-0000-0000-0000F12F0000}"/>
    <cellStyle name="Input 2 2 2 9 3 4" xfId="12284" xr:uid="{00000000-0005-0000-0000-0000F22F0000}"/>
    <cellStyle name="Input 2 2 2 9 3 5" xfId="12285" xr:uid="{00000000-0005-0000-0000-0000F32F0000}"/>
    <cellStyle name="Input 2 2 2 9 3 6" xfId="12286" xr:uid="{00000000-0005-0000-0000-0000F42F0000}"/>
    <cellStyle name="Input 2 2 2 9 4" xfId="12287" xr:uid="{00000000-0005-0000-0000-0000F52F0000}"/>
    <cellStyle name="Input 2 2 2 9 5" xfId="12288" xr:uid="{00000000-0005-0000-0000-0000F62F0000}"/>
    <cellStyle name="Input 2 2 2 9 6" xfId="12289" xr:uid="{00000000-0005-0000-0000-0000F72F0000}"/>
    <cellStyle name="Input 2 2 2 9 7" xfId="12290" xr:uid="{00000000-0005-0000-0000-0000F82F0000}"/>
    <cellStyle name="Input 2 2 2 9 8" xfId="12291" xr:uid="{00000000-0005-0000-0000-0000F92F0000}"/>
    <cellStyle name="Input 2 2 3" xfId="12292" xr:uid="{00000000-0005-0000-0000-0000FA2F0000}"/>
    <cellStyle name="Input 2 2 3 10" xfId="12293" xr:uid="{00000000-0005-0000-0000-0000FB2F0000}"/>
    <cellStyle name="Input 2 2 3 10 2" xfId="12294" xr:uid="{00000000-0005-0000-0000-0000FC2F0000}"/>
    <cellStyle name="Input 2 2 3 10 2 2" xfId="12295" xr:uid="{00000000-0005-0000-0000-0000FD2F0000}"/>
    <cellStyle name="Input 2 2 3 10 2 3" xfId="12296" xr:uid="{00000000-0005-0000-0000-0000FE2F0000}"/>
    <cellStyle name="Input 2 2 3 10 2 4" xfId="12297" xr:uid="{00000000-0005-0000-0000-0000FF2F0000}"/>
    <cellStyle name="Input 2 2 3 10 2 5" xfId="12298" xr:uid="{00000000-0005-0000-0000-000000300000}"/>
    <cellStyle name="Input 2 2 3 10 2 6" xfId="12299" xr:uid="{00000000-0005-0000-0000-000001300000}"/>
    <cellStyle name="Input 2 2 3 10 3" xfId="12300" xr:uid="{00000000-0005-0000-0000-000002300000}"/>
    <cellStyle name="Input 2 2 3 10 3 2" xfId="12301" xr:uid="{00000000-0005-0000-0000-000003300000}"/>
    <cellStyle name="Input 2 2 3 10 3 3" xfId="12302" xr:uid="{00000000-0005-0000-0000-000004300000}"/>
    <cellStyle name="Input 2 2 3 10 3 4" xfId="12303" xr:uid="{00000000-0005-0000-0000-000005300000}"/>
    <cellStyle name="Input 2 2 3 10 3 5" xfId="12304" xr:uid="{00000000-0005-0000-0000-000006300000}"/>
    <cellStyle name="Input 2 2 3 10 3 6" xfId="12305" xr:uid="{00000000-0005-0000-0000-000007300000}"/>
    <cellStyle name="Input 2 2 3 10 4" xfId="12306" xr:uid="{00000000-0005-0000-0000-000008300000}"/>
    <cellStyle name="Input 2 2 3 10 5" xfId="12307" xr:uid="{00000000-0005-0000-0000-000009300000}"/>
    <cellStyle name="Input 2 2 3 10 6" xfId="12308" xr:uid="{00000000-0005-0000-0000-00000A300000}"/>
    <cellStyle name="Input 2 2 3 10 7" xfId="12309" xr:uid="{00000000-0005-0000-0000-00000B300000}"/>
    <cellStyle name="Input 2 2 3 10 8" xfId="12310" xr:uid="{00000000-0005-0000-0000-00000C300000}"/>
    <cellStyle name="Input 2 2 3 11" xfId="12311" xr:uid="{00000000-0005-0000-0000-00000D300000}"/>
    <cellStyle name="Input 2 2 3 11 2" xfId="12312" xr:uid="{00000000-0005-0000-0000-00000E300000}"/>
    <cellStyle name="Input 2 2 3 11 3" xfId="12313" xr:uid="{00000000-0005-0000-0000-00000F300000}"/>
    <cellStyle name="Input 2 2 3 11 4" xfId="12314" xr:uid="{00000000-0005-0000-0000-000010300000}"/>
    <cellStyle name="Input 2 2 3 11 5" xfId="12315" xr:uid="{00000000-0005-0000-0000-000011300000}"/>
    <cellStyle name="Input 2 2 3 11 6" xfId="12316" xr:uid="{00000000-0005-0000-0000-000012300000}"/>
    <cellStyle name="Input 2 2 3 12" xfId="12317" xr:uid="{00000000-0005-0000-0000-000013300000}"/>
    <cellStyle name="Input 2 2 3 12 2" xfId="12318" xr:uid="{00000000-0005-0000-0000-000014300000}"/>
    <cellStyle name="Input 2 2 3 12 3" xfId="12319" xr:uid="{00000000-0005-0000-0000-000015300000}"/>
    <cellStyle name="Input 2 2 3 12 4" xfId="12320" xr:uid="{00000000-0005-0000-0000-000016300000}"/>
    <cellStyle name="Input 2 2 3 12 5" xfId="12321" xr:uid="{00000000-0005-0000-0000-000017300000}"/>
    <cellStyle name="Input 2 2 3 12 6" xfId="12322" xr:uid="{00000000-0005-0000-0000-000018300000}"/>
    <cellStyle name="Input 2 2 3 13" xfId="12323" xr:uid="{00000000-0005-0000-0000-000019300000}"/>
    <cellStyle name="Input 2 2 3 13 2" xfId="12324" xr:uid="{00000000-0005-0000-0000-00001A300000}"/>
    <cellStyle name="Input 2 2 3 14" xfId="12325" xr:uid="{00000000-0005-0000-0000-00001B300000}"/>
    <cellStyle name="Input 2 2 3 15" xfId="12326" xr:uid="{00000000-0005-0000-0000-00001C300000}"/>
    <cellStyle name="Input 2 2 3 16" xfId="12327" xr:uid="{00000000-0005-0000-0000-00001D300000}"/>
    <cellStyle name="Input 2 2 3 17" xfId="12328" xr:uid="{00000000-0005-0000-0000-00001E300000}"/>
    <cellStyle name="Input 2 2 3 18" xfId="12329" xr:uid="{00000000-0005-0000-0000-00001F300000}"/>
    <cellStyle name="Input 2 2 3 19" xfId="12330" xr:uid="{00000000-0005-0000-0000-000020300000}"/>
    <cellStyle name="Input 2 2 3 2" xfId="12331" xr:uid="{00000000-0005-0000-0000-000021300000}"/>
    <cellStyle name="Input 2 2 3 2 2" xfId="12332" xr:uid="{00000000-0005-0000-0000-000022300000}"/>
    <cellStyle name="Input 2 2 3 2 2 2" xfId="12333" xr:uid="{00000000-0005-0000-0000-000023300000}"/>
    <cellStyle name="Input 2 2 3 2 2 2 2" xfId="12334" xr:uid="{00000000-0005-0000-0000-000024300000}"/>
    <cellStyle name="Input 2 2 3 2 2 2 2 2" xfId="12335" xr:uid="{00000000-0005-0000-0000-000025300000}"/>
    <cellStyle name="Input 2 2 3 2 2 2 3" xfId="12336" xr:uid="{00000000-0005-0000-0000-000026300000}"/>
    <cellStyle name="Input 2 2 3 2 2 2 3 2" xfId="12337" xr:uid="{00000000-0005-0000-0000-000027300000}"/>
    <cellStyle name="Input 2 2 3 2 2 2 4" xfId="12338" xr:uid="{00000000-0005-0000-0000-000028300000}"/>
    <cellStyle name="Input 2 2 3 2 2 2 4 2" xfId="12339" xr:uid="{00000000-0005-0000-0000-000029300000}"/>
    <cellStyle name="Input 2 2 3 2 2 2 5" xfId="12340" xr:uid="{00000000-0005-0000-0000-00002A300000}"/>
    <cellStyle name="Input 2 2 3 2 2 2 6" xfId="12341" xr:uid="{00000000-0005-0000-0000-00002B300000}"/>
    <cellStyle name="Input 2 2 3 2 2 3" xfId="12342" xr:uid="{00000000-0005-0000-0000-00002C300000}"/>
    <cellStyle name="Input 2 2 3 2 2 3 2" xfId="12343" xr:uid="{00000000-0005-0000-0000-00002D300000}"/>
    <cellStyle name="Input 2 2 3 2 2 4" xfId="12344" xr:uid="{00000000-0005-0000-0000-00002E300000}"/>
    <cellStyle name="Input 2 2 3 2 2 4 2" xfId="12345" xr:uid="{00000000-0005-0000-0000-00002F300000}"/>
    <cellStyle name="Input 2 2 3 2 2 5" xfId="12346" xr:uid="{00000000-0005-0000-0000-000030300000}"/>
    <cellStyle name="Input 2 2 3 2 2 5 2" xfId="12347" xr:uid="{00000000-0005-0000-0000-000031300000}"/>
    <cellStyle name="Input 2 2 3 2 2 6" xfId="12348" xr:uid="{00000000-0005-0000-0000-000032300000}"/>
    <cellStyle name="Input 2 2 3 2 2 6 2" xfId="12349" xr:uid="{00000000-0005-0000-0000-000033300000}"/>
    <cellStyle name="Input 2 2 3 2 2 7" xfId="12350" xr:uid="{00000000-0005-0000-0000-000034300000}"/>
    <cellStyle name="Input 2 2 3 2 3" xfId="12351" xr:uid="{00000000-0005-0000-0000-000035300000}"/>
    <cellStyle name="Input 2 2 3 2 3 2" xfId="12352" xr:uid="{00000000-0005-0000-0000-000036300000}"/>
    <cellStyle name="Input 2 2 3 2 3 2 2" xfId="12353" xr:uid="{00000000-0005-0000-0000-000037300000}"/>
    <cellStyle name="Input 2 2 3 2 3 3" xfId="12354" xr:uid="{00000000-0005-0000-0000-000038300000}"/>
    <cellStyle name="Input 2 2 3 2 3 3 2" xfId="12355" xr:uid="{00000000-0005-0000-0000-000039300000}"/>
    <cellStyle name="Input 2 2 3 2 3 4" xfId="12356" xr:uid="{00000000-0005-0000-0000-00003A300000}"/>
    <cellStyle name="Input 2 2 3 2 3 4 2" xfId="12357" xr:uid="{00000000-0005-0000-0000-00003B300000}"/>
    <cellStyle name="Input 2 2 3 2 3 5" xfId="12358" xr:uid="{00000000-0005-0000-0000-00003C300000}"/>
    <cellStyle name="Input 2 2 3 2 3 6" xfId="12359" xr:uid="{00000000-0005-0000-0000-00003D300000}"/>
    <cellStyle name="Input 2 2 3 2 4" xfId="12360" xr:uid="{00000000-0005-0000-0000-00003E300000}"/>
    <cellStyle name="Input 2 2 3 2 4 2" xfId="12361" xr:uid="{00000000-0005-0000-0000-00003F300000}"/>
    <cellStyle name="Input 2 2 3 2 5" xfId="12362" xr:uid="{00000000-0005-0000-0000-000040300000}"/>
    <cellStyle name="Input 2 2 3 2 5 2" xfId="12363" xr:uid="{00000000-0005-0000-0000-000041300000}"/>
    <cellStyle name="Input 2 2 3 2 6" xfId="12364" xr:uid="{00000000-0005-0000-0000-000042300000}"/>
    <cellStyle name="Input 2 2 3 2 6 2" xfId="12365" xr:uid="{00000000-0005-0000-0000-000043300000}"/>
    <cellStyle name="Input 2 2 3 2 7" xfId="12366" xr:uid="{00000000-0005-0000-0000-000044300000}"/>
    <cellStyle name="Input 2 2 3 2 7 2" xfId="12367" xr:uid="{00000000-0005-0000-0000-000045300000}"/>
    <cellStyle name="Input 2 2 3 2 8" xfId="12368" xr:uid="{00000000-0005-0000-0000-000046300000}"/>
    <cellStyle name="Input 2 2 3 2 8 2" xfId="12369" xr:uid="{00000000-0005-0000-0000-000047300000}"/>
    <cellStyle name="Input 2 2 3 2 9" xfId="12370" xr:uid="{00000000-0005-0000-0000-000048300000}"/>
    <cellStyle name="Input 2 2 3 20" xfId="12371" xr:uid="{00000000-0005-0000-0000-000049300000}"/>
    <cellStyle name="Input 2 2 3 3" xfId="12372" xr:uid="{00000000-0005-0000-0000-00004A300000}"/>
    <cellStyle name="Input 2 2 3 3 2" xfId="12373" xr:uid="{00000000-0005-0000-0000-00004B300000}"/>
    <cellStyle name="Input 2 2 3 3 2 2" xfId="12374" xr:uid="{00000000-0005-0000-0000-00004C300000}"/>
    <cellStyle name="Input 2 2 3 3 2 2 2" xfId="12375" xr:uid="{00000000-0005-0000-0000-00004D300000}"/>
    <cellStyle name="Input 2 2 3 3 2 3" xfId="12376" xr:uid="{00000000-0005-0000-0000-00004E300000}"/>
    <cellStyle name="Input 2 2 3 3 2 4" xfId="12377" xr:uid="{00000000-0005-0000-0000-00004F300000}"/>
    <cellStyle name="Input 2 2 3 3 2 5" xfId="12378" xr:uid="{00000000-0005-0000-0000-000050300000}"/>
    <cellStyle name="Input 2 2 3 3 2 6" xfId="12379" xr:uid="{00000000-0005-0000-0000-000051300000}"/>
    <cellStyle name="Input 2 2 3 3 3" xfId="12380" xr:uid="{00000000-0005-0000-0000-000052300000}"/>
    <cellStyle name="Input 2 2 3 3 3 2" xfId="12381" xr:uid="{00000000-0005-0000-0000-000053300000}"/>
    <cellStyle name="Input 2 2 3 3 3 2 2" xfId="12382" xr:uid="{00000000-0005-0000-0000-000054300000}"/>
    <cellStyle name="Input 2 2 3 3 3 3" xfId="12383" xr:uid="{00000000-0005-0000-0000-000055300000}"/>
    <cellStyle name="Input 2 2 3 3 3 4" xfId="12384" xr:uid="{00000000-0005-0000-0000-000056300000}"/>
    <cellStyle name="Input 2 2 3 3 3 5" xfId="12385" xr:uid="{00000000-0005-0000-0000-000057300000}"/>
    <cellStyle name="Input 2 2 3 3 3 6" xfId="12386" xr:uid="{00000000-0005-0000-0000-000058300000}"/>
    <cellStyle name="Input 2 2 3 3 4" xfId="12387" xr:uid="{00000000-0005-0000-0000-000059300000}"/>
    <cellStyle name="Input 2 2 3 3 4 2" xfId="12388" xr:uid="{00000000-0005-0000-0000-00005A300000}"/>
    <cellStyle name="Input 2 2 3 3 5" xfId="12389" xr:uid="{00000000-0005-0000-0000-00005B300000}"/>
    <cellStyle name="Input 2 2 3 3 6" xfId="12390" xr:uid="{00000000-0005-0000-0000-00005C300000}"/>
    <cellStyle name="Input 2 2 3 3 7" xfId="12391" xr:uid="{00000000-0005-0000-0000-00005D300000}"/>
    <cellStyle name="Input 2 2 3 3 8" xfId="12392" xr:uid="{00000000-0005-0000-0000-00005E300000}"/>
    <cellStyle name="Input 2 2 3 4" xfId="12393" xr:uid="{00000000-0005-0000-0000-00005F300000}"/>
    <cellStyle name="Input 2 2 3 4 2" xfId="12394" xr:uid="{00000000-0005-0000-0000-000060300000}"/>
    <cellStyle name="Input 2 2 3 4 2 2" xfId="12395" xr:uid="{00000000-0005-0000-0000-000061300000}"/>
    <cellStyle name="Input 2 2 3 4 2 2 2" xfId="12396" xr:uid="{00000000-0005-0000-0000-000062300000}"/>
    <cellStyle name="Input 2 2 3 4 2 3" xfId="12397" xr:uid="{00000000-0005-0000-0000-000063300000}"/>
    <cellStyle name="Input 2 2 3 4 2 4" xfId="12398" xr:uid="{00000000-0005-0000-0000-000064300000}"/>
    <cellStyle name="Input 2 2 3 4 2 5" xfId="12399" xr:uid="{00000000-0005-0000-0000-000065300000}"/>
    <cellStyle name="Input 2 2 3 4 2 6" xfId="12400" xr:uid="{00000000-0005-0000-0000-000066300000}"/>
    <cellStyle name="Input 2 2 3 4 3" xfId="12401" xr:uid="{00000000-0005-0000-0000-000067300000}"/>
    <cellStyle name="Input 2 2 3 4 3 2" xfId="12402" xr:uid="{00000000-0005-0000-0000-000068300000}"/>
    <cellStyle name="Input 2 2 3 4 3 3" xfId="12403" xr:uid="{00000000-0005-0000-0000-000069300000}"/>
    <cellStyle name="Input 2 2 3 4 3 4" xfId="12404" xr:uid="{00000000-0005-0000-0000-00006A300000}"/>
    <cellStyle name="Input 2 2 3 4 3 5" xfId="12405" xr:uid="{00000000-0005-0000-0000-00006B300000}"/>
    <cellStyle name="Input 2 2 3 4 3 6" xfId="12406" xr:uid="{00000000-0005-0000-0000-00006C300000}"/>
    <cellStyle name="Input 2 2 3 4 4" xfId="12407" xr:uid="{00000000-0005-0000-0000-00006D300000}"/>
    <cellStyle name="Input 2 2 3 4 4 2" xfId="12408" xr:uid="{00000000-0005-0000-0000-00006E300000}"/>
    <cellStyle name="Input 2 2 3 4 5" xfId="12409" xr:uid="{00000000-0005-0000-0000-00006F300000}"/>
    <cellStyle name="Input 2 2 3 4 6" xfId="12410" xr:uid="{00000000-0005-0000-0000-000070300000}"/>
    <cellStyle name="Input 2 2 3 4 7" xfId="12411" xr:uid="{00000000-0005-0000-0000-000071300000}"/>
    <cellStyle name="Input 2 2 3 4 8" xfId="12412" xr:uid="{00000000-0005-0000-0000-000072300000}"/>
    <cellStyle name="Input 2 2 3 5" xfId="12413" xr:uid="{00000000-0005-0000-0000-000073300000}"/>
    <cellStyle name="Input 2 2 3 5 2" xfId="12414" xr:uid="{00000000-0005-0000-0000-000074300000}"/>
    <cellStyle name="Input 2 2 3 5 2 2" xfId="12415" xr:uid="{00000000-0005-0000-0000-000075300000}"/>
    <cellStyle name="Input 2 2 3 5 2 3" xfId="12416" xr:uid="{00000000-0005-0000-0000-000076300000}"/>
    <cellStyle name="Input 2 2 3 5 2 4" xfId="12417" xr:uid="{00000000-0005-0000-0000-000077300000}"/>
    <cellStyle name="Input 2 2 3 5 2 5" xfId="12418" xr:uid="{00000000-0005-0000-0000-000078300000}"/>
    <cellStyle name="Input 2 2 3 5 2 6" xfId="12419" xr:uid="{00000000-0005-0000-0000-000079300000}"/>
    <cellStyle name="Input 2 2 3 5 3" xfId="12420" xr:uid="{00000000-0005-0000-0000-00007A300000}"/>
    <cellStyle name="Input 2 2 3 5 3 2" xfId="12421" xr:uid="{00000000-0005-0000-0000-00007B300000}"/>
    <cellStyle name="Input 2 2 3 5 3 3" xfId="12422" xr:uid="{00000000-0005-0000-0000-00007C300000}"/>
    <cellStyle name="Input 2 2 3 5 3 4" xfId="12423" xr:uid="{00000000-0005-0000-0000-00007D300000}"/>
    <cellStyle name="Input 2 2 3 5 3 5" xfId="12424" xr:uid="{00000000-0005-0000-0000-00007E300000}"/>
    <cellStyle name="Input 2 2 3 5 3 6" xfId="12425" xr:uid="{00000000-0005-0000-0000-00007F300000}"/>
    <cellStyle name="Input 2 2 3 5 4" xfId="12426" xr:uid="{00000000-0005-0000-0000-000080300000}"/>
    <cellStyle name="Input 2 2 3 5 4 2" xfId="12427" xr:uid="{00000000-0005-0000-0000-000081300000}"/>
    <cellStyle name="Input 2 2 3 5 5" xfId="12428" xr:uid="{00000000-0005-0000-0000-000082300000}"/>
    <cellStyle name="Input 2 2 3 5 6" xfId="12429" xr:uid="{00000000-0005-0000-0000-000083300000}"/>
    <cellStyle name="Input 2 2 3 5 7" xfId="12430" xr:uid="{00000000-0005-0000-0000-000084300000}"/>
    <cellStyle name="Input 2 2 3 5 8" xfId="12431" xr:uid="{00000000-0005-0000-0000-000085300000}"/>
    <cellStyle name="Input 2 2 3 6" xfId="12432" xr:uid="{00000000-0005-0000-0000-000086300000}"/>
    <cellStyle name="Input 2 2 3 6 2" xfId="12433" xr:uid="{00000000-0005-0000-0000-000087300000}"/>
    <cellStyle name="Input 2 2 3 6 2 2" xfId="12434" xr:uid="{00000000-0005-0000-0000-000088300000}"/>
    <cellStyle name="Input 2 2 3 6 2 3" xfId="12435" xr:uid="{00000000-0005-0000-0000-000089300000}"/>
    <cellStyle name="Input 2 2 3 6 2 4" xfId="12436" xr:uid="{00000000-0005-0000-0000-00008A300000}"/>
    <cellStyle name="Input 2 2 3 6 2 5" xfId="12437" xr:uid="{00000000-0005-0000-0000-00008B300000}"/>
    <cellStyle name="Input 2 2 3 6 2 6" xfId="12438" xr:uid="{00000000-0005-0000-0000-00008C300000}"/>
    <cellStyle name="Input 2 2 3 6 3" xfId="12439" xr:uid="{00000000-0005-0000-0000-00008D300000}"/>
    <cellStyle name="Input 2 2 3 6 3 2" xfId="12440" xr:uid="{00000000-0005-0000-0000-00008E300000}"/>
    <cellStyle name="Input 2 2 3 6 3 3" xfId="12441" xr:uid="{00000000-0005-0000-0000-00008F300000}"/>
    <cellStyle name="Input 2 2 3 6 3 4" xfId="12442" xr:uid="{00000000-0005-0000-0000-000090300000}"/>
    <cellStyle name="Input 2 2 3 6 3 5" xfId="12443" xr:uid="{00000000-0005-0000-0000-000091300000}"/>
    <cellStyle name="Input 2 2 3 6 3 6" xfId="12444" xr:uid="{00000000-0005-0000-0000-000092300000}"/>
    <cellStyle name="Input 2 2 3 6 4" xfId="12445" xr:uid="{00000000-0005-0000-0000-000093300000}"/>
    <cellStyle name="Input 2 2 3 6 4 2" xfId="12446" xr:uid="{00000000-0005-0000-0000-000094300000}"/>
    <cellStyle name="Input 2 2 3 6 5" xfId="12447" xr:uid="{00000000-0005-0000-0000-000095300000}"/>
    <cellStyle name="Input 2 2 3 6 6" xfId="12448" xr:uid="{00000000-0005-0000-0000-000096300000}"/>
    <cellStyle name="Input 2 2 3 6 7" xfId="12449" xr:uid="{00000000-0005-0000-0000-000097300000}"/>
    <cellStyle name="Input 2 2 3 6 8" xfId="12450" xr:uid="{00000000-0005-0000-0000-000098300000}"/>
    <cellStyle name="Input 2 2 3 7" xfId="12451" xr:uid="{00000000-0005-0000-0000-000099300000}"/>
    <cellStyle name="Input 2 2 3 7 2" xfId="12452" xr:uid="{00000000-0005-0000-0000-00009A300000}"/>
    <cellStyle name="Input 2 2 3 7 2 2" xfId="12453" xr:uid="{00000000-0005-0000-0000-00009B300000}"/>
    <cellStyle name="Input 2 2 3 7 2 3" xfId="12454" xr:uid="{00000000-0005-0000-0000-00009C300000}"/>
    <cellStyle name="Input 2 2 3 7 2 4" xfId="12455" xr:uid="{00000000-0005-0000-0000-00009D300000}"/>
    <cellStyle name="Input 2 2 3 7 2 5" xfId="12456" xr:uid="{00000000-0005-0000-0000-00009E300000}"/>
    <cellStyle name="Input 2 2 3 7 2 6" xfId="12457" xr:uid="{00000000-0005-0000-0000-00009F300000}"/>
    <cellStyle name="Input 2 2 3 7 3" xfId="12458" xr:uid="{00000000-0005-0000-0000-0000A0300000}"/>
    <cellStyle name="Input 2 2 3 7 3 2" xfId="12459" xr:uid="{00000000-0005-0000-0000-0000A1300000}"/>
    <cellStyle name="Input 2 2 3 7 3 3" xfId="12460" xr:uid="{00000000-0005-0000-0000-0000A2300000}"/>
    <cellStyle name="Input 2 2 3 7 3 4" xfId="12461" xr:uid="{00000000-0005-0000-0000-0000A3300000}"/>
    <cellStyle name="Input 2 2 3 7 3 5" xfId="12462" xr:uid="{00000000-0005-0000-0000-0000A4300000}"/>
    <cellStyle name="Input 2 2 3 7 3 6" xfId="12463" xr:uid="{00000000-0005-0000-0000-0000A5300000}"/>
    <cellStyle name="Input 2 2 3 7 4" xfId="12464" xr:uid="{00000000-0005-0000-0000-0000A6300000}"/>
    <cellStyle name="Input 2 2 3 7 4 2" xfId="12465" xr:uid="{00000000-0005-0000-0000-0000A7300000}"/>
    <cellStyle name="Input 2 2 3 7 5" xfId="12466" xr:uid="{00000000-0005-0000-0000-0000A8300000}"/>
    <cellStyle name="Input 2 2 3 7 6" xfId="12467" xr:uid="{00000000-0005-0000-0000-0000A9300000}"/>
    <cellStyle name="Input 2 2 3 7 7" xfId="12468" xr:uid="{00000000-0005-0000-0000-0000AA300000}"/>
    <cellStyle name="Input 2 2 3 7 8" xfId="12469" xr:uid="{00000000-0005-0000-0000-0000AB300000}"/>
    <cellStyle name="Input 2 2 3 8" xfId="12470" xr:uid="{00000000-0005-0000-0000-0000AC300000}"/>
    <cellStyle name="Input 2 2 3 8 2" xfId="12471" xr:uid="{00000000-0005-0000-0000-0000AD300000}"/>
    <cellStyle name="Input 2 2 3 8 2 2" xfId="12472" xr:uid="{00000000-0005-0000-0000-0000AE300000}"/>
    <cellStyle name="Input 2 2 3 8 2 3" xfId="12473" xr:uid="{00000000-0005-0000-0000-0000AF300000}"/>
    <cellStyle name="Input 2 2 3 8 2 4" xfId="12474" xr:uid="{00000000-0005-0000-0000-0000B0300000}"/>
    <cellStyle name="Input 2 2 3 8 2 5" xfId="12475" xr:uid="{00000000-0005-0000-0000-0000B1300000}"/>
    <cellStyle name="Input 2 2 3 8 2 6" xfId="12476" xr:uid="{00000000-0005-0000-0000-0000B2300000}"/>
    <cellStyle name="Input 2 2 3 8 3" xfId="12477" xr:uid="{00000000-0005-0000-0000-0000B3300000}"/>
    <cellStyle name="Input 2 2 3 8 3 2" xfId="12478" xr:uid="{00000000-0005-0000-0000-0000B4300000}"/>
    <cellStyle name="Input 2 2 3 8 3 3" xfId="12479" xr:uid="{00000000-0005-0000-0000-0000B5300000}"/>
    <cellStyle name="Input 2 2 3 8 3 4" xfId="12480" xr:uid="{00000000-0005-0000-0000-0000B6300000}"/>
    <cellStyle name="Input 2 2 3 8 3 5" xfId="12481" xr:uid="{00000000-0005-0000-0000-0000B7300000}"/>
    <cellStyle name="Input 2 2 3 8 3 6" xfId="12482" xr:uid="{00000000-0005-0000-0000-0000B8300000}"/>
    <cellStyle name="Input 2 2 3 8 4" xfId="12483" xr:uid="{00000000-0005-0000-0000-0000B9300000}"/>
    <cellStyle name="Input 2 2 3 8 4 2" xfId="12484" xr:uid="{00000000-0005-0000-0000-0000BA300000}"/>
    <cellStyle name="Input 2 2 3 8 5" xfId="12485" xr:uid="{00000000-0005-0000-0000-0000BB300000}"/>
    <cellStyle name="Input 2 2 3 8 6" xfId="12486" xr:uid="{00000000-0005-0000-0000-0000BC300000}"/>
    <cellStyle name="Input 2 2 3 8 7" xfId="12487" xr:uid="{00000000-0005-0000-0000-0000BD300000}"/>
    <cellStyle name="Input 2 2 3 8 8" xfId="12488" xr:uid="{00000000-0005-0000-0000-0000BE300000}"/>
    <cellStyle name="Input 2 2 3 9" xfId="12489" xr:uid="{00000000-0005-0000-0000-0000BF300000}"/>
    <cellStyle name="Input 2 2 3 9 2" xfId="12490" xr:uid="{00000000-0005-0000-0000-0000C0300000}"/>
    <cellStyle name="Input 2 2 3 9 2 2" xfId="12491" xr:uid="{00000000-0005-0000-0000-0000C1300000}"/>
    <cellStyle name="Input 2 2 3 9 2 3" xfId="12492" xr:uid="{00000000-0005-0000-0000-0000C2300000}"/>
    <cellStyle name="Input 2 2 3 9 2 4" xfId="12493" xr:uid="{00000000-0005-0000-0000-0000C3300000}"/>
    <cellStyle name="Input 2 2 3 9 2 5" xfId="12494" xr:uid="{00000000-0005-0000-0000-0000C4300000}"/>
    <cellStyle name="Input 2 2 3 9 2 6" xfId="12495" xr:uid="{00000000-0005-0000-0000-0000C5300000}"/>
    <cellStyle name="Input 2 2 3 9 3" xfId="12496" xr:uid="{00000000-0005-0000-0000-0000C6300000}"/>
    <cellStyle name="Input 2 2 3 9 3 2" xfId="12497" xr:uid="{00000000-0005-0000-0000-0000C7300000}"/>
    <cellStyle name="Input 2 2 3 9 3 3" xfId="12498" xr:uid="{00000000-0005-0000-0000-0000C8300000}"/>
    <cellStyle name="Input 2 2 3 9 3 4" xfId="12499" xr:uid="{00000000-0005-0000-0000-0000C9300000}"/>
    <cellStyle name="Input 2 2 3 9 3 5" xfId="12500" xr:uid="{00000000-0005-0000-0000-0000CA300000}"/>
    <cellStyle name="Input 2 2 3 9 3 6" xfId="12501" xr:uid="{00000000-0005-0000-0000-0000CB300000}"/>
    <cellStyle name="Input 2 2 3 9 4" xfId="12502" xr:uid="{00000000-0005-0000-0000-0000CC300000}"/>
    <cellStyle name="Input 2 2 3 9 4 2" xfId="12503" xr:uid="{00000000-0005-0000-0000-0000CD300000}"/>
    <cellStyle name="Input 2 2 3 9 5" xfId="12504" xr:uid="{00000000-0005-0000-0000-0000CE300000}"/>
    <cellStyle name="Input 2 2 3 9 6" xfId="12505" xr:uid="{00000000-0005-0000-0000-0000CF300000}"/>
    <cellStyle name="Input 2 2 3 9 7" xfId="12506" xr:uid="{00000000-0005-0000-0000-0000D0300000}"/>
    <cellStyle name="Input 2 2 3 9 8" xfId="12507" xr:uid="{00000000-0005-0000-0000-0000D1300000}"/>
    <cellStyle name="Input 2 2 4" xfId="12508" xr:uid="{00000000-0005-0000-0000-0000D2300000}"/>
    <cellStyle name="Input 2 2 4 10" xfId="12509" xr:uid="{00000000-0005-0000-0000-0000D3300000}"/>
    <cellStyle name="Input 2 2 4 10 2" xfId="12510" xr:uid="{00000000-0005-0000-0000-0000D4300000}"/>
    <cellStyle name="Input 2 2 4 11" xfId="12511" xr:uid="{00000000-0005-0000-0000-0000D5300000}"/>
    <cellStyle name="Input 2 2 4 12" xfId="12512" xr:uid="{00000000-0005-0000-0000-0000D6300000}"/>
    <cellStyle name="Input 2 2 4 13" xfId="12513" xr:uid="{00000000-0005-0000-0000-0000D7300000}"/>
    <cellStyle name="Input 2 2 4 2" xfId="12514" xr:uid="{00000000-0005-0000-0000-0000D8300000}"/>
    <cellStyle name="Input 2 2 4 2 10" xfId="12515" xr:uid="{00000000-0005-0000-0000-0000D9300000}"/>
    <cellStyle name="Input 2 2 4 2 2" xfId="12516" xr:uid="{00000000-0005-0000-0000-0000DA300000}"/>
    <cellStyle name="Input 2 2 4 2 2 2" xfId="12517" xr:uid="{00000000-0005-0000-0000-0000DB300000}"/>
    <cellStyle name="Input 2 2 4 2 2 2 2" xfId="12518" xr:uid="{00000000-0005-0000-0000-0000DC300000}"/>
    <cellStyle name="Input 2 2 4 2 2 2 2 2" xfId="12519" xr:uid="{00000000-0005-0000-0000-0000DD300000}"/>
    <cellStyle name="Input 2 2 4 2 2 2 3" xfId="12520" xr:uid="{00000000-0005-0000-0000-0000DE300000}"/>
    <cellStyle name="Input 2 2 4 2 2 2 3 2" xfId="12521" xr:uid="{00000000-0005-0000-0000-0000DF300000}"/>
    <cellStyle name="Input 2 2 4 2 2 2 4" xfId="12522" xr:uid="{00000000-0005-0000-0000-0000E0300000}"/>
    <cellStyle name="Input 2 2 4 2 2 3" xfId="12523" xr:uid="{00000000-0005-0000-0000-0000E1300000}"/>
    <cellStyle name="Input 2 2 4 2 2 3 2" xfId="12524" xr:uid="{00000000-0005-0000-0000-0000E2300000}"/>
    <cellStyle name="Input 2 2 4 2 2 4" xfId="12525" xr:uid="{00000000-0005-0000-0000-0000E3300000}"/>
    <cellStyle name="Input 2 2 4 2 2 4 2" xfId="12526" xr:uid="{00000000-0005-0000-0000-0000E4300000}"/>
    <cellStyle name="Input 2 2 4 2 2 5" xfId="12527" xr:uid="{00000000-0005-0000-0000-0000E5300000}"/>
    <cellStyle name="Input 2 2 4 2 2 5 2" xfId="12528" xr:uid="{00000000-0005-0000-0000-0000E6300000}"/>
    <cellStyle name="Input 2 2 4 2 2 6" xfId="12529" xr:uid="{00000000-0005-0000-0000-0000E7300000}"/>
    <cellStyle name="Input 2 2 4 2 2 6 2" xfId="12530" xr:uid="{00000000-0005-0000-0000-0000E8300000}"/>
    <cellStyle name="Input 2 2 4 2 2 7" xfId="12531" xr:uid="{00000000-0005-0000-0000-0000E9300000}"/>
    <cellStyle name="Input 2 2 4 2 2 7 2" xfId="12532" xr:uid="{00000000-0005-0000-0000-0000EA300000}"/>
    <cellStyle name="Input 2 2 4 2 2 8" xfId="12533" xr:uid="{00000000-0005-0000-0000-0000EB300000}"/>
    <cellStyle name="Input 2 2 4 2 3" xfId="12534" xr:uid="{00000000-0005-0000-0000-0000EC300000}"/>
    <cellStyle name="Input 2 2 4 2 3 2" xfId="12535" xr:uid="{00000000-0005-0000-0000-0000ED300000}"/>
    <cellStyle name="Input 2 2 4 2 3 2 2" xfId="12536" xr:uid="{00000000-0005-0000-0000-0000EE300000}"/>
    <cellStyle name="Input 2 2 4 2 3 3" xfId="12537" xr:uid="{00000000-0005-0000-0000-0000EF300000}"/>
    <cellStyle name="Input 2 2 4 2 3 3 2" xfId="12538" xr:uid="{00000000-0005-0000-0000-0000F0300000}"/>
    <cellStyle name="Input 2 2 4 2 3 4" xfId="12539" xr:uid="{00000000-0005-0000-0000-0000F1300000}"/>
    <cellStyle name="Input 2 2 4 2 3 5" xfId="12540" xr:uid="{00000000-0005-0000-0000-0000F2300000}"/>
    <cellStyle name="Input 2 2 4 2 4" xfId="12541" xr:uid="{00000000-0005-0000-0000-0000F3300000}"/>
    <cellStyle name="Input 2 2 4 2 4 2" xfId="12542" xr:uid="{00000000-0005-0000-0000-0000F4300000}"/>
    <cellStyle name="Input 2 2 4 2 5" xfId="12543" xr:uid="{00000000-0005-0000-0000-0000F5300000}"/>
    <cellStyle name="Input 2 2 4 2 5 2" xfId="12544" xr:uid="{00000000-0005-0000-0000-0000F6300000}"/>
    <cellStyle name="Input 2 2 4 2 6" xfId="12545" xr:uid="{00000000-0005-0000-0000-0000F7300000}"/>
    <cellStyle name="Input 2 2 4 2 6 2" xfId="12546" xr:uid="{00000000-0005-0000-0000-0000F8300000}"/>
    <cellStyle name="Input 2 2 4 2 7" xfId="12547" xr:uid="{00000000-0005-0000-0000-0000F9300000}"/>
    <cellStyle name="Input 2 2 4 2 7 2" xfId="12548" xr:uid="{00000000-0005-0000-0000-0000FA300000}"/>
    <cellStyle name="Input 2 2 4 2 8" xfId="12549" xr:uid="{00000000-0005-0000-0000-0000FB300000}"/>
    <cellStyle name="Input 2 2 4 2 8 2" xfId="12550" xr:uid="{00000000-0005-0000-0000-0000FC300000}"/>
    <cellStyle name="Input 2 2 4 2 9" xfId="12551" xr:uid="{00000000-0005-0000-0000-0000FD300000}"/>
    <cellStyle name="Input 2 2 4 2 9 2" xfId="12552" xr:uid="{00000000-0005-0000-0000-0000FE300000}"/>
    <cellStyle name="Input 2 2 4 3" xfId="12553" xr:uid="{00000000-0005-0000-0000-0000FF300000}"/>
    <cellStyle name="Input 2 2 4 3 2" xfId="12554" xr:uid="{00000000-0005-0000-0000-000000310000}"/>
    <cellStyle name="Input 2 2 4 3 2 2" xfId="12555" xr:uid="{00000000-0005-0000-0000-000001310000}"/>
    <cellStyle name="Input 2 2 4 3 2 2 2" xfId="12556" xr:uid="{00000000-0005-0000-0000-000002310000}"/>
    <cellStyle name="Input 2 2 4 3 2 3" xfId="12557" xr:uid="{00000000-0005-0000-0000-000003310000}"/>
    <cellStyle name="Input 2 2 4 3 2 3 2" xfId="12558" xr:uid="{00000000-0005-0000-0000-000004310000}"/>
    <cellStyle name="Input 2 2 4 3 2 4" xfId="12559" xr:uid="{00000000-0005-0000-0000-000005310000}"/>
    <cellStyle name="Input 2 2 4 3 3" xfId="12560" xr:uid="{00000000-0005-0000-0000-000006310000}"/>
    <cellStyle name="Input 2 2 4 3 3 2" xfId="12561" xr:uid="{00000000-0005-0000-0000-000007310000}"/>
    <cellStyle name="Input 2 2 4 3 4" xfId="12562" xr:uid="{00000000-0005-0000-0000-000008310000}"/>
    <cellStyle name="Input 2 2 4 3 4 2" xfId="12563" xr:uid="{00000000-0005-0000-0000-000009310000}"/>
    <cellStyle name="Input 2 2 4 3 5" xfId="12564" xr:uid="{00000000-0005-0000-0000-00000A310000}"/>
    <cellStyle name="Input 2 2 4 3 5 2" xfId="12565" xr:uid="{00000000-0005-0000-0000-00000B310000}"/>
    <cellStyle name="Input 2 2 4 3 6" xfId="12566" xr:uid="{00000000-0005-0000-0000-00000C310000}"/>
    <cellStyle name="Input 2 2 4 3 6 2" xfId="12567" xr:uid="{00000000-0005-0000-0000-00000D310000}"/>
    <cellStyle name="Input 2 2 4 3 7" xfId="12568" xr:uid="{00000000-0005-0000-0000-00000E310000}"/>
    <cellStyle name="Input 2 2 4 4" xfId="12569" xr:uid="{00000000-0005-0000-0000-00000F310000}"/>
    <cellStyle name="Input 2 2 4 4 2" xfId="12570" xr:uid="{00000000-0005-0000-0000-000010310000}"/>
    <cellStyle name="Input 2 2 4 4 2 2" xfId="12571" xr:uid="{00000000-0005-0000-0000-000011310000}"/>
    <cellStyle name="Input 2 2 4 4 3" xfId="12572" xr:uid="{00000000-0005-0000-0000-000012310000}"/>
    <cellStyle name="Input 2 2 4 4 3 2" xfId="12573" xr:uid="{00000000-0005-0000-0000-000013310000}"/>
    <cellStyle name="Input 2 2 4 4 4" xfId="12574" xr:uid="{00000000-0005-0000-0000-000014310000}"/>
    <cellStyle name="Input 2 2 4 4 4 2" xfId="12575" xr:uid="{00000000-0005-0000-0000-000015310000}"/>
    <cellStyle name="Input 2 2 4 4 5" xfId="12576" xr:uid="{00000000-0005-0000-0000-000016310000}"/>
    <cellStyle name="Input 2 2 4 4 6" xfId="12577" xr:uid="{00000000-0005-0000-0000-000017310000}"/>
    <cellStyle name="Input 2 2 4 5" xfId="12578" xr:uid="{00000000-0005-0000-0000-000018310000}"/>
    <cellStyle name="Input 2 2 4 5 2" xfId="12579" xr:uid="{00000000-0005-0000-0000-000019310000}"/>
    <cellStyle name="Input 2 2 4 5 3" xfId="12580" xr:uid="{00000000-0005-0000-0000-00001A310000}"/>
    <cellStyle name="Input 2 2 4 6" xfId="12581" xr:uid="{00000000-0005-0000-0000-00001B310000}"/>
    <cellStyle name="Input 2 2 4 6 2" xfId="12582" xr:uid="{00000000-0005-0000-0000-00001C310000}"/>
    <cellStyle name="Input 2 2 4 7" xfId="12583" xr:uid="{00000000-0005-0000-0000-00001D310000}"/>
    <cellStyle name="Input 2 2 4 7 2" xfId="12584" xr:uid="{00000000-0005-0000-0000-00001E310000}"/>
    <cellStyle name="Input 2 2 4 8" xfId="12585" xr:uid="{00000000-0005-0000-0000-00001F310000}"/>
    <cellStyle name="Input 2 2 4 8 2" xfId="12586" xr:uid="{00000000-0005-0000-0000-000020310000}"/>
    <cellStyle name="Input 2 2 4 9" xfId="12587" xr:uid="{00000000-0005-0000-0000-000021310000}"/>
    <cellStyle name="Input 2 2 4 9 2" xfId="12588" xr:uid="{00000000-0005-0000-0000-000022310000}"/>
    <cellStyle name="Input 2 2 5" xfId="12589" xr:uid="{00000000-0005-0000-0000-000023310000}"/>
    <cellStyle name="Input 2 2 5 2" xfId="12590" xr:uid="{00000000-0005-0000-0000-000024310000}"/>
    <cellStyle name="Input 2 2 5 2 2" xfId="12591" xr:uid="{00000000-0005-0000-0000-000025310000}"/>
    <cellStyle name="Input 2 2 5 2 2 2" xfId="12592" xr:uid="{00000000-0005-0000-0000-000026310000}"/>
    <cellStyle name="Input 2 2 5 2 2 2 2" xfId="12593" xr:uid="{00000000-0005-0000-0000-000027310000}"/>
    <cellStyle name="Input 2 2 5 2 2 3" xfId="12594" xr:uid="{00000000-0005-0000-0000-000028310000}"/>
    <cellStyle name="Input 2 2 5 2 2 3 2" xfId="12595" xr:uid="{00000000-0005-0000-0000-000029310000}"/>
    <cellStyle name="Input 2 2 5 2 2 4" xfId="12596" xr:uid="{00000000-0005-0000-0000-00002A310000}"/>
    <cellStyle name="Input 2 2 5 2 2 5" xfId="12597" xr:uid="{00000000-0005-0000-0000-00002B310000}"/>
    <cellStyle name="Input 2 2 5 2 3" xfId="12598" xr:uid="{00000000-0005-0000-0000-00002C310000}"/>
    <cellStyle name="Input 2 2 5 2 3 2" xfId="12599" xr:uid="{00000000-0005-0000-0000-00002D310000}"/>
    <cellStyle name="Input 2 2 5 2 4" xfId="12600" xr:uid="{00000000-0005-0000-0000-00002E310000}"/>
    <cellStyle name="Input 2 2 5 2 4 2" xfId="12601" xr:uid="{00000000-0005-0000-0000-00002F310000}"/>
    <cellStyle name="Input 2 2 5 2 5" xfId="12602" xr:uid="{00000000-0005-0000-0000-000030310000}"/>
    <cellStyle name="Input 2 2 5 2 5 2" xfId="12603" xr:uid="{00000000-0005-0000-0000-000031310000}"/>
    <cellStyle name="Input 2 2 5 2 6" xfId="12604" xr:uid="{00000000-0005-0000-0000-000032310000}"/>
    <cellStyle name="Input 2 2 5 2 6 2" xfId="12605" xr:uid="{00000000-0005-0000-0000-000033310000}"/>
    <cellStyle name="Input 2 2 5 2 7" xfId="12606" xr:uid="{00000000-0005-0000-0000-000034310000}"/>
    <cellStyle name="Input 2 2 5 3" xfId="12607" xr:uid="{00000000-0005-0000-0000-000035310000}"/>
    <cellStyle name="Input 2 2 5 3 2" xfId="12608" xr:uid="{00000000-0005-0000-0000-000036310000}"/>
    <cellStyle name="Input 2 2 5 3 2 2" xfId="12609" xr:uid="{00000000-0005-0000-0000-000037310000}"/>
    <cellStyle name="Input 2 2 5 3 3" xfId="12610" xr:uid="{00000000-0005-0000-0000-000038310000}"/>
    <cellStyle name="Input 2 2 5 3 3 2" xfId="12611" xr:uid="{00000000-0005-0000-0000-000039310000}"/>
    <cellStyle name="Input 2 2 5 3 4" xfId="12612" xr:uid="{00000000-0005-0000-0000-00003A310000}"/>
    <cellStyle name="Input 2 2 5 3 4 2" xfId="12613" xr:uid="{00000000-0005-0000-0000-00003B310000}"/>
    <cellStyle name="Input 2 2 5 3 5" xfId="12614" xr:uid="{00000000-0005-0000-0000-00003C310000}"/>
    <cellStyle name="Input 2 2 5 3 5 2" xfId="12615" xr:uid="{00000000-0005-0000-0000-00003D310000}"/>
    <cellStyle name="Input 2 2 5 3 6" xfId="12616" xr:uid="{00000000-0005-0000-0000-00003E310000}"/>
    <cellStyle name="Input 2 2 5 3 7" xfId="12617" xr:uid="{00000000-0005-0000-0000-00003F310000}"/>
    <cellStyle name="Input 2 2 5 4" xfId="12618" xr:uid="{00000000-0005-0000-0000-000040310000}"/>
    <cellStyle name="Input 2 2 5 4 2" xfId="12619" xr:uid="{00000000-0005-0000-0000-000041310000}"/>
    <cellStyle name="Input 2 2 5 4 3" xfId="12620" xr:uid="{00000000-0005-0000-0000-000042310000}"/>
    <cellStyle name="Input 2 2 5 5" xfId="12621" xr:uid="{00000000-0005-0000-0000-000043310000}"/>
    <cellStyle name="Input 2 2 5 5 2" xfId="12622" xr:uid="{00000000-0005-0000-0000-000044310000}"/>
    <cellStyle name="Input 2 2 5 6" xfId="12623" xr:uid="{00000000-0005-0000-0000-000045310000}"/>
    <cellStyle name="Input 2 2 5 6 2" xfId="12624" xr:uid="{00000000-0005-0000-0000-000046310000}"/>
    <cellStyle name="Input 2 2 5 7" xfId="12625" xr:uid="{00000000-0005-0000-0000-000047310000}"/>
    <cellStyle name="Input 2 2 5 7 2" xfId="12626" xr:uid="{00000000-0005-0000-0000-000048310000}"/>
    <cellStyle name="Input 2 2 5 8" xfId="12627" xr:uid="{00000000-0005-0000-0000-000049310000}"/>
    <cellStyle name="Input 2 2 5 9" xfId="12628" xr:uid="{00000000-0005-0000-0000-00004A310000}"/>
    <cellStyle name="Input 2 2 6" xfId="12629" xr:uid="{00000000-0005-0000-0000-00004B310000}"/>
    <cellStyle name="Input 2 2 6 2" xfId="12630" xr:uid="{00000000-0005-0000-0000-00004C310000}"/>
    <cellStyle name="Input 2 2 6 2 2" xfId="12631" xr:uid="{00000000-0005-0000-0000-00004D310000}"/>
    <cellStyle name="Input 2 2 6 2 2 2" xfId="12632" xr:uid="{00000000-0005-0000-0000-00004E310000}"/>
    <cellStyle name="Input 2 2 6 2 3" xfId="12633" xr:uid="{00000000-0005-0000-0000-00004F310000}"/>
    <cellStyle name="Input 2 2 6 2 3 2" xfId="12634" xr:uid="{00000000-0005-0000-0000-000050310000}"/>
    <cellStyle name="Input 2 2 6 2 4" xfId="12635" xr:uid="{00000000-0005-0000-0000-000051310000}"/>
    <cellStyle name="Input 2 2 6 2 5" xfId="12636" xr:uid="{00000000-0005-0000-0000-000052310000}"/>
    <cellStyle name="Input 2 2 6 3" xfId="12637" xr:uid="{00000000-0005-0000-0000-000053310000}"/>
    <cellStyle name="Input 2 2 6 3 2" xfId="12638" xr:uid="{00000000-0005-0000-0000-000054310000}"/>
    <cellStyle name="Input 2 2 6 4" xfId="12639" xr:uid="{00000000-0005-0000-0000-000055310000}"/>
    <cellStyle name="Input 2 2 6 4 2" xfId="12640" xr:uid="{00000000-0005-0000-0000-000056310000}"/>
    <cellStyle name="Input 2 2 6 5" xfId="12641" xr:uid="{00000000-0005-0000-0000-000057310000}"/>
    <cellStyle name="Input 2 2 6 5 2" xfId="12642" xr:uid="{00000000-0005-0000-0000-000058310000}"/>
    <cellStyle name="Input 2 2 6 6" xfId="12643" xr:uid="{00000000-0005-0000-0000-000059310000}"/>
    <cellStyle name="Input 2 2 7" xfId="12644" xr:uid="{00000000-0005-0000-0000-00005A310000}"/>
    <cellStyle name="Input 2 2 7 2" xfId="12645" xr:uid="{00000000-0005-0000-0000-00005B310000}"/>
    <cellStyle name="Input 2 2 7 2 2" xfId="12646" xr:uid="{00000000-0005-0000-0000-00005C310000}"/>
    <cellStyle name="Input 2 2 7 3" xfId="12647" xr:uid="{00000000-0005-0000-0000-00005D310000}"/>
    <cellStyle name="Input 2 2 7 3 2" xfId="12648" xr:uid="{00000000-0005-0000-0000-00005E310000}"/>
    <cellStyle name="Input 2 2 7 4" xfId="12649" xr:uid="{00000000-0005-0000-0000-00005F310000}"/>
    <cellStyle name="Input 2 2 7 4 2" xfId="12650" xr:uid="{00000000-0005-0000-0000-000060310000}"/>
    <cellStyle name="Input 2 2 7 5" xfId="12651" xr:uid="{00000000-0005-0000-0000-000061310000}"/>
    <cellStyle name="Input 2 2 7 6" xfId="12652" xr:uid="{00000000-0005-0000-0000-000062310000}"/>
    <cellStyle name="Input 2 2 8" xfId="12653" xr:uid="{00000000-0005-0000-0000-000063310000}"/>
    <cellStyle name="Input 2 2 8 2" xfId="12654" xr:uid="{00000000-0005-0000-0000-000064310000}"/>
    <cellStyle name="Input 2 2 8 3" xfId="12655" xr:uid="{00000000-0005-0000-0000-000065310000}"/>
    <cellStyle name="Input 2 2 9" xfId="12656" xr:uid="{00000000-0005-0000-0000-000066310000}"/>
    <cellStyle name="Input 2 2 9 2" xfId="12657" xr:uid="{00000000-0005-0000-0000-000067310000}"/>
    <cellStyle name="Input 2 3" xfId="12658" xr:uid="{00000000-0005-0000-0000-000068310000}"/>
    <cellStyle name="Input 2 3 10" xfId="12659" xr:uid="{00000000-0005-0000-0000-000069310000}"/>
    <cellStyle name="Input 2 3 11" xfId="12660" xr:uid="{00000000-0005-0000-0000-00006A310000}"/>
    <cellStyle name="Input 2 3 12" xfId="12661" xr:uid="{00000000-0005-0000-0000-00006B310000}"/>
    <cellStyle name="Input 2 3 13" xfId="12662" xr:uid="{00000000-0005-0000-0000-00006C310000}"/>
    <cellStyle name="Input 2 3 2" xfId="12663" xr:uid="{00000000-0005-0000-0000-00006D310000}"/>
    <cellStyle name="Input 2 3 2 10" xfId="12664" xr:uid="{00000000-0005-0000-0000-00006E310000}"/>
    <cellStyle name="Input 2 3 2 10 2" xfId="12665" xr:uid="{00000000-0005-0000-0000-00006F310000}"/>
    <cellStyle name="Input 2 3 2 10 2 2" xfId="12666" xr:uid="{00000000-0005-0000-0000-000070310000}"/>
    <cellStyle name="Input 2 3 2 10 2 3" xfId="12667" xr:uid="{00000000-0005-0000-0000-000071310000}"/>
    <cellStyle name="Input 2 3 2 10 2 4" xfId="12668" xr:uid="{00000000-0005-0000-0000-000072310000}"/>
    <cellStyle name="Input 2 3 2 10 2 5" xfId="12669" xr:uid="{00000000-0005-0000-0000-000073310000}"/>
    <cellStyle name="Input 2 3 2 10 2 6" xfId="12670" xr:uid="{00000000-0005-0000-0000-000074310000}"/>
    <cellStyle name="Input 2 3 2 10 3" xfId="12671" xr:uid="{00000000-0005-0000-0000-000075310000}"/>
    <cellStyle name="Input 2 3 2 10 3 2" xfId="12672" xr:uid="{00000000-0005-0000-0000-000076310000}"/>
    <cellStyle name="Input 2 3 2 10 3 3" xfId="12673" xr:uid="{00000000-0005-0000-0000-000077310000}"/>
    <cellStyle name="Input 2 3 2 10 3 4" xfId="12674" xr:uid="{00000000-0005-0000-0000-000078310000}"/>
    <cellStyle name="Input 2 3 2 10 3 5" xfId="12675" xr:uid="{00000000-0005-0000-0000-000079310000}"/>
    <cellStyle name="Input 2 3 2 10 3 6" xfId="12676" xr:uid="{00000000-0005-0000-0000-00007A310000}"/>
    <cellStyle name="Input 2 3 2 10 4" xfId="12677" xr:uid="{00000000-0005-0000-0000-00007B310000}"/>
    <cellStyle name="Input 2 3 2 10 5" xfId="12678" xr:uid="{00000000-0005-0000-0000-00007C310000}"/>
    <cellStyle name="Input 2 3 2 10 6" xfId="12679" xr:uid="{00000000-0005-0000-0000-00007D310000}"/>
    <cellStyle name="Input 2 3 2 10 7" xfId="12680" xr:uid="{00000000-0005-0000-0000-00007E310000}"/>
    <cellStyle name="Input 2 3 2 10 8" xfId="12681" xr:uid="{00000000-0005-0000-0000-00007F310000}"/>
    <cellStyle name="Input 2 3 2 11" xfId="12682" xr:uid="{00000000-0005-0000-0000-000080310000}"/>
    <cellStyle name="Input 2 3 2 11 2" xfId="12683" xr:uid="{00000000-0005-0000-0000-000081310000}"/>
    <cellStyle name="Input 2 3 2 11 3" xfId="12684" xr:uid="{00000000-0005-0000-0000-000082310000}"/>
    <cellStyle name="Input 2 3 2 11 4" xfId="12685" xr:uid="{00000000-0005-0000-0000-000083310000}"/>
    <cellStyle name="Input 2 3 2 11 5" xfId="12686" xr:uid="{00000000-0005-0000-0000-000084310000}"/>
    <cellStyle name="Input 2 3 2 11 6" xfId="12687" xr:uid="{00000000-0005-0000-0000-000085310000}"/>
    <cellStyle name="Input 2 3 2 12" xfId="12688" xr:uid="{00000000-0005-0000-0000-000086310000}"/>
    <cellStyle name="Input 2 3 2 12 2" xfId="12689" xr:uid="{00000000-0005-0000-0000-000087310000}"/>
    <cellStyle name="Input 2 3 2 12 3" xfId="12690" xr:uid="{00000000-0005-0000-0000-000088310000}"/>
    <cellStyle name="Input 2 3 2 12 4" xfId="12691" xr:uid="{00000000-0005-0000-0000-000089310000}"/>
    <cellStyle name="Input 2 3 2 12 5" xfId="12692" xr:uid="{00000000-0005-0000-0000-00008A310000}"/>
    <cellStyle name="Input 2 3 2 12 6" xfId="12693" xr:uid="{00000000-0005-0000-0000-00008B310000}"/>
    <cellStyle name="Input 2 3 2 13" xfId="12694" xr:uid="{00000000-0005-0000-0000-00008C310000}"/>
    <cellStyle name="Input 2 3 2 14" xfId="12695" xr:uid="{00000000-0005-0000-0000-00008D310000}"/>
    <cellStyle name="Input 2 3 2 15" xfId="12696" xr:uid="{00000000-0005-0000-0000-00008E310000}"/>
    <cellStyle name="Input 2 3 2 16" xfId="12697" xr:uid="{00000000-0005-0000-0000-00008F310000}"/>
    <cellStyle name="Input 2 3 2 17" xfId="12698" xr:uid="{00000000-0005-0000-0000-000090310000}"/>
    <cellStyle name="Input 2 3 2 18" xfId="12699" xr:uid="{00000000-0005-0000-0000-000091310000}"/>
    <cellStyle name="Input 2 3 2 19" xfId="12700" xr:uid="{00000000-0005-0000-0000-000092310000}"/>
    <cellStyle name="Input 2 3 2 2" xfId="12701" xr:uid="{00000000-0005-0000-0000-000093310000}"/>
    <cellStyle name="Input 2 3 2 2 2" xfId="12702" xr:uid="{00000000-0005-0000-0000-000094310000}"/>
    <cellStyle name="Input 2 3 2 2 2 2" xfId="12703" xr:uid="{00000000-0005-0000-0000-000095310000}"/>
    <cellStyle name="Input 2 3 2 2 2 2 2" xfId="12704" xr:uid="{00000000-0005-0000-0000-000096310000}"/>
    <cellStyle name="Input 2 3 2 2 2 2 2 2" xfId="12705" xr:uid="{00000000-0005-0000-0000-000097310000}"/>
    <cellStyle name="Input 2 3 2 2 2 2 3" xfId="12706" xr:uid="{00000000-0005-0000-0000-000098310000}"/>
    <cellStyle name="Input 2 3 2 2 2 2 3 2" xfId="12707" xr:uid="{00000000-0005-0000-0000-000099310000}"/>
    <cellStyle name="Input 2 3 2 2 2 2 4" xfId="12708" xr:uid="{00000000-0005-0000-0000-00009A310000}"/>
    <cellStyle name="Input 2 3 2 2 2 2 4 2" xfId="12709" xr:uid="{00000000-0005-0000-0000-00009B310000}"/>
    <cellStyle name="Input 2 3 2 2 2 2 5" xfId="12710" xr:uid="{00000000-0005-0000-0000-00009C310000}"/>
    <cellStyle name="Input 2 3 2 2 2 2 6" xfId="12711" xr:uid="{00000000-0005-0000-0000-00009D310000}"/>
    <cellStyle name="Input 2 3 2 2 2 3" xfId="12712" xr:uid="{00000000-0005-0000-0000-00009E310000}"/>
    <cellStyle name="Input 2 3 2 2 2 3 2" xfId="12713" xr:uid="{00000000-0005-0000-0000-00009F310000}"/>
    <cellStyle name="Input 2 3 2 2 2 4" xfId="12714" xr:uid="{00000000-0005-0000-0000-0000A0310000}"/>
    <cellStyle name="Input 2 3 2 2 2 4 2" xfId="12715" xr:uid="{00000000-0005-0000-0000-0000A1310000}"/>
    <cellStyle name="Input 2 3 2 2 2 5" xfId="12716" xr:uid="{00000000-0005-0000-0000-0000A2310000}"/>
    <cellStyle name="Input 2 3 2 2 2 6" xfId="12717" xr:uid="{00000000-0005-0000-0000-0000A3310000}"/>
    <cellStyle name="Input 2 3 2 2 3" xfId="12718" xr:uid="{00000000-0005-0000-0000-0000A4310000}"/>
    <cellStyle name="Input 2 3 2 2 3 2" xfId="12719" xr:uid="{00000000-0005-0000-0000-0000A5310000}"/>
    <cellStyle name="Input 2 3 2 2 3 2 2" xfId="12720" xr:uid="{00000000-0005-0000-0000-0000A6310000}"/>
    <cellStyle name="Input 2 3 2 2 3 3" xfId="12721" xr:uid="{00000000-0005-0000-0000-0000A7310000}"/>
    <cellStyle name="Input 2 3 2 2 3 3 2" xfId="12722" xr:uid="{00000000-0005-0000-0000-0000A8310000}"/>
    <cellStyle name="Input 2 3 2 2 3 4" xfId="12723" xr:uid="{00000000-0005-0000-0000-0000A9310000}"/>
    <cellStyle name="Input 2 3 2 2 3 4 2" xfId="12724" xr:uid="{00000000-0005-0000-0000-0000AA310000}"/>
    <cellStyle name="Input 2 3 2 2 3 5" xfId="12725" xr:uid="{00000000-0005-0000-0000-0000AB310000}"/>
    <cellStyle name="Input 2 3 2 2 3 6" xfId="12726" xr:uid="{00000000-0005-0000-0000-0000AC310000}"/>
    <cellStyle name="Input 2 3 2 2 4" xfId="12727" xr:uid="{00000000-0005-0000-0000-0000AD310000}"/>
    <cellStyle name="Input 2 3 2 2 4 2" xfId="12728" xr:uid="{00000000-0005-0000-0000-0000AE310000}"/>
    <cellStyle name="Input 2 3 2 2 5" xfId="12729" xr:uid="{00000000-0005-0000-0000-0000AF310000}"/>
    <cellStyle name="Input 2 3 2 2 5 2" xfId="12730" xr:uid="{00000000-0005-0000-0000-0000B0310000}"/>
    <cellStyle name="Input 2 3 2 2 6" xfId="12731" xr:uid="{00000000-0005-0000-0000-0000B1310000}"/>
    <cellStyle name="Input 2 3 2 2 7" xfId="12732" xr:uid="{00000000-0005-0000-0000-0000B2310000}"/>
    <cellStyle name="Input 2 3 2 2 8" xfId="12733" xr:uid="{00000000-0005-0000-0000-0000B3310000}"/>
    <cellStyle name="Input 2 3 2 20" xfId="12734" xr:uid="{00000000-0005-0000-0000-0000B4310000}"/>
    <cellStyle name="Input 2 3 2 3" xfId="12735" xr:uid="{00000000-0005-0000-0000-0000B5310000}"/>
    <cellStyle name="Input 2 3 2 3 2" xfId="12736" xr:uid="{00000000-0005-0000-0000-0000B6310000}"/>
    <cellStyle name="Input 2 3 2 3 2 2" xfId="12737" xr:uid="{00000000-0005-0000-0000-0000B7310000}"/>
    <cellStyle name="Input 2 3 2 3 2 2 2" xfId="12738" xr:uid="{00000000-0005-0000-0000-0000B8310000}"/>
    <cellStyle name="Input 2 3 2 3 2 3" xfId="12739" xr:uid="{00000000-0005-0000-0000-0000B9310000}"/>
    <cellStyle name="Input 2 3 2 3 2 3 2" xfId="12740" xr:uid="{00000000-0005-0000-0000-0000BA310000}"/>
    <cellStyle name="Input 2 3 2 3 2 4" xfId="12741" xr:uid="{00000000-0005-0000-0000-0000BB310000}"/>
    <cellStyle name="Input 2 3 2 3 2 4 2" xfId="12742" xr:uid="{00000000-0005-0000-0000-0000BC310000}"/>
    <cellStyle name="Input 2 3 2 3 2 5" xfId="12743" xr:uid="{00000000-0005-0000-0000-0000BD310000}"/>
    <cellStyle name="Input 2 3 2 3 2 6" xfId="12744" xr:uid="{00000000-0005-0000-0000-0000BE310000}"/>
    <cellStyle name="Input 2 3 2 3 3" xfId="12745" xr:uid="{00000000-0005-0000-0000-0000BF310000}"/>
    <cellStyle name="Input 2 3 2 3 3 2" xfId="12746" xr:uid="{00000000-0005-0000-0000-0000C0310000}"/>
    <cellStyle name="Input 2 3 2 3 3 2 2" xfId="12747" xr:uid="{00000000-0005-0000-0000-0000C1310000}"/>
    <cellStyle name="Input 2 3 2 3 3 3" xfId="12748" xr:uid="{00000000-0005-0000-0000-0000C2310000}"/>
    <cellStyle name="Input 2 3 2 3 3 4" xfId="12749" xr:uid="{00000000-0005-0000-0000-0000C3310000}"/>
    <cellStyle name="Input 2 3 2 3 3 5" xfId="12750" xr:uid="{00000000-0005-0000-0000-0000C4310000}"/>
    <cellStyle name="Input 2 3 2 3 3 6" xfId="12751" xr:uid="{00000000-0005-0000-0000-0000C5310000}"/>
    <cellStyle name="Input 2 3 2 3 4" xfId="12752" xr:uid="{00000000-0005-0000-0000-0000C6310000}"/>
    <cellStyle name="Input 2 3 2 3 4 2" xfId="12753" xr:uid="{00000000-0005-0000-0000-0000C7310000}"/>
    <cellStyle name="Input 2 3 2 3 5" xfId="12754" xr:uid="{00000000-0005-0000-0000-0000C8310000}"/>
    <cellStyle name="Input 2 3 2 3 6" xfId="12755" xr:uid="{00000000-0005-0000-0000-0000C9310000}"/>
    <cellStyle name="Input 2 3 2 3 7" xfId="12756" xr:uid="{00000000-0005-0000-0000-0000CA310000}"/>
    <cellStyle name="Input 2 3 2 3 8" xfId="12757" xr:uid="{00000000-0005-0000-0000-0000CB310000}"/>
    <cellStyle name="Input 2 3 2 4" xfId="12758" xr:uid="{00000000-0005-0000-0000-0000CC310000}"/>
    <cellStyle name="Input 2 3 2 4 2" xfId="12759" xr:uid="{00000000-0005-0000-0000-0000CD310000}"/>
    <cellStyle name="Input 2 3 2 4 2 2" xfId="12760" xr:uid="{00000000-0005-0000-0000-0000CE310000}"/>
    <cellStyle name="Input 2 3 2 4 2 2 2" xfId="12761" xr:uid="{00000000-0005-0000-0000-0000CF310000}"/>
    <cellStyle name="Input 2 3 2 4 2 3" xfId="12762" xr:uid="{00000000-0005-0000-0000-0000D0310000}"/>
    <cellStyle name="Input 2 3 2 4 2 4" xfId="12763" xr:uid="{00000000-0005-0000-0000-0000D1310000}"/>
    <cellStyle name="Input 2 3 2 4 2 5" xfId="12764" xr:uid="{00000000-0005-0000-0000-0000D2310000}"/>
    <cellStyle name="Input 2 3 2 4 2 6" xfId="12765" xr:uid="{00000000-0005-0000-0000-0000D3310000}"/>
    <cellStyle name="Input 2 3 2 4 3" xfId="12766" xr:uid="{00000000-0005-0000-0000-0000D4310000}"/>
    <cellStyle name="Input 2 3 2 4 3 2" xfId="12767" xr:uid="{00000000-0005-0000-0000-0000D5310000}"/>
    <cellStyle name="Input 2 3 2 4 3 2 2" xfId="12768" xr:uid="{00000000-0005-0000-0000-0000D6310000}"/>
    <cellStyle name="Input 2 3 2 4 3 3" xfId="12769" xr:uid="{00000000-0005-0000-0000-0000D7310000}"/>
    <cellStyle name="Input 2 3 2 4 3 4" xfId="12770" xr:uid="{00000000-0005-0000-0000-0000D8310000}"/>
    <cellStyle name="Input 2 3 2 4 3 5" xfId="12771" xr:uid="{00000000-0005-0000-0000-0000D9310000}"/>
    <cellStyle name="Input 2 3 2 4 3 6" xfId="12772" xr:uid="{00000000-0005-0000-0000-0000DA310000}"/>
    <cellStyle name="Input 2 3 2 4 4" xfId="12773" xr:uid="{00000000-0005-0000-0000-0000DB310000}"/>
    <cellStyle name="Input 2 3 2 4 4 2" xfId="12774" xr:uid="{00000000-0005-0000-0000-0000DC310000}"/>
    <cellStyle name="Input 2 3 2 4 5" xfId="12775" xr:uid="{00000000-0005-0000-0000-0000DD310000}"/>
    <cellStyle name="Input 2 3 2 4 6" xfId="12776" xr:uid="{00000000-0005-0000-0000-0000DE310000}"/>
    <cellStyle name="Input 2 3 2 4 7" xfId="12777" xr:uid="{00000000-0005-0000-0000-0000DF310000}"/>
    <cellStyle name="Input 2 3 2 4 8" xfId="12778" xr:uid="{00000000-0005-0000-0000-0000E0310000}"/>
    <cellStyle name="Input 2 3 2 5" xfId="12779" xr:uid="{00000000-0005-0000-0000-0000E1310000}"/>
    <cellStyle name="Input 2 3 2 5 2" xfId="12780" xr:uid="{00000000-0005-0000-0000-0000E2310000}"/>
    <cellStyle name="Input 2 3 2 5 2 2" xfId="12781" xr:uid="{00000000-0005-0000-0000-0000E3310000}"/>
    <cellStyle name="Input 2 3 2 5 2 3" xfId="12782" xr:uid="{00000000-0005-0000-0000-0000E4310000}"/>
    <cellStyle name="Input 2 3 2 5 2 4" xfId="12783" xr:uid="{00000000-0005-0000-0000-0000E5310000}"/>
    <cellStyle name="Input 2 3 2 5 2 5" xfId="12784" xr:uid="{00000000-0005-0000-0000-0000E6310000}"/>
    <cellStyle name="Input 2 3 2 5 2 6" xfId="12785" xr:uid="{00000000-0005-0000-0000-0000E7310000}"/>
    <cellStyle name="Input 2 3 2 5 3" xfId="12786" xr:uid="{00000000-0005-0000-0000-0000E8310000}"/>
    <cellStyle name="Input 2 3 2 5 3 2" xfId="12787" xr:uid="{00000000-0005-0000-0000-0000E9310000}"/>
    <cellStyle name="Input 2 3 2 5 3 3" xfId="12788" xr:uid="{00000000-0005-0000-0000-0000EA310000}"/>
    <cellStyle name="Input 2 3 2 5 3 4" xfId="12789" xr:uid="{00000000-0005-0000-0000-0000EB310000}"/>
    <cellStyle name="Input 2 3 2 5 3 5" xfId="12790" xr:uid="{00000000-0005-0000-0000-0000EC310000}"/>
    <cellStyle name="Input 2 3 2 5 3 6" xfId="12791" xr:uid="{00000000-0005-0000-0000-0000ED310000}"/>
    <cellStyle name="Input 2 3 2 5 4" xfId="12792" xr:uid="{00000000-0005-0000-0000-0000EE310000}"/>
    <cellStyle name="Input 2 3 2 5 4 2" xfId="12793" xr:uid="{00000000-0005-0000-0000-0000EF310000}"/>
    <cellStyle name="Input 2 3 2 5 5" xfId="12794" xr:uid="{00000000-0005-0000-0000-0000F0310000}"/>
    <cellStyle name="Input 2 3 2 5 6" xfId="12795" xr:uid="{00000000-0005-0000-0000-0000F1310000}"/>
    <cellStyle name="Input 2 3 2 5 7" xfId="12796" xr:uid="{00000000-0005-0000-0000-0000F2310000}"/>
    <cellStyle name="Input 2 3 2 5 8" xfId="12797" xr:uid="{00000000-0005-0000-0000-0000F3310000}"/>
    <cellStyle name="Input 2 3 2 6" xfId="12798" xr:uid="{00000000-0005-0000-0000-0000F4310000}"/>
    <cellStyle name="Input 2 3 2 6 2" xfId="12799" xr:uid="{00000000-0005-0000-0000-0000F5310000}"/>
    <cellStyle name="Input 2 3 2 6 2 2" xfId="12800" xr:uid="{00000000-0005-0000-0000-0000F6310000}"/>
    <cellStyle name="Input 2 3 2 6 2 3" xfId="12801" xr:uid="{00000000-0005-0000-0000-0000F7310000}"/>
    <cellStyle name="Input 2 3 2 6 2 4" xfId="12802" xr:uid="{00000000-0005-0000-0000-0000F8310000}"/>
    <cellStyle name="Input 2 3 2 6 2 5" xfId="12803" xr:uid="{00000000-0005-0000-0000-0000F9310000}"/>
    <cellStyle name="Input 2 3 2 6 2 6" xfId="12804" xr:uid="{00000000-0005-0000-0000-0000FA310000}"/>
    <cellStyle name="Input 2 3 2 6 3" xfId="12805" xr:uid="{00000000-0005-0000-0000-0000FB310000}"/>
    <cellStyle name="Input 2 3 2 6 3 2" xfId="12806" xr:uid="{00000000-0005-0000-0000-0000FC310000}"/>
    <cellStyle name="Input 2 3 2 6 3 3" xfId="12807" xr:uid="{00000000-0005-0000-0000-0000FD310000}"/>
    <cellStyle name="Input 2 3 2 6 3 4" xfId="12808" xr:uid="{00000000-0005-0000-0000-0000FE310000}"/>
    <cellStyle name="Input 2 3 2 6 3 5" xfId="12809" xr:uid="{00000000-0005-0000-0000-0000FF310000}"/>
    <cellStyle name="Input 2 3 2 6 3 6" xfId="12810" xr:uid="{00000000-0005-0000-0000-000000320000}"/>
    <cellStyle name="Input 2 3 2 6 4" xfId="12811" xr:uid="{00000000-0005-0000-0000-000001320000}"/>
    <cellStyle name="Input 2 3 2 6 4 2" xfId="12812" xr:uid="{00000000-0005-0000-0000-000002320000}"/>
    <cellStyle name="Input 2 3 2 6 5" xfId="12813" xr:uid="{00000000-0005-0000-0000-000003320000}"/>
    <cellStyle name="Input 2 3 2 6 6" xfId="12814" xr:uid="{00000000-0005-0000-0000-000004320000}"/>
    <cellStyle name="Input 2 3 2 6 7" xfId="12815" xr:uid="{00000000-0005-0000-0000-000005320000}"/>
    <cellStyle name="Input 2 3 2 6 8" xfId="12816" xr:uid="{00000000-0005-0000-0000-000006320000}"/>
    <cellStyle name="Input 2 3 2 7" xfId="12817" xr:uid="{00000000-0005-0000-0000-000007320000}"/>
    <cellStyle name="Input 2 3 2 7 2" xfId="12818" xr:uid="{00000000-0005-0000-0000-000008320000}"/>
    <cellStyle name="Input 2 3 2 7 2 2" xfId="12819" xr:uid="{00000000-0005-0000-0000-000009320000}"/>
    <cellStyle name="Input 2 3 2 7 2 3" xfId="12820" xr:uid="{00000000-0005-0000-0000-00000A320000}"/>
    <cellStyle name="Input 2 3 2 7 2 4" xfId="12821" xr:uid="{00000000-0005-0000-0000-00000B320000}"/>
    <cellStyle name="Input 2 3 2 7 2 5" xfId="12822" xr:uid="{00000000-0005-0000-0000-00000C320000}"/>
    <cellStyle name="Input 2 3 2 7 2 6" xfId="12823" xr:uid="{00000000-0005-0000-0000-00000D320000}"/>
    <cellStyle name="Input 2 3 2 7 3" xfId="12824" xr:uid="{00000000-0005-0000-0000-00000E320000}"/>
    <cellStyle name="Input 2 3 2 7 3 2" xfId="12825" xr:uid="{00000000-0005-0000-0000-00000F320000}"/>
    <cellStyle name="Input 2 3 2 7 3 3" xfId="12826" xr:uid="{00000000-0005-0000-0000-000010320000}"/>
    <cellStyle name="Input 2 3 2 7 3 4" xfId="12827" xr:uid="{00000000-0005-0000-0000-000011320000}"/>
    <cellStyle name="Input 2 3 2 7 3 5" xfId="12828" xr:uid="{00000000-0005-0000-0000-000012320000}"/>
    <cellStyle name="Input 2 3 2 7 3 6" xfId="12829" xr:uid="{00000000-0005-0000-0000-000013320000}"/>
    <cellStyle name="Input 2 3 2 7 4" xfId="12830" xr:uid="{00000000-0005-0000-0000-000014320000}"/>
    <cellStyle name="Input 2 3 2 7 4 2" xfId="12831" xr:uid="{00000000-0005-0000-0000-000015320000}"/>
    <cellStyle name="Input 2 3 2 7 5" xfId="12832" xr:uid="{00000000-0005-0000-0000-000016320000}"/>
    <cellStyle name="Input 2 3 2 7 6" xfId="12833" xr:uid="{00000000-0005-0000-0000-000017320000}"/>
    <cellStyle name="Input 2 3 2 7 7" xfId="12834" xr:uid="{00000000-0005-0000-0000-000018320000}"/>
    <cellStyle name="Input 2 3 2 7 8" xfId="12835" xr:uid="{00000000-0005-0000-0000-000019320000}"/>
    <cellStyle name="Input 2 3 2 8" xfId="12836" xr:uid="{00000000-0005-0000-0000-00001A320000}"/>
    <cellStyle name="Input 2 3 2 8 2" xfId="12837" xr:uid="{00000000-0005-0000-0000-00001B320000}"/>
    <cellStyle name="Input 2 3 2 8 2 2" xfId="12838" xr:uid="{00000000-0005-0000-0000-00001C320000}"/>
    <cellStyle name="Input 2 3 2 8 2 3" xfId="12839" xr:uid="{00000000-0005-0000-0000-00001D320000}"/>
    <cellStyle name="Input 2 3 2 8 2 4" xfId="12840" xr:uid="{00000000-0005-0000-0000-00001E320000}"/>
    <cellStyle name="Input 2 3 2 8 2 5" xfId="12841" xr:uid="{00000000-0005-0000-0000-00001F320000}"/>
    <cellStyle name="Input 2 3 2 8 2 6" xfId="12842" xr:uid="{00000000-0005-0000-0000-000020320000}"/>
    <cellStyle name="Input 2 3 2 8 3" xfId="12843" xr:uid="{00000000-0005-0000-0000-000021320000}"/>
    <cellStyle name="Input 2 3 2 8 3 2" xfId="12844" xr:uid="{00000000-0005-0000-0000-000022320000}"/>
    <cellStyle name="Input 2 3 2 8 3 3" xfId="12845" xr:uid="{00000000-0005-0000-0000-000023320000}"/>
    <cellStyle name="Input 2 3 2 8 3 4" xfId="12846" xr:uid="{00000000-0005-0000-0000-000024320000}"/>
    <cellStyle name="Input 2 3 2 8 3 5" xfId="12847" xr:uid="{00000000-0005-0000-0000-000025320000}"/>
    <cellStyle name="Input 2 3 2 8 3 6" xfId="12848" xr:uid="{00000000-0005-0000-0000-000026320000}"/>
    <cellStyle name="Input 2 3 2 8 4" xfId="12849" xr:uid="{00000000-0005-0000-0000-000027320000}"/>
    <cellStyle name="Input 2 3 2 8 5" xfId="12850" xr:uid="{00000000-0005-0000-0000-000028320000}"/>
    <cellStyle name="Input 2 3 2 8 6" xfId="12851" xr:uid="{00000000-0005-0000-0000-000029320000}"/>
    <cellStyle name="Input 2 3 2 8 7" xfId="12852" xr:uid="{00000000-0005-0000-0000-00002A320000}"/>
    <cellStyle name="Input 2 3 2 8 8" xfId="12853" xr:uid="{00000000-0005-0000-0000-00002B320000}"/>
    <cellStyle name="Input 2 3 2 9" xfId="12854" xr:uid="{00000000-0005-0000-0000-00002C320000}"/>
    <cellStyle name="Input 2 3 2 9 2" xfId="12855" xr:uid="{00000000-0005-0000-0000-00002D320000}"/>
    <cellStyle name="Input 2 3 2 9 2 2" xfId="12856" xr:uid="{00000000-0005-0000-0000-00002E320000}"/>
    <cellStyle name="Input 2 3 2 9 2 3" xfId="12857" xr:uid="{00000000-0005-0000-0000-00002F320000}"/>
    <cellStyle name="Input 2 3 2 9 2 4" xfId="12858" xr:uid="{00000000-0005-0000-0000-000030320000}"/>
    <cellStyle name="Input 2 3 2 9 2 5" xfId="12859" xr:uid="{00000000-0005-0000-0000-000031320000}"/>
    <cellStyle name="Input 2 3 2 9 2 6" xfId="12860" xr:uid="{00000000-0005-0000-0000-000032320000}"/>
    <cellStyle name="Input 2 3 2 9 3" xfId="12861" xr:uid="{00000000-0005-0000-0000-000033320000}"/>
    <cellStyle name="Input 2 3 2 9 3 2" xfId="12862" xr:uid="{00000000-0005-0000-0000-000034320000}"/>
    <cellStyle name="Input 2 3 2 9 3 3" xfId="12863" xr:uid="{00000000-0005-0000-0000-000035320000}"/>
    <cellStyle name="Input 2 3 2 9 3 4" xfId="12864" xr:uid="{00000000-0005-0000-0000-000036320000}"/>
    <cellStyle name="Input 2 3 2 9 3 5" xfId="12865" xr:uid="{00000000-0005-0000-0000-000037320000}"/>
    <cellStyle name="Input 2 3 2 9 3 6" xfId="12866" xr:uid="{00000000-0005-0000-0000-000038320000}"/>
    <cellStyle name="Input 2 3 2 9 4" xfId="12867" xr:uid="{00000000-0005-0000-0000-000039320000}"/>
    <cellStyle name="Input 2 3 2 9 5" xfId="12868" xr:uid="{00000000-0005-0000-0000-00003A320000}"/>
    <cellStyle name="Input 2 3 2 9 6" xfId="12869" xr:uid="{00000000-0005-0000-0000-00003B320000}"/>
    <cellStyle name="Input 2 3 2 9 7" xfId="12870" xr:uid="{00000000-0005-0000-0000-00003C320000}"/>
    <cellStyle name="Input 2 3 2 9 8" xfId="12871" xr:uid="{00000000-0005-0000-0000-00003D320000}"/>
    <cellStyle name="Input 2 3 3" xfId="12872" xr:uid="{00000000-0005-0000-0000-00003E320000}"/>
    <cellStyle name="Input 2 3 3 2" xfId="12873" xr:uid="{00000000-0005-0000-0000-00003F320000}"/>
    <cellStyle name="Input 2 3 3 2 2" xfId="12874" xr:uid="{00000000-0005-0000-0000-000040320000}"/>
    <cellStyle name="Input 2 3 3 2 2 2" xfId="12875" xr:uid="{00000000-0005-0000-0000-000041320000}"/>
    <cellStyle name="Input 2 3 3 2 2 2 2" xfId="12876" xr:uid="{00000000-0005-0000-0000-000042320000}"/>
    <cellStyle name="Input 2 3 3 2 2 2 2 2" xfId="12877" xr:uid="{00000000-0005-0000-0000-000043320000}"/>
    <cellStyle name="Input 2 3 3 2 2 2 3" xfId="12878" xr:uid="{00000000-0005-0000-0000-000044320000}"/>
    <cellStyle name="Input 2 3 3 2 2 2 3 2" xfId="12879" xr:uid="{00000000-0005-0000-0000-000045320000}"/>
    <cellStyle name="Input 2 3 3 2 2 2 4" xfId="12880" xr:uid="{00000000-0005-0000-0000-000046320000}"/>
    <cellStyle name="Input 2 3 3 2 2 3" xfId="12881" xr:uid="{00000000-0005-0000-0000-000047320000}"/>
    <cellStyle name="Input 2 3 3 2 2 3 2" xfId="12882" xr:uid="{00000000-0005-0000-0000-000048320000}"/>
    <cellStyle name="Input 2 3 3 2 2 4" xfId="12883" xr:uid="{00000000-0005-0000-0000-000049320000}"/>
    <cellStyle name="Input 2 3 3 2 2 4 2" xfId="12884" xr:uid="{00000000-0005-0000-0000-00004A320000}"/>
    <cellStyle name="Input 2 3 3 2 2 5" xfId="12885" xr:uid="{00000000-0005-0000-0000-00004B320000}"/>
    <cellStyle name="Input 2 3 3 2 2 5 2" xfId="12886" xr:uid="{00000000-0005-0000-0000-00004C320000}"/>
    <cellStyle name="Input 2 3 3 2 2 6" xfId="12887" xr:uid="{00000000-0005-0000-0000-00004D320000}"/>
    <cellStyle name="Input 2 3 3 2 3" xfId="12888" xr:uid="{00000000-0005-0000-0000-00004E320000}"/>
    <cellStyle name="Input 2 3 3 2 3 2" xfId="12889" xr:uid="{00000000-0005-0000-0000-00004F320000}"/>
    <cellStyle name="Input 2 3 3 2 3 2 2" xfId="12890" xr:uid="{00000000-0005-0000-0000-000050320000}"/>
    <cellStyle name="Input 2 3 3 2 3 3" xfId="12891" xr:uid="{00000000-0005-0000-0000-000051320000}"/>
    <cellStyle name="Input 2 3 3 2 3 3 2" xfId="12892" xr:uid="{00000000-0005-0000-0000-000052320000}"/>
    <cellStyle name="Input 2 3 3 2 3 4" xfId="12893" xr:uid="{00000000-0005-0000-0000-000053320000}"/>
    <cellStyle name="Input 2 3 3 2 4" xfId="12894" xr:uid="{00000000-0005-0000-0000-000054320000}"/>
    <cellStyle name="Input 2 3 3 2 4 2" xfId="12895" xr:uid="{00000000-0005-0000-0000-000055320000}"/>
    <cellStyle name="Input 2 3 3 2 5" xfId="12896" xr:uid="{00000000-0005-0000-0000-000056320000}"/>
    <cellStyle name="Input 2 3 3 2 5 2" xfId="12897" xr:uid="{00000000-0005-0000-0000-000057320000}"/>
    <cellStyle name="Input 2 3 3 2 6" xfId="12898" xr:uid="{00000000-0005-0000-0000-000058320000}"/>
    <cellStyle name="Input 2 3 3 2 6 2" xfId="12899" xr:uid="{00000000-0005-0000-0000-000059320000}"/>
    <cellStyle name="Input 2 3 3 2 7" xfId="12900" xr:uid="{00000000-0005-0000-0000-00005A320000}"/>
    <cellStyle name="Input 2 3 3 3" xfId="12901" xr:uid="{00000000-0005-0000-0000-00005B320000}"/>
    <cellStyle name="Input 2 3 3 3 2" xfId="12902" xr:uid="{00000000-0005-0000-0000-00005C320000}"/>
    <cellStyle name="Input 2 3 3 3 2 2" xfId="12903" xr:uid="{00000000-0005-0000-0000-00005D320000}"/>
    <cellStyle name="Input 2 3 3 3 2 2 2" xfId="12904" xr:uid="{00000000-0005-0000-0000-00005E320000}"/>
    <cellStyle name="Input 2 3 3 3 2 3" xfId="12905" xr:uid="{00000000-0005-0000-0000-00005F320000}"/>
    <cellStyle name="Input 2 3 3 3 2 3 2" xfId="12906" xr:uid="{00000000-0005-0000-0000-000060320000}"/>
    <cellStyle name="Input 2 3 3 3 2 4" xfId="12907" xr:uid="{00000000-0005-0000-0000-000061320000}"/>
    <cellStyle name="Input 2 3 3 3 3" xfId="12908" xr:uid="{00000000-0005-0000-0000-000062320000}"/>
    <cellStyle name="Input 2 3 3 3 3 2" xfId="12909" xr:uid="{00000000-0005-0000-0000-000063320000}"/>
    <cellStyle name="Input 2 3 3 3 4" xfId="12910" xr:uid="{00000000-0005-0000-0000-000064320000}"/>
    <cellStyle name="Input 2 3 3 3 4 2" xfId="12911" xr:uid="{00000000-0005-0000-0000-000065320000}"/>
    <cellStyle name="Input 2 3 3 3 5" xfId="12912" xr:uid="{00000000-0005-0000-0000-000066320000}"/>
    <cellStyle name="Input 2 3 3 3 5 2" xfId="12913" xr:uid="{00000000-0005-0000-0000-000067320000}"/>
    <cellStyle name="Input 2 3 3 3 6" xfId="12914" xr:uid="{00000000-0005-0000-0000-000068320000}"/>
    <cellStyle name="Input 2 3 3 4" xfId="12915" xr:uid="{00000000-0005-0000-0000-000069320000}"/>
    <cellStyle name="Input 2 3 3 4 2" xfId="12916" xr:uid="{00000000-0005-0000-0000-00006A320000}"/>
    <cellStyle name="Input 2 3 3 4 2 2" xfId="12917" xr:uid="{00000000-0005-0000-0000-00006B320000}"/>
    <cellStyle name="Input 2 3 3 4 3" xfId="12918" xr:uid="{00000000-0005-0000-0000-00006C320000}"/>
    <cellStyle name="Input 2 3 3 4 3 2" xfId="12919" xr:uid="{00000000-0005-0000-0000-00006D320000}"/>
    <cellStyle name="Input 2 3 3 4 4" xfId="12920" xr:uid="{00000000-0005-0000-0000-00006E320000}"/>
    <cellStyle name="Input 2 3 3 4 4 2" xfId="12921" xr:uid="{00000000-0005-0000-0000-00006F320000}"/>
    <cellStyle name="Input 2 3 3 4 5" xfId="12922" xr:uid="{00000000-0005-0000-0000-000070320000}"/>
    <cellStyle name="Input 2 3 3 4 6" xfId="12923" xr:uid="{00000000-0005-0000-0000-000071320000}"/>
    <cellStyle name="Input 2 3 3 5" xfId="12924" xr:uid="{00000000-0005-0000-0000-000072320000}"/>
    <cellStyle name="Input 2 3 3 5 2" xfId="12925" xr:uid="{00000000-0005-0000-0000-000073320000}"/>
    <cellStyle name="Input 2 3 3 5 3" xfId="12926" xr:uid="{00000000-0005-0000-0000-000074320000}"/>
    <cellStyle name="Input 2 3 3 6" xfId="12927" xr:uid="{00000000-0005-0000-0000-000075320000}"/>
    <cellStyle name="Input 2 3 3 6 2" xfId="12928" xr:uid="{00000000-0005-0000-0000-000076320000}"/>
    <cellStyle name="Input 2 3 3 7" xfId="12929" xr:uid="{00000000-0005-0000-0000-000077320000}"/>
    <cellStyle name="Input 2 3 3 8" xfId="12930" xr:uid="{00000000-0005-0000-0000-000078320000}"/>
    <cellStyle name="Input 2 3 3 9" xfId="12931" xr:uid="{00000000-0005-0000-0000-000079320000}"/>
    <cellStyle name="Input 2 3 4" xfId="12932" xr:uid="{00000000-0005-0000-0000-00007A320000}"/>
    <cellStyle name="Input 2 3 4 2" xfId="12933" xr:uid="{00000000-0005-0000-0000-00007B320000}"/>
    <cellStyle name="Input 2 3 4 2 2" xfId="12934" xr:uid="{00000000-0005-0000-0000-00007C320000}"/>
    <cellStyle name="Input 2 3 4 2 2 2" xfId="12935" xr:uid="{00000000-0005-0000-0000-00007D320000}"/>
    <cellStyle name="Input 2 3 4 2 2 2 2" xfId="12936" xr:uid="{00000000-0005-0000-0000-00007E320000}"/>
    <cellStyle name="Input 2 3 4 2 2 3" xfId="12937" xr:uid="{00000000-0005-0000-0000-00007F320000}"/>
    <cellStyle name="Input 2 3 4 2 2 3 2" xfId="12938" xr:uid="{00000000-0005-0000-0000-000080320000}"/>
    <cellStyle name="Input 2 3 4 2 2 4" xfId="12939" xr:uid="{00000000-0005-0000-0000-000081320000}"/>
    <cellStyle name="Input 2 3 4 2 3" xfId="12940" xr:uid="{00000000-0005-0000-0000-000082320000}"/>
    <cellStyle name="Input 2 3 4 2 3 2" xfId="12941" xr:uid="{00000000-0005-0000-0000-000083320000}"/>
    <cellStyle name="Input 2 3 4 2 4" xfId="12942" xr:uid="{00000000-0005-0000-0000-000084320000}"/>
    <cellStyle name="Input 2 3 4 2 4 2" xfId="12943" xr:uid="{00000000-0005-0000-0000-000085320000}"/>
    <cellStyle name="Input 2 3 4 2 5" xfId="12944" xr:uid="{00000000-0005-0000-0000-000086320000}"/>
    <cellStyle name="Input 2 3 4 2 5 2" xfId="12945" xr:uid="{00000000-0005-0000-0000-000087320000}"/>
    <cellStyle name="Input 2 3 4 2 6" xfId="12946" xr:uid="{00000000-0005-0000-0000-000088320000}"/>
    <cellStyle name="Input 2 3 4 3" xfId="12947" xr:uid="{00000000-0005-0000-0000-000089320000}"/>
    <cellStyle name="Input 2 3 4 3 2" xfId="12948" xr:uid="{00000000-0005-0000-0000-00008A320000}"/>
    <cellStyle name="Input 2 3 4 3 2 2" xfId="12949" xr:uid="{00000000-0005-0000-0000-00008B320000}"/>
    <cellStyle name="Input 2 3 4 3 3" xfId="12950" xr:uid="{00000000-0005-0000-0000-00008C320000}"/>
    <cellStyle name="Input 2 3 4 3 3 2" xfId="12951" xr:uid="{00000000-0005-0000-0000-00008D320000}"/>
    <cellStyle name="Input 2 3 4 3 4" xfId="12952" xr:uid="{00000000-0005-0000-0000-00008E320000}"/>
    <cellStyle name="Input 2 3 4 3 4 2" xfId="12953" xr:uid="{00000000-0005-0000-0000-00008F320000}"/>
    <cellStyle name="Input 2 3 4 3 5" xfId="12954" xr:uid="{00000000-0005-0000-0000-000090320000}"/>
    <cellStyle name="Input 2 3 4 3 6" xfId="12955" xr:uid="{00000000-0005-0000-0000-000091320000}"/>
    <cellStyle name="Input 2 3 4 4" xfId="12956" xr:uid="{00000000-0005-0000-0000-000092320000}"/>
    <cellStyle name="Input 2 3 4 4 2" xfId="12957" xr:uid="{00000000-0005-0000-0000-000093320000}"/>
    <cellStyle name="Input 2 3 4 4 3" xfId="12958" xr:uid="{00000000-0005-0000-0000-000094320000}"/>
    <cellStyle name="Input 2 3 4 5" xfId="12959" xr:uid="{00000000-0005-0000-0000-000095320000}"/>
    <cellStyle name="Input 2 3 4 5 2" xfId="12960" xr:uid="{00000000-0005-0000-0000-000096320000}"/>
    <cellStyle name="Input 2 3 4 6" xfId="12961" xr:uid="{00000000-0005-0000-0000-000097320000}"/>
    <cellStyle name="Input 2 3 4 7" xfId="12962" xr:uid="{00000000-0005-0000-0000-000098320000}"/>
    <cellStyle name="Input 2 3 4 8" xfId="12963" xr:uid="{00000000-0005-0000-0000-000099320000}"/>
    <cellStyle name="Input 2 3 5" xfId="12964" xr:uid="{00000000-0005-0000-0000-00009A320000}"/>
    <cellStyle name="Input 2 3 5 2" xfId="12965" xr:uid="{00000000-0005-0000-0000-00009B320000}"/>
    <cellStyle name="Input 2 3 5 2 2" xfId="12966" xr:uid="{00000000-0005-0000-0000-00009C320000}"/>
    <cellStyle name="Input 2 3 5 2 2 2" xfId="12967" xr:uid="{00000000-0005-0000-0000-00009D320000}"/>
    <cellStyle name="Input 2 3 5 2 3" xfId="12968" xr:uid="{00000000-0005-0000-0000-00009E320000}"/>
    <cellStyle name="Input 2 3 5 2 3 2" xfId="12969" xr:uid="{00000000-0005-0000-0000-00009F320000}"/>
    <cellStyle name="Input 2 3 5 2 4" xfId="12970" xr:uid="{00000000-0005-0000-0000-0000A0320000}"/>
    <cellStyle name="Input 2 3 5 2 5" xfId="12971" xr:uid="{00000000-0005-0000-0000-0000A1320000}"/>
    <cellStyle name="Input 2 3 5 3" xfId="12972" xr:uid="{00000000-0005-0000-0000-0000A2320000}"/>
    <cellStyle name="Input 2 3 5 3 2" xfId="12973" xr:uid="{00000000-0005-0000-0000-0000A3320000}"/>
    <cellStyle name="Input 2 3 5 4" xfId="12974" xr:uid="{00000000-0005-0000-0000-0000A4320000}"/>
    <cellStyle name="Input 2 3 5 4 2" xfId="12975" xr:uid="{00000000-0005-0000-0000-0000A5320000}"/>
    <cellStyle name="Input 2 3 5 5" xfId="12976" xr:uid="{00000000-0005-0000-0000-0000A6320000}"/>
    <cellStyle name="Input 2 3 5 5 2" xfId="12977" xr:uid="{00000000-0005-0000-0000-0000A7320000}"/>
    <cellStyle name="Input 2 3 5 6" xfId="12978" xr:uid="{00000000-0005-0000-0000-0000A8320000}"/>
    <cellStyle name="Input 2 3 6" xfId="12979" xr:uid="{00000000-0005-0000-0000-0000A9320000}"/>
    <cellStyle name="Input 2 3 6 2" xfId="12980" xr:uid="{00000000-0005-0000-0000-0000AA320000}"/>
    <cellStyle name="Input 2 3 6 2 2" xfId="12981" xr:uid="{00000000-0005-0000-0000-0000AB320000}"/>
    <cellStyle name="Input 2 3 6 3" xfId="12982" xr:uid="{00000000-0005-0000-0000-0000AC320000}"/>
    <cellStyle name="Input 2 3 6 3 2" xfId="12983" xr:uid="{00000000-0005-0000-0000-0000AD320000}"/>
    <cellStyle name="Input 2 3 6 4" xfId="12984" xr:uid="{00000000-0005-0000-0000-0000AE320000}"/>
    <cellStyle name="Input 2 3 6 4 2" xfId="12985" xr:uid="{00000000-0005-0000-0000-0000AF320000}"/>
    <cellStyle name="Input 2 3 6 5" xfId="12986" xr:uid="{00000000-0005-0000-0000-0000B0320000}"/>
    <cellStyle name="Input 2 3 6 6" xfId="12987" xr:uid="{00000000-0005-0000-0000-0000B1320000}"/>
    <cellStyle name="Input 2 3 7" xfId="12988" xr:uid="{00000000-0005-0000-0000-0000B2320000}"/>
    <cellStyle name="Input 2 3 7 2" xfId="12989" xr:uid="{00000000-0005-0000-0000-0000B3320000}"/>
    <cellStyle name="Input 2 3 7 3" xfId="12990" xr:uid="{00000000-0005-0000-0000-0000B4320000}"/>
    <cellStyle name="Input 2 3 8" xfId="12991" xr:uid="{00000000-0005-0000-0000-0000B5320000}"/>
    <cellStyle name="Input 2 3 8 2" xfId="12992" xr:uid="{00000000-0005-0000-0000-0000B6320000}"/>
    <cellStyle name="Input 2 3 9" xfId="12993" xr:uid="{00000000-0005-0000-0000-0000B7320000}"/>
    <cellStyle name="Input 2 4" xfId="12994" xr:uid="{00000000-0005-0000-0000-0000B8320000}"/>
    <cellStyle name="Input 2 4 10" xfId="12995" xr:uid="{00000000-0005-0000-0000-0000B9320000}"/>
    <cellStyle name="Input 2 4 10 2" xfId="12996" xr:uid="{00000000-0005-0000-0000-0000BA320000}"/>
    <cellStyle name="Input 2 4 10 2 2" xfId="12997" xr:uid="{00000000-0005-0000-0000-0000BB320000}"/>
    <cellStyle name="Input 2 4 10 2 3" xfId="12998" xr:uid="{00000000-0005-0000-0000-0000BC320000}"/>
    <cellStyle name="Input 2 4 10 2 4" xfId="12999" xr:uid="{00000000-0005-0000-0000-0000BD320000}"/>
    <cellStyle name="Input 2 4 10 2 5" xfId="13000" xr:uid="{00000000-0005-0000-0000-0000BE320000}"/>
    <cellStyle name="Input 2 4 10 2 6" xfId="13001" xr:uid="{00000000-0005-0000-0000-0000BF320000}"/>
    <cellStyle name="Input 2 4 10 3" xfId="13002" xr:uid="{00000000-0005-0000-0000-0000C0320000}"/>
    <cellStyle name="Input 2 4 10 3 2" xfId="13003" xr:uid="{00000000-0005-0000-0000-0000C1320000}"/>
    <cellStyle name="Input 2 4 10 3 3" xfId="13004" xr:uid="{00000000-0005-0000-0000-0000C2320000}"/>
    <cellStyle name="Input 2 4 10 3 4" xfId="13005" xr:uid="{00000000-0005-0000-0000-0000C3320000}"/>
    <cellStyle name="Input 2 4 10 3 5" xfId="13006" xr:uid="{00000000-0005-0000-0000-0000C4320000}"/>
    <cellStyle name="Input 2 4 10 3 6" xfId="13007" xr:uid="{00000000-0005-0000-0000-0000C5320000}"/>
    <cellStyle name="Input 2 4 10 4" xfId="13008" xr:uid="{00000000-0005-0000-0000-0000C6320000}"/>
    <cellStyle name="Input 2 4 10 4 2" xfId="13009" xr:uid="{00000000-0005-0000-0000-0000C7320000}"/>
    <cellStyle name="Input 2 4 10 5" xfId="13010" xr:uid="{00000000-0005-0000-0000-0000C8320000}"/>
    <cellStyle name="Input 2 4 10 6" xfId="13011" xr:uid="{00000000-0005-0000-0000-0000C9320000}"/>
    <cellStyle name="Input 2 4 10 7" xfId="13012" xr:uid="{00000000-0005-0000-0000-0000CA320000}"/>
    <cellStyle name="Input 2 4 10 8" xfId="13013" xr:uid="{00000000-0005-0000-0000-0000CB320000}"/>
    <cellStyle name="Input 2 4 11" xfId="13014" xr:uid="{00000000-0005-0000-0000-0000CC320000}"/>
    <cellStyle name="Input 2 4 11 2" xfId="13015" xr:uid="{00000000-0005-0000-0000-0000CD320000}"/>
    <cellStyle name="Input 2 4 11 3" xfId="13016" xr:uid="{00000000-0005-0000-0000-0000CE320000}"/>
    <cellStyle name="Input 2 4 11 4" xfId="13017" xr:uid="{00000000-0005-0000-0000-0000CF320000}"/>
    <cellStyle name="Input 2 4 11 5" xfId="13018" xr:uid="{00000000-0005-0000-0000-0000D0320000}"/>
    <cellStyle name="Input 2 4 11 6" xfId="13019" xr:uid="{00000000-0005-0000-0000-0000D1320000}"/>
    <cellStyle name="Input 2 4 12" xfId="13020" xr:uid="{00000000-0005-0000-0000-0000D2320000}"/>
    <cellStyle name="Input 2 4 12 2" xfId="13021" xr:uid="{00000000-0005-0000-0000-0000D3320000}"/>
    <cellStyle name="Input 2 4 12 3" xfId="13022" xr:uid="{00000000-0005-0000-0000-0000D4320000}"/>
    <cellStyle name="Input 2 4 12 4" xfId="13023" xr:uid="{00000000-0005-0000-0000-0000D5320000}"/>
    <cellStyle name="Input 2 4 12 5" xfId="13024" xr:uid="{00000000-0005-0000-0000-0000D6320000}"/>
    <cellStyle name="Input 2 4 12 6" xfId="13025" xr:uid="{00000000-0005-0000-0000-0000D7320000}"/>
    <cellStyle name="Input 2 4 13" xfId="13026" xr:uid="{00000000-0005-0000-0000-0000D8320000}"/>
    <cellStyle name="Input 2 4 13 2" xfId="13027" xr:uid="{00000000-0005-0000-0000-0000D9320000}"/>
    <cellStyle name="Input 2 4 13 3" xfId="13028" xr:uid="{00000000-0005-0000-0000-0000DA320000}"/>
    <cellStyle name="Input 2 4 13 4" xfId="13029" xr:uid="{00000000-0005-0000-0000-0000DB320000}"/>
    <cellStyle name="Input 2 4 13 5" xfId="13030" xr:uid="{00000000-0005-0000-0000-0000DC320000}"/>
    <cellStyle name="Input 2 4 14" xfId="13031" xr:uid="{00000000-0005-0000-0000-0000DD320000}"/>
    <cellStyle name="Input 2 4 15" xfId="13032" xr:uid="{00000000-0005-0000-0000-0000DE320000}"/>
    <cellStyle name="Input 2 4 16" xfId="13033" xr:uid="{00000000-0005-0000-0000-0000DF320000}"/>
    <cellStyle name="Input 2 4 17" xfId="13034" xr:uid="{00000000-0005-0000-0000-0000E0320000}"/>
    <cellStyle name="Input 2 4 18" xfId="13035" xr:uid="{00000000-0005-0000-0000-0000E1320000}"/>
    <cellStyle name="Input 2 4 19" xfId="13036" xr:uid="{00000000-0005-0000-0000-0000E2320000}"/>
    <cellStyle name="Input 2 4 2" xfId="13037" xr:uid="{00000000-0005-0000-0000-0000E3320000}"/>
    <cellStyle name="Input 2 4 2 10" xfId="13038" xr:uid="{00000000-0005-0000-0000-0000E4320000}"/>
    <cellStyle name="Input 2 4 2 10 2" xfId="13039" xr:uid="{00000000-0005-0000-0000-0000E5320000}"/>
    <cellStyle name="Input 2 4 2 11" xfId="13040" xr:uid="{00000000-0005-0000-0000-0000E6320000}"/>
    <cellStyle name="Input 2 4 2 11 2" xfId="13041" xr:uid="{00000000-0005-0000-0000-0000E7320000}"/>
    <cellStyle name="Input 2 4 2 12" xfId="13042" xr:uid="{00000000-0005-0000-0000-0000E8320000}"/>
    <cellStyle name="Input 2 4 2 12 2" xfId="13043" xr:uid="{00000000-0005-0000-0000-0000E9320000}"/>
    <cellStyle name="Input 2 4 2 13" xfId="13044" xr:uid="{00000000-0005-0000-0000-0000EA320000}"/>
    <cellStyle name="Input 2 4 2 13 2" xfId="13045" xr:uid="{00000000-0005-0000-0000-0000EB320000}"/>
    <cellStyle name="Input 2 4 2 14" xfId="13046" xr:uid="{00000000-0005-0000-0000-0000EC320000}"/>
    <cellStyle name="Input 2 4 2 2" xfId="13047" xr:uid="{00000000-0005-0000-0000-0000ED320000}"/>
    <cellStyle name="Input 2 4 2 2 10" xfId="13048" xr:uid="{00000000-0005-0000-0000-0000EE320000}"/>
    <cellStyle name="Input 2 4 2 2 10 2" xfId="13049" xr:uid="{00000000-0005-0000-0000-0000EF320000}"/>
    <cellStyle name="Input 2 4 2 2 11" xfId="13050" xr:uid="{00000000-0005-0000-0000-0000F0320000}"/>
    <cellStyle name="Input 2 4 2 2 2" xfId="13051" xr:uid="{00000000-0005-0000-0000-0000F1320000}"/>
    <cellStyle name="Input 2 4 2 2 2 2" xfId="13052" xr:uid="{00000000-0005-0000-0000-0000F2320000}"/>
    <cellStyle name="Input 2 4 2 2 2 2 2" xfId="13053" xr:uid="{00000000-0005-0000-0000-0000F3320000}"/>
    <cellStyle name="Input 2 4 2 2 2 2 2 2" xfId="13054" xr:uid="{00000000-0005-0000-0000-0000F4320000}"/>
    <cellStyle name="Input 2 4 2 2 2 2 3" xfId="13055" xr:uid="{00000000-0005-0000-0000-0000F5320000}"/>
    <cellStyle name="Input 2 4 2 2 2 2 3 2" xfId="13056" xr:uid="{00000000-0005-0000-0000-0000F6320000}"/>
    <cellStyle name="Input 2 4 2 2 2 2 4" xfId="13057" xr:uid="{00000000-0005-0000-0000-0000F7320000}"/>
    <cellStyle name="Input 2 4 2 2 2 3" xfId="13058" xr:uid="{00000000-0005-0000-0000-0000F8320000}"/>
    <cellStyle name="Input 2 4 2 2 2 3 2" xfId="13059" xr:uid="{00000000-0005-0000-0000-0000F9320000}"/>
    <cellStyle name="Input 2 4 2 2 2 4" xfId="13060" xr:uid="{00000000-0005-0000-0000-0000FA320000}"/>
    <cellStyle name="Input 2 4 2 2 2 4 2" xfId="13061" xr:uid="{00000000-0005-0000-0000-0000FB320000}"/>
    <cellStyle name="Input 2 4 2 2 2 5" xfId="13062" xr:uid="{00000000-0005-0000-0000-0000FC320000}"/>
    <cellStyle name="Input 2 4 2 2 2 5 2" xfId="13063" xr:uid="{00000000-0005-0000-0000-0000FD320000}"/>
    <cellStyle name="Input 2 4 2 2 2 6" xfId="13064" xr:uid="{00000000-0005-0000-0000-0000FE320000}"/>
    <cellStyle name="Input 2 4 2 2 3" xfId="13065" xr:uid="{00000000-0005-0000-0000-0000FF320000}"/>
    <cellStyle name="Input 2 4 2 2 3 2" xfId="13066" xr:uid="{00000000-0005-0000-0000-000000330000}"/>
    <cellStyle name="Input 2 4 2 2 3 2 2" xfId="13067" xr:uid="{00000000-0005-0000-0000-000001330000}"/>
    <cellStyle name="Input 2 4 2 2 3 3" xfId="13068" xr:uid="{00000000-0005-0000-0000-000002330000}"/>
    <cellStyle name="Input 2 4 2 2 3 3 2" xfId="13069" xr:uid="{00000000-0005-0000-0000-000003330000}"/>
    <cellStyle name="Input 2 4 2 2 3 4" xfId="13070" xr:uid="{00000000-0005-0000-0000-000004330000}"/>
    <cellStyle name="Input 2 4 2 2 3 4 2" xfId="13071" xr:uid="{00000000-0005-0000-0000-000005330000}"/>
    <cellStyle name="Input 2 4 2 2 3 5" xfId="13072" xr:uid="{00000000-0005-0000-0000-000006330000}"/>
    <cellStyle name="Input 2 4 2 2 3 6" xfId="13073" xr:uid="{00000000-0005-0000-0000-000007330000}"/>
    <cellStyle name="Input 2 4 2 2 4" xfId="13074" xr:uid="{00000000-0005-0000-0000-000008330000}"/>
    <cellStyle name="Input 2 4 2 2 4 2" xfId="13075" xr:uid="{00000000-0005-0000-0000-000009330000}"/>
    <cellStyle name="Input 2 4 2 2 4 3" xfId="13076" xr:uid="{00000000-0005-0000-0000-00000A330000}"/>
    <cellStyle name="Input 2 4 2 2 5" xfId="13077" xr:uid="{00000000-0005-0000-0000-00000B330000}"/>
    <cellStyle name="Input 2 4 2 2 5 2" xfId="13078" xr:uid="{00000000-0005-0000-0000-00000C330000}"/>
    <cellStyle name="Input 2 4 2 2 6" xfId="13079" xr:uid="{00000000-0005-0000-0000-00000D330000}"/>
    <cellStyle name="Input 2 4 2 2 6 2" xfId="13080" xr:uid="{00000000-0005-0000-0000-00000E330000}"/>
    <cellStyle name="Input 2 4 2 2 7" xfId="13081" xr:uid="{00000000-0005-0000-0000-00000F330000}"/>
    <cellStyle name="Input 2 4 2 2 7 2" xfId="13082" xr:uid="{00000000-0005-0000-0000-000010330000}"/>
    <cellStyle name="Input 2 4 2 2 8" xfId="13083" xr:uid="{00000000-0005-0000-0000-000011330000}"/>
    <cellStyle name="Input 2 4 2 2 8 2" xfId="13084" xr:uid="{00000000-0005-0000-0000-000012330000}"/>
    <cellStyle name="Input 2 4 2 2 9" xfId="13085" xr:uid="{00000000-0005-0000-0000-000013330000}"/>
    <cellStyle name="Input 2 4 2 2 9 2" xfId="13086" xr:uid="{00000000-0005-0000-0000-000014330000}"/>
    <cellStyle name="Input 2 4 2 3" xfId="13087" xr:uid="{00000000-0005-0000-0000-000015330000}"/>
    <cellStyle name="Input 2 4 2 3 2" xfId="13088" xr:uid="{00000000-0005-0000-0000-000016330000}"/>
    <cellStyle name="Input 2 4 2 3 2 2" xfId="13089" xr:uid="{00000000-0005-0000-0000-000017330000}"/>
    <cellStyle name="Input 2 4 2 3 2 2 2" xfId="13090" xr:uid="{00000000-0005-0000-0000-000018330000}"/>
    <cellStyle name="Input 2 4 2 3 2 3" xfId="13091" xr:uid="{00000000-0005-0000-0000-000019330000}"/>
    <cellStyle name="Input 2 4 2 3 2 3 2" xfId="13092" xr:uid="{00000000-0005-0000-0000-00001A330000}"/>
    <cellStyle name="Input 2 4 2 3 2 4" xfId="13093" xr:uid="{00000000-0005-0000-0000-00001B330000}"/>
    <cellStyle name="Input 2 4 2 3 2 4 2" xfId="13094" xr:uid="{00000000-0005-0000-0000-00001C330000}"/>
    <cellStyle name="Input 2 4 2 3 2 5" xfId="13095" xr:uid="{00000000-0005-0000-0000-00001D330000}"/>
    <cellStyle name="Input 2 4 2 3 2 6" xfId="13096" xr:uid="{00000000-0005-0000-0000-00001E330000}"/>
    <cellStyle name="Input 2 4 2 3 3" xfId="13097" xr:uid="{00000000-0005-0000-0000-00001F330000}"/>
    <cellStyle name="Input 2 4 2 3 3 2" xfId="13098" xr:uid="{00000000-0005-0000-0000-000020330000}"/>
    <cellStyle name="Input 2 4 2 3 3 3" xfId="13099" xr:uid="{00000000-0005-0000-0000-000021330000}"/>
    <cellStyle name="Input 2 4 2 3 4" xfId="13100" xr:uid="{00000000-0005-0000-0000-000022330000}"/>
    <cellStyle name="Input 2 4 2 3 4 2" xfId="13101" xr:uid="{00000000-0005-0000-0000-000023330000}"/>
    <cellStyle name="Input 2 4 2 3 5" xfId="13102" xr:uid="{00000000-0005-0000-0000-000024330000}"/>
    <cellStyle name="Input 2 4 2 3 5 2" xfId="13103" xr:uid="{00000000-0005-0000-0000-000025330000}"/>
    <cellStyle name="Input 2 4 2 3 6" xfId="13104" xr:uid="{00000000-0005-0000-0000-000026330000}"/>
    <cellStyle name="Input 2 4 2 3 6 2" xfId="13105" xr:uid="{00000000-0005-0000-0000-000027330000}"/>
    <cellStyle name="Input 2 4 2 3 7" xfId="13106" xr:uid="{00000000-0005-0000-0000-000028330000}"/>
    <cellStyle name="Input 2 4 2 3 7 2" xfId="13107" xr:uid="{00000000-0005-0000-0000-000029330000}"/>
    <cellStyle name="Input 2 4 2 3 8" xfId="13108" xr:uid="{00000000-0005-0000-0000-00002A330000}"/>
    <cellStyle name="Input 2 4 2 4" xfId="13109" xr:uid="{00000000-0005-0000-0000-00002B330000}"/>
    <cellStyle name="Input 2 4 2 4 2" xfId="13110" xr:uid="{00000000-0005-0000-0000-00002C330000}"/>
    <cellStyle name="Input 2 4 2 4 2 2" xfId="13111" xr:uid="{00000000-0005-0000-0000-00002D330000}"/>
    <cellStyle name="Input 2 4 2 4 2 3" xfId="13112" xr:uid="{00000000-0005-0000-0000-00002E330000}"/>
    <cellStyle name="Input 2 4 2 4 3" xfId="13113" xr:uid="{00000000-0005-0000-0000-00002F330000}"/>
    <cellStyle name="Input 2 4 2 4 3 2" xfId="13114" xr:uid="{00000000-0005-0000-0000-000030330000}"/>
    <cellStyle name="Input 2 4 2 4 4" xfId="13115" xr:uid="{00000000-0005-0000-0000-000031330000}"/>
    <cellStyle name="Input 2 4 2 4 4 2" xfId="13116" xr:uid="{00000000-0005-0000-0000-000032330000}"/>
    <cellStyle name="Input 2 4 2 4 5" xfId="13117" xr:uid="{00000000-0005-0000-0000-000033330000}"/>
    <cellStyle name="Input 2 4 2 5" xfId="13118" xr:uid="{00000000-0005-0000-0000-000034330000}"/>
    <cellStyle name="Input 2 4 2 5 2" xfId="13119" xr:uid="{00000000-0005-0000-0000-000035330000}"/>
    <cellStyle name="Input 2 4 2 5 3" xfId="13120" xr:uid="{00000000-0005-0000-0000-000036330000}"/>
    <cellStyle name="Input 2 4 2 6" xfId="13121" xr:uid="{00000000-0005-0000-0000-000037330000}"/>
    <cellStyle name="Input 2 4 2 6 2" xfId="13122" xr:uid="{00000000-0005-0000-0000-000038330000}"/>
    <cellStyle name="Input 2 4 2 6 3" xfId="13123" xr:uid="{00000000-0005-0000-0000-000039330000}"/>
    <cellStyle name="Input 2 4 2 7" xfId="13124" xr:uid="{00000000-0005-0000-0000-00003A330000}"/>
    <cellStyle name="Input 2 4 2 7 2" xfId="13125" xr:uid="{00000000-0005-0000-0000-00003B330000}"/>
    <cellStyle name="Input 2 4 2 8" xfId="13126" xr:uid="{00000000-0005-0000-0000-00003C330000}"/>
    <cellStyle name="Input 2 4 2 8 2" xfId="13127" xr:uid="{00000000-0005-0000-0000-00003D330000}"/>
    <cellStyle name="Input 2 4 2 9" xfId="13128" xr:uid="{00000000-0005-0000-0000-00003E330000}"/>
    <cellStyle name="Input 2 4 2 9 2" xfId="13129" xr:uid="{00000000-0005-0000-0000-00003F330000}"/>
    <cellStyle name="Input 2 4 20" xfId="13130" xr:uid="{00000000-0005-0000-0000-000040330000}"/>
    <cellStyle name="Input 2 4 21" xfId="13131" xr:uid="{00000000-0005-0000-0000-000041330000}"/>
    <cellStyle name="Input 2 4 3" xfId="13132" xr:uid="{00000000-0005-0000-0000-000042330000}"/>
    <cellStyle name="Input 2 4 3 10" xfId="13133" xr:uid="{00000000-0005-0000-0000-000043330000}"/>
    <cellStyle name="Input 2 4 3 2" xfId="13134" xr:uid="{00000000-0005-0000-0000-000044330000}"/>
    <cellStyle name="Input 2 4 3 2 2" xfId="13135" xr:uid="{00000000-0005-0000-0000-000045330000}"/>
    <cellStyle name="Input 2 4 3 2 2 2" xfId="13136" xr:uid="{00000000-0005-0000-0000-000046330000}"/>
    <cellStyle name="Input 2 4 3 2 2 2 2" xfId="13137" xr:uid="{00000000-0005-0000-0000-000047330000}"/>
    <cellStyle name="Input 2 4 3 2 2 2 2 2" xfId="13138" xr:uid="{00000000-0005-0000-0000-000048330000}"/>
    <cellStyle name="Input 2 4 3 2 2 2 3" xfId="13139" xr:uid="{00000000-0005-0000-0000-000049330000}"/>
    <cellStyle name="Input 2 4 3 2 2 2 3 2" xfId="13140" xr:uid="{00000000-0005-0000-0000-00004A330000}"/>
    <cellStyle name="Input 2 4 3 2 2 2 4" xfId="13141" xr:uid="{00000000-0005-0000-0000-00004B330000}"/>
    <cellStyle name="Input 2 4 3 2 2 3" xfId="13142" xr:uid="{00000000-0005-0000-0000-00004C330000}"/>
    <cellStyle name="Input 2 4 3 2 2 3 2" xfId="13143" xr:uid="{00000000-0005-0000-0000-00004D330000}"/>
    <cellStyle name="Input 2 4 3 2 2 4" xfId="13144" xr:uid="{00000000-0005-0000-0000-00004E330000}"/>
    <cellStyle name="Input 2 4 3 2 2 4 2" xfId="13145" xr:uid="{00000000-0005-0000-0000-00004F330000}"/>
    <cellStyle name="Input 2 4 3 2 2 5" xfId="13146" xr:uid="{00000000-0005-0000-0000-000050330000}"/>
    <cellStyle name="Input 2 4 3 2 2 5 2" xfId="13147" xr:uid="{00000000-0005-0000-0000-000051330000}"/>
    <cellStyle name="Input 2 4 3 2 2 6" xfId="13148" xr:uid="{00000000-0005-0000-0000-000052330000}"/>
    <cellStyle name="Input 2 4 3 2 3" xfId="13149" xr:uid="{00000000-0005-0000-0000-000053330000}"/>
    <cellStyle name="Input 2 4 3 2 3 2" xfId="13150" xr:uid="{00000000-0005-0000-0000-000054330000}"/>
    <cellStyle name="Input 2 4 3 2 3 2 2" xfId="13151" xr:uid="{00000000-0005-0000-0000-000055330000}"/>
    <cellStyle name="Input 2 4 3 2 3 3" xfId="13152" xr:uid="{00000000-0005-0000-0000-000056330000}"/>
    <cellStyle name="Input 2 4 3 2 3 3 2" xfId="13153" xr:uid="{00000000-0005-0000-0000-000057330000}"/>
    <cellStyle name="Input 2 4 3 2 3 4" xfId="13154" xr:uid="{00000000-0005-0000-0000-000058330000}"/>
    <cellStyle name="Input 2 4 3 2 3 5" xfId="13155" xr:uid="{00000000-0005-0000-0000-000059330000}"/>
    <cellStyle name="Input 2 4 3 2 4" xfId="13156" xr:uid="{00000000-0005-0000-0000-00005A330000}"/>
    <cellStyle name="Input 2 4 3 2 4 2" xfId="13157" xr:uid="{00000000-0005-0000-0000-00005B330000}"/>
    <cellStyle name="Input 2 4 3 2 5" xfId="13158" xr:uid="{00000000-0005-0000-0000-00005C330000}"/>
    <cellStyle name="Input 2 4 3 2 5 2" xfId="13159" xr:uid="{00000000-0005-0000-0000-00005D330000}"/>
    <cellStyle name="Input 2 4 3 2 6" xfId="13160" xr:uid="{00000000-0005-0000-0000-00005E330000}"/>
    <cellStyle name="Input 2 4 3 2 6 2" xfId="13161" xr:uid="{00000000-0005-0000-0000-00005F330000}"/>
    <cellStyle name="Input 2 4 3 2 7" xfId="13162" xr:uid="{00000000-0005-0000-0000-000060330000}"/>
    <cellStyle name="Input 2 4 3 2 7 2" xfId="13163" xr:uid="{00000000-0005-0000-0000-000061330000}"/>
    <cellStyle name="Input 2 4 3 2 8" xfId="13164" xr:uid="{00000000-0005-0000-0000-000062330000}"/>
    <cellStyle name="Input 2 4 3 3" xfId="13165" xr:uid="{00000000-0005-0000-0000-000063330000}"/>
    <cellStyle name="Input 2 4 3 3 2" xfId="13166" xr:uid="{00000000-0005-0000-0000-000064330000}"/>
    <cellStyle name="Input 2 4 3 3 2 2" xfId="13167" xr:uid="{00000000-0005-0000-0000-000065330000}"/>
    <cellStyle name="Input 2 4 3 3 2 2 2" xfId="13168" xr:uid="{00000000-0005-0000-0000-000066330000}"/>
    <cellStyle name="Input 2 4 3 3 2 3" xfId="13169" xr:uid="{00000000-0005-0000-0000-000067330000}"/>
    <cellStyle name="Input 2 4 3 3 2 3 2" xfId="13170" xr:uid="{00000000-0005-0000-0000-000068330000}"/>
    <cellStyle name="Input 2 4 3 3 2 4" xfId="13171" xr:uid="{00000000-0005-0000-0000-000069330000}"/>
    <cellStyle name="Input 2 4 3 3 3" xfId="13172" xr:uid="{00000000-0005-0000-0000-00006A330000}"/>
    <cellStyle name="Input 2 4 3 3 3 2" xfId="13173" xr:uid="{00000000-0005-0000-0000-00006B330000}"/>
    <cellStyle name="Input 2 4 3 3 4" xfId="13174" xr:uid="{00000000-0005-0000-0000-00006C330000}"/>
    <cellStyle name="Input 2 4 3 3 4 2" xfId="13175" xr:uid="{00000000-0005-0000-0000-00006D330000}"/>
    <cellStyle name="Input 2 4 3 3 5" xfId="13176" xr:uid="{00000000-0005-0000-0000-00006E330000}"/>
    <cellStyle name="Input 2 4 3 3 5 2" xfId="13177" xr:uid="{00000000-0005-0000-0000-00006F330000}"/>
    <cellStyle name="Input 2 4 3 3 6" xfId="13178" xr:uid="{00000000-0005-0000-0000-000070330000}"/>
    <cellStyle name="Input 2 4 3 3 6 2" xfId="13179" xr:uid="{00000000-0005-0000-0000-000071330000}"/>
    <cellStyle name="Input 2 4 3 3 7" xfId="13180" xr:uid="{00000000-0005-0000-0000-000072330000}"/>
    <cellStyle name="Input 2 4 3 4" xfId="13181" xr:uid="{00000000-0005-0000-0000-000073330000}"/>
    <cellStyle name="Input 2 4 3 4 2" xfId="13182" xr:uid="{00000000-0005-0000-0000-000074330000}"/>
    <cellStyle name="Input 2 4 3 4 2 2" xfId="13183" xr:uid="{00000000-0005-0000-0000-000075330000}"/>
    <cellStyle name="Input 2 4 3 4 3" xfId="13184" xr:uid="{00000000-0005-0000-0000-000076330000}"/>
    <cellStyle name="Input 2 4 3 4 3 2" xfId="13185" xr:uid="{00000000-0005-0000-0000-000077330000}"/>
    <cellStyle name="Input 2 4 3 4 4" xfId="13186" xr:uid="{00000000-0005-0000-0000-000078330000}"/>
    <cellStyle name="Input 2 4 3 4 4 2" xfId="13187" xr:uid="{00000000-0005-0000-0000-000079330000}"/>
    <cellStyle name="Input 2 4 3 4 5" xfId="13188" xr:uid="{00000000-0005-0000-0000-00007A330000}"/>
    <cellStyle name="Input 2 4 3 4 6" xfId="13189" xr:uid="{00000000-0005-0000-0000-00007B330000}"/>
    <cellStyle name="Input 2 4 3 5" xfId="13190" xr:uid="{00000000-0005-0000-0000-00007C330000}"/>
    <cellStyle name="Input 2 4 3 5 2" xfId="13191" xr:uid="{00000000-0005-0000-0000-00007D330000}"/>
    <cellStyle name="Input 2 4 3 5 3" xfId="13192" xr:uid="{00000000-0005-0000-0000-00007E330000}"/>
    <cellStyle name="Input 2 4 3 6" xfId="13193" xr:uid="{00000000-0005-0000-0000-00007F330000}"/>
    <cellStyle name="Input 2 4 3 6 2" xfId="13194" xr:uid="{00000000-0005-0000-0000-000080330000}"/>
    <cellStyle name="Input 2 4 3 7" xfId="13195" xr:uid="{00000000-0005-0000-0000-000081330000}"/>
    <cellStyle name="Input 2 4 3 7 2" xfId="13196" xr:uid="{00000000-0005-0000-0000-000082330000}"/>
    <cellStyle name="Input 2 4 3 8" xfId="13197" xr:uid="{00000000-0005-0000-0000-000083330000}"/>
    <cellStyle name="Input 2 4 3 8 2" xfId="13198" xr:uid="{00000000-0005-0000-0000-000084330000}"/>
    <cellStyle name="Input 2 4 3 9" xfId="13199" xr:uid="{00000000-0005-0000-0000-000085330000}"/>
    <cellStyle name="Input 2 4 3 9 2" xfId="13200" xr:uid="{00000000-0005-0000-0000-000086330000}"/>
    <cellStyle name="Input 2 4 4" xfId="13201" xr:uid="{00000000-0005-0000-0000-000087330000}"/>
    <cellStyle name="Input 2 4 4 2" xfId="13202" xr:uid="{00000000-0005-0000-0000-000088330000}"/>
    <cellStyle name="Input 2 4 4 2 2" xfId="13203" xr:uid="{00000000-0005-0000-0000-000089330000}"/>
    <cellStyle name="Input 2 4 4 2 2 2" xfId="13204" xr:uid="{00000000-0005-0000-0000-00008A330000}"/>
    <cellStyle name="Input 2 4 4 2 2 2 2" xfId="13205" xr:uid="{00000000-0005-0000-0000-00008B330000}"/>
    <cellStyle name="Input 2 4 4 2 2 3" xfId="13206" xr:uid="{00000000-0005-0000-0000-00008C330000}"/>
    <cellStyle name="Input 2 4 4 2 2 3 2" xfId="13207" xr:uid="{00000000-0005-0000-0000-00008D330000}"/>
    <cellStyle name="Input 2 4 4 2 2 4" xfId="13208" xr:uid="{00000000-0005-0000-0000-00008E330000}"/>
    <cellStyle name="Input 2 4 4 2 3" xfId="13209" xr:uid="{00000000-0005-0000-0000-00008F330000}"/>
    <cellStyle name="Input 2 4 4 2 3 2" xfId="13210" xr:uid="{00000000-0005-0000-0000-000090330000}"/>
    <cellStyle name="Input 2 4 4 2 4" xfId="13211" xr:uid="{00000000-0005-0000-0000-000091330000}"/>
    <cellStyle name="Input 2 4 4 2 4 2" xfId="13212" xr:uid="{00000000-0005-0000-0000-000092330000}"/>
    <cellStyle name="Input 2 4 4 2 5" xfId="13213" xr:uid="{00000000-0005-0000-0000-000093330000}"/>
    <cellStyle name="Input 2 4 4 2 5 2" xfId="13214" xr:uid="{00000000-0005-0000-0000-000094330000}"/>
    <cellStyle name="Input 2 4 4 2 6" xfId="13215" xr:uid="{00000000-0005-0000-0000-000095330000}"/>
    <cellStyle name="Input 2 4 4 3" xfId="13216" xr:uid="{00000000-0005-0000-0000-000096330000}"/>
    <cellStyle name="Input 2 4 4 3 2" xfId="13217" xr:uid="{00000000-0005-0000-0000-000097330000}"/>
    <cellStyle name="Input 2 4 4 3 2 2" xfId="13218" xr:uid="{00000000-0005-0000-0000-000098330000}"/>
    <cellStyle name="Input 2 4 4 3 3" xfId="13219" xr:uid="{00000000-0005-0000-0000-000099330000}"/>
    <cellStyle name="Input 2 4 4 3 3 2" xfId="13220" xr:uid="{00000000-0005-0000-0000-00009A330000}"/>
    <cellStyle name="Input 2 4 4 3 4" xfId="13221" xr:uid="{00000000-0005-0000-0000-00009B330000}"/>
    <cellStyle name="Input 2 4 4 3 4 2" xfId="13222" xr:uid="{00000000-0005-0000-0000-00009C330000}"/>
    <cellStyle name="Input 2 4 4 3 5" xfId="13223" xr:uid="{00000000-0005-0000-0000-00009D330000}"/>
    <cellStyle name="Input 2 4 4 3 6" xfId="13224" xr:uid="{00000000-0005-0000-0000-00009E330000}"/>
    <cellStyle name="Input 2 4 4 4" xfId="13225" xr:uid="{00000000-0005-0000-0000-00009F330000}"/>
    <cellStyle name="Input 2 4 4 4 2" xfId="13226" xr:uid="{00000000-0005-0000-0000-0000A0330000}"/>
    <cellStyle name="Input 2 4 4 5" xfId="13227" xr:uid="{00000000-0005-0000-0000-0000A1330000}"/>
    <cellStyle name="Input 2 4 4 5 2" xfId="13228" xr:uid="{00000000-0005-0000-0000-0000A2330000}"/>
    <cellStyle name="Input 2 4 4 6" xfId="13229" xr:uid="{00000000-0005-0000-0000-0000A3330000}"/>
    <cellStyle name="Input 2 4 4 7" xfId="13230" xr:uid="{00000000-0005-0000-0000-0000A4330000}"/>
    <cellStyle name="Input 2 4 4 8" xfId="13231" xr:uid="{00000000-0005-0000-0000-0000A5330000}"/>
    <cellStyle name="Input 2 4 5" xfId="13232" xr:uid="{00000000-0005-0000-0000-0000A6330000}"/>
    <cellStyle name="Input 2 4 5 2" xfId="13233" xr:uid="{00000000-0005-0000-0000-0000A7330000}"/>
    <cellStyle name="Input 2 4 5 2 2" xfId="13234" xr:uid="{00000000-0005-0000-0000-0000A8330000}"/>
    <cellStyle name="Input 2 4 5 2 2 2" xfId="13235" xr:uid="{00000000-0005-0000-0000-0000A9330000}"/>
    <cellStyle name="Input 2 4 5 2 3" xfId="13236" xr:uid="{00000000-0005-0000-0000-0000AA330000}"/>
    <cellStyle name="Input 2 4 5 2 3 2" xfId="13237" xr:uid="{00000000-0005-0000-0000-0000AB330000}"/>
    <cellStyle name="Input 2 4 5 2 4" xfId="13238" xr:uid="{00000000-0005-0000-0000-0000AC330000}"/>
    <cellStyle name="Input 2 4 5 2 5" xfId="13239" xr:uid="{00000000-0005-0000-0000-0000AD330000}"/>
    <cellStyle name="Input 2 4 5 2 6" xfId="13240" xr:uid="{00000000-0005-0000-0000-0000AE330000}"/>
    <cellStyle name="Input 2 4 5 3" xfId="13241" xr:uid="{00000000-0005-0000-0000-0000AF330000}"/>
    <cellStyle name="Input 2 4 5 3 2" xfId="13242" xr:uid="{00000000-0005-0000-0000-0000B0330000}"/>
    <cellStyle name="Input 2 4 5 3 2 2" xfId="13243" xr:uid="{00000000-0005-0000-0000-0000B1330000}"/>
    <cellStyle name="Input 2 4 5 3 3" xfId="13244" xr:uid="{00000000-0005-0000-0000-0000B2330000}"/>
    <cellStyle name="Input 2 4 5 3 4" xfId="13245" xr:uid="{00000000-0005-0000-0000-0000B3330000}"/>
    <cellStyle name="Input 2 4 5 3 5" xfId="13246" xr:uid="{00000000-0005-0000-0000-0000B4330000}"/>
    <cellStyle name="Input 2 4 5 3 6" xfId="13247" xr:uid="{00000000-0005-0000-0000-0000B5330000}"/>
    <cellStyle name="Input 2 4 5 4" xfId="13248" xr:uid="{00000000-0005-0000-0000-0000B6330000}"/>
    <cellStyle name="Input 2 4 5 4 2" xfId="13249" xr:uid="{00000000-0005-0000-0000-0000B7330000}"/>
    <cellStyle name="Input 2 4 5 5" xfId="13250" xr:uid="{00000000-0005-0000-0000-0000B8330000}"/>
    <cellStyle name="Input 2 4 5 5 2" xfId="13251" xr:uid="{00000000-0005-0000-0000-0000B9330000}"/>
    <cellStyle name="Input 2 4 5 6" xfId="13252" xr:uid="{00000000-0005-0000-0000-0000BA330000}"/>
    <cellStyle name="Input 2 4 5 7" xfId="13253" xr:uid="{00000000-0005-0000-0000-0000BB330000}"/>
    <cellStyle name="Input 2 4 5 8" xfId="13254" xr:uid="{00000000-0005-0000-0000-0000BC330000}"/>
    <cellStyle name="Input 2 4 6" xfId="13255" xr:uid="{00000000-0005-0000-0000-0000BD330000}"/>
    <cellStyle name="Input 2 4 6 2" xfId="13256" xr:uid="{00000000-0005-0000-0000-0000BE330000}"/>
    <cellStyle name="Input 2 4 6 2 2" xfId="13257" xr:uid="{00000000-0005-0000-0000-0000BF330000}"/>
    <cellStyle name="Input 2 4 6 2 2 2" xfId="13258" xr:uid="{00000000-0005-0000-0000-0000C0330000}"/>
    <cellStyle name="Input 2 4 6 2 3" xfId="13259" xr:uid="{00000000-0005-0000-0000-0000C1330000}"/>
    <cellStyle name="Input 2 4 6 2 4" xfId="13260" xr:uid="{00000000-0005-0000-0000-0000C2330000}"/>
    <cellStyle name="Input 2 4 6 2 5" xfId="13261" xr:uid="{00000000-0005-0000-0000-0000C3330000}"/>
    <cellStyle name="Input 2 4 6 2 6" xfId="13262" xr:uid="{00000000-0005-0000-0000-0000C4330000}"/>
    <cellStyle name="Input 2 4 6 3" xfId="13263" xr:uid="{00000000-0005-0000-0000-0000C5330000}"/>
    <cellStyle name="Input 2 4 6 3 2" xfId="13264" xr:uid="{00000000-0005-0000-0000-0000C6330000}"/>
    <cellStyle name="Input 2 4 6 3 2 2" xfId="13265" xr:uid="{00000000-0005-0000-0000-0000C7330000}"/>
    <cellStyle name="Input 2 4 6 3 3" xfId="13266" xr:uid="{00000000-0005-0000-0000-0000C8330000}"/>
    <cellStyle name="Input 2 4 6 3 4" xfId="13267" xr:uid="{00000000-0005-0000-0000-0000C9330000}"/>
    <cellStyle name="Input 2 4 6 3 5" xfId="13268" xr:uid="{00000000-0005-0000-0000-0000CA330000}"/>
    <cellStyle name="Input 2 4 6 3 6" xfId="13269" xr:uid="{00000000-0005-0000-0000-0000CB330000}"/>
    <cellStyle name="Input 2 4 6 4" xfId="13270" xr:uid="{00000000-0005-0000-0000-0000CC330000}"/>
    <cellStyle name="Input 2 4 6 4 2" xfId="13271" xr:uid="{00000000-0005-0000-0000-0000CD330000}"/>
    <cellStyle name="Input 2 4 6 5" xfId="13272" xr:uid="{00000000-0005-0000-0000-0000CE330000}"/>
    <cellStyle name="Input 2 4 6 6" xfId="13273" xr:uid="{00000000-0005-0000-0000-0000CF330000}"/>
    <cellStyle name="Input 2 4 6 7" xfId="13274" xr:uid="{00000000-0005-0000-0000-0000D0330000}"/>
    <cellStyle name="Input 2 4 6 8" xfId="13275" xr:uid="{00000000-0005-0000-0000-0000D1330000}"/>
    <cellStyle name="Input 2 4 7" xfId="13276" xr:uid="{00000000-0005-0000-0000-0000D2330000}"/>
    <cellStyle name="Input 2 4 7 2" xfId="13277" xr:uid="{00000000-0005-0000-0000-0000D3330000}"/>
    <cellStyle name="Input 2 4 7 2 2" xfId="13278" xr:uid="{00000000-0005-0000-0000-0000D4330000}"/>
    <cellStyle name="Input 2 4 7 2 3" xfId="13279" xr:uid="{00000000-0005-0000-0000-0000D5330000}"/>
    <cellStyle name="Input 2 4 7 2 4" xfId="13280" xr:uid="{00000000-0005-0000-0000-0000D6330000}"/>
    <cellStyle name="Input 2 4 7 2 5" xfId="13281" xr:uid="{00000000-0005-0000-0000-0000D7330000}"/>
    <cellStyle name="Input 2 4 7 2 6" xfId="13282" xr:uid="{00000000-0005-0000-0000-0000D8330000}"/>
    <cellStyle name="Input 2 4 7 3" xfId="13283" xr:uid="{00000000-0005-0000-0000-0000D9330000}"/>
    <cellStyle name="Input 2 4 7 3 2" xfId="13284" xr:uid="{00000000-0005-0000-0000-0000DA330000}"/>
    <cellStyle name="Input 2 4 7 3 3" xfId="13285" xr:uid="{00000000-0005-0000-0000-0000DB330000}"/>
    <cellStyle name="Input 2 4 7 3 4" xfId="13286" xr:uid="{00000000-0005-0000-0000-0000DC330000}"/>
    <cellStyle name="Input 2 4 7 3 5" xfId="13287" xr:uid="{00000000-0005-0000-0000-0000DD330000}"/>
    <cellStyle name="Input 2 4 7 3 6" xfId="13288" xr:uid="{00000000-0005-0000-0000-0000DE330000}"/>
    <cellStyle name="Input 2 4 7 4" xfId="13289" xr:uid="{00000000-0005-0000-0000-0000DF330000}"/>
    <cellStyle name="Input 2 4 7 4 2" xfId="13290" xr:uid="{00000000-0005-0000-0000-0000E0330000}"/>
    <cellStyle name="Input 2 4 7 5" xfId="13291" xr:uid="{00000000-0005-0000-0000-0000E1330000}"/>
    <cellStyle name="Input 2 4 7 6" xfId="13292" xr:uid="{00000000-0005-0000-0000-0000E2330000}"/>
    <cellStyle name="Input 2 4 7 7" xfId="13293" xr:uid="{00000000-0005-0000-0000-0000E3330000}"/>
    <cellStyle name="Input 2 4 7 8" xfId="13294" xr:uid="{00000000-0005-0000-0000-0000E4330000}"/>
    <cellStyle name="Input 2 4 8" xfId="13295" xr:uid="{00000000-0005-0000-0000-0000E5330000}"/>
    <cellStyle name="Input 2 4 8 2" xfId="13296" xr:uid="{00000000-0005-0000-0000-0000E6330000}"/>
    <cellStyle name="Input 2 4 8 2 2" xfId="13297" xr:uid="{00000000-0005-0000-0000-0000E7330000}"/>
    <cellStyle name="Input 2 4 8 2 3" xfId="13298" xr:uid="{00000000-0005-0000-0000-0000E8330000}"/>
    <cellStyle name="Input 2 4 8 2 4" xfId="13299" xr:uid="{00000000-0005-0000-0000-0000E9330000}"/>
    <cellStyle name="Input 2 4 8 2 5" xfId="13300" xr:uid="{00000000-0005-0000-0000-0000EA330000}"/>
    <cellStyle name="Input 2 4 8 2 6" xfId="13301" xr:uid="{00000000-0005-0000-0000-0000EB330000}"/>
    <cellStyle name="Input 2 4 8 3" xfId="13302" xr:uid="{00000000-0005-0000-0000-0000EC330000}"/>
    <cellStyle name="Input 2 4 8 3 2" xfId="13303" xr:uid="{00000000-0005-0000-0000-0000ED330000}"/>
    <cellStyle name="Input 2 4 8 3 3" xfId="13304" xr:uid="{00000000-0005-0000-0000-0000EE330000}"/>
    <cellStyle name="Input 2 4 8 3 4" xfId="13305" xr:uid="{00000000-0005-0000-0000-0000EF330000}"/>
    <cellStyle name="Input 2 4 8 3 5" xfId="13306" xr:uid="{00000000-0005-0000-0000-0000F0330000}"/>
    <cellStyle name="Input 2 4 8 3 6" xfId="13307" xr:uid="{00000000-0005-0000-0000-0000F1330000}"/>
    <cellStyle name="Input 2 4 8 4" xfId="13308" xr:uid="{00000000-0005-0000-0000-0000F2330000}"/>
    <cellStyle name="Input 2 4 8 4 2" xfId="13309" xr:uid="{00000000-0005-0000-0000-0000F3330000}"/>
    <cellStyle name="Input 2 4 8 5" xfId="13310" xr:uid="{00000000-0005-0000-0000-0000F4330000}"/>
    <cellStyle name="Input 2 4 8 6" xfId="13311" xr:uid="{00000000-0005-0000-0000-0000F5330000}"/>
    <cellStyle name="Input 2 4 8 7" xfId="13312" xr:uid="{00000000-0005-0000-0000-0000F6330000}"/>
    <cellStyle name="Input 2 4 8 8" xfId="13313" xr:uid="{00000000-0005-0000-0000-0000F7330000}"/>
    <cellStyle name="Input 2 4 9" xfId="13314" xr:uid="{00000000-0005-0000-0000-0000F8330000}"/>
    <cellStyle name="Input 2 4 9 2" xfId="13315" xr:uid="{00000000-0005-0000-0000-0000F9330000}"/>
    <cellStyle name="Input 2 4 9 2 2" xfId="13316" xr:uid="{00000000-0005-0000-0000-0000FA330000}"/>
    <cellStyle name="Input 2 4 9 2 3" xfId="13317" xr:uid="{00000000-0005-0000-0000-0000FB330000}"/>
    <cellStyle name="Input 2 4 9 2 4" xfId="13318" xr:uid="{00000000-0005-0000-0000-0000FC330000}"/>
    <cellStyle name="Input 2 4 9 2 5" xfId="13319" xr:uid="{00000000-0005-0000-0000-0000FD330000}"/>
    <cellStyle name="Input 2 4 9 2 6" xfId="13320" xr:uid="{00000000-0005-0000-0000-0000FE330000}"/>
    <cellStyle name="Input 2 4 9 3" xfId="13321" xr:uid="{00000000-0005-0000-0000-0000FF330000}"/>
    <cellStyle name="Input 2 4 9 3 2" xfId="13322" xr:uid="{00000000-0005-0000-0000-000000340000}"/>
    <cellStyle name="Input 2 4 9 3 3" xfId="13323" xr:uid="{00000000-0005-0000-0000-000001340000}"/>
    <cellStyle name="Input 2 4 9 3 4" xfId="13324" xr:uid="{00000000-0005-0000-0000-000002340000}"/>
    <cellStyle name="Input 2 4 9 3 5" xfId="13325" xr:uid="{00000000-0005-0000-0000-000003340000}"/>
    <cellStyle name="Input 2 4 9 3 6" xfId="13326" xr:uid="{00000000-0005-0000-0000-000004340000}"/>
    <cellStyle name="Input 2 4 9 4" xfId="13327" xr:uid="{00000000-0005-0000-0000-000005340000}"/>
    <cellStyle name="Input 2 4 9 4 2" xfId="13328" xr:uid="{00000000-0005-0000-0000-000006340000}"/>
    <cellStyle name="Input 2 4 9 5" xfId="13329" xr:uid="{00000000-0005-0000-0000-000007340000}"/>
    <cellStyle name="Input 2 4 9 6" xfId="13330" xr:uid="{00000000-0005-0000-0000-000008340000}"/>
    <cellStyle name="Input 2 4 9 7" xfId="13331" xr:uid="{00000000-0005-0000-0000-000009340000}"/>
    <cellStyle name="Input 2 4 9 8" xfId="13332" xr:uid="{00000000-0005-0000-0000-00000A340000}"/>
    <cellStyle name="Input 2 5" xfId="13333" xr:uid="{00000000-0005-0000-0000-00000B340000}"/>
    <cellStyle name="Input 2 5 10" xfId="13334" xr:uid="{00000000-0005-0000-0000-00000C340000}"/>
    <cellStyle name="Input 2 5 11" xfId="13335" xr:uid="{00000000-0005-0000-0000-00000D340000}"/>
    <cellStyle name="Input 2 5 2" xfId="13336" xr:uid="{00000000-0005-0000-0000-00000E340000}"/>
    <cellStyle name="Input 2 5 2 2" xfId="13337" xr:uid="{00000000-0005-0000-0000-00000F340000}"/>
    <cellStyle name="Input 2 5 2 2 2" xfId="13338" xr:uid="{00000000-0005-0000-0000-000010340000}"/>
    <cellStyle name="Input 2 5 2 2 2 2" xfId="13339" xr:uid="{00000000-0005-0000-0000-000011340000}"/>
    <cellStyle name="Input 2 5 2 2 2 2 2" xfId="13340" xr:uid="{00000000-0005-0000-0000-000012340000}"/>
    <cellStyle name="Input 2 5 2 2 2 3" xfId="13341" xr:uid="{00000000-0005-0000-0000-000013340000}"/>
    <cellStyle name="Input 2 5 2 2 2 3 2" xfId="13342" xr:uid="{00000000-0005-0000-0000-000014340000}"/>
    <cellStyle name="Input 2 5 2 2 2 4" xfId="13343" xr:uid="{00000000-0005-0000-0000-000015340000}"/>
    <cellStyle name="Input 2 5 2 2 3" xfId="13344" xr:uid="{00000000-0005-0000-0000-000016340000}"/>
    <cellStyle name="Input 2 5 2 2 3 2" xfId="13345" xr:uid="{00000000-0005-0000-0000-000017340000}"/>
    <cellStyle name="Input 2 5 2 2 4" xfId="13346" xr:uid="{00000000-0005-0000-0000-000018340000}"/>
    <cellStyle name="Input 2 5 2 2 4 2" xfId="13347" xr:uid="{00000000-0005-0000-0000-000019340000}"/>
    <cellStyle name="Input 2 5 2 2 5" xfId="13348" xr:uid="{00000000-0005-0000-0000-00001A340000}"/>
    <cellStyle name="Input 2 5 2 2 5 2" xfId="13349" xr:uid="{00000000-0005-0000-0000-00001B340000}"/>
    <cellStyle name="Input 2 5 2 2 6" xfId="13350" xr:uid="{00000000-0005-0000-0000-00001C340000}"/>
    <cellStyle name="Input 2 5 2 3" xfId="13351" xr:uid="{00000000-0005-0000-0000-00001D340000}"/>
    <cellStyle name="Input 2 5 2 3 2" xfId="13352" xr:uid="{00000000-0005-0000-0000-00001E340000}"/>
    <cellStyle name="Input 2 5 2 3 2 2" xfId="13353" xr:uid="{00000000-0005-0000-0000-00001F340000}"/>
    <cellStyle name="Input 2 5 2 3 3" xfId="13354" xr:uid="{00000000-0005-0000-0000-000020340000}"/>
    <cellStyle name="Input 2 5 2 3 3 2" xfId="13355" xr:uid="{00000000-0005-0000-0000-000021340000}"/>
    <cellStyle name="Input 2 5 2 3 4" xfId="13356" xr:uid="{00000000-0005-0000-0000-000022340000}"/>
    <cellStyle name="Input 2 5 2 3 5" xfId="13357" xr:uid="{00000000-0005-0000-0000-000023340000}"/>
    <cellStyle name="Input 2 5 2 4" xfId="13358" xr:uid="{00000000-0005-0000-0000-000024340000}"/>
    <cellStyle name="Input 2 5 2 4 2" xfId="13359" xr:uid="{00000000-0005-0000-0000-000025340000}"/>
    <cellStyle name="Input 2 5 2 5" xfId="13360" xr:uid="{00000000-0005-0000-0000-000026340000}"/>
    <cellStyle name="Input 2 5 2 5 2" xfId="13361" xr:uid="{00000000-0005-0000-0000-000027340000}"/>
    <cellStyle name="Input 2 5 2 6" xfId="13362" xr:uid="{00000000-0005-0000-0000-000028340000}"/>
    <cellStyle name="Input 2 5 2 6 2" xfId="13363" xr:uid="{00000000-0005-0000-0000-000029340000}"/>
    <cellStyle name="Input 2 5 2 7" xfId="13364" xr:uid="{00000000-0005-0000-0000-00002A340000}"/>
    <cellStyle name="Input 2 5 2 7 2" xfId="13365" xr:uid="{00000000-0005-0000-0000-00002B340000}"/>
    <cellStyle name="Input 2 5 2 8" xfId="13366" xr:uid="{00000000-0005-0000-0000-00002C340000}"/>
    <cellStyle name="Input 2 5 3" xfId="13367" xr:uid="{00000000-0005-0000-0000-00002D340000}"/>
    <cellStyle name="Input 2 5 3 2" xfId="13368" xr:uid="{00000000-0005-0000-0000-00002E340000}"/>
    <cellStyle name="Input 2 5 3 2 2" xfId="13369" xr:uid="{00000000-0005-0000-0000-00002F340000}"/>
    <cellStyle name="Input 2 5 3 2 2 2" xfId="13370" xr:uid="{00000000-0005-0000-0000-000030340000}"/>
    <cellStyle name="Input 2 5 3 2 3" xfId="13371" xr:uid="{00000000-0005-0000-0000-000031340000}"/>
    <cellStyle name="Input 2 5 3 2 3 2" xfId="13372" xr:uid="{00000000-0005-0000-0000-000032340000}"/>
    <cellStyle name="Input 2 5 3 2 4" xfId="13373" xr:uid="{00000000-0005-0000-0000-000033340000}"/>
    <cellStyle name="Input 2 5 3 3" xfId="13374" xr:uid="{00000000-0005-0000-0000-000034340000}"/>
    <cellStyle name="Input 2 5 3 3 2" xfId="13375" xr:uid="{00000000-0005-0000-0000-000035340000}"/>
    <cellStyle name="Input 2 5 3 4" xfId="13376" xr:uid="{00000000-0005-0000-0000-000036340000}"/>
    <cellStyle name="Input 2 5 3 4 2" xfId="13377" xr:uid="{00000000-0005-0000-0000-000037340000}"/>
    <cellStyle name="Input 2 5 3 5" xfId="13378" xr:uid="{00000000-0005-0000-0000-000038340000}"/>
    <cellStyle name="Input 2 5 3 5 2" xfId="13379" xr:uid="{00000000-0005-0000-0000-000039340000}"/>
    <cellStyle name="Input 2 5 3 6" xfId="13380" xr:uid="{00000000-0005-0000-0000-00003A340000}"/>
    <cellStyle name="Input 2 5 3 6 2" xfId="13381" xr:uid="{00000000-0005-0000-0000-00003B340000}"/>
    <cellStyle name="Input 2 5 3 7" xfId="13382" xr:uid="{00000000-0005-0000-0000-00003C340000}"/>
    <cellStyle name="Input 2 5 4" xfId="13383" xr:uid="{00000000-0005-0000-0000-00003D340000}"/>
    <cellStyle name="Input 2 5 4 2" xfId="13384" xr:uid="{00000000-0005-0000-0000-00003E340000}"/>
    <cellStyle name="Input 2 5 4 2 2" xfId="13385" xr:uid="{00000000-0005-0000-0000-00003F340000}"/>
    <cellStyle name="Input 2 5 4 3" xfId="13386" xr:uid="{00000000-0005-0000-0000-000040340000}"/>
    <cellStyle name="Input 2 5 4 3 2" xfId="13387" xr:uid="{00000000-0005-0000-0000-000041340000}"/>
    <cellStyle name="Input 2 5 4 4" xfId="13388" xr:uid="{00000000-0005-0000-0000-000042340000}"/>
    <cellStyle name="Input 2 5 4 4 2" xfId="13389" xr:uid="{00000000-0005-0000-0000-000043340000}"/>
    <cellStyle name="Input 2 5 4 5" xfId="13390" xr:uid="{00000000-0005-0000-0000-000044340000}"/>
    <cellStyle name="Input 2 5 4 6" xfId="13391" xr:uid="{00000000-0005-0000-0000-000045340000}"/>
    <cellStyle name="Input 2 5 5" xfId="13392" xr:uid="{00000000-0005-0000-0000-000046340000}"/>
    <cellStyle name="Input 2 5 5 2" xfId="13393" xr:uid="{00000000-0005-0000-0000-000047340000}"/>
    <cellStyle name="Input 2 5 5 3" xfId="13394" xr:uid="{00000000-0005-0000-0000-000048340000}"/>
    <cellStyle name="Input 2 5 6" xfId="13395" xr:uid="{00000000-0005-0000-0000-000049340000}"/>
    <cellStyle name="Input 2 5 6 2" xfId="13396" xr:uid="{00000000-0005-0000-0000-00004A340000}"/>
    <cellStyle name="Input 2 5 7" xfId="13397" xr:uid="{00000000-0005-0000-0000-00004B340000}"/>
    <cellStyle name="Input 2 5 7 2" xfId="13398" xr:uid="{00000000-0005-0000-0000-00004C340000}"/>
    <cellStyle name="Input 2 5 8" xfId="13399" xr:uid="{00000000-0005-0000-0000-00004D340000}"/>
    <cellStyle name="Input 2 5 8 2" xfId="13400" xr:uid="{00000000-0005-0000-0000-00004E340000}"/>
    <cellStyle name="Input 2 5 9" xfId="13401" xr:uid="{00000000-0005-0000-0000-00004F340000}"/>
    <cellStyle name="Input 2 6" xfId="13402" xr:uid="{00000000-0005-0000-0000-000050340000}"/>
    <cellStyle name="Input 2 6 2" xfId="13403" xr:uid="{00000000-0005-0000-0000-000051340000}"/>
    <cellStyle name="Input 2 6 2 2" xfId="13404" xr:uid="{00000000-0005-0000-0000-000052340000}"/>
    <cellStyle name="Input 2 6 2 2 2" xfId="13405" xr:uid="{00000000-0005-0000-0000-000053340000}"/>
    <cellStyle name="Input 2 6 2 2 2 2" xfId="13406" xr:uid="{00000000-0005-0000-0000-000054340000}"/>
    <cellStyle name="Input 2 6 2 2 3" xfId="13407" xr:uid="{00000000-0005-0000-0000-000055340000}"/>
    <cellStyle name="Input 2 6 2 2 4" xfId="13408" xr:uid="{00000000-0005-0000-0000-000056340000}"/>
    <cellStyle name="Input 2 6 2 3" xfId="13409" xr:uid="{00000000-0005-0000-0000-000057340000}"/>
    <cellStyle name="Input 2 6 2 3 2" xfId="13410" xr:uid="{00000000-0005-0000-0000-000058340000}"/>
    <cellStyle name="Input 2 6 2 4" xfId="13411" xr:uid="{00000000-0005-0000-0000-000059340000}"/>
    <cellStyle name="Input 2 6 2 4 2" xfId="13412" xr:uid="{00000000-0005-0000-0000-00005A340000}"/>
    <cellStyle name="Input 2 6 2 5" xfId="13413" xr:uid="{00000000-0005-0000-0000-00005B340000}"/>
    <cellStyle name="Input 2 6 2 5 2" xfId="13414" xr:uid="{00000000-0005-0000-0000-00005C340000}"/>
    <cellStyle name="Input 2 6 2 6" xfId="13415" xr:uid="{00000000-0005-0000-0000-00005D340000}"/>
    <cellStyle name="Input 2 6 2 6 2" xfId="13416" xr:uid="{00000000-0005-0000-0000-00005E340000}"/>
    <cellStyle name="Input 2 6 2 7" xfId="13417" xr:uid="{00000000-0005-0000-0000-00005F340000}"/>
    <cellStyle name="Input 2 6 3" xfId="13418" xr:uid="{00000000-0005-0000-0000-000060340000}"/>
    <cellStyle name="Input 2 6 3 2" xfId="13419" xr:uid="{00000000-0005-0000-0000-000061340000}"/>
    <cellStyle name="Input 2 6 3 2 2" xfId="13420" xr:uid="{00000000-0005-0000-0000-000062340000}"/>
    <cellStyle name="Input 2 6 3 3" xfId="13421" xr:uid="{00000000-0005-0000-0000-000063340000}"/>
    <cellStyle name="Input 2 6 3 4" xfId="13422" xr:uid="{00000000-0005-0000-0000-000064340000}"/>
    <cellStyle name="Input 2 6 3 5" xfId="13423" xr:uid="{00000000-0005-0000-0000-000065340000}"/>
    <cellStyle name="Input 2 6 3 6" xfId="13424" xr:uid="{00000000-0005-0000-0000-000066340000}"/>
    <cellStyle name="Input 2 6 4" xfId="13425" xr:uid="{00000000-0005-0000-0000-000067340000}"/>
    <cellStyle name="Input 2 6 4 2" xfId="13426" xr:uid="{00000000-0005-0000-0000-000068340000}"/>
    <cellStyle name="Input 2 6 5" xfId="13427" xr:uid="{00000000-0005-0000-0000-000069340000}"/>
    <cellStyle name="Input 2 6 5 2" xfId="13428" xr:uid="{00000000-0005-0000-0000-00006A340000}"/>
    <cellStyle name="Input 2 6 6" xfId="13429" xr:uid="{00000000-0005-0000-0000-00006B340000}"/>
    <cellStyle name="Input 2 6 6 2" xfId="13430" xr:uid="{00000000-0005-0000-0000-00006C340000}"/>
    <cellStyle name="Input 2 6 7" xfId="13431" xr:uid="{00000000-0005-0000-0000-00006D340000}"/>
    <cellStyle name="Input 2 6 8" xfId="13432" xr:uid="{00000000-0005-0000-0000-00006E340000}"/>
    <cellStyle name="Input 2 6 9" xfId="13433" xr:uid="{00000000-0005-0000-0000-00006F340000}"/>
    <cellStyle name="Input 2 7" xfId="13434" xr:uid="{00000000-0005-0000-0000-000070340000}"/>
    <cellStyle name="Input 2 7 2" xfId="13435" xr:uid="{00000000-0005-0000-0000-000071340000}"/>
    <cellStyle name="Input 2 7 2 2" xfId="13436" xr:uid="{00000000-0005-0000-0000-000072340000}"/>
    <cellStyle name="Input 2 7 2 2 2" xfId="13437" xr:uid="{00000000-0005-0000-0000-000073340000}"/>
    <cellStyle name="Input 2 7 2 2 2 2" xfId="13438" xr:uid="{00000000-0005-0000-0000-000074340000}"/>
    <cellStyle name="Input 2 7 2 2 3" xfId="13439" xr:uid="{00000000-0005-0000-0000-000075340000}"/>
    <cellStyle name="Input 2 7 2 2 3 2" xfId="13440" xr:uid="{00000000-0005-0000-0000-000076340000}"/>
    <cellStyle name="Input 2 7 2 2 4" xfId="13441" xr:uid="{00000000-0005-0000-0000-000077340000}"/>
    <cellStyle name="Input 2 7 2 3" xfId="13442" xr:uid="{00000000-0005-0000-0000-000078340000}"/>
    <cellStyle name="Input 2 7 2 3 2" xfId="13443" xr:uid="{00000000-0005-0000-0000-000079340000}"/>
    <cellStyle name="Input 2 7 2 4" xfId="13444" xr:uid="{00000000-0005-0000-0000-00007A340000}"/>
    <cellStyle name="Input 2 7 2 4 2" xfId="13445" xr:uid="{00000000-0005-0000-0000-00007B340000}"/>
    <cellStyle name="Input 2 7 2 5" xfId="13446" xr:uid="{00000000-0005-0000-0000-00007C340000}"/>
    <cellStyle name="Input 2 7 2 5 2" xfId="13447" xr:uid="{00000000-0005-0000-0000-00007D340000}"/>
    <cellStyle name="Input 2 7 2 6" xfId="13448" xr:uid="{00000000-0005-0000-0000-00007E340000}"/>
    <cellStyle name="Input 2 7 3" xfId="13449" xr:uid="{00000000-0005-0000-0000-00007F340000}"/>
    <cellStyle name="Input 2 7 3 2" xfId="13450" xr:uid="{00000000-0005-0000-0000-000080340000}"/>
    <cellStyle name="Input 2 7 3 2 2" xfId="13451" xr:uid="{00000000-0005-0000-0000-000081340000}"/>
    <cellStyle name="Input 2 7 3 3" xfId="13452" xr:uid="{00000000-0005-0000-0000-000082340000}"/>
    <cellStyle name="Input 2 7 3 3 2" xfId="13453" xr:uid="{00000000-0005-0000-0000-000083340000}"/>
    <cellStyle name="Input 2 7 3 4" xfId="13454" xr:uid="{00000000-0005-0000-0000-000084340000}"/>
    <cellStyle name="Input 2 7 3 4 2" xfId="13455" xr:uid="{00000000-0005-0000-0000-000085340000}"/>
    <cellStyle name="Input 2 7 3 5" xfId="13456" xr:uid="{00000000-0005-0000-0000-000086340000}"/>
    <cellStyle name="Input 2 7 3 6" xfId="13457" xr:uid="{00000000-0005-0000-0000-000087340000}"/>
    <cellStyle name="Input 2 7 4" xfId="13458" xr:uid="{00000000-0005-0000-0000-000088340000}"/>
    <cellStyle name="Input 2 7 4 2" xfId="13459" xr:uid="{00000000-0005-0000-0000-000089340000}"/>
    <cellStyle name="Input 2 7 5" xfId="13460" xr:uid="{00000000-0005-0000-0000-00008A340000}"/>
    <cellStyle name="Input 2 7 6" xfId="13461" xr:uid="{00000000-0005-0000-0000-00008B340000}"/>
    <cellStyle name="Input 2 7 6 2" xfId="13462" xr:uid="{00000000-0005-0000-0000-00008C340000}"/>
    <cellStyle name="Input 2 7 7" xfId="13463" xr:uid="{00000000-0005-0000-0000-00008D340000}"/>
    <cellStyle name="Input 2 8" xfId="13464" xr:uid="{00000000-0005-0000-0000-00008E340000}"/>
    <cellStyle name="Input 2 8 2" xfId="13465" xr:uid="{00000000-0005-0000-0000-00008F340000}"/>
    <cellStyle name="Input 2 8 2 2" xfId="13466" xr:uid="{00000000-0005-0000-0000-000090340000}"/>
    <cellStyle name="Input 2 8 2 2 2" xfId="13467" xr:uid="{00000000-0005-0000-0000-000091340000}"/>
    <cellStyle name="Input 2 8 2 2 3" xfId="13468" xr:uid="{00000000-0005-0000-0000-000092340000}"/>
    <cellStyle name="Input 2 8 2 3" xfId="13469" xr:uid="{00000000-0005-0000-0000-000093340000}"/>
    <cellStyle name="Input 2 8 2 3 2" xfId="13470" xr:uid="{00000000-0005-0000-0000-000094340000}"/>
    <cellStyle name="Input 2 8 2 4" xfId="13471" xr:uid="{00000000-0005-0000-0000-000095340000}"/>
    <cellStyle name="Input 2 8 2 4 2" xfId="13472" xr:uid="{00000000-0005-0000-0000-000096340000}"/>
    <cellStyle name="Input 2 8 2 5" xfId="13473" xr:uid="{00000000-0005-0000-0000-000097340000}"/>
    <cellStyle name="Input 2 8 3" xfId="13474" xr:uid="{00000000-0005-0000-0000-000098340000}"/>
    <cellStyle name="Input 2 8 3 2" xfId="13475" xr:uid="{00000000-0005-0000-0000-000099340000}"/>
    <cellStyle name="Input 2 8 3 3" xfId="13476" xr:uid="{00000000-0005-0000-0000-00009A340000}"/>
    <cellStyle name="Input 2 8 4" xfId="13477" xr:uid="{00000000-0005-0000-0000-00009B340000}"/>
    <cellStyle name="Input 2 8 4 2" xfId="13478" xr:uid="{00000000-0005-0000-0000-00009C340000}"/>
    <cellStyle name="Input 2 8 5" xfId="13479" xr:uid="{00000000-0005-0000-0000-00009D340000}"/>
    <cellStyle name="Input 2 8 5 2" xfId="13480" xr:uid="{00000000-0005-0000-0000-00009E340000}"/>
    <cellStyle name="Input 2 8 6" xfId="13481" xr:uid="{00000000-0005-0000-0000-00009F340000}"/>
    <cellStyle name="Input 2 9" xfId="13482" xr:uid="{00000000-0005-0000-0000-0000A0340000}"/>
    <cellStyle name="Input 2 9 2" xfId="13483" xr:uid="{00000000-0005-0000-0000-0000A1340000}"/>
    <cellStyle name="Input 2 9 2 2" xfId="13484" xr:uid="{00000000-0005-0000-0000-0000A2340000}"/>
    <cellStyle name="Input 2 9 3" xfId="13485" xr:uid="{00000000-0005-0000-0000-0000A3340000}"/>
    <cellStyle name="Input 2 9 3 2" xfId="13486" xr:uid="{00000000-0005-0000-0000-0000A4340000}"/>
    <cellStyle name="Input 2 9 4" xfId="13487" xr:uid="{00000000-0005-0000-0000-0000A5340000}"/>
    <cellStyle name="Input 2 9 4 2" xfId="13488" xr:uid="{00000000-0005-0000-0000-0000A6340000}"/>
    <cellStyle name="Input 2 9 5" xfId="13489" xr:uid="{00000000-0005-0000-0000-0000A7340000}"/>
    <cellStyle name="Input 3" xfId="13490" xr:uid="{00000000-0005-0000-0000-0000A8340000}"/>
    <cellStyle name="Input 3 10" xfId="13491" xr:uid="{00000000-0005-0000-0000-0000A9340000}"/>
    <cellStyle name="Input 3 10 2" xfId="13492" xr:uid="{00000000-0005-0000-0000-0000AA340000}"/>
    <cellStyle name="Input 3 10 2 2" xfId="13493" xr:uid="{00000000-0005-0000-0000-0000AB340000}"/>
    <cellStyle name="Input 3 10 3" xfId="13494" xr:uid="{00000000-0005-0000-0000-0000AC340000}"/>
    <cellStyle name="Input 3 10 3 2" xfId="13495" xr:uid="{00000000-0005-0000-0000-0000AD340000}"/>
    <cellStyle name="Input 3 10 4" xfId="13496" xr:uid="{00000000-0005-0000-0000-0000AE340000}"/>
    <cellStyle name="Input 3 10 5" xfId="13497" xr:uid="{00000000-0005-0000-0000-0000AF340000}"/>
    <cellStyle name="Input 3 11" xfId="13498" xr:uid="{00000000-0005-0000-0000-0000B0340000}"/>
    <cellStyle name="Input 3 11 2" xfId="13499" xr:uid="{00000000-0005-0000-0000-0000B1340000}"/>
    <cellStyle name="Input 3 12" xfId="13500" xr:uid="{00000000-0005-0000-0000-0000B2340000}"/>
    <cellStyle name="Input 3 12 2" xfId="13501" xr:uid="{00000000-0005-0000-0000-0000B3340000}"/>
    <cellStyle name="Input 3 13" xfId="13502" xr:uid="{00000000-0005-0000-0000-0000B4340000}"/>
    <cellStyle name="Input 3 14" xfId="13503" xr:uid="{00000000-0005-0000-0000-0000B5340000}"/>
    <cellStyle name="Input 3 15" xfId="13504" xr:uid="{00000000-0005-0000-0000-0000B6340000}"/>
    <cellStyle name="Input 3 16" xfId="13505" xr:uid="{00000000-0005-0000-0000-0000B7340000}"/>
    <cellStyle name="Input 3 2" xfId="13506" xr:uid="{00000000-0005-0000-0000-0000B8340000}"/>
    <cellStyle name="Input 3 2 10" xfId="13507" xr:uid="{00000000-0005-0000-0000-0000B9340000}"/>
    <cellStyle name="Input 3 2 11" xfId="13508" xr:uid="{00000000-0005-0000-0000-0000BA340000}"/>
    <cellStyle name="Input 3 2 12" xfId="13509" xr:uid="{00000000-0005-0000-0000-0000BB340000}"/>
    <cellStyle name="Input 3 2 13" xfId="13510" xr:uid="{00000000-0005-0000-0000-0000BC340000}"/>
    <cellStyle name="Input 3 2 14" xfId="13511" xr:uid="{00000000-0005-0000-0000-0000BD340000}"/>
    <cellStyle name="Input 3 2 2" xfId="13512" xr:uid="{00000000-0005-0000-0000-0000BE340000}"/>
    <cellStyle name="Input 3 2 2 10" xfId="13513" xr:uid="{00000000-0005-0000-0000-0000BF340000}"/>
    <cellStyle name="Input 3 2 2 10 2" xfId="13514" xr:uid="{00000000-0005-0000-0000-0000C0340000}"/>
    <cellStyle name="Input 3 2 2 10 2 2" xfId="13515" xr:uid="{00000000-0005-0000-0000-0000C1340000}"/>
    <cellStyle name="Input 3 2 2 10 2 3" xfId="13516" xr:uid="{00000000-0005-0000-0000-0000C2340000}"/>
    <cellStyle name="Input 3 2 2 10 2 4" xfId="13517" xr:uid="{00000000-0005-0000-0000-0000C3340000}"/>
    <cellStyle name="Input 3 2 2 10 2 5" xfId="13518" xr:uid="{00000000-0005-0000-0000-0000C4340000}"/>
    <cellStyle name="Input 3 2 2 10 2 6" xfId="13519" xr:uid="{00000000-0005-0000-0000-0000C5340000}"/>
    <cellStyle name="Input 3 2 2 10 3" xfId="13520" xr:uid="{00000000-0005-0000-0000-0000C6340000}"/>
    <cellStyle name="Input 3 2 2 10 3 2" xfId="13521" xr:uid="{00000000-0005-0000-0000-0000C7340000}"/>
    <cellStyle name="Input 3 2 2 10 3 3" xfId="13522" xr:uid="{00000000-0005-0000-0000-0000C8340000}"/>
    <cellStyle name="Input 3 2 2 10 3 4" xfId="13523" xr:uid="{00000000-0005-0000-0000-0000C9340000}"/>
    <cellStyle name="Input 3 2 2 10 3 5" xfId="13524" xr:uid="{00000000-0005-0000-0000-0000CA340000}"/>
    <cellStyle name="Input 3 2 2 10 3 6" xfId="13525" xr:uid="{00000000-0005-0000-0000-0000CB340000}"/>
    <cellStyle name="Input 3 2 2 10 4" xfId="13526" xr:uid="{00000000-0005-0000-0000-0000CC340000}"/>
    <cellStyle name="Input 3 2 2 10 5" xfId="13527" xr:uid="{00000000-0005-0000-0000-0000CD340000}"/>
    <cellStyle name="Input 3 2 2 10 6" xfId="13528" xr:uid="{00000000-0005-0000-0000-0000CE340000}"/>
    <cellStyle name="Input 3 2 2 10 7" xfId="13529" xr:uid="{00000000-0005-0000-0000-0000CF340000}"/>
    <cellStyle name="Input 3 2 2 10 8" xfId="13530" xr:uid="{00000000-0005-0000-0000-0000D0340000}"/>
    <cellStyle name="Input 3 2 2 11" xfId="13531" xr:uid="{00000000-0005-0000-0000-0000D1340000}"/>
    <cellStyle name="Input 3 2 2 12" xfId="13532" xr:uid="{00000000-0005-0000-0000-0000D2340000}"/>
    <cellStyle name="Input 3 2 2 13" xfId="13533" xr:uid="{00000000-0005-0000-0000-0000D3340000}"/>
    <cellStyle name="Input 3 2 2 14" xfId="13534" xr:uid="{00000000-0005-0000-0000-0000D4340000}"/>
    <cellStyle name="Input 3 2 2 15" xfId="13535" xr:uid="{00000000-0005-0000-0000-0000D5340000}"/>
    <cellStyle name="Input 3 2 2 16" xfId="13536" xr:uid="{00000000-0005-0000-0000-0000D6340000}"/>
    <cellStyle name="Input 3 2 2 17" xfId="13537" xr:uid="{00000000-0005-0000-0000-0000D7340000}"/>
    <cellStyle name="Input 3 2 2 18" xfId="13538" xr:uid="{00000000-0005-0000-0000-0000D8340000}"/>
    <cellStyle name="Input 3 2 2 2" xfId="13539" xr:uid="{00000000-0005-0000-0000-0000D9340000}"/>
    <cellStyle name="Input 3 2 2 2 10" xfId="13540" xr:uid="{00000000-0005-0000-0000-0000DA340000}"/>
    <cellStyle name="Input 3 2 2 2 11" xfId="13541" xr:uid="{00000000-0005-0000-0000-0000DB340000}"/>
    <cellStyle name="Input 3 2 2 2 12" xfId="13542" xr:uid="{00000000-0005-0000-0000-0000DC340000}"/>
    <cellStyle name="Input 3 2 2 2 2" xfId="13543" xr:uid="{00000000-0005-0000-0000-0000DD340000}"/>
    <cellStyle name="Input 3 2 2 2 2 2" xfId="13544" xr:uid="{00000000-0005-0000-0000-0000DE340000}"/>
    <cellStyle name="Input 3 2 2 2 2 2 2" xfId="13545" xr:uid="{00000000-0005-0000-0000-0000DF340000}"/>
    <cellStyle name="Input 3 2 2 2 2 2 2 2" xfId="13546" xr:uid="{00000000-0005-0000-0000-0000E0340000}"/>
    <cellStyle name="Input 3 2 2 2 2 2 2 2 2" xfId="13547" xr:uid="{00000000-0005-0000-0000-0000E1340000}"/>
    <cellStyle name="Input 3 2 2 2 2 2 2 3" xfId="13548" xr:uid="{00000000-0005-0000-0000-0000E2340000}"/>
    <cellStyle name="Input 3 2 2 2 2 2 2 3 2" xfId="13549" xr:uid="{00000000-0005-0000-0000-0000E3340000}"/>
    <cellStyle name="Input 3 2 2 2 2 2 2 4" xfId="13550" xr:uid="{00000000-0005-0000-0000-0000E4340000}"/>
    <cellStyle name="Input 3 2 2 2 2 2 3" xfId="13551" xr:uid="{00000000-0005-0000-0000-0000E5340000}"/>
    <cellStyle name="Input 3 2 2 2 2 2 3 2" xfId="13552" xr:uid="{00000000-0005-0000-0000-0000E6340000}"/>
    <cellStyle name="Input 3 2 2 2 2 2 4" xfId="13553" xr:uid="{00000000-0005-0000-0000-0000E7340000}"/>
    <cellStyle name="Input 3 2 2 2 2 2 4 2" xfId="13554" xr:uid="{00000000-0005-0000-0000-0000E8340000}"/>
    <cellStyle name="Input 3 2 2 2 2 2 5" xfId="13555" xr:uid="{00000000-0005-0000-0000-0000E9340000}"/>
    <cellStyle name="Input 3 2 2 2 2 2 5 2" xfId="13556" xr:uid="{00000000-0005-0000-0000-0000EA340000}"/>
    <cellStyle name="Input 3 2 2 2 2 2 6" xfId="13557" xr:uid="{00000000-0005-0000-0000-0000EB340000}"/>
    <cellStyle name="Input 3 2 2 2 2 3" xfId="13558" xr:uid="{00000000-0005-0000-0000-0000EC340000}"/>
    <cellStyle name="Input 3 2 2 2 2 3 2" xfId="13559" xr:uid="{00000000-0005-0000-0000-0000ED340000}"/>
    <cellStyle name="Input 3 2 2 2 2 3 2 2" xfId="13560" xr:uid="{00000000-0005-0000-0000-0000EE340000}"/>
    <cellStyle name="Input 3 2 2 2 2 3 3" xfId="13561" xr:uid="{00000000-0005-0000-0000-0000EF340000}"/>
    <cellStyle name="Input 3 2 2 2 2 3 3 2" xfId="13562" xr:uid="{00000000-0005-0000-0000-0000F0340000}"/>
    <cellStyle name="Input 3 2 2 2 2 3 4" xfId="13563" xr:uid="{00000000-0005-0000-0000-0000F1340000}"/>
    <cellStyle name="Input 3 2 2 2 2 3 4 2" xfId="13564" xr:uid="{00000000-0005-0000-0000-0000F2340000}"/>
    <cellStyle name="Input 3 2 2 2 2 3 5" xfId="13565" xr:uid="{00000000-0005-0000-0000-0000F3340000}"/>
    <cellStyle name="Input 3 2 2 2 2 3 6" xfId="13566" xr:uid="{00000000-0005-0000-0000-0000F4340000}"/>
    <cellStyle name="Input 3 2 2 2 2 4" xfId="13567" xr:uid="{00000000-0005-0000-0000-0000F5340000}"/>
    <cellStyle name="Input 3 2 2 2 2 4 2" xfId="13568" xr:uid="{00000000-0005-0000-0000-0000F6340000}"/>
    <cellStyle name="Input 3 2 2 2 2 5" xfId="13569" xr:uid="{00000000-0005-0000-0000-0000F7340000}"/>
    <cellStyle name="Input 3 2 2 2 2 5 2" xfId="13570" xr:uid="{00000000-0005-0000-0000-0000F8340000}"/>
    <cellStyle name="Input 3 2 2 2 2 6" xfId="13571" xr:uid="{00000000-0005-0000-0000-0000F9340000}"/>
    <cellStyle name="Input 3 2 2 2 2 7" xfId="13572" xr:uid="{00000000-0005-0000-0000-0000FA340000}"/>
    <cellStyle name="Input 3 2 2 2 2 8" xfId="13573" xr:uid="{00000000-0005-0000-0000-0000FB340000}"/>
    <cellStyle name="Input 3 2 2 2 3" xfId="13574" xr:uid="{00000000-0005-0000-0000-0000FC340000}"/>
    <cellStyle name="Input 3 2 2 2 3 2" xfId="13575" xr:uid="{00000000-0005-0000-0000-0000FD340000}"/>
    <cellStyle name="Input 3 2 2 2 3 2 2" xfId="13576" xr:uid="{00000000-0005-0000-0000-0000FE340000}"/>
    <cellStyle name="Input 3 2 2 2 3 2 2 2" xfId="13577" xr:uid="{00000000-0005-0000-0000-0000FF340000}"/>
    <cellStyle name="Input 3 2 2 2 3 2 3" xfId="13578" xr:uid="{00000000-0005-0000-0000-000000350000}"/>
    <cellStyle name="Input 3 2 2 2 3 2 3 2" xfId="13579" xr:uid="{00000000-0005-0000-0000-000001350000}"/>
    <cellStyle name="Input 3 2 2 2 3 2 4" xfId="13580" xr:uid="{00000000-0005-0000-0000-000002350000}"/>
    <cellStyle name="Input 3 2 2 2 3 2 4 2" xfId="13581" xr:uid="{00000000-0005-0000-0000-000003350000}"/>
    <cellStyle name="Input 3 2 2 2 3 2 5" xfId="13582" xr:uid="{00000000-0005-0000-0000-000004350000}"/>
    <cellStyle name="Input 3 2 2 2 3 2 6" xfId="13583" xr:uid="{00000000-0005-0000-0000-000005350000}"/>
    <cellStyle name="Input 3 2 2 2 3 3" xfId="13584" xr:uid="{00000000-0005-0000-0000-000006350000}"/>
    <cellStyle name="Input 3 2 2 2 3 3 2" xfId="13585" xr:uid="{00000000-0005-0000-0000-000007350000}"/>
    <cellStyle name="Input 3 2 2 2 3 4" xfId="13586" xr:uid="{00000000-0005-0000-0000-000008350000}"/>
    <cellStyle name="Input 3 2 2 2 3 4 2" xfId="13587" xr:uid="{00000000-0005-0000-0000-000009350000}"/>
    <cellStyle name="Input 3 2 2 2 3 5" xfId="13588" xr:uid="{00000000-0005-0000-0000-00000A350000}"/>
    <cellStyle name="Input 3 2 2 2 3 6" xfId="13589" xr:uid="{00000000-0005-0000-0000-00000B350000}"/>
    <cellStyle name="Input 3 2 2 2 3 7" xfId="13590" xr:uid="{00000000-0005-0000-0000-00000C350000}"/>
    <cellStyle name="Input 3 2 2 2 4" xfId="13591" xr:uid="{00000000-0005-0000-0000-00000D350000}"/>
    <cellStyle name="Input 3 2 2 2 4 2" xfId="13592" xr:uid="{00000000-0005-0000-0000-00000E350000}"/>
    <cellStyle name="Input 3 2 2 2 4 2 2" xfId="13593" xr:uid="{00000000-0005-0000-0000-00000F350000}"/>
    <cellStyle name="Input 3 2 2 2 4 3" xfId="13594" xr:uid="{00000000-0005-0000-0000-000010350000}"/>
    <cellStyle name="Input 3 2 2 2 4 3 2" xfId="13595" xr:uid="{00000000-0005-0000-0000-000011350000}"/>
    <cellStyle name="Input 3 2 2 2 4 4" xfId="13596" xr:uid="{00000000-0005-0000-0000-000012350000}"/>
    <cellStyle name="Input 3 2 2 2 4 4 2" xfId="13597" xr:uid="{00000000-0005-0000-0000-000013350000}"/>
    <cellStyle name="Input 3 2 2 2 4 5" xfId="13598" xr:uid="{00000000-0005-0000-0000-000014350000}"/>
    <cellStyle name="Input 3 2 2 2 4 6" xfId="13599" xr:uid="{00000000-0005-0000-0000-000015350000}"/>
    <cellStyle name="Input 3 2 2 2 5" xfId="13600" xr:uid="{00000000-0005-0000-0000-000016350000}"/>
    <cellStyle name="Input 3 2 2 2 5 2" xfId="13601" xr:uid="{00000000-0005-0000-0000-000017350000}"/>
    <cellStyle name="Input 3 2 2 2 5 3" xfId="13602" xr:uid="{00000000-0005-0000-0000-000018350000}"/>
    <cellStyle name="Input 3 2 2 2 6" xfId="13603" xr:uid="{00000000-0005-0000-0000-000019350000}"/>
    <cellStyle name="Input 3 2 2 2 6 2" xfId="13604" xr:uid="{00000000-0005-0000-0000-00001A350000}"/>
    <cellStyle name="Input 3 2 2 2 7" xfId="13605" xr:uid="{00000000-0005-0000-0000-00001B350000}"/>
    <cellStyle name="Input 3 2 2 2 8" xfId="13606" xr:uid="{00000000-0005-0000-0000-00001C350000}"/>
    <cellStyle name="Input 3 2 2 2 9" xfId="13607" xr:uid="{00000000-0005-0000-0000-00001D350000}"/>
    <cellStyle name="Input 3 2 2 3" xfId="13608" xr:uid="{00000000-0005-0000-0000-00001E350000}"/>
    <cellStyle name="Input 3 2 2 3 2" xfId="13609" xr:uid="{00000000-0005-0000-0000-00001F350000}"/>
    <cellStyle name="Input 3 2 2 3 2 2" xfId="13610" xr:uid="{00000000-0005-0000-0000-000020350000}"/>
    <cellStyle name="Input 3 2 2 3 2 2 2" xfId="13611" xr:uid="{00000000-0005-0000-0000-000021350000}"/>
    <cellStyle name="Input 3 2 2 3 2 2 2 2" xfId="13612" xr:uid="{00000000-0005-0000-0000-000022350000}"/>
    <cellStyle name="Input 3 2 2 3 2 2 2 2 2" xfId="13613" xr:uid="{00000000-0005-0000-0000-000023350000}"/>
    <cellStyle name="Input 3 2 2 3 2 2 2 3" xfId="13614" xr:uid="{00000000-0005-0000-0000-000024350000}"/>
    <cellStyle name="Input 3 2 2 3 2 2 2 3 2" xfId="13615" xr:uid="{00000000-0005-0000-0000-000025350000}"/>
    <cellStyle name="Input 3 2 2 3 2 2 2 4" xfId="13616" xr:uid="{00000000-0005-0000-0000-000026350000}"/>
    <cellStyle name="Input 3 2 2 3 2 2 3" xfId="13617" xr:uid="{00000000-0005-0000-0000-000027350000}"/>
    <cellStyle name="Input 3 2 2 3 2 2 3 2" xfId="13618" xr:uid="{00000000-0005-0000-0000-000028350000}"/>
    <cellStyle name="Input 3 2 2 3 2 2 4" xfId="13619" xr:uid="{00000000-0005-0000-0000-000029350000}"/>
    <cellStyle name="Input 3 2 2 3 2 2 4 2" xfId="13620" xr:uid="{00000000-0005-0000-0000-00002A350000}"/>
    <cellStyle name="Input 3 2 2 3 2 2 5" xfId="13621" xr:uid="{00000000-0005-0000-0000-00002B350000}"/>
    <cellStyle name="Input 3 2 2 3 2 2 5 2" xfId="13622" xr:uid="{00000000-0005-0000-0000-00002C350000}"/>
    <cellStyle name="Input 3 2 2 3 2 2 6" xfId="13623" xr:uid="{00000000-0005-0000-0000-00002D350000}"/>
    <cellStyle name="Input 3 2 2 3 2 3" xfId="13624" xr:uid="{00000000-0005-0000-0000-00002E350000}"/>
    <cellStyle name="Input 3 2 2 3 2 3 2" xfId="13625" xr:uid="{00000000-0005-0000-0000-00002F350000}"/>
    <cellStyle name="Input 3 2 2 3 2 3 2 2" xfId="13626" xr:uid="{00000000-0005-0000-0000-000030350000}"/>
    <cellStyle name="Input 3 2 2 3 2 3 3" xfId="13627" xr:uid="{00000000-0005-0000-0000-000031350000}"/>
    <cellStyle name="Input 3 2 2 3 2 3 3 2" xfId="13628" xr:uid="{00000000-0005-0000-0000-000032350000}"/>
    <cellStyle name="Input 3 2 2 3 2 3 4" xfId="13629" xr:uid="{00000000-0005-0000-0000-000033350000}"/>
    <cellStyle name="Input 3 2 2 3 2 4" xfId="13630" xr:uid="{00000000-0005-0000-0000-000034350000}"/>
    <cellStyle name="Input 3 2 2 3 2 4 2" xfId="13631" xr:uid="{00000000-0005-0000-0000-000035350000}"/>
    <cellStyle name="Input 3 2 2 3 2 5" xfId="13632" xr:uid="{00000000-0005-0000-0000-000036350000}"/>
    <cellStyle name="Input 3 2 2 3 2 5 2" xfId="13633" xr:uid="{00000000-0005-0000-0000-000037350000}"/>
    <cellStyle name="Input 3 2 2 3 2 6" xfId="13634" xr:uid="{00000000-0005-0000-0000-000038350000}"/>
    <cellStyle name="Input 3 2 2 3 2 6 2" xfId="13635" xr:uid="{00000000-0005-0000-0000-000039350000}"/>
    <cellStyle name="Input 3 2 2 3 2 7" xfId="13636" xr:uid="{00000000-0005-0000-0000-00003A350000}"/>
    <cellStyle name="Input 3 2 2 3 3" xfId="13637" xr:uid="{00000000-0005-0000-0000-00003B350000}"/>
    <cellStyle name="Input 3 2 2 3 3 2" xfId="13638" xr:uid="{00000000-0005-0000-0000-00003C350000}"/>
    <cellStyle name="Input 3 2 2 3 3 2 2" xfId="13639" xr:uid="{00000000-0005-0000-0000-00003D350000}"/>
    <cellStyle name="Input 3 2 2 3 3 2 2 2" xfId="13640" xr:uid="{00000000-0005-0000-0000-00003E350000}"/>
    <cellStyle name="Input 3 2 2 3 3 2 3" xfId="13641" xr:uid="{00000000-0005-0000-0000-00003F350000}"/>
    <cellStyle name="Input 3 2 2 3 3 2 3 2" xfId="13642" xr:uid="{00000000-0005-0000-0000-000040350000}"/>
    <cellStyle name="Input 3 2 2 3 3 2 4" xfId="13643" xr:uid="{00000000-0005-0000-0000-000041350000}"/>
    <cellStyle name="Input 3 2 2 3 3 3" xfId="13644" xr:uid="{00000000-0005-0000-0000-000042350000}"/>
    <cellStyle name="Input 3 2 2 3 3 3 2" xfId="13645" xr:uid="{00000000-0005-0000-0000-000043350000}"/>
    <cellStyle name="Input 3 2 2 3 3 4" xfId="13646" xr:uid="{00000000-0005-0000-0000-000044350000}"/>
    <cellStyle name="Input 3 2 2 3 3 4 2" xfId="13647" xr:uid="{00000000-0005-0000-0000-000045350000}"/>
    <cellStyle name="Input 3 2 2 3 3 5" xfId="13648" xr:uid="{00000000-0005-0000-0000-000046350000}"/>
    <cellStyle name="Input 3 2 2 3 3 5 2" xfId="13649" xr:uid="{00000000-0005-0000-0000-000047350000}"/>
    <cellStyle name="Input 3 2 2 3 3 6" xfId="13650" xr:uid="{00000000-0005-0000-0000-000048350000}"/>
    <cellStyle name="Input 3 2 2 3 4" xfId="13651" xr:uid="{00000000-0005-0000-0000-000049350000}"/>
    <cellStyle name="Input 3 2 2 3 4 2" xfId="13652" xr:uid="{00000000-0005-0000-0000-00004A350000}"/>
    <cellStyle name="Input 3 2 2 3 4 2 2" xfId="13653" xr:uid="{00000000-0005-0000-0000-00004B350000}"/>
    <cellStyle name="Input 3 2 2 3 4 3" xfId="13654" xr:uid="{00000000-0005-0000-0000-00004C350000}"/>
    <cellStyle name="Input 3 2 2 3 4 3 2" xfId="13655" xr:uid="{00000000-0005-0000-0000-00004D350000}"/>
    <cellStyle name="Input 3 2 2 3 4 4" xfId="13656" xr:uid="{00000000-0005-0000-0000-00004E350000}"/>
    <cellStyle name="Input 3 2 2 3 4 4 2" xfId="13657" xr:uid="{00000000-0005-0000-0000-00004F350000}"/>
    <cellStyle name="Input 3 2 2 3 4 5" xfId="13658" xr:uid="{00000000-0005-0000-0000-000050350000}"/>
    <cellStyle name="Input 3 2 2 3 4 6" xfId="13659" xr:uid="{00000000-0005-0000-0000-000051350000}"/>
    <cellStyle name="Input 3 2 2 3 5" xfId="13660" xr:uid="{00000000-0005-0000-0000-000052350000}"/>
    <cellStyle name="Input 3 2 2 3 5 2" xfId="13661" xr:uid="{00000000-0005-0000-0000-000053350000}"/>
    <cellStyle name="Input 3 2 2 3 6" xfId="13662" xr:uid="{00000000-0005-0000-0000-000054350000}"/>
    <cellStyle name="Input 3 2 2 3 6 2" xfId="13663" xr:uid="{00000000-0005-0000-0000-000055350000}"/>
    <cellStyle name="Input 3 2 2 3 7" xfId="13664" xr:uid="{00000000-0005-0000-0000-000056350000}"/>
    <cellStyle name="Input 3 2 2 3 8" xfId="13665" xr:uid="{00000000-0005-0000-0000-000057350000}"/>
    <cellStyle name="Input 3 2 2 4" xfId="13666" xr:uid="{00000000-0005-0000-0000-000058350000}"/>
    <cellStyle name="Input 3 2 2 4 2" xfId="13667" xr:uid="{00000000-0005-0000-0000-000059350000}"/>
    <cellStyle name="Input 3 2 2 4 2 2" xfId="13668" xr:uid="{00000000-0005-0000-0000-00005A350000}"/>
    <cellStyle name="Input 3 2 2 4 2 2 2" xfId="13669" xr:uid="{00000000-0005-0000-0000-00005B350000}"/>
    <cellStyle name="Input 3 2 2 4 2 2 2 2" xfId="13670" xr:uid="{00000000-0005-0000-0000-00005C350000}"/>
    <cellStyle name="Input 3 2 2 4 2 2 3" xfId="13671" xr:uid="{00000000-0005-0000-0000-00005D350000}"/>
    <cellStyle name="Input 3 2 2 4 2 2 3 2" xfId="13672" xr:uid="{00000000-0005-0000-0000-00005E350000}"/>
    <cellStyle name="Input 3 2 2 4 2 2 4" xfId="13673" xr:uid="{00000000-0005-0000-0000-00005F350000}"/>
    <cellStyle name="Input 3 2 2 4 2 3" xfId="13674" xr:uid="{00000000-0005-0000-0000-000060350000}"/>
    <cellStyle name="Input 3 2 2 4 2 3 2" xfId="13675" xr:uid="{00000000-0005-0000-0000-000061350000}"/>
    <cellStyle name="Input 3 2 2 4 2 4" xfId="13676" xr:uid="{00000000-0005-0000-0000-000062350000}"/>
    <cellStyle name="Input 3 2 2 4 2 4 2" xfId="13677" xr:uid="{00000000-0005-0000-0000-000063350000}"/>
    <cellStyle name="Input 3 2 2 4 2 5" xfId="13678" xr:uid="{00000000-0005-0000-0000-000064350000}"/>
    <cellStyle name="Input 3 2 2 4 2 5 2" xfId="13679" xr:uid="{00000000-0005-0000-0000-000065350000}"/>
    <cellStyle name="Input 3 2 2 4 2 6" xfId="13680" xr:uid="{00000000-0005-0000-0000-000066350000}"/>
    <cellStyle name="Input 3 2 2 4 2 6 2" xfId="13681" xr:uid="{00000000-0005-0000-0000-000067350000}"/>
    <cellStyle name="Input 3 2 2 4 2 7" xfId="13682" xr:uid="{00000000-0005-0000-0000-000068350000}"/>
    <cellStyle name="Input 3 2 2 4 3" xfId="13683" xr:uid="{00000000-0005-0000-0000-000069350000}"/>
    <cellStyle name="Input 3 2 2 4 3 2" xfId="13684" xr:uid="{00000000-0005-0000-0000-00006A350000}"/>
    <cellStyle name="Input 3 2 2 4 3 2 2" xfId="13685" xr:uid="{00000000-0005-0000-0000-00006B350000}"/>
    <cellStyle name="Input 3 2 2 4 3 3" xfId="13686" xr:uid="{00000000-0005-0000-0000-00006C350000}"/>
    <cellStyle name="Input 3 2 2 4 3 3 2" xfId="13687" xr:uid="{00000000-0005-0000-0000-00006D350000}"/>
    <cellStyle name="Input 3 2 2 4 3 4" xfId="13688" xr:uid="{00000000-0005-0000-0000-00006E350000}"/>
    <cellStyle name="Input 3 2 2 4 3 4 2" xfId="13689" xr:uid="{00000000-0005-0000-0000-00006F350000}"/>
    <cellStyle name="Input 3 2 2 4 3 5" xfId="13690" xr:uid="{00000000-0005-0000-0000-000070350000}"/>
    <cellStyle name="Input 3 2 2 4 3 6" xfId="13691" xr:uid="{00000000-0005-0000-0000-000071350000}"/>
    <cellStyle name="Input 3 2 2 4 4" xfId="13692" xr:uid="{00000000-0005-0000-0000-000072350000}"/>
    <cellStyle name="Input 3 2 2 4 4 2" xfId="13693" xr:uid="{00000000-0005-0000-0000-000073350000}"/>
    <cellStyle name="Input 3 2 2 4 5" xfId="13694" xr:uid="{00000000-0005-0000-0000-000074350000}"/>
    <cellStyle name="Input 3 2 2 4 5 2" xfId="13695" xr:uid="{00000000-0005-0000-0000-000075350000}"/>
    <cellStyle name="Input 3 2 2 4 6" xfId="13696" xr:uid="{00000000-0005-0000-0000-000076350000}"/>
    <cellStyle name="Input 3 2 2 4 6 2" xfId="13697" xr:uid="{00000000-0005-0000-0000-000077350000}"/>
    <cellStyle name="Input 3 2 2 4 7" xfId="13698" xr:uid="{00000000-0005-0000-0000-000078350000}"/>
    <cellStyle name="Input 3 2 2 4 7 2" xfId="13699" xr:uid="{00000000-0005-0000-0000-000079350000}"/>
    <cellStyle name="Input 3 2 2 4 8" xfId="13700" xr:uid="{00000000-0005-0000-0000-00007A350000}"/>
    <cellStyle name="Input 3 2 2 5" xfId="13701" xr:uid="{00000000-0005-0000-0000-00007B350000}"/>
    <cellStyle name="Input 3 2 2 5 2" xfId="13702" xr:uid="{00000000-0005-0000-0000-00007C350000}"/>
    <cellStyle name="Input 3 2 2 5 2 2" xfId="13703" xr:uid="{00000000-0005-0000-0000-00007D350000}"/>
    <cellStyle name="Input 3 2 2 5 2 2 2" xfId="13704" xr:uid="{00000000-0005-0000-0000-00007E350000}"/>
    <cellStyle name="Input 3 2 2 5 2 3" xfId="13705" xr:uid="{00000000-0005-0000-0000-00007F350000}"/>
    <cellStyle name="Input 3 2 2 5 2 3 2" xfId="13706" xr:uid="{00000000-0005-0000-0000-000080350000}"/>
    <cellStyle name="Input 3 2 2 5 2 4" xfId="13707" xr:uid="{00000000-0005-0000-0000-000081350000}"/>
    <cellStyle name="Input 3 2 2 5 2 4 2" xfId="13708" xr:uid="{00000000-0005-0000-0000-000082350000}"/>
    <cellStyle name="Input 3 2 2 5 2 5" xfId="13709" xr:uid="{00000000-0005-0000-0000-000083350000}"/>
    <cellStyle name="Input 3 2 2 5 2 6" xfId="13710" xr:uid="{00000000-0005-0000-0000-000084350000}"/>
    <cellStyle name="Input 3 2 2 5 3" xfId="13711" xr:uid="{00000000-0005-0000-0000-000085350000}"/>
    <cellStyle name="Input 3 2 2 5 3 2" xfId="13712" xr:uid="{00000000-0005-0000-0000-000086350000}"/>
    <cellStyle name="Input 3 2 2 5 3 2 2" xfId="13713" xr:uid="{00000000-0005-0000-0000-000087350000}"/>
    <cellStyle name="Input 3 2 2 5 3 3" xfId="13714" xr:uid="{00000000-0005-0000-0000-000088350000}"/>
    <cellStyle name="Input 3 2 2 5 3 4" xfId="13715" xr:uid="{00000000-0005-0000-0000-000089350000}"/>
    <cellStyle name="Input 3 2 2 5 3 5" xfId="13716" xr:uid="{00000000-0005-0000-0000-00008A350000}"/>
    <cellStyle name="Input 3 2 2 5 3 6" xfId="13717" xr:uid="{00000000-0005-0000-0000-00008B350000}"/>
    <cellStyle name="Input 3 2 2 5 4" xfId="13718" xr:uid="{00000000-0005-0000-0000-00008C350000}"/>
    <cellStyle name="Input 3 2 2 5 4 2" xfId="13719" xr:uid="{00000000-0005-0000-0000-00008D350000}"/>
    <cellStyle name="Input 3 2 2 5 5" xfId="13720" xr:uid="{00000000-0005-0000-0000-00008E350000}"/>
    <cellStyle name="Input 3 2 2 5 5 2" xfId="13721" xr:uid="{00000000-0005-0000-0000-00008F350000}"/>
    <cellStyle name="Input 3 2 2 5 6" xfId="13722" xr:uid="{00000000-0005-0000-0000-000090350000}"/>
    <cellStyle name="Input 3 2 2 5 6 2" xfId="13723" xr:uid="{00000000-0005-0000-0000-000091350000}"/>
    <cellStyle name="Input 3 2 2 5 7" xfId="13724" xr:uid="{00000000-0005-0000-0000-000092350000}"/>
    <cellStyle name="Input 3 2 2 5 8" xfId="13725" xr:uid="{00000000-0005-0000-0000-000093350000}"/>
    <cellStyle name="Input 3 2 2 6" xfId="13726" xr:uid="{00000000-0005-0000-0000-000094350000}"/>
    <cellStyle name="Input 3 2 2 6 2" xfId="13727" xr:uid="{00000000-0005-0000-0000-000095350000}"/>
    <cellStyle name="Input 3 2 2 6 2 2" xfId="13728" xr:uid="{00000000-0005-0000-0000-000096350000}"/>
    <cellStyle name="Input 3 2 2 6 2 2 2" xfId="13729" xr:uid="{00000000-0005-0000-0000-000097350000}"/>
    <cellStyle name="Input 3 2 2 6 2 3" xfId="13730" xr:uid="{00000000-0005-0000-0000-000098350000}"/>
    <cellStyle name="Input 3 2 2 6 2 4" xfId="13731" xr:uid="{00000000-0005-0000-0000-000099350000}"/>
    <cellStyle name="Input 3 2 2 6 2 5" xfId="13732" xr:uid="{00000000-0005-0000-0000-00009A350000}"/>
    <cellStyle name="Input 3 2 2 6 2 6" xfId="13733" xr:uid="{00000000-0005-0000-0000-00009B350000}"/>
    <cellStyle name="Input 3 2 2 6 3" xfId="13734" xr:uid="{00000000-0005-0000-0000-00009C350000}"/>
    <cellStyle name="Input 3 2 2 6 3 2" xfId="13735" xr:uid="{00000000-0005-0000-0000-00009D350000}"/>
    <cellStyle name="Input 3 2 2 6 3 2 2" xfId="13736" xr:uid="{00000000-0005-0000-0000-00009E350000}"/>
    <cellStyle name="Input 3 2 2 6 3 3" xfId="13737" xr:uid="{00000000-0005-0000-0000-00009F350000}"/>
    <cellStyle name="Input 3 2 2 6 3 4" xfId="13738" xr:uid="{00000000-0005-0000-0000-0000A0350000}"/>
    <cellStyle name="Input 3 2 2 6 3 5" xfId="13739" xr:uid="{00000000-0005-0000-0000-0000A1350000}"/>
    <cellStyle name="Input 3 2 2 6 3 6" xfId="13740" xr:uid="{00000000-0005-0000-0000-0000A2350000}"/>
    <cellStyle name="Input 3 2 2 6 4" xfId="13741" xr:uid="{00000000-0005-0000-0000-0000A3350000}"/>
    <cellStyle name="Input 3 2 2 6 4 2" xfId="13742" xr:uid="{00000000-0005-0000-0000-0000A4350000}"/>
    <cellStyle name="Input 3 2 2 6 5" xfId="13743" xr:uid="{00000000-0005-0000-0000-0000A5350000}"/>
    <cellStyle name="Input 3 2 2 6 6" xfId="13744" xr:uid="{00000000-0005-0000-0000-0000A6350000}"/>
    <cellStyle name="Input 3 2 2 6 7" xfId="13745" xr:uid="{00000000-0005-0000-0000-0000A7350000}"/>
    <cellStyle name="Input 3 2 2 6 8" xfId="13746" xr:uid="{00000000-0005-0000-0000-0000A8350000}"/>
    <cellStyle name="Input 3 2 2 7" xfId="13747" xr:uid="{00000000-0005-0000-0000-0000A9350000}"/>
    <cellStyle name="Input 3 2 2 7 2" xfId="13748" xr:uid="{00000000-0005-0000-0000-0000AA350000}"/>
    <cellStyle name="Input 3 2 2 7 2 2" xfId="13749" xr:uid="{00000000-0005-0000-0000-0000AB350000}"/>
    <cellStyle name="Input 3 2 2 7 2 3" xfId="13750" xr:uid="{00000000-0005-0000-0000-0000AC350000}"/>
    <cellStyle name="Input 3 2 2 7 2 4" xfId="13751" xr:uid="{00000000-0005-0000-0000-0000AD350000}"/>
    <cellStyle name="Input 3 2 2 7 2 5" xfId="13752" xr:uid="{00000000-0005-0000-0000-0000AE350000}"/>
    <cellStyle name="Input 3 2 2 7 2 6" xfId="13753" xr:uid="{00000000-0005-0000-0000-0000AF350000}"/>
    <cellStyle name="Input 3 2 2 7 3" xfId="13754" xr:uid="{00000000-0005-0000-0000-0000B0350000}"/>
    <cellStyle name="Input 3 2 2 7 3 2" xfId="13755" xr:uid="{00000000-0005-0000-0000-0000B1350000}"/>
    <cellStyle name="Input 3 2 2 7 3 3" xfId="13756" xr:uid="{00000000-0005-0000-0000-0000B2350000}"/>
    <cellStyle name="Input 3 2 2 7 3 4" xfId="13757" xr:uid="{00000000-0005-0000-0000-0000B3350000}"/>
    <cellStyle name="Input 3 2 2 7 3 5" xfId="13758" xr:uid="{00000000-0005-0000-0000-0000B4350000}"/>
    <cellStyle name="Input 3 2 2 7 3 6" xfId="13759" xr:uid="{00000000-0005-0000-0000-0000B5350000}"/>
    <cellStyle name="Input 3 2 2 7 4" xfId="13760" xr:uid="{00000000-0005-0000-0000-0000B6350000}"/>
    <cellStyle name="Input 3 2 2 7 4 2" xfId="13761" xr:uid="{00000000-0005-0000-0000-0000B7350000}"/>
    <cellStyle name="Input 3 2 2 7 5" xfId="13762" xr:uid="{00000000-0005-0000-0000-0000B8350000}"/>
    <cellStyle name="Input 3 2 2 7 6" xfId="13763" xr:uid="{00000000-0005-0000-0000-0000B9350000}"/>
    <cellStyle name="Input 3 2 2 7 7" xfId="13764" xr:uid="{00000000-0005-0000-0000-0000BA350000}"/>
    <cellStyle name="Input 3 2 2 7 8" xfId="13765" xr:uid="{00000000-0005-0000-0000-0000BB350000}"/>
    <cellStyle name="Input 3 2 2 8" xfId="13766" xr:uid="{00000000-0005-0000-0000-0000BC350000}"/>
    <cellStyle name="Input 3 2 2 8 2" xfId="13767" xr:uid="{00000000-0005-0000-0000-0000BD350000}"/>
    <cellStyle name="Input 3 2 2 8 2 2" xfId="13768" xr:uid="{00000000-0005-0000-0000-0000BE350000}"/>
    <cellStyle name="Input 3 2 2 8 2 3" xfId="13769" xr:uid="{00000000-0005-0000-0000-0000BF350000}"/>
    <cellStyle name="Input 3 2 2 8 2 4" xfId="13770" xr:uid="{00000000-0005-0000-0000-0000C0350000}"/>
    <cellStyle name="Input 3 2 2 8 2 5" xfId="13771" xr:uid="{00000000-0005-0000-0000-0000C1350000}"/>
    <cellStyle name="Input 3 2 2 8 2 6" xfId="13772" xr:uid="{00000000-0005-0000-0000-0000C2350000}"/>
    <cellStyle name="Input 3 2 2 8 3" xfId="13773" xr:uid="{00000000-0005-0000-0000-0000C3350000}"/>
    <cellStyle name="Input 3 2 2 8 3 2" xfId="13774" xr:uid="{00000000-0005-0000-0000-0000C4350000}"/>
    <cellStyle name="Input 3 2 2 8 3 3" xfId="13775" xr:uid="{00000000-0005-0000-0000-0000C5350000}"/>
    <cellStyle name="Input 3 2 2 8 3 4" xfId="13776" xr:uid="{00000000-0005-0000-0000-0000C6350000}"/>
    <cellStyle name="Input 3 2 2 8 3 5" xfId="13777" xr:uid="{00000000-0005-0000-0000-0000C7350000}"/>
    <cellStyle name="Input 3 2 2 8 3 6" xfId="13778" xr:uid="{00000000-0005-0000-0000-0000C8350000}"/>
    <cellStyle name="Input 3 2 2 8 4" xfId="13779" xr:uid="{00000000-0005-0000-0000-0000C9350000}"/>
    <cellStyle name="Input 3 2 2 8 4 2" xfId="13780" xr:uid="{00000000-0005-0000-0000-0000CA350000}"/>
    <cellStyle name="Input 3 2 2 8 5" xfId="13781" xr:uid="{00000000-0005-0000-0000-0000CB350000}"/>
    <cellStyle name="Input 3 2 2 8 6" xfId="13782" xr:uid="{00000000-0005-0000-0000-0000CC350000}"/>
    <cellStyle name="Input 3 2 2 8 7" xfId="13783" xr:uid="{00000000-0005-0000-0000-0000CD350000}"/>
    <cellStyle name="Input 3 2 2 8 8" xfId="13784" xr:uid="{00000000-0005-0000-0000-0000CE350000}"/>
    <cellStyle name="Input 3 2 2 9" xfId="13785" xr:uid="{00000000-0005-0000-0000-0000CF350000}"/>
    <cellStyle name="Input 3 2 2 9 2" xfId="13786" xr:uid="{00000000-0005-0000-0000-0000D0350000}"/>
    <cellStyle name="Input 3 2 2 9 2 2" xfId="13787" xr:uid="{00000000-0005-0000-0000-0000D1350000}"/>
    <cellStyle name="Input 3 2 2 9 2 3" xfId="13788" xr:uid="{00000000-0005-0000-0000-0000D2350000}"/>
    <cellStyle name="Input 3 2 2 9 2 4" xfId="13789" xr:uid="{00000000-0005-0000-0000-0000D3350000}"/>
    <cellStyle name="Input 3 2 2 9 2 5" xfId="13790" xr:uid="{00000000-0005-0000-0000-0000D4350000}"/>
    <cellStyle name="Input 3 2 2 9 2 6" xfId="13791" xr:uid="{00000000-0005-0000-0000-0000D5350000}"/>
    <cellStyle name="Input 3 2 2 9 3" xfId="13792" xr:uid="{00000000-0005-0000-0000-0000D6350000}"/>
    <cellStyle name="Input 3 2 2 9 3 2" xfId="13793" xr:uid="{00000000-0005-0000-0000-0000D7350000}"/>
    <cellStyle name="Input 3 2 2 9 3 3" xfId="13794" xr:uid="{00000000-0005-0000-0000-0000D8350000}"/>
    <cellStyle name="Input 3 2 2 9 3 4" xfId="13795" xr:uid="{00000000-0005-0000-0000-0000D9350000}"/>
    <cellStyle name="Input 3 2 2 9 3 5" xfId="13796" xr:uid="{00000000-0005-0000-0000-0000DA350000}"/>
    <cellStyle name="Input 3 2 2 9 3 6" xfId="13797" xr:uid="{00000000-0005-0000-0000-0000DB350000}"/>
    <cellStyle name="Input 3 2 2 9 4" xfId="13798" xr:uid="{00000000-0005-0000-0000-0000DC350000}"/>
    <cellStyle name="Input 3 2 2 9 5" xfId="13799" xr:uid="{00000000-0005-0000-0000-0000DD350000}"/>
    <cellStyle name="Input 3 2 2 9 6" xfId="13800" xr:uid="{00000000-0005-0000-0000-0000DE350000}"/>
    <cellStyle name="Input 3 2 2 9 7" xfId="13801" xr:uid="{00000000-0005-0000-0000-0000DF350000}"/>
    <cellStyle name="Input 3 2 2 9 8" xfId="13802" xr:uid="{00000000-0005-0000-0000-0000E0350000}"/>
    <cellStyle name="Input 3 2 3" xfId="13803" xr:uid="{00000000-0005-0000-0000-0000E1350000}"/>
    <cellStyle name="Input 3 2 3 10" xfId="13804" xr:uid="{00000000-0005-0000-0000-0000E2350000}"/>
    <cellStyle name="Input 3 2 3 10 2" xfId="13805" xr:uid="{00000000-0005-0000-0000-0000E3350000}"/>
    <cellStyle name="Input 3 2 3 10 2 2" xfId="13806" xr:uid="{00000000-0005-0000-0000-0000E4350000}"/>
    <cellStyle name="Input 3 2 3 10 2 3" xfId="13807" xr:uid="{00000000-0005-0000-0000-0000E5350000}"/>
    <cellStyle name="Input 3 2 3 10 2 4" xfId="13808" xr:uid="{00000000-0005-0000-0000-0000E6350000}"/>
    <cellStyle name="Input 3 2 3 10 2 5" xfId="13809" xr:uid="{00000000-0005-0000-0000-0000E7350000}"/>
    <cellStyle name="Input 3 2 3 10 2 6" xfId="13810" xr:uid="{00000000-0005-0000-0000-0000E8350000}"/>
    <cellStyle name="Input 3 2 3 10 3" xfId="13811" xr:uid="{00000000-0005-0000-0000-0000E9350000}"/>
    <cellStyle name="Input 3 2 3 10 3 2" xfId="13812" xr:uid="{00000000-0005-0000-0000-0000EA350000}"/>
    <cellStyle name="Input 3 2 3 10 3 3" xfId="13813" xr:uid="{00000000-0005-0000-0000-0000EB350000}"/>
    <cellStyle name="Input 3 2 3 10 3 4" xfId="13814" xr:uid="{00000000-0005-0000-0000-0000EC350000}"/>
    <cellStyle name="Input 3 2 3 10 3 5" xfId="13815" xr:uid="{00000000-0005-0000-0000-0000ED350000}"/>
    <cellStyle name="Input 3 2 3 10 3 6" xfId="13816" xr:uid="{00000000-0005-0000-0000-0000EE350000}"/>
    <cellStyle name="Input 3 2 3 10 4" xfId="13817" xr:uid="{00000000-0005-0000-0000-0000EF350000}"/>
    <cellStyle name="Input 3 2 3 10 5" xfId="13818" xr:uid="{00000000-0005-0000-0000-0000F0350000}"/>
    <cellStyle name="Input 3 2 3 10 6" xfId="13819" xr:uid="{00000000-0005-0000-0000-0000F1350000}"/>
    <cellStyle name="Input 3 2 3 10 7" xfId="13820" xr:uid="{00000000-0005-0000-0000-0000F2350000}"/>
    <cellStyle name="Input 3 2 3 10 8" xfId="13821" xr:uid="{00000000-0005-0000-0000-0000F3350000}"/>
    <cellStyle name="Input 3 2 3 11" xfId="13822" xr:uid="{00000000-0005-0000-0000-0000F4350000}"/>
    <cellStyle name="Input 3 2 3 11 2" xfId="13823" xr:uid="{00000000-0005-0000-0000-0000F5350000}"/>
    <cellStyle name="Input 3 2 3 11 3" xfId="13824" xr:uid="{00000000-0005-0000-0000-0000F6350000}"/>
    <cellStyle name="Input 3 2 3 11 4" xfId="13825" xr:uid="{00000000-0005-0000-0000-0000F7350000}"/>
    <cellStyle name="Input 3 2 3 11 5" xfId="13826" xr:uid="{00000000-0005-0000-0000-0000F8350000}"/>
    <cellStyle name="Input 3 2 3 11 6" xfId="13827" xr:uid="{00000000-0005-0000-0000-0000F9350000}"/>
    <cellStyle name="Input 3 2 3 12" xfId="13828" xr:uid="{00000000-0005-0000-0000-0000FA350000}"/>
    <cellStyle name="Input 3 2 3 12 2" xfId="13829" xr:uid="{00000000-0005-0000-0000-0000FB350000}"/>
    <cellStyle name="Input 3 2 3 12 3" xfId="13830" xr:uid="{00000000-0005-0000-0000-0000FC350000}"/>
    <cellStyle name="Input 3 2 3 12 4" xfId="13831" xr:uid="{00000000-0005-0000-0000-0000FD350000}"/>
    <cellStyle name="Input 3 2 3 12 5" xfId="13832" xr:uid="{00000000-0005-0000-0000-0000FE350000}"/>
    <cellStyle name="Input 3 2 3 12 6" xfId="13833" xr:uid="{00000000-0005-0000-0000-0000FF350000}"/>
    <cellStyle name="Input 3 2 3 13" xfId="13834" xr:uid="{00000000-0005-0000-0000-000000360000}"/>
    <cellStyle name="Input 3 2 3 13 2" xfId="13835" xr:uid="{00000000-0005-0000-0000-000001360000}"/>
    <cellStyle name="Input 3 2 3 14" xfId="13836" xr:uid="{00000000-0005-0000-0000-000002360000}"/>
    <cellStyle name="Input 3 2 3 15" xfId="13837" xr:uid="{00000000-0005-0000-0000-000003360000}"/>
    <cellStyle name="Input 3 2 3 16" xfId="13838" xr:uid="{00000000-0005-0000-0000-000004360000}"/>
    <cellStyle name="Input 3 2 3 17" xfId="13839" xr:uid="{00000000-0005-0000-0000-000005360000}"/>
    <cellStyle name="Input 3 2 3 18" xfId="13840" xr:uid="{00000000-0005-0000-0000-000006360000}"/>
    <cellStyle name="Input 3 2 3 19" xfId="13841" xr:uid="{00000000-0005-0000-0000-000007360000}"/>
    <cellStyle name="Input 3 2 3 2" xfId="13842" xr:uid="{00000000-0005-0000-0000-000008360000}"/>
    <cellStyle name="Input 3 2 3 2 2" xfId="13843" xr:uid="{00000000-0005-0000-0000-000009360000}"/>
    <cellStyle name="Input 3 2 3 2 2 2" xfId="13844" xr:uid="{00000000-0005-0000-0000-00000A360000}"/>
    <cellStyle name="Input 3 2 3 2 2 2 2" xfId="13845" xr:uid="{00000000-0005-0000-0000-00000B360000}"/>
    <cellStyle name="Input 3 2 3 2 2 2 2 2" xfId="13846" xr:uid="{00000000-0005-0000-0000-00000C360000}"/>
    <cellStyle name="Input 3 2 3 2 2 2 3" xfId="13847" xr:uid="{00000000-0005-0000-0000-00000D360000}"/>
    <cellStyle name="Input 3 2 3 2 2 2 3 2" xfId="13848" xr:uid="{00000000-0005-0000-0000-00000E360000}"/>
    <cellStyle name="Input 3 2 3 2 2 2 4" xfId="13849" xr:uid="{00000000-0005-0000-0000-00000F360000}"/>
    <cellStyle name="Input 3 2 3 2 2 2 4 2" xfId="13850" xr:uid="{00000000-0005-0000-0000-000010360000}"/>
    <cellStyle name="Input 3 2 3 2 2 2 5" xfId="13851" xr:uid="{00000000-0005-0000-0000-000011360000}"/>
    <cellStyle name="Input 3 2 3 2 2 2 6" xfId="13852" xr:uid="{00000000-0005-0000-0000-000012360000}"/>
    <cellStyle name="Input 3 2 3 2 2 3" xfId="13853" xr:uid="{00000000-0005-0000-0000-000013360000}"/>
    <cellStyle name="Input 3 2 3 2 2 3 2" xfId="13854" xr:uid="{00000000-0005-0000-0000-000014360000}"/>
    <cellStyle name="Input 3 2 3 2 2 4" xfId="13855" xr:uid="{00000000-0005-0000-0000-000015360000}"/>
    <cellStyle name="Input 3 2 3 2 2 4 2" xfId="13856" xr:uid="{00000000-0005-0000-0000-000016360000}"/>
    <cellStyle name="Input 3 2 3 2 2 5" xfId="13857" xr:uid="{00000000-0005-0000-0000-000017360000}"/>
    <cellStyle name="Input 3 2 3 2 2 5 2" xfId="13858" xr:uid="{00000000-0005-0000-0000-000018360000}"/>
    <cellStyle name="Input 3 2 3 2 2 6" xfId="13859" xr:uid="{00000000-0005-0000-0000-000019360000}"/>
    <cellStyle name="Input 3 2 3 2 2 6 2" xfId="13860" xr:uid="{00000000-0005-0000-0000-00001A360000}"/>
    <cellStyle name="Input 3 2 3 2 2 7" xfId="13861" xr:uid="{00000000-0005-0000-0000-00001B360000}"/>
    <cellStyle name="Input 3 2 3 2 3" xfId="13862" xr:uid="{00000000-0005-0000-0000-00001C360000}"/>
    <cellStyle name="Input 3 2 3 2 3 2" xfId="13863" xr:uid="{00000000-0005-0000-0000-00001D360000}"/>
    <cellStyle name="Input 3 2 3 2 3 2 2" xfId="13864" xr:uid="{00000000-0005-0000-0000-00001E360000}"/>
    <cellStyle name="Input 3 2 3 2 3 3" xfId="13865" xr:uid="{00000000-0005-0000-0000-00001F360000}"/>
    <cellStyle name="Input 3 2 3 2 3 3 2" xfId="13866" xr:uid="{00000000-0005-0000-0000-000020360000}"/>
    <cellStyle name="Input 3 2 3 2 3 4" xfId="13867" xr:uid="{00000000-0005-0000-0000-000021360000}"/>
    <cellStyle name="Input 3 2 3 2 3 4 2" xfId="13868" xr:uid="{00000000-0005-0000-0000-000022360000}"/>
    <cellStyle name="Input 3 2 3 2 3 5" xfId="13869" xr:uid="{00000000-0005-0000-0000-000023360000}"/>
    <cellStyle name="Input 3 2 3 2 3 6" xfId="13870" xr:uid="{00000000-0005-0000-0000-000024360000}"/>
    <cellStyle name="Input 3 2 3 2 4" xfId="13871" xr:uid="{00000000-0005-0000-0000-000025360000}"/>
    <cellStyle name="Input 3 2 3 2 4 2" xfId="13872" xr:uid="{00000000-0005-0000-0000-000026360000}"/>
    <cellStyle name="Input 3 2 3 2 5" xfId="13873" xr:uid="{00000000-0005-0000-0000-000027360000}"/>
    <cellStyle name="Input 3 2 3 2 5 2" xfId="13874" xr:uid="{00000000-0005-0000-0000-000028360000}"/>
    <cellStyle name="Input 3 2 3 2 6" xfId="13875" xr:uid="{00000000-0005-0000-0000-000029360000}"/>
    <cellStyle name="Input 3 2 3 2 6 2" xfId="13876" xr:uid="{00000000-0005-0000-0000-00002A360000}"/>
    <cellStyle name="Input 3 2 3 2 7" xfId="13877" xr:uid="{00000000-0005-0000-0000-00002B360000}"/>
    <cellStyle name="Input 3 2 3 2 7 2" xfId="13878" xr:uid="{00000000-0005-0000-0000-00002C360000}"/>
    <cellStyle name="Input 3 2 3 2 8" xfId="13879" xr:uid="{00000000-0005-0000-0000-00002D360000}"/>
    <cellStyle name="Input 3 2 3 2 8 2" xfId="13880" xr:uid="{00000000-0005-0000-0000-00002E360000}"/>
    <cellStyle name="Input 3 2 3 2 9" xfId="13881" xr:uid="{00000000-0005-0000-0000-00002F360000}"/>
    <cellStyle name="Input 3 2 3 20" xfId="13882" xr:uid="{00000000-0005-0000-0000-000030360000}"/>
    <cellStyle name="Input 3 2 3 3" xfId="13883" xr:uid="{00000000-0005-0000-0000-000031360000}"/>
    <cellStyle name="Input 3 2 3 3 2" xfId="13884" xr:uid="{00000000-0005-0000-0000-000032360000}"/>
    <cellStyle name="Input 3 2 3 3 2 2" xfId="13885" xr:uid="{00000000-0005-0000-0000-000033360000}"/>
    <cellStyle name="Input 3 2 3 3 2 2 2" xfId="13886" xr:uid="{00000000-0005-0000-0000-000034360000}"/>
    <cellStyle name="Input 3 2 3 3 2 3" xfId="13887" xr:uid="{00000000-0005-0000-0000-000035360000}"/>
    <cellStyle name="Input 3 2 3 3 2 4" xfId="13888" xr:uid="{00000000-0005-0000-0000-000036360000}"/>
    <cellStyle name="Input 3 2 3 3 2 5" xfId="13889" xr:uid="{00000000-0005-0000-0000-000037360000}"/>
    <cellStyle name="Input 3 2 3 3 2 6" xfId="13890" xr:uid="{00000000-0005-0000-0000-000038360000}"/>
    <cellStyle name="Input 3 2 3 3 3" xfId="13891" xr:uid="{00000000-0005-0000-0000-000039360000}"/>
    <cellStyle name="Input 3 2 3 3 3 2" xfId="13892" xr:uid="{00000000-0005-0000-0000-00003A360000}"/>
    <cellStyle name="Input 3 2 3 3 3 2 2" xfId="13893" xr:uid="{00000000-0005-0000-0000-00003B360000}"/>
    <cellStyle name="Input 3 2 3 3 3 3" xfId="13894" xr:uid="{00000000-0005-0000-0000-00003C360000}"/>
    <cellStyle name="Input 3 2 3 3 3 4" xfId="13895" xr:uid="{00000000-0005-0000-0000-00003D360000}"/>
    <cellStyle name="Input 3 2 3 3 3 5" xfId="13896" xr:uid="{00000000-0005-0000-0000-00003E360000}"/>
    <cellStyle name="Input 3 2 3 3 3 6" xfId="13897" xr:uid="{00000000-0005-0000-0000-00003F360000}"/>
    <cellStyle name="Input 3 2 3 3 4" xfId="13898" xr:uid="{00000000-0005-0000-0000-000040360000}"/>
    <cellStyle name="Input 3 2 3 3 4 2" xfId="13899" xr:uid="{00000000-0005-0000-0000-000041360000}"/>
    <cellStyle name="Input 3 2 3 3 5" xfId="13900" xr:uid="{00000000-0005-0000-0000-000042360000}"/>
    <cellStyle name="Input 3 2 3 3 6" xfId="13901" xr:uid="{00000000-0005-0000-0000-000043360000}"/>
    <cellStyle name="Input 3 2 3 3 7" xfId="13902" xr:uid="{00000000-0005-0000-0000-000044360000}"/>
    <cellStyle name="Input 3 2 3 3 8" xfId="13903" xr:uid="{00000000-0005-0000-0000-000045360000}"/>
    <cellStyle name="Input 3 2 3 4" xfId="13904" xr:uid="{00000000-0005-0000-0000-000046360000}"/>
    <cellStyle name="Input 3 2 3 4 2" xfId="13905" xr:uid="{00000000-0005-0000-0000-000047360000}"/>
    <cellStyle name="Input 3 2 3 4 2 2" xfId="13906" xr:uid="{00000000-0005-0000-0000-000048360000}"/>
    <cellStyle name="Input 3 2 3 4 2 2 2" xfId="13907" xr:uid="{00000000-0005-0000-0000-000049360000}"/>
    <cellStyle name="Input 3 2 3 4 2 3" xfId="13908" xr:uid="{00000000-0005-0000-0000-00004A360000}"/>
    <cellStyle name="Input 3 2 3 4 2 4" xfId="13909" xr:uid="{00000000-0005-0000-0000-00004B360000}"/>
    <cellStyle name="Input 3 2 3 4 2 5" xfId="13910" xr:uid="{00000000-0005-0000-0000-00004C360000}"/>
    <cellStyle name="Input 3 2 3 4 2 6" xfId="13911" xr:uid="{00000000-0005-0000-0000-00004D360000}"/>
    <cellStyle name="Input 3 2 3 4 3" xfId="13912" xr:uid="{00000000-0005-0000-0000-00004E360000}"/>
    <cellStyle name="Input 3 2 3 4 3 2" xfId="13913" xr:uid="{00000000-0005-0000-0000-00004F360000}"/>
    <cellStyle name="Input 3 2 3 4 3 3" xfId="13914" xr:uid="{00000000-0005-0000-0000-000050360000}"/>
    <cellStyle name="Input 3 2 3 4 3 4" xfId="13915" xr:uid="{00000000-0005-0000-0000-000051360000}"/>
    <cellStyle name="Input 3 2 3 4 3 5" xfId="13916" xr:uid="{00000000-0005-0000-0000-000052360000}"/>
    <cellStyle name="Input 3 2 3 4 3 6" xfId="13917" xr:uid="{00000000-0005-0000-0000-000053360000}"/>
    <cellStyle name="Input 3 2 3 4 4" xfId="13918" xr:uid="{00000000-0005-0000-0000-000054360000}"/>
    <cellStyle name="Input 3 2 3 4 4 2" xfId="13919" xr:uid="{00000000-0005-0000-0000-000055360000}"/>
    <cellStyle name="Input 3 2 3 4 5" xfId="13920" xr:uid="{00000000-0005-0000-0000-000056360000}"/>
    <cellStyle name="Input 3 2 3 4 6" xfId="13921" xr:uid="{00000000-0005-0000-0000-000057360000}"/>
    <cellStyle name="Input 3 2 3 4 7" xfId="13922" xr:uid="{00000000-0005-0000-0000-000058360000}"/>
    <cellStyle name="Input 3 2 3 4 8" xfId="13923" xr:uid="{00000000-0005-0000-0000-000059360000}"/>
    <cellStyle name="Input 3 2 3 5" xfId="13924" xr:uid="{00000000-0005-0000-0000-00005A360000}"/>
    <cellStyle name="Input 3 2 3 5 2" xfId="13925" xr:uid="{00000000-0005-0000-0000-00005B360000}"/>
    <cellStyle name="Input 3 2 3 5 2 2" xfId="13926" xr:uid="{00000000-0005-0000-0000-00005C360000}"/>
    <cellStyle name="Input 3 2 3 5 2 3" xfId="13927" xr:uid="{00000000-0005-0000-0000-00005D360000}"/>
    <cellStyle name="Input 3 2 3 5 2 4" xfId="13928" xr:uid="{00000000-0005-0000-0000-00005E360000}"/>
    <cellStyle name="Input 3 2 3 5 2 5" xfId="13929" xr:uid="{00000000-0005-0000-0000-00005F360000}"/>
    <cellStyle name="Input 3 2 3 5 2 6" xfId="13930" xr:uid="{00000000-0005-0000-0000-000060360000}"/>
    <cellStyle name="Input 3 2 3 5 3" xfId="13931" xr:uid="{00000000-0005-0000-0000-000061360000}"/>
    <cellStyle name="Input 3 2 3 5 3 2" xfId="13932" xr:uid="{00000000-0005-0000-0000-000062360000}"/>
    <cellStyle name="Input 3 2 3 5 3 3" xfId="13933" xr:uid="{00000000-0005-0000-0000-000063360000}"/>
    <cellStyle name="Input 3 2 3 5 3 4" xfId="13934" xr:uid="{00000000-0005-0000-0000-000064360000}"/>
    <cellStyle name="Input 3 2 3 5 3 5" xfId="13935" xr:uid="{00000000-0005-0000-0000-000065360000}"/>
    <cellStyle name="Input 3 2 3 5 3 6" xfId="13936" xr:uid="{00000000-0005-0000-0000-000066360000}"/>
    <cellStyle name="Input 3 2 3 5 4" xfId="13937" xr:uid="{00000000-0005-0000-0000-000067360000}"/>
    <cellStyle name="Input 3 2 3 5 4 2" xfId="13938" xr:uid="{00000000-0005-0000-0000-000068360000}"/>
    <cellStyle name="Input 3 2 3 5 5" xfId="13939" xr:uid="{00000000-0005-0000-0000-000069360000}"/>
    <cellStyle name="Input 3 2 3 5 6" xfId="13940" xr:uid="{00000000-0005-0000-0000-00006A360000}"/>
    <cellStyle name="Input 3 2 3 5 7" xfId="13941" xr:uid="{00000000-0005-0000-0000-00006B360000}"/>
    <cellStyle name="Input 3 2 3 5 8" xfId="13942" xr:uid="{00000000-0005-0000-0000-00006C360000}"/>
    <cellStyle name="Input 3 2 3 6" xfId="13943" xr:uid="{00000000-0005-0000-0000-00006D360000}"/>
    <cellStyle name="Input 3 2 3 6 2" xfId="13944" xr:uid="{00000000-0005-0000-0000-00006E360000}"/>
    <cellStyle name="Input 3 2 3 6 2 2" xfId="13945" xr:uid="{00000000-0005-0000-0000-00006F360000}"/>
    <cellStyle name="Input 3 2 3 6 2 3" xfId="13946" xr:uid="{00000000-0005-0000-0000-000070360000}"/>
    <cellStyle name="Input 3 2 3 6 2 4" xfId="13947" xr:uid="{00000000-0005-0000-0000-000071360000}"/>
    <cellStyle name="Input 3 2 3 6 2 5" xfId="13948" xr:uid="{00000000-0005-0000-0000-000072360000}"/>
    <cellStyle name="Input 3 2 3 6 2 6" xfId="13949" xr:uid="{00000000-0005-0000-0000-000073360000}"/>
    <cellStyle name="Input 3 2 3 6 3" xfId="13950" xr:uid="{00000000-0005-0000-0000-000074360000}"/>
    <cellStyle name="Input 3 2 3 6 3 2" xfId="13951" xr:uid="{00000000-0005-0000-0000-000075360000}"/>
    <cellStyle name="Input 3 2 3 6 3 3" xfId="13952" xr:uid="{00000000-0005-0000-0000-000076360000}"/>
    <cellStyle name="Input 3 2 3 6 3 4" xfId="13953" xr:uid="{00000000-0005-0000-0000-000077360000}"/>
    <cellStyle name="Input 3 2 3 6 3 5" xfId="13954" xr:uid="{00000000-0005-0000-0000-000078360000}"/>
    <cellStyle name="Input 3 2 3 6 3 6" xfId="13955" xr:uid="{00000000-0005-0000-0000-000079360000}"/>
    <cellStyle name="Input 3 2 3 6 4" xfId="13956" xr:uid="{00000000-0005-0000-0000-00007A360000}"/>
    <cellStyle name="Input 3 2 3 6 4 2" xfId="13957" xr:uid="{00000000-0005-0000-0000-00007B360000}"/>
    <cellStyle name="Input 3 2 3 6 5" xfId="13958" xr:uid="{00000000-0005-0000-0000-00007C360000}"/>
    <cellStyle name="Input 3 2 3 6 6" xfId="13959" xr:uid="{00000000-0005-0000-0000-00007D360000}"/>
    <cellStyle name="Input 3 2 3 6 7" xfId="13960" xr:uid="{00000000-0005-0000-0000-00007E360000}"/>
    <cellStyle name="Input 3 2 3 6 8" xfId="13961" xr:uid="{00000000-0005-0000-0000-00007F360000}"/>
    <cellStyle name="Input 3 2 3 7" xfId="13962" xr:uid="{00000000-0005-0000-0000-000080360000}"/>
    <cellStyle name="Input 3 2 3 7 2" xfId="13963" xr:uid="{00000000-0005-0000-0000-000081360000}"/>
    <cellStyle name="Input 3 2 3 7 2 2" xfId="13964" xr:uid="{00000000-0005-0000-0000-000082360000}"/>
    <cellStyle name="Input 3 2 3 7 2 3" xfId="13965" xr:uid="{00000000-0005-0000-0000-000083360000}"/>
    <cellStyle name="Input 3 2 3 7 2 4" xfId="13966" xr:uid="{00000000-0005-0000-0000-000084360000}"/>
    <cellStyle name="Input 3 2 3 7 2 5" xfId="13967" xr:uid="{00000000-0005-0000-0000-000085360000}"/>
    <cellStyle name="Input 3 2 3 7 2 6" xfId="13968" xr:uid="{00000000-0005-0000-0000-000086360000}"/>
    <cellStyle name="Input 3 2 3 7 3" xfId="13969" xr:uid="{00000000-0005-0000-0000-000087360000}"/>
    <cellStyle name="Input 3 2 3 7 3 2" xfId="13970" xr:uid="{00000000-0005-0000-0000-000088360000}"/>
    <cellStyle name="Input 3 2 3 7 3 3" xfId="13971" xr:uid="{00000000-0005-0000-0000-000089360000}"/>
    <cellStyle name="Input 3 2 3 7 3 4" xfId="13972" xr:uid="{00000000-0005-0000-0000-00008A360000}"/>
    <cellStyle name="Input 3 2 3 7 3 5" xfId="13973" xr:uid="{00000000-0005-0000-0000-00008B360000}"/>
    <cellStyle name="Input 3 2 3 7 3 6" xfId="13974" xr:uid="{00000000-0005-0000-0000-00008C360000}"/>
    <cellStyle name="Input 3 2 3 7 4" xfId="13975" xr:uid="{00000000-0005-0000-0000-00008D360000}"/>
    <cellStyle name="Input 3 2 3 7 4 2" xfId="13976" xr:uid="{00000000-0005-0000-0000-00008E360000}"/>
    <cellStyle name="Input 3 2 3 7 5" xfId="13977" xr:uid="{00000000-0005-0000-0000-00008F360000}"/>
    <cellStyle name="Input 3 2 3 7 6" xfId="13978" xr:uid="{00000000-0005-0000-0000-000090360000}"/>
    <cellStyle name="Input 3 2 3 7 7" xfId="13979" xr:uid="{00000000-0005-0000-0000-000091360000}"/>
    <cellStyle name="Input 3 2 3 7 8" xfId="13980" xr:uid="{00000000-0005-0000-0000-000092360000}"/>
    <cellStyle name="Input 3 2 3 8" xfId="13981" xr:uid="{00000000-0005-0000-0000-000093360000}"/>
    <cellStyle name="Input 3 2 3 8 2" xfId="13982" xr:uid="{00000000-0005-0000-0000-000094360000}"/>
    <cellStyle name="Input 3 2 3 8 2 2" xfId="13983" xr:uid="{00000000-0005-0000-0000-000095360000}"/>
    <cellStyle name="Input 3 2 3 8 2 3" xfId="13984" xr:uid="{00000000-0005-0000-0000-000096360000}"/>
    <cellStyle name="Input 3 2 3 8 2 4" xfId="13985" xr:uid="{00000000-0005-0000-0000-000097360000}"/>
    <cellStyle name="Input 3 2 3 8 2 5" xfId="13986" xr:uid="{00000000-0005-0000-0000-000098360000}"/>
    <cellStyle name="Input 3 2 3 8 2 6" xfId="13987" xr:uid="{00000000-0005-0000-0000-000099360000}"/>
    <cellStyle name="Input 3 2 3 8 3" xfId="13988" xr:uid="{00000000-0005-0000-0000-00009A360000}"/>
    <cellStyle name="Input 3 2 3 8 3 2" xfId="13989" xr:uid="{00000000-0005-0000-0000-00009B360000}"/>
    <cellStyle name="Input 3 2 3 8 3 3" xfId="13990" xr:uid="{00000000-0005-0000-0000-00009C360000}"/>
    <cellStyle name="Input 3 2 3 8 3 4" xfId="13991" xr:uid="{00000000-0005-0000-0000-00009D360000}"/>
    <cellStyle name="Input 3 2 3 8 3 5" xfId="13992" xr:uid="{00000000-0005-0000-0000-00009E360000}"/>
    <cellStyle name="Input 3 2 3 8 3 6" xfId="13993" xr:uid="{00000000-0005-0000-0000-00009F360000}"/>
    <cellStyle name="Input 3 2 3 8 4" xfId="13994" xr:uid="{00000000-0005-0000-0000-0000A0360000}"/>
    <cellStyle name="Input 3 2 3 8 4 2" xfId="13995" xr:uid="{00000000-0005-0000-0000-0000A1360000}"/>
    <cellStyle name="Input 3 2 3 8 5" xfId="13996" xr:uid="{00000000-0005-0000-0000-0000A2360000}"/>
    <cellStyle name="Input 3 2 3 8 6" xfId="13997" xr:uid="{00000000-0005-0000-0000-0000A3360000}"/>
    <cellStyle name="Input 3 2 3 8 7" xfId="13998" xr:uid="{00000000-0005-0000-0000-0000A4360000}"/>
    <cellStyle name="Input 3 2 3 8 8" xfId="13999" xr:uid="{00000000-0005-0000-0000-0000A5360000}"/>
    <cellStyle name="Input 3 2 3 9" xfId="14000" xr:uid="{00000000-0005-0000-0000-0000A6360000}"/>
    <cellStyle name="Input 3 2 3 9 2" xfId="14001" xr:uid="{00000000-0005-0000-0000-0000A7360000}"/>
    <cellStyle name="Input 3 2 3 9 2 2" xfId="14002" xr:uid="{00000000-0005-0000-0000-0000A8360000}"/>
    <cellStyle name="Input 3 2 3 9 2 3" xfId="14003" xr:uid="{00000000-0005-0000-0000-0000A9360000}"/>
    <cellStyle name="Input 3 2 3 9 2 4" xfId="14004" xr:uid="{00000000-0005-0000-0000-0000AA360000}"/>
    <cellStyle name="Input 3 2 3 9 2 5" xfId="14005" xr:uid="{00000000-0005-0000-0000-0000AB360000}"/>
    <cellStyle name="Input 3 2 3 9 2 6" xfId="14006" xr:uid="{00000000-0005-0000-0000-0000AC360000}"/>
    <cellStyle name="Input 3 2 3 9 3" xfId="14007" xr:uid="{00000000-0005-0000-0000-0000AD360000}"/>
    <cellStyle name="Input 3 2 3 9 3 2" xfId="14008" xr:uid="{00000000-0005-0000-0000-0000AE360000}"/>
    <cellStyle name="Input 3 2 3 9 3 3" xfId="14009" xr:uid="{00000000-0005-0000-0000-0000AF360000}"/>
    <cellStyle name="Input 3 2 3 9 3 4" xfId="14010" xr:uid="{00000000-0005-0000-0000-0000B0360000}"/>
    <cellStyle name="Input 3 2 3 9 3 5" xfId="14011" xr:uid="{00000000-0005-0000-0000-0000B1360000}"/>
    <cellStyle name="Input 3 2 3 9 3 6" xfId="14012" xr:uid="{00000000-0005-0000-0000-0000B2360000}"/>
    <cellStyle name="Input 3 2 3 9 4" xfId="14013" xr:uid="{00000000-0005-0000-0000-0000B3360000}"/>
    <cellStyle name="Input 3 2 3 9 4 2" xfId="14014" xr:uid="{00000000-0005-0000-0000-0000B4360000}"/>
    <cellStyle name="Input 3 2 3 9 5" xfId="14015" xr:uid="{00000000-0005-0000-0000-0000B5360000}"/>
    <cellStyle name="Input 3 2 3 9 6" xfId="14016" xr:uid="{00000000-0005-0000-0000-0000B6360000}"/>
    <cellStyle name="Input 3 2 3 9 7" xfId="14017" xr:uid="{00000000-0005-0000-0000-0000B7360000}"/>
    <cellStyle name="Input 3 2 3 9 8" xfId="14018" xr:uid="{00000000-0005-0000-0000-0000B8360000}"/>
    <cellStyle name="Input 3 2 4" xfId="14019" xr:uid="{00000000-0005-0000-0000-0000B9360000}"/>
    <cellStyle name="Input 3 2 4 10" xfId="14020" xr:uid="{00000000-0005-0000-0000-0000BA360000}"/>
    <cellStyle name="Input 3 2 4 10 2" xfId="14021" xr:uid="{00000000-0005-0000-0000-0000BB360000}"/>
    <cellStyle name="Input 3 2 4 11" xfId="14022" xr:uid="{00000000-0005-0000-0000-0000BC360000}"/>
    <cellStyle name="Input 3 2 4 12" xfId="14023" xr:uid="{00000000-0005-0000-0000-0000BD360000}"/>
    <cellStyle name="Input 3 2 4 13" xfId="14024" xr:uid="{00000000-0005-0000-0000-0000BE360000}"/>
    <cellStyle name="Input 3 2 4 2" xfId="14025" xr:uid="{00000000-0005-0000-0000-0000BF360000}"/>
    <cellStyle name="Input 3 2 4 2 10" xfId="14026" xr:uid="{00000000-0005-0000-0000-0000C0360000}"/>
    <cellStyle name="Input 3 2 4 2 2" xfId="14027" xr:uid="{00000000-0005-0000-0000-0000C1360000}"/>
    <cellStyle name="Input 3 2 4 2 2 2" xfId="14028" xr:uid="{00000000-0005-0000-0000-0000C2360000}"/>
    <cellStyle name="Input 3 2 4 2 2 2 2" xfId="14029" xr:uid="{00000000-0005-0000-0000-0000C3360000}"/>
    <cellStyle name="Input 3 2 4 2 2 2 2 2" xfId="14030" xr:uid="{00000000-0005-0000-0000-0000C4360000}"/>
    <cellStyle name="Input 3 2 4 2 2 2 3" xfId="14031" xr:uid="{00000000-0005-0000-0000-0000C5360000}"/>
    <cellStyle name="Input 3 2 4 2 2 2 3 2" xfId="14032" xr:uid="{00000000-0005-0000-0000-0000C6360000}"/>
    <cellStyle name="Input 3 2 4 2 2 2 4" xfId="14033" xr:uid="{00000000-0005-0000-0000-0000C7360000}"/>
    <cellStyle name="Input 3 2 4 2 2 3" xfId="14034" xr:uid="{00000000-0005-0000-0000-0000C8360000}"/>
    <cellStyle name="Input 3 2 4 2 2 3 2" xfId="14035" xr:uid="{00000000-0005-0000-0000-0000C9360000}"/>
    <cellStyle name="Input 3 2 4 2 2 4" xfId="14036" xr:uid="{00000000-0005-0000-0000-0000CA360000}"/>
    <cellStyle name="Input 3 2 4 2 2 4 2" xfId="14037" xr:uid="{00000000-0005-0000-0000-0000CB360000}"/>
    <cellStyle name="Input 3 2 4 2 2 5" xfId="14038" xr:uid="{00000000-0005-0000-0000-0000CC360000}"/>
    <cellStyle name="Input 3 2 4 2 2 5 2" xfId="14039" xr:uid="{00000000-0005-0000-0000-0000CD360000}"/>
    <cellStyle name="Input 3 2 4 2 2 6" xfId="14040" xr:uid="{00000000-0005-0000-0000-0000CE360000}"/>
    <cellStyle name="Input 3 2 4 2 2 6 2" xfId="14041" xr:uid="{00000000-0005-0000-0000-0000CF360000}"/>
    <cellStyle name="Input 3 2 4 2 2 7" xfId="14042" xr:uid="{00000000-0005-0000-0000-0000D0360000}"/>
    <cellStyle name="Input 3 2 4 2 2 7 2" xfId="14043" xr:uid="{00000000-0005-0000-0000-0000D1360000}"/>
    <cellStyle name="Input 3 2 4 2 2 8" xfId="14044" xr:uid="{00000000-0005-0000-0000-0000D2360000}"/>
    <cellStyle name="Input 3 2 4 2 3" xfId="14045" xr:uid="{00000000-0005-0000-0000-0000D3360000}"/>
    <cellStyle name="Input 3 2 4 2 3 2" xfId="14046" xr:uid="{00000000-0005-0000-0000-0000D4360000}"/>
    <cellStyle name="Input 3 2 4 2 3 2 2" xfId="14047" xr:uid="{00000000-0005-0000-0000-0000D5360000}"/>
    <cellStyle name="Input 3 2 4 2 3 3" xfId="14048" xr:uid="{00000000-0005-0000-0000-0000D6360000}"/>
    <cellStyle name="Input 3 2 4 2 3 3 2" xfId="14049" xr:uid="{00000000-0005-0000-0000-0000D7360000}"/>
    <cellStyle name="Input 3 2 4 2 3 4" xfId="14050" xr:uid="{00000000-0005-0000-0000-0000D8360000}"/>
    <cellStyle name="Input 3 2 4 2 3 5" xfId="14051" xr:uid="{00000000-0005-0000-0000-0000D9360000}"/>
    <cellStyle name="Input 3 2 4 2 4" xfId="14052" xr:uid="{00000000-0005-0000-0000-0000DA360000}"/>
    <cellStyle name="Input 3 2 4 2 4 2" xfId="14053" xr:uid="{00000000-0005-0000-0000-0000DB360000}"/>
    <cellStyle name="Input 3 2 4 2 5" xfId="14054" xr:uid="{00000000-0005-0000-0000-0000DC360000}"/>
    <cellStyle name="Input 3 2 4 2 5 2" xfId="14055" xr:uid="{00000000-0005-0000-0000-0000DD360000}"/>
    <cellStyle name="Input 3 2 4 2 6" xfId="14056" xr:uid="{00000000-0005-0000-0000-0000DE360000}"/>
    <cellStyle name="Input 3 2 4 2 6 2" xfId="14057" xr:uid="{00000000-0005-0000-0000-0000DF360000}"/>
    <cellStyle name="Input 3 2 4 2 7" xfId="14058" xr:uid="{00000000-0005-0000-0000-0000E0360000}"/>
    <cellStyle name="Input 3 2 4 2 7 2" xfId="14059" xr:uid="{00000000-0005-0000-0000-0000E1360000}"/>
    <cellStyle name="Input 3 2 4 2 8" xfId="14060" xr:uid="{00000000-0005-0000-0000-0000E2360000}"/>
    <cellStyle name="Input 3 2 4 2 8 2" xfId="14061" xr:uid="{00000000-0005-0000-0000-0000E3360000}"/>
    <cellStyle name="Input 3 2 4 2 9" xfId="14062" xr:uid="{00000000-0005-0000-0000-0000E4360000}"/>
    <cellStyle name="Input 3 2 4 2 9 2" xfId="14063" xr:uid="{00000000-0005-0000-0000-0000E5360000}"/>
    <cellStyle name="Input 3 2 4 3" xfId="14064" xr:uid="{00000000-0005-0000-0000-0000E6360000}"/>
    <cellStyle name="Input 3 2 4 3 2" xfId="14065" xr:uid="{00000000-0005-0000-0000-0000E7360000}"/>
    <cellStyle name="Input 3 2 4 3 2 2" xfId="14066" xr:uid="{00000000-0005-0000-0000-0000E8360000}"/>
    <cellStyle name="Input 3 2 4 3 2 2 2" xfId="14067" xr:uid="{00000000-0005-0000-0000-0000E9360000}"/>
    <cellStyle name="Input 3 2 4 3 2 3" xfId="14068" xr:uid="{00000000-0005-0000-0000-0000EA360000}"/>
    <cellStyle name="Input 3 2 4 3 2 3 2" xfId="14069" xr:uid="{00000000-0005-0000-0000-0000EB360000}"/>
    <cellStyle name="Input 3 2 4 3 2 4" xfId="14070" xr:uid="{00000000-0005-0000-0000-0000EC360000}"/>
    <cellStyle name="Input 3 2 4 3 3" xfId="14071" xr:uid="{00000000-0005-0000-0000-0000ED360000}"/>
    <cellStyle name="Input 3 2 4 3 3 2" xfId="14072" xr:uid="{00000000-0005-0000-0000-0000EE360000}"/>
    <cellStyle name="Input 3 2 4 3 4" xfId="14073" xr:uid="{00000000-0005-0000-0000-0000EF360000}"/>
    <cellStyle name="Input 3 2 4 3 4 2" xfId="14074" xr:uid="{00000000-0005-0000-0000-0000F0360000}"/>
    <cellStyle name="Input 3 2 4 3 5" xfId="14075" xr:uid="{00000000-0005-0000-0000-0000F1360000}"/>
    <cellStyle name="Input 3 2 4 3 5 2" xfId="14076" xr:uid="{00000000-0005-0000-0000-0000F2360000}"/>
    <cellStyle name="Input 3 2 4 3 6" xfId="14077" xr:uid="{00000000-0005-0000-0000-0000F3360000}"/>
    <cellStyle name="Input 3 2 4 3 6 2" xfId="14078" xr:uid="{00000000-0005-0000-0000-0000F4360000}"/>
    <cellStyle name="Input 3 2 4 3 7" xfId="14079" xr:uid="{00000000-0005-0000-0000-0000F5360000}"/>
    <cellStyle name="Input 3 2 4 4" xfId="14080" xr:uid="{00000000-0005-0000-0000-0000F6360000}"/>
    <cellStyle name="Input 3 2 4 4 2" xfId="14081" xr:uid="{00000000-0005-0000-0000-0000F7360000}"/>
    <cellStyle name="Input 3 2 4 4 2 2" xfId="14082" xr:uid="{00000000-0005-0000-0000-0000F8360000}"/>
    <cellStyle name="Input 3 2 4 4 3" xfId="14083" xr:uid="{00000000-0005-0000-0000-0000F9360000}"/>
    <cellStyle name="Input 3 2 4 4 3 2" xfId="14084" xr:uid="{00000000-0005-0000-0000-0000FA360000}"/>
    <cellStyle name="Input 3 2 4 4 4" xfId="14085" xr:uid="{00000000-0005-0000-0000-0000FB360000}"/>
    <cellStyle name="Input 3 2 4 4 4 2" xfId="14086" xr:uid="{00000000-0005-0000-0000-0000FC360000}"/>
    <cellStyle name="Input 3 2 4 4 5" xfId="14087" xr:uid="{00000000-0005-0000-0000-0000FD360000}"/>
    <cellStyle name="Input 3 2 4 4 6" xfId="14088" xr:uid="{00000000-0005-0000-0000-0000FE360000}"/>
    <cellStyle name="Input 3 2 4 5" xfId="14089" xr:uid="{00000000-0005-0000-0000-0000FF360000}"/>
    <cellStyle name="Input 3 2 4 5 2" xfId="14090" xr:uid="{00000000-0005-0000-0000-000000370000}"/>
    <cellStyle name="Input 3 2 4 5 3" xfId="14091" xr:uid="{00000000-0005-0000-0000-000001370000}"/>
    <cellStyle name="Input 3 2 4 6" xfId="14092" xr:uid="{00000000-0005-0000-0000-000002370000}"/>
    <cellStyle name="Input 3 2 4 6 2" xfId="14093" xr:uid="{00000000-0005-0000-0000-000003370000}"/>
    <cellStyle name="Input 3 2 4 7" xfId="14094" xr:uid="{00000000-0005-0000-0000-000004370000}"/>
    <cellStyle name="Input 3 2 4 7 2" xfId="14095" xr:uid="{00000000-0005-0000-0000-000005370000}"/>
    <cellStyle name="Input 3 2 4 8" xfId="14096" xr:uid="{00000000-0005-0000-0000-000006370000}"/>
    <cellStyle name="Input 3 2 4 8 2" xfId="14097" xr:uid="{00000000-0005-0000-0000-000007370000}"/>
    <cellStyle name="Input 3 2 4 9" xfId="14098" xr:uid="{00000000-0005-0000-0000-000008370000}"/>
    <cellStyle name="Input 3 2 4 9 2" xfId="14099" xr:uid="{00000000-0005-0000-0000-000009370000}"/>
    <cellStyle name="Input 3 2 5" xfId="14100" xr:uid="{00000000-0005-0000-0000-00000A370000}"/>
    <cellStyle name="Input 3 2 5 2" xfId="14101" xr:uid="{00000000-0005-0000-0000-00000B370000}"/>
    <cellStyle name="Input 3 2 5 2 2" xfId="14102" xr:uid="{00000000-0005-0000-0000-00000C370000}"/>
    <cellStyle name="Input 3 2 5 2 2 2" xfId="14103" xr:uid="{00000000-0005-0000-0000-00000D370000}"/>
    <cellStyle name="Input 3 2 5 2 2 2 2" xfId="14104" xr:uid="{00000000-0005-0000-0000-00000E370000}"/>
    <cellStyle name="Input 3 2 5 2 2 3" xfId="14105" xr:uid="{00000000-0005-0000-0000-00000F370000}"/>
    <cellStyle name="Input 3 2 5 2 2 3 2" xfId="14106" xr:uid="{00000000-0005-0000-0000-000010370000}"/>
    <cellStyle name="Input 3 2 5 2 2 4" xfId="14107" xr:uid="{00000000-0005-0000-0000-000011370000}"/>
    <cellStyle name="Input 3 2 5 2 2 5" xfId="14108" xr:uid="{00000000-0005-0000-0000-000012370000}"/>
    <cellStyle name="Input 3 2 5 2 3" xfId="14109" xr:uid="{00000000-0005-0000-0000-000013370000}"/>
    <cellStyle name="Input 3 2 5 2 3 2" xfId="14110" xr:uid="{00000000-0005-0000-0000-000014370000}"/>
    <cellStyle name="Input 3 2 5 2 4" xfId="14111" xr:uid="{00000000-0005-0000-0000-000015370000}"/>
    <cellStyle name="Input 3 2 5 2 4 2" xfId="14112" xr:uid="{00000000-0005-0000-0000-000016370000}"/>
    <cellStyle name="Input 3 2 5 2 5" xfId="14113" xr:uid="{00000000-0005-0000-0000-000017370000}"/>
    <cellStyle name="Input 3 2 5 2 5 2" xfId="14114" xr:uid="{00000000-0005-0000-0000-000018370000}"/>
    <cellStyle name="Input 3 2 5 2 6" xfId="14115" xr:uid="{00000000-0005-0000-0000-000019370000}"/>
    <cellStyle name="Input 3 2 5 2 6 2" xfId="14116" xr:uid="{00000000-0005-0000-0000-00001A370000}"/>
    <cellStyle name="Input 3 2 5 2 7" xfId="14117" xr:uid="{00000000-0005-0000-0000-00001B370000}"/>
    <cellStyle name="Input 3 2 5 3" xfId="14118" xr:uid="{00000000-0005-0000-0000-00001C370000}"/>
    <cellStyle name="Input 3 2 5 3 2" xfId="14119" xr:uid="{00000000-0005-0000-0000-00001D370000}"/>
    <cellStyle name="Input 3 2 5 3 2 2" xfId="14120" xr:uid="{00000000-0005-0000-0000-00001E370000}"/>
    <cellStyle name="Input 3 2 5 3 3" xfId="14121" xr:uid="{00000000-0005-0000-0000-00001F370000}"/>
    <cellStyle name="Input 3 2 5 3 3 2" xfId="14122" xr:uid="{00000000-0005-0000-0000-000020370000}"/>
    <cellStyle name="Input 3 2 5 3 4" xfId="14123" xr:uid="{00000000-0005-0000-0000-000021370000}"/>
    <cellStyle name="Input 3 2 5 3 4 2" xfId="14124" xr:uid="{00000000-0005-0000-0000-000022370000}"/>
    <cellStyle name="Input 3 2 5 3 5" xfId="14125" xr:uid="{00000000-0005-0000-0000-000023370000}"/>
    <cellStyle name="Input 3 2 5 3 5 2" xfId="14126" xr:uid="{00000000-0005-0000-0000-000024370000}"/>
    <cellStyle name="Input 3 2 5 3 6" xfId="14127" xr:uid="{00000000-0005-0000-0000-000025370000}"/>
    <cellStyle name="Input 3 2 5 3 7" xfId="14128" xr:uid="{00000000-0005-0000-0000-000026370000}"/>
    <cellStyle name="Input 3 2 5 4" xfId="14129" xr:uid="{00000000-0005-0000-0000-000027370000}"/>
    <cellStyle name="Input 3 2 5 4 2" xfId="14130" xr:uid="{00000000-0005-0000-0000-000028370000}"/>
    <cellStyle name="Input 3 2 5 4 3" xfId="14131" xr:uid="{00000000-0005-0000-0000-000029370000}"/>
    <cellStyle name="Input 3 2 5 5" xfId="14132" xr:uid="{00000000-0005-0000-0000-00002A370000}"/>
    <cellStyle name="Input 3 2 5 5 2" xfId="14133" xr:uid="{00000000-0005-0000-0000-00002B370000}"/>
    <cellStyle name="Input 3 2 5 6" xfId="14134" xr:uid="{00000000-0005-0000-0000-00002C370000}"/>
    <cellStyle name="Input 3 2 5 6 2" xfId="14135" xr:uid="{00000000-0005-0000-0000-00002D370000}"/>
    <cellStyle name="Input 3 2 5 7" xfId="14136" xr:uid="{00000000-0005-0000-0000-00002E370000}"/>
    <cellStyle name="Input 3 2 5 7 2" xfId="14137" xr:uid="{00000000-0005-0000-0000-00002F370000}"/>
    <cellStyle name="Input 3 2 5 8" xfId="14138" xr:uid="{00000000-0005-0000-0000-000030370000}"/>
    <cellStyle name="Input 3 2 5 9" xfId="14139" xr:uid="{00000000-0005-0000-0000-000031370000}"/>
    <cellStyle name="Input 3 2 6" xfId="14140" xr:uid="{00000000-0005-0000-0000-000032370000}"/>
    <cellStyle name="Input 3 2 6 2" xfId="14141" xr:uid="{00000000-0005-0000-0000-000033370000}"/>
    <cellStyle name="Input 3 2 6 2 2" xfId="14142" xr:uid="{00000000-0005-0000-0000-000034370000}"/>
    <cellStyle name="Input 3 2 6 2 2 2" xfId="14143" xr:uid="{00000000-0005-0000-0000-000035370000}"/>
    <cellStyle name="Input 3 2 6 2 3" xfId="14144" xr:uid="{00000000-0005-0000-0000-000036370000}"/>
    <cellStyle name="Input 3 2 6 2 3 2" xfId="14145" xr:uid="{00000000-0005-0000-0000-000037370000}"/>
    <cellStyle name="Input 3 2 6 2 4" xfId="14146" xr:uid="{00000000-0005-0000-0000-000038370000}"/>
    <cellStyle name="Input 3 2 6 2 5" xfId="14147" xr:uid="{00000000-0005-0000-0000-000039370000}"/>
    <cellStyle name="Input 3 2 6 3" xfId="14148" xr:uid="{00000000-0005-0000-0000-00003A370000}"/>
    <cellStyle name="Input 3 2 6 3 2" xfId="14149" xr:uid="{00000000-0005-0000-0000-00003B370000}"/>
    <cellStyle name="Input 3 2 6 4" xfId="14150" xr:uid="{00000000-0005-0000-0000-00003C370000}"/>
    <cellStyle name="Input 3 2 6 4 2" xfId="14151" xr:uid="{00000000-0005-0000-0000-00003D370000}"/>
    <cellStyle name="Input 3 2 6 5" xfId="14152" xr:uid="{00000000-0005-0000-0000-00003E370000}"/>
    <cellStyle name="Input 3 2 6 5 2" xfId="14153" xr:uid="{00000000-0005-0000-0000-00003F370000}"/>
    <cellStyle name="Input 3 2 6 6" xfId="14154" xr:uid="{00000000-0005-0000-0000-000040370000}"/>
    <cellStyle name="Input 3 2 7" xfId="14155" xr:uid="{00000000-0005-0000-0000-000041370000}"/>
    <cellStyle name="Input 3 2 7 2" xfId="14156" xr:uid="{00000000-0005-0000-0000-000042370000}"/>
    <cellStyle name="Input 3 2 7 2 2" xfId="14157" xr:uid="{00000000-0005-0000-0000-000043370000}"/>
    <cellStyle name="Input 3 2 7 3" xfId="14158" xr:uid="{00000000-0005-0000-0000-000044370000}"/>
    <cellStyle name="Input 3 2 7 3 2" xfId="14159" xr:uid="{00000000-0005-0000-0000-000045370000}"/>
    <cellStyle name="Input 3 2 7 4" xfId="14160" xr:uid="{00000000-0005-0000-0000-000046370000}"/>
    <cellStyle name="Input 3 2 7 4 2" xfId="14161" xr:uid="{00000000-0005-0000-0000-000047370000}"/>
    <cellStyle name="Input 3 2 7 5" xfId="14162" xr:uid="{00000000-0005-0000-0000-000048370000}"/>
    <cellStyle name="Input 3 2 7 6" xfId="14163" xr:uid="{00000000-0005-0000-0000-000049370000}"/>
    <cellStyle name="Input 3 2 8" xfId="14164" xr:uid="{00000000-0005-0000-0000-00004A370000}"/>
    <cellStyle name="Input 3 2 8 2" xfId="14165" xr:uid="{00000000-0005-0000-0000-00004B370000}"/>
    <cellStyle name="Input 3 2 8 3" xfId="14166" xr:uid="{00000000-0005-0000-0000-00004C370000}"/>
    <cellStyle name="Input 3 2 9" xfId="14167" xr:uid="{00000000-0005-0000-0000-00004D370000}"/>
    <cellStyle name="Input 3 2 9 2" xfId="14168" xr:uid="{00000000-0005-0000-0000-00004E370000}"/>
    <cellStyle name="Input 3 3" xfId="14169" xr:uid="{00000000-0005-0000-0000-00004F370000}"/>
    <cellStyle name="Input 3 3 10" xfId="14170" xr:uid="{00000000-0005-0000-0000-000050370000}"/>
    <cellStyle name="Input 3 3 11" xfId="14171" xr:uid="{00000000-0005-0000-0000-000051370000}"/>
    <cellStyle name="Input 3 3 12" xfId="14172" xr:uid="{00000000-0005-0000-0000-000052370000}"/>
    <cellStyle name="Input 3 3 13" xfId="14173" xr:uid="{00000000-0005-0000-0000-000053370000}"/>
    <cellStyle name="Input 3 3 2" xfId="14174" xr:uid="{00000000-0005-0000-0000-000054370000}"/>
    <cellStyle name="Input 3 3 2 10" xfId="14175" xr:uid="{00000000-0005-0000-0000-000055370000}"/>
    <cellStyle name="Input 3 3 2 10 2" xfId="14176" xr:uid="{00000000-0005-0000-0000-000056370000}"/>
    <cellStyle name="Input 3 3 2 10 2 2" xfId="14177" xr:uid="{00000000-0005-0000-0000-000057370000}"/>
    <cellStyle name="Input 3 3 2 10 2 3" xfId="14178" xr:uid="{00000000-0005-0000-0000-000058370000}"/>
    <cellStyle name="Input 3 3 2 10 2 4" xfId="14179" xr:uid="{00000000-0005-0000-0000-000059370000}"/>
    <cellStyle name="Input 3 3 2 10 2 5" xfId="14180" xr:uid="{00000000-0005-0000-0000-00005A370000}"/>
    <cellStyle name="Input 3 3 2 10 2 6" xfId="14181" xr:uid="{00000000-0005-0000-0000-00005B370000}"/>
    <cellStyle name="Input 3 3 2 10 3" xfId="14182" xr:uid="{00000000-0005-0000-0000-00005C370000}"/>
    <cellStyle name="Input 3 3 2 10 3 2" xfId="14183" xr:uid="{00000000-0005-0000-0000-00005D370000}"/>
    <cellStyle name="Input 3 3 2 10 3 3" xfId="14184" xr:uid="{00000000-0005-0000-0000-00005E370000}"/>
    <cellStyle name="Input 3 3 2 10 3 4" xfId="14185" xr:uid="{00000000-0005-0000-0000-00005F370000}"/>
    <cellStyle name="Input 3 3 2 10 3 5" xfId="14186" xr:uid="{00000000-0005-0000-0000-000060370000}"/>
    <cellStyle name="Input 3 3 2 10 3 6" xfId="14187" xr:uid="{00000000-0005-0000-0000-000061370000}"/>
    <cellStyle name="Input 3 3 2 10 4" xfId="14188" xr:uid="{00000000-0005-0000-0000-000062370000}"/>
    <cellStyle name="Input 3 3 2 10 5" xfId="14189" xr:uid="{00000000-0005-0000-0000-000063370000}"/>
    <cellStyle name="Input 3 3 2 10 6" xfId="14190" xr:uid="{00000000-0005-0000-0000-000064370000}"/>
    <cellStyle name="Input 3 3 2 10 7" xfId="14191" xr:uid="{00000000-0005-0000-0000-000065370000}"/>
    <cellStyle name="Input 3 3 2 10 8" xfId="14192" xr:uid="{00000000-0005-0000-0000-000066370000}"/>
    <cellStyle name="Input 3 3 2 11" xfId="14193" xr:uid="{00000000-0005-0000-0000-000067370000}"/>
    <cellStyle name="Input 3 3 2 11 2" xfId="14194" xr:uid="{00000000-0005-0000-0000-000068370000}"/>
    <cellStyle name="Input 3 3 2 11 3" xfId="14195" xr:uid="{00000000-0005-0000-0000-000069370000}"/>
    <cellStyle name="Input 3 3 2 11 4" xfId="14196" xr:uid="{00000000-0005-0000-0000-00006A370000}"/>
    <cellStyle name="Input 3 3 2 11 5" xfId="14197" xr:uid="{00000000-0005-0000-0000-00006B370000}"/>
    <cellStyle name="Input 3 3 2 11 6" xfId="14198" xr:uid="{00000000-0005-0000-0000-00006C370000}"/>
    <cellStyle name="Input 3 3 2 12" xfId="14199" xr:uid="{00000000-0005-0000-0000-00006D370000}"/>
    <cellStyle name="Input 3 3 2 12 2" xfId="14200" xr:uid="{00000000-0005-0000-0000-00006E370000}"/>
    <cellStyle name="Input 3 3 2 12 3" xfId="14201" xr:uid="{00000000-0005-0000-0000-00006F370000}"/>
    <cellStyle name="Input 3 3 2 12 4" xfId="14202" xr:uid="{00000000-0005-0000-0000-000070370000}"/>
    <cellStyle name="Input 3 3 2 12 5" xfId="14203" xr:uid="{00000000-0005-0000-0000-000071370000}"/>
    <cellStyle name="Input 3 3 2 12 6" xfId="14204" xr:uid="{00000000-0005-0000-0000-000072370000}"/>
    <cellStyle name="Input 3 3 2 13" xfId="14205" xr:uid="{00000000-0005-0000-0000-000073370000}"/>
    <cellStyle name="Input 3 3 2 14" xfId="14206" xr:uid="{00000000-0005-0000-0000-000074370000}"/>
    <cellStyle name="Input 3 3 2 15" xfId="14207" xr:uid="{00000000-0005-0000-0000-000075370000}"/>
    <cellStyle name="Input 3 3 2 16" xfId="14208" xr:uid="{00000000-0005-0000-0000-000076370000}"/>
    <cellStyle name="Input 3 3 2 17" xfId="14209" xr:uid="{00000000-0005-0000-0000-000077370000}"/>
    <cellStyle name="Input 3 3 2 18" xfId="14210" xr:uid="{00000000-0005-0000-0000-000078370000}"/>
    <cellStyle name="Input 3 3 2 19" xfId="14211" xr:uid="{00000000-0005-0000-0000-000079370000}"/>
    <cellStyle name="Input 3 3 2 2" xfId="14212" xr:uid="{00000000-0005-0000-0000-00007A370000}"/>
    <cellStyle name="Input 3 3 2 2 2" xfId="14213" xr:uid="{00000000-0005-0000-0000-00007B370000}"/>
    <cellStyle name="Input 3 3 2 2 2 2" xfId="14214" xr:uid="{00000000-0005-0000-0000-00007C370000}"/>
    <cellStyle name="Input 3 3 2 2 2 2 2" xfId="14215" xr:uid="{00000000-0005-0000-0000-00007D370000}"/>
    <cellStyle name="Input 3 3 2 2 2 2 2 2" xfId="14216" xr:uid="{00000000-0005-0000-0000-00007E370000}"/>
    <cellStyle name="Input 3 3 2 2 2 2 3" xfId="14217" xr:uid="{00000000-0005-0000-0000-00007F370000}"/>
    <cellStyle name="Input 3 3 2 2 2 2 3 2" xfId="14218" xr:uid="{00000000-0005-0000-0000-000080370000}"/>
    <cellStyle name="Input 3 3 2 2 2 2 4" xfId="14219" xr:uid="{00000000-0005-0000-0000-000081370000}"/>
    <cellStyle name="Input 3 3 2 2 2 2 4 2" xfId="14220" xr:uid="{00000000-0005-0000-0000-000082370000}"/>
    <cellStyle name="Input 3 3 2 2 2 2 5" xfId="14221" xr:uid="{00000000-0005-0000-0000-000083370000}"/>
    <cellStyle name="Input 3 3 2 2 2 2 6" xfId="14222" xr:uid="{00000000-0005-0000-0000-000084370000}"/>
    <cellStyle name="Input 3 3 2 2 2 3" xfId="14223" xr:uid="{00000000-0005-0000-0000-000085370000}"/>
    <cellStyle name="Input 3 3 2 2 2 3 2" xfId="14224" xr:uid="{00000000-0005-0000-0000-000086370000}"/>
    <cellStyle name="Input 3 3 2 2 2 4" xfId="14225" xr:uid="{00000000-0005-0000-0000-000087370000}"/>
    <cellStyle name="Input 3 3 2 2 2 4 2" xfId="14226" xr:uid="{00000000-0005-0000-0000-000088370000}"/>
    <cellStyle name="Input 3 3 2 2 2 5" xfId="14227" xr:uid="{00000000-0005-0000-0000-000089370000}"/>
    <cellStyle name="Input 3 3 2 2 2 6" xfId="14228" xr:uid="{00000000-0005-0000-0000-00008A370000}"/>
    <cellStyle name="Input 3 3 2 2 3" xfId="14229" xr:uid="{00000000-0005-0000-0000-00008B370000}"/>
    <cellStyle name="Input 3 3 2 2 3 2" xfId="14230" xr:uid="{00000000-0005-0000-0000-00008C370000}"/>
    <cellStyle name="Input 3 3 2 2 3 2 2" xfId="14231" xr:uid="{00000000-0005-0000-0000-00008D370000}"/>
    <cellStyle name="Input 3 3 2 2 3 3" xfId="14232" xr:uid="{00000000-0005-0000-0000-00008E370000}"/>
    <cellStyle name="Input 3 3 2 2 3 3 2" xfId="14233" xr:uid="{00000000-0005-0000-0000-00008F370000}"/>
    <cellStyle name="Input 3 3 2 2 3 4" xfId="14234" xr:uid="{00000000-0005-0000-0000-000090370000}"/>
    <cellStyle name="Input 3 3 2 2 3 4 2" xfId="14235" xr:uid="{00000000-0005-0000-0000-000091370000}"/>
    <cellStyle name="Input 3 3 2 2 3 5" xfId="14236" xr:uid="{00000000-0005-0000-0000-000092370000}"/>
    <cellStyle name="Input 3 3 2 2 3 6" xfId="14237" xr:uid="{00000000-0005-0000-0000-000093370000}"/>
    <cellStyle name="Input 3 3 2 2 4" xfId="14238" xr:uid="{00000000-0005-0000-0000-000094370000}"/>
    <cellStyle name="Input 3 3 2 2 4 2" xfId="14239" xr:uid="{00000000-0005-0000-0000-000095370000}"/>
    <cellStyle name="Input 3 3 2 2 5" xfId="14240" xr:uid="{00000000-0005-0000-0000-000096370000}"/>
    <cellStyle name="Input 3 3 2 2 5 2" xfId="14241" xr:uid="{00000000-0005-0000-0000-000097370000}"/>
    <cellStyle name="Input 3 3 2 2 6" xfId="14242" xr:uid="{00000000-0005-0000-0000-000098370000}"/>
    <cellStyle name="Input 3 3 2 2 7" xfId="14243" xr:uid="{00000000-0005-0000-0000-000099370000}"/>
    <cellStyle name="Input 3 3 2 2 8" xfId="14244" xr:uid="{00000000-0005-0000-0000-00009A370000}"/>
    <cellStyle name="Input 3 3 2 20" xfId="14245" xr:uid="{00000000-0005-0000-0000-00009B370000}"/>
    <cellStyle name="Input 3 3 2 3" xfId="14246" xr:uid="{00000000-0005-0000-0000-00009C370000}"/>
    <cellStyle name="Input 3 3 2 3 2" xfId="14247" xr:uid="{00000000-0005-0000-0000-00009D370000}"/>
    <cellStyle name="Input 3 3 2 3 2 2" xfId="14248" xr:uid="{00000000-0005-0000-0000-00009E370000}"/>
    <cellStyle name="Input 3 3 2 3 2 2 2" xfId="14249" xr:uid="{00000000-0005-0000-0000-00009F370000}"/>
    <cellStyle name="Input 3 3 2 3 2 3" xfId="14250" xr:uid="{00000000-0005-0000-0000-0000A0370000}"/>
    <cellStyle name="Input 3 3 2 3 2 3 2" xfId="14251" xr:uid="{00000000-0005-0000-0000-0000A1370000}"/>
    <cellStyle name="Input 3 3 2 3 2 4" xfId="14252" xr:uid="{00000000-0005-0000-0000-0000A2370000}"/>
    <cellStyle name="Input 3 3 2 3 2 4 2" xfId="14253" xr:uid="{00000000-0005-0000-0000-0000A3370000}"/>
    <cellStyle name="Input 3 3 2 3 2 5" xfId="14254" xr:uid="{00000000-0005-0000-0000-0000A4370000}"/>
    <cellStyle name="Input 3 3 2 3 2 6" xfId="14255" xr:uid="{00000000-0005-0000-0000-0000A5370000}"/>
    <cellStyle name="Input 3 3 2 3 3" xfId="14256" xr:uid="{00000000-0005-0000-0000-0000A6370000}"/>
    <cellStyle name="Input 3 3 2 3 3 2" xfId="14257" xr:uid="{00000000-0005-0000-0000-0000A7370000}"/>
    <cellStyle name="Input 3 3 2 3 3 2 2" xfId="14258" xr:uid="{00000000-0005-0000-0000-0000A8370000}"/>
    <cellStyle name="Input 3 3 2 3 3 3" xfId="14259" xr:uid="{00000000-0005-0000-0000-0000A9370000}"/>
    <cellStyle name="Input 3 3 2 3 3 4" xfId="14260" xr:uid="{00000000-0005-0000-0000-0000AA370000}"/>
    <cellStyle name="Input 3 3 2 3 3 5" xfId="14261" xr:uid="{00000000-0005-0000-0000-0000AB370000}"/>
    <cellStyle name="Input 3 3 2 3 3 6" xfId="14262" xr:uid="{00000000-0005-0000-0000-0000AC370000}"/>
    <cellStyle name="Input 3 3 2 3 4" xfId="14263" xr:uid="{00000000-0005-0000-0000-0000AD370000}"/>
    <cellStyle name="Input 3 3 2 3 4 2" xfId="14264" xr:uid="{00000000-0005-0000-0000-0000AE370000}"/>
    <cellStyle name="Input 3 3 2 3 5" xfId="14265" xr:uid="{00000000-0005-0000-0000-0000AF370000}"/>
    <cellStyle name="Input 3 3 2 3 6" xfId="14266" xr:uid="{00000000-0005-0000-0000-0000B0370000}"/>
    <cellStyle name="Input 3 3 2 3 7" xfId="14267" xr:uid="{00000000-0005-0000-0000-0000B1370000}"/>
    <cellStyle name="Input 3 3 2 3 8" xfId="14268" xr:uid="{00000000-0005-0000-0000-0000B2370000}"/>
    <cellStyle name="Input 3 3 2 4" xfId="14269" xr:uid="{00000000-0005-0000-0000-0000B3370000}"/>
    <cellStyle name="Input 3 3 2 4 2" xfId="14270" xr:uid="{00000000-0005-0000-0000-0000B4370000}"/>
    <cellStyle name="Input 3 3 2 4 2 2" xfId="14271" xr:uid="{00000000-0005-0000-0000-0000B5370000}"/>
    <cellStyle name="Input 3 3 2 4 2 2 2" xfId="14272" xr:uid="{00000000-0005-0000-0000-0000B6370000}"/>
    <cellStyle name="Input 3 3 2 4 2 3" xfId="14273" xr:uid="{00000000-0005-0000-0000-0000B7370000}"/>
    <cellStyle name="Input 3 3 2 4 2 4" xfId="14274" xr:uid="{00000000-0005-0000-0000-0000B8370000}"/>
    <cellStyle name="Input 3 3 2 4 2 5" xfId="14275" xr:uid="{00000000-0005-0000-0000-0000B9370000}"/>
    <cellStyle name="Input 3 3 2 4 2 6" xfId="14276" xr:uid="{00000000-0005-0000-0000-0000BA370000}"/>
    <cellStyle name="Input 3 3 2 4 3" xfId="14277" xr:uid="{00000000-0005-0000-0000-0000BB370000}"/>
    <cellStyle name="Input 3 3 2 4 3 2" xfId="14278" xr:uid="{00000000-0005-0000-0000-0000BC370000}"/>
    <cellStyle name="Input 3 3 2 4 3 2 2" xfId="14279" xr:uid="{00000000-0005-0000-0000-0000BD370000}"/>
    <cellStyle name="Input 3 3 2 4 3 3" xfId="14280" xr:uid="{00000000-0005-0000-0000-0000BE370000}"/>
    <cellStyle name="Input 3 3 2 4 3 4" xfId="14281" xr:uid="{00000000-0005-0000-0000-0000BF370000}"/>
    <cellStyle name="Input 3 3 2 4 3 5" xfId="14282" xr:uid="{00000000-0005-0000-0000-0000C0370000}"/>
    <cellStyle name="Input 3 3 2 4 3 6" xfId="14283" xr:uid="{00000000-0005-0000-0000-0000C1370000}"/>
    <cellStyle name="Input 3 3 2 4 4" xfId="14284" xr:uid="{00000000-0005-0000-0000-0000C2370000}"/>
    <cellStyle name="Input 3 3 2 4 4 2" xfId="14285" xr:uid="{00000000-0005-0000-0000-0000C3370000}"/>
    <cellStyle name="Input 3 3 2 4 5" xfId="14286" xr:uid="{00000000-0005-0000-0000-0000C4370000}"/>
    <cellStyle name="Input 3 3 2 4 6" xfId="14287" xr:uid="{00000000-0005-0000-0000-0000C5370000}"/>
    <cellStyle name="Input 3 3 2 4 7" xfId="14288" xr:uid="{00000000-0005-0000-0000-0000C6370000}"/>
    <cellStyle name="Input 3 3 2 4 8" xfId="14289" xr:uid="{00000000-0005-0000-0000-0000C7370000}"/>
    <cellStyle name="Input 3 3 2 5" xfId="14290" xr:uid="{00000000-0005-0000-0000-0000C8370000}"/>
    <cellStyle name="Input 3 3 2 5 2" xfId="14291" xr:uid="{00000000-0005-0000-0000-0000C9370000}"/>
    <cellStyle name="Input 3 3 2 5 2 2" xfId="14292" xr:uid="{00000000-0005-0000-0000-0000CA370000}"/>
    <cellStyle name="Input 3 3 2 5 2 3" xfId="14293" xr:uid="{00000000-0005-0000-0000-0000CB370000}"/>
    <cellStyle name="Input 3 3 2 5 2 4" xfId="14294" xr:uid="{00000000-0005-0000-0000-0000CC370000}"/>
    <cellStyle name="Input 3 3 2 5 2 5" xfId="14295" xr:uid="{00000000-0005-0000-0000-0000CD370000}"/>
    <cellStyle name="Input 3 3 2 5 2 6" xfId="14296" xr:uid="{00000000-0005-0000-0000-0000CE370000}"/>
    <cellStyle name="Input 3 3 2 5 3" xfId="14297" xr:uid="{00000000-0005-0000-0000-0000CF370000}"/>
    <cellStyle name="Input 3 3 2 5 3 2" xfId="14298" xr:uid="{00000000-0005-0000-0000-0000D0370000}"/>
    <cellStyle name="Input 3 3 2 5 3 3" xfId="14299" xr:uid="{00000000-0005-0000-0000-0000D1370000}"/>
    <cellStyle name="Input 3 3 2 5 3 4" xfId="14300" xr:uid="{00000000-0005-0000-0000-0000D2370000}"/>
    <cellStyle name="Input 3 3 2 5 3 5" xfId="14301" xr:uid="{00000000-0005-0000-0000-0000D3370000}"/>
    <cellStyle name="Input 3 3 2 5 3 6" xfId="14302" xr:uid="{00000000-0005-0000-0000-0000D4370000}"/>
    <cellStyle name="Input 3 3 2 5 4" xfId="14303" xr:uid="{00000000-0005-0000-0000-0000D5370000}"/>
    <cellStyle name="Input 3 3 2 5 4 2" xfId="14304" xr:uid="{00000000-0005-0000-0000-0000D6370000}"/>
    <cellStyle name="Input 3 3 2 5 5" xfId="14305" xr:uid="{00000000-0005-0000-0000-0000D7370000}"/>
    <cellStyle name="Input 3 3 2 5 6" xfId="14306" xr:uid="{00000000-0005-0000-0000-0000D8370000}"/>
    <cellStyle name="Input 3 3 2 5 7" xfId="14307" xr:uid="{00000000-0005-0000-0000-0000D9370000}"/>
    <cellStyle name="Input 3 3 2 5 8" xfId="14308" xr:uid="{00000000-0005-0000-0000-0000DA370000}"/>
    <cellStyle name="Input 3 3 2 6" xfId="14309" xr:uid="{00000000-0005-0000-0000-0000DB370000}"/>
    <cellStyle name="Input 3 3 2 6 2" xfId="14310" xr:uid="{00000000-0005-0000-0000-0000DC370000}"/>
    <cellStyle name="Input 3 3 2 6 2 2" xfId="14311" xr:uid="{00000000-0005-0000-0000-0000DD370000}"/>
    <cellStyle name="Input 3 3 2 6 2 3" xfId="14312" xr:uid="{00000000-0005-0000-0000-0000DE370000}"/>
    <cellStyle name="Input 3 3 2 6 2 4" xfId="14313" xr:uid="{00000000-0005-0000-0000-0000DF370000}"/>
    <cellStyle name="Input 3 3 2 6 2 5" xfId="14314" xr:uid="{00000000-0005-0000-0000-0000E0370000}"/>
    <cellStyle name="Input 3 3 2 6 2 6" xfId="14315" xr:uid="{00000000-0005-0000-0000-0000E1370000}"/>
    <cellStyle name="Input 3 3 2 6 3" xfId="14316" xr:uid="{00000000-0005-0000-0000-0000E2370000}"/>
    <cellStyle name="Input 3 3 2 6 3 2" xfId="14317" xr:uid="{00000000-0005-0000-0000-0000E3370000}"/>
    <cellStyle name="Input 3 3 2 6 3 3" xfId="14318" xr:uid="{00000000-0005-0000-0000-0000E4370000}"/>
    <cellStyle name="Input 3 3 2 6 3 4" xfId="14319" xr:uid="{00000000-0005-0000-0000-0000E5370000}"/>
    <cellStyle name="Input 3 3 2 6 3 5" xfId="14320" xr:uid="{00000000-0005-0000-0000-0000E6370000}"/>
    <cellStyle name="Input 3 3 2 6 3 6" xfId="14321" xr:uid="{00000000-0005-0000-0000-0000E7370000}"/>
    <cellStyle name="Input 3 3 2 6 4" xfId="14322" xr:uid="{00000000-0005-0000-0000-0000E8370000}"/>
    <cellStyle name="Input 3 3 2 6 4 2" xfId="14323" xr:uid="{00000000-0005-0000-0000-0000E9370000}"/>
    <cellStyle name="Input 3 3 2 6 5" xfId="14324" xr:uid="{00000000-0005-0000-0000-0000EA370000}"/>
    <cellStyle name="Input 3 3 2 6 6" xfId="14325" xr:uid="{00000000-0005-0000-0000-0000EB370000}"/>
    <cellStyle name="Input 3 3 2 6 7" xfId="14326" xr:uid="{00000000-0005-0000-0000-0000EC370000}"/>
    <cellStyle name="Input 3 3 2 6 8" xfId="14327" xr:uid="{00000000-0005-0000-0000-0000ED370000}"/>
    <cellStyle name="Input 3 3 2 7" xfId="14328" xr:uid="{00000000-0005-0000-0000-0000EE370000}"/>
    <cellStyle name="Input 3 3 2 7 2" xfId="14329" xr:uid="{00000000-0005-0000-0000-0000EF370000}"/>
    <cellStyle name="Input 3 3 2 7 2 2" xfId="14330" xr:uid="{00000000-0005-0000-0000-0000F0370000}"/>
    <cellStyle name="Input 3 3 2 7 2 3" xfId="14331" xr:uid="{00000000-0005-0000-0000-0000F1370000}"/>
    <cellStyle name="Input 3 3 2 7 2 4" xfId="14332" xr:uid="{00000000-0005-0000-0000-0000F2370000}"/>
    <cellStyle name="Input 3 3 2 7 2 5" xfId="14333" xr:uid="{00000000-0005-0000-0000-0000F3370000}"/>
    <cellStyle name="Input 3 3 2 7 2 6" xfId="14334" xr:uid="{00000000-0005-0000-0000-0000F4370000}"/>
    <cellStyle name="Input 3 3 2 7 3" xfId="14335" xr:uid="{00000000-0005-0000-0000-0000F5370000}"/>
    <cellStyle name="Input 3 3 2 7 3 2" xfId="14336" xr:uid="{00000000-0005-0000-0000-0000F6370000}"/>
    <cellStyle name="Input 3 3 2 7 3 3" xfId="14337" xr:uid="{00000000-0005-0000-0000-0000F7370000}"/>
    <cellStyle name="Input 3 3 2 7 3 4" xfId="14338" xr:uid="{00000000-0005-0000-0000-0000F8370000}"/>
    <cellStyle name="Input 3 3 2 7 3 5" xfId="14339" xr:uid="{00000000-0005-0000-0000-0000F9370000}"/>
    <cellStyle name="Input 3 3 2 7 3 6" xfId="14340" xr:uid="{00000000-0005-0000-0000-0000FA370000}"/>
    <cellStyle name="Input 3 3 2 7 4" xfId="14341" xr:uid="{00000000-0005-0000-0000-0000FB370000}"/>
    <cellStyle name="Input 3 3 2 7 4 2" xfId="14342" xr:uid="{00000000-0005-0000-0000-0000FC370000}"/>
    <cellStyle name="Input 3 3 2 7 5" xfId="14343" xr:uid="{00000000-0005-0000-0000-0000FD370000}"/>
    <cellStyle name="Input 3 3 2 7 6" xfId="14344" xr:uid="{00000000-0005-0000-0000-0000FE370000}"/>
    <cellStyle name="Input 3 3 2 7 7" xfId="14345" xr:uid="{00000000-0005-0000-0000-0000FF370000}"/>
    <cellStyle name="Input 3 3 2 7 8" xfId="14346" xr:uid="{00000000-0005-0000-0000-000000380000}"/>
    <cellStyle name="Input 3 3 2 8" xfId="14347" xr:uid="{00000000-0005-0000-0000-000001380000}"/>
    <cellStyle name="Input 3 3 2 8 2" xfId="14348" xr:uid="{00000000-0005-0000-0000-000002380000}"/>
    <cellStyle name="Input 3 3 2 8 2 2" xfId="14349" xr:uid="{00000000-0005-0000-0000-000003380000}"/>
    <cellStyle name="Input 3 3 2 8 2 3" xfId="14350" xr:uid="{00000000-0005-0000-0000-000004380000}"/>
    <cellStyle name="Input 3 3 2 8 2 4" xfId="14351" xr:uid="{00000000-0005-0000-0000-000005380000}"/>
    <cellStyle name="Input 3 3 2 8 2 5" xfId="14352" xr:uid="{00000000-0005-0000-0000-000006380000}"/>
    <cellStyle name="Input 3 3 2 8 2 6" xfId="14353" xr:uid="{00000000-0005-0000-0000-000007380000}"/>
    <cellStyle name="Input 3 3 2 8 3" xfId="14354" xr:uid="{00000000-0005-0000-0000-000008380000}"/>
    <cellStyle name="Input 3 3 2 8 3 2" xfId="14355" xr:uid="{00000000-0005-0000-0000-000009380000}"/>
    <cellStyle name="Input 3 3 2 8 3 3" xfId="14356" xr:uid="{00000000-0005-0000-0000-00000A380000}"/>
    <cellStyle name="Input 3 3 2 8 3 4" xfId="14357" xr:uid="{00000000-0005-0000-0000-00000B380000}"/>
    <cellStyle name="Input 3 3 2 8 3 5" xfId="14358" xr:uid="{00000000-0005-0000-0000-00000C380000}"/>
    <cellStyle name="Input 3 3 2 8 3 6" xfId="14359" xr:uid="{00000000-0005-0000-0000-00000D380000}"/>
    <cellStyle name="Input 3 3 2 8 4" xfId="14360" xr:uid="{00000000-0005-0000-0000-00000E380000}"/>
    <cellStyle name="Input 3 3 2 8 5" xfId="14361" xr:uid="{00000000-0005-0000-0000-00000F380000}"/>
    <cellStyle name="Input 3 3 2 8 6" xfId="14362" xr:uid="{00000000-0005-0000-0000-000010380000}"/>
    <cellStyle name="Input 3 3 2 8 7" xfId="14363" xr:uid="{00000000-0005-0000-0000-000011380000}"/>
    <cellStyle name="Input 3 3 2 8 8" xfId="14364" xr:uid="{00000000-0005-0000-0000-000012380000}"/>
    <cellStyle name="Input 3 3 2 9" xfId="14365" xr:uid="{00000000-0005-0000-0000-000013380000}"/>
    <cellStyle name="Input 3 3 2 9 2" xfId="14366" xr:uid="{00000000-0005-0000-0000-000014380000}"/>
    <cellStyle name="Input 3 3 2 9 2 2" xfId="14367" xr:uid="{00000000-0005-0000-0000-000015380000}"/>
    <cellStyle name="Input 3 3 2 9 2 3" xfId="14368" xr:uid="{00000000-0005-0000-0000-000016380000}"/>
    <cellStyle name="Input 3 3 2 9 2 4" xfId="14369" xr:uid="{00000000-0005-0000-0000-000017380000}"/>
    <cellStyle name="Input 3 3 2 9 2 5" xfId="14370" xr:uid="{00000000-0005-0000-0000-000018380000}"/>
    <cellStyle name="Input 3 3 2 9 2 6" xfId="14371" xr:uid="{00000000-0005-0000-0000-000019380000}"/>
    <cellStyle name="Input 3 3 2 9 3" xfId="14372" xr:uid="{00000000-0005-0000-0000-00001A380000}"/>
    <cellStyle name="Input 3 3 2 9 3 2" xfId="14373" xr:uid="{00000000-0005-0000-0000-00001B380000}"/>
    <cellStyle name="Input 3 3 2 9 3 3" xfId="14374" xr:uid="{00000000-0005-0000-0000-00001C380000}"/>
    <cellStyle name="Input 3 3 2 9 3 4" xfId="14375" xr:uid="{00000000-0005-0000-0000-00001D380000}"/>
    <cellStyle name="Input 3 3 2 9 3 5" xfId="14376" xr:uid="{00000000-0005-0000-0000-00001E380000}"/>
    <cellStyle name="Input 3 3 2 9 3 6" xfId="14377" xr:uid="{00000000-0005-0000-0000-00001F380000}"/>
    <cellStyle name="Input 3 3 2 9 4" xfId="14378" xr:uid="{00000000-0005-0000-0000-000020380000}"/>
    <cellStyle name="Input 3 3 2 9 5" xfId="14379" xr:uid="{00000000-0005-0000-0000-000021380000}"/>
    <cellStyle name="Input 3 3 2 9 6" xfId="14380" xr:uid="{00000000-0005-0000-0000-000022380000}"/>
    <cellStyle name="Input 3 3 2 9 7" xfId="14381" xr:uid="{00000000-0005-0000-0000-000023380000}"/>
    <cellStyle name="Input 3 3 2 9 8" xfId="14382" xr:uid="{00000000-0005-0000-0000-000024380000}"/>
    <cellStyle name="Input 3 3 3" xfId="14383" xr:uid="{00000000-0005-0000-0000-000025380000}"/>
    <cellStyle name="Input 3 3 3 2" xfId="14384" xr:uid="{00000000-0005-0000-0000-000026380000}"/>
    <cellStyle name="Input 3 3 3 2 2" xfId="14385" xr:uid="{00000000-0005-0000-0000-000027380000}"/>
    <cellStyle name="Input 3 3 3 2 2 2" xfId="14386" xr:uid="{00000000-0005-0000-0000-000028380000}"/>
    <cellStyle name="Input 3 3 3 2 2 2 2" xfId="14387" xr:uid="{00000000-0005-0000-0000-000029380000}"/>
    <cellStyle name="Input 3 3 3 2 2 2 2 2" xfId="14388" xr:uid="{00000000-0005-0000-0000-00002A380000}"/>
    <cellStyle name="Input 3 3 3 2 2 2 3" xfId="14389" xr:uid="{00000000-0005-0000-0000-00002B380000}"/>
    <cellStyle name="Input 3 3 3 2 2 2 3 2" xfId="14390" xr:uid="{00000000-0005-0000-0000-00002C380000}"/>
    <cellStyle name="Input 3 3 3 2 2 2 4" xfId="14391" xr:uid="{00000000-0005-0000-0000-00002D380000}"/>
    <cellStyle name="Input 3 3 3 2 2 3" xfId="14392" xr:uid="{00000000-0005-0000-0000-00002E380000}"/>
    <cellStyle name="Input 3 3 3 2 2 3 2" xfId="14393" xr:uid="{00000000-0005-0000-0000-00002F380000}"/>
    <cellStyle name="Input 3 3 3 2 2 4" xfId="14394" xr:uid="{00000000-0005-0000-0000-000030380000}"/>
    <cellStyle name="Input 3 3 3 2 2 4 2" xfId="14395" xr:uid="{00000000-0005-0000-0000-000031380000}"/>
    <cellStyle name="Input 3 3 3 2 2 5" xfId="14396" xr:uid="{00000000-0005-0000-0000-000032380000}"/>
    <cellStyle name="Input 3 3 3 2 2 5 2" xfId="14397" xr:uid="{00000000-0005-0000-0000-000033380000}"/>
    <cellStyle name="Input 3 3 3 2 2 6" xfId="14398" xr:uid="{00000000-0005-0000-0000-000034380000}"/>
    <cellStyle name="Input 3 3 3 2 3" xfId="14399" xr:uid="{00000000-0005-0000-0000-000035380000}"/>
    <cellStyle name="Input 3 3 3 2 3 2" xfId="14400" xr:uid="{00000000-0005-0000-0000-000036380000}"/>
    <cellStyle name="Input 3 3 3 2 3 2 2" xfId="14401" xr:uid="{00000000-0005-0000-0000-000037380000}"/>
    <cellStyle name="Input 3 3 3 2 3 3" xfId="14402" xr:uid="{00000000-0005-0000-0000-000038380000}"/>
    <cellStyle name="Input 3 3 3 2 3 3 2" xfId="14403" xr:uid="{00000000-0005-0000-0000-000039380000}"/>
    <cellStyle name="Input 3 3 3 2 3 4" xfId="14404" xr:uid="{00000000-0005-0000-0000-00003A380000}"/>
    <cellStyle name="Input 3 3 3 2 4" xfId="14405" xr:uid="{00000000-0005-0000-0000-00003B380000}"/>
    <cellStyle name="Input 3 3 3 2 4 2" xfId="14406" xr:uid="{00000000-0005-0000-0000-00003C380000}"/>
    <cellStyle name="Input 3 3 3 2 5" xfId="14407" xr:uid="{00000000-0005-0000-0000-00003D380000}"/>
    <cellStyle name="Input 3 3 3 2 5 2" xfId="14408" xr:uid="{00000000-0005-0000-0000-00003E380000}"/>
    <cellStyle name="Input 3 3 3 2 6" xfId="14409" xr:uid="{00000000-0005-0000-0000-00003F380000}"/>
    <cellStyle name="Input 3 3 3 2 6 2" xfId="14410" xr:uid="{00000000-0005-0000-0000-000040380000}"/>
    <cellStyle name="Input 3 3 3 2 7" xfId="14411" xr:uid="{00000000-0005-0000-0000-000041380000}"/>
    <cellStyle name="Input 3 3 3 3" xfId="14412" xr:uid="{00000000-0005-0000-0000-000042380000}"/>
    <cellStyle name="Input 3 3 3 3 2" xfId="14413" xr:uid="{00000000-0005-0000-0000-000043380000}"/>
    <cellStyle name="Input 3 3 3 3 2 2" xfId="14414" xr:uid="{00000000-0005-0000-0000-000044380000}"/>
    <cellStyle name="Input 3 3 3 3 2 2 2" xfId="14415" xr:uid="{00000000-0005-0000-0000-000045380000}"/>
    <cellStyle name="Input 3 3 3 3 2 3" xfId="14416" xr:uid="{00000000-0005-0000-0000-000046380000}"/>
    <cellStyle name="Input 3 3 3 3 2 3 2" xfId="14417" xr:uid="{00000000-0005-0000-0000-000047380000}"/>
    <cellStyle name="Input 3 3 3 3 2 4" xfId="14418" xr:uid="{00000000-0005-0000-0000-000048380000}"/>
    <cellStyle name="Input 3 3 3 3 3" xfId="14419" xr:uid="{00000000-0005-0000-0000-000049380000}"/>
    <cellStyle name="Input 3 3 3 3 3 2" xfId="14420" xr:uid="{00000000-0005-0000-0000-00004A380000}"/>
    <cellStyle name="Input 3 3 3 3 4" xfId="14421" xr:uid="{00000000-0005-0000-0000-00004B380000}"/>
    <cellStyle name="Input 3 3 3 3 4 2" xfId="14422" xr:uid="{00000000-0005-0000-0000-00004C380000}"/>
    <cellStyle name="Input 3 3 3 3 5" xfId="14423" xr:uid="{00000000-0005-0000-0000-00004D380000}"/>
    <cellStyle name="Input 3 3 3 3 5 2" xfId="14424" xr:uid="{00000000-0005-0000-0000-00004E380000}"/>
    <cellStyle name="Input 3 3 3 3 6" xfId="14425" xr:uid="{00000000-0005-0000-0000-00004F380000}"/>
    <cellStyle name="Input 3 3 3 4" xfId="14426" xr:uid="{00000000-0005-0000-0000-000050380000}"/>
    <cellStyle name="Input 3 3 3 4 2" xfId="14427" xr:uid="{00000000-0005-0000-0000-000051380000}"/>
    <cellStyle name="Input 3 3 3 4 2 2" xfId="14428" xr:uid="{00000000-0005-0000-0000-000052380000}"/>
    <cellStyle name="Input 3 3 3 4 3" xfId="14429" xr:uid="{00000000-0005-0000-0000-000053380000}"/>
    <cellStyle name="Input 3 3 3 4 3 2" xfId="14430" xr:uid="{00000000-0005-0000-0000-000054380000}"/>
    <cellStyle name="Input 3 3 3 4 4" xfId="14431" xr:uid="{00000000-0005-0000-0000-000055380000}"/>
    <cellStyle name="Input 3 3 3 4 4 2" xfId="14432" xr:uid="{00000000-0005-0000-0000-000056380000}"/>
    <cellStyle name="Input 3 3 3 4 5" xfId="14433" xr:uid="{00000000-0005-0000-0000-000057380000}"/>
    <cellStyle name="Input 3 3 3 4 6" xfId="14434" xr:uid="{00000000-0005-0000-0000-000058380000}"/>
    <cellStyle name="Input 3 3 3 5" xfId="14435" xr:uid="{00000000-0005-0000-0000-000059380000}"/>
    <cellStyle name="Input 3 3 3 5 2" xfId="14436" xr:uid="{00000000-0005-0000-0000-00005A380000}"/>
    <cellStyle name="Input 3 3 3 5 3" xfId="14437" xr:uid="{00000000-0005-0000-0000-00005B380000}"/>
    <cellStyle name="Input 3 3 3 6" xfId="14438" xr:uid="{00000000-0005-0000-0000-00005C380000}"/>
    <cellStyle name="Input 3 3 3 6 2" xfId="14439" xr:uid="{00000000-0005-0000-0000-00005D380000}"/>
    <cellStyle name="Input 3 3 3 7" xfId="14440" xr:uid="{00000000-0005-0000-0000-00005E380000}"/>
    <cellStyle name="Input 3 3 3 8" xfId="14441" xr:uid="{00000000-0005-0000-0000-00005F380000}"/>
    <cellStyle name="Input 3 3 3 9" xfId="14442" xr:uid="{00000000-0005-0000-0000-000060380000}"/>
    <cellStyle name="Input 3 3 4" xfId="14443" xr:uid="{00000000-0005-0000-0000-000061380000}"/>
    <cellStyle name="Input 3 3 4 2" xfId="14444" xr:uid="{00000000-0005-0000-0000-000062380000}"/>
    <cellStyle name="Input 3 3 4 2 2" xfId="14445" xr:uid="{00000000-0005-0000-0000-000063380000}"/>
    <cellStyle name="Input 3 3 4 2 2 2" xfId="14446" xr:uid="{00000000-0005-0000-0000-000064380000}"/>
    <cellStyle name="Input 3 3 4 2 2 2 2" xfId="14447" xr:uid="{00000000-0005-0000-0000-000065380000}"/>
    <cellStyle name="Input 3 3 4 2 2 3" xfId="14448" xr:uid="{00000000-0005-0000-0000-000066380000}"/>
    <cellStyle name="Input 3 3 4 2 2 3 2" xfId="14449" xr:uid="{00000000-0005-0000-0000-000067380000}"/>
    <cellStyle name="Input 3 3 4 2 2 4" xfId="14450" xr:uid="{00000000-0005-0000-0000-000068380000}"/>
    <cellStyle name="Input 3 3 4 2 3" xfId="14451" xr:uid="{00000000-0005-0000-0000-000069380000}"/>
    <cellStyle name="Input 3 3 4 2 3 2" xfId="14452" xr:uid="{00000000-0005-0000-0000-00006A380000}"/>
    <cellStyle name="Input 3 3 4 2 4" xfId="14453" xr:uid="{00000000-0005-0000-0000-00006B380000}"/>
    <cellStyle name="Input 3 3 4 2 4 2" xfId="14454" xr:uid="{00000000-0005-0000-0000-00006C380000}"/>
    <cellStyle name="Input 3 3 4 2 5" xfId="14455" xr:uid="{00000000-0005-0000-0000-00006D380000}"/>
    <cellStyle name="Input 3 3 4 2 5 2" xfId="14456" xr:uid="{00000000-0005-0000-0000-00006E380000}"/>
    <cellStyle name="Input 3 3 4 2 6" xfId="14457" xr:uid="{00000000-0005-0000-0000-00006F380000}"/>
    <cellStyle name="Input 3 3 4 3" xfId="14458" xr:uid="{00000000-0005-0000-0000-000070380000}"/>
    <cellStyle name="Input 3 3 4 3 2" xfId="14459" xr:uid="{00000000-0005-0000-0000-000071380000}"/>
    <cellStyle name="Input 3 3 4 3 2 2" xfId="14460" xr:uid="{00000000-0005-0000-0000-000072380000}"/>
    <cellStyle name="Input 3 3 4 3 3" xfId="14461" xr:uid="{00000000-0005-0000-0000-000073380000}"/>
    <cellStyle name="Input 3 3 4 3 3 2" xfId="14462" xr:uid="{00000000-0005-0000-0000-000074380000}"/>
    <cellStyle name="Input 3 3 4 3 4" xfId="14463" xr:uid="{00000000-0005-0000-0000-000075380000}"/>
    <cellStyle name="Input 3 3 4 3 4 2" xfId="14464" xr:uid="{00000000-0005-0000-0000-000076380000}"/>
    <cellStyle name="Input 3 3 4 3 5" xfId="14465" xr:uid="{00000000-0005-0000-0000-000077380000}"/>
    <cellStyle name="Input 3 3 4 3 6" xfId="14466" xr:uid="{00000000-0005-0000-0000-000078380000}"/>
    <cellStyle name="Input 3 3 4 4" xfId="14467" xr:uid="{00000000-0005-0000-0000-000079380000}"/>
    <cellStyle name="Input 3 3 4 4 2" xfId="14468" xr:uid="{00000000-0005-0000-0000-00007A380000}"/>
    <cellStyle name="Input 3 3 4 4 3" xfId="14469" xr:uid="{00000000-0005-0000-0000-00007B380000}"/>
    <cellStyle name="Input 3 3 4 5" xfId="14470" xr:uid="{00000000-0005-0000-0000-00007C380000}"/>
    <cellStyle name="Input 3 3 4 5 2" xfId="14471" xr:uid="{00000000-0005-0000-0000-00007D380000}"/>
    <cellStyle name="Input 3 3 4 6" xfId="14472" xr:uid="{00000000-0005-0000-0000-00007E380000}"/>
    <cellStyle name="Input 3 3 4 7" xfId="14473" xr:uid="{00000000-0005-0000-0000-00007F380000}"/>
    <cellStyle name="Input 3 3 4 8" xfId="14474" xr:uid="{00000000-0005-0000-0000-000080380000}"/>
    <cellStyle name="Input 3 3 5" xfId="14475" xr:uid="{00000000-0005-0000-0000-000081380000}"/>
    <cellStyle name="Input 3 3 5 2" xfId="14476" xr:uid="{00000000-0005-0000-0000-000082380000}"/>
    <cellStyle name="Input 3 3 5 2 2" xfId="14477" xr:uid="{00000000-0005-0000-0000-000083380000}"/>
    <cellStyle name="Input 3 3 5 2 2 2" xfId="14478" xr:uid="{00000000-0005-0000-0000-000084380000}"/>
    <cellStyle name="Input 3 3 5 2 3" xfId="14479" xr:uid="{00000000-0005-0000-0000-000085380000}"/>
    <cellStyle name="Input 3 3 5 2 3 2" xfId="14480" xr:uid="{00000000-0005-0000-0000-000086380000}"/>
    <cellStyle name="Input 3 3 5 2 4" xfId="14481" xr:uid="{00000000-0005-0000-0000-000087380000}"/>
    <cellStyle name="Input 3 3 5 2 5" xfId="14482" xr:uid="{00000000-0005-0000-0000-000088380000}"/>
    <cellStyle name="Input 3 3 5 3" xfId="14483" xr:uid="{00000000-0005-0000-0000-000089380000}"/>
    <cellStyle name="Input 3 3 5 3 2" xfId="14484" xr:uid="{00000000-0005-0000-0000-00008A380000}"/>
    <cellStyle name="Input 3 3 5 4" xfId="14485" xr:uid="{00000000-0005-0000-0000-00008B380000}"/>
    <cellStyle name="Input 3 3 5 4 2" xfId="14486" xr:uid="{00000000-0005-0000-0000-00008C380000}"/>
    <cellStyle name="Input 3 3 5 5" xfId="14487" xr:uid="{00000000-0005-0000-0000-00008D380000}"/>
    <cellStyle name="Input 3 3 5 5 2" xfId="14488" xr:uid="{00000000-0005-0000-0000-00008E380000}"/>
    <cellStyle name="Input 3 3 5 6" xfId="14489" xr:uid="{00000000-0005-0000-0000-00008F380000}"/>
    <cellStyle name="Input 3 3 6" xfId="14490" xr:uid="{00000000-0005-0000-0000-000090380000}"/>
    <cellStyle name="Input 3 3 6 2" xfId="14491" xr:uid="{00000000-0005-0000-0000-000091380000}"/>
    <cellStyle name="Input 3 3 6 2 2" xfId="14492" xr:uid="{00000000-0005-0000-0000-000092380000}"/>
    <cellStyle name="Input 3 3 6 3" xfId="14493" xr:uid="{00000000-0005-0000-0000-000093380000}"/>
    <cellStyle name="Input 3 3 6 3 2" xfId="14494" xr:uid="{00000000-0005-0000-0000-000094380000}"/>
    <cellStyle name="Input 3 3 6 4" xfId="14495" xr:uid="{00000000-0005-0000-0000-000095380000}"/>
    <cellStyle name="Input 3 3 6 4 2" xfId="14496" xr:uid="{00000000-0005-0000-0000-000096380000}"/>
    <cellStyle name="Input 3 3 6 5" xfId="14497" xr:uid="{00000000-0005-0000-0000-000097380000}"/>
    <cellStyle name="Input 3 3 6 6" xfId="14498" xr:uid="{00000000-0005-0000-0000-000098380000}"/>
    <cellStyle name="Input 3 3 7" xfId="14499" xr:uid="{00000000-0005-0000-0000-000099380000}"/>
    <cellStyle name="Input 3 3 7 2" xfId="14500" xr:uid="{00000000-0005-0000-0000-00009A380000}"/>
    <cellStyle name="Input 3 3 7 3" xfId="14501" xr:uid="{00000000-0005-0000-0000-00009B380000}"/>
    <cellStyle name="Input 3 3 8" xfId="14502" xr:uid="{00000000-0005-0000-0000-00009C380000}"/>
    <cellStyle name="Input 3 3 8 2" xfId="14503" xr:uid="{00000000-0005-0000-0000-00009D380000}"/>
    <cellStyle name="Input 3 3 9" xfId="14504" xr:uid="{00000000-0005-0000-0000-00009E380000}"/>
    <cellStyle name="Input 3 4" xfId="14505" xr:uid="{00000000-0005-0000-0000-00009F380000}"/>
    <cellStyle name="Input 3 4 10" xfId="14506" xr:uid="{00000000-0005-0000-0000-0000A0380000}"/>
    <cellStyle name="Input 3 4 10 2" xfId="14507" xr:uid="{00000000-0005-0000-0000-0000A1380000}"/>
    <cellStyle name="Input 3 4 10 2 2" xfId="14508" xr:uid="{00000000-0005-0000-0000-0000A2380000}"/>
    <cellStyle name="Input 3 4 10 2 3" xfId="14509" xr:uid="{00000000-0005-0000-0000-0000A3380000}"/>
    <cellStyle name="Input 3 4 10 2 4" xfId="14510" xr:uid="{00000000-0005-0000-0000-0000A4380000}"/>
    <cellStyle name="Input 3 4 10 2 5" xfId="14511" xr:uid="{00000000-0005-0000-0000-0000A5380000}"/>
    <cellStyle name="Input 3 4 10 2 6" xfId="14512" xr:uid="{00000000-0005-0000-0000-0000A6380000}"/>
    <cellStyle name="Input 3 4 10 3" xfId="14513" xr:uid="{00000000-0005-0000-0000-0000A7380000}"/>
    <cellStyle name="Input 3 4 10 3 2" xfId="14514" xr:uid="{00000000-0005-0000-0000-0000A8380000}"/>
    <cellStyle name="Input 3 4 10 3 3" xfId="14515" xr:uid="{00000000-0005-0000-0000-0000A9380000}"/>
    <cellStyle name="Input 3 4 10 3 4" xfId="14516" xr:uid="{00000000-0005-0000-0000-0000AA380000}"/>
    <cellStyle name="Input 3 4 10 3 5" xfId="14517" xr:uid="{00000000-0005-0000-0000-0000AB380000}"/>
    <cellStyle name="Input 3 4 10 3 6" xfId="14518" xr:uid="{00000000-0005-0000-0000-0000AC380000}"/>
    <cellStyle name="Input 3 4 10 4" xfId="14519" xr:uid="{00000000-0005-0000-0000-0000AD380000}"/>
    <cellStyle name="Input 3 4 10 5" xfId="14520" xr:uid="{00000000-0005-0000-0000-0000AE380000}"/>
    <cellStyle name="Input 3 4 10 6" xfId="14521" xr:uid="{00000000-0005-0000-0000-0000AF380000}"/>
    <cellStyle name="Input 3 4 10 7" xfId="14522" xr:uid="{00000000-0005-0000-0000-0000B0380000}"/>
    <cellStyle name="Input 3 4 10 8" xfId="14523" xr:uid="{00000000-0005-0000-0000-0000B1380000}"/>
    <cellStyle name="Input 3 4 11" xfId="14524" xr:uid="{00000000-0005-0000-0000-0000B2380000}"/>
    <cellStyle name="Input 3 4 11 2" xfId="14525" xr:uid="{00000000-0005-0000-0000-0000B3380000}"/>
    <cellStyle name="Input 3 4 11 3" xfId="14526" xr:uid="{00000000-0005-0000-0000-0000B4380000}"/>
    <cellStyle name="Input 3 4 11 4" xfId="14527" xr:uid="{00000000-0005-0000-0000-0000B5380000}"/>
    <cellStyle name="Input 3 4 11 5" xfId="14528" xr:uid="{00000000-0005-0000-0000-0000B6380000}"/>
    <cellStyle name="Input 3 4 11 6" xfId="14529" xr:uid="{00000000-0005-0000-0000-0000B7380000}"/>
    <cellStyle name="Input 3 4 12" xfId="14530" xr:uid="{00000000-0005-0000-0000-0000B8380000}"/>
    <cellStyle name="Input 3 4 12 2" xfId="14531" xr:uid="{00000000-0005-0000-0000-0000B9380000}"/>
    <cellStyle name="Input 3 4 12 3" xfId="14532" xr:uid="{00000000-0005-0000-0000-0000BA380000}"/>
    <cellStyle name="Input 3 4 12 4" xfId="14533" xr:uid="{00000000-0005-0000-0000-0000BB380000}"/>
    <cellStyle name="Input 3 4 12 5" xfId="14534" xr:uid="{00000000-0005-0000-0000-0000BC380000}"/>
    <cellStyle name="Input 3 4 12 6" xfId="14535" xr:uid="{00000000-0005-0000-0000-0000BD380000}"/>
    <cellStyle name="Input 3 4 13" xfId="14536" xr:uid="{00000000-0005-0000-0000-0000BE380000}"/>
    <cellStyle name="Input 3 4 13 2" xfId="14537" xr:uid="{00000000-0005-0000-0000-0000BF380000}"/>
    <cellStyle name="Input 3 4 13 3" xfId="14538" xr:uid="{00000000-0005-0000-0000-0000C0380000}"/>
    <cellStyle name="Input 3 4 13 4" xfId="14539" xr:uid="{00000000-0005-0000-0000-0000C1380000}"/>
    <cellStyle name="Input 3 4 13 5" xfId="14540" xr:uid="{00000000-0005-0000-0000-0000C2380000}"/>
    <cellStyle name="Input 3 4 14" xfId="14541" xr:uid="{00000000-0005-0000-0000-0000C3380000}"/>
    <cellStyle name="Input 3 4 15" xfId="14542" xr:uid="{00000000-0005-0000-0000-0000C4380000}"/>
    <cellStyle name="Input 3 4 16" xfId="14543" xr:uid="{00000000-0005-0000-0000-0000C5380000}"/>
    <cellStyle name="Input 3 4 17" xfId="14544" xr:uid="{00000000-0005-0000-0000-0000C6380000}"/>
    <cellStyle name="Input 3 4 18" xfId="14545" xr:uid="{00000000-0005-0000-0000-0000C7380000}"/>
    <cellStyle name="Input 3 4 19" xfId="14546" xr:uid="{00000000-0005-0000-0000-0000C8380000}"/>
    <cellStyle name="Input 3 4 2" xfId="14547" xr:uid="{00000000-0005-0000-0000-0000C9380000}"/>
    <cellStyle name="Input 3 4 2 10" xfId="14548" xr:uid="{00000000-0005-0000-0000-0000CA380000}"/>
    <cellStyle name="Input 3 4 2 10 2" xfId="14549" xr:uid="{00000000-0005-0000-0000-0000CB380000}"/>
    <cellStyle name="Input 3 4 2 11" xfId="14550" xr:uid="{00000000-0005-0000-0000-0000CC380000}"/>
    <cellStyle name="Input 3 4 2 2" xfId="14551" xr:uid="{00000000-0005-0000-0000-0000CD380000}"/>
    <cellStyle name="Input 3 4 2 2 2" xfId="14552" xr:uid="{00000000-0005-0000-0000-0000CE380000}"/>
    <cellStyle name="Input 3 4 2 2 2 2" xfId="14553" xr:uid="{00000000-0005-0000-0000-0000CF380000}"/>
    <cellStyle name="Input 3 4 2 2 2 2 2" xfId="14554" xr:uid="{00000000-0005-0000-0000-0000D0380000}"/>
    <cellStyle name="Input 3 4 2 2 2 3" xfId="14555" xr:uid="{00000000-0005-0000-0000-0000D1380000}"/>
    <cellStyle name="Input 3 4 2 2 2 3 2" xfId="14556" xr:uid="{00000000-0005-0000-0000-0000D2380000}"/>
    <cellStyle name="Input 3 4 2 2 2 4" xfId="14557" xr:uid="{00000000-0005-0000-0000-0000D3380000}"/>
    <cellStyle name="Input 3 4 2 2 2 4 2" xfId="14558" xr:uid="{00000000-0005-0000-0000-0000D4380000}"/>
    <cellStyle name="Input 3 4 2 2 2 5" xfId="14559" xr:uid="{00000000-0005-0000-0000-0000D5380000}"/>
    <cellStyle name="Input 3 4 2 2 2 6" xfId="14560" xr:uid="{00000000-0005-0000-0000-0000D6380000}"/>
    <cellStyle name="Input 3 4 2 2 3" xfId="14561" xr:uid="{00000000-0005-0000-0000-0000D7380000}"/>
    <cellStyle name="Input 3 4 2 2 3 2" xfId="14562" xr:uid="{00000000-0005-0000-0000-0000D8380000}"/>
    <cellStyle name="Input 3 4 2 2 4" xfId="14563" xr:uid="{00000000-0005-0000-0000-0000D9380000}"/>
    <cellStyle name="Input 3 4 2 2 4 2" xfId="14564" xr:uid="{00000000-0005-0000-0000-0000DA380000}"/>
    <cellStyle name="Input 3 4 2 2 5" xfId="14565" xr:uid="{00000000-0005-0000-0000-0000DB380000}"/>
    <cellStyle name="Input 3 4 2 2 5 2" xfId="14566" xr:uid="{00000000-0005-0000-0000-0000DC380000}"/>
    <cellStyle name="Input 3 4 2 2 6" xfId="14567" xr:uid="{00000000-0005-0000-0000-0000DD380000}"/>
    <cellStyle name="Input 3 4 2 2 6 2" xfId="14568" xr:uid="{00000000-0005-0000-0000-0000DE380000}"/>
    <cellStyle name="Input 3 4 2 2 7" xfId="14569" xr:uid="{00000000-0005-0000-0000-0000DF380000}"/>
    <cellStyle name="Input 3 4 2 3" xfId="14570" xr:uid="{00000000-0005-0000-0000-0000E0380000}"/>
    <cellStyle name="Input 3 4 2 3 2" xfId="14571" xr:uid="{00000000-0005-0000-0000-0000E1380000}"/>
    <cellStyle name="Input 3 4 2 3 2 2" xfId="14572" xr:uid="{00000000-0005-0000-0000-0000E2380000}"/>
    <cellStyle name="Input 3 4 2 3 3" xfId="14573" xr:uid="{00000000-0005-0000-0000-0000E3380000}"/>
    <cellStyle name="Input 3 4 2 3 3 2" xfId="14574" xr:uid="{00000000-0005-0000-0000-0000E4380000}"/>
    <cellStyle name="Input 3 4 2 3 4" xfId="14575" xr:uid="{00000000-0005-0000-0000-0000E5380000}"/>
    <cellStyle name="Input 3 4 2 3 4 2" xfId="14576" xr:uid="{00000000-0005-0000-0000-0000E6380000}"/>
    <cellStyle name="Input 3 4 2 3 5" xfId="14577" xr:uid="{00000000-0005-0000-0000-0000E7380000}"/>
    <cellStyle name="Input 3 4 2 3 6" xfId="14578" xr:uid="{00000000-0005-0000-0000-0000E8380000}"/>
    <cellStyle name="Input 3 4 2 4" xfId="14579" xr:uid="{00000000-0005-0000-0000-0000E9380000}"/>
    <cellStyle name="Input 3 4 2 4 2" xfId="14580" xr:uid="{00000000-0005-0000-0000-0000EA380000}"/>
    <cellStyle name="Input 3 4 2 4 3" xfId="14581" xr:uid="{00000000-0005-0000-0000-0000EB380000}"/>
    <cellStyle name="Input 3 4 2 4 4" xfId="14582" xr:uid="{00000000-0005-0000-0000-0000EC380000}"/>
    <cellStyle name="Input 3 4 2 4 5" xfId="14583" xr:uid="{00000000-0005-0000-0000-0000ED380000}"/>
    <cellStyle name="Input 3 4 2 5" xfId="14584" xr:uid="{00000000-0005-0000-0000-0000EE380000}"/>
    <cellStyle name="Input 3 4 2 5 2" xfId="14585" xr:uid="{00000000-0005-0000-0000-0000EF380000}"/>
    <cellStyle name="Input 3 4 2 5 3" xfId="14586" xr:uid="{00000000-0005-0000-0000-0000F0380000}"/>
    <cellStyle name="Input 3 4 2 6" xfId="14587" xr:uid="{00000000-0005-0000-0000-0000F1380000}"/>
    <cellStyle name="Input 3 4 2 6 2" xfId="14588" xr:uid="{00000000-0005-0000-0000-0000F2380000}"/>
    <cellStyle name="Input 3 4 2 6 3" xfId="14589" xr:uid="{00000000-0005-0000-0000-0000F3380000}"/>
    <cellStyle name="Input 3 4 2 7" xfId="14590" xr:uid="{00000000-0005-0000-0000-0000F4380000}"/>
    <cellStyle name="Input 3 4 2 7 2" xfId="14591" xr:uid="{00000000-0005-0000-0000-0000F5380000}"/>
    <cellStyle name="Input 3 4 2 8" xfId="14592" xr:uid="{00000000-0005-0000-0000-0000F6380000}"/>
    <cellStyle name="Input 3 4 2 8 2" xfId="14593" xr:uid="{00000000-0005-0000-0000-0000F7380000}"/>
    <cellStyle name="Input 3 4 2 9" xfId="14594" xr:uid="{00000000-0005-0000-0000-0000F8380000}"/>
    <cellStyle name="Input 3 4 2 9 2" xfId="14595" xr:uid="{00000000-0005-0000-0000-0000F9380000}"/>
    <cellStyle name="Input 3 4 20" xfId="14596" xr:uid="{00000000-0005-0000-0000-0000FA380000}"/>
    <cellStyle name="Input 3 4 21" xfId="14597" xr:uid="{00000000-0005-0000-0000-0000FB380000}"/>
    <cellStyle name="Input 3 4 3" xfId="14598" xr:uid="{00000000-0005-0000-0000-0000FC380000}"/>
    <cellStyle name="Input 3 4 3 2" xfId="14599" xr:uid="{00000000-0005-0000-0000-0000FD380000}"/>
    <cellStyle name="Input 3 4 3 2 2" xfId="14600" xr:uid="{00000000-0005-0000-0000-0000FE380000}"/>
    <cellStyle name="Input 3 4 3 2 2 2" xfId="14601" xr:uid="{00000000-0005-0000-0000-0000FF380000}"/>
    <cellStyle name="Input 3 4 3 2 3" xfId="14602" xr:uid="{00000000-0005-0000-0000-000000390000}"/>
    <cellStyle name="Input 3 4 3 2 3 2" xfId="14603" xr:uid="{00000000-0005-0000-0000-000001390000}"/>
    <cellStyle name="Input 3 4 3 2 4" xfId="14604" xr:uid="{00000000-0005-0000-0000-000002390000}"/>
    <cellStyle name="Input 3 4 3 2 4 2" xfId="14605" xr:uid="{00000000-0005-0000-0000-000003390000}"/>
    <cellStyle name="Input 3 4 3 2 5" xfId="14606" xr:uid="{00000000-0005-0000-0000-000004390000}"/>
    <cellStyle name="Input 3 4 3 2 6" xfId="14607" xr:uid="{00000000-0005-0000-0000-000005390000}"/>
    <cellStyle name="Input 3 4 3 3" xfId="14608" xr:uid="{00000000-0005-0000-0000-000006390000}"/>
    <cellStyle name="Input 3 4 3 3 2" xfId="14609" xr:uid="{00000000-0005-0000-0000-000007390000}"/>
    <cellStyle name="Input 3 4 3 3 2 2" xfId="14610" xr:uid="{00000000-0005-0000-0000-000008390000}"/>
    <cellStyle name="Input 3 4 3 3 3" xfId="14611" xr:uid="{00000000-0005-0000-0000-000009390000}"/>
    <cellStyle name="Input 3 4 3 3 4" xfId="14612" xr:uid="{00000000-0005-0000-0000-00000A390000}"/>
    <cellStyle name="Input 3 4 3 3 5" xfId="14613" xr:uid="{00000000-0005-0000-0000-00000B390000}"/>
    <cellStyle name="Input 3 4 3 3 6" xfId="14614" xr:uid="{00000000-0005-0000-0000-00000C390000}"/>
    <cellStyle name="Input 3 4 3 4" xfId="14615" xr:uid="{00000000-0005-0000-0000-00000D390000}"/>
    <cellStyle name="Input 3 4 3 4 2" xfId="14616" xr:uid="{00000000-0005-0000-0000-00000E390000}"/>
    <cellStyle name="Input 3 4 3 5" xfId="14617" xr:uid="{00000000-0005-0000-0000-00000F390000}"/>
    <cellStyle name="Input 3 4 3 6" xfId="14618" xr:uid="{00000000-0005-0000-0000-000010390000}"/>
    <cellStyle name="Input 3 4 3 7" xfId="14619" xr:uid="{00000000-0005-0000-0000-000011390000}"/>
    <cellStyle name="Input 3 4 3 8" xfId="14620" xr:uid="{00000000-0005-0000-0000-000012390000}"/>
    <cellStyle name="Input 3 4 4" xfId="14621" xr:uid="{00000000-0005-0000-0000-000013390000}"/>
    <cellStyle name="Input 3 4 4 2" xfId="14622" xr:uid="{00000000-0005-0000-0000-000014390000}"/>
    <cellStyle name="Input 3 4 4 2 2" xfId="14623" xr:uid="{00000000-0005-0000-0000-000015390000}"/>
    <cellStyle name="Input 3 4 4 2 2 2" xfId="14624" xr:uid="{00000000-0005-0000-0000-000016390000}"/>
    <cellStyle name="Input 3 4 4 2 3" xfId="14625" xr:uid="{00000000-0005-0000-0000-000017390000}"/>
    <cellStyle name="Input 3 4 4 2 4" xfId="14626" xr:uid="{00000000-0005-0000-0000-000018390000}"/>
    <cellStyle name="Input 3 4 4 2 5" xfId="14627" xr:uid="{00000000-0005-0000-0000-000019390000}"/>
    <cellStyle name="Input 3 4 4 2 6" xfId="14628" xr:uid="{00000000-0005-0000-0000-00001A390000}"/>
    <cellStyle name="Input 3 4 4 3" xfId="14629" xr:uid="{00000000-0005-0000-0000-00001B390000}"/>
    <cellStyle name="Input 3 4 4 3 2" xfId="14630" xr:uid="{00000000-0005-0000-0000-00001C390000}"/>
    <cellStyle name="Input 3 4 4 3 2 2" xfId="14631" xr:uid="{00000000-0005-0000-0000-00001D390000}"/>
    <cellStyle name="Input 3 4 4 3 3" xfId="14632" xr:uid="{00000000-0005-0000-0000-00001E390000}"/>
    <cellStyle name="Input 3 4 4 3 4" xfId="14633" xr:uid="{00000000-0005-0000-0000-00001F390000}"/>
    <cellStyle name="Input 3 4 4 3 5" xfId="14634" xr:uid="{00000000-0005-0000-0000-000020390000}"/>
    <cellStyle name="Input 3 4 4 3 6" xfId="14635" xr:uid="{00000000-0005-0000-0000-000021390000}"/>
    <cellStyle name="Input 3 4 4 4" xfId="14636" xr:uid="{00000000-0005-0000-0000-000022390000}"/>
    <cellStyle name="Input 3 4 4 4 2" xfId="14637" xr:uid="{00000000-0005-0000-0000-000023390000}"/>
    <cellStyle name="Input 3 4 4 5" xfId="14638" xr:uid="{00000000-0005-0000-0000-000024390000}"/>
    <cellStyle name="Input 3 4 4 6" xfId="14639" xr:uid="{00000000-0005-0000-0000-000025390000}"/>
    <cellStyle name="Input 3 4 4 7" xfId="14640" xr:uid="{00000000-0005-0000-0000-000026390000}"/>
    <cellStyle name="Input 3 4 4 8" xfId="14641" xr:uid="{00000000-0005-0000-0000-000027390000}"/>
    <cellStyle name="Input 3 4 5" xfId="14642" xr:uid="{00000000-0005-0000-0000-000028390000}"/>
    <cellStyle name="Input 3 4 5 2" xfId="14643" xr:uid="{00000000-0005-0000-0000-000029390000}"/>
    <cellStyle name="Input 3 4 5 2 2" xfId="14644" xr:uid="{00000000-0005-0000-0000-00002A390000}"/>
    <cellStyle name="Input 3 4 5 2 3" xfId="14645" xr:uid="{00000000-0005-0000-0000-00002B390000}"/>
    <cellStyle name="Input 3 4 5 2 4" xfId="14646" xr:uid="{00000000-0005-0000-0000-00002C390000}"/>
    <cellStyle name="Input 3 4 5 2 5" xfId="14647" xr:uid="{00000000-0005-0000-0000-00002D390000}"/>
    <cellStyle name="Input 3 4 5 2 6" xfId="14648" xr:uid="{00000000-0005-0000-0000-00002E390000}"/>
    <cellStyle name="Input 3 4 5 3" xfId="14649" xr:uid="{00000000-0005-0000-0000-00002F390000}"/>
    <cellStyle name="Input 3 4 5 3 2" xfId="14650" xr:uid="{00000000-0005-0000-0000-000030390000}"/>
    <cellStyle name="Input 3 4 5 3 3" xfId="14651" xr:uid="{00000000-0005-0000-0000-000031390000}"/>
    <cellStyle name="Input 3 4 5 3 4" xfId="14652" xr:uid="{00000000-0005-0000-0000-000032390000}"/>
    <cellStyle name="Input 3 4 5 3 5" xfId="14653" xr:uid="{00000000-0005-0000-0000-000033390000}"/>
    <cellStyle name="Input 3 4 5 3 6" xfId="14654" xr:uid="{00000000-0005-0000-0000-000034390000}"/>
    <cellStyle name="Input 3 4 5 4" xfId="14655" xr:uid="{00000000-0005-0000-0000-000035390000}"/>
    <cellStyle name="Input 3 4 5 4 2" xfId="14656" xr:uid="{00000000-0005-0000-0000-000036390000}"/>
    <cellStyle name="Input 3 4 5 5" xfId="14657" xr:uid="{00000000-0005-0000-0000-000037390000}"/>
    <cellStyle name="Input 3 4 5 6" xfId="14658" xr:uid="{00000000-0005-0000-0000-000038390000}"/>
    <cellStyle name="Input 3 4 5 7" xfId="14659" xr:uid="{00000000-0005-0000-0000-000039390000}"/>
    <cellStyle name="Input 3 4 5 8" xfId="14660" xr:uid="{00000000-0005-0000-0000-00003A390000}"/>
    <cellStyle name="Input 3 4 6" xfId="14661" xr:uid="{00000000-0005-0000-0000-00003B390000}"/>
    <cellStyle name="Input 3 4 6 2" xfId="14662" xr:uid="{00000000-0005-0000-0000-00003C390000}"/>
    <cellStyle name="Input 3 4 6 2 2" xfId="14663" xr:uid="{00000000-0005-0000-0000-00003D390000}"/>
    <cellStyle name="Input 3 4 6 2 3" xfId="14664" xr:uid="{00000000-0005-0000-0000-00003E390000}"/>
    <cellStyle name="Input 3 4 6 2 4" xfId="14665" xr:uid="{00000000-0005-0000-0000-00003F390000}"/>
    <cellStyle name="Input 3 4 6 2 5" xfId="14666" xr:uid="{00000000-0005-0000-0000-000040390000}"/>
    <cellStyle name="Input 3 4 6 2 6" xfId="14667" xr:uid="{00000000-0005-0000-0000-000041390000}"/>
    <cellStyle name="Input 3 4 6 3" xfId="14668" xr:uid="{00000000-0005-0000-0000-000042390000}"/>
    <cellStyle name="Input 3 4 6 3 2" xfId="14669" xr:uid="{00000000-0005-0000-0000-000043390000}"/>
    <cellStyle name="Input 3 4 6 3 3" xfId="14670" xr:uid="{00000000-0005-0000-0000-000044390000}"/>
    <cellStyle name="Input 3 4 6 3 4" xfId="14671" xr:uid="{00000000-0005-0000-0000-000045390000}"/>
    <cellStyle name="Input 3 4 6 3 5" xfId="14672" xr:uid="{00000000-0005-0000-0000-000046390000}"/>
    <cellStyle name="Input 3 4 6 3 6" xfId="14673" xr:uid="{00000000-0005-0000-0000-000047390000}"/>
    <cellStyle name="Input 3 4 6 4" xfId="14674" xr:uid="{00000000-0005-0000-0000-000048390000}"/>
    <cellStyle name="Input 3 4 6 4 2" xfId="14675" xr:uid="{00000000-0005-0000-0000-000049390000}"/>
    <cellStyle name="Input 3 4 6 5" xfId="14676" xr:uid="{00000000-0005-0000-0000-00004A390000}"/>
    <cellStyle name="Input 3 4 6 6" xfId="14677" xr:uid="{00000000-0005-0000-0000-00004B390000}"/>
    <cellStyle name="Input 3 4 6 7" xfId="14678" xr:uid="{00000000-0005-0000-0000-00004C390000}"/>
    <cellStyle name="Input 3 4 6 8" xfId="14679" xr:uid="{00000000-0005-0000-0000-00004D390000}"/>
    <cellStyle name="Input 3 4 7" xfId="14680" xr:uid="{00000000-0005-0000-0000-00004E390000}"/>
    <cellStyle name="Input 3 4 7 2" xfId="14681" xr:uid="{00000000-0005-0000-0000-00004F390000}"/>
    <cellStyle name="Input 3 4 7 2 2" xfId="14682" xr:uid="{00000000-0005-0000-0000-000050390000}"/>
    <cellStyle name="Input 3 4 7 2 3" xfId="14683" xr:uid="{00000000-0005-0000-0000-000051390000}"/>
    <cellStyle name="Input 3 4 7 2 4" xfId="14684" xr:uid="{00000000-0005-0000-0000-000052390000}"/>
    <cellStyle name="Input 3 4 7 2 5" xfId="14685" xr:uid="{00000000-0005-0000-0000-000053390000}"/>
    <cellStyle name="Input 3 4 7 2 6" xfId="14686" xr:uid="{00000000-0005-0000-0000-000054390000}"/>
    <cellStyle name="Input 3 4 7 3" xfId="14687" xr:uid="{00000000-0005-0000-0000-000055390000}"/>
    <cellStyle name="Input 3 4 7 3 2" xfId="14688" xr:uid="{00000000-0005-0000-0000-000056390000}"/>
    <cellStyle name="Input 3 4 7 3 3" xfId="14689" xr:uid="{00000000-0005-0000-0000-000057390000}"/>
    <cellStyle name="Input 3 4 7 3 4" xfId="14690" xr:uid="{00000000-0005-0000-0000-000058390000}"/>
    <cellStyle name="Input 3 4 7 3 5" xfId="14691" xr:uid="{00000000-0005-0000-0000-000059390000}"/>
    <cellStyle name="Input 3 4 7 3 6" xfId="14692" xr:uid="{00000000-0005-0000-0000-00005A390000}"/>
    <cellStyle name="Input 3 4 7 4" xfId="14693" xr:uid="{00000000-0005-0000-0000-00005B390000}"/>
    <cellStyle name="Input 3 4 7 4 2" xfId="14694" xr:uid="{00000000-0005-0000-0000-00005C390000}"/>
    <cellStyle name="Input 3 4 7 5" xfId="14695" xr:uid="{00000000-0005-0000-0000-00005D390000}"/>
    <cellStyle name="Input 3 4 7 6" xfId="14696" xr:uid="{00000000-0005-0000-0000-00005E390000}"/>
    <cellStyle name="Input 3 4 7 7" xfId="14697" xr:uid="{00000000-0005-0000-0000-00005F390000}"/>
    <cellStyle name="Input 3 4 7 8" xfId="14698" xr:uid="{00000000-0005-0000-0000-000060390000}"/>
    <cellStyle name="Input 3 4 8" xfId="14699" xr:uid="{00000000-0005-0000-0000-000061390000}"/>
    <cellStyle name="Input 3 4 8 2" xfId="14700" xr:uid="{00000000-0005-0000-0000-000062390000}"/>
    <cellStyle name="Input 3 4 8 2 2" xfId="14701" xr:uid="{00000000-0005-0000-0000-000063390000}"/>
    <cellStyle name="Input 3 4 8 2 3" xfId="14702" xr:uid="{00000000-0005-0000-0000-000064390000}"/>
    <cellStyle name="Input 3 4 8 2 4" xfId="14703" xr:uid="{00000000-0005-0000-0000-000065390000}"/>
    <cellStyle name="Input 3 4 8 2 5" xfId="14704" xr:uid="{00000000-0005-0000-0000-000066390000}"/>
    <cellStyle name="Input 3 4 8 2 6" xfId="14705" xr:uid="{00000000-0005-0000-0000-000067390000}"/>
    <cellStyle name="Input 3 4 8 3" xfId="14706" xr:uid="{00000000-0005-0000-0000-000068390000}"/>
    <cellStyle name="Input 3 4 8 3 2" xfId="14707" xr:uid="{00000000-0005-0000-0000-000069390000}"/>
    <cellStyle name="Input 3 4 8 3 3" xfId="14708" xr:uid="{00000000-0005-0000-0000-00006A390000}"/>
    <cellStyle name="Input 3 4 8 3 4" xfId="14709" xr:uid="{00000000-0005-0000-0000-00006B390000}"/>
    <cellStyle name="Input 3 4 8 3 5" xfId="14710" xr:uid="{00000000-0005-0000-0000-00006C390000}"/>
    <cellStyle name="Input 3 4 8 3 6" xfId="14711" xr:uid="{00000000-0005-0000-0000-00006D390000}"/>
    <cellStyle name="Input 3 4 8 4" xfId="14712" xr:uid="{00000000-0005-0000-0000-00006E390000}"/>
    <cellStyle name="Input 3 4 8 4 2" xfId="14713" xr:uid="{00000000-0005-0000-0000-00006F390000}"/>
    <cellStyle name="Input 3 4 8 5" xfId="14714" xr:uid="{00000000-0005-0000-0000-000070390000}"/>
    <cellStyle name="Input 3 4 8 6" xfId="14715" xr:uid="{00000000-0005-0000-0000-000071390000}"/>
    <cellStyle name="Input 3 4 8 7" xfId="14716" xr:uid="{00000000-0005-0000-0000-000072390000}"/>
    <cellStyle name="Input 3 4 8 8" xfId="14717" xr:uid="{00000000-0005-0000-0000-000073390000}"/>
    <cellStyle name="Input 3 4 9" xfId="14718" xr:uid="{00000000-0005-0000-0000-000074390000}"/>
    <cellStyle name="Input 3 4 9 2" xfId="14719" xr:uid="{00000000-0005-0000-0000-000075390000}"/>
    <cellStyle name="Input 3 4 9 2 2" xfId="14720" xr:uid="{00000000-0005-0000-0000-000076390000}"/>
    <cellStyle name="Input 3 4 9 2 3" xfId="14721" xr:uid="{00000000-0005-0000-0000-000077390000}"/>
    <cellStyle name="Input 3 4 9 2 4" xfId="14722" xr:uid="{00000000-0005-0000-0000-000078390000}"/>
    <cellStyle name="Input 3 4 9 2 5" xfId="14723" xr:uid="{00000000-0005-0000-0000-000079390000}"/>
    <cellStyle name="Input 3 4 9 2 6" xfId="14724" xr:uid="{00000000-0005-0000-0000-00007A390000}"/>
    <cellStyle name="Input 3 4 9 3" xfId="14725" xr:uid="{00000000-0005-0000-0000-00007B390000}"/>
    <cellStyle name="Input 3 4 9 3 2" xfId="14726" xr:uid="{00000000-0005-0000-0000-00007C390000}"/>
    <cellStyle name="Input 3 4 9 3 3" xfId="14727" xr:uid="{00000000-0005-0000-0000-00007D390000}"/>
    <cellStyle name="Input 3 4 9 3 4" xfId="14728" xr:uid="{00000000-0005-0000-0000-00007E390000}"/>
    <cellStyle name="Input 3 4 9 3 5" xfId="14729" xr:uid="{00000000-0005-0000-0000-00007F390000}"/>
    <cellStyle name="Input 3 4 9 3 6" xfId="14730" xr:uid="{00000000-0005-0000-0000-000080390000}"/>
    <cellStyle name="Input 3 4 9 4" xfId="14731" xr:uid="{00000000-0005-0000-0000-000081390000}"/>
    <cellStyle name="Input 3 4 9 4 2" xfId="14732" xr:uid="{00000000-0005-0000-0000-000082390000}"/>
    <cellStyle name="Input 3 4 9 5" xfId="14733" xr:uid="{00000000-0005-0000-0000-000083390000}"/>
    <cellStyle name="Input 3 4 9 6" xfId="14734" xr:uid="{00000000-0005-0000-0000-000084390000}"/>
    <cellStyle name="Input 3 4 9 7" xfId="14735" xr:uid="{00000000-0005-0000-0000-000085390000}"/>
    <cellStyle name="Input 3 4 9 8" xfId="14736" xr:uid="{00000000-0005-0000-0000-000086390000}"/>
    <cellStyle name="Input 3 5" xfId="14737" xr:uid="{00000000-0005-0000-0000-000087390000}"/>
    <cellStyle name="Input 3 5 10" xfId="14738" xr:uid="{00000000-0005-0000-0000-000088390000}"/>
    <cellStyle name="Input 3 5 11" xfId="14739" xr:uid="{00000000-0005-0000-0000-000089390000}"/>
    <cellStyle name="Input 3 5 2" xfId="14740" xr:uid="{00000000-0005-0000-0000-00008A390000}"/>
    <cellStyle name="Input 3 5 2 2" xfId="14741" xr:uid="{00000000-0005-0000-0000-00008B390000}"/>
    <cellStyle name="Input 3 5 2 2 2" xfId="14742" xr:uid="{00000000-0005-0000-0000-00008C390000}"/>
    <cellStyle name="Input 3 5 2 2 2 2" xfId="14743" xr:uid="{00000000-0005-0000-0000-00008D390000}"/>
    <cellStyle name="Input 3 5 2 2 2 2 2" xfId="14744" xr:uid="{00000000-0005-0000-0000-00008E390000}"/>
    <cellStyle name="Input 3 5 2 2 2 3" xfId="14745" xr:uid="{00000000-0005-0000-0000-00008F390000}"/>
    <cellStyle name="Input 3 5 2 2 2 3 2" xfId="14746" xr:uid="{00000000-0005-0000-0000-000090390000}"/>
    <cellStyle name="Input 3 5 2 2 2 4" xfId="14747" xr:uid="{00000000-0005-0000-0000-000091390000}"/>
    <cellStyle name="Input 3 5 2 2 3" xfId="14748" xr:uid="{00000000-0005-0000-0000-000092390000}"/>
    <cellStyle name="Input 3 5 2 2 3 2" xfId="14749" xr:uid="{00000000-0005-0000-0000-000093390000}"/>
    <cellStyle name="Input 3 5 2 2 4" xfId="14750" xr:uid="{00000000-0005-0000-0000-000094390000}"/>
    <cellStyle name="Input 3 5 2 2 4 2" xfId="14751" xr:uid="{00000000-0005-0000-0000-000095390000}"/>
    <cellStyle name="Input 3 5 2 2 5" xfId="14752" xr:uid="{00000000-0005-0000-0000-000096390000}"/>
    <cellStyle name="Input 3 5 2 2 5 2" xfId="14753" xr:uid="{00000000-0005-0000-0000-000097390000}"/>
    <cellStyle name="Input 3 5 2 2 6" xfId="14754" xr:uid="{00000000-0005-0000-0000-000098390000}"/>
    <cellStyle name="Input 3 5 2 3" xfId="14755" xr:uid="{00000000-0005-0000-0000-000099390000}"/>
    <cellStyle name="Input 3 5 2 3 2" xfId="14756" xr:uid="{00000000-0005-0000-0000-00009A390000}"/>
    <cellStyle name="Input 3 5 2 3 2 2" xfId="14757" xr:uid="{00000000-0005-0000-0000-00009B390000}"/>
    <cellStyle name="Input 3 5 2 3 3" xfId="14758" xr:uid="{00000000-0005-0000-0000-00009C390000}"/>
    <cellStyle name="Input 3 5 2 3 3 2" xfId="14759" xr:uid="{00000000-0005-0000-0000-00009D390000}"/>
    <cellStyle name="Input 3 5 2 3 4" xfId="14760" xr:uid="{00000000-0005-0000-0000-00009E390000}"/>
    <cellStyle name="Input 3 5 2 3 5" xfId="14761" xr:uid="{00000000-0005-0000-0000-00009F390000}"/>
    <cellStyle name="Input 3 5 2 4" xfId="14762" xr:uid="{00000000-0005-0000-0000-0000A0390000}"/>
    <cellStyle name="Input 3 5 2 4 2" xfId="14763" xr:uid="{00000000-0005-0000-0000-0000A1390000}"/>
    <cellStyle name="Input 3 5 2 5" xfId="14764" xr:uid="{00000000-0005-0000-0000-0000A2390000}"/>
    <cellStyle name="Input 3 5 2 5 2" xfId="14765" xr:uid="{00000000-0005-0000-0000-0000A3390000}"/>
    <cellStyle name="Input 3 5 2 6" xfId="14766" xr:uid="{00000000-0005-0000-0000-0000A4390000}"/>
    <cellStyle name="Input 3 5 2 6 2" xfId="14767" xr:uid="{00000000-0005-0000-0000-0000A5390000}"/>
    <cellStyle name="Input 3 5 2 7" xfId="14768" xr:uid="{00000000-0005-0000-0000-0000A6390000}"/>
    <cellStyle name="Input 3 5 2 7 2" xfId="14769" xr:uid="{00000000-0005-0000-0000-0000A7390000}"/>
    <cellStyle name="Input 3 5 2 8" xfId="14770" xr:uid="{00000000-0005-0000-0000-0000A8390000}"/>
    <cellStyle name="Input 3 5 3" xfId="14771" xr:uid="{00000000-0005-0000-0000-0000A9390000}"/>
    <cellStyle name="Input 3 5 3 2" xfId="14772" xr:uid="{00000000-0005-0000-0000-0000AA390000}"/>
    <cellStyle name="Input 3 5 3 2 2" xfId="14773" xr:uid="{00000000-0005-0000-0000-0000AB390000}"/>
    <cellStyle name="Input 3 5 3 2 2 2" xfId="14774" xr:uid="{00000000-0005-0000-0000-0000AC390000}"/>
    <cellStyle name="Input 3 5 3 2 3" xfId="14775" xr:uid="{00000000-0005-0000-0000-0000AD390000}"/>
    <cellStyle name="Input 3 5 3 2 3 2" xfId="14776" xr:uid="{00000000-0005-0000-0000-0000AE390000}"/>
    <cellStyle name="Input 3 5 3 2 4" xfId="14777" xr:uid="{00000000-0005-0000-0000-0000AF390000}"/>
    <cellStyle name="Input 3 5 3 3" xfId="14778" xr:uid="{00000000-0005-0000-0000-0000B0390000}"/>
    <cellStyle name="Input 3 5 3 3 2" xfId="14779" xr:uid="{00000000-0005-0000-0000-0000B1390000}"/>
    <cellStyle name="Input 3 5 3 4" xfId="14780" xr:uid="{00000000-0005-0000-0000-0000B2390000}"/>
    <cellStyle name="Input 3 5 3 4 2" xfId="14781" xr:uid="{00000000-0005-0000-0000-0000B3390000}"/>
    <cellStyle name="Input 3 5 3 5" xfId="14782" xr:uid="{00000000-0005-0000-0000-0000B4390000}"/>
    <cellStyle name="Input 3 5 3 5 2" xfId="14783" xr:uid="{00000000-0005-0000-0000-0000B5390000}"/>
    <cellStyle name="Input 3 5 3 6" xfId="14784" xr:uid="{00000000-0005-0000-0000-0000B6390000}"/>
    <cellStyle name="Input 3 5 3 6 2" xfId="14785" xr:uid="{00000000-0005-0000-0000-0000B7390000}"/>
    <cellStyle name="Input 3 5 3 7" xfId="14786" xr:uid="{00000000-0005-0000-0000-0000B8390000}"/>
    <cellStyle name="Input 3 5 4" xfId="14787" xr:uid="{00000000-0005-0000-0000-0000B9390000}"/>
    <cellStyle name="Input 3 5 4 2" xfId="14788" xr:uid="{00000000-0005-0000-0000-0000BA390000}"/>
    <cellStyle name="Input 3 5 4 2 2" xfId="14789" xr:uid="{00000000-0005-0000-0000-0000BB390000}"/>
    <cellStyle name="Input 3 5 4 3" xfId="14790" xr:uid="{00000000-0005-0000-0000-0000BC390000}"/>
    <cellStyle name="Input 3 5 4 3 2" xfId="14791" xr:uid="{00000000-0005-0000-0000-0000BD390000}"/>
    <cellStyle name="Input 3 5 4 4" xfId="14792" xr:uid="{00000000-0005-0000-0000-0000BE390000}"/>
    <cellStyle name="Input 3 5 4 4 2" xfId="14793" xr:uid="{00000000-0005-0000-0000-0000BF390000}"/>
    <cellStyle name="Input 3 5 4 5" xfId="14794" xr:uid="{00000000-0005-0000-0000-0000C0390000}"/>
    <cellStyle name="Input 3 5 4 6" xfId="14795" xr:uid="{00000000-0005-0000-0000-0000C1390000}"/>
    <cellStyle name="Input 3 5 5" xfId="14796" xr:uid="{00000000-0005-0000-0000-0000C2390000}"/>
    <cellStyle name="Input 3 5 5 2" xfId="14797" xr:uid="{00000000-0005-0000-0000-0000C3390000}"/>
    <cellStyle name="Input 3 5 5 3" xfId="14798" xr:uid="{00000000-0005-0000-0000-0000C4390000}"/>
    <cellStyle name="Input 3 5 6" xfId="14799" xr:uid="{00000000-0005-0000-0000-0000C5390000}"/>
    <cellStyle name="Input 3 5 6 2" xfId="14800" xr:uid="{00000000-0005-0000-0000-0000C6390000}"/>
    <cellStyle name="Input 3 5 7" xfId="14801" xr:uid="{00000000-0005-0000-0000-0000C7390000}"/>
    <cellStyle name="Input 3 5 7 2" xfId="14802" xr:uid="{00000000-0005-0000-0000-0000C8390000}"/>
    <cellStyle name="Input 3 5 8" xfId="14803" xr:uid="{00000000-0005-0000-0000-0000C9390000}"/>
    <cellStyle name="Input 3 5 8 2" xfId="14804" xr:uid="{00000000-0005-0000-0000-0000CA390000}"/>
    <cellStyle name="Input 3 5 9" xfId="14805" xr:uid="{00000000-0005-0000-0000-0000CB390000}"/>
    <cellStyle name="Input 3 6" xfId="14806" xr:uid="{00000000-0005-0000-0000-0000CC390000}"/>
    <cellStyle name="Input 3 6 10" xfId="14807" xr:uid="{00000000-0005-0000-0000-0000CD390000}"/>
    <cellStyle name="Input 3 6 11" xfId="14808" xr:uid="{00000000-0005-0000-0000-0000CE390000}"/>
    <cellStyle name="Input 3 6 12" xfId="14809" xr:uid="{00000000-0005-0000-0000-0000CF390000}"/>
    <cellStyle name="Input 3 6 2" xfId="14810" xr:uid="{00000000-0005-0000-0000-0000D0390000}"/>
    <cellStyle name="Input 3 6 2 2" xfId="14811" xr:uid="{00000000-0005-0000-0000-0000D1390000}"/>
    <cellStyle name="Input 3 6 2 2 2" xfId="14812" xr:uid="{00000000-0005-0000-0000-0000D2390000}"/>
    <cellStyle name="Input 3 6 2 2 2 2" xfId="14813" xr:uid="{00000000-0005-0000-0000-0000D3390000}"/>
    <cellStyle name="Input 3 6 2 2 2 2 2" xfId="14814" xr:uid="{00000000-0005-0000-0000-0000D4390000}"/>
    <cellStyle name="Input 3 6 2 2 2 3" xfId="14815" xr:uid="{00000000-0005-0000-0000-0000D5390000}"/>
    <cellStyle name="Input 3 6 2 2 2 3 2" xfId="14816" xr:uid="{00000000-0005-0000-0000-0000D6390000}"/>
    <cellStyle name="Input 3 6 2 2 2 4" xfId="14817" xr:uid="{00000000-0005-0000-0000-0000D7390000}"/>
    <cellStyle name="Input 3 6 2 2 3" xfId="14818" xr:uid="{00000000-0005-0000-0000-0000D8390000}"/>
    <cellStyle name="Input 3 6 2 2 3 2" xfId="14819" xr:uid="{00000000-0005-0000-0000-0000D9390000}"/>
    <cellStyle name="Input 3 6 2 2 4" xfId="14820" xr:uid="{00000000-0005-0000-0000-0000DA390000}"/>
    <cellStyle name="Input 3 6 2 2 4 2" xfId="14821" xr:uid="{00000000-0005-0000-0000-0000DB390000}"/>
    <cellStyle name="Input 3 6 2 2 5" xfId="14822" xr:uid="{00000000-0005-0000-0000-0000DC390000}"/>
    <cellStyle name="Input 3 6 2 2 5 2" xfId="14823" xr:uid="{00000000-0005-0000-0000-0000DD390000}"/>
    <cellStyle name="Input 3 6 2 2 6" xfId="14824" xr:uid="{00000000-0005-0000-0000-0000DE390000}"/>
    <cellStyle name="Input 3 6 2 3" xfId="14825" xr:uid="{00000000-0005-0000-0000-0000DF390000}"/>
    <cellStyle name="Input 3 6 2 3 2" xfId="14826" xr:uid="{00000000-0005-0000-0000-0000E0390000}"/>
    <cellStyle name="Input 3 6 2 3 2 2" xfId="14827" xr:uid="{00000000-0005-0000-0000-0000E1390000}"/>
    <cellStyle name="Input 3 6 2 3 3" xfId="14828" xr:uid="{00000000-0005-0000-0000-0000E2390000}"/>
    <cellStyle name="Input 3 6 2 3 3 2" xfId="14829" xr:uid="{00000000-0005-0000-0000-0000E3390000}"/>
    <cellStyle name="Input 3 6 2 3 4" xfId="14830" xr:uid="{00000000-0005-0000-0000-0000E4390000}"/>
    <cellStyle name="Input 3 6 2 4" xfId="14831" xr:uid="{00000000-0005-0000-0000-0000E5390000}"/>
    <cellStyle name="Input 3 6 2 4 2" xfId="14832" xr:uid="{00000000-0005-0000-0000-0000E6390000}"/>
    <cellStyle name="Input 3 6 2 5" xfId="14833" xr:uid="{00000000-0005-0000-0000-0000E7390000}"/>
    <cellStyle name="Input 3 6 2 5 2" xfId="14834" xr:uid="{00000000-0005-0000-0000-0000E8390000}"/>
    <cellStyle name="Input 3 6 2 6" xfId="14835" xr:uid="{00000000-0005-0000-0000-0000E9390000}"/>
    <cellStyle name="Input 3 6 2 6 2" xfId="14836" xr:uid="{00000000-0005-0000-0000-0000EA390000}"/>
    <cellStyle name="Input 3 6 2 7" xfId="14837" xr:uid="{00000000-0005-0000-0000-0000EB390000}"/>
    <cellStyle name="Input 3 6 2 7 2" xfId="14838" xr:uid="{00000000-0005-0000-0000-0000EC390000}"/>
    <cellStyle name="Input 3 6 2 8" xfId="14839" xr:uid="{00000000-0005-0000-0000-0000ED390000}"/>
    <cellStyle name="Input 3 6 2 8 2" xfId="14840" xr:uid="{00000000-0005-0000-0000-0000EE390000}"/>
    <cellStyle name="Input 3 6 2 9" xfId="14841" xr:uid="{00000000-0005-0000-0000-0000EF390000}"/>
    <cellStyle name="Input 3 6 3" xfId="14842" xr:uid="{00000000-0005-0000-0000-0000F0390000}"/>
    <cellStyle name="Input 3 6 3 2" xfId="14843" xr:uid="{00000000-0005-0000-0000-0000F1390000}"/>
    <cellStyle name="Input 3 6 3 2 2" xfId="14844" xr:uid="{00000000-0005-0000-0000-0000F2390000}"/>
    <cellStyle name="Input 3 6 3 2 2 2" xfId="14845" xr:uid="{00000000-0005-0000-0000-0000F3390000}"/>
    <cellStyle name="Input 3 6 3 2 3" xfId="14846" xr:uid="{00000000-0005-0000-0000-0000F4390000}"/>
    <cellStyle name="Input 3 6 3 2 3 2" xfId="14847" xr:uid="{00000000-0005-0000-0000-0000F5390000}"/>
    <cellStyle name="Input 3 6 3 2 4" xfId="14848" xr:uid="{00000000-0005-0000-0000-0000F6390000}"/>
    <cellStyle name="Input 3 6 3 3" xfId="14849" xr:uid="{00000000-0005-0000-0000-0000F7390000}"/>
    <cellStyle name="Input 3 6 3 3 2" xfId="14850" xr:uid="{00000000-0005-0000-0000-0000F8390000}"/>
    <cellStyle name="Input 3 6 3 4" xfId="14851" xr:uid="{00000000-0005-0000-0000-0000F9390000}"/>
    <cellStyle name="Input 3 6 3 4 2" xfId="14852" xr:uid="{00000000-0005-0000-0000-0000FA390000}"/>
    <cellStyle name="Input 3 6 3 5" xfId="14853" xr:uid="{00000000-0005-0000-0000-0000FB390000}"/>
    <cellStyle name="Input 3 6 3 5 2" xfId="14854" xr:uid="{00000000-0005-0000-0000-0000FC390000}"/>
    <cellStyle name="Input 3 6 3 6" xfId="14855" xr:uid="{00000000-0005-0000-0000-0000FD390000}"/>
    <cellStyle name="Input 3 6 3 6 2" xfId="14856" xr:uid="{00000000-0005-0000-0000-0000FE390000}"/>
    <cellStyle name="Input 3 6 3 7" xfId="14857" xr:uid="{00000000-0005-0000-0000-0000FF390000}"/>
    <cellStyle name="Input 3 6 3 7 2" xfId="14858" xr:uid="{00000000-0005-0000-0000-0000003A0000}"/>
    <cellStyle name="Input 3 6 3 8" xfId="14859" xr:uid="{00000000-0005-0000-0000-0000013A0000}"/>
    <cellStyle name="Input 3 6 4" xfId="14860" xr:uid="{00000000-0005-0000-0000-0000023A0000}"/>
    <cellStyle name="Input 3 6 4 2" xfId="14861" xr:uid="{00000000-0005-0000-0000-0000033A0000}"/>
    <cellStyle name="Input 3 6 4 2 2" xfId="14862" xr:uid="{00000000-0005-0000-0000-0000043A0000}"/>
    <cellStyle name="Input 3 6 4 3" xfId="14863" xr:uid="{00000000-0005-0000-0000-0000053A0000}"/>
    <cellStyle name="Input 3 6 4 3 2" xfId="14864" xr:uid="{00000000-0005-0000-0000-0000063A0000}"/>
    <cellStyle name="Input 3 6 4 4" xfId="14865" xr:uid="{00000000-0005-0000-0000-0000073A0000}"/>
    <cellStyle name="Input 3 6 4 4 2" xfId="14866" xr:uid="{00000000-0005-0000-0000-0000083A0000}"/>
    <cellStyle name="Input 3 6 4 5" xfId="14867" xr:uid="{00000000-0005-0000-0000-0000093A0000}"/>
    <cellStyle name="Input 3 6 4 6" xfId="14868" xr:uid="{00000000-0005-0000-0000-00000A3A0000}"/>
    <cellStyle name="Input 3 6 5" xfId="14869" xr:uid="{00000000-0005-0000-0000-00000B3A0000}"/>
    <cellStyle name="Input 3 6 5 2" xfId="14870" xr:uid="{00000000-0005-0000-0000-00000C3A0000}"/>
    <cellStyle name="Input 3 6 5 3" xfId="14871" xr:uid="{00000000-0005-0000-0000-00000D3A0000}"/>
    <cellStyle name="Input 3 6 6" xfId="14872" xr:uid="{00000000-0005-0000-0000-00000E3A0000}"/>
    <cellStyle name="Input 3 6 6 2" xfId="14873" xr:uid="{00000000-0005-0000-0000-00000F3A0000}"/>
    <cellStyle name="Input 3 6 7" xfId="14874" xr:uid="{00000000-0005-0000-0000-0000103A0000}"/>
    <cellStyle name="Input 3 6 7 2" xfId="14875" xr:uid="{00000000-0005-0000-0000-0000113A0000}"/>
    <cellStyle name="Input 3 6 8" xfId="14876" xr:uid="{00000000-0005-0000-0000-0000123A0000}"/>
    <cellStyle name="Input 3 6 8 2" xfId="14877" xr:uid="{00000000-0005-0000-0000-0000133A0000}"/>
    <cellStyle name="Input 3 6 9" xfId="14878" xr:uid="{00000000-0005-0000-0000-0000143A0000}"/>
    <cellStyle name="Input 3 6 9 2" xfId="14879" xr:uid="{00000000-0005-0000-0000-0000153A0000}"/>
    <cellStyle name="Input 3 7" xfId="14880" xr:uid="{00000000-0005-0000-0000-0000163A0000}"/>
    <cellStyle name="Input 3 7 2" xfId="14881" xr:uid="{00000000-0005-0000-0000-0000173A0000}"/>
    <cellStyle name="Input 3 7 2 2" xfId="14882" xr:uid="{00000000-0005-0000-0000-0000183A0000}"/>
    <cellStyle name="Input 3 7 2 2 2" xfId="14883" xr:uid="{00000000-0005-0000-0000-0000193A0000}"/>
    <cellStyle name="Input 3 7 2 2 2 2" xfId="14884" xr:uid="{00000000-0005-0000-0000-00001A3A0000}"/>
    <cellStyle name="Input 3 7 2 2 3" xfId="14885" xr:uid="{00000000-0005-0000-0000-00001B3A0000}"/>
    <cellStyle name="Input 3 7 2 2 3 2" xfId="14886" xr:uid="{00000000-0005-0000-0000-00001C3A0000}"/>
    <cellStyle name="Input 3 7 2 2 4" xfId="14887" xr:uid="{00000000-0005-0000-0000-00001D3A0000}"/>
    <cellStyle name="Input 3 7 2 3" xfId="14888" xr:uid="{00000000-0005-0000-0000-00001E3A0000}"/>
    <cellStyle name="Input 3 7 2 3 2" xfId="14889" xr:uid="{00000000-0005-0000-0000-00001F3A0000}"/>
    <cellStyle name="Input 3 7 2 4" xfId="14890" xr:uid="{00000000-0005-0000-0000-0000203A0000}"/>
    <cellStyle name="Input 3 7 2 4 2" xfId="14891" xr:uid="{00000000-0005-0000-0000-0000213A0000}"/>
    <cellStyle name="Input 3 7 2 5" xfId="14892" xr:uid="{00000000-0005-0000-0000-0000223A0000}"/>
    <cellStyle name="Input 3 7 2 5 2" xfId="14893" xr:uid="{00000000-0005-0000-0000-0000233A0000}"/>
    <cellStyle name="Input 3 7 2 6" xfId="14894" xr:uid="{00000000-0005-0000-0000-0000243A0000}"/>
    <cellStyle name="Input 3 7 3" xfId="14895" xr:uid="{00000000-0005-0000-0000-0000253A0000}"/>
    <cellStyle name="Input 3 7 3 2" xfId="14896" xr:uid="{00000000-0005-0000-0000-0000263A0000}"/>
    <cellStyle name="Input 3 7 3 2 2" xfId="14897" xr:uid="{00000000-0005-0000-0000-0000273A0000}"/>
    <cellStyle name="Input 3 7 3 3" xfId="14898" xr:uid="{00000000-0005-0000-0000-0000283A0000}"/>
    <cellStyle name="Input 3 7 3 3 2" xfId="14899" xr:uid="{00000000-0005-0000-0000-0000293A0000}"/>
    <cellStyle name="Input 3 7 3 4" xfId="14900" xr:uid="{00000000-0005-0000-0000-00002A3A0000}"/>
    <cellStyle name="Input 3 7 3 4 2" xfId="14901" xr:uid="{00000000-0005-0000-0000-00002B3A0000}"/>
    <cellStyle name="Input 3 7 3 5" xfId="14902" xr:uid="{00000000-0005-0000-0000-00002C3A0000}"/>
    <cellStyle name="Input 3 7 3 6" xfId="14903" xr:uid="{00000000-0005-0000-0000-00002D3A0000}"/>
    <cellStyle name="Input 3 7 4" xfId="14904" xr:uid="{00000000-0005-0000-0000-00002E3A0000}"/>
    <cellStyle name="Input 3 7 4 2" xfId="14905" xr:uid="{00000000-0005-0000-0000-00002F3A0000}"/>
    <cellStyle name="Input 3 7 5" xfId="14906" xr:uid="{00000000-0005-0000-0000-0000303A0000}"/>
    <cellStyle name="Input 3 7 5 2" xfId="14907" xr:uid="{00000000-0005-0000-0000-0000313A0000}"/>
    <cellStyle name="Input 3 7 6" xfId="14908" xr:uid="{00000000-0005-0000-0000-0000323A0000}"/>
    <cellStyle name="Input 3 8" xfId="14909" xr:uid="{00000000-0005-0000-0000-0000333A0000}"/>
    <cellStyle name="Input 3 8 2" xfId="14910" xr:uid="{00000000-0005-0000-0000-0000343A0000}"/>
    <cellStyle name="Input 3 8 2 2" xfId="14911" xr:uid="{00000000-0005-0000-0000-0000353A0000}"/>
    <cellStyle name="Input 3 8 2 2 2" xfId="14912" xr:uid="{00000000-0005-0000-0000-0000363A0000}"/>
    <cellStyle name="Input 3 8 2 2 3" xfId="14913" xr:uid="{00000000-0005-0000-0000-0000373A0000}"/>
    <cellStyle name="Input 3 8 2 3" xfId="14914" xr:uid="{00000000-0005-0000-0000-0000383A0000}"/>
    <cellStyle name="Input 3 8 2 3 2" xfId="14915" xr:uid="{00000000-0005-0000-0000-0000393A0000}"/>
    <cellStyle name="Input 3 8 2 4" xfId="14916" xr:uid="{00000000-0005-0000-0000-00003A3A0000}"/>
    <cellStyle name="Input 3 8 2 4 2" xfId="14917" xr:uid="{00000000-0005-0000-0000-00003B3A0000}"/>
    <cellStyle name="Input 3 8 2 5" xfId="14918" xr:uid="{00000000-0005-0000-0000-00003C3A0000}"/>
    <cellStyle name="Input 3 8 3" xfId="14919" xr:uid="{00000000-0005-0000-0000-00003D3A0000}"/>
    <cellStyle name="Input 3 8 3 2" xfId="14920" xr:uid="{00000000-0005-0000-0000-00003E3A0000}"/>
    <cellStyle name="Input 3 8 3 3" xfId="14921" xr:uid="{00000000-0005-0000-0000-00003F3A0000}"/>
    <cellStyle name="Input 3 8 4" xfId="14922" xr:uid="{00000000-0005-0000-0000-0000403A0000}"/>
    <cellStyle name="Input 3 8 4 2" xfId="14923" xr:uid="{00000000-0005-0000-0000-0000413A0000}"/>
    <cellStyle name="Input 3 8 5" xfId="14924" xr:uid="{00000000-0005-0000-0000-0000423A0000}"/>
    <cellStyle name="Input 3 8 5 2" xfId="14925" xr:uid="{00000000-0005-0000-0000-0000433A0000}"/>
    <cellStyle name="Input 3 8 6" xfId="14926" xr:uid="{00000000-0005-0000-0000-0000443A0000}"/>
    <cellStyle name="Input 3 9" xfId="14927" xr:uid="{00000000-0005-0000-0000-0000453A0000}"/>
    <cellStyle name="Input 3 9 2" xfId="14928" xr:uid="{00000000-0005-0000-0000-0000463A0000}"/>
    <cellStyle name="Input 3 9 2 2" xfId="14929" xr:uid="{00000000-0005-0000-0000-0000473A0000}"/>
    <cellStyle name="Input 3 9 3" xfId="14930" xr:uid="{00000000-0005-0000-0000-0000483A0000}"/>
    <cellStyle name="Input 3 9 3 2" xfId="14931" xr:uid="{00000000-0005-0000-0000-0000493A0000}"/>
    <cellStyle name="Input 3 9 4" xfId="14932" xr:uid="{00000000-0005-0000-0000-00004A3A0000}"/>
    <cellStyle name="Input 3 9 4 2" xfId="14933" xr:uid="{00000000-0005-0000-0000-00004B3A0000}"/>
    <cellStyle name="Input 3 9 5" xfId="14934" xr:uid="{00000000-0005-0000-0000-00004C3A0000}"/>
    <cellStyle name="Input 4" xfId="14935" xr:uid="{00000000-0005-0000-0000-00004D3A0000}"/>
    <cellStyle name="Input 4 10" xfId="14936" xr:uid="{00000000-0005-0000-0000-00004E3A0000}"/>
    <cellStyle name="Input 4 10 2" xfId="14937" xr:uid="{00000000-0005-0000-0000-00004F3A0000}"/>
    <cellStyle name="Input 4 10 2 2" xfId="14938" xr:uid="{00000000-0005-0000-0000-0000503A0000}"/>
    <cellStyle name="Input 4 10 3" xfId="14939" xr:uid="{00000000-0005-0000-0000-0000513A0000}"/>
    <cellStyle name="Input 4 10 3 2" xfId="14940" xr:uid="{00000000-0005-0000-0000-0000523A0000}"/>
    <cellStyle name="Input 4 10 4" xfId="14941" xr:uid="{00000000-0005-0000-0000-0000533A0000}"/>
    <cellStyle name="Input 4 10 5" xfId="14942" xr:uid="{00000000-0005-0000-0000-0000543A0000}"/>
    <cellStyle name="Input 4 11" xfId="14943" xr:uid="{00000000-0005-0000-0000-0000553A0000}"/>
    <cellStyle name="Input 4 11 2" xfId="14944" xr:uid="{00000000-0005-0000-0000-0000563A0000}"/>
    <cellStyle name="Input 4 12" xfId="14945" xr:uid="{00000000-0005-0000-0000-0000573A0000}"/>
    <cellStyle name="Input 4 12 2" xfId="14946" xr:uid="{00000000-0005-0000-0000-0000583A0000}"/>
    <cellStyle name="Input 4 13" xfId="14947" xr:uid="{00000000-0005-0000-0000-0000593A0000}"/>
    <cellStyle name="Input 4 14" xfId="14948" xr:uid="{00000000-0005-0000-0000-00005A3A0000}"/>
    <cellStyle name="Input 4 15" xfId="14949" xr:uid="{00000000-0005-0000-0000-00005B3A0000}"/>
    <cellStyle name="Input 4 16" xfId="14950" xr:uid="{00000000-0005-0000-0000-00005C3A0000}"/>
    <cellStyle name="Input 4 2" xfId="14951" xr:uid="{00000000-0005-0000-0000-00005D3A0000}"/>
    <cellStyle name="Input 4 2 10" xfId="14952" xr:uid="{00000000-0005-0000-0000-00005E3A0000}"/>
    <cellStyle name="Input 4 2 11" xfId="14953" xr:uid="{00000000-0005-0000-0000-00005F3A0000}"/>
    <cellStyle name="Input 4 2 12" xfId="14954" xr:uid="{00000000-0005-0000-0000-0000603A0000}"/>
    <cellStyle name="Input 4 2 13" xfId="14955" xr:uid="{00000000-0005-0000-0000-0000613A0000}"/>
    <cellStyle name="Input 4 2 14" xfId="14956" xr:uid="{00000000-0005-0000-0000-0000623A0000}"/>
    <cellStyle name="Input 4 2 2" xfId="14957" xr:uid="{00000000-0005-0000-0000-0000633A0000}"/>
    <cellStyle name="Input 4 2 2 10" xfId="14958" xr:uid="{00000000-0005-0000-0000-0000643A0000}"/>
    <cellStyle name="Input 4 2 2 10 2" xfId="14959" xr:uid="{00000000-0005-0000-0000-0000653A0000}"/>
    <cellStyle name="Input 4 2 2 10 2 2" xfId="14960" xr:uid="{00000000-0005-0000-0000-0000663A0000}"/>
    <cellStyle name="Input 4 2 2 10 2 3" xfId="14961" xr:uid="{00000000-0005-0000-0000-0000673A0000}"/>
    <cellStyle name="Input 4 2 2 10 2 4" xfId="14962" xr:uid="{00000000-0005-0000-0000-0000683A0000}"/>
    <cellStyle name="Input 4 2 2 10 2 5" xfId="14963" xr:uid="{00000000-0005-0000-0000-0000693A0000}"/>
    <cellStyle name="Input 4 2 2 10 2 6" xfId="14964" xr:uid="{00000000-0005-0000-0000-00006A3A0000}"/>
    <cellStyle name="Input 4 2 2 10 3" xfId="14965" xr:uid="{00000000-0005-0000-0000-00006B3A0000}"/>
    <cellStyle name="Input 4 2 2 10 3 2" xfId="14966" xr:uid="{00000000-0005-0000-0000-00006C3A0000}"/>
    <cellStyle name="Input 4 2 2 10 3 3" xfId="14967" xr:uid="{00000000-0005-0000-0000-00006D3A0000}"/>
    <cellStyle name="Input 4 2 2 10 3 4" xfId="14968" xr:uid="{00000000-0005-0000-0000-00006E3A0000}"/>
    <cellStyle name="Input 4 2 2 10 3 5" xfId="14969" xr:uid="{00000000-0005-0000-0000-00006F3A0000}"/>
    <cellStyle name="Input 4 2 2 10 3 6" xfId="14970" xr:uid="{00000000-0005-0000-0000-0000703A0000}"/>
    <cellStyle name="Input 4 2 2 10 4" xfId="14971" xr:uid="{00000000-0005-0000-0000-0000713A0000}"/>
    <cellStyle name="Input 4 2 2 10 5" xfId="14972" xr:uid="{00000000-0005-0000-0000-0000723A0000}"/>
    <cellStyle name="Input 4 2 2 10 6" xfId="14973" xr:uid="{00000000-0005-0000-0000-0000733A0000}"/>
    <cellStyle name="Input 4 2 2 10 7" xfId="14974" xr:uid="{00000000-0005-0000-0000-0000743A0000}"/>
    <cellStyle name="Input 4 2 2 10 8" xfId="14975" xr:uid="{00000000-0005-0000-0000-0000753A0000}"/>
    <cellStyle name="Input 4 2 2 11" xfId="14976" xr:uid="{00000000-0005-0000-0000-0000763A0000}"/>
    <cellStyle name="Input 4 2 2 12" xfId="14977" xr:uid="{00000000-0005-0000-0000-0000773A0000}"/>
    <cellStyle name="Input 4 2 2 13" xfId="14978" xr:uid="{00000000-0005-0000-0000-0000783A0000}"/>
    <cellStyle name="Input 4 2 2 14" xfId="14979" xr:uid="{00000000-0005-0000-0000-0000793A0000}"/>
    <cellStyle name="Input 4 2 2 15" xfId="14980" xr:uid="{00000000-0005-0000-0000-00007A3A0000}"/>
    <cellStyle name="Input 4 2 2 16" xfId="14981" xr:uid="{00000000-0005-0000-0000-00007B3A0000}"/>
    <cellStyle name="Input 4 2 2 17" xfId="14982" xr:uid="{00000000-0005-0000-0000-00007C3A0000}"/>
    <cellStyle name="Input 4 2 2 18" xfId="14983" xr:uid="{00000000-0005-0000-0000-00007D3A0000}"/>
    <cellStyle name="Input 4 2 2 2" xfId="14984" xr:uid="{00000000-0005-0000-0000-00007E3A0000}"/>
    <cellStyle name="Input 4 2 2 2 10" xfId="14985" xr:uid="{00000000-0005-0000-0000-00007F3A0000}"/>
    <cellStyle name="Input 4 2 2 2 11" xfId="14986" xr:uid="{00000000-0005-0000-0000-0000803A0000}"/>
    <cellStyle name="Input 4 2 2 2 12" xfId="14987" xr:uid="{00000000-0005-0000-0000-0000813A0000}"/>
    <cellStyle name="Input 4 2 2 2 2" xfId="14988" xr:uid="{00000000-0005-0000-0000-0000823A0000}"/>
    <cellStyle name="Input 4 2 2 2 2 2" xfId="14989" xr:uid="{00000000-0005-0000-0000-0000833A0000}"/>
    <cellStyle name="Input 4 2 2 2 2 2 2" xfId="14990" xr:uid="{00000000-0005-0000-0000-0000843A0000}"/>
    <cellStyle name="Input 4 2 2 2 2 2 2 2" xfId="14991" xr:uid="{00000000-0005-0000-0000-0000853A0000}"/>
    <cellStyle name="Input 4 2 2 2 2 2 2 2 2" xfId="14992" xr:uid="{00000000-0005-0000-0000-0000863A0000}"/>
    <cellStyle name="Input 4 2 2 2 2 2 2 3" xfId="14993" xr:uid="{00000000-0005-0000-0000-0000873A0000}"/>
    <cellStyle name="Input 4 2 2 2 2 2 2 3 2" xfId="14994" xr:uid="{00000000-0005-0000-0000-0000883A0000}"/>
    <cellStyle name="Input 4 2 2 2 2 2 2 4" xfId="14995" xr:uid="{00000000-0005-0000-0000-0000893A0000}"/>
    <cellStyle name="Input 4 2 2 2 2 2 3" xfId="14996" xr:uid="{00000000-0005-0000-0000-00008A3A0000}"/>
    <cellStyle name="Input 4 2 2 2 2 2 3 2" xfId="14997" xr:uid="{00000000-0005-0000-0000-00008B3A0000}"/>
    <cellStyle name="Input 4 2 2 2 2 2 4" xfId="14998" xr:uid="{00000000-0005-0000-0000-00008C3A0000}"/>
    <cellStyle name="Input 4 2 2 2 2 2 4 2" xfId="14999" xr:uid="{00000000-0005-0000-0000-00008D3A0000}"/>
    <cellStyle name="Input 4 2 2 2 2 2 5" xfId="15000" xr:uid="{00000000-0005-0000-0000-00008E3A0000}"/>
    <cellStyle name="Input 4 2 2 2 2 2 5 2" xfId="15001" xr:uid="{00000000-0005-0000-0000-00008F3A0000}"/>
    <cellStyle name="Input 4 2 2 2 2 2 6" xfId="15002" xr:uid="{00000000-0005-0000-0000-0000903A0000}"/>
    <cellStyle name="Input 4 2 2 2 2 3" xfId="15003" xr:uid="{00000000-0005-0000-0000-0000913A0000}"/>
    <cellStyle name="Input 4 2 2 2 2 3 2" xfId="15004" xr:uid="{00000000-0005-0000-0000-0000923A0000}"/>
    <cellStyle name="Input 4 2 2 2 2 3 2 2" xfId="15005" xr:uid="{00000000-0005-0000-0000-0000933A0000}"/>
    <cellStyle name="Input 4 2 2 2 2 3 3" xfId="15006" xr:uid="{00000000-0005-0000-0000-0000943A0000}"/>
    <cellStyle name="Input 4 2 2 2 2 3 3 2" xfId="15007" xr:uid="{00000000-0005-0000-0000-0000953A0000}"/>
    <cellStyle name="Input 4 2 2 2 2 3 4" xfId="15008" xr:uid="{00000000-0005-0000-0000-0000963A0000}"/>
    <cellStyle name="Input 4 2 2 2 2 3 4 2" xfId="15009" xr:uid="{00000000-0005-0000-0000-0000973A0000}"/>
    <cellStyle name="Input 4 2 2 2 2 3 5" xfId="15010" xr:uid="{00000000-0005-0000-0000-0000983A0000}"/>
    <cellStyle name="Input 4 2 2 2 2 3 6" xfId="15011" xr:uid="{00000000-0005-0000-0000-0000993A0000}"/>
    <cellStyle name="Input 4 2 2 2 2 4" xfId="15012" xr:uid="{00000000-0005-0000-0000-00009A3A0000}"/>
    <cellStyle name="Input 4 2 2 2 2 4 2" xfId="15013" xr:uid="{00000000-0005-0000-0000-00009B3A0000}"/>
    <cellStyle name="Input 4 2 2 2 2 5" xfId="15014" xr:uid="{00000000-0005-0000-0000-00009C3A0000}"/>
    <cellStyle name="Input 4 2 2 2 2 5 2" xfId="15015" xr:uid="{00000000-0005-0000-0000-00009D3A0000}"/>
    <cellStyle name="Input 4 2 2 2 2 6" xfId="15016" xr:uid="{00000000-0005-0000-0000-00009E3A0000}"/>
    <cellStyle name="Input 4 2 2 2 2 7" xfId="15017" xr:uid="{00000000-0005-0000-0000-00009F3A0000}"/>
    <cellStyle name="Input 4 2 2 2 2 8" xfId="15018" xr:uid="{00000000-0005-0000-0000-0000A03A0000}"/>
    <cellStyle name="Input 4 2 2 2 3" xfId="15019" xr:uid="{00000000-0005-0000-0000-0000A13A0000}"/>
    <cellStyle name="Input 4 2 2 2 3 2" xfId="15020" xr:uid="{00000000-0005-0000-0000-0000A23A0000}"/>
    <cellStyle name="Input 4 2 2 2 3 2 2" xfId="15021" xr:uid="{00000000-0005-0000-0000-0000A33A0000}"/>
    <cellStyle name="Input 4 2 2 2 3 2 2 2" xfId="15022" xr:uid="{00000000-0005-0000-0000-0000A43A0000}"/>
    <cellStyle name="Input 4 2 2 2 3 2 3" xfId="15023" xr:uid="{00000000-0005-0000-0000-0000A53A0000}"/>
    <cellStyle name="Input 4 2 2 2 3 2 3 2" xfId="15024" xr:uid="{00000000-0005-0000-0000-0000A63A0000}"/>
    <cellStyle name="Input 4 2 2 2 3 2 4" xfId="15025" xr:uid="{00000000-0005-0000-0000-0000A73A0000}"/>
    <cellStyle name="Input 4 2 2 2 3 2 4 2" xfId="15026" xr:uid="{00000000-0005-0000-0000-0000A83A0000}"/>
    <cellStyle name="Input 4 2 2 2 3 2 5" xfId="15027" xr:uid="{00000000-0005-0000-0000-0000A93A0000}"/>
    <cellStyle name="Input 4 2 2 2 3 2 6" xfId="15028" xr:uid="{00000000-0005-0000-0000-0000AA3A0000}"/>
    <cellStyle name="Input 4 2 2 2 3 3" xfId="15029" xr:uid="{00000000-0005-0000-0000-0000AB3A0000}"/>
    <cellStyle name="Input 4 2 2 2 3 3 2" xfId="15030" xr:uid="{00000000-0005-0000-0000-0000AC3A0000}"/>
    <cellStyle name="Input 4 2 2 2 3 4" xfId="15031" xr:uid="{00000000-0005-0000-0000-0000AD3A0000}"/>
    <cellStyle name="Input 4 2 2 2 3 4 2" xfId="15032" xr:uid="{00000000-0005-0000-0000-0000AE3A0000}"/>
    <cellStyle name="Input 4 2 2 2 3 5" xfId="15033" xr:uid="{00000000-0005-0000-0000-0000AF3A0000}"/>
    <cellStyle name="Input 4 2 2 2 3 6" xfId="15034" xr:uid="{00000000-0005-0000-0000-0000B03A0000}"/>
    <cellStyle name="Input 4 2 2 2 3 7" xfId="15035" xr:uid="{00000000-0005-0000-0000-0000B13A0000}"/>
    <cellStyle name="Input 4 2 2 2 4" xfId="15036" xr:uid="{00000000-0005-0000-0000-0000B23A0000}"/>
    <cellStyle name="Input 4 2 2 2 4 2" xfId="15037" xr:uid="{00000000-0005-0000-0000-0000B33A0000}"/>
    <cellStyle name="Input 4 2 2 2 4 2 2" xfId="15038" xr:uid="{00000000-0005-0000-0000-0000B43A0000}"/>
    <cellStyle name="Input 4 2 2 2 4 3" xfId="15039" xr:uid="{00000000-0005-0000-0000-0000B53A0000}"/>
    <cellStyle name="Input 4 2 2 2 4 3 2" xfId="15040" xr:uid="{00000000-0005-0000-0000-0000B63A0000}"/>
    <cellStyle name="Input 4 2 2 2 4 4" xfId="15041" xr:uid="{00000000-0005-0000-0000-0000B73A0000}"/>
    <cellStyle name="Input 4 2 2 2 4 4 2" xfId="15042" xr:uid="{00000000-0005-0000-0000-0000B83A0000}"/>
    <cellStyle name="Input 4 2 2 2 4 5" xfId="15043" xr:uid="{00000000-0005-0000-0000-0000B93A0000}"/>
    <cellStyle name="Input 4 2 2 2 4 6" xfId="15044" xr:uid="{00000000-0005-0000-0000-0000BA3A0000}"/>
    <cellStyle name="Input 4 2 2 2 5" xfId="15045" xr:uid="{00000000-0005-0000-0000-0000BB3A0000}"/>
    <cellStyle name="Input 4 2 2 2 5 2" xfId="15046" xr:uid="{00000000-0005-0000-0000-0000BC3A0000}"/>
    <cellStyle name="Input 4 2 2 2 5 3" xfId="15047" xr:uid="{00000000-0005-0000-0000-0000BD3A0000}"/>
    <cellStyle name="Input 4 2 2 2 6" xfId="15048" xr:uid="{00000000-0005-0000-0000-0000BE3A0000}"/>
    <cellStyle name="Input 4 2 2 2 6 2" xfId="15049" xr:uid="{00000000-0005-0000-0000-0000BF3A0000}"/>
    <cellStyle name="Input 4 2 2 2 7" xfId="15050" xr:uid="{00000000-0005-0000-0000-0000C03A0000}"/>
    <cellStyle name="Input 4 2 2 2 8" xfId="15051" xr:uid="{00000000-0005-0000-0000-0000C13A0000}"/>
    <cellStyle name="Input 4 2 2 2 9" xfId="15052" xr:uid="{00000000-0005-0000-0000-0000C23A0000}"/>
    <cellStyle name="Input 4 2 2 3" xfId="15053" xr:uid="{00000000-0005-0000-0000-0000C33A0000}"/>
    <cellStyle name="Input 4 2 2 3 2" xfId="15054" xr:uid="{00000000-0005-0000-0000-0000C43A0000}"/>
    <cellStyle name="Input 4 2 2 3 2 2" xfId="15055" xr:uid="{00000000-0005-0000-0000-0000C53A0000}"/>
    <cellStyle name="Input 4 2 2 3 2 2 2" xfId="15056" xr:uid="{00000000-0005-0000-0000-0000C63A0000}"/>
    <cellStyle name="Input 4 2 2 3 2 2 2 2" xfId="15057" xr:uid="{00000000-0005-0000-0000-0000C73A0000}"/>
    <cellStyle name="Input 4 2 2 3 2 2 2 2 2" xfId="15058" xr:uid="{00000000-0005-0000-0000-0000C83A0000}"/>
    <cellStyle name="Input 4 2 2 3 2 2 2 3" xfId="15059" xr:uid="{00000000-0005-0000-0000-0000C93A0000}"/>
    <cellStyle name="Input 4 2 2 3 2 2 2 3 2" xfId="15060" xr:uid="{00000000-0005-0000-0000-0000CA3A0000}"/>
    <cellStyle name="Input 4 2 2 3 2 2 2 4" xfId="15061" xr:uid="{00000000-0005-0000-0000-0000CB3A0000}"/>
    <cellStyle name="Input 4 2 2 3 2 2 3" xfId="15062" xr:uid="{00000000-0005-0000-0000-0000CC3A0000}"/>
    <cellStyle name="Input 4 2 2 3 2 2 3 2" xfId="15063" xr:uid="{00000000-0005-0000-0000-0000CD3A0000}"/>
    <cellStyle name="Input 4 2 2 3 2 2 4" xfId="15064" xr:uid="{00000000-0005-0000-0000-0000CE3A0000}"/>
    <cellStyle name="Input 4 2 2 3 2 2 4 2" xfId="15065" xr:uid="{00000000-0005-0000-0000-0000CF3A0000}"/>
    <cellStyle name="Input 4 2 2 3 2 2 5" xfId="15066" xr:uid="{00000000-0005-0000-0000-0000D03A0000}"/>
    <cellStyle name="Input 4 2 2 3 2 2 5 2" xfId="15067" xr:uid="{00000000-0005-0000-0000-0000D13A0000}"/>
    <cellStyle name="Input 4 2 2 3 2 2 6" xfId="15068" xr:uid="{00000000-0005-0000-0000-0000D23A0000}"/>
    <cellStyle name="Input 4 2 2 3 2 3" xfId="15069" xr:uid="{00000000-0005-0000-0000-0000D33A0000}"/>
    <cellStyle name="Input 4 2 2 3 2 3 2" xfId="15070" xr:uid="{00000000-0005-0000-0000-0000D43A0000}"/>
    <cellStyle name="Input 4 2 2 3 2 3 2 2" xfId="15071" xr:uid="{00000000-0005-0000-0000-0000D53A0000}"/>
    <cellStyle name="Input 4 2 2 3 2 3 3" xfId="15072" xr:uid="{00000000-0005-0000-0000-0000D63A0000}"/>
    <cellStyle name="Input 4 2 2 3 2 3 3 2" xfId="15073" xr:uid="{00000000-0005-0000-0000-0000D73A0000}"/>
    <cellStyle name="Input 4 2 2 3 2 3 4" xfId="15074" xr:uid="{00000000-0005-0000-0000-0000D83A0000}"/>
    <cellStyle name="Input 4 2 2 3 2 4" xfId="15075" xr:uid="{00000000-0005-0000-0000-0000D93A0000}"/>
    <cellStyle name="Input 4 2 2 3 2 4 2" xfId="15076" xr:uid="{00000000-0005-0000-0000-0000DA3A0000}"/>
    <cellStyle name="Input 4 2 2 3 2 5" xfId="15077" xr:uid="{00000000-0005-0000-0000-0000DB3A0000}"/>
    <cellStyle name="Input 4 2 2 3 2 5 2" xfId="15078" xr:uid="{00000000-0005-0000-0000-0000DC3A0000}"/>
    <cellStyle name="Input 4 2 2 3 2 6" xfId="15079" xr:uid="{00000000-0005-0000-0000-0000DD3A0000}"/>
    <cellStyle name="Input 4 2 2 3 2 6 2" xfId="15080" xr:uid="{00000000-0005-0000-0000-0000DE3A0000}"/>
    <cellStyle name="Input 4 2 2 3 2 7" xfId="15081" xr:uid="{00000000-0005-0000-0000-0000DF3A0000}"/>
    <cellStyle name="Input 4 2 2 3 3" xfId="15082" xr:uid="{00000000-0005-0000-0000-0000E03A0000}"/>
    <cellStyle name="Input 4 2 2 3 3 2" xfId="15083" xr:uid="{00000000-0005-0000-0000-0000E13A0000}"/>
    <cellStyle name="Input 4 2 2 3 3 2 2" xfId="15084" xr:uid="{00000000-0005-0000-0000-0000E23A0000}"/>
    <cellStyle name="Input 4 2 2 3 3 2 2 2" xfId="15085" xr:uid="{00000000-0005-0000-0000-0000E33A0000}"/>
    <cellStyle name="Input 4 2 2 3 3 2 3" xfId="15086" xr:uid="{00000000-0005-0000-0000-0000E43A0000}"/>
    <cellStyle name="Input 4 2 2 3 3 2 3 2" xfId="15087" xr:uid="{00000000-0005-0000-0000-0000E53A0000}"/>
    <cellStyle name="Input 4 2 2 3 3 2 4" xfId="15088" xr:uid="{00000000-0005-0000-0000-0000E63A0000}"/>
    <cellStyle name="Input 4 2 2 3 3 3" xfId="15089" xr:uid="{00000000-0005-0000-0000-0000E73A0000}"/>
    <cellStyle name="Input 4 2 2 3 3 3 2" xfId="15090" xr:uid="{00000000-0005-0000-0000-0000E83A0000}"/>
    <cellStyle name="Input 4 2 2 3 3 4" xfId="15091" xr:uid="{00000000-0005-0000-0000-0000E93A0000}"/>
    <cellStyle name="Input 4 2 2 3 3 4 2" xfId="15092" xr:uid="{00000000-0005-0000-0000-0000EA3A0000}"/>
    <cellStyle name="Input 4 2 2 3 3 5" xfId="15093" xr:uid="{00000000-0005-0000-0000-0000EB3A0000}"/>
    <cellStyle name="Input 4 2 2 3 3 5 2" xfId="15094" xr:uid="{00000000-0005-0000-0000-0000EC3A0000}"/>
    <cellStyle name="Input 4 2 2 3 3 6" xfId="15095" xr:uid="{00000000-0005-0000-0000-0000ED3A0000}"/>
    <cellStyle name="Input 4 2 2 3 4" xfId="15096" xr:uid="{00000000-0005-0000-0000-0000EE3A0000}"/>
    <cellStyle name="Input 4 2 2 3 4 2" xfId="15097" xr:uid="{00000000-0005-0000-0000-0000EF3A0000}"/>
    <cellStyle name="Input 4 2 2 3 4 2 2" xfId="15098" xr:uid="{00000000-0005-0000-0000-0000F03A0000}"/>
    <cellStyle name="Input 4 2 2 3 4 3" xfId="15099" xr:uid="{00000000-0005-0000-0000-0000F13A0000}"/>
    <cellStyle name="Input 4 2 2 3 4 3 2" xfId="15100" xr:uid="{00000000-0005-0000-0000-0000F23A0000}"/>
    <cellStyle name="Input 4 2 2 3 4 4" xfId="15101" xr:uid="{00000000-0005-0000-0000-0000F33A0000}"/>
    <cellStyle name="Input 4 2 2 3 4 4 2" xfId="15102" xr:uid="{00000000-0005-0000-0000-0000F43A0000}"/>
    <cellStyle name="Input 4 2 2 3 4 5" xfId="15103" xr:uid="{00000000-0005-0000-0000-0000F53A0000}"/>
    <cellStyle name="Input 4 2 2 3 4 6" xfId="15104" xr:uid="{00000000-0005-0000-0000-0000F63A0000}"/>
    <cellStyle name="Input 4 2 2 3 5" xfId="15105" xr:uid="{00000000-0005-0000-0000-0000F73A0000}"/>
    <cellStyle name="Input 4 2 2 3 5 2" xfId="15106" xr:uid="{00000000-0005-0000-0000-0000F83A0000}"/>
    <cellStyle name="Input 4 2 2 3 6" xfId="15107" xr:uid="{00000000-0005-0000-0000-0000F93A0000}"/>
    <cellStyle name="Input 4 2 2 3 6 2" xfId="15108" xr:uid="{00000000-0005-0000-0000-0000FA3A0000}"/>
    <cellStyle name="Input 4 2 2 3 7" xfId="15109" xr:uid="{00000000-0005-0000-0000-0000FB3A0000}"/>
    <cellStyle name="Input 4 2 2 3 8" xfId="15110" xr:uid="{00000000-0005-0000-0000-0000FC3A0000}"/>
    <cellStyle name="Input 4 2 2 4" xfId="15111" xr:uid="{00000000-0005-0000-0000-0000FD3A0000}"/>
    <cellStyle name="Input 4 2 2 4 2" xfId="15112" xr:uid="{00000000-0005-0000-0000-0000FE3A0000}"/>
    <cellStyle name="Input 4 2 2 4 2 2" xfId="15113" xr:uid="{00000000-0005-0000-0000-0000FF3A0000}"/>
    <cellStyle name="Input 4 2 2 4 2 2 2" xfId="15114" xr:uid="{00000000-0005-0000-0000-0000003B0000}"/>
    <cellStyle name="Input 4 2 2 4 2 2 2 2" xfId="15115" xr:uid="{00000000-0005-0000-0000-0000013B0000}"/>
    <cellStyle name="Input 4 2 2 4 2 2 3" xfId="15116" xr:uid="{00000000-0005-0000-0000-0000023B0000}"/>
    <cellStyle name="Input 4 2 2 4 2 2 3 2" xfId="15117" xr:uid="{00000000-0005-0000-0000-0000033B0000}"/>
    <cellStyle name="Input 4 2 2 4 2 2 4" xfId="15118" xr:uid="{00000000-0005-0000-0000-0000043B0000}"/>
    <cellStyle name="Input 4 2 2 4 2 3" xfId="15119" xr:uid="{00000000-0005-0000-0000-0000053B0000}"/>
    <cellStyle name="Input 4 2 2 4 2 3 2" xfId="15120" xr:uid="{00000000-0005-0000-0000-0000063B0000}"/>
    <cellStyle name="Input 4 2 2 4 2 4" xfId="15121" xr:uid="{00000000-0005-0000-0000-0000073B0000}"/>
    <cellStyle name="Input 4 2 2 4 2 4 2" xfId="15122" xr:uid="{00000000-0005-0000-0000-0000083B0000}"/>
    <cellStyle name="Input 4 2 2 4 2 5" xfId="15123" xr:uid="{00000000-0005-0000-0000-0000093B0000}"/>
    <cellStyle name="Input 4 2 2 4 2 5 2" xfId="15124" xr:uid="{00000000-0005-0000-0000-00000A3B0000}"/>
    <cellStyle name="Input 4 2 2 4 2 6" xfId="15125" xr:uid="{00000000-0005-0000-0000-00000B3B0000}"/>
    <cellStyle name="Input 4 2 2 4 2 6 2" xfId="15126" xr:uid="{00000000-0005-0000-0000-00000C3B0000}"/>
    <cellStyle name="Input 4 2 2 4 2 7" xfId="15127" xr:uid="{00000000-0005-0000-0000-00000D3B0000}"/>
    <cellStyle name="Input 4 2 2 4 3" xfId="15128" xr:uid="{00000000-0005-0000-0000-00000E3B0000}"/>
    <cellStyle name="Input 4 2 2 4 3 2" xfId="15129" xr:uid="{00000000-0005-0000-0000-00000F3B0000}"/>
    <cellStyle name="Input 4 2 2 4 3 2 2" xfId="15130" xr:uid="{00000000-0005-0000-0000-0000103B0000}"/>
    <cellStyle name="Input 4 2 2 4 3 3" xfId="15131" xr:uid="{00000000-0005-0000-0000-0000113B0000}"/>
    <cellStyle name="Input 4 2 2 4 3 3 2" xfId="15132" xr:uid="{00000000-0005-0000-0000-0000123B0000}"/>
    <cellStyle name="Input 4 2 2 4 3 4" xfId="15133" xr:uid="{00000000-0005-0000-0000-0000133B0000}"/>
    <cellStyle name="Input 4 2 2 4 3 4 2" xfId="15134" xr:uid="{00000000-0005-0000-0000-0000143B0000}"/>
    <cellStyle name="Input 4 2 2 4 3 5" xfId="15135" xr:uid="{00000000-0005-0000-0000-0000153B0000}"/>
    <cellStyle name="Input 4 2 2 4 3 6" xfId="15136" xr:uid="{00000000-0005-0000-0000-0000163B0000}"/>
    <cellStyle name="Input 4 2 2 4 4" xfId="15137" xr:uid="{00000000-0005-0000-0000-0000173B0000}"/>
    <cellStyle name="Input 4 2 2 4 4 2" xfId="15138" xr:uid="{00000000-0005-0000-0000-0000183B0000}"/>
    <cellStyle name="Input 4 2 2 4 5" xfId="15139" xr:uid="{00000000-0005-0000-0000-0000193B0000}"/>
    <cellStyle name="Input 4 2 2 4 5 2" xfId="15140" xr:uid="{00000000-0005-0000-0000-00001A3B0000}"/>
    <cellStyle name="Input 4 2 2 4 6" xfId="15141" xr:uid="{00000000-0005-0000-0000-00001B3B0000}"/>
    <cellStyle name="Input 4 2 2 4 6 2" xfId="15142" xr:uid="{00000000-0005-0000-0000-00001C3B0000}"/>
    <cellStyle name="Input 4 2 2 4 7" xfId="15143" xr:uid="{00000000-0005-0000-0000-00001D3B0000}"/>
    <cellStyle name="Input 4 2 2 4 7 2" xfId="15144" xr:uid="{00000000-0005-0000-0000-00001E3B0000}"/>
    <cellStyle name="Input 4 2 2 4 8" xfId="15145" xr:uid="{00000000-0005-0000-0000-00001F3B0000}"/>
    <cellStyle name="Input 4 2 2 5" xfId="15146" xr:uid="{00000000-0005-0000-0000-0000203B0000}"/>
    <cellStyle name="Input 4 2 2 5 2" xfId="15147" xr:uid="{00000000-0005-0000-0000-0000213B0000}"/>
    <cellStyle name="Input 4 2 2 5 2 2" xfId="15148" xr:uid="{00000000-0005-0000-0000-0000223B0000}"/>
    <cellStyle name="Input 4 2 2 5 2 2 2" xfId="15149" xr:uid="{00000000-0005-0000-0000-0000233B0000}"/>
    <cellStyle name="Input 4 2 2 5 2 3" xfId="15150" xr:uid="{00000000-0005-0000-0000-0000243B0000}"/>
    <cellStyle name="Input 4 2 2 5 2 3 2" xfId="15151" xr:uid="{00000000-0005-0000-0000-0000253B0000}"/>
    <cellStyle name="Input 4 2 2 5 2 4" xfId="15152" xr:uid="{00000000-0005-0000-0000-0000263B0000}"/>
    <cellStyle name="Input 4 2 2 5 2 4 2" xfId="15153" xr:uid="{00000000-0005-0000-0000-0000273B0000}"/>
    <cellStyle name="Input 4 2 2 5 2 5" xfId="15154" xr:uid="{00000000-0005-0000-0000-0000283B0000}"/>
    <cellStyle name="Input 4 2 2 5 2 6" xfId="15155" xr:uid="{00000000-0005-0000-0000-0000293B0000}"/>
    <cellStyle name="Input 4 2 2 5 3" xfId="15156" xr:uid="{00000000-0005-0000-0000-00002A3B0000}"/>
    <cellStyle name="Input 4 2 2 5 3 2" xfId="15157" xr:uid="{00000000-0005-0000-0000-00002B3B0000}"/>
    <cellStyle name="Input 4 2 2 5 3 2 2" xfId="15158" xr:uid="{00000000-0005-0000-0000-00002C3B0000}"/>
    <cellStyle name="Input 4 2 2 5 3 3" xfId="15159" xr:uid="{00000000-0005-0000-0000-00002D3B0000}"/>
    <cellStyle name="Input 4 2 2 5 3 4" xfId="15160" xr:uid="{00000000-0005-0000-0000-00002E3B0000}"/>
    <cellStyle name="Input 4 2 2 5 3 5" xfId="15161" xr:uid="{00000000-0005-0000-0000-00002F3B0000}"/>
    <cellStyle name="Input 4 2 2 5 3 6" xfId="15162" xr:uid="{00000000-0005-0000-0000-0000303B0000}"/>
    <cellStyle name="Input 4 2 2 5 4" xfId="15163" xr:uid="{00000000-0005-0000-0000-0000313B0000}"/>
    <cellStyle name="Input 4 2 2 5 4 2" xfId="15164" xr:uid="{00000000-0005-0000-0000-0000323B0000}"/>
    <cellStyle name="Input 4 2 2 5 5" xfId="15165" xr:uid="{00000000-0005-0000-0000-0000333B0000}"/>
    <cellStyle name="Input 4 2 2 5 5 2" xfId="15166" xr:uid="{00000000-0005-0000-0000-0000343B0000}"/>
    <cellStyle name="Input 4 2 2 5 6" xfId="15167" xr:uid="{00000000-0005-0000-0000-0000353B0000}"/>
    <cellStyle name="Input 4 2 2 5 6 2" xfId="15168" xr:uid="{00000000-0005-0000-0000-0000363B0000}"/>
    <cellStyle name="Input 4 2 2 5 7" xfId="15169" xr:uid="{00000000-0005-0000-0000-0000373B0000}"/>
    <cellStyle name="Input 4 2 2 5 8" xfId="15170" xr:uid="{00000000-0005-0000-0000-0000383B0000}"/>
    <cellStyle name="Input 4 2 2 6" xfId="15171" xr:uid="{00000000-0005-0000-0000-0000393B0000}"/>
    <cellStyle name="Input 4 2 2 6 2" xfId="15172" xr:uid="{00000000-0005-0000-0000-00003A3B0000}"/>
    <cellStyle name="Input 4 2 2 6 2 2" xfId="15173" xr:uid="{00000000-0005-0000-0000-00003B3B0000}"/>
    <cellStyle name="Input 4 2 2 6 2 2 2" xfId="15174" xr:uid="{00000000-0005-0000-0000-00003C3B0000}"/>
    <cellStyle name="Input 4 2 2 6 2 3" xfId="15175" xr:uid="{00000000-0005-0000-0000-00003D3B0000}"/>
    <cellStyle name="Input 4 2 2 6 2 4" xfId="15176" xr:uid="{00000000-0005-0000-0000-00003E3B0000}"/>
    <cellStyle name="Input 4 2 2 6 2 5" xfId="15177" xr:uid="{00000000-0005-0000-0000-00003F3B0000}"/>
    <cellStyle name="Input 4 2 2 6 2 6" xfId="15178" xr:uid="{00000000-0005-0000-0000-0000403B0000}"/>
    <cellStyle name="Input 4 2 2 6 3" xfId="15179" xr:uid="{00000000-0005-0000-0000-0000413B0000}"/>
    <cellStyle name="Input 4 2 2 6 3 2" xfId="15180" xr:uid="{00000000-0005-0000-0000-0000423B0000}"/>
    <cellStyle name="Input 4 2 2 6 3 2 2" xfId="15181" xr:uid="{00000000-0005-0000-0000-0000433B0000}"/>
    <cellStyle name="Input 4 2 2 6 3 3" xfId="15182" xr:uid="{00000000-0005-0000-0000-0000443B0000}"/>
    <cellStyle name="Input 4 2 2 6 3 4" xfId="15183" xr:uid="{00000000-0005-0000-0000-0000453B0000}"/>
    <cellStyle name="Input 4 2 2 6 3 5" xfId="15184" xr:uid="{00000000-0005-0000-0000-0000463B0000}"/>
    <cellStyle name="Input 4 2 2 6 3 6" xfId="15185" xr:uid="{00000000-0005-0000-0000-0000473B0000}"/>
    <cellStyle name="Input 4 2 2 6 4" xfId="15186" xr:uid="{00000000-0005-0000-0000-0000483B0000}"/>
    <cellStyle name="Input 4 2 2 6 4 2" xfId="15187" xr:uid="{00000000-0005-0000-0000-0000493B0000}"/>
    <cellStyle name="Input 4 2 2 6 5" xfId="15188" xr:uid="{00000000-0005-0000-0000-00004A3B0000}"/>
    <cellStyle name="Input 4 2 2 6 6" xfId="15189" xr:uid="{00000000-0005-0000-0000-00004B3B0000}"/>
    <cellStyle name="Input 4 2 2 6 7" xfId="15190" xr:uid="{00000000-0005-0000-0000-00004C3B0000}"/>
    <cellStyle name="Input 4 2 2 6 8" xfId="15191" xr:uid="{00000000-0005-0000-0000-00004D3B0000}"/>
    <cellStyle name="Input 4 2 2 7" xfId="15192" xr:uid="{00000000-0005-0000-0000-00004E3B0000}"/>
    <cellStyle name="Input 4 2 2 7 2" xfId="15193" xr:uid="{00000000-0005-0000-0000-00004F3B0000}"/>
    <cellStyle name="Input 4 2 2 7 2 2" xfId="15194" xr:uid="{00000000-0005-0000-0000-0000503B0000}"/>
    <cellStyle name="Input 4 2 2 7 2 3" xfId="15195" xr:uid="{00000000-0005-0000-0000-0000513B0000}"/>
    <cellStyle name="Input 4 2 2 7 2 4" xfId="15196" xr:uid="{00000000-0005-0000-0000-0000523B0000}"/>
    <cellStyle name="Input 4 2 2 7 2 5" xfId="15197" xr:uid="{00000000-0005-0000-0000-0000533B0000}"/>
    <cellStyle name="Input 4 2 2 7 2 6" xfId="15198" xr:uid="{00000000-0005-0000-0000-0000543B0000}"/>
    <cellStyle name="Input 4 2 2 7 3" xfId="15199" xr:uid="{00000000-0005-0000-0000-0000553B0000}"/>
    <cellStyle name="Input 4 2 2 7 3 2" xfId="15200" xr:uid="{00000000-0005-0000-0000-0000563B0000}"/>
    <cellStyle name="Input 4 2 2 7 3 3" xfId="15201" xr:uid="{00000000-0005-0000-0000-0000573B0000}"/>
    <cellStyle name="Input 4 2 2 7 3 4" xfId="15202" xr:uid="{00000000-0005-0000-0000-0000583B0000}"/>
    <cellStyle name="Input 4 2 2 7 3 5" xfId="15203" xr:uid="{00000000-0005-0000-0000-0000593B0000}"/>
    <cellStyle name="Input 4 2 2 7 3 6" xfId="15204" xr:uid="{00000000-0005-0000-0000-00005A3B0000}"/>
    <cellStyle name="Input 4 2 2 7 4" xfId="15205" xr:uid="{00000000-0005-0000-0000-00005B3B0000}"/>
    <cellStyle name="Input 4 2 2 7 4 2" xfId="15206" xr:uid="{00000000-0005-0000-0000-00005C3B0000}"/>
    <cellStyle name="Input 4 2 2 7 5" xfId="15207" xr:uid="{00000000-0005-0000-0000-00005D3B0000}"/>
    <cellStyle name="Input 4 2 2 7 6" xfId="15208" xr:uid="{00000000-0005-0000-0000-00005E3B0000}"/>
    <cellStyle name="Input 4 2 2 7 7" xfId="15209" xr:uid="{00000000-0005-0000-0000-00005F3B0000}"/>
    <cellStyle name="Input 4 2 2 7 8" xfId="15210" xr:uid="{00000000-0005-0000-0000-0000603B0000}"/>
    <cellStyle name="Input 4 2 2 8" xfId="15211" xr:uid="{00000000-0005-0000-0000-0000613B0000}"/>
    <cellStyle name="Input 4 2 2 8 2" xfId="15212" xr:uid="{00000000-0005-0000-0000-0000623B0000}"/>
    <cellStyle name="Input 4 2 2 8 2 2" xfId="15213" xr:uid="{00000000-0005-0000-0000-0000633B0000}"/>
    <cellStyle name="Input 4 2 2 8 2 3" xfId="15214" xr:uid="{00000000-0005-0000-0000-0000643B0000}"/>
    <cellStyle name="Input 4 2 2 8 2 4" xfId="15215" xr:uid="{00000000-0005-0000-0000-0000653B0000}"/>
    <cellStyle name="Input 4 2 2 8 2 5" xfId="15216" xr:uid="{00000000-0005-0000-0000-0000663B0000}"/>
    <cellStyle name="Input 4 2 2 8 2 6" xfId="15217" xr:uid="{00000000-0005-0000-0000-0000673B0000}"/>
    <cellStyle name="Input 4 2 2 8 3" xfId="15218" xr:uid="{00000000-0005-0000-0000-0000683B0000}"/>
    <cellStyle name="Input 4 2 2 8 3 2" xfId="15219" xr:uid="{00000000-0005-0000-0000-0000693B0000}"/>
    <cellStyle name="Input 4 2 2 8 3 3" xfId="15220" xr:uid="{00000000-0005-0000-0000-00006A3B0000}"/>
    <cellStyle name="Input 4 2 2 8 3 4" xfId="15221" xr:uid="{00000000-0005-0000-0000-00006B3B0000}"/>
    <cellStyle name="Input 4 2 2 8 3 5" xfId="15222" xr:uid="{00000000-0005-0000-0000-00006C3B0000}"/>
    <cellStyle name="Input 4 2 2 8 3 6" xfId="15223" xr:uid="{00000000-0005-0000-0000-00006D3B0000}"/>
    <cellStyle name="Input 4 2 2 8 4" xfId="15224" xr:uid="{00000000-0005-0000-0000-00006E3B0000}"/>
    <cellStyle name="Input 4 2 2 8 4 2" xfId="15225" xr:uid="{00000000-0005-0000-0000-00006F3B0000}"/>
    <cellStyle name="Input 4 2 2 8 5" xfId="15226" xr:uid="{00000000-0005-0000-0000-0000703B0000}"/>
    <cellStyle name="Input 4 2 2 8 6" xfId="15227" xr:uid="{00000000-0005-0000-0000-0000713B0000}"/>
    <cellStyle name="Input 4 2 2 8 7" xfId="15228" xr:uid="{00000000-0005-0000-0000-0000723B0000}"/>
    <cellStyle name="Input 4 2 2 8 8" xfId="15229" xr:uid="{00000000-0005-0000-0000-0000733B0000}"/>
    <cellStyle name="Input 4 2 2 9" xfId="15230" xr:uid="{00000000-0005-0000-0000-0000743B0000}"/>
    <cellStyle name="Input 4 2 2 9 2" xfId="15231" xr:uid="{00000000-0005-0000-0000-0000753B0000}"/>
    <cellStyle name="Input 4 2 2 9 2 2" xfId="15232" xr:uid="{00000000-0005-0000-0000-0000763B0000}"/>
    <cellStyle name="Input 4 2 2 9 2 3" xfId="15233" xr:uid="{00000000-0005-0000-0000-0000773B0000}"/>
    <cellStyle name="Input 4 2 2 9 2 4" xfId="15234" xr:uid="{00000000-0005-0000-0000-0000783B0000}"/>
    <cellStyle name="Input 4 2 2 9 2 5" xfId="15235" xr:uid="{00000000-0005-0000-0000-0000793B0000}"/>
    <cellStyle name="Input 4 2 2 9 2 6" xfId="15236" xr:uid="{00000000-0005-0000-0000-00007A3B0000}"/>
    <cellStyle name="Input 4 2 2 9 3" xfId="15237" xr:uid="{00000000-0005-0000-0000-00007B3B0000}"/>
    <cellStyle name="Input 4 2 2 9 3 2" xfId="15238" xr:uid="{00000000-0005-0000-0000-00007C3B0000}"/>
    <cellStyle name="Input 4 2 2 9 3 3" xfId="15239" xr:uid="{00000000-0005-0000-0000-00007D3B0000}"/>
    <cellStyle name="Input 4 2 2 9 3 4" xfId="15240" xr:uid="{00000000-0005-0000-0000-00007E3B0000}"/>
    <cellStyle name="Input 4 2 2 9 3 5" xfId="15241" xr:uid="{00000000-0005-0000-0000-00007F3B0000}"/>
    <cellStyle name="Input 4 2 2 9 3 6" xfId="15242" xr:uid="{00000000-0005-0000-0000-0000803B0000}"/>
    <cellStyle name="Input 4 2 2 9 4" xfId="15243" xr:uid="{00000000-0005-0000-0000-0000813B0000}"/>
    <cellStyle name="Input 4 2 2 9 5" xfId="15244" xr:uid="{00000000-0005-0000-0000-0000823B0000}"/>
    <cellStyle name="Input 4 2 2 9 6" xfId="15245" xr:uid="{00000000-0005-0000-0000-0000833B0000}"/>
    <cellStyle name="Input 4 2 2 9 7" xfId="15246" xr:uid="{00000000-0005-0000-0000-0000843B0000}"/>
    <cellStyle name="Input 4 2 2 9 8" xfId="15247" xr:uid="{00000000-0005-0000-0000-0000853B0000}"/>
    <cellStyle name="Input 4 2 3" xfId="15248" xr:uid="{00000000-0005-0000-0000-0000863B0000}"/>
    <cellStyle name="Input 4 2 3 10" xfId="15249" xr:uid="{00000000-0005-0000-0000-0000873B0000}"/>
    <cellStyle name="Input 4 2 3 10 2" xfId="15250" xr:uid="{00000000-0005-0000-0000-0000883B0000}"/>
    <cellStyle name="Input 4 2 3 10 2 2" xfId="15251" xr:uid="{00000000-0005-0000-0000-0000893B0000}"/>
    <cellStyle name="Input 4 2 3 10 2 3" xfId="15252" xr:uid="{00000000-0005-0000-0000-00008A3B0000}"/>
    <cellStyle name="Input 4 2 3 10 2 4" xfId="15253" xr:uid="{00000000-0005-0000-0000-00008B3B0000}"/>
    <cellStyle name="Input 4 2 3 10 2 5" xfId="15254" xr:uid="{00000000-0005-0000-0000-00008C3B0000}"/>
    <cellStyle name="Input 4 2 3 10 2 6" xfId="15255" xr:uid="{00000000-0005-0000-0000-00008D3B0000}"/>
    <cellStyle name="Input 4 2 3 10 3" xfId="15256" xr:uid="{00000000-0005-0000-0000-00008E3B0000}"/>
    <cellStyle name="Input 4 2 3 10 3 2" xfId="15257" xr:uid="{00000000-0005-0000-0000-00008F3B0000}"/>
    <cellStyle name="Input 4 2 3 10 3 3" xfId="15258" xr:uid="{00000000-0005-0000-0000-0000903B0000}"/>
    <cellStyle name="Input 4 2 3 10 3 4" xfId="15259" xr:uid="{00000000-0005-0000-0000-0000913B0000}"/>
    <cellStyle name="Input 4 2 3 10 3 5" xfId="15260" xr:uid="{00000000-0005-0000-0000-0000923B0000}"/>
    <cellStyle name="Input 4 2 3 10 3 6" xfId="15261" xr:uid="{00000000-0005-0000-0000-0000933B0000}"/>
    <cellStyle name="Input 4 2 3 10 4" xfId="15262" xr:uid="{00000000-0005-0000-0000-0000943B0000}"/>
    <cellStyle name="Input 4 2 3 10 5" xfId="15263" xr:uid="{00000000-0005-0000-0000-0000953B0000}"/>
    <cellStyle name="Input 4 2 3 10 6" xfId="15264" xr:uid="{00000000-0005-0000-0000-0000963B0000}"/>
    <cellStyle name="Input 4 2 3 10 7" xfId="15265" xr:uid="{00000000-0005-0000-0000-0000973B0000}"/>
    <cellStyle name="Input 4 2 3 10 8" xfId="15266" xr:uid="{00000000-0005-0000-0000-0000983B0000}"/>
    <cellStyle name="Input 4 2 3 11" xfId="15267" xr:uid="{00000000-0005-0000-0000-0000993B0000}"/>
    <cellStyle name="Input 4 2 3 11 2" xfId="15268" xr:uid="{00000000-0005-0000-0000-00009A3B0000}"/>
    <cellStyle name="Input 4 2 3 11 3" xfId="15269" xr:uid="{00000000-0005-0000-0000-00009B3B0000}"/>
    <cellStyle name="Input 4 2 3 11 4" xfId="15270" xr:uid="{00000000-0005-0000-0000-00009C3B0000}"/>
    <cellStyle name="Input 4 2 3 11 5" xfId="15271" xr:uid="{00000000-0005-0000-0000-00009D3B0000}"/>
    <cellStyle name="Input 4 2 3 11 6" xfId="15272" xr:uid="{00000000-0005-0000-0000-00009E3B0000}"/>
    <cellStyle name="Input 4 2 3 12" xfId="15273" xr:uid="{00000000-0005-0000-0000-00009F3B0000}"/>
    <cellStyle name="Input 4 2 3 12 2" xfId="15274" xr:uid="{00000000-0005-0000-0000-0000A03B0000}"/>
    <cellStyle name="Input 4 2 3 12 3" xfId="15275" xr:uid="{00000000-0005-0000-0000-0000A13B0000}"/>
    <cellStyle name="Input 4 2 3 12 4" xfId="15276" xr:uid="{00000000-0005-0000-0000-0000A23B0000}"/>
    <cellStyle name="Input 4 2 3 12 5" xfId="15277" xr:uid="{00000000-0005-0000-0000-0000A33B0000}"/>
    <cellStyle name="Input 4 2 3 12 6" xfId="15278" xr:uid="{00000000-0005-0000-0000-0000A43B0000}"/>
    <cellStyle name="Input 4 2 3 13" xfId="15279" xr:uid="{00000000-0005-0000-0000-0000A53B0000}"/>
    <cellStyle name="Input 4 2 3 13 2" xfId="15280" xr:uid="{00000000-0005-0000-0000-0000A63B0000}"/>
    <cellStyle name="Input 4 2 3 14" xfId="15281" xr:uid="{00000000-0005-0000-0000-0000A73B0000}"/>
    <cellStyle name="Input 4 2 3 15" xfId="15282" xr:uid="{00000000-0005-0000-0000-0000A83B0000}"/>
    <cellStyle name="Input 4 2 3 16" xfId="15283" xr:uid="{00000000-0005-0000-0000-0000A93B0000}"/>
    <cellStyle name="Input 4 2 3 17" xfId="15284" xr:uid="{00000000-0005-0000-0000-0000AA3B0000}"/>
    <cellStyle name="Input 4 2 3 18" xfId="15285" xr:uid="{00000000-0005-0000-0000-0000AB3B0000}"/>
    <cellStyle name="Input 4 2 3 19" xfId="15286" xr:uid="{00000000-0005-0000-0000-0000AC3B0000}"/>
    <cellStyle name="Input 4 2 3 2" xfId="15287" xr:uid="{00000000-0005-0000-0000-0000AD3B0000}"/>
    <cellStyle name="Input 4 2 3 2 2" xfId="15288" xr:uid="{00000000-0005-0000-0000-0000AE3B0000}"/>
    <cellStyle name="Input 4 2 3 2 2 2" xfId="15289" xr:uid="{00000000-0005-0000-0000-0000AF3B0000}"/>
    <cellStyle name="Input 4 2 3 2 2 2 2" xfId="15290" xr:uid="{00000000-0005-0000-0000-0000B03B0000}"/>
    <cellStyle name="Input 4 2 3 2 2 2 2 2" xfId="15291" xr:uid="{00000000-0005-0000-0000-0000B13B0000}"/>
    <cellStyle name="Input 4 2 3 2 2 2 3" xfId="15292" xr:uid="{00000000-0005-0000-0000-0000B23B0000}"/>
    <cellStyle name="Input 4 2 3 2 2 2 3 2" xfId="15293" xr:uid="{00000000-0005-0000-0000-0000B33B0000}"/>
    <cellStyle name="Input 4 2 3 2 2 2 4" xfId="15294" xr:uid="{00000000-0005-0000-0000-0000B43B0000}"/>
    <cellStyle name="Input 4 2 3 2 2 2 4 2" xfId="15295" xr:uid="{00000000-0005-0000-0000-0000B53B0000}"/>
    <cellStyle name="Input 4 2 3 2 2 2 5" xfId="15296" xr:uid="{00000000-0005-0000-0000-0000B63B0000}"/>
    <cellStyle name="Input 4 2 3 2 2 2 6" xfId="15297" xr:uid="{00000000-0005-0000-0000-0000B73B0000}"/>
    <cellStyle name="Input 4 2 3 2 2 3" xfId="15298" xr:uid="{00000000-0005-0000-0000-0000B83B0000}"/>
    <cellStyle name="Input 4 2 3 2 2 3 2" xfId="15299" xr:uid="{00000000-0005-0000-0000-0000B93B0000}"/>
    <cellStyle name="Input 4 2 3 2 2 4" xfId="15300" xr:uid="{00000000-0005-0000-0000-0000BA3B0000}"/>
    <cellStyle name="Input 4 2 3 2 2 4 2" xfId="15301" xr:uid="{00000000-0005-0000-0000-0000BB3B0000}"/>
    <cellStyle name="Input 4 2 3 2 2 5" xfId="15302" xr:uid="{00000000-0005-0000-0000-0000BC3B0000}"/>
    <cellStyle name="Input 4 2 3 2 2 5 2" xfId="15303" xr:uid="{00000000-0005-0000-0000-0000BD3B0000}"/>
    <cellStyle name="Input 4 2 3 2 2 6" xfId="15304" xr:uid="{00000000-0005-0000-0000-0000BE3B0000}"/>
    <cellStyle name="Input 4 2 3 2 2 6 2" xfId="15305" xr:uid="{00000000-0005-0000-0000-0000BF3B0000}"/>
    <cellStyle name="Input 4 2 3 2 2 7" xfId="15306" xr:uid="{00000000-0005-0000-0000-0000C03B0000}"/>
    <cellStyle name="Input 4 2 3 2 3" xfId="15307" xr:uid="{00000000-0005-0000-0000-0000C13B0000}"/>
    <cellStyle name="Input 4 2 3 2 3 2" xfId="15308" xr:uid="{00000000-0005-0000-0000-0000C23B0000}"/>
    <cellStyle name="Input 4 2 3 2 3 2 2" xfId="15309" xr:uid="{00000000-0005-0000-0000-0000C33B0000}"/>
    <cellStyle name="Input 4 2 3 2 3 3" xfId="15310" xr:uid="{00000000-0005-0000-0000-0000C43B0000}"/>
    <cellStyle name="Input 4 2 3 2 3 3 2" xfId="15311" xr:uid="{00000000-0005-0000-0000-0000C53B0000}"/>
    <cellStyle name="Input 4 2 3 2 3 4" xfId="15312" xr:uid="{00000000-0005-0000-0000-0000C63B0000}"/>
    <cellStyle name="Input 4 2 3 2 3 4 2" xfId="15313" xr:uid="{00000000-0005-0000-0000-0000C73B0000}"/>
    <cellStyle name="Input 4 2 3 2 3 5" xfId="15314" xr:uid="{00000000-0005-0000-0000-0000C83B0000}"/>
    <cellStyle name="Input 4 2 3 2 3 6" xfId="15315" xr:uid="{00000000-0005-0000-0000-0000C93B0000}"/>
    <cellStyle name="Input 4 2 3 2 4" xfId="15316" xr:uid="{00000000-0005-0000-0000-0000CA3B0000}"/>
    <cellStyle name="Input 4 2 3 2 4 2" xfId="15317" xr:uid="{00000000-0005-0000-0000-0000CB3B0000}"/>
    <cellStyle name="Input 4 2 3 2 5" xfId="15318" xr:uid="{00000000-0005-0000-0000-0000CC3B0000}"/>
    <cellStyle name="Input 4 2 3 2 5 2" xfId="15319" xr:uid="{00000000-0005-0000-0000-0000CD3B0000}"/>
    <cellStyle name="Input 4 2 3 2 6" xfId="15320" xr:uid="{00000000-0005-0000-0000-0000CE3B0000}"/>
    <cellStyle name="Input 4 2 3 2 6 2" xfId="15321" xr:uid="{00000000-0005-0000-0000-0000CF3B0000}"/>
    <cellStyle name="Input 4 2 3 2 7" xfId="15322" xr:uid="{00000000-0005-0000-0000-0000D03B0000}"/>
    <cellStyle name="Input 4 2 3 2 7 2" xfId="15323" xr:uid="{00000000-0005-0000-0000-0000D13B0000}"/>
    <cellStyle name="Input 4 2 3 2 8" xfId="15324" xr:uid="{00000000-0005-0000-0000-0000D23B0000}"/>
    <cellStyle name="Input 4 2 3 2 8 2" xfId="15325" xr:uid="{00000000-0005-0000-0000-0000D33B0000}"/>
    <cellStyle name="Input 4 2 3 2 9" xfId="15326" xr:uid="{00000000-0005-0000-0000-0000D43B0000}"/>
    <cellStyle name="Input 4 2 3 20" xfId="15327" xr:uid="{00000000-0005-0000-0000-0000D53B0000}"/>
    <cellStyle name="Input 4 2 3 3" xfId="15328" xr:uid="{00000000-0005-0000-0000-0000D63B0000}"/>
    <cellStyle name="Input 4 2 3 3 2" xfId="15329" xr:uid="{00000000-0005-0000-0000-0000D73B0000}"/>
    <cellStyle name="Input 4 2 3 3 2 2" xfId="15330" xr:uid="{00000000-0005-0000-0000-0000D83B0000}"/>
    <cellStyle name="Input 4 2 3 3 2 2 2" xfId="15331" xr:uid="{00000000-0005-0000-0000-0000D93B0000}"/>
    <cellStyle name="Input 4 2 3 3 2 3" xfId="15332" xr:uid="{00000000-0005-0000-0000-0000DA3B0000}"/>
    <cellStyle name="Input 4 2 3 3 2 4" xfId="15333" xr:uid="{00000000-0005-0000-0000-0000DB3B0000}"/>
    <cellStyle name="Input 4 2 3 3 2 5" xfId="15334" xr:uid="{00000000-0005-0000-0000-0000DC3B0000}"/>
    <cellStyle name="Input 4 2 3 3 2 6" xfId="15335" xr:uid="{00000000-0005-0000-0000-0000DD3B0000}"/>
    <cellStyle name="Input 4 2 3 3 3" xfId="15336" xr:uid="{00000000-0005-0000-0000-0000DE3B0000}"/>
    <cellStyle name="Input 4 2 3 3 3 2" xfId="15337" xr:uid="{00000000-0005-0000-0000-0000DF3B0000}"/>
    <cellStyle name="Input 4 2 3 3 3 2 2" xfId="15338" xr:uid="{00000000-0005-0000-0000-0000E03B0000}"/>
    <cellStyle name="Input 4 2 3 3 3 3" xfId="15339" xr:uid="{00000000-0005-0000-0000-0000E13B0000}"/>
    <cellStyle name="Input 4 2 3 3 3 4" xfId="15340" xr:uid="{00000000-0005-0000-0000-0000E23B0000}"/>
    <cellStyle name="Input 4 2 3 3 3 5" xfId="15341" xr:uid="{00000000-0005-0000-0000-0000E33B0000}"/>
    <cellStyle name="Input 4 2 3 3 3 6" xfId="15342" xr:uid="{00000000-0005-0000-0000-0000E43B0000}"/>
    <cellStyle name="Input 4 2 3 3 4" xfId="15343" xr:uid="{00000000-0005-0000-0000-0000E53B0000}"/>
    <cellStyle name="Input 4 2 3 3 4 2" xfId="15344" xr:uid="{00000000-0005-0000-0000-0000E63B0000}"/>
    <cellStyle name="Input 4 2 3 3 5" xfId="15345" xr:uid="{00000000-0005-0000-0000-0000E73B0000}"/>
    <cellStyle name="Input 4 2 3 3 6" xfId="15346" xr:uid="{00000000-0005-0000-0000-0000E83B0000}"/>
    <cellStyle name="Input 4 2 3 3 7" xfId="15347" xr:uid="{00000000-0005-0000-0000-0000E93B0000}"/>
    <cellStyle name="Input 4 2 3 3 8" xfId="15348" xr:uid="{00000000-0005-0000-0000-0000EA3B0000}"/>
    <cellStyle name="Input 4 2 3 4" xfId="15349" xr:uid="{00000000-0005-0000-0000-0000EB3B0000}"/>
    <cellStyle name="Input 4 2 3 4 2" xfId="15350" xr:uid="{00000000-0005-0000-0000-0000EC3B0000}"/>
    <cellStyle name="Input 4 2 3 4 2 2" xfId="15351" xr:uid="{00000000-0005-0000-0000-0000ED3B0000}"/>
    <cellStyle name="Input 4 2 3 4 2 2 2" xfId="15352" xr:uid="{00000000-0005-0000-0000-0000EE3B0000}"/>
    <cellStyle name="Input 4 2 3 4 2 3" xfId="15353" xr:uid="{00000000-0005-0000-0000-0000EF3B0000}"/>
    <cellStyle name="Input 4 2 3 4 2 4" xfId="15354" xr:uid="{00000000-0005-0000-0000-0000F03B0000}"/>
    <cellStyle name="Input 4 2 3 4 2 5" xfId="15355" xr:uid="{00000000-0005-0000-0000-0000F13B0000}"/>
    <cellStyle name="Input 4 2 3 4 2 6" xfId="15356" xr:uid="{00000000-0005-0000-0000-0000F23B0000}"/>
    <cellStyle name="Input 4 2 3 4 3" xfId="15357" xr:uid="{00000000-0005-0000-0000-0000F33B0000}"/>
    <cellStyle name="Input 4 2 3 4 3 2" xfId="15358" xr:uid="{00000000-0005-0000-0000-0000F43B0000}"/>
    <cellStyle name="Input 4 2 3 4 3 3" xfId="15359" xr:uid="{00000000-0005-0000-0000-0000F53B0000}"/>
    <cellStyle name="Input 4 2 3 4 3 4" xfId="15360" xr:uid="{00000000-0005-0000-0000-0000F63B0000}"/>
    <cellStyle name="Input 4 2 3 4 3 5" xfId="15361" xr:uid="{00000000-0005-0000-0000-0000F73B0000}"/>
    <cellStyle name="Input 4 2 3 4 3 6" xfId="15362" xr:uid="{00000000-0005-0000-0000-0000F83B0000}"/>
    <cellStyle name="Input 4 2 3 4 4" xfId="15363" xr:uid="{00000000-0005-0000-0000-0000F93B0000}"/>
    <cellStyle name="Input 4 2 3 4 4 2" xfId="15364" xr:uid="{00000000-0005-0000-0000-0000FA3B0000}"/>
    <cellStyle name="Input 4 2 3 4 5" xfId="15365" xr:uid="{00000000-0005-0000-0000-0000FB3B0000}"/>
    <cellStyle name="Input 4 2 3 4 6" xfId="15366" xr:uid="{00000000-0005-0000-0000-0000FC3B0000}"/>
    <cellStyle name="Input 4 2 3 4 7" xfId="15367" xr:uid="{00000000-0005-0000-0000-0000FD3B0000}"/>
    <cellStyle name="Input 4 2 3 4 8" xfId="15368" xr:uid="{00000000-0005-0000-0000-0000FE3B0000}"/>
    <cellStyle name="Input 4 2 3 5" xfId="15369" xr:uid="{00000000-0005-0000-0000-0000FF3B0000}"/>
    <cellStyle name="Input 4 2 3 5 2" xfId="15370" xr:uid="{00000000-0005-0000-0000-0000003C0000}"/>
    <cellStyle name="Input 4 2 3 5 2 2" xfId="15371" xr:uid="{00000000-0005-0000-0000-0000013C0000}"/>
    <cellStyle name="Input 4 2 3 5 2 3" xfId="15372" xr:uid="{00000000-0005-0000-0000-0000023C0000}"/>
    <cellStyle name="Input 4 2 3 5 2 4" xfId="15373" xr:uid="{00000000-0005-0000-0000-0000033C0000}"/>
    <cellStyle name="Input 4 2 3 5 2 5" xfId="15374" xr:uid="{00000000-0005-0000-0000-0000043C0000}"/>
    <cellStyle name="Input 4 2 3 5 2 6" xfId="15375" xr:uid="{00000000-0005-0000-0000-0000053C0000}"/>
    <cellStyle name="Input 4 2 3 5 3" xfId="15376" xr:uid="{00000000-0005-0000-0000-0000063C0000}"/>
    <cellStyle name="Input 4 2 3 5 3 2" xfId="15377" xr:uid="{00000000-0005-0000-0000-0000073C0000}"/>
    <cellStyle name="Input 4 2 3 5 3 3" xfId="15378" xr:uid="{00000000-0005-0000-0000-0000083C0000}"/>
    <cellStyle name="Input 4 2 3 5 3 4" xfId="15379" xr:uid="{00000000-0005-0000-0000-0000093C0000}"/>
    <cellStyle name="Input 4 2 3 5 3 5" xfId="15380" xr:uid="{00000000-0005-0000-0000-00000A3C0000}"/>
    <cellStyle name="Input 4 2 3 5 3 6" xfId="15381" xr:uid="{00000000-0005-0000-0000-00000B3C0000}"/>
    <cellStyle name="Input 4 2 3 5 4" xfId="15382" xr:uid="{00000000-0005-0000-0000-00000C3C0000}"/>
    <cellStyle name="Input 4 2 3 5 4 2" xfId="15383" xr:uid="{00000000-0005-0000-0000-00000D3C0000}"/>
    <cellStyle name="Input 4 2 3 5 5" xfId="15384" xr:uid="{00000000-0005-0000-0000-00000E3C0000}"/>
    <cellStyle name="Input 4 2 3 5 6" xfId="15385" xr:uid="{00000000-0005-0000-0000-00000F3C0000}"/>
    <cellStyle name="Input 4 2 3 5 7" xfId="15386" xr:uid="{00000000-0005-0000-0000-0000103C0000}"/>
    <cellStyle name="Input 4 2 3 5 8" xfId="15387" xr:uid="{00000000-0005-0000-0000-0000113C0000}"/>
    <cellStyle name="Input 4 2 3 6" xfId="15388" xr:uid="{00000000-0005-0000-0000-0000123C0000}"/>
    <cellStyle name="Input 4 2 3 6 2" xfId="15389" xr:uid="{00000000-0005-0000-0000-0000133C0000}"/>
    <cellStyle name="Input 4 2 3 6 2 2" xfId="15390" xr:uid="{00000000-0005-0000-0000-0000143C0000}"/>
    <cellStyle name="Input 4 2 3 6 2 3" xfId="15391" xr:uid="{00000000-0005-0000-0000-0000153C0000}"/>
    <cellStyle name="Input 4 2 3 6 2 4" xfId="15392" xr:uid="{00000000-0005-0000-0000-0000163C0000}"/>
    <cellStyle name="Input 4 2 3 6 2 5" xfId="15393" xr:uid="{00000000-0005-0000-0000-0000173C0000}"/>
    <cellStyle name="Input 4 2 3 6 2 6" xfId="15394" xr:uid="{00000000-0005-0000-0000-0000183C0000}"/>
    <cellStyle name="Input 4 2 3 6 3" xfId="15395" xr:uid="{00000000-0005-0000-0000-0000193C0000}"/>
    <cellStyle name="Input 4 2 3 6 3 2" xfId="15396" xr:uid="{00000000-0005-0000-0000-00001A3C0000}"/>
    <cellStyle name="Input 4 2 3 6 3 3" xfId="15397" xr:uid="{00000000-0005-0000-0000-00001B3C0000}"/>
    <cellStyle name="Input 4 2 3 6 3 4" xfId="15398" xr:uid="{00000000-0005-0000-0000-00001C3C0000}"/>
    <cellStyle name="Input 4 2 3 6 3 5" xfId="15399" xr:uid="{00000000-0005-0000-0000-00001D3C0000}"/>
    <cellStyle name="Input 4 2 3 6 3 6" xfId="15400" xr:uid="{00000000-0005-0000-0000-00001E3C0000}"/>
    <cellStyle name="Input 4 2 3 6 4" xfId="15401" xr:uid="{00000000-0005-0000-0000-00001F3C0000}"/>
    <cellStyle name="Input 4 2 3 6 4 2" xfId="15402" xr:uid="{00000000-0005-0000-0000-0000203C0000}"/>
    <cellStyle name="Input 4 2 3 6 5" xfId="15403" xr:uid="{00000000-0005-0000-0000-0000213C0000}"/>
    <cellStyle name="Input 4 2 3 6 6" xfId="15404" xr:uid="{00000000-0005-0000-0000-0000223C0000}"/>
    <cellStyle name="Input 4 2 3 6 7" xfId="15405" xr:uid="{00000000-0005-0000-0000-0000233C0000}"/>
    <cellStyle name="Input 4 2 3 6 8" xfId="15406" xr:uid="{00000000-0005-0000-0000-0000243C0000}"/>
    <cellStyle name="Input 4 2 3 7" xfId="15407" xr:uid="{00000000-0005-0000-0000-0000253C0000}"/>
    <cellStyle name="Input 4 2 3 7 2" xfId="15408" xr:uid="{00000000-0005-0000-0000-0000263C0000}"/>
    <cellStyle name="Input 4 2 3 7 2 2" xfId="15409" xr:uid="{00000000-0005-0000-0000-0000273C0000}"/>
    <cellStyle name="Input 4 2 3 7 2 3" xfId="15410" xr:uid="{00000000-0005-0000-0000-0000283C0000}"/>
    <cellStyle name="Input 4 2 3 7 2 4" xfId="15411" xr:uid="{00000000-0005-0000-0000-0000293C0000}"/>
    <cellStyle name="Input 4 2 3 7 2 5" xfId="15412" xr:uid="{00000000-0005-0000-0000-00002A3C0000}"/>
    <cellStyle name="Input 4 2 3 7 2 6" xfId="15413" xr:uid="{00000000-0005-0000-0000-00002B3C0000}"/>
    <cellStyle name="Input 4 2 3 7 3" xfId="15414" xr:uid="{00000000-0005-0000-0000-00002C3C0000}"/>
    <cellStyle name="Input 4 2 3 7 3 2" xfId="15415" xr:uid="{00000000-0005-0000-0000-00002D3C0000}"/>
    <cellStyle name="Input 4 2 3 7 3 3" xfId="15416" xr:uid="{00000000-0005-0000-0000-00002E3C0000}"/>
    <cellStyle name="Input 4 2 3 7 3 4" xfId="15417" xr:uid="{00000000-0005-0000-0000-00002F3C0000}"/>
    <cellStyle name="Input 4 2 3 7 3 5" xfId="15418" xr:uid="{00000000-0005-0000-0000-0000303C0000}"/>
    <cellStyle name="Input 4 2 3 7 3 6" xfId="15419" xr:uid="{00000000-0005-0000-0000-0000313C0000}"/>
    <cellStyle name="Input 4 2 3 7 4" xfId="15420" xr:uid="{00000000-0005-0000-0000-0000323C0000}"/>
    <cellStyle name="Input 4 2 3 7 4 2" xfId="15421" xr:uid="{00000000-0005-0000-0000-0000333C0000}"/>
    <cellStyle name="Input 4 2 3 7 5" xfId="15422" xr:uid="{00000000-0005-0000-0000-0000343C0000}"/>
    <cellStyle name="Input 4 2 3 7 6" xfId="15423" xr:uid="{00000000-0005-0000-0000-0000353C0000}"/>
    <cellStyle name="Input 4 2 3 7 7" xfId="15424" xr:uid="{00000000-0005-0000-0000-0000363C0000}"/>
    <cellStyle name="Input 4 2 3 7 8" xfId="15425" xr:uid="{00000000-0005-0000-0000-0000373C0000}"/>
    <cellStyle name="Input 4 2 3 8" xfId="15426" xr:uid="{00000000-0005-0000-0000-0000383C0000}"/>
    <cellStyle name="Input 4 2 3 8 2" xfId="15427" xr:uid="{00000000-0005-0000-0000-0000393C0000}"/>
    <cellStyle name="Input 4 2 3 8 2 2" xfId="15428" xr:uid="{00000000-0005-0000-0000-00003A3C0000}"/>
    <cellStyle name="Input 4 2 3 8 2 3" xfId="15429" xr:uid="{00000000-0005-0000-0000-00003B3C0000}"/>
    <cellStyle name="Input 4 2 3 8 2 4" xfId="15430" xr:uid="{00000000-0005-0000-0000-00003C3C0000}"/>
    <cellStyle name="Input 4 2 3 8 2 5" xfId="15431" xr:uid="{00000000-0005-0000-0000-00003D3C0000}"/>
    <cellStyle name="Input 4 2 3 8 2 6" xfId="15432" xr:uid="{00000000-0005-0000-0000-00003E3C0000}"/>
    <cellStyle name="Input 4 2 3 8 3" xfId="15433" xr:uid="{00000000-0005-0000-0000-00003F3C0000}"/>
    <cellStyle name="Input 4 2 3 8 3 2" xfId="15434" xr:uid="{00000000-0005-0000-0000-0000403C0000}"/>
    <cellStyle name="Input 4 2 3 8 3 3" xfId="15435" xr:uid="{00000000-0005-0000-0000-0000413C0000}"/>
    <cellStyle name="Input 4 2 3 8 3 4" xfId="15436" xr:uid="{00000000-0005-0000-0000-0000423C0000}"/>
    <cellStyle name="Input 4 2 3 8 3 5" xfId="15437" xr:uid="{00000000-0005-0000-0000-0000433C0000}"/>
    <cellStyle name="Input 4 2 3 8 3 6" xfId="15438" xr:uid="{00000000-0005-0000-0000-0000443C0000}"/>
    <cellStyle name="Input 4 2 3 8 4" xfId="15439" xr:uid="{00000000-0005-0000-0000-0000453C0000}"/>
    <cellStyle name="Input 4 2 3 8 4 2" xfId="15440" xr:uid="{00000000-0005-0000-0000-0000463C0000}"/>
    <cellStyle name="Input 4 2 3 8 5" xfId="15441" xr:uid="{00000000-0005-0000-0000-0000473C0000}"/>
    <cellStyle name="Input 4 2 3 8 6" xfId="15442" xr:uid="{00000000-0005-0000-0000-0000483C0000}"/>
    <cellStyle name="Input 4 2 3 8 7" xfId="15443" xr:uid="{00000000-0005-0000-0000-0000493C0000}"/>
    <cellStyle name="Input 4 2 3 8 8" xfId="15444" xr:uid="{00000000-0005-0000-0000-00004A3C0000}"/>
    <cellStyle name="Input 4 2 3 9" xfId="15445" xr:uid="{00000000-0005-0000-0000-00004B3C0000}"/>
    <cellStyle name="Input 4 2 3 9 2" xfId="15446" xr:uid="{00000000-0005-0000-0000-00004C3C0000}"/>
    <cellStyle name="Input 4 2 3 9 2 2" xfId="15447" xr:uid="{00000000-0005-0000-0000-00004D3C0000}"/>
    <cellStyle name="Input 4 2 3 9 2 3" xfId="15448" xr:uid="{00000000-0005-0000-0000-00004E3C0000}"/>
    <cellStyle name="Input 4 2 3 9 2 4" xfId="15449" xr:uid="{00000000-0005-0000-0000-00004F3C0000}"/>
    <cellStyle name="Input 4 2 3 9 2 5" xfId="15450" xr:uid="{00000000-0005-0000-0000-0000503C0000}"/>
    <cellStyle name="Input 4 2 3 9 2 6" xfId="15451" xr:uid="{00000000-0005-0000-0000-0000513C0000}"/>
    <cellStyle name="Input 4 2 3 9 3" xfId="15452" xr:uid="{00000000-0005-0000-0000-0000523C0000}"/>
    <cellStyle name="Input 4 2 3 9 3 2" xfId="15453" xr:uid="{00000000-0005-0000-0000-0000533C0000}"/>
    <cellStyle name="Input 4 2 3 9 3 3" xfId="15454" xr:uid="{00000000-0005-0000-0000-0000543C0000}"/>
    <cellStyle name="Input 4 2 3 9 3 4" xfId="15455" xr:uid="{00000000-0005-0000-0000-0000553C0000}"/>
    <cellStyle name="Input 4 2 3 9 3 5" xfId="15456" xr:uid="{00000000-0005-0000-0000-0000563C0000}"/>
    <cellStyle name="Input 4 2 3 9 3 6" xfId="15457" xr:uid="{00000000-0005-0000-0000-0000573C0000}"/>
    <cellStyle name="Input 4 2 3 9 4" xfId="15458" xr:uid="{00000000-0005-0000-0000-0000583C0000}"/>
    <cellStyle name="Input 4 2 3 9 4 2" xfId="15459" xr:uid="{00000000-0005-0000-0000-0000593C0000}"/>
    <cellStyle name="Input 4 2 3 9 5" xfId="15460" xr:uid="{00000000-0005-0000-0000-00005A3C0000}"/>
    <cellStyle name="Input 4 2 3 9 6" xfId="15461" xr:uid="{00000000-0005-0000-0000-00005B3C0000}"/>
    <cellStyle name="Input 4 2 3 9 7" xfId="15462" xr:uid="{00000000-0005-0000-0000-00005C3C0000}"/>
    <cellStyle name="Input 4 2 3 9 8" xfId="15463" xr:uid="{00000000-0005-0000-0000-00005D3C0000}"/>
    <cellStyle name="Input 4 2 4" xfId="15464" xr:uid="{00000000-0005-0000-0000-00005E3C0000}"/>
    <cellStyle name="Input 4 2 4 10" xfId="15465" xr:uid="{00000000-0005-0000-0000-00005F3C0000}"/>
    <cellStyle name="Input 4 2 4 10 2" xfId="15466" xr:uid="{00000000-0005-0000-0000-0000603C0000}"/>
    <cellStyle name="Input 4 2 4 11" xfId="15467" xr:uid="{00000000-0005-0000-0000-0000613C0000}"/>
    <cellStyle name="Input 4 2 4 12" xfId="15468" xr:uid="{00000000-0005-0000-0000-0000623C0000}"/>
    <cellStyle name="Input 4 2 4 13" xfId="15469" xr:uid="{00000000-0005-0000-0000-0000633C0000}"/>
    <cellStyle name="Input 4 2 4 2" xfId="15470" xr:uid="{00000000-0005-0000-0000-0000643C0000}"/>
    <cellStyle name="Input 4 2 4 2 10" xfId="15471" xr:uid="{00000000-0005-0000-0000-0000653C0000}"/>
    <cellStyle name="Input 4 2 4 2 2" xfId="15472" xr:uid="{00000000-0005-0000-0000-0000663C0000}"/>
    <cellStyle name="Input 4 2 4 2 2 2" xfId="15473" xr:uid="{00000000-0005-0000-0000-0000673C0000}"/>
    <cellStyle name="Input 4 2 4 2 2 2 2" xfId="15474" xr:uid="{00000000-0005-0000-0000-0000683C0000}"/>
    <cellStyle name="Input 4 2 4 2 2 2 2 2" xfId="15475" xr:uid="{00000000-0005-0000-0000-0000693C0000}"/>
    <cellStyle name="Input 4 2 4 2 2 2 3" xfId="15476" xr:uid="{00000000-0005-0000-0000-00006A3C0000}"/>
    <cellStyle name="Input 4 2 4 2 2 2 3 2" xfId="15477" xr:uid="{00000000-0005-0000-0000-00006B3C0000}"/>
    <cellStyle name="Input 4 2 4 2 2 2 4" xfId="15478" xr:uid="{00000000-0005-0000-0000-00006C3C0000}"/>
    <cellStyle name="Input 4 2 4 2 2 3" xfId="15479" xr:uid="{00000000-0005-0000-0000-00006D3C0000}"/>
    <cellStyle name="Input 4 2 4 2 2 3 2" xfId="15480" xr:uid="{00000000-0005-0000-0000-00006E3C0000}"/>
    <cellStyle name="Input 4 2 4 2 2 4" xfId="15481" xr:uid="{00000000-0005-0000-0000-00006F3C0000}"/>
    <cellStyle name="Input 4 2 4 2 2 4 2" xfId="15482" xr:uid="{00000000-0005-0000-0000-0000703C0000}"/>
    <cellStyle name="Input 4 2 4 2 2 5" xfId="15483" xr:uid="{00000000-0005-0000-0000-0000713C0000}"/>
    <cellStyle name="Input 4 2 4 2 2 5 2" xfId="15484" xr:uid="{00000000-0005-0000-0000-0000723C0000}"/>
    <cellStyle name="Input 4 2 4 2 2 6" xfId="15485" xr:uid="{00000000-0005-0000-0000-0000733C0000}"/>
    <cellStyle name="Input 4 2 4 2 2 6 2" xfId="15486" xr:uid="{00000000-0005-0000-0000-0000743C0000}"/>
    <cellStyle name="Input 4 2 4 2 2 7" xfId="15487" xr:uid="{00000000-0005-0000-0000-0000753C0000}"/>
    <cellStyle name="Input 4 2 4 2 2 7 2" xfId="15488" xr:uid="{00000000-0005-0000-0000-0000763C0000}"/>
    <cellStyle name="Input 4 2 4 2 2 8" xfId="15489" xr:uid="{00000000-0005-0000-0000-0000773C0000}"/>
    <cellStyle name="Input 4 2 4 2 3" xfId="15490" xr:uid="{00000000-0005-0000-0000-0000783C0000}"/>
    <cellStyle name="Input 4 2 4 2 3 2" xfId="15491" xr:uid="{00000000-0005-0000-0000-0000793C0000}"/>
    <cellStyle name="Input 4 2 4 2 3 2 2" xfId="15492" xr:uid="{00000000-0005-0000-0000-00007A3C0000}"/>
    <cellStyle name="Input 4 2 4 2 3 3" xfId="15493" xr:uid="{00000000-0005-0000-0000-00007B3C0000}"/>
    <cellStyle name="Input 4 2 4 2 3 3 2" xfId="15494" xr:uid="{00000000-0005-0000-0000-00007C3C0000}"/>
    <cellStyle name="Input 4 2 4 2 3 4" xfId="15495" xr:uid="{00000000-0005-0000-0000-00007D3C0000}"/>
    <cellStyle name="Input 4 2 4 2 3 5" xfId="15496" xr:uid="{00000000-0005-0000-0000-00007E3C0000}"/>
    <cellStyle name="Input 4 2 4 2 4" xfId="15497" xr:uid="{00000000-0005-0000-0000-00007F3C0000}"/>
    <cellStyle name="Input 4 2 4 2 4 2" xfId="15498" xr:uid="{00000000-0005-0000-0000-0000803C0000}"/>
    <cellStyle name="Input 4 2 4 2 5" xfId="15499" xr:uid="{00000000-0005-0000-0000-0000813C0000}"/>
    <cellStyle name="Input 4 2 4 2 5 2" xfId="15500" xr:uid="{00000000-0005-0000-0000-0000823C0000}"/>
    <cellStyle name="Input 4 2 4 2 6" xfId="15501" xr:uid="{00000000-0005-0000-0000-0000833C0000}"/>
    <cellStyle name="Input 4 2 4 2 6 2" xfId="15502" xr:uid="{00000000-0005-0000-0000-0000843C0000}"/>
    <cellStyle name="Input 4 2 4 2 7" xfId="15503" xr:uid="{00000000-0005-0000-0000-0000853C0000}"/>
    <cellStyle name="Input 4 2 4 2 7 2" xfId="15504" xr:uid="{00000000-0005-0000-0000-0000863C0000}"/>
    <cellStyle name="Input 4 2 4 2 8" xfId="15505" xr:uid="{00000000-0005-0000-0000-0000873C0000}"/>
    <cellStyle name="Input 4 2 4 2 8 2" xfId="15506" xr:uid="{00000000-0005-0000-0000-0000883C0000}"/>
    <cellStyle name="Input 4 2 4 2 9" xfId="15507" xr:uid="{00000000-0005-0000-0000-0000893C0000}"/>
    <cellStyle name="Input 4 2 4 2 9 2" xfId="15508" xr:uid="{00000000-0005-0000-0000-00008A3C0000}"/>
    <cellStyle name="Input 4 2 4 3" xfId="15509" xr:uid="{00000000-0005-0000-0000-00008B3C0000}"/>
    <cellStyle name="Input 4 2 4 3 2" xfId="15510" xr:uid="{00000000-0005-0000-0000-00008C3C0000}"/>
    <cellStyle name="Input 4 2 4 3 2 2" xfId="15511" xr:uid="{00000000-0005-0000-0000-00008D3C0000}"/>
    <cellStyle name="Input 4 2 4 3 2 2 2" xfId="15512" xr:uid="{00000000-0005-0000-0000-00008E3C0000}"/>
    <cellStyle name="Input 4 2 4 3 2 3" xfId="15513" xr:uid="{00000000-0005-0000-0000-00008F3C0000}"/>
    <cellStyle name="Input 4 2 4 3 2 3 2" xfId="15514" xr:uid="{00000000-0005-0000-0000-0000903C0000}"/>
    <cellStyle name="Input 4 2 4 3 2 4" xfId="15515" xr:uid="{00000000-0005-0000-0000-0000913C0000}"/>
    <cellStyle name="Input 4 2 4 3 3" xfId="15516" xr:uid="{00000000-0005-0000-0000-0000923C0000}"/>
    <cellStyle name="Input 4 2 4 3 3 2" xfId="15517" xr:uid="{00000000-0005-0000-0000-0000933C0000}"/>
    <cellStyle name="Input 4 2 4 3 4" xfId="15518" xr:uid="{00000000-0005-0000-0000-0000943C0000}"/>
    <cellStyle name="Input 4 2 4 3 4 2" xfId="15519" xr:uid="{00000000-0005-0000-0000-0000953C0000}"/>
    <cellStyle name="Input 4 2 4 3 5" xfId="15520" xr:uid="{00000000-0005-0000-0000-0000963C0000}"/>
    <cellStyle name="Input 4 2 4 3 5 2" xfId="15521" xr:uid="{00000000-0005-0000-0000-0000973C0000}"/>
    <cellStyle name="Input 4 2 4 3 6" xfId="15522" xr:uid="{00000000-0005-0000-0000-0000983C0000}"/>
    <cellStyle name="Input 4 2 4 3 6 2" xfId="15523" xr:uid="{00000000-0005-0000-0000-0000993C0000}"/>
    <cellStyle name="Input 4 2 4 3 7" xfId="15524" xr:uid="{00000000-0005-0000-0000-00009A3C0000}"/>
    <cellStyle name="Input 4 2 4 4" xfId="15525" xr:uid="{00000000-0005-0000-0000-00009B3C0000}"/>
    <cellStyle name="Input 4 2 4 4 2" xfId="15526" xr:uid="{00000000-0005-0000-0000-00009C3C0000}"/>
    <cellStyle name="Input 4 2 4 4 2 2" xfId="15527" xr:uid="{00000000-0005-0000-0000-00009D3C0000}"/>
    <cellStyle name="Input 4 2 4 4 3" xfId="15528" xr:uid="{00000000-0005-0000-0000-00009E3C0000}"/>
    <cellStyle name="Input 4 2 4 4 3 2" xfId="15529" xr:uid="{00000000-0005-0000-0000-00009F3C0000}"/>
    <cellStyle name="Input 4 2 4 4 4" xfId="15530" xr:uid="{00000000-0005-0000-0000-0000A03C0000}"/>
    <cellStyle name="Input 4 2 4 4 4 2" xfId="15531" xr:uid="{00000000-0005-0000-0000-0000A13C0000}"/>
    <cellStyle name="Input 4 2 4 4 5" xfId="15532" xr:uid="{00000000-0005-0000-0000-0000A23C0000}"/>
    <cellStyle name="Input 4 2 4 4 6" xfId="15533" xr:uid="{00000000-0005-0000-0000-0000A33C0000}"/>
    <cellStyle name="Input 4 2 4 5" xfId="15534" xr:uid="{00000000-0005-0000-0000-0000A43C0000}"/>
    <cellStyle name="Input 4 2 4 5 2" xfId="15535" xr:uid="{00000000-0005-0000-0000-0000A53C0000}"/>
    <cellStyle name="Input 4 2 4 5 3" xfId="15536" xr:uid="{00000000-0005-0000-0000-0000A63C0000}"/>
    <cellStyle name="Input 4 2 4 6" xfId="15537" xr:uid="{00000000-0005-0000-0000-0000A73C0000}"/>
    <cellStyle name="Input 4 2 4 6 2" xfId="15538" xr:uid="{00000000-0005-0000-0000-0000A83C0000}"/>
    <cellStyle name="Input 4 2 4 7" xfId="15539" xr:uid="{00000000-0005-0000-0000-0000A93C0000}"/>
    <cellStyle name="Input 4 2 4 7 2" xfId="15540" xr:uid="{00000000-0005-0000-0000-0000AA3C0000}"/>
    <cellStyle name="Input 4 2 4 8" xfId="15541" xr:uid="{00000000-0005-0000-0000-0000AB3C0000}"/>
    <cellStyle name="Input 4 2 4 8 2" xfId="15542" xr:uid="{00000000-0005-0000-0000-0000AC3C0000}"/>
    <cellStyle name="Input 4 2 4 9" xfId="15543" xr:uid="{00000000-0005-0000-0000-0000AD3C0000}"/>
    <cellStyle name="Input 4 2 4 9 2" xfId="15544" xr:uid="{00000000-0005-0000-0000-0000AE3C0000}"/>
    <cellStyle name="Input 4 2 5" xfId="15545" xr:uid="{00000000-0005-0000-0000-0000AF3C0000}"/>
    <cellStyle name="Input 4 2 5 2" xfId="15546" xr:uid="{00000000-0005-0000-0000-0000B03C0000}"/>
    <cellStyle name="Input 4 2 5 2 2" xfId="15547" xr:uid="{00000000-0005-0000-0000-0000B13C0000}"/>
    <cellStyle name="Input 4 2 5 2 2 2" xfId="15548" xr:uid="{00000000-0005-0000-0000-0000B23C0000}"/>
    <cellStyle name="Input 4 2 5 2 2 2 2" xfId="15549" xr:uid="{00000000-0005-0000-0000-0000B33C0000}"/>
    <cellStyle name="Input 4 2 5 2 2 3" xfId="15550" xr:uid="{00000000-0005-0000-0000-0000B43C0000}"/>
    <cellStyle name="Input 4 2 5 2 2 3 2" xfId="15551" xr:uid="{00000000-0005-0000-0000-0000B53C0000}"/>
    <cellStyle name="Input 4 2 5 2 2 4" xfId="15552" xr:uid="{00000000-0005-0000-0000-0000B63C0000}"/>
    <cellStyle name="Input 4 2 5 2 2 5" xfId="15553" xr:uid="{00000000-0005-0000-0000-0000B73C0000}"/>
    <cellStyle name="Input 4 2 5 2 3" xfId="15554" xr:uid="{00000000-0005-0000-0000-0000B83C0000}"/>
    <cellStyle name="Input 4 2 5 2 3 2" xfId="15555" xr:uid="{00000000-0005-0000-0000-0000B93C0000}"/>
    <cellStyle name="Input 4 2 5 2 4" xfId="15556" xr:uid="{00000000-0005-0000-0000-0000BA3C0000}"/>
    <cellStyle name="Input 4 2 5 2 4 2" xfId="15557" xr:uid="{00000000-0005-0000-0000-0000BB3C0000}"/>
    <cellStyle name="Input 4 2 5 2 5" xfId="15558" xr:uid="{00000000-0005-0000-0000-0000BC3C0000}"/>
    <cellStyle name="Input 4 2 5 2 5 2" xfId="15559" xr:uid="{00000000-0005-0000-0000-0000BD3C0000}"/>
    <cellStyle name="Input 4 2 5 2 6" xfId="15560" xr:uid="{00000000-0005-0000-0000-0000BE3C0000}"/>
    <cellStyle name="Input 4 2 5 2 6 2" xfId="15561" xr:uid="{00000000-0005-0000-0000-0000BF3C0000}"/>
    <cellStyle name="Input 4 2 5 2 7" xfId="15562" xr:uid="{00000000-0005-0000-0000-0000C03C0000}"/>
    <cellStyle name="Input 4 2 5 3" xfId="15563" xr:uid="{00000000-0005-0000-0000-0000C13C0000}"/>
    <cellStyle name="Input 4 2 5 3 2" xfId="15564" xr:uid="{00000000-0005-0000-0000-0000C23C0000}"/>
    <cellStyle name="Input 4 2 5 3 2 2" xfId="15565" xr:uid="{00000000-0005-0000-0000-0000C33C0000}"/>
    <cellStyle name="Input 4 2 5 3 3" xfId="15566" xr:uid="{00000000-0005-0000-0000-0000C43C0000}"/>
    <cellStyle name="Input 4 2 5 3 3 2" xfId="15567" xr:uid="{00000000-0005-0000-0000-0000C53C0000}"/>
    <cellStyle name="Input 4 2 5 3 4" xfId="15568" xr:uid="{00000000-0005-0000-0000-0000C63C0000}"/>
    <cellStyle name="Input 4 2 5 3 4 2" xfId="15569" xr:uid="{00000000-0005-0000-0000-0000C73C0000}"/>
    <cellStyle name="Input 4 2 5 3 5" xfId="15570" xr:uid="{00000000-0005-0000-0000-0000C83C0000}"/>
    <cellStyle name="Input 4 2 5 3 5 2" xfId="15571" xr:uid="{00000000-0005-0000-0000-0000C93C0000}"/>
    <cellStyle name="Input 4 2 5 3 6" xfId="15572" xr:uid="{00000000-0005-0000-0000-0000CA3C0000}"/>
    <cellStyle name="Input 4 2 5 3 7" xfId="15573" xr:uid="{00000000-0005-0000-0000-0000CB3C0000}"/>
    <cellStyle name="Input 4 2 5 4" xfId="15574" xr:uid="{00000000-0005-0000-0000-0000CC3C0000}"/>
    <cellStyle name="Input 4 2 5 4 2" xfId="15575" xr:uid="{00000000-0005-0000-0000-0000CD3C0000}"/>
    <cellStyle name="Input 4 2 5 4 3" xfId="15576" xr:uid="{00000000-0005-0000-0000-0000CE3C0000}"/>
    <cellStyle name="Input 4 2 5 5" xfId="15577" xr:uid="{00000000-0005-0000-0000-0000CF3C0000}"/>
    <cellStyle name="Input 4 2 5 5 2" xfId="15578" xr:uid="{00000000-0005-0000-0000-0000D03C0000}"/>
    <cellStyle name="Input 4 2 5 6" xfId="15579" xr:uid="{00000000-0005-0000-0000-0000D13C0000}"/>
    <cellStyle name="Input 4 2 5 6 2" xfId="15580" xr:uid="{00000000-0005-0000-0000-0000D23C0000}"/>
    <cellStyle name="Input 4 2 5 7" xfId="15581" xr:uid="{00000000-0005-0000-0000-0000D33C0000}"/>
    <cellStyle name="Input 4 2 5 7 2" xfId="15582" xr:uid="{00000000-0005-0000-0000-0000D43C0000}"/>
    <cellStyle name="Input 4 2 5 8" xfId="15583" xr:uid="{00000000-0005-0000-0000-0000D53C0000}"/>
    <cellStyle name="Input 4 2 5 9" xfId="15584" xr:uid="{00000000-0005-0000-0000-0000D63C0000}"/>
    <cellStyle name="Input 4 2 6" xfId="15585" xr:uid="{00000000-0005-0000-0000-0000D73C0000}"/>
    <cellStyle name="Input 4 2 6 2" xfId="15586" xr:uid="{00000000-0005-0000-0000-0000D83C0000}"/>
    <cellStyle name="Input 4 2 6 2 2" xfId="15587" xr:uid="{00000000-0005-0000-0000-0000D93C0000}"/>
    <cellStyle name="Input 4 2 6 2 2 2" xfId="15588" xr:uid="{00000000-0005-0000-0000-0000DA3C0000}"/>
    <cellStyle name="Input 4 2 6 2 3" xfId="15589" xr:uid="{00000000-0005-0000-0000-0000DB3C0000}"/>
    <cellStyle name="Input 4 2 6 2 3 2" xfId="15590" xr:uid="{00000000-0005-0000-0000-0000DC3C0000}"/>
    <cellStyle name="Input 4 2 6 2 4" xfId="15591" xr:uid="{00000000-0005-0000-0000-0000DD3C0000}"/>
    <cellStyle name="Input 4 2 6 2 5" xfId="15592" xr:uid="{00000000-0005-0000-0000-0000DE3C0000}"/>
    <cellStyle name="Input 4 2 6 3" xfId="15593" xr:uid="{00000000-0005-0000-0000-0000DF3C0000}"/>
    <cellStyle name="Input 4 2 6 3 2" xfId="15594" xr:uid="{00000000-0005-0000-0000-0000E03C0000}"/>
    <cellStyle name="Input 4 2 6 4" xfId="15595" xr:uid="{00000000-0005-0000-0000-0000E13C0000}"/>
    <cellStyle name="Input 4 2 6 4 2" xfId="15596" xr:uid="{00000000-0005-0000-0000-0000E23C0000}"/>
    <cellStyle name="Input 4 2 6 5" xfId="15597" xr:uid="{00000000-0005-0000-0000-0000E33C0000}"/>
    <cellStyle name="Input 4 2 6 5 2" xfId="15598" xr:uid="{00000000-0005-0000-0000-0000E43C0000}"/>
    <cellStyle name="Input 4 2 6 6" xfId="15599" xr:uid="{00000000-0005-0000-0000-0000E53C0000}"/>
    <cellStyle name="Input 4 2 7" xfId="15600" xr:uid="{00000000-0005-0000-0000-0000E63C0000}"/>
    <cellStyle name="Input 4 2 7 2" xfId="15601" xr:uid="{00000000-0005-0000-0000-0000E73C0000}"/>
    <cellStyle name="Input 4 2 7 2 2" xfId="15602" xr:uid="{00000000-0005-0000-0000-0000E83C0000}"/>
    <cellStyle name="Input 4 2 7 3" xfId="15603" xr:uid="{00000000-0005-0000-0000-0000E93C0000}"/>
    <cellStyle name="Input 4 2 7 3 2" xfId="15604" xr:uid="{00000000-0005-0000-0000-0000EA3C0000}"/>
    <cellStyle name="Input 4 2 7 4" xfId="15605" xr:uid="{00000000-0005-0000-0000-0000EB3C0000}"/>
    <cellStyle name="Input 4 2 7 4 2" xfId="15606" xr:uid="{00000000-0005-0000-0000-0000EC3C0000}"/>
    <cellStyle name="Input 4 2 7 5" xfId="15607" xr:uid="{00000000-0005-0000-0000-0000ED3C0000}"/>
    <cellStyle name="Input 4 2 7 6" xfId="15608" xr:uid="{00000000-0005-0000-0000-0000EE3C0000}"/>
    <cellStyle name="Input 4 2 8" xfId="15609" xr:uid="{00000000-0005-0000-0000-0000EF3C0000}"/>
    <cellStyle name="Input 4 2 8 2" xfId="15610" xr:uid="{00000000-0005-0000-0000-0000F03C0000}"/>
    <cellStyle name="Input 4 2 8 3" xfId="15611" xr:uid="{00000000-0005-0000-0000-0000F13C0000}"/>
    <cellStyle name="Input 4 2 9" xfId="15612" xr:uid="{00000000-0005-0000-0000-0000F23C0000}"/>
    <cellStyle name="Input 4 2 9 2" xfId="15613" xr:uid="{00000000-0005-0000-0000-0000F33C0000}"/>
    <cellStyle name="Input 4 3" xfId="15614" xr:uid="{00000000-0005-0000-0000-0000F43C0000}"/>
    <cellStyle name="Input 4 3 10" xfId="15615" xr:uid="{00000000-0005-0000-0000-0000F53C0000}"/>
    <cellStyle name="Input 4 3 11" xfId="15616" xr:uid="{00000000-0005-0000-0000-0000F63C0000}"/>
    <cellStyle name="Input 4 3 12" xfId="15617" xr:uid="{00000000-0005-0000-0000-0000F73C0000}"/>
    <cellStyle name="Input 4 3 13" xfId="15618" xr:uid="{00000000-0005-0000-0000-0000F83C0000}"/>
    <cellStyle name="Input 4 3 2" xfId="15619" xr:uid="{00000000-0005-0000-0000-0000F93C0000}"/>
    <cellStyle name="Input 4 3 2 10" xfId="15620" xr:uid="{00000000-0005-0000-0000-0000FA3C0000}"/>
    <cellStyle name="Input 4 3 2 10 2" xfId="15621" xr:uid="{00000000-0005-0000-0000-0000FB3C0000}"/>
    <cellStyle name="Input 4 3 2 10 2 2" xfId="15622" xr:uid="{00000000-0005-0000-0000-0000FC3C0000}"/>
    <cellStyle name="Input 4 3 2 10 2 3" xfId="15623" xr:uid="{00000000-0005-0000-0000-0000FD3C0000}"/>
    <cellStyle name="Input 4 3 2 10 2 4" xfId="15624" xr:uid="{00000000-0005-0000-0000-0000FE3C0000}"/>
    <cellStyle name="Input 4 3 2 10 2 5" xfId="15625" xr:uid="{00000000-0005-0000-0000-0000FF3C0000}"/>
    <cellStyle name="Input 4 3 2 10 2 6" xfId="15626" xr:uid="{00000000-0005-0000-0000-0000003D0000}"/>
    <cellStyle name="Input 4 3 2 10 3" xfId="15627" xr:uid="{00000000-0005-0000-0000-0000013D0000}"/>
    <cellStyle name="Input 4 3 2 10 3 2" xfId="15628" xr:uid="{00000000-0005-0000-0000-0000023D0000}"/>
    <cellStyle name="Input 4 3 2 10 3 3" xfId="15629" xr:uid="{00000000-0005-0000-0000-0000033D0000}"/>
    <cellStyle name="Input 4 3 2 10 3 4" xfId="15630" xr:uid="{00000000-0005-0000-0000-0000043D0000}"/>
    <cellStyle name="Input 4 3 2 10 3 5" xfId="15631" xr:uid="{00000000-0005-0000-0000-0000053D0000}"/>
    <cellStyle name="Input 4 3 2 10 3 6" xfId="15632" xr:uid="{00000000-0005-0000-0000-0000063D0000}"/>
    <cellStyle name="Input 4 3 2 10 4" xfId="15633" xr:uid="{00000000-0005-0000-0000-0000073D0000}"/>
    <cellStyle name="Input 4 3 2 10 5" xfId="15634" xr:uid="{00000000-0005-0000-0000-0000083D0000}"/>
    <cellStyle name="Input 4 3 2 10 6" xfId="15635" xr:uid="{00000000-0005-0000-0000-0000093D0000}"/>
    <cellStyle name="Input 4 3 2 10 7" xfId="15636" xr:uid="{00000000-0005-0000-0000-00000A3D0000}"/>
    <cellStyle name="Input 4 3 2 10 8" xfId="15637" xr:uid="{00000000-0005-0000-0000-00000B3D0000}"/>
    <cellStyle name="Input 4 3 2 11" xfId="15638" xr:uid="{00000000-0005-0000-0000-00000C3D0000}"/>
    <cellStyle name="Input 4 3 2 11 2" xfId="15639" xr:uid="{00000000-0005-0000-0000-00000D3D0000}"/>
    <cellStyle name="Input 4 3 2 11 3" xfId="15640" xr:uid="{00000000-0005-0000-0000-00000E3D0000}"/>
    <cellStyle name="Input 4 3 2 11 4" xfId="15641" xr:uid="{00000000-0005-0000-0000-00000F3D0000}"/>
    <cellStyle name="Input 4 3 2 11 5" xfId="15642" xr:uid="{00000000-0005-0000-0000-0000103D0000}"/>
    <cellStyle name="Input 4 3 2 11 6" xfId="15643" xr:uid="{00000000-0005-0000-0000-0000113D0000}"/>
    <cellStyle name="Input 4 3 2 12" xfId="15644" xr:uid="{00000000-0005-0000-0000-0000123D0000}"/>
    <cellStyle name="Input 4 3 2 12 2" xfId="15645" xr:uid="{00000000-0005-0000-0000-0000133D0000}"/>
    <cellStyle name="Input 4 3 2 12 3" xfId="15646" xr:uid="{00000000-0005-0000-0000-0000143D0000}"/>
    <cellStyle name="Input 4 3 2 12 4" xfId="15647" xr:uid="{00000000-0005-0000-0000-0000153D0000}"/>
    <cellStyle name="Input 4 3 2 12 5" xfId="15648" xr:uid="{00000000-0005-0000-0000-0000163D0000}"/>
    <cellStyle name="Input 4 3 2 12 6" xfId="15649" xr:uid="{00000000-0005-0000-0000-0000173D0000}"/>
    <cellStyle name="Input 4 3 2 13" xfId="15650" xr:uid="{00000000-0005-0000-0000-0000183D0000}"/>
    <cellStyle name="Input 4 3 2 14" xfId="15651" xr:uid="{00000000-0005-0000-0000-0000193D0000}"/>
    <cellStyle name="Input 4 3 2 15" xfId="15652" xr:uid="{00000000-0005-0000-0000-00001A3D0000}"/>
    <cellStyle name="Input 4 3 2 16" xfId="15653" xr:uid="{00000000-0005-0000-0000-00001B3D0000}"/>
    <cellStyle name="Input 4 3 2 17" xfId="15654" xr:uid="{00000000-0005-0000-0000-00001C3D0000}"/>
    <cellStyle name="Input 4 3 2 18" xfId="15655" xr:uid="{00000000-0005-0000-0000-00001D3D0000}"/>
    <cellStyle name="Input 4 3 2 19" xfId="15656" xr:uid="{00000000-0005-0000-0000-00001E3D0000}"/>
    <cellStyle name="Input 4 3 2 2" xfId="15657" xr:uid="{00000000-0005-0000-0000-00001F3D0000}"/>
    <cellStyle name="Input 4 3 2 2 2" xfId="15658" xr:uid="{00000000-0005-0000-0000-0000203D0000}"/>
    <cellStyle name="Input 4 3 2 2 2 2" xfId="15659" xr:uid="{00000000-0005-0000-0000-0000213D0000}"/>
    <cellStyle name="Input 4 3 2 2 2 2 2" xfId="15660" xr:uid="{00000000-0005-0000-0000-0000223D0000}"/>
    <cellStyle name="Input 4 3 2 2 2 2 2 2" xfId="15661" xr:uid="{00000000-0005-0000-0000-0000233D0000}"/>
    <cellStyle name="Input 4 3 2 2 2 2 3" xfId="15662" xr:uid="{00000000-0005-0000-0000-0000243D0000}"/>
    <cellStyle name="Input 4 3 2 2 2 2 3 2" xfId="15663" xr:uid="{00000000-0005-0000-0000-0000253D0000}"/>
    <cellStyle name="Input 4 3 2 2 2 2 4" xfId="15664" xr:uid="{00000000-0005-0000-0000-0000263D0000}"/>
    <cellStyle name="Input 4 3 2 2 2 2 4 2" xfId="15665" xr:uid="{00000000-0005-0000-0000-0000273D0000}"/>
    <cellStyle name="Input 4 3 2 2 2 2 5" xfId="15666" xr:uid="{00000000-0005-0000-0000-0000283D0000}"/>
    <cellStyle name="Input 4 3 2 2 2 2 6" xfId="15667" xr:uid="{00000000-0005-0000-0000-0000293D0000}"/>
    <cellStyle name="Input 4 3 2 2 2 3" xfId="15668" xr:uid="{00000000-0005-0000-0000-00002A3D0000}"/>
    <cellStyle name="Input 4 3 2 2 2 3 2" xfId="15669" xr:uid="{00000000-0005-0000-0000-00002B3D0000}"/>
    <cellStyle name="Input 4 3 2 2 2 4" xfId="15670" xr:uid="{00000000-0005-0000-0000-00002C3D0000}"/>
    <cellStyle name="Input 4 3 2 2 2 4 2" xfId="15671" xr:uid="{00000000-0005-0000-0000-00002D3D0000}"/>
    <cellStyle name="Input 4 3 2 2 2 5" xfId="15672" xr:uid="{00000000-0005-0000-0000-00002E3D0000}"/>
    <cellStyle name="Input 4 3 2 2 2 6" xfId="15673" xr:uid="{00000000-0005-0000-0000-00002F3D0000}"/>
    <cellStyle name="Input 4 3 2 2 3" xfId="15674" xr:uid="{00000000-0005-0000-0000-0000303D0000}"/>
    <cellStyle name="Input 4 3 2 2 3 2" xfId="15675" xr:uid="{00000000-0005-0000-0000-0000313D0000}"/>
    <cellStyle name="Input 4 3 2 2 3 2 2" xfId="15676" xr:uid="{00000000-0005-0000-0000-0000323D0000}"/>
    <cellStyle name="Input 4 3 2 2 3 3" xfId="15677" xr:uid="{00000000-0005-0000-0000-0000333D0000}"/>
    <cellStyle name="Input 4 3 2 2 3 3 2" xfId="15678" xr:uid="{00000000-0005-0000-0000-0000343D0000}"/>
    <cellStyle name="Input 4 3 2 2 3 4" xfId="15679" xr:uid="{00000000-0005-0000-0000-0000353D0000}"/>
    <cellStyle name="Input 4 3 2 2 3 4 2" xfId="15680" xr:uid="{00000000-0005-0000-0000-0000363D0000}"/>
    <cellStyle name="Input 4 3 2 2 3 5" xfId="15681" xr:uid="{00000000-0005-0000-0000-0000373D0000}"/>
    <cellStyle name="Input 4 3 2 2 3 6" xfId="15682" xr:uid="{00000000-0005-0000-0000-0000383D0000}"/>
    <cellStyle name="Input 4 3 2 2 4" xfId="15683" xr:uid="{00000000-0005-0000-0000-0000393D0000}"/>
    <cellStyle name="Input 4 3 2 2 4 2" xfId="15684" xr:uid="{00000000-0005-0000-0000-00003A3D0000}"/>
    <cellStyle name="Input 4 3 2 2 5" xfId="15685" xr:uid="{00000000-0005-0000-0000-00003B3D0000}"/>
    <cellStyle name="Input 4 3 2 2 5 2" xfId="15686" xr:uid="{00000000-0005-0000-0000-00003C3D0000}"/>
    <cellStyle name="Input 4 3 2 2 6" xfId="15687" xr:uid="{00000000-0005-0000-0000-00003D3D0000}"/>
    <cellStyle name="Input 4 3 2 2 7" xfId="15688" xr:uid="{00000000-0005-0000-0000-00003E3D0000}"/>
    <cellStyle name="Input 4 3 2 2 8" xfId="15689" xr:uid="{00000000-0005-0000-0000-00003F3D0000}"/>
    <cellStyle name="Input 4 3 2 20" xfId="15690" xr:uid="{00000000-0005-0000-0000-0000403D0000}"/>
    <cellStyle name="Input 4 3 2 3" xfId="15691" xr:uid="{00000000-0005-0000-0000-0000413D0000}"/>
    <cellStyle name="Input 4 3 2 3 2" xfId="15692" xr:uid="{00000000-0005-0000-0000-0000423D0000}"/>
    <cellStyle name="Input 4 3 2 3 2 2" xfId="15693" xr:uid="{00000000-0005-0000-0000-0000433D0000}"/>
    <cellStyle name="Input 4 3 2 3 2 2 2" xfId="15694" xr:uid="{00000000-0005-0000-0000-0000443D0000}"/>
    <cellStyle name="Input 4 3 2 3 2 3" xfId="15695" xr:uid="{00000000-0005-0000-0000-0000453D0000}"/>
    <cellStyle name="Input 4 3 2 3 2 3 2" xfId="15696" xr:uid="{00000000-0005-0000-0000-0000463D0000}"/>
    <cellStyle name="Input 4 3 2 3 2 4" xfId="15697" xr:uid="{00000000-0005-0000-0000-0000473D0000}"/>
    <cellStyle name="Input 4 3 2 3 2 4 2" xfId="15698" xr:uid="{00000000-0005-0000-0000-0000483D0000}"/>
    <cellStyle name="Input 4 3 2 3 2 5" xfId="15699" xr:uid="{00000000-0005-0000-0000-0000493D0000}"/>
    <cellStyle name="Input 4 3 2 3 2 6" xfId="15700" xr:uid="{00000000-0005-0000-0000-00004A3D0000}"/>
    <cellStyle name="Input 4 3 2 3 3" xfId="15701" xr:uid="{00000000-0005-0000-0000-00004B3D0000}"/>
    <cellStyle name="Input 4 3 2 3 3 2" xfId="15702" xr:uid="{00000000-0005-0000-0000-00004C3D0000}"/>
    <cellStyle name="Input 4 3 2 3 3 2 2" xfId="15703" xr:uid="{00000000-0005-0000-0000-00004D3D0000}"/>
    <cellStyle name="Input 4 3 2 3 3 3" xfId="15704" xr:uid="{00000000-0005-0000-0000-00004E3D0000}"/>
    <cellStyle name="Input 4 3 2 3 3 4" xfId="15705" xr:uid="{00000000-0005-0000-0000-00004F3D0000}"/>
    <cellStyle name="Input 4 3 2 3 3 5" xfId="15706" xr:uid="{00000000-0005-0000-0000-0000503D0000}"/>
    <cellStyle name="Input 4 3 2 3 3 6" xfId="15707" xr:uid="{00000000-0005-0000-0000-0000513D0000}"/>
    <cellStyle name="Input 4 3 2 3 4" xfId="15708" xr:uid="{00000000-0005-0000-0000-0000523D0000}"/>
    <cellStyle name="Input 4 3 2 3 4 2" xfId="15709" xr:uid="{00000000-0005-0000-0000-0000533D0000}"/>
    <cellStyle name="Input 4 3 2 3 5" xfId="15710" xr:uid="{00000000-0005-0000-0000-0000543D0000}"/>
    <cellStyle name="Input 4 3 2 3 6" xfId="15711" xr:uid="{00000000-0005-0000-0000-0000553D0000}"/>
    <cellStyle name="Input 4 3 2 3 7" xfId="15712" xr:uid="{00000000-0005-0000-0000-0000563D0000}"/>
    <cellStyle name="Input 4 3 2 3 8" xfId="15713" xr:uid="{00000000-0005-0000-0000-0000573D0000}"/>
    <cellStyle name="Input 4 3 2 4" xfId="15714" xr:uid="{00000000-0005-0000-0000-0000583D0000}"/>
    <cellStyle name="Input 4 3 2 4 2" xfId="15715" xr:uid="{00000000-0005-0000-0000-0000593D0000}"/>
    <cellStyle name="Input 4 3 2 4 2 2" xfId="15716" xr:uid="{00000000-0005-0000-0000-00005A3D0000}"/>
    <cellStyle name="Input 4 3 2 4 2 2 2" xfId="15717" xr:uid="{00000000-0005-0000-0000-00005B3D0000}"/>
    <cellStyle name="Input 4 3 2 4 2 3" xfId="15718" xr:uid="{00000000-0005-0000-0000-00005C3D0000}"/>
    <cellStyle name="Input 4 3 2 4 2 4" xfId="15719" xr:uid="{00000000-0005-0000-0000-00005D3D0000}"/>
    <cellStyle name="Input 4 3 2 4 2 5" xfId="15720" xr:uid="{00000000-0005-0000-0000-00005E3D0000}"/>
    <cellStyle name="Input 4 3 2 4 2 6" xfId="15721" xr:uid="{00000000-0005-0000-0000-00005F3D0000}"/>
    <cellStyle name="Input 4 3 2 4 3" xfId="15722" xr:uid="{00000000-0005-0000-0000-0000603D0000}"/>
    <cellStyle name="Input 4 3 2 4 3 2" xfId="15723" xr:uid="{00000000-0005-0000-0000-0000613D0000}"/>
    <cellStyle name="Input 4 3 2 4 3 2 2" xfId="15724" xr:uid="{00000000-0005-0000-0000-0000623D0000}"/>
    <cellStyle name="Input 4 3 2 4 3 3" xfId="15725" xr:uid="{00000000-0005-0000-0000-0000633D0000}"/>
    <cellStyle name="Input 4 3 2 4 3 4" xfId="15726" xr:uid="{00000000-0005-0000-0000-0000643D0000}"/>
    <cellStyle name="Input 4 3 2 4 3 5" xfId="15727" xr:uid="{00000000-0005-0000-0000-0000653D0000}"/>
    <cellStyle name="Input 4 3 2 4 3 6" xfId="15728" xr:uid="{00000000-0005-0000-0000-0000663D0000}"/>
    <cellStyle name="Input 4 3 2 4 4" xfId="15729" xr:uid="{00000000-0005-0000-0000-0000673D0000}"/>
    <cellStyle name="Input 4 3 2 4 4 2" xfId="15730" xr:uid="{00000000-0005-0000-0000-0000683D0000}"/>
    <cellStyle name="Input 4 3 2 4 5" xfId="15731" xr:uid="{00000000-0005-0000-0000-0000693D0000}"/>
    <cellStyle name="Input 4 3 2 4 6" xfId="15732" xr:uid="{00000000-0005-0000-0000-00006A3D0000}"/>
    <cellStyle name="Input 4 3 2 4 7" xfId="15733" xr:uid="{00000000-0005-0000-0000-00006B3D0000}"/>
    <cellStyle name="Input 4 3 2 4 8" xfId="15734" xr:uid="{00000000-0005-0000-0000-00006C3D0000}"/>
    <cellStyle name="Input 4 3 2 5" xfId="15735" xr:uid="{00000000-0005-0000-0000-00006D3D0000}"/>
    <cellStyle name="Input 4 3 2 5 2" xfId="15736" xr:uid="{00000000-0005-0000-0000-00006E3D0000}"/>
    <cellStyle name="Input 4 3 2 5 2 2" xfId="15737" xr:uid="{00000000-0005-0000-0000-00006F3D0000}"/>
    <cellStyle name="Input 4 3 2 5 2 3" xfId="15738" xr:uid="{00000000-0005-0000-0000-0000703D0000}"/>
    <cellStyle name="Input 4 3 2 5 2 4" xfId="15739" xr:uid="{00000000-0005-0000-0000-0000713D0000}"/>
    <cellStyle name="Input 4 3 2 5 2 5" xfId="15740" xr:uid="{00000000-0005-0000-0000-0000723D0000}"/>
    <cellStyle name="Input 4 3 2 5 2 6" xfId="15741" xr:uid="{00000000-0005-0000-0000-0000733D0000}"/>
    <cellStyle name="Input 4 3 2 5 3" xfId="15742" xr:uid="{00000000-0005-0000-0000-0000743D0000}"/>
    <cellStyle name="Input 4 3 2 5 3 2" xfId="15743" xr:uid="{00000000-0005-0000-0000-0000753D0000}"/>
    <cellStyle name="Input 4 3 2 5 3 3" xfId="15744" xr:uid="{00000000-0005-0000-0000-0000763D0000}"/>
    <cellStyle name="Input 4 3 2 5 3 4" xfId="15745" xr:uid="{00000000-0005-0000-0000-0000773D0000}"/>
    <cellStyle name="Input 4 3 2 5 3 5" xfId="15746" xr:uid="{00000000-0005-0000-0000-0000783D0000}"/>
    <cellStyle name="Input 4 3 2 5 3 6" xfId="15747" xr:uid="{00000000-0005-0000-0000-0000793D0000}"/>
    <cellStyle name="Input 4 3 2 5 4" xfId="15748" xr:uid="{00000000-0005-0000-0000-00007A3D0000}"/>
    <cellStyle name="Input 4 3 2 5 4 2" xfId="15749" xr:uid="{00000000-0005-0000-0000-00007B3D0000}"/>
    <cellStyle name="Input 4 3 2 5 5" xfId="15750" xr:uid="{00000000-0005-0000-0000-00007C3D0000}"/>
    <cellStyle name="Input 4 3 2 5 6" xfId="15751" xr:uid="{00000000-0005-0000-0000-00007D3D0000}"/>
    <cellStyle name="Input 4 3 2 5 7" xfId="15752" xr:uid="{00000000-0005-0000-0000-00007E3D0000}"/>
    <cellStyle name="Input 4 3 2 5 8" xfId="15753" xr:uid="{00000000-0005-0000-0000-00007F3D0000}"/>
    <cellStyle name="Input 4 3 2 6" xfId="15754" xr:uid="{00000000-0005-0000-0000-0000803D0000}"/>
    <cellStyle name="Input 4 3 2 6 2" xfId="15755" xr:uid="{00000000-0005-0000-0000-0000813D0000}"/>
    <cellStyle name="Input 4 3 2 6 2 2" xfId="15756" xr:uid="{00000000-0005-0000-0000-0000823D0000}"/>
    <cellStyle name="Input 4 3 2 6 2 3" xfId="15757" xr:uid="{00000000-0005-0000-0000-0000833D0000}"/>
    <cellStyle name="Input 4 3 2 6 2 4" xfId="15758" xr:uid="{00000000-0005-0000-0000-0000843D0000}"/>
    <cellStyle name="Input 4 3 2 6 2 5" xfId="15759" xr:uid="{00000000-0005-0000-0000-0000853D0000}"/>
    <cellStyle name="Input 4 3 2 6 2 6" xfId="15760" xr:uid="{00000000-0005-0000-0000-0000863D0000}"/>
    <cellStyle name="Input 4 3 2 6 3" xfId="15761" xr:uid="{00000000-0005-0000-0000-0000873D0000}"/>
    <cellStyle name="Input 4 3 2 6 3 2" xfId="15762" xr:uid="{00000000-0005-0000-0000-0000883D0000}"/>
    <cellStyle name="Input 4 3 2 6 3 3" xfId="15763" xr:uid="{00000000-0005-0000-0000-0000893D0000}"/>
    <cellStyle name="Input 4 3 2 6 3 4" xfId="15764" xr:uid="{00000000-0005-0000-0000-00008A3D0000}"/>
    <cellStyle name="Input 4 3 2 6 3 5" xfId="15765" xr:uid="{00000000-0005-0000-0000-00008B3D0000}"/>
    <cellStyle name="Input 4 3 2 6 3 6" xfId="15766" xr:uid="{00000000-0005-0000-0000-00008C3D0000}"/>
    <cellStyle name="Input 4 3 2 6 4" xfId="15767" xr:uid="{00000000-0005-0000-0000-00008D3D0000}"/>
    <cellStyle name="Input 4 3 2 6 4 2" xfId="15768" xr:uid="{00000000-0005-0000-0000-00008E3D0000}"/>
    <cellStyle name="Input 4 3 2 6 5" xfId="15769" xr:uid="{00000000-0005-0000-0000-00008F3D0000}"/>
    <cellStyle name="Input 4 3 2 6 6" xfId="15770" xr:uid="{00000000-0005-0000-0000-0000903D0000}"/>
    <cellStyle name="Input 4 3 2 6 7" xfId="15771" xr:uid="{00000000-0005-0000-0000-0000913D0000}"/>
    <cellStyle name="Input 4 3 2 6 8" xfId="15772" xr:uid="{00000000-0005-0000-0000-0000923D0000}"/>
    <cellStyle name="Input 4 3 2 7" xfId="15773" xr:uid="{00000000-0005-0000-0000-0000933D0000}"/>
    <cellStyle name="Input 4 3 2 7 2" xfId="15774" xr:uid="{00000000-0005-0000-0000-0000943D0000}"/>
    <cellStyle name="Input 4 3 2 7 2 2" xfId="15775" xr:uid="{00000000-0005-0000-0000-0000953D0000}"/>
    <cellStyle name="Input 4 3 2 7 2 3" xfId="15776" xr:uid="{00000000-0005-0000-0000-0000963D0000}"/>
    <cellStyle name="Input 4 3 2 7 2 4" xfId="15777" xr:uid="{00000000-0005-0000-0000-0000973D0000}"/>
    <cellStyle name="Input 4 3 2 7 2 5" xfId="15778" xr:uid="{00000000-0005-0000-0000-0000983D0000}"/>
    <cellStyle name="Input 4 3 2 7 2 6" xfId="15779" xr:uid="{00000000-0005-0000-0000-0000993D0000}"/>
    <cellStyle name="Input 4 3 2 7 3" xfId="15780" xr:uid="{00000000-0005-0000-0000-00009A3D0000}"/>
    <cellStyle name="Input 4 3 2 7 3 2" xfId="15781" xr:uid="{00000000-0005-0000-0000-00009B3D0000}"/>
    <cellStyle name="Input 4 3 2 7 3 3" xfId="15782" xr:uid="{00000000-0005-0000-0000-00009C3D0000}"/>
    <cellStyle name="Input 4 3 2 7 3 4" xfId="15783" xr:uid="{00000000-0005-0000-0000-00009D3D0000}"/>
    <cellStyle name="Input 4 3 2 7 3 5" xfId="15784" xr:uid="{00000000-0005-0000-0000-00009E3D0000}"/>
    <cellStyle name="Input 4 3 2 7 3 6" xfId="15785" xr:uid="{00000000-0005-0000-0000-00009F3D0000}"/>
    <cellStyle name="Input 4 3 2 7 4" xfId="15786" xr:uid="{00000000-0005-0000-0000-0000A03D0000}"/>
    <cellStyle name="Input 4 3 2 7 4 2" xfId="15787" xr:uid="{00000000-0005-0000-0000-0000A13D0000}"/>
    <cellStyle name="Input 4 3 2 7 5" xfId="15788" xr:uid="{00000000-0005-0000-0000-0000A23D0000}"/>
    <cellStyle name="Input 4 3 2 7 6" xfId="15789" xr:uid="{00000000-0005-0000-0000-0000A33D0000}"/>
    <cellStyle name="Input 4 3 2 7 7" xfId="15790" xr:uid="{00000000-0005-0000-0000-0000A43D0000}"/>
    <cellStyle name="Input 4 3 2 7 8" xfId="15791" xr:uid="{00000000-0005-0000-0000-0000A53D0000}"/>
    <cellStyle name="Input 4 3 2 8" xfId="15792" xr:uid="{00000000-0005-0000-0000-0000A63D0000}"/>
    <cellStyle name="Input 4 3 2 8 2" xfId="15793" xr:uid="{00000000-0005-0000-0000-0000A73D0000}"/>
    <cellStyle name="Input 4 3 2 8 2 2" xfId="15794" xr:uid="{00000000-0005-0000-0000-0000A83D0000}"/>
    <cellStyle name="Input 4 3 2 8 2 3" xfId="15795" xr:uid="{00000000-0005-0000-0000-0000A93D0000}"/>
    <cellStyle name="Input 4 3 2 8 2 4" xfId="15796" xr:uid="{00000000-0005-0000-0000-0000AA3D0000}"/>
    <cellStyle name="Input 4 3 2 8 2 5" xfId="15797" xr:uid="{00000000-0005-0000-0000-0000AB3D0000}"/>
    <cellStyle name="Input 4 3 2 8 2 6" xfId="15798" xr:uid="{00000000-0005-0000-0000-0000AC3D0000}"/>
    <cellStyle name="Input 4 3 2 8 3" xfId="15799" xr:uid="{00000000-0005-0000-0000-0000AD3D0000}"/>
    <cellStyle name="Input 4 3 2 8 3 2" xfId="15800" xr:uid="{00000000-0005-0000-0000-0000AE3D0000}"/>
    <cellStyle name="Input 4 3 2 8 3 3" xfId="15801" xr:uid="{00000000-0005-0000-0000-0000AF3D0000}"/>
    <cellStyle name="Input 4 3 2 8 3 4" xfId="15802" xr:uid="{00000000-0005-0000-0000-0000B03D0000}"/>
    <cellStyle name="Input 4 3 2 8 3 5" xfId="15803" xr:uid="{00000000-0005-0000-0000-0000B13D0000}"/>
    <cellStyle name="Input 4 3 2 8 3 6" xfId="15804" xr:uid="{00000000-0005-0000-0000-0000B23D0000}"/>
    <cellStyle name="Input 4 3 2 8 4" xfId="15805" xr:uid="{00000000-0005-0000-0000-0000B33D0000}"/>
    <cellStyle name="Input 4 3 2 8 5" xfId="15806" xr:uid="{00000000-0005-0000-0000-0000B43D0000}"/>
    <cellStyle name="Input 4 3 2 8 6" xfId="15807" xr:uid="{00000000-0005-0000-0000-0000B53D0000}"/>
    <cellStyle name="Input 4 3 2 8 7" xfId="15808" xr:uid="{00000000-0005-0000-0000-0000B63D0000}"/>
    <cellStyle name="Input 4 3 2 8 8" xfId="15809" xr:uid="{00000000-0005-0000-0000-0000B73D0000}"/>
    <cellStyle name="Input 4 3 2 9" xfId="15810" xr:uid="{00000000-0005-0000-0000-0000B83D0000}"/>
    <cellStyle name="Input 4 3 2 9 2" xfId="15811" xr:uid="{00000000-0005-0000-0000-0000B93D0000}"/>
    <cellStyle name="Input 4 3 2 9 2 2" xfId="15812" xr:uid="{00000000-0005-0000-0000-0000BA3D0000}"/>
    <cellStyle name="Input 4 3 2 9 2 3" xfId="15813" xr:uid="{00000000-0005-0000-0000-0000BB3D0000}"/>
    <cellStyle name="Input 4 3 2 9 2 4" xfId="15814" xr:uid="{00000000-0005-0000-0000-0000BC3D0000}"/>
    <cellStyle name="Input 4 3 2 9 2 5" xfId="15815" xr:uid="{00000000-0005-0000-0000-0000BD3D0000}"/>
    <cellStyle name="Input 4 3 2 9 2 6" xfId="15816" xr:uid="{00000000-0005-0000-0000-0000BE3D0000}"/>
    <cellStyle name="Input 4 3 2 9 3" xfId="15817" xr:uid="{00000000-0005-0000-0000-0000BF3D0000}"/>
    <cellStyle name="Input 4 3 2 9 3 2" xfId="15818" xr:uid="{00000000-0005-0000-0000-0000C03D0000}"/>
    <cellStyle name="Input 4 3 2 9 3 3" xfId="15819" xr:uid="{00000000-0005-0000-0000-0000C13D0000}"/>
    <cellStyle name="Input 4 3 2 9 3 4" xfId="15820" xr:uid="{00000000-0005-0000-0000-0000C23D0000}"/>
    <cellStyle name="Input 4 3 2 9 3 5" xfId="15821" xr:uid="{00000000-0005-0000-0000-0000C33D0000}"/>
    <cellStyle name="Input 4 3 2 9 3 6" xfId="15822" xr:uid="{00000000-0005-0000-0000-0000C43D0000}"/>
    <cellStyle name="Input 4 3 2 9 4" xfId="15823" xr:uid="{00000000-0005-0000-0000-0000C53D0000}"/>
    <cellStyle name="Input 4 3 2 9 5" xfId="15824" xr:uid="{00000000-0005-0000-0000-0000C63D0000}"/>
    <cellStyle name="Input 4 3 2 9 6" xfId="15825" xr:uid="{00000000-0005-0000-0000-0000C73D0000}"/>
    <cellStyle name="Input 4 3 2 9 7" xfId="15826" xr:uid="{00000000-0005-0000-0000-0000C83D0000}"/>
    <cellStyle name="Input 4 3 2 9 8" xfId="15827" xr:uid="{00000000-0005-0000-0000-0000C93D0000}"/>
    <cellStyle name="Input 4 3 3" xfId="15828" xr:uid="{00000000-0005-0000-0000-0000CA3D0000}"/>
    <cellStyle name="Input 4 3 3 2" xfId="15829" xr:uid="{00000000-0005-0000-0000-0000CB3D0000}"/>
    <cellStyle name="Input 4 3 3 2 2" xfId="15830" xr:uid="{00000000-0005-0000-0000-0000CC3D0000}"/>
    <cellStyle name="Input 4 3 3 2 2 2" xfId="15831" xr:uid="{00000000-0005-0000-0000-0000CD3D0000}"/>
    <cellStyle name="Input 4 3 3 2 2 2 2" xfId="15832" xr:uid="{00000000-0005-0000-0000-0000CE3D0000}"/>
    <cellStyle name="Input 4 3 3 2 2 2 2 2" xfId="15833" xr:uid="{00000000-0005-0000-0000-0000CF3D0000}"/>
    <cellStyle name="Input 4 3 3 2 2 2 3" xfId="15834" xr:uid="{00000000-0005-0000-0000-0000D03D0000}"/>
    <cellStyle name="Input 4 3 3 2 2 2 3 2" xfId="15835" xr:uid="{00000000-0005-0000-0000-0000D13D0000}"/>
    <cellStyle name="Input 4 3 3 2 2 2 4" xfId="15836" xr:uid="{00000000-0005-0000-0000-0000D23D0000}"/>
    <cellStyle name="Input 4 3 3 2 2 3" xfId="15837" xr:uid="{00000000-0005-0000-0000-0000D33D0000}"/>
    <cellStyle name="Input 4 3 3 2 2 3 2" xfId="15838" xr:uid="{00000000-0005-0000-0000-0000D43D0000}"/>
    <cellStyle name="Input 4 3 3 2 2 4" xfId="15839" xr:uid="{00000000-0005-0000-0000-0000D53D0000}"/>
    <cellStyle name="Input 4 3 3 2 2 4 2" xfId="15840" xr:uid="{00000000-0005-0000-0000-0000D63D0000}"/>
    <cellStyle name="Input 4 3 3 2 2 5" xfId="15841" xr:uid="{00000000-0005-0000-0000-0000D73D0000}"/>
    <cellStyle name="Input 4 3 3 2 2 5 2" xfId="15842" xr:uid="{00000000-0005-0000-0000-0000D83D0000}"/>
    <cellStyle name="Input 4 3 3 2 2 6" xfId="15843" xr:uid="{00000000-0005-0000-0000-0000D93D0000}"/>
    <cellStyle name="Input 4 3 3 2 3" xfId="15844" xr:uid="{00000000-0005-0000-0000-0000DA3D0000}"/>
    <cellStyle name="Input 4 3 3 2 3 2" xfId="15845" xr:uid="{00000000-0005-0000-0000-0000DB3D0000}"/>
    <cellStyle name="Input 4 3 3 2 3 2 2" xfId="15846" xr:uid="{00000000-0005-0000-0000-0000DC3D0000}"/>
    <cellStyle name="Input 4 3 3 2 3 3" xfId="15847" xr:uid="{00000000-0005-0000-0000-0000DD3D0000}"/>
    <cellStyle name="Input 4 3 3 2 3 3 2" xfId="15848" xr:uid="{00000000-0005-0000-0000-0000DE3D0000}"/>
    <cellStyle name="Input 4 3 3 2 3 4" xfId="15849" xr:uid="{00000000-0005-0000-0000-0000DF3D0000}"/>
    <cellStyle name="Input 4 3 3 2 4" xfId="15850" xr:uid="{00000000-0005-0000-0000-0000E03D0000}"/>
    <cellStyle name="Input 4 3 3 2 4 2" xfId="15851" xr:uid="{00000000-0005-0000-0000-0000E13D0000}"/>
    <cellStyle name="Input 4 3 3 2 5" xfId="15852" xr:uid="{00000000-0005-0000-0000-0000E23D0000}"/>
    <cellStyle name="Input 4 3 3 2 5 2" xfId="15853" xr:uid="{00000000-0005-0000-0000-0000E33D0000}"/>
    <cellStyle name="Input 4 3 3 2 6" xfId="15854" xr:uid="{00000000-0005-0000-0000-0000E43D0000}"/>
    <cellStyle name="Input 4 3 3 2 6 2" xfId="15855" xr:uid="{00000000-0005-0000-0000-0000E53D0000}"/>
    <cellStyle name="Input 4 3 3 2 7" xfId="15856" xr:uid="{00000000-0005-0000-0000-0000E63D0000}"/>
    <cellStyle name="Input 4 3 3 3" xfId="15857" xr:uid="{00000000-0005-0000-0000-0000E73D0000}"/>
    <cellStyle name="Input 4 3 3 3 2" xfId="15858" xr:uid="{00000000-0005-0000-0000-0000E83D0000}"/>
    <cellStyle name="Input 4 3 3 3 2 2" xfId="15859" xr:uid="{00000000-0005-0000-0000-0000E93D0000}"/>
    <cellStyle name="Input 4 3 3 3 2 2 2" xfId="15860" xr:uid="{00000000-0005-0000-0000-0000EA3D0000}"/>
    <cellStyle name="Input 4 3 3 3 2 3" xfId="15861" xr:uid="{00000000-0005-0000-0000-0000EB3D0000}"/>
    <cellStyle name="Input 4 3 3 3 2 3 2" xfId="15862" xr:uid="{00000000-0005-0000-0000-0000EC3D0000}"/>
    <cellStyle name="Input 4 3 3 3 2 4" xfId="15863" xr:uid="{00000000-0005-0000-0000-0000ED3D0000}"/>
    <cellStyle name="Input 4 3 3 3 3" xfId="15864" xr:uid="{00000000-0005-0000-0000-0000EE3D0000}"/>
    <cellStyle name="Input 4 3 3 3 3 2" xfId="15865" xr:uid="{00000000-0005-0000-0000-0000EF3D0000}"/>
    <cellStyle name="Input 4 3 3 3 4" xfId="15866" xr:uid="{00000000-0005-0000-0000-0000F03D0000}"/>
    <cellStyle name="Input 4 3 3 3 4 2" xfId="15867" xr:uid="{00000000-0005-0000-0000-0000F13D0000}"/>
    <cellStyle name="Input 4 3 3 3 5" xfId="15868" xr:uid="{00000000-0005-0000-0000-0000F23D0000}"/>
    <cellStyle name="Input 4 3 3 3 5 2" xfId="15869" xr:uid="{00000000-0005-0000-0000-0000F33D0000}"/>
    <cellStyle name="Input 4 3 3 3 6" xfId="15870" xr:uid="{00000000-0005-0000-0000-0000F43D0000}"/>
    <cellStyle name="Input 4 3 3 4" xfId="15871" xr:uid="{00000000-0005-0000-0000-0000F53D0000}"/>
    <cellStyle name="Input 4 3 3 4 2" xfId="15872" xr:uid="{00000000-0005-0000-0000-0000F63D0000}"/>
    <cellStyle name="Input 4 3 3 4 2 2" xfId="15873" xr:uid="{00000000-0005-0000-0000-0000F73D0000}"/>
    <cellStyle name="Input 4 3 3 4 3" xfId="15874" xr:uid="{00000000-0005-0000-0000-0000F83D0000}"/>
    <cellStyle name="Input 4 3 3 4 3 2" xfId="15875" xr:uid="{00000000-0005-0000-0000-0000F93D0000}"/>
    <cellStyle name="Input 4 3 3 4 4" xfId="15876" xr:uid="{00000000-0005-0000-0000-0000FA3D0000}"/>
    <cellStyle name="Input 4 3 3 4 4 2" xfId="15877" xr:uid="{00000000-0005-0000-0000-0000FB3D0000}"/>
    <cellStyle name="Input 4 3 3 4 5" xfId="15878" xr:uid="{00000000-0005-0000-0000-0000FC3D0000}"/>
    <cellStyle name="Input 4 3 3 4 6" xfId="15879" xr:uid="{00000000-0005-0000-0000-0000FD3D0000}"/>
    <cellStyle name="Input 4 3 3 5" xfId="15880" xr:uid="{00000000-0005-0000-0000-0000FE3D0000}"/>
    <cellStyle name="Input 4 3 3 5 2" xfId="15881" xr:uid="{00000000-0005-0000-0000-0000FF3D0000}"/>
    <cellStyle name="Input 4 3 3 5 3" xfId="15882" xr:uid="{00000000-0005-0000-0000-0000003E0000}"/>
    <cellStyle name="Input 4 3 3 6" xfId="15883" xr:uid="{00000000-0005-0000-0000-0000013E0000}"/>
    <cellStyle name="Input 4 3 3 6 2" xfId="15884" xr:uid="{00000000-0005-0000-0000-0000023E0000}"/>
    <cellStyle name="Input 4 3 3 7" xfId="15885" xr:uid="{00000000-0005-0000-0000-0000033E0000}"/>
    <cellStyle name="Input 4 3 3 8" xfId="15886" xr:uid="{00000000-0005-0000-0000-0000043E0000}"/>
    <cellStyle name="Input 4 3 3 9" xfId="15887" xr:uid="{00000000-0005-0000-0000-0000053E0000}"/>
    <cellStyle name="Input 4 3 4" xfId="15888" xr:uid="{00000000-0005-0000-0000-0000063E0000}"/>
    <cellStyle name="Input 4 3 4 2" xfId="15889" xr:uid="{00000000-0005-0000-0000-0000073E0000}"/>
    <cellStyle name="Input 4 3 4 2 2" xfId="15890" xr:uid="{00000000-0005-0000-0000-0000083E0000}"/>
    <cellStyle name="Input 4 3 4 2 2 2" xfId="15891" xr:uid="{00000000-0005-0000-0000-0000093E0000}"/>
    <cellStyle name="Input 4 3 4 2 2 2 2" xfId="15892" xr:uid="{00000000-0005-0000-0000-00000A3E0000}"/>
    <cellStyle name="Input 4 3 4 2 2 3" xfId="15893" xr:uid="{00000000-0005-0000-0000-00000B3E0000}"/>
    <cellStyle name="Input 4 3 4 2 2 3 2" xfId="15894" xr:uid="{00000000-0005-0000-0000-00000C3E0000}"/>
    <cellStyle name="Input 4 3 4 2 2 4" xfId="15895" xr:uid="{00000000-0005-0000-0000-00000D3E0000}"/>
    <cellStyle name="Input 4 3 4 2 3" xfId="15896" xr:uid="{00000000-0005-0000-0000-00000E3E0000}"/>
    <cellStyle name="Input 4 3 4 2 3 2" xfId="15897" xr:uid="{00000000-0005-0000-0000-00000F3E0000}"/>
    <cellStyle name="Input 4 3 4 2 4" xfId="15898" xr:uid="{00000000-0005-0000-0000-0000103E0000}"/>
    <cellStyle name="Input 4 3 4 2 4 2" xfId="15899" xr:uid="{00000000-0005-0000-0000-0000113E0000}"/>
    <cellStyle name="Input 4 3 4 2 5" xfId="15900" xr:uid="{00000000-0005-0000-0000-0000123E0000}"/>
    <cellStyle name="Input 4 3 4 2 5 2" xfId="15901" xr:uid="{00000000-0005-0000-0000-0000133E0000}"/>
    <cellStyle name="Input 4 3 4 2 6" xfId="15902" xr:uid="{00000000-0005-0000-0000-0000143E0000}"/>
    <cellStyle name="Input 4 3 4 3" xfId="15903" xr:uid="{00000000-0005-0000-0000-0000153E0000}"/>
    <cellStyle name="Input 4 3 4 3 2" xfId="15904" xr:uid="{00000000-0005-0000-0000-0000163E0000}"/>
    <cellStyle name="Input 4 3 4 3 2 2" xfId="15905" xr:uid="{00000000-0005-0000-0000-0000173E0000}"/>
    <cellStyle name="Input 4 3 4 3 3" xfId="15906" xr:uid="{00000000-0005-0000-0000-0000183E0000}"/>
    <cellStyle name="Input 4 3 4 3 3 2" xfId="15907" xr:uid="{00000000-0005-0000-0000-0000193E0000}"/>
    <cellStyle name="Input 4 3 4 3 4" xfId="15908" xr:uid="{00000000-0005-0000-0000-00001A3E0000}"/>
    <cellStyle name="Input 4 3 4 3 4 2" xfId="15909" xr:uid="{00000000-0005-0000-0000-00001B3E0000}"/>
    <cellStyle name="Input 4 3 4 3 5" xfId="15910" xr:uid="{00000000-0005-0000-0000-00001C3E0000}"/>
    <cellStyle name="Input 4 3 4 3 6" xfId="15911" xr:uid="{00000000-0005-0000-0000-00001D3E0000}"/>
    <cellStyle name="Input 4 3 4 4" xfId="15912" xr:uid="{00000000-0005-0000-0000-00001E3E0000}"/>
    <cellStyle name="Input 4 3 4 4 2" xfId="15913" xr:uid="{00000000-0005-0000-0000-00001F3E0000}"/>
    <cellStyle name="Input 4 3 4 4 3" xfId="15914" xr:uid="{00000000-0005-0000-0000-0000203E0000}"/>
    <cellStyle name="Input 4 3 4 5" xfId="15915" xr:uid="{00000000-0005-0000-0000-0000213E0000}"/>
    <cellStyle name="Input 4 3 4 5 2" xfId="15916" xr:uid="{00000000-0005-0000-0000-0000223E0000}"/>
    <cellStyle name="Input 4 3 4 6" xfId="15917" xr:uid="{00000000-0005-0000-0000-0000233E0000}"/>
    <cellStyle name="Input 4 3 4 7" xfId="15918" xr:uid="{00000000-0005-0000-0000-0000243E0000}"/>
    <cellStyle name="Input 4 3 4 8" xfId="15919" xr:uid="{00000000-0005-0000-0000-0000253E0000}"/>
    <cellStyle name="Input 4 3 5" xfId="15920" xr:uid="{00000000-0005-0000-0000-0000263E0000}"/>
    <cellStyle name="Input 4 3 5 2" xfId="15921" xr:uid="{00000000-0005-0000-0000-0000273E0000}"/>
    <cellStyle name="Input 4 3 5 2 2" xfId="15922" xr:uid="{00000000-0005-0000-0000-0000283E0000}"/>
    <cellStyle name="Input 4 3 5 2 2 2" xfId="15923" xr:uid="{00000000-0005-0000-0000-0000293E0000}"/>
    <cellStyle name="Input 4 3 5 2 3" xfId="15924" xr:uid="{00000000-0005-0000-0000-00002A3E0000}"/>
    <cellStyle name="Input 4 3 5 2 3 2" xfId="15925" xr:uid="{00000000-0005-0000-0000-00002B3E0000}"/>
    <cellStyle name="Input 4 3 5 2 4" xfId="15926" xr:uid="{00000000-0005-0000-0000-00002C3E0000}"/>
    <cellStyle name="Input 4 3 5 2 5" xfId="15927" xr:uid="{00000000-0005-0000-0000-00002D3E0000}"/>
    <cellStyle name="Input 4 3 5 3" xfId="15928" xr:uid="{00000000-0005-0000-0000-00002E3E0000}"/>
    <cellStyle name="Input 4 3 5 3 2" xfId="15929" xr:uid="{00000000-0005-0000-0000-00002F3E0000}"/>
    <cellStyle name="Input 4 3 5 4" xfId="15930" xr:uid="{00000000-0005-0000-0000-0000303E0000}"/>
    <cellStyle name="Input 4 3 5 4 2" xfId="15931" xr:uid="{00000000-0005-0000-0000-0000313E0000}"/>
    <cellStyle name="Input 4 3 5 5" xfId="15932" xr:uid="{00000000-0005-0000-0000-0000323E0000}"/>
    <cellStyle name="Input 4 3 5 5 2" xfId="15933" xr:uid="{00000000-0005-0000-0000-0000333E0000}"/>
    <cellStyle name="Input 4 3 5 6" xfId="15934" xr:uid="{00000000-0005-0000-0000-0000343E0000}"/>
    <cellStyle name="Input 4 3 6" xfId="15935" xr:uid="{00000000-0005-0000-0000-0000353E0000}"/>
    <cellStyle name="Input 4 3 6 2" xfId="15936" xr:uid="{00000000-0005-0000-0000-0000363E0000}"/>
    <cellStyle name="Input 4 3 6 2 2" xfId="15937" xr:uid="{00000000-0005-0000-0000-0000373E0000}"/>
    <cellStyle name="Input 4 3 6 3" xfId="15938" xr:uid="{00000000-0005-0000-0000-0000383E0000}"/>
    <cellStyle name="Input 4 3 6 3 2" xfId="15939" xr:uid="{00000000-0005-0000-0000-0000393E0000}"/>
    <cellStyle name="Input 4 3 6 4" xfId="15940" xr:uid="{00000000-0005-0000-0000-00003A3E0000}"/>
    <cellStyle name="Input 4 3 6 4 2" xfId="15941" xr:uid="{00000000-0005-0000-0000-00003B3E0000}"/>
    <cellStyle name="Input 4 3 6 5" xfId="15942" xr:uid="{00000000-0005-0000-0000-00003C3E0000}"/>
    <cellStyle name="Input 4 3 6 6" xfId="15943" xr:uid="{00000000-0005-0000-0000-00003D3E0000}"/>
    <cellStyle name="Input 4 3 7" xfId="15944" xr:uid="{00000000-0005-0000-0000-00003E3E0000}"/>
    <cellStyle name="Input 4 3 7 2" xfId="15945" xr:uid="{00000000-0005-0000-0000-00003F3E0000}"/>
    <cellStyle name="Input 4 3 7 3" xfId="15946" xr:uid="{00000000-0005-0000-0000-0000403E0000}"/>
    <cellStyle name="Input 4 3 8" xfId="15947" xr:uid="{00000000-0005-0000-0000-0000413E0000}"/>
    <cellStyle name="Input 4 3 8 2" xfId="15948" xr:uid="{00000000-0005-0000-0000-0000423E0000}"/>
    <cellStyle name="Input 4 3 9" xfId="15949" xr:uid="{00000000-0005-0000-0000-0000433E0000}"/>
    <cellStyle name="Input 4 4" xfId="15950" xr:uid="{00000000-0005-0000-0000-0000443E0000}"/>
    <cellStyle name="Input 4 4 10" xfId="15951" xr:uid="{00000000-0005-0000-0000-0000453E0000}"/>
    <cellStyle name="Input 4 4 10 2" xfId="15952" xr:uid="{00000000-0005-0000-0000-0000463E0000}"/>
    <cellStyle name="Input 4 4 10 2 2" xfId="15953" xr:uid="{00000000-0005-0000-0000-0000473E0000}"/>
    <cellStyle name="Input 4 4 10 2 3" xfId="15954" xr:uid="{00000000-0005-0000-0000-0000483E0000}"/>
    <cellStyle name="Input 4 4 10 2 4" xfId="15955" xr:uid="{00000000-0005-0000-0000-0000493E0000}"/>
    <cellStyle name="Input 4 4 10 2 5" xfId="15956" xr:uid="{00000000-0005-0000-0000-00004A3E0000}"/>
    <cellStyle name="Input 4 4 10 2 6" xfId="15957" xr:uid="{00000000-0005-0000-0000-00004B3E0000}"/>
    <cellStyle name="Input 4 4 10 3" xfId="15958" xr:uid="{00000000-0005-0000-0000-00004C3E0000}"/>
    <cellStyle name="Input 4 4 10 3 2" xfId="15959" xr:uid="{00000000-0005-0000-0000-00004D3E0000}"/>
    <cellStyle name="Input 4 4 10 3 3" xfId="15960" xr:uid="{00000000-0005-0000-0000-00004E3E0000}"/>
    <cellStyle name="Input 4 4 10 3 4" xfId="15961" xr:uid="{00000000-0005-0000-0000-00004F3E0000}"/>
    <cellStyle name="Input 4 4 10 3 5" xfId="15962" xr:uid="{00000000-0005-0000-0000-0000503E0000}"/>
    <cellStyle name="Input 4 4 10 3 6" xfId="15963" xr:uid="{00000000-0005-0000-0000-0000513E0000}"/>
    <cellStyle name="Input 4 4 10 4" xfId="15964" xr:uid="{00000000-0005-0000-0000-0000523E0000}"/>
    <cellStyle name="Input 4 4 10 5" xfId="15965" xr:uid="{00000000-0005-0000-0000-0000533E0000}"/>
    <cellStyle name="Input 4 4 10 6" xfId="15966" xr:uid="{00000000-0005-0000-0000-0000543E0000}"/>
    <cellStyle name="Input 4 4 10 7" xfId="15967" xr:uid="{00000000-0005-0000-0000-0000553E0000}"/>
    <cellStyle name="Input 4 4 10 8" xfId="15968" xr:uid="{00000000-0005-0000-0000-0000563E0000}"/>
    <cellStyle name="Input 4 4 11" xfId="15969" xr:uid="{00000000-0005-0000-0000-0000573E0000}"/>
    <cellStyle name="Input 4 4 11 2" xfId="15970" xr:uid="{00000000-0005-0000-0000-0000583E0000}"/>
    <cellStyle name="Input 4 4 11 3" xfId="15971" xr:uid="{00000000-0005-0000-0000-0000593E0000}"/>
    <cellStyle name="Input 4 4 11 4" xfId="15972" xr:uid="{00000000-0005-0000-0000-00005A3E0000}"/>
    <cellStyle name="Input 4 4 11 5" xfId="15973" xr:uid="{00000000-0005-0000-0000-00005B3E0000}"/>
    <cellStyle name="Input 4 4 11 6" xfId="15974" xr:uid="{00000000-0005-0000-0000-00005C3E0000}"/>
    <cellStyle name="Input 4 4 12" xfId="15975" xr:uid="{00000000-0005-0000-0000-00005D3E0000}"/>
    <cellStyle name="Input 4 4 12 2" xfId="15976" xr:uid="{00000000-0005-0000-0000-00005E3E0000}"/>
    <cellStyle name="Input 4 4 12 3" xfId="15977" xr:uid="{00000000-0005-0000-0000-00005F3E0000}"/>
    <cellStyle name="Input 4 4 12 4" xfId="15978" xr:uid="{00000000-0005-0000-0000-0000603E0000}"/>
    <cellStyle name="Input 4 4 12 5" xfId="15979" xr:uid="{00000000-0005-0000-0000-0000613E0000}"/>
    <cellStyle name="Input 4 4 12 6" xfId="15980" xr:uid="{00000000-0005-0000-0000-0000623E0000}"/>
    <cellStyle name="Input 4 4 13" xfId="15981" xr:uid="{00000000-0005-0000-0000-0000633E0000}"/>
    <cellStyle name="Input 4 4 13 2" xfId="15982" xr:uid="{00000000-0005-0000-0000-0000643E0000}"/>
    <cellStyle name="Input 4 4 13 3" xfId="15983" xr:uid="{00000000-0005-0000-0000-0000653E0000}"/>
    <cellStyle name="Input 4 4 13 4" xfId="15984" xr:uid="{00000000-0005-0000-0000-0000663E0000}"/>
    <cellStyle name="Input 4 4 13 5" xfId="15985" xr:uid="{00000000-0005-0000-0000-0000673E0000}"/>
    <cellStyle name="Input 4 4 14" xfId="15986" xr:uid="{00000000-0005-0000-0000-0000683E0000}"/>
    <cellStyle name="Input 4 4 15" xfId="15987" xr:uid="{00000000-0005-0000-0000-0000693E0000}"/>
    <cellStyle name="Input 4 4 16" xfId="15988" xr:uid="{00000000-0005-0000-0000-00006A3E0000}"/>
    <cellStyle name="Input 4 4 17" xfId="15989" xr:uid="{00000000-0005-0000-0000-00006B3E0000}"/>
    <cellStyle name="Input 4 4 18" xfId="15990" xr:uid="{00000000-0005-0000-0000-00006C3E0000}"/>
    <cellStyle name="Input 4 4 19" xfId="15991" xr:uid="{00000000-0005-0000-0000-00006D3E0000}"/>
    <cellStyle name="Input 4 4 2" xfId="15992" xr:uid="{00000000-0005-0000-0000-00006E3E0000}"/>
    <cellStyle name="Input 4 4 2 10" xfId="15993" xr:uid="{00000000-0005-0000-0000-00006F3E0000}"/>
    <cellStyle name="Input 4 4 2 10 2" xfId="15994" xr:uid="{00000000-0005-0000-0000-0000703E0000}"/>
    <cellStyle name="Input 4 4 2 11" xfId="15995" xr:uid="{00000000-0005-0000-0000-0000713E0000}"/>
    <cellStyle name="Input 4 4 2 2" xfId="15996" xr:uid="{00000000-0005-0000-0000-0000723E0000}"/>
    <cellStyle name="Input 4 4 2 2 2" xfId="15997" xr:uid="{00000000-0005-0000-0000-0000733E0000}"/>
    <cellStyle name="Input 4 4 2 2 2 2" xfId="15998" xr:uid="{00000000-0005-0000-0000-0000743E0000}"/>
    <cellStyle name="Input 4 4 2 2 2 2 2" xfId="15999" xr:uid="{00000000-0005-0000-0000-0000753E0000}"/>
    <cellStyle name="Input 4 4 2 2 2 3" xfId="16000" xr:uid="{00000000-0005-0000-0000-0000763E0000}"/>
    <cellStyle name="Input 4 4 2 2 2 3 2" xfId="16001" xr:uid="{00000000-0005-0000-0000-0000773E0000}"/>
    <cellStyle name="Input 4 4 2 2 2 4" xfId="16002" xr:uid="{00000000-0005-0000-0000-0000783E0000}"/>
    <cellStyle name="Input 4 4 2 2 2 4 2" xfId="16003" xr:uid="{00000000-0005-0000-0000-0000793E0000}"/>
    <cellStyle name="Input 4 4 2 2 2 5" xfId="16004" xr:uid="{00000000-0005-0000-0000-00007A3E0000}"/>
    <cellStyle name="Input 4 4 2 2 2 6" xfId="16005" xr:uid="{00000000-0005-0000-0000-00007B3E0000}"/>
    <cellStyle name="Input 4 4 2 2 3" xfId="16006" xr:uid="{00000000-0005-0000-0000-00007C3E0000}"/>
    <cellStyle name="Input 4 4 2 2 3 2" xfId="16007" xr:uid="{00000000-0005-0000-0000-00007D3E0000}"/>
    <cellStyle name="Input 4 4 2 2 4" xfId="16008" xr:uid="{00000000-0005-0000-0000-00007E3E0000}"/>
    <cellStyle name="Input 4 4 2 2 4 2" xfId="16009" xr:uid="{00000000-0005-0000-0000-00007F3E0000}"/>
    <cellStyle name="Input 4 4 2 2 5" xfId="16010" xr:uid="{00000000-0005-0000-0000-0000803E0000}"/>
    <cellStyle name="Input 4 4 2 2 5 2" xfId="16011" xr:uid="{00000000-0005-0000-0000-0000813E0000}"/>
    <cellStyle name="Input 4 4 2 2 6" xfId="16012" xr:uid="{00000000-0005-0000-0000-0000823E0000}"/>
    <cellStyle name="Input 4 4 2 2 6 2" xfId="16013" xr:uid="{00000000-0005-0000-0000-0000833E0000}"/>
    <cellStyle name="Input 4 4 2 2 7" xfId="16014" xr:uid="{00000000-0005-0000-0000-0000843E0000}"/>
    <cellStyle name="Input 4 4 2 3" xfId="16015" xr:uid="{00000000-0005-0000-0000-0000853E0000}"/>
    <cellStyle name="Input 4 4 2 3 2" xfId="16016" xr:uid="{00000000-0005-0000-0000-0000863E0000}"/>
    <cellStyle name="Input 4 4 2 3 2 2" xfId="16017" xr:uid="{00000000-0005-0000-0000-0000873E0000}"/>
    <cellStyle name="Input 4 4 2 3 3" xfId="16018" xr:uid="{00000000-0005-0000-0000-0000883E0000}"/>
    <cellStyle name="Input 4 4 2 3 3 2" xfId="16019" xr:uid="{00000000-0005-0000-0000-0000893E0000}"/>
    <cellStyle name="Input 4 4 2 3 4" xfId="16020" xr:uid="{00000000-0005-0000-0000-00008A3E0000}"/>
    <cellStyle name="Input 4 4 2 3 4 2" xfId="16021" xr:uid="{00000000-0005-0000-0000-00008B3E0000}"/>
    <cellStyle name="Input 4 4 2 3 5" xfId="16022" xr:uid="{00000000-0005-0000-0000-00008C3E0000}"/>
    <cellStyle name="Input 4 4 2 3 6" xfId="16023" xr:uid="{00000000-0005-0000-0000-00008D3E0000}"/>
    <cellStyle name="Input 4 4 2 4" xfId="16024" xr:uid="{00000000-0005-0000-0000-00008E3E0000}"/>
    <cellStyle name="Input 4 4 2 4 2" xfId="16025" xr:uid="{00000000-0005-0000-0000-00008F3E0000}"/>
    <cellStyle name="Input 4 4 2 4 3" xfId="16026" xr:uid="{00000000-0005-0000-0000-0000903E0000}"/>
    <cellStyle name="Input 4 4 2 4 4" xfId="16027" xr:uid="{00000000-0005-0000-0000-0000913E0000}"/>
    <cellStyle name="Input 4 4 2 4 5" xfId="16028" xr:uid="{00000000-0005-0000-0000-0000923E0000}"/>
    <cellStyle name="Input 4 4 2 5" xfId="16029" xr:uid="{00000000-0005-0000-0000-0000933E0000}"/>
    <cellStyle name="Input 4 4 2 5 2" xfId="16030" xr:uid="{00000000-0005-0000-0000-0000943E0000}"/>
    <cellStyle name="Input 4 4 2 5 3" xfId="16031" xr:uid="{00000000-0005-0000-0000-0000953E0000}"/>
    <cellStyle name="Input 4 4 2 6" xfId="16032" xr:uid="{00000000-0005-0000-0000-0000963E0000}"/>
    <cellStyle name="Input 4 4 2 6 2" xfId="16033" xr:uid="{00000000-0005-0000-0000-0000973E0000}"/>
    <cellStyle name="Input 4 4 2 6 3" xfId="16034" xr:uid="{00000000-0005-0000-0000-0000983E0000}"/>
    <cellStyle name="Input 4 4 2 7" xfId="16035" xr:uid="{00000000-0005-0000-0000-0000993E0000}"/>
    <cellStyle name="Input 4 4 2 7 2" xfId="16036" xr:uid="{00000000-0005-0000-0000-00009A3E0000}"/>
    <cellStyle name="Input 4 4 2 8" xfId="16037" xr:uid="{00000000-0005-0000-0000-00009B3E0000}"/>
    <cellStyle name="Input 4 4 2 8 2" xfId="16038" xr:uid="{00000000-0005-0000-0000-00009C3E0000}"/>
    <cellStyle name="Input 4 4 2 9" xfId="16039" xr:uid="{00000000-0005-0000-0000-00009D3E0000}"/>
    <cellStyle name="Input 4 4 2 9 2" xfId="16040" xr:uid="{00000000-0005-0000-0000-00009E3E0000}"/>
    <cellStyle name="Input 4 4 20" xfId="16041" xr:uid="{00000000-0005-0000-0000-00009F3E0000}"/>
    <cellStyle name="Input 4 4 21" xfId="16042" xr:uid="{00000000-0005-0000-0000-0000A03E0000}"/>
    <cellStyle name="Input 4 4 3" xfId="16043" xr:uid="{00000000-0005-0000-0000-0000A13E0000}"/>
    <cellStyle name="Input 4 4 3 2" xfId="16044" xr:uid="{00000000-0005-0000-0000-0000A23E0000}"/>
    <cellStyle name="Input 4 4 3 2 2" xfId="16045" xr:uid="{00000000-0005-0000-0000-0000A33E0000}"/>
    <cellStyle name="Input 4 4 3 2 2 2" xfId="16046" xr:uid="{00000000-0005-0000-0000-0000A43E0000}"/>
    <cellStyle name="Input 4 4 3 2 3" xfId="16047" xr:uid="{00000000-0005-0000-0000-0000A53E0000}"/>
    <cellStyle name="Input 4 4 3 2 3 2" xfId="16048" xr:uid="{00000000-0005-0000-0000-0000A63E0000}"/>
    <cellStyle name="Input 4 4 3 2 4" xfId="16049" xr:uid="{00000000-0005-0000-0000-0000A73E0000}"/>
    <cellStyle name="Input 4 4 3 2 4 2" xfId="16050" xr:uid="{00000000-0005-0000-0000-0000A83E0000}"/>
    <cellStyle name="Input 4 4 3 2 5" xfId="16051" xr:uid="{00000000-0005-0000-0000-0000A93E0000}"/>
    <cellStyle name="Input 4 4 3 2 6" xfId="16052" xr:uid="{00000000-0005-0000-0000-0000AA3E0000}"/>
    <cellStyle name="Input 4 4 3 3" xfId="16053" xr:uid="{00000000-0005-0000-0000-0000AB3E0000}"/>
    <cellStyle name="Input 4 4 3 3 2" xfId="16054" xr:uid="{00000000-0005-0000-0000-0000AC3E0000}"/>
    <cellStyle name="Input 4 4 3 3 2 2" xfId="16055" xr:uid="{00000000-0005-0000-0000-0000AD3E0000}"/>
    <cellStyle name="Input 4 4 3 3 3" xfId="16056" xr:uid="{00000000-0005-0000-0000-0000AE3E0000}"/>
    <cellStyle name="Input 4 4 3 3 4" xfId="16057" xr:uid="{00000000-0005-0000-0000-0000AF3E0000}"/>
    <cellStyle name="Input 4 4 3 3 5" xfId="16058" xr:uid="{00000000-0005-0000-0000-0000B03E0000}"/>
    <cellStyle name="Input 4 4 3 3 6" xfId="16059" xr:uid="{00000000-0005-0000-0000-0000B13E0000}"/>
    <cellStyle name="Input 4 4 3 4" xfId="16060" xr:uid="{00000000-0005-0000-0000-0000B23E0000}"/>
    <cellStyle name="Input 4 4 3 4 2" xfId="16061" xr:uid="{00000000-0005-0000-0000-0000B33E0000}"/>
    <cellStyle name="Input 4 4 3 5" xfId="16062" xr:uid="{00000000-0005-0000-0000-0000B43E0000}"/>
    <cellStyle name="Input 4 4 3 6" xfId="16063" xr:uid="{00000000-0005-0000-0000-0000B53E0000}"/>
    <cellStyle name="Input 4 4 3 7" xfId="16064" xr:uid="{00000000-0005-0000-0000-0000B63E0000}"/>
    <cellStyle name="Input 4 4 3 8" xfId="16065" xr:uid="{00000000-0005-0000-0000-0000B73E0000}"/>
    <cellStyle name="Input 4 4 4" xfId="16066" xr:uid="{00000000-0005-0000-0000-0000B83E0000}"/>
    <cellStyle name="Input 4 4 4 2" xfId="16067" xr:uid="{00000000-0005-0000-0000-0000B93E0000}"/>
    <cellStyle name="Input 4 4 4 2 2" xfId="16068" xr:uid="{00000000-0005-0000-0000-0000BA3E0000}"/>
    <cellStyle name="Input 4 4 4 2 2 2" xfId="16069" xr:uid="{00000000-0005-0000-0000-0000BB3E0000}"/>
    <cellStyle name="Input 4 4 4 2 3" xfId="16070" xr:uid="{00000000-0005-0000-0000-0000BC3E0000}"/>
    <cellStyle name="Input 4 4 4 2 4" xfId="16071" xr:uid="{00000000-0005-0000-0000-0000BD3E0000}"/>
    <cellStyle name="Input 4 4 4 2 5" xfId="16072" xr:uid="{00000000-0005-0000-0000-0000BE3E0000}"/>
    <cellStyle name="Input 4 4 4 2 6" xfId="16073" xr:uid="{00000000-0005-0000-0000-0000BF3E0000}"/>
    <cellStyle name="Input 4 4 4 3" xfId="16074" xr:uid="{00000000-0005-0000-0000-0000C03E0000}"/>
    <cellStyle name="Input 4 4 4 3 2" xfId="16075" xr:uid="{00000000-0005-0000-0000-0000C13E0000}"/>
    <cellStyle name="Input 4 4 4 3 2 2" xfId="16076" xr:uid="{00000000-0005-0000-0000-0000C23E0000}"/>
    <cellStyle name="Input 4 4 4 3 3" xfId="16077" xr:uid="{00000000-0005-0000-0000-0000C33E0000}"/>
    <cellStyle name="Input 4 4 4 3 4" xfId="16078" xr:uid="{00000000-0005-0000-0000-0000C43E0000}"/>
    <cellStyle name="Input 4 4 4 3 5" xfId="16079" xr:uid="{00000000-0005-0000-0000-0000C53E0000}"/>
    <cellStyle name="Input 4 4 4 3 6" xfId="16080" xr:uid="{00000000-0005-0000-0000-0000C63E0000}"/>
    <cellStyle name="Input 4 4 4 4" xfId="16081" xr:uid="{00000000-0005-0000-0000-0000C73E0000}"/>
    <cellStyle name="Input 4 4 4 4 2" xfId="16082" xr:uid="{00000000-0005-0000-0000-0000C83E0000}"/>
    <cellStyle name="Input 4 4 4 5" xfId="16083" xr:uid="{00000000-0005-0000-0000-0000C93E0000}"/>
    <cellStyle name="Input 4 4 4 6" xfId="16084" xr:uid="{00000000-0005-0000-0000-0000CA3E0000}"/>
    <cellStyle name="Input 4 4 4 7" xfId="16085" xr:uid="{00000000-0005-0000-0000-0000CB3E0000}"/>
    <cellStyle name="Input 4 4 4 8" xfId="16086" xr:uid="{00000000-0005-0000-0000-0000CC3E0000}"/>
    <cellStyle name="Input 4 4 5" xfId="16087" xr:uid="{00000000-0005-0000-0000-0000CD3E0000}"/>
    <cellStyle name="Input 4 4 5 2" xfId="16088" xr:uid="{00000000-0005-0000-0000-0000CE3E0000}"/>
    <cellStyle name="Input 4 4 5 2 2" xfId="16089" xr:uid="{00000000-0005-0000-0000-0000CF3E0000}"/>
    <cellStyle name="Input 4 4 5 2 3" xfId="16090" xr:uid="{00000000-0005-0000-0000-0000D03E0000}"/>
    <cellStyle name="Input 4 4 5 2 4" xfId="16091" xr:uid="{00000000-0005-0000-0000-0000D13E0000}"/>
    <cellStyle name="Input 4 4 5 2 5" xfId="16092" xr:uid="{00000000-0005-0000-0000-0000D23E0000}"/>
    <cellStyle name="Input 4 4 5 2 6" xfId="16093" xr:uid="{00000000-0005-0000-0000-0000D33E0000}"/>
    <cellStyle name="Input 4 4 5 3" xfId="16094" xr:uid="{00000000-0005-0000-0000-0000D43E0000}"/>
    <cellStyle name="Input 4 4 5 3 2" xfId="16095" xr:uid="{00000000-0005-0000-0000-0000D53E0000}"/>
    <cellStyle name="Input 4 4 5 3 3" xfId="16096" xr:uid="{00000000-0005-0000-0000-0000D63E0000}"/>
    <cellStyle name="Input 4 4 5 3 4" xfId="16097" xr:uid="{00000000-0005-0000-0000-0000D73E0000}"/>
    <cellStyle name="Input 4 4 5 3 5" xfId="16098" xr:uid="{00000000-0005-0000-0000-0000D83E0000}"/>
    <cellStyle name="Input 4 4 5 3 6" xfId="16099" xr:uid="{00000000-0005-0000-0000-0000D93E0000}"/>
    <cellStyle name="Input 4 4 5 4" xfId="16100" xr:uid="{00000000-0005-0000-0000-0000DA3E0000}"/>
    <cellStyle name="Input 4 4 5 4 2" xfId="16101" xr:uid="{00000000-0005-0000-0000-0000DB3E0000}"/>
    <cellStyle name="Input 4 4 5 5" xfId="16102" xr:uid="{00000000-0005-0000-0000-0000DC3E0000}"/>
    <cellStyle name="Input 4 4 5 6" xfId="16103" xr:uid="{00000000-0005-0000-0000-0000DD3E0000}"/>
    <cellStyle name="Input 4 4 5 7" xfId="16104" xr:uid="{00000000-0005-0000-0000-0000DE3E0000}"/>
    <cellStyle name="Input 4 4 5 8" xfId="16105" xr:uid="{00000000-0005-0000-0000-0000DF3E0000}"/>
    <cellStyle name="Input 4 4 6" xfId="16106" xr:uid="{00000000-0005-0000-0000-0000E03E0000}"/>
    <cellStyle name="Input 4 4 6 2" xfId="16107" xr:uid="{00000000-0005-0000-0000-0000E13E0000}"/>
    <cellStyle name="Input 4 4 6 2 2" xfId="16108" xr:uid="{00000000-0005-0000-0000-0000E23E0000}"/>
    <cellStyle name="Input 4 4 6 2 3" xfId="16109" xr:uid="{00000000-0005-0000-0000-0000E33E0000}"/>
    <cellStyle name="Input 4 4 6 2 4" xfId="16110" xr:uid="{00000000-0005-0000-0000-0000E43E0000}"/>
    <cellStyle name="Input 4 4 6 2 5" xfId="16111" xr:uid="{00000000-0005-0000-0000-0000E53E0000}"/>
    <cellStyle name="Input 4 4 6 2 6" xfId="16112" xr:uid="{00000000-0005-0000-0000-0000E63E0000}"/>
    <cellStyle name="Input 4 4 6 3" xfId="16113" xr:uid="{00000000-0005-0000-0000-0000E73E0000}"/>
    <cellStyle name="Input 4 4 6 3 2" xfId="16114" xr:uid="{00000000-0005-0000-0000-0000E83E0000}"/>
    <cellStyle name="Input 4 4 6 3 3" xfId="16115" xr:uid="{00000000-0005-0000-0000-0000E93E0000}"/>
    <cellStyle name="Input 4 4 6 3 4" xfId="16116" xr:uid="{00000000-0005-0000-0000-0000EA3E0000}"/>
    <cellStyle name="Input 4 4 6 3 5" xfId="16117" xr:uid="{00000000-0005-0000-0000-0000EB3E0000}"/>
    <cellStyle name="Input 4 4 6 3 6" xfId="16118" xr:uid="{00000000-0005-0000-0000-0000EC3E0000}"/>
    <cellStyle name="Input 4 4 6 4" xfId="16119" xr:uid="{00000000-0005-0000-0000-0000ED3E0000}"/>
    <cellStyle name="Input 4 4 6 4 2" xfId="16120" xr:uid="{00000000-0005-0000-0000-0000EE3E0000}"/>
    <cellStyle name="Input 4 4 6 5" xfId="16121" xr:uid="{00000000-0005-0000-0000-0000EF3E0000}"/>
    <cellStyle name="Input 4 4 6 6" xfId="16122" xr:uid="{00000000-0005-0000-0000-0000F03E0000}"/>
    <cellStyle name="Input 4 4 6 7" xfId="16123" xr:uid="{00000000-0005-0000-0000-0000F13E0000}"/>
    <cellStyle name="Input 4 4 6 8" xfId="16124" xr:uid="{00000000-0005-0000-0000-0000F23E0000}"/>
    <cellStyle name="Input 4 4 7" xfId="16125" xr:uid="{00000000-0005-0000-0000-0000F33E0000}"/>
    <cellStyle name="Input 4 4 7 2" xfId="16126" xr:uid="{00000000-0005-0000-0000-0000F43E0000}"/>
    <cellStyle name="Input 4 4 7 2 2" xfId="16127" xr:uid="{00000000-0005-0000-0000-0000F53E0000}"/>
    <cellStyle name="Input 4 4 7 2 3" xfId="16128" xr:uid="{00000000-0005-0000-0000-0000F63E0000}"/>
    <cellStyle name="Input 4 4 7 2 4" xfId="16129" xr:uid="{00000000-0005-0000-0000-0000F73E0000}"/>
    <cellStyle name="Input 4 4 7 2 5" xfId="16130" xr:uid="{00000000-0005-0000-0000-0000F83E0000}"/>
    <cellStyle name="Input 4 4 7 2 6" xfId="16131" xr:uid="{00000000-0005-0000-0000-0000F93E0000}"/>
    <cellStyle name="Input 4 4 7 3" xfId="16132" xr:uid="{00000000-0005-0000-0000-0000FA3E0000}"/>
    <cellStyle name="Input 4 4 7 3 2" xfId="16133" xr:uid="{00000000-0005-0000-0000-0000FB3E0000}"/>
    <cellStyle name="Input 4 4 7 3 3" xfId="16134" xr:uid="{00000000-0005-0000-0000-0000FC3E0000}"/>
    <cellStyle name="Input 4 4 7 3 4" xfId="16135" xr:uid="{00000000-0005-0000-0000-0000FD3E0000}"/>
    <cellStyle name="Input 4 4 7 3 5" xfId="16136" xr:uid="{00000000-0005-0000-0000-0000FE3E0000}"/>
    <cellStyle name="Input 4 4 7 3 6" xfId="16137" xr:uid="{00000000-0005-0000-0000-0000FF3E0000}"/>
    <cellStyle name="Input 4 4 7 4" xfId="16138" xr:uid="{00000000-0005-0000-0000-0000003F0000}"/>
    <cellStyle name="Input 4 4 7 4 2" xfId="16139" xr:uid="{00000000-0005-0000-0000-0000013F0000}"/>
    <cellStyle name="Input 4 4 7 5" xfId="16140" xr:uid="{00000000-0005-0000-0000-0000023F0000}"/>
    <cellStyle name="Input 4 4 7 6" xfId="16141" xr:uid="{00000000-0005-0000-0000-0000033F0000}"/>
    <cellStyle name="Input 4 4 7 7" xfId="16142" xr:uid="{00000000-0005-0000-0000-0000043F0000}"/>
    <cellStyle name="Input 4 4 7 8" xfId="16143" xr:uid="{00000000-0005-0000-0000-0000053F0000}"/>
    <cellStyle name="Input 4 4 8" xfId="16144" xr:uid="{00000000-0005-0000-0000-0000063F0000}"/>
    <cellStyle name="Input 4 4 8 2" xfId="16145" xr:uid="{00000000-0005-0000-0000-0000073F0000}"/>
    <cellStyle name="Input 4 4 8 2 2" xfId="16146" xr:uid="{00000000-0005-0000-0000-0000083F0000}"/>
    <cellStyle name="Input 4 4 8 2 3" xfId="16147" xr:uid="{00000000-0005-0000-0000-0000093F0000}"/>
    <cellStyle name="Input 4 4 8 2 4" xfId="16148" xr:uid="{00000000-0005-0000-0000-00000A3F0000}"/>
    <cellStyle name="Input 4 4 8 2 5" xfId="16149" xr:uid="{00000000-0005-0000-0000-00000B3F0000}"/>
    <cellStyle name="Input 4 4 8 2 6" xfId="16150" xr:uid="{00000000-0005-0000-0000-00000C3F0000}"/>
    <cellStyle name="Input 4 4 8 3" xfId="16151" xr:uid="{00000000-0005-0000-0000-00000D3F0000}"/>
    <cellStyle name="Input 4 4 8 3 2" xfId="16152" xr:uid="{00000000-0005-0000-0000-00000E3F0000}"/>
    <cellStyle name="Input 4 4 8 3 3" xfId="16153" xr:uid="{00000000-0005-0000-0000-00000F3F0000}"/>
    <cellStyle name="Input 4 4 8 3 4" xfId="16154" xr:uid="{00000000-0005-0000-0000-0000103F0000}"/>
    <cellStyle name="Input 4 4 8 3 5" xfId="16155" xr:uid="{00000000-0005-0000-0000-0000113F0000}"/>
    <cellStyle name="Input 4 4 8 3 6" xfId="16156" xr:uid="{00000000-0005-0000-0000-0000123F0000}"/>
    <cellStyle name="Input 4 4 8 4" xfId="16157" xr:uid="{00000000-0005-0000-0000-0000133F0000}"/>
    <cellStyle name="Input 4 4 8 4 2" xfId="16158" xr:uid="{00000000-0005-0000-0000-0000143F0000}"/>
    <cellStyle name="Input 4 4 8 5" xfId="16159" xr:uid="{00000000-0005-0000-0000-0000153F0000}"/>
    <cellStyle name="Input 4 4 8 6" xfId="16160" xr:uid="{00000000-0005-0000-0000-0000163F0000}"/>
    <cellStyle name="Input 4 4 8 7" xfId="16161" xr:uid="{00000000-0005-0000-0000-0000173F0000}"/>
    <cellStyle name="Input 4 4 8 8" xfId="16162" xr:uid="{00000000-0005-0000-0000-0000183F0000}"/>
    <cellStyle name="Input 4 4 9" xfId="16163" xr:uid="{00000000-0005-0000-0000-0000193F0000}"/>
    <cellStyle name="Input 4 4 9 2" xfId="16164" xr:uid="{00000000-0005-0000-0000-00001A3F0000}"/>
    <cellStyle name="Input 4 4 9 2 2" xfId="16165" xr:uid="{00000000-0005-0000-0000-00001B3F0000}"/>
    <cellStyle name="Input 4 4 9 2 3" xfId="16166" xr:uid="{00000000-0005-0000-0000-00001C3F0000}"/>
    <cellStyle name="Input 4 4 9 2 4" xfId="16167" xr:uid="{00000000-0005-0000-0000-00001D3F0000}"/>
    <cellStyle name="Input 4 4 9 2 5" xfId="16168" xr:uid="{00000000-0005-0000-0000-00001E3F0000}"/>
    <cellStyle name="Input 4 4 9 2 6" xfId="16169" xr:uid="{00000000-0005-0000-0000-00001F3F0000}"/>
    <cellStyle name="Input 4 4 9 3" xfId="16170" xr:uid="{00000000-0005-0000-0000-0000203F0000}"/>
    <cellStyle name="Input 4 4 9 3 2" xfId="16171" xr:uid="{00000000-0005-0000-0000-0000213F0000}"/>
    <cellStyle name="Input 4 4 9 3 3" xfId="16172" xr:uid="{00000000-0005-0000-0000-0000223F0000}"/>
    <cellStyle name="Input 4 4 9 3 4" xfId="16173" xr:uid="{00000000-0005-0000-0000-0000233F0000}"/>
    <cellStyle name="Input 4 4 9 3 5" xfId="16174" xr:uid="{00000000-0005-0000-0000-0000243F0000}"/>
    <cellStyle name="Input 4 4 9 3 6" xfId="16175" xr:uid="{00000000-0005-0000-0000-0000253F0000}"/>
    <cellStyle name="Input 4 4 9 4" xfId="16176" xr:uid="{00000000-0005-0000-0000-0000263F0000}"/>
    <cellStyle name="Input 4 4 9 4 2" xfId="16177" xr:uid="{00000000-0005-0000-0000-0000273F0000}"/>
    <cellStyle name="Input 4 4 9 5" xfId="16178" xr:uid="{00000000-0005-0000-0000-0000283F0000}"/>
    <cellStyle name="Input 4 4 9 6" xfId="16179" xr:uid="{00000000-0005-0000-0000-0000293F0000}"/>
    <cellStyle name="Input 4 4 9 7" xfId="16180" xr:uid="{00000000-0005-0000-0000-00002A3F0000}"/>
    <cellStyle name="Input 4 4 9 8" xfId="16181" xr:uid="{00000000-0005-0000-0000-00002B3F0000}"/>
    <cellStyle name="Input 4 5" xfId="16182" xr:uid="{00000000-0005-0000-0000-00002C3F0000}"/>
    <cellStyle name="Input 4 5 10" xfId="16183" xr:uid="{00000000-0005-0000-0000-00002D3F0000}"/>
    <cellStyle name="Input 4 5 11" xfId="16184" xr:uid="{00000000-0005-0000-0000-00002E3F0000}"/>
    <cellStyle name="Input 4 5 2" xfId="16185" xr:uid="{00000000-0005-0000-0000-00002F3F0000}"/>
    <cellStyle name="Input 4 5 2 2" xfId="16186" xr:uid="{00000000-0005-0000-0000-0000303F0000}"/>
    <cellStyle name="Input 4 5 2 2 2" xfId="16187" xr:uid="{00000000-0005-0000-0000-0000313F0000}"/>
    <cellStyle name="Input 4 5 2 2 2 2" xfId="16188" xr:uid="{00000000-0005-0000-0000-0000323F0000}"/>
    <cellStyle name="Input 4 5 2 2 2 2 2" xfId="16189" xr:uid="{00000000-0005-0000-0000-0000333F0000}"/>
    <cellStyle name="Input 4 5 2 2 2 3" xfId="16190" xr:uid="{00000000-0005-0000-0000-0000343F0000}"/>
    <cellStyle name="Input 4 5 2 2 2 3 2" xfId="16191" xr:uid="{00000000-0005-0000-0000-0000353F0000}"/>
    <cellStyle name="Input 4 5 2 2 2 4" xfId="16192" xr:uid="{00000000-0005-0000-0000-0000363F0000}"/>
    <cellStyle name="Input 4 5 2 2 3" xfId="16193" xr:uid="{00000000-0005-0000-0000-0000373F0000}"/>
    <cellStyle name="Input 4 5 2 2 3 2" xfId="16194" xr:uid="{00000000-0005-0000-0000-0000383F0000}"/>
    <cellStyle name="Input 4 5 2 2 4" xfId="16195" xr:uid="{00000000-0005-0000-0000-0000393F0000}"/>
    <cellStyle name="Input 4 5 2 2 4 2" xfId="16196" xr:uid="{00000000-0005-0000-0000-00003A3F0000}"/>
    <cellStyle name="Input 4 5 2 2 5" xfId="16197" xr:uid="{00000000-0005-0000-0000-00003B3F0000}"/>
    <cellStyle name="Input 4 5 2 2 5 2" xfId="16198" xr:uid="{00000000-0005-0000-0000-00003C3F0000}"/>
    <cellStyle name="Input 4 5 2 2 6" xfId="16199" xr:uid="{00000000-0005-0000-0000-00003D3F0000}"/>
    <cellStyle name="Input 4 5 2 3" xfId="16200" xr:uid="{00000000-0005-0000-0000-00003E3F0000}"/>
    <cellStyle name="Input 4 5 2 3 2" xfId="16201" xr:uid="{00000000-0005-0000-0000-00003F3F0000}"/>
    <cellStyle name="Input 4 5 2 3 2 2" xfId="16202" xr:uid="{00000000-0005-0000-0000-0000403F0000}"/>
    <cellStyle name="Input 4 5 2 3 3" xfId="16203" xr:uid="{00000000-0005-0000-0000-0000413F0000}"/>
    <cellStyle name="Input 4 5 2 3 3 2" xfId="16204" xr:uid="{00000000-0005-0000-0000-0000423F0000}"/>
    <cellStyle name="Input 4 5 2 3 4" xfId="16205" xr:uid="{00000000-0005-0000-0000-0000433F0000}"/>
    <cellStyle name="Input 4 5 2 3 5" xfId="16206" xr:uid="{00000000-0005-0000-0000-0000443F0000}"/>
    <cellStyle name="Input 4 5 2 4" xfId="16207" xr:uid="{00000000-0005-0000-0000-0000453F0000}"/>
    <cellStyle name="Input 4 5 2 4 2" xfId="16208" xr:uid="{00000000-0005-0000-0000-0000463F0000}"/>
    <cellStyle name="Input 4 5 2 5" xfId="16209" xr:uid="{00000000-0005-0000-0000-0000473F0000}"/>
    <cellStyle name="Input 4 5 2 5 2" xfId="16210" xr:uid="{00000000-0005-0000-0000-0000483F0000}"/>
    <cellStyle name="Input 4 5 2 6" xfId="16211" xr:uid="{00000000-0005-0000-0000-0000493F0000}"/>
    <cellStyle name="Input 4 5 2 6 2" xfId="16212" xr:uid="{00000000-0005-0000-0000-00004A3F0000}"/>
    <cellStyle name="Input 4 5 2 7" xfId="16213" xr:uid="{00000000-0005-0000-0000-00004B3F0000}"/>
    <cellStyle name="Input 4 5 2 7 2" xfId="16214" xr:uid="{00000000-0005-0000-0000-00004C3F0000}"/>
    <cellStyle name="Input 4 5 2 8" xfId="16215" xr:uid="{00000000-0005-0000-0000-00004D3F0000}"/>
    <cellStyle name="Input 4 5 3" xfId="16216" xr:uid="{00000000-0005-0000-0000-00004E3F0000}"/>
    <cellStyle name="Input 4 5 3 2" xfId="16217" xr:uid="{00000000-0005-0000-0000-00004F3F0000}"/>
    <cellStyle name="Input 4 5 3 2 2" xfId="16218" xr:uid="{00000000-0005-0000-0000-0000503F0000}"/>
    <cellStyle name="Input 4 5 3 2 2 2" xfId="16219" xr:uid="{00000000-0005-0000-0000-0000513F0000}"/>
    <cellStyle name="Input 4 5 3 2 3" xfId="16220" xr:uid="{00000000-0005-0000-0000-0000523F0000}"/>
    <cellStyle name="Input 4 5 3 2 3 2" xfId="16221" xr:uid="{00000000-0005-0000-0000-0000533F0000}"/>
    <cellStyle name="Input 4 5 3 2 4" xfId="16222" xr:uid="{00000000-0005-0000-0000-0000543F0000}"/>
    <cellStyle name="Input 4 5 3 3" xfId="16223" xr:uid="{00000000-0005-0000-0000-0000553F0000}"/>
    <cellStyle name="Input 4 5 3 3 2" xfId="16224" xr:uid="{00000000-0005-0000-0000-0000563F0000}"/>
    <cellStyle name="Input 4 5 3 4" xfId="16225" xr:uid="{00000000-0005-0000-0000-0000573F0000}"/>
    <cellStyle name="Input 4 5 3 4 2" xfId="16226" xr:uid="{00000000-0005-0000-0000-0000583F0000}"/>
    <cellStyle name="Input 4 5 3 5" xfId="16227" xr:uid="{00000000-0005-0000-0000-0000593F0000}"/>
    <cellStyle name="Input 4 5 3 5 2" xfId="16228" xr:uid="{00000000-0005-0000-0000-00005A3F0000}"/>
    <cellStyle name="Input 4 5 3 6" xfId="16229" xr:uid="{00000000-0005-0000-0000-00005B3F0000}"/>
    <cellStyle name="Input 4 5 3 6 2" xfId="16230" xr:uid="{00000000-0005-0000-0000-00005C3F0000}"/>
    <cellStyle name="Input 4 5 3 7" xfId="16231" xr:uid="{00000000-0005-0000-0000-00005D3F0000}"/>
    <cellStyle name="Input 4 5 4" xfId="16232" xr:uid="{00000000-0005-0000-0000-00005E3F0000}"/>
    <cellStyle name="Input 4 5 4 2" xfId="16233" xr:uid="{00000000-0005-0000-0000-00005F3F0000}"/>
    <cellStyle name="Input 4 5 4 2 2" xfId="16234" xr:uid="{00000000-0005-0000-0000-0000603F0000}"/>
    <cellStyle name="Input 4 5 4 3" xfId="16235" xr:uid="{00000000-0005-0000-0000-0000613F0000}"/>
    <cellStyle name="Input 4 5 4 3 2" xfId="16236" xr:uid="{00000000-0005-0000-0000-0000623F0000}"/>
    <cellStyle name="Input 4 5 4 4" xfId="16237" xr:uid="{00000000-0005-0000-0000-0000633F0000}"/>
    <cellStyle name="Input 4 5 4 4 2" xfId="16238" xr:uid="{00000000-0005-0000-0000-0000643F0000}"/>
    <cellStyle name="Input 4 5 4 5" xfId="16239" xr:uid="{00000000-0005-0000-0000-0000653F0000}"/>
    <cellStyle name="Input 4 5 4 6" xfId="16240" xr:uid="{00000000-0005-0000-0000-0000663F0000}"/>
    <cellStyle name="Input 4 5 5" xfId="16241" xr:uid="{00000000-0005-0000-0000-0000673F0000}"/>
    <cellStyle name="Input 4 5 5 2" xfId="16242" xr:uid="{00000000-0005-0000-0000-0000683F0000}"/>
    <cellStyle name="Input 4 5 5 3" xfId="16243" xr:uid="{00000000-0005-0000-0000-0000693F0000}"/>
    <cellStyle name="Input 4 5 6" xfId="16244" xr:uid="{00000000-0005-0000-0000-00006A3F0000}"/>
    <cellStyle name="Input 4 5 6 2" xfId="16245" xr:uid="{00000000-0005-0000-0000-00006B3F0000}"/>
    <cellStyle name="Input 4 5 7" xfId="16246" xr:uid="{00000000-0005-0000-0000-00006C3F0000}"/>
    <cellStyle name="Input 4 5 7 2" xfId="16247" xr:uid="{00000000-0005-0000-0000-00006D3F0000}"/>
    <cellStyle name="Input 4 5 8" xfId="16248" xr:uid="{00000000-0005-0000-0000-00006E3F0000}"/>
    <cellStyle name="Input 4 5 8 2" xfId="16249" xr:uid="{00000000-0005-0000-0000-00006F3F0000}"/>
    <cellStyle name="Input 4 5 9" xfId="16250" xr:uid="{00000000-0005-0000-0000-0000703F0000}"/>
    <cellStyle name="Input 4 6" xfId="16251" xr:uid="{00000000-0005-0000-0000-0000713F0000}"/>
    <cellStyle name="Input 4 6 10" xfId="16252" xr:uid="{00000000-0005-0000-0000-0000723F0000}"/>
    <cellStyle name="Input 4 6 11" xfId="16253" xr:uid="{00000000-0005-0000-0000-0000733F0000}"/>
    <cellStyle name="Input 4 6 12" xfId="16254" xr:uid="{00000000-0005-0000-0000-0000743F0000}"/>
    <cellStyle name="Input 4 6 2" xfId="16255" xr:uid="{00000000-0005-0000-0000-0000753F0000}"/>
    <cellStyle name="Input 4 6 2 2" xfId="16256" xr:uid="{00000000-0005-0000-0000-0000763F0000}"/>
    <cellStyle name="Input 4 6 2 2 2" xfId="16257" xr:uid="{00000000-0005-0000-0000-0000773F0000}"/>
    <cellStyle name="Input 4 6 2 2 2 2" xfId="16258" xr:uid="{00000000-0005-0000-0000-0000783F0000}"/>
    <cellStyle name="Input 4 6 2 2 2 2 2" xfId="16259" xr:uid="{00000000-0005-0000-0000-0000793F0000}"/>
    <cellStyle name="Input 4 6 2 2 2 3" xfId="16260" xr:uid="{00000000-0005-0000-0000-00007A3F0000}"/>
    <cellStyle name="Input 4 6 2 2 2 3 2" xfId="16261" xr:uid="{00000000-0005-0000-0000-00007B3F0000}"/>
    <cellStyle name="Input 4 6 2 2 2 4" xfId="16262" xr:uid="{00000000-0005-0000-0000-00007C3F0000}"/>
    <cellStyle name="Input 4 6 2 2 3" xfId="16263" xr:uid="{00000000-0005-0000-0000-00007D3F0000}"/>
    <cellStyle name="Input 4 6 2 2 3 2" xfId="16264" xr:uid="{00000000-0005-0000-0000-00007E3F0000}"/>
    <cellStyle name="Input 4 6 2 2 4" xfId="16265" xr:uid="{00000000-0005-0000-0000-00007F3F0000}"/>
    <cellStyle name="Input 4 6 2 2 4 2" xfId="16266" xr:uid="{00000000-0005-0000-0000-0000803F0000}"/>
    <cellStyle name="Input 4 6 2 2 5" xfId="16267" xr:uid="{00000000-0005-0000-0000-0000813F0000}"/>
    <cellStyle name="Input 4 6 2 2 5 2" xfId="16268" xr:uid="{00000000-0005-0000-0000-0000823F0000}"/>
    <cellStyle name="Input 4 6 2 2 6" xfId="16269" xr:uid="{00000000-0005-0000-0000-0000833F0000}"/>
    <cellStyle name="Input 4 6 2 3" xfId="16270" xr:uid="{00000000-0005-0000-0000-0000843F0000}"/>
    <cellStyle name="Input 4 6 2 3 2" xfId="16271" xr:uid="{00000000-0005-0000-0000-0000853F0000}"/>
    <cellStyle name="Input 4 6 2 3 2 2" xfId="16272" xr:uid="{00000000-0005-0000-0000-0000863F0000}"/>
    <cellStyle name="Input 4 6 2 3 3" xfId="16273" xr:uid="{00000000-0005-0000-0000-0000873F0000}"/>
    <cellStyle name="Input 4 6 2 3 3 2" xfId="16274" xr:uid="{00000000-0005-0000-0000-0000883F0000}"/>
    <cellStyle name="Input 4 6 2 3 4" xfId="16275" xr:uid="{00000000-0005-0000-0000-0000893F0000}"/>
    <cellStyle name="Input 4 6 2 4" xfId="16276" xr:uid="{00000000-0005-0000-0000-00008A3F0000}"/>
    <cellStyle name="Input 4 6 2 4 2" xfId="16277" xr:uid="{00000000-0005-0000-0000-00008B3F0000}"/>
    <cellStyle name="Input 4 6 2 5" xfId="16278" xr:uid="{00000000-0005-0000-0000-00008C3F0000}"/>
    <cellStyle name="Input 4 6 2 5 2" xfId="16279" xr:uid="{00000000-0005-0000-0000-00008D3F0000}"/>
    <cellStyle name="Input 4 6 2 6" xfId="16280" xr:uid="{00000000-0005-0000-0000-00008E3F0000}"/>
    <cellStyle name="Input 4 6 2 6 2" xfId="16281" xr:uid="{00000000-0005-0000-0000-00008F3F0000}"/>
    <cellStyle name="Input 4 6 2 7" xfId="16282" xr:uid="{00000000-0005-0000-0000-0000903F0000}"/>
    <cellStyle name="Input 4 6 2 7 2" xfId="16283" xr:uid="{00000000-0005-0000-0000-0000913F0000}"/>
    <cellStyle name="Input 4 6 2 8" xfId="16284" xr:uid="{00000000-0005-0000-0000-0000923F0000}"/>
    <cellStyle name="Input 4 6 2 8 2" xfId="16285" xr:uid="{00000000-0005-0000-0000-0000933F0000}"/>
    <cellStyle name="Input 4 6 2 9" xfId="16286" xr:uid="{00000000-0005-0000-0000-0000943F0000}"/>
    <cellStyle name="Input 4 6 3" xfId="16287" xr:uid="{00000000-0005-0000-0000-0000953F0000}"/>
    <cellStyle name="Input 4 6 3 2" xfId="16288" xr:uid="{00000000-0005-0000-0000-0000963F0000}"/>
    <cellStyle name="Input 4 6 3 2 2" xfId="16289" xr:uid="{00000000-0005-0000-0000-0000973F0000}"/>
    <cellStyle name="Input 4 6 3 2 2 2" xfId="16290" xr:uid="{00000000-0005-0000-0000-0000983F0000}"/>
    <cellStyle name="Input 4 6 3 2 3" xfId="16291" xr:uid="{00000000-0005-0000-0000-0000993F0000}"/>
    <cellStyle name="Input 4 6 3 2 3 2" xfId="16292" xr:uid="{00000000-0005-0000-0000-00009A3F0000}"/>
    <cellStyle name="Input 4 6 3 2 4" xfId="16293" xr:uid="{00000000-0005-0000-0000-00009B3F0000}"/>
    <cellStyle name="Input 4 6 3 3" xfId="16294" xr:uid="{00000000-0005-0000-0000-00009C3F0000}"/>
    <cellStyle name="Input 4 6 3 3 2" xfId="16295" xr:uid="{00000000-0005-0000-0000-00009D3F0000}"/>
    <cellStyle name="Input 4 6 3 4" xfId="16296" xr:uid="{00000000-0005-0000-0000-00009E3F0000}"/>
    <cellStyle name="Input 4 6 3 4 2" xfId="16297" xr:uid="{00000000-0005-0000-0000-00009F3F0000}"/>
    <cellStyle name="Input 4 6 3 5" xfId="16298" xr:uid="{00000000-0005-0000-0000-0000A03F0000}"/>
    <cellStyle name="Input 4 6 3 5 2" xfId="16299" xr:uid="{00000000-0005-0000-0000-0000A13F0000}"/>
    <cellStyle name="Input 4 6 3 6" xfId="16300" xr:uid="{00000000-0005-0000-0000-0000A23F0000}"/>
    <cellStyle name="Input 4 6 3 6 2" xfId="16301" xr:uid="{00000000-0005-0000-0000-0000A33F0000}"/>
    <cellStyle name="Input 4 6 3 7" xfId="16302" xr:uid="{00000000-0005-0000-0000-0000A43F0000}"/>
    <cellStyle name="Input 4 6 3 7 2" xfId="16303" xr:uid="{00000000-0005-0000-0000-0000A53F0000}"/>
    <cellStyle name="Input 4 6 3 8" xfId="16304" xr:uid="{00000000-0005-0000-0000-0000A63F0000}"/>
    <cellStyle name="Input 4 6 4" xfId="16305" xr:uid="{00000000-0005-0000-0000-0000A73F0000}"/>
    <cellStyle name="Input 4 6 4 2" xfId="16306" xr:uid="{00000000-0005-0000-0000-0000A83F0000}"/>
    <cellStyle name="Input 4 6 4 2 2" xfId="16307" xr:uid="{00000000-0005-0000-0000-0000A93F0000}"/>
    <cellStyle name="Input 4 6 4 3" xfId="16308" xr:uid="{00000000-0005-0000-0000-0000AA3F0000}"/>
    <cellStyle name="Input 4 6 4 3 2" xfId="16309" xr:uid="{00000000-0005-0000-0000-0000AB3F0000}"/>
    <cellStyle name="Input 4 6 4 4" xfId="16310" xr:uid="{00000000-0005-0000-0000-0000AC3F0000}"/>
    <cellStyle name="Input 4 6 4 4 2" xfId="16311" xr:uid="{00000000-0005-0000-0000-0000AD3F0000}"/>
    <cellStyle name="Input 4 6 4 5" xfId="16312" xr:uid="{00000000-0005-0000-0000-0000AE3F0000}"/>
    <cellStyle name="Input 4 6 4 6" xfId="16313" xr:uid="{00000000-0005-0000-0000-0000AF3F0000}"/>
    <cellStyle name="Input 4 6 5" xfId="16314" xr:uid="{00000000-0005-0000-0000-0000B03F0000}"/>
    <cellStyle name="Input 4 6 5 2" xfId="16315" xr:uid="{00000000-0005-0000-0000-0000B13F0000}"/>
    <cellStyle name="Input 4 6 5 3" xfId="16316" xr:uid="{00000000-0005-0000-0000-0000B23F0000}"/>
    <cellStyle name="Input 4 6 6" xfId="16317" xr:uid="{00000000-0005-0000-0000-0000B33F0000}"/>
    <cellStyle name="Input 4 6 6 2" xfId="16318" xr:uid="{00000000-0005-0000-0000-0000B43F0000}"/>
    <cellStyle name="Input 4 6 7" xfId="16319" xr:uid="{00000000-0005-0000-0000-0000B53F0000}"/>
    <cellStyle name="Input 4 6 7 2" xfId="16320" xr:uid="{00000000-0005-0000-0000-0000B63F0000}"/>
    <cellStyle name="Input 4 6 8" xfId="16321" xr:uid="{00000000-0005-0000-0000-0000B73F0000}"/>
    <cellStyle name="Input 4 6 8 2" xfId="16322" xr:uid="{00000000-0005-0000-0000-0000B83F0000}"/>
    <cellStyle name="Input 4 6 9" xfId="16323" xr:uid="{00000000-0005-0000-0000-0000B93F0000}"/>
    <cellStyle name="Input 4 6 9 2" xfId="16324" xr:uid="{00000000-0005-0000-0000-0000BA3F0000}"/>
    <cellStyle name="Input 4 7" xfId="16325" xr:uid="{00000000-0005-0000-0000-0000BB3F0000}"/>
    <cellStyle name="Input 4 7 2" xfId="16326" xr:uid="{00000000-0005-0000-0000-0000BC3F0000}"/>
    <cellStyle name="Input 4 7 2 2" xfId="16327" xr:uid="{00000000-0005-0000-0000-0000BD3F0000}"/>
    <cellStyle name="Input 4 7 2 2 2" xfId="16328" xr:uid="{00000000-0005-0000-0000-0000BE3F0000}"/>
    <cellStyle name="Input 4 7 2 2 2 2" xfId="16329" xr:uid="{00000000-0005-0000-0000-0000BF3F0000}"/>
    <cellStyle name="Input 4 7 2 2 3" xfId="16330" xr:uid="{00000000-0005-0000-0000-0000C03F0000}"/>
    <cellStyle name="Input 4 7 2 2 3 2" xfId="16331" xr:uid="{00000000-0005-0000-0000-0000C13F0000}"/>
    <cellStyle name="Input 4 7 2 2 4" xfId="16332" xr:uid="{00000000-0005-0000-0000-0000C23F0000}"/>
    <cellStyle name="Input 4 7 2 3" xfId="16333" xr:uid="{00000000-0005-0000-0000-0000C33F0000}"/>
    <cellStyle name="Input 4 7 2 3 2" xfId="16334" xr:uid="{00000000-0005-0000-0000-0000C43F0000}"/>
    <cellStyle name="Input 4 7 2 4" xfId="16335" xr:uid="{00000000-0005-0000-0000-0000C53F0000}"/>
    <cellStyle name="Input 4 7 2 4 2" xfId="16336" xr:uid="{00000000-0005-0000-0000-0000C63F0000}"/>
    <cellStyle name="Input 4 7 2 5" xfId="16337" xr:uid="{00000000-0005-0000-0000-0000C73F0000}"/>
    <cellStyle name="Input 4 7 2 5 2" xfId="16338" xr:uid="{00000000-0005-0000-0000-0000C83F0000}"/>
    <cellStyle name="Input 4 7 2 6" xfId="16339" xr:uid="{00000000-0005-0000-0000-0000C93F0000}"/>
    <cellStyle name="Input 4 7 3" xfId="16340" xr:uid="{00000000-0005-0000-0000-0000CA3F0000}"/>
    <cellStyle name="Input 4 7 3 2" xfId="16341" xr:uid="{00000000-0005-0000-0000-0000CB3F0000}"/>
    <cellStyle name="Input 4 7 3 2 2" xfId="16342" xr:uid="{00000000-0005-0000-0000-0000CC3F0000}"/>
    <cellStyle name="Input 4 7 3 3" xfId="16343" xr:uid="{00000000-0005-0000-0000-0000CD3F0000}"/>
    <cellStyle name="Input 4 7 3 3 2" xfId="16344" xr:uid="{00000000-0005-0000-0000-0000CE3F0000}"/>
    <cellStyle name="Input 4 7 3 4" xfId="16345" xr:uid="{00000000-0005-0000-0000-0000CF3F0000}"/>
    <cellStyle name="Input 4 7 3 4 2" xfId="16346" xr:uid="{00000000-0005-0000-0000-0000D03F0000}"/>
    <cellStyle name="Input 4 7 3 5" xfId="16347" xr:uid="{00000000-0005-0000-0000-0000D13F0000}"/>
    <cellStyle name="Input 4 7 3 6" xfId="16348" xr:uid="{00000000-0005-0000-0000-0000D23F0000}"/>
    <cellStyle name="Input 4 7 4" xfId="16349" xr:uid="{00000000-0005-0000-0000-0000D33F0000}"/>
    <cellStyle name="Input 4 7 4 2" xfId="16350" xr:uid="{00000000-0005-0000-0000-0000D43F0000}"/>
    <cellStyle name="Input 4 7 5" xfId="16351" xr:uid="{00000000-0005-0000-0000-0000D53F0000}"/>
    <cellStyle name="Input 4 7 5 2" xfId="16352" xr:uid="{00000000-0005-0000-0000-0000D63F0000}"/>
    <cellStyle name="Input 4 7 6" xfId="16353" xr:uid="{00000000-0005-0000-0000-0000D73F0000}"/>
    <cellStyle name="Input 4 8" xfId="16354" xr:uid="{00000000-0005-0000-0000-0000D83F0000}"/>
    <cellStyle name="Input 4 8 2" xfId="16355" xr:uid="{00000000-0005-0000-0000-0000D93F0000}"/>
    <cellStyle name="Input 4 8 2 2" xfId="16356" xr:uid="{00000000-0005-0000-0000-0000DA3F0000}"/>
    <cellStyle name="Input 4 8 2 2 2" xfId="16357" xr:uid="{00000000-0005-0000-0000-0000DB3F0000}"/>
    <cellStyle name="Input 4 8 2 2 3" xfId="16358" xr:uid="{00000000-0005-0000-0000-0000DC3F0000}"/>
    <cellStyle name="Input 4 8 2 3" xfId="16359" xr:uid="{00000000-0005-0000-0000-0000DD3F0000}"/>
    <cellStyle name="Input 4 8 2 3 2" xfId="16360" xr:uid="{00000000-0005-0000-0000-0000DE3F0000}"/>
    <cellStyle name="Input 4 8 2 4" xfId="16361" xr:uid="{00000000-0005-0000-0000-0000DF3F0000}"/>
    <cellStyle name="Input 4 8 2 4 2" xfId="16362" xr:uid="{00000000-0005-0000-0000-0000E03F0000}"/>
    <cellStyle name="Input 4 8 2 5" xfId="16363" xr:uid="{00000000-0005-0000-0000-0000E13F0000}"/>
    <cellStyle name="Input 4 8 3" xfId="16364" xr:uid="{00000000-0005-0000-0000-0000E23F0000}"/>
    <cellStyle name="Input 4 8 3 2" xfId="16365" xr:uid="{00000000-0005-0000-0000-0000E33F0000}"/>
    <cellStyle name="Input 4 8 3 3" xfId="16366" xr:uid="{00000000-0005-0000-0000-0000E43F0000}"/>
    <cellStyle name="Input 4 8 4" xfId="16367" xr:uid="{00000000-0005-0000-0000-0000E53F0000}"/>
    <cellStyle name="Input 4 8 4 2" xfId="16368" xr:uid="{00000000-0005-0000-0000-0000E63F0000}"/>
    <cellStyle name="Input 4 8 5" xfId="16369" xr:uid="{00000000-0005-0000-0000-0000E73F0000}"/>
    <cellStyle name="Input 4 8 5 2" xfId="16370" xr:uid="{00000000-0005-0000-0000-0000E83F0000}"/>
    <cellStyle name="Input 4 8 6" xfId="16371" xr:uid="{00000000-0005-0000-0000-0000E93F0000}"/>
    <cellStyle name="Input 4 9" xfId="16372" xr:uid="{00000000-0005-0000-0000-0000EA3F0000}"/>
    <cellStyle name="Input 4 9 2" xfId="16373" xr:uid="{00000000-0005-0000-0000-0000EB3F0000}"/>
    <cellStyle name="Input 4 9 2 2" xfId="16374" xr:uid="{00000000-0005-0000-0000-0000EC3F0000}"/>
    <cellStyle name="Input 4 9 3" xfId="16375" xr:uid="{00000000-0005-0000-0000-0000ED3F0000}"/>
    <cellStyle name="Input 4 9 3 2" xfId="16376" xr:uid="{00000000-0005-0000-0000-0000EE3F0000}"/>
    <cellStyle name="Input 4 9 4" xfId="16377" xr:uid="{00000000-0005-0000-0000-0000EF3F0000}"/>
    <cellStyle name="Input 4 9 4 2" xfId="16378" xr:uid="{00000000-0005-0000-0000-0000F03F0000}"/>
    <cellStyle name="Input 4 9 5" xfId="16379" xr:uid="{00000000-0005-0000-0000-0000F13F0000}"/>
    <cellStyle name="Input 5" xfId="16380" xr:uid="{00000000-0005-0000-0000-0000F23F0000}"/>
    <cellStyle name="Input 5 10" xfId="16381" xr:uid="{00000000-0005-0000-0000-0000F33F0000}"/>
    <cellStyle name="Input 5 10 2" xfId="16382" xr:uid="{00000000-0005-0000-0000-0000F43F0000}"/>
    <cellStyle name="Input 5 10 2 2" xfId="16383" xr:uid="{00000000-0005-0000-0000-0000F53F0000}"/>
    <cellStyle name="Input 5 10 3" xfId="16384" xr:uid="{00000000-0005-0000-0000-0000F63F0000}"/>
    <cellStyle name="Input 5 10 3 2" xfId="16385" xr:uid="{00000000-0005-0000-0000-0000F73F0000}"/>
    <cellStyle name="Input 5 10 4" xfId="16386" xr:uid="{00000000-0005-0000-0000-0000F83F0000}"/>
    <cellStyle name="Input 5 10 5" xfId="16387" xr:uid="{00000000-0005-0000-0000-0000F93F0000}"/>
    <cellStyle name="Input 5 11" xfId="16388" xr:uid="{00000000-0005-0000-0000-0000FA3F0000}"/>
    <cellStyle name="Input 5 11 2" xfId="16389" xr:uid="{00000000-0005-0000-0000-0000FB3F0000}"/>
    <cellStyle name="Input 5 12" xfId="16390" xr:uid="{00000000-0005-0000-0000-0000FC3F0000}"/>
    <cellStyle name="Input 5 12 2" xfId="16391" xr:uid="{00000000-0005-0000-0000-0000FD3F0000}"/>
    <cellStyle name="Input 5 13" xfId="16392" xr:uid="{00000000-0005-0000-0000-0000FE3F0000}"/>
    <cellStyle name="Input 5 14" xfId="16393" xr:uid="{00000000-0005-0000-0000-0000FF3F0000}"/>
    <cellStyle name="Input 5 15" xfId="16394" xr:uid="{00000000-0005-0000-0000-000000400000}"/>
    <cellStyle name="Input 5 16" xfId="16395" xr:uid="{00000000-0005-0000-0000-000001400000}"/>
    <cellStyle name="Input 5 2" xfId="16396" xr:uid="{00000000-0005-0000-0000-000002400000}"/>
    <cellStyle name="Input 5 2 10" xfId="16397" xr:uid="{00000000-0005-0000-0000-000003400000}"/>
    <cellStyle name="Input 5 2 11" xfId="16398" xr:uid="{00000000-0005-0000-0000-000004400000}"/>
    <cellStyle name="Input 5 2 12" xfId="16399" xr:uid="{00000000-0005-0000-0000-000005400000}"/>
    <cellStyle name="Input 5 2 13" xfId="16400" xr:uid="{00000000-0005-0000-0000-000006400000}"/>
    <cellStyle name="Input 5 2 14" xfId="16401" xr:uid="{00000000-0005-0000-0000-000007400000}"/>
    <cellStyle name="Input 5 2 2" xfId="16402" xr:uid="{00000000-0005-0000-0000-000008400000}"/>
    <cellStyle name="Input 5 2 2 10" xfId="16403" xr:uid="{00000000-0005-0000-0000-000009400000}"/>
    <cellStyle name="Input 5 2 2 10 2" xfId="16404" xr:uid="{00000000-0005-0000-0000-00000A400000}"/>
    <cellStyle name="Input 5 2 2 10 2 2" xfId="16405" xr:uid="{00000000-0005-0000-0000-00000B400000}"/>
    <cellStyle name="Input 5 2 2 10 2 3" xfId="16406" xr:uid="{00000000-0005-0000-0000-00000C400000}"/>
    <cellStyle name="Input 5 2 2 10 2 4" xfId="16407" xr:uid="{00000000-0005-0000-0000-00000D400000}"/>
    <cellStyle name="Input 5 2 2 10 2 5" xfId="16408" xr:uid="{00000000-0005-0000-0000-00000E400000}"/>
    <cellStyle name="Input 5 2 2 10 2 6" xfId="16409" xr:uid="{00000000-0005-0000-0000-00000F400000}"/>
    <cellStyle name="Input 5 2 2 10 3" xfId="16410" xr:uid="{00000000-0005-0000-0000-000010400000}"/>
    <cellStyle name="Input 5 2 2 10 3 2" xfId="16411" xr:uid="{00000000-0005-0000-0000-000011400000}"/>
    <cellStyle name="Input 5 2 2 10 3 3" xfId="16412" xr:uid="{00000000-0005-0000-0000-000012400000}"/>
    <cellStyle name="Input 5 2 2 10 3 4" xfId="16413" xr:uid="{00000000-0005-0000-0000-000013400000}"/>
    <cellStyle name="Input 5 2 2 10 3 5" xfId="16414" xr:uid="{00000000-0005-0000-0000-000014400000}"/>
    <cellStyle name="Input 5 2 2 10 3 6" xfId="16415" xr:uid="{00000000-0005-0000-0000-000015400000}"/>
    <cellStyle name="Input 5 2 2 10 4" xfId="16416" xr:uid="{00000000-0005-0000-0000-000016400000}"/>
    <cellStyle name="Input 5 2 2 10 5" xfId="16417" xr:uid="{00000000-0005-0000-0000-000017400000}"/>
    <cellStyle name="Input 5 2 2 10 6" xfId="16418" xr:uid="{00000000-0005-0000-0000-000018400000}"/>
    <cellStyle name="Input 5 2 2 10 7" xfId="16419" xr:uid="{00000000-0005-0000-0000-000019400000}"/>
    <cellStyle name="Input 5 2 2 10 8" xfId="16420" xr:uid="{00000000-0005-0000-0000-00001A400000}"/>
    <cellStyle name="Input 5 2 2 11" xfId="16421" xr:uid="{00000000-0005-0000-0000-00001B400000}"/>
    <cellStyle name="Input 5 2 2 12" xfId="16422" xr:uid="{00000000-0005-0000-0000-00001C400000}"/>
    <cellStyle name="Input 5 2 2 13" xfId="16423" xr:uid="{00000000-0005-0000-0000-00001D400000}"/>
    <cellStyle name="Input 5 2 2 14" xfId="16424" xr:uid="{00000000-0005-0000-0000-00001E400000}"/>
    <cellStyle name="Input 5 2 2 15" xfId="16425" xr:uid="{00000000-0005-0000-0000-00001F400000}"/>
    <cellStyle name="Input 5 2 2 16" xfId="16426" xr:uid="{00000000-0005-0000-0000-000020400000}"/>
    <cellStyle name="Input 5 2 2 17" xfId="16427" xr:uid="{00000000-0005-0000-0000-000021400000}"/>
    <cellStyle name="Input 5 2 2 18" xfId="16428" xr:uid="{00000000-0005-0000-0000-000022400000}"/>
    <cellStyle name="Input 5 2 2 2" xfId="16429" xr:uid="{00000000-0005-0000-0000-000023400000}"/>
    <cellStyle name="Input 5 2 2 2 10" xfId="16430" xr:uid="{00000000-0005-0000-0000-000024400000}"/>
    <cellStyle name="Input 5 2 2 2 11" xfId="16431" xr:uid="{00000000-0005-0000-0000-000025400000}"/>
    <cellStyle name="Input 5 2 2 2 12" xfId="16432" xr:uid="{00000000-0005-0000-0000-000026400000}"/>
    <cellStyle name="Input 5 2 2 2 2" xfId="16433" xr:uid="{00000000-0005-0000-0000-000027400000}"/>
    <cellStyle name="Input 5 2 2 2 2 2" xfId="16434" xr:uid="{00000000-0005-0000-0000-000028400000}"/>
    <cellStyle name="Input 5 2 2 2 2 2 2" xfId="16435" xr:uid="{00000000-0005-0000-0000-000029400000}"/>
    <cellStyle name="Input 5 2 2 2 2 2 2 2" xfId="16436" xr:uid="{00000000-0005-0000-0000-00002A400000}"/>
    <cellStyle name="Input 5 2 2 2 2 2 2 2 2" xfId="16437" xr:uid="{00000000-0005-0000-0000-00002B400000}"/>
    <cellStyle name="Input 5 2 2 2 2 2 2 3" xfId="16438" xr:uid="{00000000-0005-0000-0000-00002C400000}"/>
    <cellStyle name="Input 5 2 2 2 2 2 2 3 2" xfId="16439" xr:uid="{00000000-0005-0000-0000-00002D400000}"/>
    <cellStyle name="Input 5 2 2 2 2 2 2 4" xfId="16440" xr:uid="{00000000-0005-0000-0000-00002E400000}"/>
    <cellStyle name="Input 5 2 2 2 2 2 3" xfId="16441" xr:uid="{00000000-0005-0000-0000-00002F400000}"/>
    <cellStyle name="Input 5 2 2 2 2 2 3 2" xfId="16442" xr:uid="{00000000-0005-0000-0000-000030400000}"/>
    <cellStyle name="Input 5 2 2 2 2 2 4" xfId="16443" xr:uid="{00000000-0005-0000-0000-000031400000}"/>
    <cellStyle name="Input 5 2 2 2 2 2 4 2" xfId="16444" xr:uid="{00000000-0005-0000-0000-000032400000}"/>
    <cellStyle name="Input 5 2 2 2 2 2 5" xfId="16445" xr:uid="{00000000-0005-0000-0000-000033400000}"/>
    <cellStyle name="Input 5 2 2 2 2 2 5 2" xfId="16446" xr:uid="{00000000-0005-0000-0000-000034400000}"/>
    <cellStyle name="Input 5 2 2 2 2 2 6" xfId="16447" xr:uid="{00000000-0005-0000-0000-000035400000}"/>
    <cellStyle name="Input 5 2 2 2 2 3" xfId="16448" xr:uid="{00000000-0005-0000-0000-000036400000}"/>
    <cellStyle name="Input 5 2 2 2 2 3 2" xfId="16449" xr:uid="{00000000-0005-0000-0000-000037400000}"/>
    <cellStyle name="Input 5 2 2 2 2 3 2 2" xfId="16450" xr:uid="{00000000-0005-0000-0000-000038400000}"/>
    <cellStyle name="Input 5 2 2 2 2 3 3" xfId="16451" xr:uid="{00000000-0005-0000-0000-000039400000}"/>
    <cellStyle name="Input 5 2 2 2 2 3 3 2" xfId="16452" xr:uid="{00000000-0005-0000-0000-00003A400000}"/>
    <cellStyle name="Input 5 2 2 2 2 3 4" xfId="16453" xr:uid="{00000000-0005-0000-0000-00003B400000}"/>
    <cellStyle name="Input 5 2 2 2 2 3 4 2" xfId="16454" xr:uid="{00000000-0005-0000-0000-00003C400000}"/>
    <cellStyle name="Input 5 2 2 2 2 3 5" xfId="16455" xr:uid="{00000000-0005-0000-0000-00003D400000}"/>
    <cellStyle name="Input 5 2 2 2 2 3 6" xfId="16456" xr:uid="{00000000-0005-0000-0000-00003E400000}"/>
    <cellStyle name="Input 5 2 2 2 2 4" xfId="16457" xr:uid="{00000000-0005-0000-0000-00003F400000}"/>
    <cellStyle name="Input 5 2 2 2 2 4 2" xfId="16458" xr:uid="{00000000-0005-0000-0000-000040400000}"/>
    <cellStyle name="Input 5 2 2 2 2 5" xfId="16459" xr:uid="{00000000-0005-0000-0000-000041400000}"/>
    <cellStyle name="Input 5 2 2 2 2 5 2" xfId="16460" xr:uid="{00000000-0005-0000-0000-000042400000}"/>
    <cellStyle name="Input 5 2 2 2 2 6" xfId="16461" xr:uid="{00000000-0005-0000-0000-000043400000}"/>
    <cellStyle name="Input 5 2 2 2 2 7" xfId="16462" xr:uid="{00000000-0005-0000-0000-000044400000}"/>
    <cellStyle name="Input 5 2 2 2 2 8" xfId="16463" xr:uid="{00000000-0005-0000-0000-000045400000}"/>
    <cellStyle name="Input 5 2 2 2 3" xfId="16464" xr:uid="{00000000-0005-0000-0000-000046400000}"/>
    <cellStyle name="Input 5 2 2 2 3 2" xfId="16465" xr:uid="{00000000-0005-0000-0000-000047400000}"/>
    <cellStyle name="Input 5 2 2 2 3 2 2" xfId="16466" xr:uid="{00000000-0005-0000-0000-000048400000}"/>
    <cellStyle name="Input 5 2 2 2 3 2 2 2" xfId="16467" xr:uid="{00000000-0005-0000-0000-000049400000}"/>
    <cellStyle name="Input 5 2 2 2 3 2 3" xfId="16468" xr:uid="{00000000-0005-0000-0000-00004A400000}"/>
    <cellStyle name="Input 5 2 2 2 3 2 3 2" xfId="16469" xr:uid="{00000000-0005-0000-0000-00004B400000}"/>
    <cellStyle name="Input 5 2 2 2 3 2 4" xfId="16470" xr:uid="{00000000-0005-0000-0000-00004C400000}"/>
    <cellStyle name="Input 5 2 2 2 3 2 4 2" xfId="16471" xr:uid="{00000000-0005-0000-0000-00004D400000}"/>
    <cellStyle name="Input 5 2 2 2 3 2 5" xfId="16472" xr:uid="{00000000-0005-0000-0000-00004E400000}"/>
    <cellStyle name="Input 5 2 2 2 3 2 6" xfId="16473" xr:uid="{00000000-0005-0000-0000-00004F400000}"/>
    <cellStyle name="Input 5 2 2 2 3 3" xfId="16474" xr:uid="{00000000-0005-0000-0000-000050400000}"/>
    <cellStyle name="Input 5 2 2 2 3 3 2" xfId="16475" xr:uid="{00000000-0005-0000-0000-000051400000}"/>
    <cellStyle name="Input 5 2 2 2 3 4" xfId="16476" xr:uid="{00000000-0005-0000-0000-000052400000}"/>
    <cellStyle name="Input 5 2 2 2 3 4 2" xfId="16477" xr:uid="{00000000-0005-0000-0000-000053400000}"/>
    <cellStyle name="Input 5 2 2 2 3 5" xfId="16478" xr:uid="{00000000-0005-0000-0000-000054400000}"/>
    <cellStyle name="Input 5 2 2 2 3 6" xfId="16479" xr:uid="{00000000-0005-0000-0000-000055400000}"/>
    <cellStyle name="Input 5 2 2 2 3 7" xfId="16480" xr:uid="{00000000-0005-0000-0000-000056400000}"/>
    <cellStyle name="Input 5 2 2 2 4" xfId="16481" xr:uid="{00000000-0005-0000-0000-000057400000}"/>
    <cellStyle name="Input 5 2 2 2 4 2" xfId="16482" xr:uid="{00000000-0005-0000-0000-000058400000}"/>
    <cellStyle name="Input 5 2 2 2 4 2 2" xfId="16483" xr:uid="{00000000-0005-0000-0000-000059400000}"/>
    <cellStyle name="Input 5 2 2 2 4 3" xfId="16484" xr:uid="{00000000-0005-0000-0000-00005A400000}"/>
    <cellStyle name="Input 5 2 2 2 4 3 2" xfId="16485" xr:uid="{00000000-0005-0000-0000-00005B400000}"/>
    <cellStyle name="Input 5 2 2 2 4 4" xfId="16486" xr:uid="{00000000-0005-0000-0000-00005C400000}"/>
    <cellStyle name="Input 5 2 2 2 4 4 2" xfId="16487" xr:uid="{00000000-0005-0000-0000-00005D400000}"/>
    <cellStyle name="Input 5 2 2 2 4 5" xfId="16488" xr:uid="{00000000-0005-0000-0000-00005E400000}"/>
    <cellStyle name="Input 5 2 2 2 4 6" xfId="16489" xr:uid="{00000000-0005-0000-0000-00005F400000}"/>
    <cellStyle name="Input 5 2 2 2 5" xfId="16490" xr:uid="{00000000-0005-0000-0000-000060400000}"/>
    <cellStyle name="Input 5 2 2 2 5 2" xfId="16491" xr:uid="{00000000-0005-0000-0000-000061400000}"/>
    <cellStyle name="Input 5 2 2 2 5 3" xfId="16492" xr:uid="{00000000-0005-0000-0000-000062400000}"/>
    <cellStyle name="Input 5 2 2 2 6" xfId="16493" xr:uid="{00000000-0005-0000-0000-000063400000}"/>
    <cellStyle name="Input 5 2 2 2 6 2" xfId="16494" xr:uid="{00000000-0005-0000-0000-000064400000}"/>
    <cellStyle name="Input 5 2 2 2 7" xfId="16495" xr:uid="{00000000-0005-0000-0000-000065400000}"/>
    <cellStyle name="Input 5 2 2 2 8" xfId="16496" xr:uid="{00000000-0005-0000-0000-000066400000}"/>
    <cellStyle name="Input 5 2 2 2 9" xfId="16497" xr:uid="{00000000-0005-0000-0000-000067400000}"/>
    <cellStyle name="Input 5 2 2 3" xfId="16498" xr:uid="{00000000-0005-0000-0000-000068400000}"/>
    <cellStyle name="Input 5 2 2 3 2" xfId="16499" xr:uid="{00000000-0005-0000-0000-000069400000}"/>
    <cellStyle name="Input 5 2 2 3 2 2" xfId="16500" xr:uid="{00000000-0005-0000-0000-00006A400000}"/>
    <cellStyle name="Input 5 2 2 3 2 2 2" xfId="16501" xr:uid="{00000000-0005-0000-0000-00006B400000}"/>
    <cellStyle name="Input 5 2 2 3 2 2 2 2" xfId="16502" xr:uid="{00000000-0005-0000-0000-00006C400000}"/>
    <cellStyle name="Input 5 2 2 3 2 2 2 2 2" xfId="16503" xr:uid="{00000000-0005-0000-0000-00006D400000}"/>
    <cellStyle name="Input 5 2 2 3 2 2 2 3" xfId="16504" xr:uid="{00000000-0005-0000-0000-00006E400000}"/>
    <cellStyle name="Input 5 2 2 3 2 2 2 3 2" xfId="16505" xr:uid="{00000000-0005-0000-0000-00006F400000}"/>
    <cellStyle name="Input 5 2 2 3 2 2 2 4" xfId="16506" xr:uid="{00000000-0005-0000-0000-000070400000}"/>
    <cellStyle name="Input 5 2 2 3 2 2 3" xfId="16507" xr:uid="{00000000-0005-0000-0000-000071400000}"/>
    <cellStyle name="Input 5 2 2 3 2 2 3 2" xfId="16508" xr:uid="{00000000-0005-0000-0000-000072400000}"/>
    <cellStyle name="Input 5 2 2 3 2 2 4" xfId="16509" xr:uid="{00000000-0005-0000-0000-000073400000}"/>
    <cellStyle name="Input 5 2 2 3 2 2 4 2" xfId="16510" xr:uid="{00000000-0005-0000-0000-000074400000}"/>
    <cellStyle name="Input 5 2 2 3 2 2 5" xfId="16511" xr:uid="{00000000-0005-0000-0000-000075400000}"/>
    <cellStyle name="Input 5 2 2 3 2 2 5 2" xfId="16512" xr:uid="{00000000-0005-0000-0000-000076400000}"/>
    <cellStyle name="Input 5 2 2 3 2 2 6" xfId="16513" xr:uid="{00000000-0005-0000-0000-000077400000}"/>
    <cellStyle name="Input 5 2 2 3 2 3" xfId="16514" xr:uid="{00000000-0005-0000-0000-000078400000}"/>
    <cellStyle name="Input 5 2 2 3 2 3 2" xfId="16515" xr:uid="{00000000-0005-0000-0000-000079400000}"/>
    <cellStyle name="Input 5 2 2 3 2 3 2 2" xfId="16516" xr:uid="{00000000-0005-0000-0000-00007A400000}"/>
    <cellStyle name="Input 5 2 2 3 2 3 3" xfId="16517" xr:uid="{00000000-0005-0000-0000-00007B400000}"/>
    <cellStyle name="Input 5 2 2 3 2 3 3 2" xfId="16518" xr:uid="{00000000-0005-0000-0000-00007C400000}"/>
    <cellStyle name="Input 5 2 2 3 2 3 4" xfId="16519" xr:uid="{00000000-0005-0000-0000-00007D400000}"/>
    <cellStyle name="Input 5 2 2 3 2 4" xfId="16520" xr:uid="{00000000-0005-0000-0000-00007E400000}"/>
    <cellStyle name="Input 5 2 2 3 2 4 2" xfId="16521" xr:uid="{00000000-0005-0000-0000-00007F400000}"/>
    <cellStyle name="Input 5 2 2 3 2 5" xfId="16522" xr:uid="{00000000-0005-0000-0000-000080400000}"/>
    <cellStyle name="Input 5 2 2 3 2 5 2" xfId="16523" xr:uid="{00000000-0005-0000-0000-000081400000}"/>
    <cellStyle name="Input 5 2 2 3 2 6" xfId="16524" xr:uid="{00000000-0005-0000-0000-000082400000}"/>
    <cellStyle name="Input 5 2 2 3 2 6 2" xfId="16525" xr:uid="{00000000-0005-0000-0000-000083400000}"/>
    <cellStyle name="Input 5 2 2 3 2 7" xfId="16526" xr:uid="{00000000-0005-0000-0000-000084400000}"/>
    <cellStyle name="Input 5 2 2 3 3" xfId="16527" xr:uid="{00000000-0005-0000-0000-000085400000}"/>
    <cellStyle name="Input 5 2 2 3 3 2" xfId="16528" xr:uid="{00000000-0005-0000-0000-000086400000}"/>
    <cellStyle name="Input 5 2 2 3 3 2 2" xfId="16529" xr:uid="{00000000-0005-0000-0000-000087400000}"/>
    <cellStyle name="Input 5 2 2 3 3 2 2 2" xfId="16530" xr:uid="{00000000-0005-0000-0000-000088400000}"/>
    <cellStyle name="Input 5 2 2 3 3 2 3" xfId="16531" xr:uid="{00000000-0005-0000-0000-000089400000}"/>
    <cellStyle name="Input 5 2 2 3 3 2 3 2" xfId="16532" xr:uid="{00000000-0005-0000-0000-00008A400000}"/>
    <cellStyle name="Input 5 2 2 3 3 2 4" xfId="16533" xr:uid="{00000000-0005-0000-0000-00008B400000}"/>
    <cellStyle name="Input 5 2 2 3 3 3" xfId="16534" xr:uid="{00000000-0005-0000-0000-00008C400000}"/>
    <cellStyle name="Input 5 2 2 3 3 3 2" xfId="16535" xr:uid="{00000000-0005-0000-0000-00008D400000}"/>
    <cellStyle name="Input 5 2 2 3 3 4" xfId="16536" xr:uid="{00000000-0005-0000-0000-00008E400000}"/>
    <cellStyle name="Input 5 2 2 3 3 4 2" xfId="16537" xr:uid="{00000000-0005-0000-0000-00008F400000}"/>
    <cellStyle name="Input 5 2 2 3 3 5" xfId="16538" xr:uid="{00000000-0005-0000-0000-000090400000}"/>
    <cellStyle name="Input 5 2 2 3 3 5 2" xfId="16539" xr:uid="{00000000-0005-0000-0000-000091400000}"/>
    <cellStyle name="Input 5 2 2 3 3 6" xfId="16540" xr:uid="{00000000-0005-0000-0000-000092400000}"/>
    <cellStyle name="Input 5 2 2 3 4" xfId="16541" xr:uid="{00000000-0005-0000-0000-000093400000}"/>
    <cellStyle name="Input 5 2 2 3 4 2" xfId="16542" xr:uid="{00000000-0005-0000-0000-000094400000}"/>
    <cellStyle name="Input 5 2 2 3 4 2 2" xfId="16543" xr:uid="{00000000-0005-0000-0000-000095400000}"/>
    <cellStyle name="Input 5 2 2 3 4 3" xfId="16544" xr:uid="{00000000-0005-0000-0000-000096400000}"/>
    <cellStyle name="Input 5 2 2 3 4 3 2" xfId="16545" xr:uid="{00000000-0005-0000-0000-000097400000}"/>
    <cellStyle name="Input 5 2 2 3 4 4" xfId="16546" xr:uid="{00000000-0005-0000-0000-000098400000}"/>
    <cellStyle name="Input 5 2 2 3 4 4 2" xfId="16547" xr:uid="{00000000-0005-0000-0000-000099400000}"/>
    <cellStyle name="Input 5 2 2 3 4 5" xfId="16548" xr:uid="{00000000-0005-0000-0000-00009A400000}"/>
    <cellStyle name="Input 5 2 2 3 4 6" xfId="16549" xr:uid="{00000000-0005-0000-0000-00009B400000}"/>
    <cellStyle name="Input 5 2 2 3 5" xfId="16550" xr:uid="{00000000-0005-0000-0000-00009C400000}"/>
    <cellStyle name="Input 5 2 2 3 5 2" xfId="16551" xr:uid="{00000000-0005-0000-0000-00009D400000}"/>
    <cellStyle name="Input 5 2 2 3 6" xfId="16552" xr:uid="{00000000-0005-0000-0000-00009E400000}"/>
    <cellStyle name="Input 5 2 2 3 6 2" xfId="16553" xr:uid="{00000000-0005-0000-0000-00009F400000}"/>
    <cellStyle name="Input 5 2 2 3 7" xfId="16554" xr:uid="{00000000-0005-0000-0000-0000A0400000}"/>
    <cellStyle name="Input 5 2 2 3 8" xfId="16555" xr:uid="{00000000-0005-0000-0000-0000A1400000}"/>
    <cellStyle name="Input 5 2 2 4" xfId="16556" xr:uid="{00000000-0005-0000-0000-0000A2400000}"/>
    <cellStyle name="Input 5 2 2 4 2" xfId="16557" xr:uid="{00000000-0005-0000-0000-0000A3400000}"/>
    <cellStyle name="Input 5 2 2 4 2 2" xfId="16558" xr:uid="{00000000-0005-0000-0000-0000A4400000}"/>
    <cellStyle name="Input 5 2 2 4 2 2 2" xfId="16559" xr:uid="{00000000-0005-0000-0000-0000A5400000}"/>
    <cellStyle name="Input 5 2 2 4 2 2 2 2" xfId="16560" xr:uid="{00000000-0005-0000-0000-0000A6400000}"/>
    <cellStyle name="Input 5 2 2 4 2 2 3" xfId="16561" xr:uid="{00000000-0005-0000-0000-0000A7400000}"/>
    <cellStyle name="Input 5 2 2 4 2 2 3 2" xfId="16562" xr:uid="{00000000-0005-0000-0000-0000A8400000}"/>
    <cellStyle name="Input 5 2 2 4 2 2 4" xfId="16563" xr:uid="{00000000-0005-0000-0000-0000A9400000}"/>
    <cellStyle name="Input 5 2 2 4 2 3" xfId="16564" xr:uid="{00000000-0005-0000-0000-0000AA400000}"/>
    <cellStyle name="Input 5 2 2 4 2 3 2" xfId="16565" xr:uid="{00000000-0005-0000-0000-0000AB400000}"/>
    <cellStyle name="Input 5 2 2 4 2 4" xfId="16566" xr:uid="{00000000-0005-0000-0000-0000AC400000}"/>
    <cellStyle name="Input 5 2 2 4 2 4 2" xfId="16567" xr:uid="{00000000-0005-0000-0000-0000AD400000}"/>
    <cellStyle name="Input 5 2 2 4 2 5" xfId="16568" xr:uid="{00000000-0005-0000-0000-0000AE400000}"/>
    <cellStyle name="Input 5 2 2 4 2 5 2" xfId="16569" xr:uid="{00000000-0005-0000-0000-0000AF400000}"/>
    <cellStyle name="Input 5 2 2 4 2 6" xfId="16570" xr:uid="{00000000-0005-0000-0000-0000B0400000}"/>
    <cellStyle name="Input 5 2 2 4 2 6 2" xfId="16571" xr:uid="{00000000-0005-0000-0000-0000B1400000}"/>
    <cellStyle name="Input 5 2 2 4 2 7" xfId="16572" xr:uid="{00000000-0005-0000-0000-0000B2400000}"/>
    <cellStyle name="Input 5 2 2 4 3" xfId="16573" xr:uid="{00000000-0005-0000-0000-0000B3400000}"/>
    <cellStyle name="Input 5 2 2 4 3 2" xfId="16574" xr:uid="{00000000-0005-0000-0000-0000B4400000}"/>
    <cellStyle name="Input 5 2 2 4 3 2 2" xfId="16575" xr:uid="{00000000-0005-0000-0000-0000B5400000}"/>
    <cellStyle name="Input 5 2 2 4 3 3" xfId="16576" xr:uid="{00000000-0005-0000-0000-0000B6400000}"/>
    <cellStyle name="Input 5 2 2 4 3 3 2" xfId="16577" xr:uid="{00000000-0005-0000-0000-0000B7400000}"/>
    <cellStyle name="Input 5 2 2 4 3 4" xfId="16578" xr:uid="{00000000-0005-0000-0000-0000B8400000}"/>
    <cellStyle name="Input 5 2 2 4 3 4 2" xfId="16579" xr:uid="{00000000-0005-0000-0000-0000B9400000}"/>
    <cellStyle name="Input 5 2 2 4 3 5" xfId="16580" xr:uid="{00000000-0005-0000-0000-0000BA400000}"/>
    <cellStyle name="Input 5 2 2 4 3 6" xfId="16581" xr:uid="{00000000-0005-0000-0000-0000BB400000}"/>
    <cellStyle name="Input 5 2 2 4 4" xfId="16582" xr:uid="{00000000-0005-0000-0000-0000BC400000}"/>
    <cellStyle name="Input 5 2 2 4 4 2" xfId="16583" xr:uid="{00000000-0005-0000-0000-0000BD400000}"/>
    <cellStyle name="Input 5 2 2 4 5" xfId="16584" xr:uid="{00000000-0005-0000-0000-0000BE400000}"/>
    <cellStyle name="Input 5 2 2 4 5 2" xfId="16585" xr:uid="{00000000-0005-0000-0000-0000BF400000}"/>
    <cellStyle name="Input 5 2 2 4 6" xfId="16586" xr:uid="{00000000-0005-0000-0000-0000C0400000}"/>
    <cellStyle name="Input 5 2 2 4 6 2" xfId="16587" xr:uid="{00000000-0005-0000-0000-0000C1400000}"/>
    <cellStyle name="Input 5 2 2 4 7" xfId="16588" xr:uid="{00000000-0005-0000-0000-0000C2400000}"/>
    <cellStyle name="Input 5 2 2 4 7 2" xfId="16589" xr:uid="{00000000-0005-0000-0000-0000C3400000}"/>
    <cellStyle name="Input 5 2 2 4 8" xfId="16590" xr:uid="{00000000-0005-0000-0000-0000C4400000}"/>
    <cellStyle name="Input 5 2 2 5" xfId="16591" xr:uid="{00000000-0005-0000-0000-0000C5400000}"/>
    <cellStyle name="Input 5 2 2 5 2" xfId="16592" xr:uid="{00000000-0005-0000-0000-0000C6400000}"/>
    <cellStyle name="Input 5 2 2 5 2 2" xfId="16593" xr:uid="{00000000-0005-0000-0000-0000C7400000}"/>
    <cellStyle name="Input 5 2 2 5 2 2 2" xfId="16594" xr:uid="{00000000-0005-0000-0000-0000C8400000}"/>
    <cellStyle name="Input 5 2 2 5 2 3" xfId="16595" xr:uid="{00000000-0005-0000-0000-0000C9400000}"/>
    <cellStyle name="Input 5 2 2 5 2 3 2" xfId="16596" xr:uid="{00000000-0005-0000-0000-0000CA400000}"/>
    <cellStyle name="Input 5 2 2 5 2 4" xfId="16597" xr:uid="{00000000-0005-0000-0000-0000CB400000}"/>
    <cellStyle name="Input 5 2 2 5 2 4 2" xfId="16598" xr:uid="{00000000-0005-0000-0000-0000CC400000}"/>
    <cellStyle name="Input 5 2 2 5 2 5" xfId="16599" xr:uid="{00000000-0005-0000-0000-0000CD400000}"/>
    <cellStyle name="Input 5 2 2 5 2 6" xfId="16600" xr:uid="{00000000-0005-0000-0000-0000CE400000}"/>
    <cellStyle name="Input 5 2 2 5 3" xfId="16601" xr:uid="{00000000-0005-0000-0000-0000CF400000}"/>
    <cellStyle name="Input 5 2 2 5 3 2" xfId="16602" xr:uid="{00000000-0005-0000-0000-0000D0400000}"/>
    <cellStyle name="Input 5 2 2 5 3 2 2" xfId="16603" xr:uid="{00000000-0005-0000-0000-0000D1400000}"/>
    <cellStyle name="Input 5 2 2 5 3 3" xfId="16604" xr:uid="{00000000-0005-0000-0000-0000D2400000}"/>
    <cellStyle name="Input 5 2 2 5 3 4" xfId="16605" xr:uid="{00000000-0005-0000-0000-0000D3400000}"/>
    <cellStyle name="Input 5 2 2 5 3 5" xfId="16606" xr:uid="{00000000-0005-0000-0000-0000D4400000}"/>
    <cellStyle name="Input 5 2 2 5 3 6" xfId="16607" xr:uid="{00000000-0005-0000-0000-0000D5400000}"/>
    <cellStyle name="Input 5 2 2 5 4" xfId="16608" xr:uid="{00000000-0005-0000-0000-0000D6400000}"/>
    <cellStyle name="Input 5 2 2 5 4 2" xfId="16609" xr:uid="{00000000-0005-0000-0000-0000D7400000}"/>
    <cellStyle name="Input 5 2 2 5 5" xfId="16610" xr:uid="{00000000-0005-0000-0000-0000D8400000}"/>
    <cellStyle name="Input 5 2 2 5 5 2" xfId="16611" xr:uid="{00000000-0005-0000-0000-0000D9400000}"/>
    <cellStyle name="Input 5 2 2 5 6" xfId="16612" xr:uid="{00000000-0005-0000-0000-0000DA400000}"/>
    <cellStyle name="Input 5 2 2 5 6 2" xfId="16613" xr:uid="{00000000-0005-0000-0000-0000DB400000}"/>
    <cellStyle name="Input 5 2 2 5 7" xfId="16614" xr:uid="{00000000-0005-0000-0000-0000DC400000}"/>
    <cellStyle name="Input 5 2 2 5 8" xfId="16615" xr:uid="{00000000-0005-0000-0000-0000DD400000}"/>
    <cellStyle name="Input 5 2 2 6" xfId="16616" xr:uid="{00000000-0005-0000-0000-0000DE400000}"/>
    <cellStyle name="Input 5 2 2 6 2" xfId="16617" xr:uid="{00000000-0005-0000-0000-0000DF400000}"/>
    <cellStyle name="Input 5 2 2 6 2 2" xfId="16618" xr:uid="{00000000-0005-0000-0000-0000E0400000}"/>
    <cellStyle name="Input 5 2 2 6 2 2 2" xfId="16619" xr:uid="{00000000-0005-0000-0000-0000E1400000}"/>
    <cellStyle name="Input 5 2 2 6 2 3" xfId="16620" xr:uid="{00000000-0005-0000-0000-0000E2400000}"/>
    <cellStyle name="Input 5 2 2 6 2 4" xfId="16621" xr:uid="{00000000-0005-0000-0000-0000E3400000}"/>
    <cellStyle name="Input 5 2 2 6 2 5" xfId="16622" xr:uid="{00000000-0005-0000-0000-0000E4400000}"/>
    <cellStyle name="Input 5 2 2 6 2 6" xfId="16623" xr:uid="{00000000-0005-0000-0000-0000E5400000}"/>
    <cellStyle name="Input 5 2 2 6 3" xfId="16624" xr:uid="{00000000-0005-0000-0000-0000E6400000}"/>
    <cellStyle name="Input 5 2 2 6 3 2" xfId="16625" xr:uid="{00000000-0005-0000-0000-0000E7400000}"/>
    <cellStyle name="Input 5 2 2 6 3 2 2" xfId="16626" xr:uid="{00000000-0005-0000-0000-0000E8400000}"/>
    <cellStyle name="Input 5 2 2 6 3 3" xfId="16627" xr:uid="{00000000-0005-0000-0000-0000E9400000}"/>
    <cellStyle name="Input 5 2 2 6 3 4" xfId="16628" xr:uid="{00000000-0005-0000-0000-0000EA400000}"/>
    <cellStyle name="Input 5 2 2 6 3 5" xfId="16629" xr:uid="{00000000-0005-0000-0000-0000EB400000}"/>
    <cellStyle name="Input 5 2 2 6 3 6" xfId="16630" xr:uid="{00000000-0005-0000-0000-0000EC400000}"/>
    <cellStyle name="Input 5 2 2 6 4" xfId="16631" xr:uid="{00000000-0005-0000-0000-0000ED400000}"/>
    <cellStyle name="Input 5 2 2 6 4 2" xfId="16632" xr:uid="{00000000-0005-0000-0000-0000EE400000}"/>
    <cellStyle name="Input 5 2 2 6 5" xfId="16633" xr:uid="{00000000-0005-0000-0000-0000EF400000}"/>
    <cellStyle name="Input 5 2 2 6 6" xfId="16634" xr:uid="{00000000-0005-0000-0000-0000F0400000}"/>
    <cellStyle name="Input 5 2 2 6 7" xfId="16635" xr:uid="{00000000-0005-0000-0000-0000F1400000}"/>
    <cellStyle name="Input 5 2 2 6 8" xfId="16636" xr:uid="{00000000-0005-0000-0000-0000F2400000}"/>
    <cellStyle name="Input 5 2 2 7" xfId="16637" xr:uid="{00000000-0005-0000-0000-0000F3400000}"/>
    <cellStyle name="Input 5 2 2 7 2" xfId="16638" xr:uid="{00000000-0005-0000-0000-0000F4400000}"/>
    <cellStyle name="Input 5 2 2 7 2 2" xfId="16639" xr:uid="{00000000-0005-0000-0000-0000F5400000}"/>
    <cellStyle name="Input 5 2 2 7 2 3" xfId="16640" xr:uid="{00000000-0005-0000-0000-0000F6400000}"/>
    <cellStyle name="Input 5 2 2 7 2 4" xfId="16641" xr:uid="{00000000-0005-0000-0000-0000F7400000}"/>
    <cellStyle name="Input 5 2 2 7 2 5" xfId="16642" xr:uid="{00000000-0005-0000-0000-0000F8400000}"/>
    <cellStyle name="Input 5 2 2 7 2 6" xfId="16643" xr:uid="{00000000-0005-0000-0000-0000F9400000}"/>
    <cellStyle name="Input 5 2 2 7 3" xfId="16644" xr:uid="{00000000-0005-0000-0000-0000FA400000}"/>
    <cellStyle name="Input 5 2 2 7 3 2" xfId="16645" xr:uid="{00000000-0005-0000-0000-0000FB400000}"/>
    <cellStyle name="Input 5 2 2 7 3 3" xfId="16646" xr:uid="{00000000-0005-0000-0000-0000FC400000}"/>
    <cellStyle name="Input 5 2 2 7 3 4" xfId="16647" xr:uid="{00000000-0005-0000-0000-0000FD400000}"/>
    <cellStyle name="Input 5 2 2 7 3 5" xfId="16648" xr:uid="{00000000-0005-0000-0000-0000FE400000}"/>
    <cellStyle name="Input 5 2 2 7 3 6" xfId="16649" xr:uid="{00000000-0005-0000-0000-0000FF400000}"/>
    <cellStyle name="Input 5 2 2 7 4" xfId="16650" xr:uid="{00000000-0005-0000-0000-000000410000}"/>
    <cellStyle name="Input 5 2 2 7 4 2" xfId="16651" xr:uid="{00000000-0005-0000-0000-000001410000}"/>
    <cellStyle name="Input 5 2 2 7 5" xfId="16652" xr:uid="{00000000-0005-0000-0000-000002410000}"/>
    <cellStyle name="Input 5 2 2 7 6" xfId="16653" xr:uid="{00000000-0005-0000-0000-000003410000}"/>
    <cellStyle name="Input 5 2 2 7 7" xfId="16654" xr:uid="{00000000-0005-0000-0000-000004410000}"/>
    <cellStyle name="Input 5 2 2 7 8" xfId="16655" xr:uid="{00000000-0005-0000-0000-000005410000}"/>
    <cellStyle name="Input 5 2 2 8" xfId="16656" xr:uid="{00000000-0005-0000-0000-000006410000}"/>
    <cellStyle name="Input 5 2 2 8 2" xfId="16657" xr:uid="{00000000-0005-0000-0000-000007410000}"/>
    <cellStyle name="Input 5 2 2 8 2 2" xfId="16658" xr:uid="{00000000-0005-0000-0000-000008410000}"/>
    <cellStyle name="Input 5 2 2 8 2 3" xfId="16659" xr:uid="{00000000-0005-0000-0000-000009410000}"/>
    <cellStyle name="Input 5 2 2 8 2 4" xfId="16660" xr:uid="{00000000-0005-0000-0000-00000A410000}"/>
    <cellStyle name="Input 5 2 2 8 2 5" xfId="16661" xr:uid="{00000000-0005-0000-0000-00000B410000}"/>
    <cellStyle name="Input 5 2 2 8 2 6" xfId="16662" xr:uid="{00000000-0005-0000-0000-00000C410000}"/>
    <cellStyle name="Input 5 2 2 8 3" xfId="16663" xr:uid="{00000000-0005-0000-0000-00000D410000}"/>
    <cellStyle name="Input 5 2 2 8 3 2" xfId="16664" xr:uid="{00000000-0005-0000-0000-00000E410000}"/>
    <cellStyle name="Input 5 2 2 8 3 3" xfId="16665" xr:uid="{00000000-0005-0000-0000-00000F410000}"/>
    <cellStyle name="Input 5 2 2 8 3 4" xfId="16666" xr:uid="{00000000-0005-0000-0000-000010410000}"/>
    <cellStyle name="Input 5 2 2 8 3 5" xfId="16667" xr:uid="{00000000-0005-0000-0000-000011410000}"/>
    <cellStyle name="Input 5 2 2 8 3 6" xfId="16668" xr:uid="{00000000-0005-0000-0000-000012410000}"/>
    <cellStyle name="Input 5 2 2 8 4" xfId="16669" xr:uid="{00000000-0005-0000-0000-000013410000}"/>
    <cellStyle name="Input 5 2 2 8 4 2" xfId="16670" xr:uid="{00000000-0005-0000-0000-000014410000}"/>
    <cellStyle name="Input 5 2 2 8 5" xfId="16671" xr:uid="{00000000-0005-0000-0000-000015410000}"/>
    <cellStyle name="Input 5 2 2 8 6" xfId="16672" xr:uid="{00000000-0005-0000-0000-000016410000}"/>
    <cellStyle name="Input 5 2 2 8 7" xfId="16673" xr:uid="{00000000-0005-0000-0000-000017410000}"/>
    <cellStyle name="Input 5 2 2 8 8" xfId="16674" xr:uid="{00000000-0005-0000-0000-000018410000}"/>
    <cellStyle name="Input 5 2 2 9" xfId="16675" xr:uid="{00000000-0005-0000-0000-000019410000}"/>
    <cellStyle name="Input 5 2 2 9 2" xfId="16676" xr:uid="{00000000-0005-0000-0000-00001A410000}"/>
    <cellStyle name="Input 5 2 2 9 2 2" xfId="16677" xr:uid="{00000000-0005-0000-0000-00001B410000}"/>
    <cellStyle name="Input 5 2 2 9 2 3" xfId="16678" xr:uid="{00000000-0005-0000-0000-00001C410000}"/>
    <cellStyle name="Input 5 2 2 9 2 4" xfId="16679" xr:uid="{00000000-0005-0000-0000-00001D410000}"/>
    <cellStyle name="Input 5 2 2 9 2 5" xfId="16680" xr:uid="{00000000-0005-0000-0000-00001E410000}"/>
    <cellStyle name="Input 5 2 2 9 2 6" xfId="16681" xr:uid="{00000000-0005-0000-0000-00001F410000}"/>
    <cellStyle name="Input 5 2 2 9 3" xfId="16682" xr:uid="{00000000-0005-0000-0000-000020410000}"/>
    <cellStyle name="Input 5 2 2 9 3 2" xfId="16683" xr:uid="{00000000-0005-0000-0000-000021410000}"/>
    <cellStyle name="Input 5 2 2 9 3 3" xfId="16684" xr:uid="{00000000-0005-0000-0000-000022410000}"/>
    <cellStyle name="Input 5 2 2 9 3 4" xfId="16685" xr:uid="{00000000-0005-0000-0000-000023410000}"/>
    <cellStyle name="Input 5 2 2 9 3 5" xfId="16686" xr:uid="{00000000-0005-0000-0000-000024410000}"/>
    <cellStyle name="Input 5 2 2 9 3 6" xfId="16687" xr:uid="{00000000-0005-0000-0000-000025410000}"/>
    <cellStyle name="Input 5 2 2 9 4" xfId="16688" xr:uid="{00000000-0005-0000-0000-000026410000}"/>
    <cellStyle name="Input 5 2 2 9 5" xfId="16689" xr:uid="{00000000-0005-0000-0000-000027410000}"/>
    <cellStyle name="Input 5 2 2 9 6" xfId="16690" xr:uid="{00000000-0005-0000-0000-000028410000}"/>
    <cellStyle name="Input 5 2 2 9 7" xfId="16691" xr:uid="{00000000-0005-0000-0000-000029410000}"/>
    <cellStyle name="Input 5 2 2 9 8" xfId="16692" xr:uid="{00000000-0005-0000-0000-00002A410000}"/>
    <cellStyle name="Input 5 2 3" xfId="16693" xr:uid="{00000000-0005-0000-0000-00002B410000}"/>
    <cellStyle name="Input 5 2 3 10" xfId="16694" xr:uid="{00000000-0005-0000-0000-00002C410000}"/>
    <cellStyle name="Input 5 2 3 10 2" xfId="16695" xr:uid="{00000000-0005-0000-0000-00002D410000}"/>
    <cellStyle name="Input 5 2 3 10 2 2" xfId="16696" xr:uid="{00000000-0005-0000-0000-00002E410000}"/>
    <cellStyle name="Input 5 2 3 10 2 3" xfId="16697" xr:uid="{00000000-0005-0000-0000-00002F410000}"/>
    <cellStyle name="Input 5 2 3 10 2 4" xfId="16698" xr:uid="{00000000-0005-0000-0000-000030410000}"/>
    <cellStyle name="Input 5 2 3 10 2 5" xfId="16699" xr:uid="{00000000-0005-0000-0000-000031410000}"/>
    <cellStyle name="Input 5 2 3 10 2 6" xfId="16700" xr:uid="{00000000-0005-0000-0000-000032410000}"/>
    <cellStyle name="Input 5 2 3 10 3" xfId="16701" xr:uid="{00000000-0005-0000-0000-000033410000}"/>
    <cellStyle name="Input 5 2 3 10 3 2" xfId="16702" xr:uid="{00000000-0005-0000-0000-000034410000}"/>
    <cellStyle name="Input 5 2 3 10 3 3" xfId="16703" xr:uid="{00000000-0005-0000-0000-000035410000}"/>
    <cellStyle name="Input 5 2 3 10 3 4" xfId="16704" xr:uid="{00000000-0005-0000-0000-000036410000}"/>
    <cellStyle name="Input 5 2 3 10 3 5" xfId="16705" xr:uid="{00000000-0005-0000-0000-000037410000}"/>
    <cellStyle name="Input 5 2 3 10 3 6" xfId="16706" xr:uid="{00000000-0005-0000-0000-000038410000}"/>
    <cellStyle name="Input 5 2 3 10 4" xfId="16707" xr:uid="{00000000-0005-0000-0000-000039410000}"/>
    <cellStyle name="Input 5 2 3 10 5" xfId="16708" xr:uid="{00000000-0005-0000-0000-00003A410000}"/>
    <cellStyle name="Input 5 2 3 10 6" xfId="16709" xr:uid="{00000000-0005-0000-0000-00003B410000}"/>
    <cellStyle name="Input 5 2 3 10 7" xfId="16710" xr:uid="{00000000-0005-0000-0000-00003C410000}"/>
    <cellStyle name="Input 5 2 3 10 8" xfId="16711" xr:uid="{00000000-0005-0000-0000-00003D410000}"/>
    <cellStyle name="Input 5 2 3 11" xfId="16712" xr:uid="{00000000-0005-0000-0000-00003E410000}"/>
    <cellStyle name="Input 5 2 3 11 2" xfId="16713" xr:uid="{00000000-0005-0000-0000-00003F410000}"/>
    <cellStyle name="Input 5 2 3 11 3" xfId="16714" xr:uid="{00000000-0005-0000-0000-000040410000}"/>
    <cellStyle name="Input 5 2 3 11 4" xfId="16715" xr:uid="{00000000-0005-0000-0000-000041410000}"/>
    <cellStyle name="Input 5 2 3 11 5" xfId="16716" xr:uid="{00000000-0005-0000-0000-000042410000}"/>
    <cellStyle name="Input 5 2 3 11 6" xfId="16717" xr:uid="{00000000-0005-0000-0000-000043410000}"/>
    <cellStyle name="Input 5 2 3 12" xfId="16718" xr:uid="{00000000-0005-0000-0000-000044410000}"/>
    <cellStyle name="Input 5 2 3 12 2" xfId="16719" xr:uid="{00000000-0005-0000-0000-000045410000}"/>
    <cellStyle name="Input 5 2 3 12 3" xfId="16720" xr:uid="{00000000-0005-0000-0000-000046410000}"/>
    <cellStyle name="Input 5 2 3 12 4" xfId="16721" xr:uid="{00000000-0005-0000-0000-000047410000}"/>
    <cellStyle name="Input 5 2 3 12 5" xfId="16722" xr:uid="{00000000-0005-0000-0000-000048410000}"/>
    <cellStyle name="Input 5 2 3 12 6" xfId="16723" xr:uid="{00000000-0005-0000-0000-000049410000}"/>
    <cellStyle name="Input 5 2 3 13" xfId="16724" xr:uid="{00000000-0005-0000-0000-00004A410000}"/>
    <cellStyle name="Input 5 2 3 13 2" xfId="16725" xr:uid="{00000000-0005-0000-0000-00004B410000}"/>
    <cellStyle name="Input 5 2 3 14" xfId="16726" xr:uid="{00000000-0005-0000-0000-00004C410000}"/>
    <cellStyle name="Input 5 2 3 15" xfId="16727" xr:uid="{00000000-0005-0000-0000-00004D410000}"/>
    <cellStyle name="Input 5 2 3 16" xfId="16728" xr:uid="{00000000-0005-0000-0000-00004E410000}"/>
    <cellStyle name="Input 5 2 3 17" xfId="16729" xr:uid="{00000000-0005-0000-0000-00004F410000}"/>
    <cellStyle name="Input 5 2 3 18" xfId="16730" xr:uid="{00000000-0005-0000-0000-000050410000}"/>
    <cellStyle name="Input 5 2 3 19" xfId="16731" xr:uid="{00000000-0005-0000-0000-000051410000}"/>
    <cellStyle name="Input 5 2 3 2" xfId="16732" xr:uid="{00000000-0005-0000-0000-000052410000}"/>
    <cellStyle name="Input 5 2 3 2 2" xfId="16733" xr:uid="{00000000-0005-0000-0000-000053410000}"/>
    <cellStyle name="Input 5 2 3 2 2 2" xfId="16734" xr:uid="{00000000-0005-0000-0000-000054410000}"/>
    <cellStyle name="Input 5 2 3 2 2 2 2" xfId="16735" xr:uid="{00000000-0005-0000-0000-000055410000}"/>
    <cellStyle name="Input 5 2 3 2 2 2 2 2" xfId="16736" xr:uid="{00000000-0005-0000-0000-000056410000}"/>
    <cellStyle name="Input 5 2 3 2 2 2 3" xfId="16737" xr:uid="{00000000-0005-0000-0000-000057410000}"/>
    <cellStyle name="Input 5 2 3 2 2 2 3 2" xfId="16738" xr:uid="{00000000-0005-0000-0000-000058410000}"/>
    <cellStyle name="Input 5 2 3 2 2 2 4" xfId="16739" xr:uid="{00000000-0005-0000-0000-000059410000}"/>
    <cellStyle name="Input 5 2 3 2 2 2 4 2" xfId="16740" xr:uid="{00000000-0005-0000-0000-00005A410000}"/>
    <cellStyle name="Input 5 2 3 2 2 2 5" xfId="16741" xr:uid="{00000000-0005-0000-0000-00005B410000}"/>
    <cellStyle name="Input 5 2 3 2 2 2 6" xfId="16742" xr:uid="{00000000-0005-0000-0000-00005C410000}"/>
    <cellStyle name="Input 5 2 3 2 2 3" xfId="16743" xr:uid="{00000000-0005-0000-0000-00005D410000}"/>
    <cellStyle name="Input 5 2 3 2 2 3 2" xfId="16744" xr:uid="{00000000-0005-0000-0000-00005E410000}"/>
    <cellStyle name="Input 5 2 3 2 2 4" xfId="16745" xr:uid="{00000000-0005-0000-0000-00005F410000}"/>
    <cellStyle name="Input 5 2 3 2 2 4 2" xfId="16746" xr:uid="{00000000-0005-0000-0000-000060410000}"/>
    <cellStyle name="Input 5 2 3 2 2 5" xfId="16747" xr:uid="{00000000-0005-0000-0000-000061410000}"/>
    <cellStyle name="Input 5 2 3 2 2 5 2" xfId="16748" xr:uid="{00000000-0005-0000-0000-000062410000}"/>
    <cellStyle name="Input 5 2 3 2 2 6" xfId="16749" xr:uid="{00000000-0005-0000-0000-000063410000}"/>
    <cellStyle name="Input 5 2 3 2 2 6 2" xfId="16750" xr:uid="{00000000-0005-0000-0000-000064410000}"/>
    <cellStyle name="Input 5 2 3 2 2 7" xfId="16751" xr:uid="{00000000-0005-0000-0000-000065410000}"/>
    <cellStyle name="Input 5 2 3 2 3" xfId="16752" xr:uid="{00000000-0005-0000-0000-000066410000}"/>
    <cellStyle name="Input 5 2 3 2 3 2" xfId="16753" xr:uid="{00000000-0005-0000-0000-000067410000}"/>
    <cellStyle name="Input 5 2 3 2 3 2 2" xfId="16754" xr:uid="{00000000-0005-0000-0000-000068410000}"/>
    <cellStyle name="Input 5 2 3 2 3 3" xfId="16755" xr:uid="{00000000-0005-0000-0000-000069410000}"/>
    <cellStyle name="Input 5 2 3 2 3 3 2" xfId="16756" xr:uid="{00000000-0005-0000-0000-00006A410000}"/>
    <cellStyle name="Input 5 2 3 2 3 4" xfId="16757" xr:uid="{00000000-0005-0000-0000-00006B410000}"/>
    <cellStyle name="Input 5 2 3 2 3 4 2" xfId="16758" xr:uid="{00000000-0005-0000-0000-00006C410000}"/>
    <cellStyle name="Input 5 2 3 2 3 5" xfId="16759" xr:uid="{00000000-0005-0000-0000-00006D410000}"/>
    <cellStyle name="Input 5 2 3 2 3 6" xfId="16760" xr:uid="{00000000-0005-0000-0000-00006E410000}"/>
    <cellStyle name="Input 5 2 3 2 4" xfId="16761" xr:uid="{00000000-0005-0000-0000-00006F410000}"/>
    <cellStyle name="Input 5 2 3 2 4 2" xfId="16762" xr:uid="{00000000-0005-0000-0000-000070410000}"/>
    <cellStyle name="Input 5 2 3 2 5" xfId="16763" xr:uid="{00000000-0005-0000-0000-000071410000}"/>
    <cellStyle name="Input 5 2 3 2 5 2" xfId="16764" xr:uid="{00000000-0005-0000-0000-000072410000}"/>
    <cellStyle name="Input 5 2 3 2 6" xfId="16765" xr:uid="{00000000-0005-0000-0000-000073410000}"/>
    <cellStyle name="Input 5 2 3 2 6 2" xfId="16766" xr:uid="{00000000-0005-0000-0000-000074410000}"/>
    <cellStyle name="Input 5 2 3 2 7" xfId="16767" xr:uid="{00000000-0005-0000-0000-000075410000}"/>
    <cellStyle name="Input 5 2 3 2 7 2" xfId="16768" xr:uid="{00000000-0005-0000-0000-000076410000}"/>
    <cellStyle name="Input 5 2 3 2 8" xfId="16769" xr:uid="{00000000-0005-0000-0000-000077410000}"/>
    <cellStyle name="Input 5 2 3 2 8 2" xfId="16770" xr:uid="{00000000-0005-0000-0000-000078410000}"/>
    <cellStyle name="Input 5 2 3 2 9" xfId="16771" xr:uid="{00000000-0005-0000-0000-000079410000}"/>
    <cellStyle name="Input 5 2 3 20" xfId="16772" xr:uid="{00000000-0005-0000-0000-00007A410000}"/>
    <cellStyle name="Input 5 2 3 3" xfId="16773" xr:uid="{00000000-0005-0000-0000-00007B410000}"/>
    <cellStyle name="Input 5 2 3 3 2" xfId="16774" xr:uid="{00000000-0005-0000-0000-00007C410000}"/>
    <cellStyle name="Input 5 2 3 3 2 2" xfId="16775" xr:uid="{00000000-0005-0000-0000-00007D410000}"/>
    <cellStyle name="Input 5 2 3 3 2 2 2" xfId="16776" xr:uid="{00000000-0005-0000-0000-00007E410000}"/>
    <cellStyle name="Input 5 2 3 3 2 3" xfId="16777" xr:uid="{00000000-0005-0000-0000-00007F410000}"/>
    <cellStyle name="Input 5 2 3 3 2 4" xfId="16778" xr:uid="{00000000-0005-0000-0000-000080410000}"/>
    <cellStyle name="Input 5 2 3 3 2 5" xfId="16779" xr:uid="{00000000-0005-0000-0000-000081410000}"/>
    <cellStyle name="Input 5 2 3 3 2 6" xfId="16780" xr:uid="{00000000-0005-0000-0000-000082410000}"/>
    <cellStyle name="Input 5 2 3 3 3" xfId="16781" xr:uid="{00000000-0005-0000-0000-000083410000}"/>
    <cellStyle name="Input 5 2 3 3 3 2" xfId="16782" xr:uid="{00000000-0005-0000-0000-000084410000}"/>
    <cellStyle name="Input 5 2 3 3 3 2 2" xfId="16783" xr:uid="{00000000-0005-0000-0000-000085410000}"/>
    <cellStyle name="Input 5 2 3 3 3 3" xfId="16784" xr:uid="{00000000-0005-0000-0000-000086410000}"/>
    <cellStyle name="Input 5 2 3 3 3 4" xfId="16785" xr:uid="{00000000-0005-0000-0000-000087410000}"/>
    <cellStyle name="Input 5 2 3 3 3 5" xfId="16786" xr:uid="{00000000-0005-0000-0000-000088410000}"/>
    <cellStyle name="Input 5 2 3 3 3 6" xfId="16787" xr:uid="{00000000-0005-0000-0000-000089410000}"/>
    <cellStyle name="Input 5 2 3 3 4" xfId="16788" xr:uid="{00000000-0005-0000-0000-00008A410000}"/>
    <cellStyle name="Input 5 2 3 3 4 2" xfId="16789" xr:uid="{00000000-0005-0000-0000-00008B410000}"/>
    <cellStyle name="Input 5 2 3 3 5" xfId="16790" xr:uid="{00000000-0005-0000-0000-00008C410000}"/>
    <cellStyle name="Input 5 2 3 3 6" xfId="16791" xr:uid="{00000000-0005-0000-0000-00008D410000}"/>
    <cellStyle name="Input 5 2 3 3 7" xfId="16792" xr:uid="{00000000-0005-0000-0000-00008E410000}"/>
    <cellStyle name="Input 5 2 3 3 8" xfId="16793" xr:uid="{00000000-0005-0000-0000-00008F410000}"/>
    <cellStyle name="Input 5 2 3 4" xfId="16794" xr:uid="{00000000-0005-0000-0000-000090410000}"/>
    <cellStyle name="Input 5 2 3 4 2" xfId="16795" xr:uid="{00000000-0005-0000-0000-000091410000}"/>
    <cellStyle name="Input 5 2 3 4 2 2" xfId="16796" xr:uid="{00000000-0005-0000-0000-000092410000}"/>
    <cellStyle name="Input 5 2 3 4 2 2 2" xfId="16797" xr:uid="{00000000-0005-0000-0000-000093410000}"/>
    <cellStyle name="Input 5 2 3 4 2 3" xfId="16798" xr:uid="{00000000-0005-0000-0000-000094410000}"/>
    <cellStyle name="Input 5 2 3 4 2 4" xfId="16799" xr:uid="{00000000-0005-0000-0000-000095410000}"/>
    <cellStyle name="Input 5 2 3 4 2 5" xfId="16800" xr:uid="{00000000-0005-0000-0000-000096410000}"/>
    <cellStyle name="Input 5 2 3 4 2 6" xfId="16801" xr:uid="{00000000-0005-0000-0000-000097410000}"/>
    <cellStyle name="Input 5 2 3 4 3" xfId="16802" xr:uid="{00000000-0005-0000-0000-000098410000}"/>
    <cellStyle name="Input 5 2 3 4 3 2" xfId="16803" xr:uid="{00000000-0005-0000-0000-000099410000}"/>
    <cellStyle name="Input 5 2 3 4 3 3" xfId="16804" xr:uid="{00000000-0005-0000-0000-00009A410000}"/>
    <cellStyle name="Input 5 2 3 4 3 4" xfId="16805" xr:uid="{00000000-0005-0000-0000-00009B410000}"/>
    <cellStyle name="Input 5 2 3 4 3 5" xfId="16806" xr:uid="{00000000-0005-0000-0000-00009C410000}"/>
    <cellStyle name="Input 5 2 3 4 3 6" xfId="16807" xr:uid="{00000000-0005-0000-0000-00009D410000}"/>
    <cellStyle name="Input 5 2 3 4 4" xfId="16808" xr:uid="{00000000-0005-0000-0000-00009E410000}"/>
    <cellStyle name="Input 5 2 3 4 4 2" xfId="16809" xr:uid="{00000000-0005-0000-0000-00009F410000}"/>
    <cellStyle name="Input 5 2 3 4 5" xfId="16810" xr:uid="{00000000-0005-0000-0000-0000A0410000}"/>
    <cellStyle name="Input 5 2 3 4 6" xfId="16811" xr:uid="{00000000-0005-0000-0000-0000A1410000}"/>
    <cellStyle name="Input 5 2 3 4 7" xfId="16812" xr:uid="{00000000-0005-0000-0000-0000A2410000}"/>
    <cellStyle name="Input 5 2 3 4 8" xfId="16813" xr:uid="{00000000-0005-0000-0000-0000A3410000}"/>
    <cellStyle name="Input 5 2 3 5" xfId="16814" xr:uid="{00000000-0005-0000-0000-0000A4410000}"/>
    <cellStyle name="Input 5 2 3 5 2" xfId="16815" xr:uid="{00000000-0005-0000-0000-0000A5410000}"/>
    <cellStyle name="Input 5 2 3 5 2 2" xfId="16816" xr:uid="{00000000-0005-0000-0000-0000A6410000}"/>
    <cellStyle name="Input 5 2 3 5 2 3" xfId="16817" xr:uid="{00000000-0005-0000-0000-0000A7410000}"/>
    <cellStyle name="Input 5 2 3 5 2 4" xfId="16818" xr:uid="{00000000-0005-0000-0000-0000A8410000}"/>
    <cellStyle name="Input 5 2 3 5 2 5" xfId="16819" xr:uid="{00000000-0005-0000-0000-0000A9410000}"/>
    <cellStyle name="Input 5 2 3 5 2 6" xfId="16820" xr:uid="{00000000-0005-0000-0000-0000AA410000}"/>
    <cellStyle name="Input 5 2 3 5 3" xfId="16821" xr:uid="{00000000-0005-0000-0000-0000AB410000}"/>
    <cellStyle name="Input 5 2 3 5 3 2" xfId="16822" xr:uid="{00000000-0005-0000-0000-0000AC410000}"/>
    <cellStyle name="Input 5 2 3 5 3 3" xfId="16823" xr:uid="{00000000-0005-0000-0000-0000AD410000}"/>
    <cellStyle name="Input 5 2 3 5 3 4" xfId="16824" xr:uid="{00000000-0005-0000-0000-0000AE410000}"/>
    <cellStyle name="Input 5 2 3 5 3 5" xfId="16825" xr:uid="{00000000-0005-0000-0000-0000AF410000}"/>
    <cellStyle name="Input 5 2 3 5 3 6" xfId="16826" xr:uid="{00000000-0005-0000-0000-0000B0410000}"/>
    <cellStyle name="Input 5 2 3 5 4" xfId="16827" xr:uid="{00000000-0005-0000-0000-0000B1410000}"/>
    <cellStyle name="Input 5 2 3 5 4 2" xfId="16828" xr:uid="{00000000-0005-0000-0000-0000B2410000}"/>
    <cellStyle name="Input 5 2 3 5 5" xfId="16829" xr:uid="{00000000-0005-0000-0000-0000B3410000}"/>
    <cellStyle name="Input 5 2 3 5 6" xfId="16830" xr:uid="{00000000-0005-0000-0000-0000B4410000}"/>
    <cellStyle name="Input 5 2 3 5 7" xfId="16831" xr:uid="{00000000-0005-0000-0000-0000B5410000}"/>
    <cellStyle name="Input 5 2 3 5 8" xfId="16832" xr:uid="{00000000-0005-0000-0000-0000B6410000}"/>
    <cellStyle name="Input 5 2 3 6" xfId="16833" xr:uid="{00000000-0005-0000-0000-0000B7410000}"/>
    <cellStyle name="Input 5 2 3 6 2" xfId="16834" xr:uid="{00000000-0005-0000-0000-0000B8410000}"/>
    <cellStyle name="Input 5 2 3 6 2 2" xfId="16835" xr:uid="{00000000-0005-0000-0000-0000B9410000}"/>
    <cellStyle name="Input 5 2 3 6 2 3" xfId="16836" xr:uid="{00000000-0005-0000-0000-0000BA410000}"/>
    <cellStyle name="Input 5 2 3 6 2 4" xfId="16837" xr:uid="{00000000-0005-0000-0000-0000BB410000}"/>
    <cellStyle name="Input 5 2 3 6 2 5" xfId="16838" xr:uid="{00000000-0005-0000-0000-0000BC410000}"/>
    <cellStyle name="Input 5 2 3 6 2 6" xfId="16839" xr:uid="{00000000-0005-0000-0000-0000BD410000}"/>
    <cellStyle name="Input 5 2 3 6 3" xfId="16840" xr:uid="{00000000-0005-0000-0000-0000BE410000}"/>
    <cellStyle name="Input 5 2 3 6 3 2" xfId="16841" xr:uid="{00000000-0005-0000-0000-0000BF410000}"/>
    <cellStyle name="Input 5 2 3 6 3 3" xfId="16842" xr:uid="{00000000-0005-0000-0000-0000C0410000}"/>
    <cellStyle name="Input 5 2 3 6 3 4" xfId="16843" xr:uid="{00000000-0005-0000-0000-0000C1410000}"/>
    <cellStyle name="Input 5 2 3 6 3 5" xfId="16844" xr:uid="{00000000-0005-0000-0000-0000C2410000}"/>
    <cellStyle name="Input 5 2 3 6 3 6" xfId="16845" xr:uid="{00000000-0005-0000-0000-0000C3410000}"/>
    <cellStyle name="Input 5 2 3 6 4" xfId="16846" xr:uid="{00000000-0005-0000-0000-0000C4410000}"/>
    <cellStyle name="Input 5 2 3 6 4 2" xfId="16847" xr:uid="{00000000-0005-0000-0000-0000C5410000}"/>
    <cellStyle name="Input 5 2 3 6 5" xfId="16848" xr:uid="{00000000-0005-0000-0000-0000C6410000}"/>
    <cellStyle name="Input 5 2 3 6 6" xfId="16849" xr:uid="{00000000-0005-0000-0000-0000C7410000}"/>
    <cellStyle name="Input 5 2 3 6 7" xfId="16850" xr:uid="{00000000-0005-0000-0000-0000C8410000}"/>
    <cellStyle name="Input 5 2 3 6 8" xfId="16851" xr:uid="{00000000-0005-0000-0000-0000C9410000}"/>
    <cellStyle name="Input 5 2 3 7" xfId="16852" xr:uid="{00000000-0005-0000-0000-0000CA410000}"/>
    <cellStyle name="Input 5 2 3 7 2" xfId="16853" xr:uid="{00000000-0005-0000-0000-0000CB410000}"/>
    <cellStyle name="Input 5 2 3 7 2 2" xfId="16854" xr:uid="{00000000-0005-0000-0000-0000CC410000}"/>
    <cellStyle name="Input 5 2 3 7 2 3" xfId="16855" xr:uid="{00000000-0005-0000-0000-0000CD410000}"/>
    <cellStyle name="Input 5 2 3 7 2 4" xfId="16856" xr:uid="{00000000-0005-0000-0000-0000CE410000}"/>
    <cellStyle name="Input 5 2 3 7 2 5" xfId="16857" xr:uid="{00000000-0005-0000-0000-0000CF410000}"/>
    <cellStyle name="Input 5 2 3 7 2 6" xfId="16858" xr:uid="{00000000-0005-0000-0000-0000D0410000}"/>
    <cellStyle name="Input 5 2 3 7 3" xfId="16859" xr:uid="{00000000-0005-0000-0000-0000D1410000}"/>
    <cellStyle name="Input 5 2 3 7 3 2" xfId="16860" xr:uid="{00000000-0005-0000-0000-0000D2410000}"/>
    <cellStyle name="Input 5 2 3 7 3 3" xfId="16861" xr:uid="{00000000-0005-0000-0000-0000D3410000}"/>
    <cellStyle name="Input 5 2 3 7 3 4" xfId="16862" xr:uid="{00000000-0005-0000-0000-0000D4410000}"/>
    <cellStyle name="Input 5 2 3 7 3 5" xfId="16863" xr:uid="{00000000-0005-0000-0000-0000D5410000}"/>
    <cellStyle name="Input 5 2 3 7 3 6" xfId="16864" xr:uid="{00000000-0005-0000-0000-0000D6410000}"/>
    <cellStyle name="Input 5 2 3 7 4" xfId="16865" xr:uid="{00000000-0005-0000-0000-0000D7410000}"/>
    <cellStyle name="Input 5 2 3 7 4 2" xfId="16866" xr:uid="{00000000-0005-0000-0000-0000D8410000}"/>
    <cellStyle name="Input 5 2 3 7 5" xfId="16867" xr:uid="{00000000-0005-0000-0000-0000D9410000}"/>
    <cellStyle name="Input 5 2 3 7 6" xfId="16868" xr:uid="{00000000-0005-0000-0000-0000DA410000}"/>
    <cellStyle name="Input 5 2 3 7 7" xfId="16869" xr:uid="{00000000-0005-0000-0000-0000DB410000}"/>
    <cellStyle name="Input 5 2 3 7 8" xfId="16870" xr:uid="{00000000-0005-0000-0000-0000DC410000}"/>
    <cellStyle name="Input 5 2 3 8" xfId="16871" xr:uid="{00000000-0005-0000-0000-0000DD410000}"/>
    <cellStyle name="Input 5 2 3 8 2" xfId="16872" xr:uid="{00000000-0005-0000-0000-0000DE410000}"/>
    <cellStyle name="Input 5 2 3 8 2 2" xfId="16873" xr:uid="{00000000-0005-0000-0000-0000DF410000}"/>
    <cellStyle name="Input 5 2 3 8 2 3" xfId="16874" xr:uid="{00000000-0005-0000-0000-0000E0410000}"/>
    <cellStyle name="Input 5 2 3 8 2 4" xfId="16875" xr:uid="{00000000-0005-0000-0000-0000E1410000}"/>
    <cellStyle name="Input 5 2 3 8 2 5" xfId="16876" xr:uid="{00000000-0005-0000-0000-0000E2410000}"/>
    <cellStyle name="Input 5 2 3 8 2 6" xfId="16877" xr:uid="{00000000-0005-0000-0000-0000E3410000}"/>
    <cellStyle name="Input 5 2 3 8 3" xfId="16878" xr:uid="{00000000-0005-0000-0000-0000E4410000}"/>
    <cellStyle name="Input 5 2 3 8 3 2" xfId="16879" xr:uid="{00000000-0005-0000-0000-0000E5410000}"/>
    <cellStyle name="Input 5 2 3 8 3 3" xfId="16880" xr:uid="{00000000-0005-0000-0000-0000E6410000}"/>
    <cellStyle name="Input 5 2 3 8 3 4" xfId="16881" xr:uid="{00000000-0005-0000-0000-0000E7410000}"/>
    <cellStyle name="Input 5 2 3 8 3 5" xfId="16882" xr:uid="{00000000-0005-0000-0000-0000E8410000}"/>
    <cellStyle name="Input 5 2 3 8 3 6" xfId="16883" xr:uid="{00000000-0005-0000-0000-0000E9410000}"/>
    <cellStyle name="Input 5 2 3 8 4" xfId="16884" xr:uid="{00000000-0005-0000-0000-0000EA410000}"/>
    <cellStyle name="Input 5 2 3 8 4 2" xfId="16885" xr:uid="{00000000-0005-0000-0000-0000EB410000}"/>
    <cellStyle name="Input 5 2 3 8 5" xfId="16886" xr:uid="{00000000-0005-0000-0000-0000EC410000}"/>
    <cellStyle name="Input 5 2 3 8 6" xfId="16887" xr:uid="{00000000-0005-0000-0000-0000ED410000}"/>
    <cellStyle name="Input 5 2 3 8 7" xfId="16888" xr:uid="{00000000-0005-0000-0000-0000EE410000}"/>
    <cellStyle name="Input 5 2 3 8 8" xfId="16889" xr:uid="{00000000-0005-0000-0000-0000EF410000}"/>
    <cellStyle name="Input 5 2 3 9" xfId="16890" xr:uid="{00000000-0005-0000-0000-0000F0410000}"/>
    <cellStyle name="Input 5 2 3 9 2" xfId="16891" xr:uid="{00000000-0005-0000-0000-0000F1410000}"/>
    <cellStyle name="Input 5 2 3 9 2 2" xfId="16892" xr:uid="{00000000-0005-0000-0000-0000F2410000}"/>
    <cellStyle name="Input 5 2 3 9 2 3" xfId="16893" xr:uid="{00000000-0005-0000-0000-0000F3410000}"/>
    <cellStyle name="Input 5 2 3 9 2 4" xfId="16894" xr:uid="{00000000-0005-0000-0000-0000F4410000}"/>
    <cellStyle name="Input 5 2 3 9 2 5" xfId="16895" xr:uid="{00000000-0005-0000-0000-0000F5410000}"/>
    <cellStyle name="Input 5 2 3 9 2 6" xfId="16896" xr:uid="{00000000-0005-0000-0000-0000F6410000}"/>
    <cellStyle name="Input 5 2 3 9 3" xfId="16897" xr:uid="{00000000-0005-0000-0000-0000F7410000}"/>
    <cellStyle name="Input 5 2 3 9 3 2" xfId="16898" xr:uid="{00000000-0005-0000-0000-0000F8410000}"/>
    <cellStyle name="Input 5 2 3 9 3 3" xfId="16899" xr:uid="{00000000-0005-0000-0000-0000F9410000}"/>
    <cellStyle name="Input 5 2 3 9 3 4" xfId="16900" xr:uid="{00000000-0005-0000-0000-0000FA410000}"/>
    <cellStyle name="Input 5 2 3 9 3 5" xfId="16901" xr:uid="{00000000-0005-0000-0000-0000FB410000}"/>
    <cellStyle name="Input 5 2 3 9 3 6" xfId="16902" xr:uid="{00000000-0005-0000-0000-0000FC410000}"/>
    <cellStyle name="Input 5 2 3 9 4" xfId="16903" xr:uid="{00000000-0005-0000-0000-0000FD410000}"/>
    <cellStyle name="Input 5 2 3 9 4 2" xfId="16904" xr:uid="{00000000-0005-0000-0000-0000FE410000}"/>
    <cellStyle name="Input 5 2 3 9 5" xfId="16905" xr:uid="{00000000-0005-0000-0000-0000FF410000}"/>
    <cellStyle name="Input 5 2 3 9 6" xfId="16906" xr:uid="{00000000-0005-0000-0000-000000420000}"/>
    <cellStyle name="Input 5 2 3 9 7" xfId="16907" xr:uid="{00000000-0005-0000-0000-000001420000}"/>
    <cellStyle name="Input 5 2 3 9 8" xfId="16908" xr:uid="{00000000-0005-0000-0000-000002420000}"/>
    <cellStyle name="Input 5 2 4" xfId="16909" xr:uid="{00000000-0005-0000-0000-000003420000}"/>
    <cellStyle name="Input 5 2 4 10" xfId="16910" xr:uid="{00000000-0005-0000-0000-000004420000}"/>
    <cellStyle name="Input 5 2 4 10 2" xfId="16911" xr:uid="{00000000-0005-0000-0000-000005420000}"/>
    <cellStyle name="Input 5 2 4 11" xfId="16912" xr:uid="{00000000-0005-0000-0000-000006420000}"/>
    <cellStyle name="Input 5 2 4 12" xfId="16913" xr:uid="{00000000-0005-0000-0000-000007420000}"/>
    <cellStyle name="Input 5 2 4 13" xfId="16914" xr:uid="{00000000-0005-0000-0000-000008420000}"/>
    <cellStyle name="Input 5 2 4 2" xfId="16915" xr:uid="{00000000-0005-0000-0000-000009420000}"/>
    <cellStyle name="Input 5 2 4 2 10" xfId="16916" xr:uid="{00000000-0005-0000-0000-00000A420000}"/>
    <cellStyle name="Input 5 2 4 2 2" xfId="16917" xr:uid="{00000000-0005-0000-0000-00000B420000}"/>
    <cellStyle name="Input 5 2 4 2 2 2" xfId="16918" xr:uid="{00000000-0005-0000-0000-00000C420000}"/>
    <cellStyle name="Input 5 2 4 2 2 2 2" xfId="16919" xr:uid="{00000000-0005-0000-0000-00000D420000}"/>
    <cellStyle name="Input 5 2 4 2 2 2 2 2" xfId="16920" xr:uid="{00000000-0005-0000-0000-00000E420000}"/>
    <cellStyle name="Input 5 2 4 2 2 2 3" xfId="16921" xr:uid="{00000000-0005-0000-0000-00000F420000}"/>
    <cellStyle name="Input 5 2 4 2 2 2 3 2" xfId="16922" xr:uid="{00000000-0005-0000-0000-000010420000}"/>
    <cellStyle name="Input 5 2 4 2 2 2 4" xfId="16923" xr:uid="{00000000-0005-0000-0000-000011420000}"/>
    <cellStyle name="Input 5 2 4 2 2 3" xfId="16924" xr:uid="{00000000-0005-0000-0000-000012420000}"/>
    <cellStyle name="Input 5 2 4 2 2 3 2" xfId="16925" xr:uid="{00000000-0005-0000-0000-000013420000}"/>
    <cellStyle name="Input 5 2 4 2 2 4" xfId="16926" xr:uid="{00000000-0005-0000-0000-000014420000}"/>
    <cellStyle name="Input 5 2 4 2 2 4 2" xfId="16927" xr:uid="{00000000-0005-0000-0000-000015420000}"/>
    <cellStyle name="Input 5 2 4 2 2 5" xfId="16928" xr:uid="{00000000-0005-0000-0000-000016420000}"/>
    <cellStyle name="Input 5 2 4 2 2 5 2" xfId="16929" xr:uid="{00000000-0005-0000-0000-000017420000}"/>
    <cellStyle name="Input 5 2 4 2 2 6" xfId="16930" xr:uid="{00000000-0005-0000-0000-000018420000}"/>
    <cellStyle name="Input 5 2 4 2 2 6 2" xfId="16931" xr:uid="{00000000-0005-0000-0000-000019420000}"/>
    <cellStyle name="Input 5 2 4 2 2 7" xfId="16932" xr:uid="{00000000-0005-0000-0000-00001A420000}"/>
    <cellStyle name="Input 5 2 4 2 2 7 2" xfId="16933" xr:uid="{00000000-0005-0000-0000-00001B420000}"/>
    <cellStyle name="Input 5 2 4 2 2 8" xfId="16934" xr:uid="{00000000-0005-0000-0000-00001C420000}"/>
    <cellStyle name="Input 5 2 4 2 3" xfId="16935" xr:uid="{00000000-0005-0000-0000-00001D420000}"/>
    <cellStyle name="Input 5 2 4 2 3 2" xfId="16936" xr:uid="{00000000-0005-0000-0000-00001E420000}"/>
    <cellStyle name="Input 5 2 4 2 3 2 2" xfId="16937" xr:uid="{00000000-0005-0000-0000-00001F420000}"/>
    <cellStyle name="Input 5 2 4 2 3 3" xfId="16938" xr:uid="{00000000-0005-0000-0000-000020420000}"/>
    <cellStyle name="Input 5 2 4 2 3 3 2" xfId="16939" xr:uid="{00000000-0005-0000-0000-000021420000}"/>
    <cellStyle name="Input 5 2 4 2 3 4" xfId="16940" xr:uid="{00000000-0005-0000-0000-000022420000}"/>
    <cellStyle name="Input 5 2 4 2 3 5" xfId="16941" xr:uid="{00000000-0005-0000-0000-000023420000}"/>
    <cellStyle name="Input 5 2 4 2 4" xfId="16942" xr:uid="{00000000-0005-0000-0000-000024420000}"/>
    <cellStyle name="Input 5 2 4 2 4 2" xfId="16943" xr:uid="{00000000-0005-0000-0000-000025420000}"/>
    <cellStyle name="Input 5 2 4 2 5" xfId="16944" xr:uid="{00000000-0005-0000-0000-000026420000}"/>
    <cellStyle name="Input 5 2 4 2 5 2" xfId="16945" xr:uid="{00000000-0005-0000-0000-000027420000}"/>
    <cellStyle name="Input 5 2 4 2 6" xfId="16946" xr:uid="{00000000-0005-0000-0000-000028420000}"/>
    <cellStyle name="Input 5 2 4 2 6 2" xfId="16947" xr:uid="{00000000-0005-0000-0000-000029420000}"/>
    <cellStyle name="Input 5 2 4 2 7" xfId="16948" xr:uid="{00000000-0005-0000-0000-00002A420000}"/>
    <cellStyle name="Input 5 2 4 2 7 2" xfId="16949" xr:uid="{00000000-0005-0000-0000-00002B420000}"/>
    <cellStyle name="Input 5 2 4 2 8" xfId="16950" xr:uid="{00000000-0005-0000-0000-00002C420000}"/>
    <cellStyle name="Input 5 2 4 2 8 2" xfId="16951" xr:uid="{00000000-0005-0000-0000-00002D420000}"/>
    <cellStyle name="Input 5 2 4 2 9" xfId="16952" xr:uid="{00000000-0005-0000-0000-00002E420000}"/>
    <cellStyle name="Input 5 2 4 2 9 2" xfId="16953" xr:uid="{00000000-0005-0000-0000-00002F420000}"/>
    <cellStyle name="Input 5 2 4 3" xfId="16954" xr:uid="{00000000-0005-0000-0000-000030420000}"/>
    <cellStyle name="Input 5 2 4 3 2" xfId="16955" xr:uid="{00000000-0005-0000-0000-000031420000}"/>
    <cellStyle name="Input 5 2 4 3 2 2" xfId="16956" xr:uid="{00000000-0005-0000-0000-000032420000}"/>
    <cellStyle name="Input 5 2 4 3 2 2 2" xfId="16957" xr:uid="{00000000-0005-0000-0000-000033420000}"/>
    <cellStyle name="Input 5 2 4 3 2 3" xfId="16958" xr:uid="{00000000-0005-0000-0000-000034420000}"/>
    <cellStyle name="Input 5 2 4 3 2 3 2" xfId="16959" xr:uid="{00000000-0005-0000-0000-000035420000}"/>
    <cellStyle name="Input 5 2 4 3 2 4" xfId="16960" xr:uid="{00000000-0005-0000-0000-000036420000}"/>
    <cellStyle name="Input 5 2 4 3 3" xfId="16961" xr:uid="{00000000-0005-0000-0000-000037420000}"/>
    <cellStyle name="Input 5 2 4 3 3 2" xfId="16962" xr:uid="{00000000-0005-0000-0000-000038420000}"/>
    <cellStyle name="Input 5 2 4 3 4" xfId="16963" xr:uid="{00000000-0005-0000-0000-000039420000}"/>
    <cellStyle name="Input 5 2 4 3 4 2" xfId="16964" xr:uid="{00000000-0005-0000-0000-00003A420000}"/>
    <cellStyle name="Input 5 2 4 3 5" xfId="16965" xr:uid="{00000000-0005-0000-0000-00003B420000}"/>
    <cellStyle name="Input 5 2 4 3 5 2" xfId="16966" xr:uid="{00000000-0005-0000-0000-00003C420000}"/>
    <cellStyle name="Input 5 2 4 3 6" xfId="16967" xr:uid="{00000000-0005-0000-0000-00003D420000}"/>
    <cellStyle name="Input 5 2 4 3 6 2" xfId="16968" xr:uid="{00000000-0005-0000-0000-00003E420000}"/>
    <cellStyle name="Input 5 2 4 3 7" xfId="16969" xr:uid="{00000000-0005-0000-0000-00003F420000}"/>
    <cellStyle name="Input 5 2 4 4" xfId="16970" xr:uid="{00000000-0005-0000-0000-000040420000}"/>
    <cellStyle name="Input 5 2 4 4 2" xfId="16971" xr:uid="{00000000-0005-0000-0000-000041420000}"/>
    <cellStyle name="Input 5 2 4 4 2 2" xfId="16972" xr:uid="{00000000-0005-0000-0000-000042420000}"/>
    <cellStyle name="Input 5 2 4 4 3" xfId="16973" xr:uid="{00000000-0005-0000-0000-000043420000}"/>
    <cellStyle name="Input 5 2 4 4 3 2" xfId="16974" xr:uid="{00000000-0005-0000-0000-000044420000}"/>
    <cellStyle name="Input 5 2 4 4 4" xfId="16975" xr:uid="{00000000-0005-0000-0000-000045420000}"/>
    <cellStyle name="Input 5 2 4 4 4 2" xfId="16976" xr:uid="{00000000-0005-0000-0000-000046420000}"/>
    <cellStyle name="Input 5 2 4 4 5" xfId="16977" xr:uid="{00000000-0005-0000-0000-000047420000}"/>
    <cellStyle name="Input 5 2 4 4 6" xfId="16978" xr:uid="{00000000-0005-0000-0000-000048420000}"/>
    <cellStyle name="Input 5 2 4 5" xfId="16979" xr:uid="{00000000-0005-0000-0000-000049420000}"/>
    <cellStyle name="Input 5 2 4 5 2" xfId="16980" xr:uid="{00000000-0005-0000-0000-00004A420000}"/>
    <cellStyle name="Input 5 2 4 5 3" xfId="16981" xr:uid="{00000000-0005-0000-0000-00004B420000}"/>
    <cellStyle name="Input 5 2 4 6" xfId="16982" xr:uid="{00000000-0005-0000-0000-00004C420000}"/>
    <cellStyle name="Input 5 2 4 6 2" xfId="16983" xr:uid="{00000000-0005-0000-0000-00004D420000}"/>
    <cellStyle name="Input 5 2 4 7" xfId="16984" xr:uid="{00000000-0005-0000-0000-00004E420000}"/>
    <cellStyle name="Input 5 2 4 7 2" xfId="16985" xr:uid="{00000000-0005-0000-0000-00004F420000}"/>
    <cellStyle name="Input 5 2 4 8" xfId="16986" xr:uid="{00000000-0005-0000-0000-000050420000}"/>
    <cellStyle name="Input 5 2 4 8 2" xfId="16987" xr:uid="{00000000-0005-0000-0000-000051420000}"/>
    <cellStyle name="Input 5 2 4 9" xfId="16988" xr:uid="{00000000-0005-0000-0000-000052420000}"/>
    <cellStyle name="Input 5 2 4 9 2" xfId="16989" xr:uid="{00000000-0005-0000-0000-000053420000}"/>
    <cellStyle name="Input 5 2 5" xfId="16990" xr:uid="{00000000-0005-0000-0000-000054420000}"/>
    <cellStyle name="Input 5 2 5 2" xfId="16991" xr:uid="{00000000-0005-0000-0000-000055420000}"/>
    <cellStyle name="Input 5 2 5 2 2" xfId="16992" xr:uid="{00000000-0005-0000-0000-000056420000}"/>
    <cellStyle name="Input 5 2 5 2 2 2" xfId="16993" xr:uid="{00000000-0005-0000-0000-000057420000}"/>
    <cellStyle name="Input 5 2 5 2 2 2 2" xfId="16994" xr:uid="{00000000-0005-0000-0000-000058420000}"/>
    <cellStyle name="Input 5 2 5 2 2 3" xfId="16995" xr:uid="{00000000-0005-0000-0000-000059420000}"/>
    <cellStyle name="Input 5 2 5 2 2 3 2" xfId="16996" xr:uid="{00000000-0005-0000-0000-00005A420000}"/>
    <cellStyle name="Input 5 2 5 2 2 4" xfId="16997" xr:uid="{00000000-0005-0000-0000-00005B420000}"/>
    <cellStyle name="Input 5 2 5 2 2 5" xfId="16998" xr:uid="{00000000-0005-0000-0000-00005C420000}"/>
    <cellStyle name="Input 5 2 5 2 3" xfId="16999" xr:uid="{00000000-0005-0000-0000-00005D420000}"/>
    <cellStyle name="Input 5 2 5 2 3 2" xfId="17000" xr:uid="{00000000-0005-0000-0000-00005E420000}"/>
    <cellStyle name="Input 5 2 5 2 4" xfId="17001" xr:uid="{00000000-0005-0000-0000-00005F420000}"/>
    <cellStyle name="Input 5 2 5 2 4 2" xfId="17002" xr:uid="{00000000-0005-0000-0000-000060420000}"/>
    <cellStyle name="Input 5 2 5 2 5" xfId="17003" xr:uid="{00000000-0005-0000-0000-000061420000}"/>
    <cellStyle name="Input 5 2 5 2 5 2" xfId="17004" xr:uid="{00000000-0005-0000-0000-000062420000}"/>
    <cellStyle name="Input 5 2 5 2 6" xfId="17005" xr:uid="{00000000-0005-0000-0000-000063420000}"/>
    <cellStyle name="Input 5 2 5 2 6 2" xfId="17006" xr:uid="{00000000-0005-0000-0000-000064420000}"/>
    <cellStyle name="Input 5 2 5 2 7" xfId="17007" xr:uid="{00000000-0005-0000-0000-000065420000}"/>
    <cellStyle name="Input 5 2 5 3" xfId="17008" xr:uid="{00000000-0005-0000-0000-000066420000}"/>
    <cellStyle name="Input 5 2 5 3 2" xfId="17009" xr:uid="{00000000-0005-0000-0000-000067420000}"/>
    <cellStyle name="Input 5 2 5 3 2 2" xfId="17010" xr:uid="{00000000-0005-0000-0000-000068420000}"/>
    <cellStyle name="Input 5 2 5 3 3" xfId="17011" xr:uid="{00000000-0005-0000-0000-000069420000}"/>
    <cellStyle name="Input 5 2 5 3 3 2" xfId="17012" xr:uid="{00000000-0005-0000-0000-00006A420000}"/>
    <cellStyle name="Input 5 2 5 3 4" xfId="17013" xr:uid="{00000000-0005-0000-0000-00006B420000}"/>
    <cellStyle name="Input 5 2 5 3 4 2" xfId="17014" xr:uid="{00000000-0005-0000-0000-00006C420000}"/>
    <cellStyle name="Input 5 2 5 3 5" xfId="17015" xr:uid="{00000000-0005-0000-0000-00006D420000}"/>
    <cellStyle name="Input 5 2 5 3 5 2" xfId="17016" xr:uid="{00000000-0005-0000-0000-00006E420000}"/>
    <cellStyle name="Input 5 2 5 3 6" xfId="17017" xr:uid="{00000000-0005-0000-0000-00006F420000}"/>
    <cellStyle name="Input 5 2 5 3 7" xfId="17018" xr:uid="{00000000-0005-0000-0000-000070420000}"/>
    <cellStyle name="Input 5 2 5 4" xfId="17019" xr:uid="{00000000-0005-0000-0000-000071420000}"/>
    <cellStyle name="Input 5 2 5 4 2" xfId="17020" xr:uid="{00000000-0005-0000-0000-000072420000}"/>
    <cellStyle name="Input 5 2 5 4 3" xfId="17021" xr:uid="{00000000-0005-0000-0000-000073420000}"/>
    <cellStyle name="Input 5 2 5 5" xfId="17022" xr:uid="{00000000-0005-0000-0000-000074420000}"/>
    <cellStyle name="Input 5 2 5 5 2" xfId="17023" xr:uid="{00000000-0005-0000-0000-000075420000}"/>
    <cellStyle name="Input 5 2 5 6" xfId="17024" xr:uid="{00000000-0005-0000-0000-000076420000}"/>
    <cellStyle name="Input 5 2 5 6 2" xfId="17025" xr:uid="{00000000-0005-0000-0000-000077420000}"/>
    <cellStyle name="Input 5 2 5 7" xfId="17026" xr:uid="{00000000-0005-0000-0000-000078420000}"/>
    <cellStyle name="Input 5 2 5 7 2" xfId="17027" xr:uid="{00000000-0005-0000-0000-000079420000}"/>
    <cellStyle name="Input 5 2 5 8" xfId="17028" xr:uid="{00000000-0005-0000-0000-00007A420000}"/>
    <cellStyle name="Input 5 2 5 9" xfId="17029" xr:uid="{00000000-0005-0000-0000-00007B420000}"/>
    <cellStyle name="Input 5 2 6" xfId="17030" xr:uid="{00000000-0005-0000-0000-00007C420000}"/>
    <cellStyle name="Input 5 2 6 2" xfId="17031" xr:uid="{00000000-0005-0000-0000-00007D420000}"/>
    <cellStyle name="Input 5 2 6 2 2" xfId="17032" xr:uid="{00000000-0005-0000-0000-00007E420000}"/>
    <cellStyle name="Input 5 2 6 2 2 2" xfId="17033" xr:uid="{00000000-0005-0000-0000-00007F420000}"/>
    <cellStyle name="Input 5 2 6 2 3" xfId="17034" xr:uid="{00000000-0005-0000-0000-000080420000}"/>
    <cellStyle name="Input 5 2 6 2 3 2" xfId="17035" xr:uid="{00000000-0005-0000-0000-000081420000}"/>
    <cellStyle name="Input 5 2 6 2 4" xfId="17036" xr:uid="{00000000-0005-0000-0000-000082420000}"/>
    <cellStyle name="Input 5 2 6 2 5" xfId="17037" xr:uid="{00000000-0005-0000-0000-000083420000}"/>
    <cellStyle name="Input 5 2 6 3" xfId="17038" xr:uid="{00000000-0005-0000-0000-000084420000}"/>
    <cellStyle name="Input 5 2 6 3 2" xfId="17039" xr:uid="{00000000-0005-0000-0000-000085420000}"/>
    <cellStyle name="Input 5 2 6 4" xfId="17040" xr:uid="{00000000-0005-0000-0000-000086420000}"/>
    <cellStyle name="Input 5 2 6 4 2" xfId="17041" xr:uid="{00000000-0005-0000-0000-000087420000}"/>
    <cellStyle name="Input 5 2 6 5" xfId="17042" xr:uid="{00000000-0005-0000-0000-000088420000}"/>
    <cellStyle name="Input 5 2 6 5 2" xfId="17043" xr:uid="{00000000-0005-0000-0000-000089420000}"/>
    <cellStyle name="Input 5 2 6 6" xfId="17044" xr:uid="{00000000-0005-0000-0000-00008A420000}"/>
    <cellStyle name="Input 5 2 7" xfId="17045" xr:uid="{00000000-0005-0000-0000-00008B420000}"/>
    <cellStyle name="Input 5 2 7 2" xfId="17046" xr:uid="{00000000-0005-0000-0000-00008C420000}"/>
    <cellStyle name="Input 5 2 7 2 2" xfId="17047" xr:uid="{00000000-0005-0000-0000-00008D420000}"/>
    <cellStyle name="Input 5 2 7 3" xfId="17048" xr:uid="{00000000-0005-0000-0000-00008E420000}"/>
    <cellStyle name="Input 5 2 7 3 2" xfId="17049" xr:uid="{00000000-0005-0000-0000-00008F420000}"/>
    <cellStyle name="Input 5 2 7 4" xfId="17050" xr:uid="{00000000-0005-0000-0000-000090420000}"/>
    <cellStyle name="Input 5 2 7 4 2" xfId="17051" xr:uid="{00000000-0005-0000-0000-000091420000}"/>
    <cellStyle name="Input 5 2 7 5" xfId="17052" xr:uid="{00000000-0005-0000-0000-000092420000}"/>
    <cellStyle name="Input 5 2 7 6" xfId="17053" xr:uid="{00000000-0005-0000-0000-000093420000}"/>
    <cellStyle name="Input 5 2 8" xfId="17054" xr:uid="{00000000-0005-0000-0000-000094420000}"/>
    <cellStyle name="Input 5 2 8 2" xfId="17055" xr:uid="{00000000-0005-0000-0000-000095420000}"/>
    <cellStyle name="Input 5 2 8 3" xfId="17056" xr:uid="{00000000-0005-0000-0000-000096420000}"/>
    <cellStyle name="Input 5 2 9" xfId="17057" xr:uid="{00000000-0005-0000-0000-000097420000}"/>
    <cellStyle name="Input 5 2 9 2" xfId="17058" xr:uid="{00000000-0005-0000-0000-000098420000}"/>
    <cellStyle name="Input 5 3" xfId="17059" xr:uid="{00000000-0005-0000-0000-000099420000}"/>
    <cellStyle name="Input 5 3 10" xfId="17060" xr:uid="{00000000-0005-0000-0000-00009A420000}"/>
    <cellStyle name="Input 5 3 11" xfId="17061" xr:uid="{00000000-0005-0000-0000-00009B420000}"/>
    <cellStyle name="Input 5 3 12" xfId="17062" xr:uid="{00000000-0005-0000-0000-00009C420000}"/>
    <cellStyle name="Input 5 3 13" xfId="17063" xr:uid="{00000000-0005-0000-0000-00009D420000}"/>
    <cellStyle name="Input 5 3 2" xfId="17064" xr:uid="{00000000-0005-0000-0000-00009E420000}"/>
    <cellStyle name="Input 5 3 2 10" xfId="17065" xr:uid="{00000000-0005-0000-0000-00009F420000}"/>
    <cellStyle name="Input 5 3 2 10 2" xfId="17066" xr:uid="{00000000-0005-0000-0000-0000A0420000}"/>
    <cellStyle name="Input 5 3 2 10 2 2" xfId="17067" xr:uid="{00000000-0005-0000-0000-0000A1420000}"/>
    <cellStyle name="Input 5 3 2 10 2 3" xfId="17068" xr:uid="{00000000-0005-0000-0000-0000A2420000}"/>
    <cellStyle name="Input 5 3 2 10 2 4" xfId="17069" xr:uid="{00000000-0005-0000-0000-0000A3420000}"/>
    <cellStyle name="Input 5 3 2 10 2 5" xfId="17070" xr:uid="{00000000-0005-0000-0000-0000A4420000}"/>
    <cellStyle name="Input 5 3 2 10 2 6" xfId="17071" xr:uid="{00000000-0005-0000-0000-0000A5420000}"/>
    <cellStyle name="Input 5 3 2 10 3" xfId="17072" xr:uid="{00000000-0005-0000-0000-0000A6420000}"/>
    <cellStyle name="Input 5 3 2 10 3 2" xfId="17073" xr:uid="{00000000-0005-0000-0000-0000A7420000}"/>
    <cellStyle name="Input 5 3 2 10 3 3" xfId="17074" xr:uid="{00000000-0005-0000-0000-0000A8420000}"/>
    <cellStyle name="Input 5 3 2 10 3 4" xfId="17075" xr:uid="{00000000-0005-0000-0000-0000A9420000}"/>
    <cellStyle name="Input 5 3 2 10 3 5" xfId="17076" xr:uid="{00000000-0005-0000-0000-0000AA420000}"/>
    <cellStyle name="Input 5 3 2 10 3 6" xfId="17077" xr:uid="{00000000-0005-0000-0000-0000AB420000}"/>
    <cellStyle name="Input 5 3 2 10 4" xfId="17078" xr:uid="{00000000-0005-0000-0000-0000AC420000}"/>
    <cellStyle name="Input 5 3 2 10 5" xfId="17079" xr:uid="{00000000-0005-0000-0000-0000AD420000}"/>
    <cellStyle name="Input 5 3 2 10 6" xfId="17080" xr:uid="{00000000-0005-0000-0000-0000AE420000}"/>
    <cellStyle name="Input 5 3 2 10 7" xfId="17081" xr:uid="{00000000-0005-0000-0000-0000AF420000}"/>
    <cellStyle name="Input 5 3 2 10 8" xfId="17082" xr:uid="{00000000-0005-0000-0000-0000B0420000}"/>
    <cellStyle name="Input 5 3 2 11" xfId="17083" xr:uid="{00000000-0005-0000-0000-0000B1420000}"/>
    <cellStyle name="Input 5 3 2 11 2" xfId="17084" xr:uid="{00000000-0005-0000-0000-0000B2420000}"/>
    <cellStyle name="Input 5 3 2 11 3" xfId="17085" xr:uid="{00000000-0005-0000-0000-0000B3420000}"/>
    <cellStyle name="Input 5 3 2 11 4" xfId="17086" xr:uid="{00000000-0005-0000-0000-0000B4420000}"/>
    <cellStyle name="Input 5 3 2 11 5" xfId="17087" xr:uid="{00000000-0005-0000-0000-0000B5420000}"/>
    <cellStyle name="Input 5 3 2 11 6" xfId="17088" xr:uid="{00000000-0005-0000-0000-0000B6420000}"/>
    <cellStyle name="Input 5 3 2 12" xfId="17089" xr:uid="{00000000-0005-0000-0000-0000B7420000}"/>
    <cellStyle name="Input 5 3 2 12 2" xfId="17090" xr:uid="{00000000-0005-0000-0000-0000B8420000}"/>
    <cellStyle name="Input 5 3 2 12 3" xfId="17091" xr:uid="{00000000-0005-0000-0000-0000B9420000}"/>
    <cellStyle name="Input 5 3 2 12 4" xfId="17092" xr:uid="{00000000-0005-0000-0000-0000BA420000}"/>
    <cellStyle name="Input 5 3 2 12 5" xfId="17093" xr:uid="{00000000-0005-0000-0000-0000BB420000}"/>
    <cellStyle name="Input 5 3 2 12 6" xfId="17094" xr:uid="{00000000-0005-0000-0000-0000BC420000}"/>
    <cellStyle name="Input 5 3 2 13" xfId="17095" xr:uid="{00000000-0005-0000-0000-0000BD420000}"/>
    <cellStyle name="Input 5 3 2 14" xfId="17096" xr:uid="{00000000-0005-0000-0000-0000BE420000}"/>
    <cellStyle name="Input 5 3 2 15" xfId="17097" xr:uid="{00000000-0005-0000-0000-0000BF420000}"/>
    <cellStyle name="Input 5 3 2 16" xfId="17098" xr:uid="{00000000-0005-0000-0000-0000C0420000}"/>
    <cellStyle name="Input 5 3 2 17" xfId="17099" xr:uid="{00000000-0005-0000-0000-0000C1420000}"/>
    <cellStyle name="Input 5 3 2 18" xfId="17100" xr:uid="{00000000-0005-0000-0000-0000C2420000}"/>
    <cellStyle name="Input 5 3 2 19" xfId="17101" xr:uid="{00000000-0005-0000-0000-0000C3420000}"/>
    <cellStyle name="Input 5 3 2 2" xfId="17102" xr:uid="{00000000-0005-0000-0000-0000C4420000}"/>
    <cellStyle name="Input 5 3 2 2 2" xfId="17103" xr:uid="{00000000-0005-0000-0000-0000C5420000}"/>
    <cellStyle name="Input 5 3 2 2 2 2" xfId="17104" xr:uid="{00000000-0005-0000-0000-0000C6420000}"/>
    <cellStyle name="Input 5 3 2 2 2 2 2" xfId="17105" xr:uid="{00000000-0005-0000-0000-0000C7420000}"/>
    <cellStyle name="Input 5 3 2 2 2 2 2 2" xfId="17106" xr:uid="{00000000-0005-0000-0000-0000C8420000}"/>
    <cellStyle name="Input 5 3 2 2 2 2 3" xfId="17107" xr:uid="{00000000-0005-0000-0000-0000C9420000}"/>
    <cellStyle name="Input 5 3 2 2 2 2 3 2" xfId="17108" xr:uid="{00000000-0005-0000-0000-0000CA420000}"/>
    <cellStyle name="Input 5 3 2 2 2 2 4" xfId="17109" xr:uid="{00000000-0005-0000-0000-0000CB420000}"/>
    <cellStyle name="Input 5 3 2 2 2 2 4 2" xfId="17110" xr:uid="{00000000-0005-0000-0000-0000CC420000}"/>
    <cellStyle name="Input 5 3 2 2 2 2 5" xfId="17111" xr:uid="{00000000-0005-0000-0000-0000CD420000}"/>
    <cellStyle name="Input 5 3 2 2 2 2 6" xfId="17112" xr:uid="{00000000-0005-0000-0000-0000CE420000}"/>
    <cellStyle name="Input 5 3 2 2 2 3" xfId="17113" xr:uid="{00000000-0005-0000-0000-0000CF420000}"/>
    <cellStyle name="Input 5 3 2 2 2 3 2" xfId="17114" xr:uid="{00000000-0005-0000-0000-0000D0420000}"/>
    <cellStyle name="Input 5 3 2 2 2 4" xfId="17115" xr:uid="{00000000-0005-0000-0000-0000D1420000}"/>
    <cellStyle name="Input 5 3 2 2 2 4 2" xfId="17116" xr:uid="{00000000-0005-0000-0000-0000D2420000}"/>
    <cellStyle name="Input 5 3 2 2 2 5" xfId="17117" xr:uid="{00000000-0005-0000-0000-0000D3420000}"/>
    <cellStyle name="Input 5 3 2 2 2 6" xfId="17118" xr:uid="{00000000-0005-0000-0000-0000D4420000}"/>
    <cellStyle name="Input 5 3 2 2 3" xfId="17119" xr:uid="{00000000-0005-0000-0000-0000D5420000}"/>
    <cellStyle name="Input 5 3 2 2 3 2" xfId="17120" xr:uid="{00000000-0005-0000-0000-0000D6420000}"/>
    <cellStyle name="Input 5 3 2 2 3 2 2" xfId="17121" xr:uid="{00000000-0005-0000-0000-0000D7420000}"/>
    <cellStyle name="Input 5 3 2 2 3 3" xfId="17122" xr:uid="{00000000-0005-0000-0000-0000D8420000}"/>
    <cellStyle name="Input 5 3 2 2 3 3 2" xfId="17123" xr:uid="{00000000-0005-0000-0000-0000D9420000}"/>
    <cellStyle name="Input 5 3 2 2 3 4" xfId="17124" xr:uid="{00000000-0005-0000-0000-0000DA420000}"/>
    <cellStyle name="Input 5 3 2 2 3 4 2" xfId="17125" xr:uid="{00000000-0005-0000-0000-0000DB420000}"/>
    <cellStyle name="Input 5 3 2 2 3 5" xfId="17126" xr:uid="{00000000-0005-0000-0000-0000DC420000}"/>
    <cellStyle name="Input 5 3 2 2 3 6" xfId="17127" xr:uid="{00000000-0005-0000-0000-0000DD420000}"/>
    <cellStyle name="Input 5 3 2 2 4" xfId="17128" xr:uid="{00000000-0005-0000-0000-0000DE420000}"/>
    <cellStyle name="Input 5 3 2 2 4 2" xfId="17129" xr:uid="{00000000-0005-0000-0000-0000DF420000}"/>
    <cellStyle name="Input 5 3 2 2 5" xfId="17130" xr:uid="{00000000-0005-0000-0000-0000E0420000}"/>
    <cellStyle name="Input 5 3 2 2 5 2" xfId="17131" xr:uid="{00000000-0005-0000-0000-0000E1420000}"/>
    <cellStyle name="Input 5 3 2 2 6" xfId="17132" xr:uid="{00000000-0005-0000-0000-0000E2420000}"/>
    <cellStyle name="Input 5 3 2 2 7" xfId="17133" xr:uid="{00000000-0005-0000-0000-0000E3420000}"/>
    <cellStyle name="Input 5 3 2 2 8" xfId="17134" xr:uid="{00000000-0005-0000-0000-0000E4420000}"/>
    <cellStyle name="Input 5 3 2 20" xfId="17135" xr:uid="{00000000-0005-0000-0000-0000E5420000}"/>
    <cellStyle name="Input 5 3 2 3" xfId="17136" xr:uid="{00000000-0005-0000-0000-0000E6420000}"/>
    <cellStyle name="Input 5 3 2 3 2" xfId="17137" xr:uid="{00000000-0005-0000-0000-0000E7420000}"/>
    <cellStyle name="Input 5 3 2 3 2 2" xfId="17138" xr:uid="{00000000-0005-0000-0000-0000E8420000}"/>
    <cellStyle name="Input 5 3 2 3 2 2 2" xfId="17139" xr:uid="{00000000-0005-0000-0000-0000E9420000}"/>
    <cellStyle name="Input 5 3 2 3 2 3" xfId="17140" xr:uid="{00000000-0005-0000-0000-0000EA420000}"/>
    <cellStyle name="Input 5 3 2 3 2 3 2" xfId="17141" xr:uid="{00000000-0005-0000-0000-0000EB420000}"/>
    <cellStyle name="Input 5 3 2 3 2 4" xfId="17142" xr:uid="{00000000-0005-0000-0000-0000EC420000}"/>
    <cellStyle name="Input 5 3 2 3 2 4 2" xfId="17143" xr:uid="{00000000-0005-0000-0000-0000ED420000}"/>
    <cellStyle name="Input 5 3 2 3 2 5" xfId="17144" xr:uid="{00000000-0005-0000-0000-0000EE420000}"/>
    <cellStyle name="Input 5 3 2 3 2 6" xfId="17145" xr:uid="{00000000-0005-0000-0000-0000EF420000}"/>
    <cellStyle name="Input 5 3 2 3 3" xfId="17146" xr:uid="{00000000-0005-0000-0000-0000F0420000}"/>
    <cellStyle name="Input 5 3 2 3 3 2" xfId="17147" xr:uid="{00000000-0005-0000-0000-0000F1420000}"/>
    <cellStyle name="Input 5 3 2 3 3 2 2" xfId="17148" xr:uid="{00000000-0005-0000-0000-0000F2420000}"/>
    <cellStyle name="Input 5 3 2 3 3 3" xfId="17149" xr:uid="{00000000-0005-0000-0000-0000F3420000}"/>
    <cellStyle name="Input 5 3 2 3 3 4" xfId="17150" xr:uid="{00000000-0005-0000-0000-0000F4420000}"/>
    <cellStyle name="Input 5 3 2 3 3 5" xfId="17151" xr:uid="{00000000-0005-0000-0000-0000F5420000}"/>
    <cellStyle name="Input 5 3 2 3 3 6" xfId="17152" xr:uid="{00000000-0005-0000-0000-0000F6420000}"/>
    <cellStyle name="Input 5 3 2 3 4" xfId="17153" xr:uid="{00000000-0005-0000-0000-0000F7420000}"/>
    <cellStyle name="Input 5 3 2 3 4 2" xfId="17154" xr:uid="{00000000-0005-0000-0000-0000F8420000}"/>
    <cellStyle name="Input 5 3 2 3 5" xfId="17155" xr:uid="{00000000-0005-0000-0000-0000F9420000}"/>
    <cellStyle name="Input 5 3 2 3 6" xfId="17156" xr:uid="{00000000-0005-0000-0000-0000FA420000}"/>
    <cellStyle name="Input 5 3 2 3 7" xfId="17157" xr:uid="{00000000-0005-0000-0000-0000FB420000}"/>
    <cellStyle name="Input 5 3 2 3 8" xfId="17158" xr:uid="{00000000-0005-0000-0000-0000FC420000}"/>
    <cellStyle name="Input 5 3 2 4" xfId="17159" xr:uid="{00000000-0005-0000-0000-0000FD420000}"/>
    <cellStyle name="Input 5 3 2 4 2" xfId="17160" xr:uid="{00000000-0005-0000-0000-0000FE420000}"/>
    <cellStyle name="Input 5 3 2 4 2 2" xfId="17161" xr:uid="{00000000-0005-0000-0000-0000FF420000}"/>
    <cellStyle name="Input 5 3 2 4 2 2 2" xfId="17162" xr:uid="{00000000-0005-0000-0000-000000430000}"/>
    <cellStyle name="Input 5 3 2 4 2 3" xfId="17163" xr:uid="{00000000-0005-0000-0000-000001430000}"/>
    <cellStyle name="Input 5 3 2 4 2 4" xfId="17164" xr:uid="{00000000-0005-0000-0000-000002430000}"/>
    <cellStyle name="Input 5 3 2 4 2 5" xfId="17165" xr:uid="{00000000-0005-0000-0000-000003430000}"/>
    <cellStyle name="Input 5 3 2 4 2 6" xfId="17166" xr:uid="{00000000-0005-0000-0000-000004430000}"/>
    <cellStyle name="Input 5 3 2 4 3" xfId="17167" xr:uid="{00000000-0005-0000-0000-000005430000}"/>
    <cellStyle name="Input 5 3 2 4 3 2" xfId="17168" xr:uid="{00000000-0005-0000-0000-000006430000}"/>
    <cellStyle name="Input 5 3 2 4 3 2 2" xfId="17169" xr:uid="{00000000-0005-0000-0000-000007430000}"/>
    <cellStyle name="Input 5 3 2 4 3 3" xfId="17170" xr:uid="{00000000-0005-0000-0000-000008430000}"/>
    <cellStyle name="Input 5 3 2 4 3 4" xfId="17171" xr:uid="{00000000-0005-0000-0000-000009430000}"/>
    <cellStyle name="Input 5 3 2 4 3 5" xfId="17172" xr:uid="{00000000-0005-0000-0000-00000A430000}"/>
    <cellStyle name="Input 5 3 2 4 3 6" xfId="17173" xr:uid="{00000000-0005-0000-0000-00000B430000}"/>
    <cellStyle name="Input 5 3 2 4 4" xfId="17174" xr:uid="{00000000-0005-0000-0000-00000C430000}"/>
    <cellStyle name="Input 5 3 2 4 4 2" xfId="17175" xr:uid="{00000000-0005-0000-0000-00000D430000}"/>
    <cellStyle name="Input 5 3 2 4 5" xfId="17176" xr:uid="{00000000-0005-0000-0000-00000E430000}"/>
    <cellStyle name="Input 5 3 2 4 6" xfId="17177" xr:uid="{00000000-0005-0000-0000-00000F430000}"/>
    <cellStyle name="Input 5 3 2 4 7" xfId="17178" xr:uid="{00000000-0005-0000-0000-000010430000}"/>
    <cellStyle name="Input 5 3 2 4 8" xfId="17179" xr:uid="{00000000-0005-0000-0000-000011430000}"/>
    <cellStyle name="Input 5 3 2 5" xfId="17180" xr:uid="{00000000-0005-0000-0000-000012430000}"/>
    <cellStyle name="Input 5 3 2 5 2" xfId="17181" xr:uid="{00000000-0005-0000-0000-000013430000}"/>
    <cellStyle name="Input 5 3 2 5 2 2" xfId="17182" xr:uid="{00000000-0005-0000-0000-000014430000}"/>
    <cellStyle name="Input 5 3 2 5 2 3" xfId="17183" xr:uid="{00000000-0005-0000-0000-000015430000}"/>
    <cellStyle name="Input 5 3 2 5 2 4" xfId="17184" xr:uid="{00000000-0005-0000-0000-000016430000}"/>
    <cellStyle name="Input 5 3 2 5 2 5" xfId="17185" xr:uid="{00000000-0005-0000-0000-000017430000}"/>
    <cellStyle name="Input 5 3 2 5 2 6" xfId="17186" xr:uid="{00000000-0005-0000-0000-000018430000}"/>
    <cellStyle name="Input 5 3 2 5 3" xfId="17187" xr:uid="{00000000-0005-0000-0000-000019430000}"/>
    <cellStyle name="Input 5 3 2 5 3 2" xfId="17188" xr:uid="{00000000-0005-0000-0000-00001A430000}"/>
    <cellStyle name="Input 5 3 2 5 3 3" xfId="17189" xr:uid="{00000000-0005-0000-0000-00001B430000}"/>
    <cellStyle name="Input 5 3 2 5 3 4" xfId="17190" xr:uid="{00000000-0005-0000-0000-00001C430000}"/>
    <cellStyle name="Input 5 3 2 5 3 5" xfId="17191" xr:uid="{00000000-0005-0000-0000-00001D430000}"/>
    <cellStyle name="Input 5 3 2 5 3 6" xfId="17192" xr:uid="{00000000-0005-0000-0000-00001E430000}"/>
    <cellStyle name="Input 5 3 2 5 4" xfId="17193" xr:uid="{00000000-0005-0000-0000-00001F430000}"/>
    <cellStyle name="Input 5 3 2 5 4 2" xfId="17194" xr:uid="{00000000-0005-0000-0000-000020430000}"/>
    <cellStyle name="Input 5 3 2 5 5" xfId="17195" xr:uid="{00000000-0005-0000-0000-000021430000}"/>
    <cellStyle name="Input 5 3 2 5 6" xfId="17196" xr:uid="{00000000-0005-0000-0000-000022430000}"/>
    <cellStyle name="Input 5 3 2 5 7" xfId="17197" xr:uid="{00000000-0005-0000-0000-000023430000}"/>
    <cellStyle name="Input 5 3 2 5 8" xfId="17198" xr:uid="{00000000-0005-0000-0000-000024430000}"/>
    <cellStyle name="Input 5 3 2 6" xfId="17199" xr:uid="{00000000-0005-0000-0000-000025430000}"/>
    <cellStyle name="Input 5 3 2 6 2" xfId="17200" xr:uid="{00000000-0005-0000-0000-000026430000}"/>
    <cellStyle name="Input 5 3 2 6 2 2" xfId="17201" xr:uid="{00000000-0005-0000-0000-000027430000}"/>
    <cellStyle name="Input 5 3 2 6 2 3" xfId="17202" xr:uid="{00000000-0005-0000-0000-000028430000}"/>
    <cellStyle name="Input 5 3 2 6 2 4" xfId="17203" xr:uid="{00000000-0005-0000-0000-000029430000}"/>
    <cellStyle name="Input 5 3 2 6 2 5" xfId="17204" xr:uid="{00000000-0005-0000-0000-00002A430000}"/>
    <cellStyle name="Input 5 3 2 6 2 6" xfId="17205" xr:uid="{00000000-0005-0000-0000-00002B430000}"/>
    <cellStyle name="Input 5 3 2 6 3" xfId="17206" xr:uid="{00000000-0005-0000-0000-00002C430000}"/>
    <cellStyle name="Input 5 3 2 6 3 2" xfId="17207" xr:uid="{00000000-0005-0000-0000-00002D430000}"/>
    <cellStyle name="Input 5 3 2 6 3 3" xfId="17208" xr:uid="{00000000-0005-0000-0000-00002E430000}"/>
    <cellStyle name="Input 5 3 2 6 3 4" xfId="17209" xr:uid="{00000000-0005-0000-0000-00002F430000}"/>
    <cellStyle name="Input 5 3 2 6 3 5" xfId="17210" xr:uid="{00000000-0005-0000-0000-000030430000}"/>
    <cellStyle name="Input 5 3 2 6 3 6" xfId="17211" xr:uid="{00000000-0005-0000-0000-000031430000}"/>
    <cellStyle name="Input 5 3 2 6 4" xfId="17212" xr:uid="{00000000-0005-0000-0000-000032430000}"/>
    <cellStyle name="Input 5 3 2 6 4 2" xfId="17213" xr:uid="{00000000-0005-0000-0000-000033430000}"/>
    <cellStyle name="Input 5 3 2 6 5" xfId="17214" xr:uid="{00000000-0005-0000-0000-000034430000}"/>
    <cellStyle name="Input 5 3 2 6 6" xfId="17215" xr:uid="{00000000-0005-0000-0000-000035430000}"/>
    <cellStyle name="Input 5 3 2 6 7" xfId="17216" xr:uid="{00000000-0005-0000-0000-000036430000}"/>
    <cellStyle name="Input 5 3 2 6 8" xfId="17217" xr:uid="{00000000-0005-0000-0000-000037430000}"/>
    <cellStyle name="Input 5 3 2 7" xfId="17218" xr:uid="{00000000-0005-0000-0000-000038430000}"/>
    <cellStyle name="Input 5 3 2 7 2" xfId="17219" xr:uid="{00000000-0005-0000-0000-000039430000}"/>
    <cellStyle name="Input 5 3 2 7 2 2" xfId="17220" xr:uid="{00000000-0005-0000-0000-00003A430000}"/>
    <cellStyle name="Input 5 3 2 7 2 3" xfId="17221" xr:uid="{00000000-0005-0000-0000-00003B430000}"/>
    <cellStyle name="Input 5 3 2 7 2 4" xfId="17222" xr:uid="{00000000-0005-0000-0000-00003C430000}"/>
    <cellStyle name="Input 5 3 2 7 2 5" xfId="17223" xr:uid="{00000000-0005-0000-0000-00003D430000}"/>
    <cellStyle name="Input 5 3 2 7 2 6" xfId="17224" xr:uid="{00000000-0005-0000-0000-00003E430000}"/>
    <cellStyle name="Input 5 3 2 7 3" xfId="17225" xr:uid="{00000000-0005-0000-0000-00003F430000}"/>
    <cellStyle name="Input 5 3 2 7 3 2" xfId="17226" xr:uid="{00000000-0005-0000-0000-000040430000}"/>
    <cellStyle name="Input 5 3 2 7 3 3" xfId="17227" xr:uid="{00000000-0005-0000-0000-000041430000}"/>
    <cellStyle name="Input 5 3 2 7 3 4" xfId="17228" xr:uid="{00000000-0005-0000-0000-000042430000}"/>
    <cellStyle name="Input 5 3 2 7 3 5" xfId="17229" xr:uid="{00000000-0005-0000-0000-000043430000}"/>
    <cellStyle name="Input 5 3 2 7 3 6" xfId="17230" xr:uid="{00000000-0005-0000-0000-000044430000}"/>
    <cellStyle name="Input 5 3 2 7 4" xfId="17231" xr:uid="{00000000-0005-0000-0000-000045430000}"/>
    <cellStyle name="Input 5 3 2 7 4 2" xfId="17232" xr:uid="{00000000-0005-0000-0000-000046430000}"/>
    <cellStyle name="Input 5 3 2 7 5" xfId="17233" xr:uid="{00000000-0005-0000-0000-000047430000}"/>
    <cellStyle name="Input 5 3 2 7 6" xfId="17234" xr:uid="{00000000-0005-0000-0000-000048430000}"/>
    <cellStyle name="Input 5 3 2 7 7" xfId="17235" xr:uid="{00000000-0005-0000-0000-000049430000}"/>
    <cellStyle name="Input 5 3 2 7 8" xfId="17236" xr:uid="{00000000-0005-0000-0000-00004A430000}"/>
    <cellStyle name="Input 5 3 2 8" xfId="17237" xr:uid="{00000000-0005-0000-0000-00004B430000}"/>
    <cellStyle name="Input 5 3 2 8 2" xfId="17238" xr:uid="{00000000-0005-0000-0000-00004C430000}"/>
    <cellStyle name="Input 5 3 2 8 2 2" xfId="17239" xr:uid="{00000000-0005-0000-0000-00004D430000}"/>
    <cellStyle name="Input 5 3 2 8 2 3" xfId="17240" xr:uid="{00000000-0005-0000-0000-00004E430000}"/>
    <cellStyle name="Input 5 3 2 8 2 4" xfId="17241" xr:uid="{00000000-0005-0000-0000-00004F430000}"/>
    <cellStyle name="Input 5 3 2 8 2 5" xfId="17242" xr:uid="{00000000-0005-0000-0000-000050430000}"/>
    <cellStyle name="Input 5 3 2 8 2 6" xfId="17243" xr:uid="{00000000-0005-0000-0000-000051430000}"/>
    <cellStyle name="Input 5 3 2 8 3" xfId="17244" xr:uid="{00000000-0005-0000-0000-000052430000}"/>
    <cellStyle name="Input 5 3 2 8 3 2" xfId="17245" xr:uid="{00000000-0005-0000-0000-000053430000}"/>
    <cellStyle name="Input 5 3 2 8 3 3" xfId="17246" xr:uid="{00000000-0005-0000-0000-000054430000}"/>
    <cellStyle name="Input 5 3 2 8 3 4" xfId="17247" xr:uid="{00000000-0005-0000-0000-000055430000}"/>
    <cellStyle name="Input 5 3 2 8 3 5" xfId="17248" xr:uid="{00000000-0005-0000-0000-000056430000}"/>
    <cellStyle name="Input 5 3 2 8 3 6" xfId="17249" xr:uid="{00000000-0005-0000-0000-000057430000}"/>
    <cellStyle name="Input 5 3 2 8 4" xfId="17250" xr:uid="{00000000-0005-0000-0000-000058430000}"/>
    <cellStyle name="Input 5 3 2 8 5" xfId="17251" xr:uid="{00000000-0005-0000-0000-000059430000}"/>
    <cellStyle name="Input 5 3 2 8 6" xfId="17252" xr:uid="{00000000-0005-0000-0000-00005A430000}"/>
    <cellStyle name="Input 5 3 2 8 7" xfId="17253" xr:uid="{00000000-0005-0000-0000-00005B430000}"/>
    <cellStyle name="Input 5 3 2 8 8" xfId="17254" xr:uid="{00000000-0005-0000-0000-00005C430000}"/>
    <cellStyle name="Input 5 3 2 9" xfId="17255" xr:uid="{00000000-0005-0000-0000-00005D430000}"/>
    <cellStyle name="Input 5 3 2 9 2" xfId="17256" xr:uid="{00000000-0005-0000-0000-00005E430000}"/>
    <cellStyle name="Input 5 3 2 9 2 2" xfId="17257" xr:uid="{00000000-0005-0000-0000-00005F430000}"/>
    <cellStyle name="Input 5 3 2 9 2 3" xfId="17258" xr:uid="{00000000-0005-0000-0000-000060430000}"/>
    <cellStyle name="Input 5 3 2 9 2 4" xfId="17259" xr:uid="{00000000-0005-0000-0000-000061430000}"/>
    <cellStyle name="Input 5 3 2 9 2 5" xfId="17260" xr:uid="{00000000-0005-0000-0000-000062430000}"/>
    <cellStyle name="Input 5 3 2 9 2 6" xfId="17261" xr:uid="{00000000-0005-0000-0000-000063430000}"/>
    <cellStyle name="Input 5 3 2 9 3" xfId="17262" xr:uid="{00000000-0005-0000-0000-000064430000}"/>
    <cellStyle name="Input 5 3 2 9 3 2" xfId="17263" xr:uid="{00000000-0005-0000-0000-000065430000}"/>
    <cellStyle name="Input 5 3 2 9 3 3" xfId="17264" xr:uid="{00000000-0005-0000-0000-000066430000}"/>
    <cellStyle name="Input 5 3 2 9 3 4" xfId="17265" xr:uid="{00000000-0005-0000-0000-000067430000}"/>
    <cellStyle name="Input 5 3 2 9 3 5" xfId="17266" xr:uid="{00000000-0005-0000-0000-000068430000}"/>
    <cellStyle name="Input 5 3 2 9 3 6" xfId="17267" xr:uid="{00000000-0005-0000-0000-000069430000}"/>
    <cellStyle name="Input 5 3 2 9 4" xfId="17268" xr:uid="{00000000-0005-0000-0000-00006A430000}"/>
    <cellStyle name="Input 5 3 2 9 5" xfId="17269" xr:uid="{00000000-0005-0000-0000-00006B430000}"/>
    <cellStyle name="Input 5 3 2 9 6" xfId="17270" xr:uid="{00000000-0005-0000-0000-00006C430000}"/>
    <cellStyle name="Input 5 3 2 9 7" xfId="17271" xr:uid="{00000000-0005-0000-0000-00006D430000}"/>
    <cellStyle name="Input 5 3 2 9 8" xfId="17272" xr:uid="{00000000-0005-0000-0000-00006E430000}"/>
    <cellStyle name="Input 5 3 3" xfId="17273" xr:uid="{00000000-0005-0000-0000-00006F430000}"/>
    <cellStyle name="Input 5 3 3 2" xfId="17274" xr:uid="{00000000-0005-0000-0000-000070430000}"/>
    <cellStyle name="Input 5 3 3 2 2" xfId="17275" xr:uid="{00000000-0005-0000-0000-000071430000}"/>
    <cellStyle name="Input 5 3 3 2 2 2" xfId="17276" xr:uid="{00000000-0005-0000-0000-000072430000}"/>
    <cellStyle name="Input 5 3 3 2 2 2 2" xfId="17277" xr:uid="{00000000-0005-0000-0000-000073430000}"/>
    <cellStyle name="Input 5 3 3 2 2 2 2 2" xfId="17278" xr:uid="{00000000-0005-0000-0000-000074430000}"/>
    <cellStyle name="Input 5 3 3 2 2 2 3" xfId="17279" xr:uid="{00000000-0005-0000-0000-000075430000}"/>
    <cellStyle name="Input 5 3 3 2 2 2 3 2" xfId="17280" xr:uid="{00000000-0005-0000-0000-000076430000}"/>
    <cellStyle name="Input 5 3 3 2 2 2 4" xfId="17281" xr:uid="{00000000-0005-0000-0000-000077430000}"/>
    <cellStyle name="Input 5 3 3 2 2 3" xfId="17282" xr:uid="{00000000-0005-0000-0000-000078430000}"/>
    <cellStyle name="Input 5 3 3 2 2 3 2" xfId="17283" xr:uid="{00000000-0005-0000-0000-000079430000}"/>
    <cellStyle name="Input 5 3 3 2 2 4" xfId="17284" xr:uid="{00000000-0005-0000-0000-00007A430000}"/>
    <cellStyle name="Input 5 3 3 2 2 4 2" xfId="17285" xr:uid="{00000000-0005-0000-0000-00007B430000}"/>
    <cellStyle name="Input 5 3 3 2 2 5" xfId="17286" xr:uid="{00000000-0005-0000-0000-00007C430000}"/>
    <cellStyle name="Input 5 3 3 2 2 5 2" xfId="17287" xr:uid="{00000000-0005-0000-0000-00007D430000}"/>
    <cellStyle name="Input 5 3 3 2 2 6" xfId="17288" xr:uid="{00000000-0005-0000-0000-00007E430000}"/>
    <cellStyle name="Input 5 3 3 2 3" xfId="17289" xr:uid="{00000000-0005-0000-0000-00007F430000}"/>
    <cellStyle name="Input 5 3 3 2 3 2" xfId="17290" xr:uid="{00000000-0005-0000-0000-000080430000}"/>
    <cellStyle name="Input 5 3 3 2 3 2 2" xfId="17291" xr:uid="{00000000-0005-0000-0000-000081430000}"/>
    <cellStyle name="Input 5 3 3 2 3 3" xfId="17292" xr:uid="{00000000-0005-0000-0000-000082430000}"/>
    <cellStyle name="Input 5 3 3 2 3 3 2" xfId="17293" xr:uid="{00000000-0005-0000-0000-000083430000}"/>
    <cellStyle name="Input 5 3 3 2 3 4" xfId="17294" xr:uid="{00000000-0005-0000-0000-000084430000}"/>
    <cellStyle name="Input 5 3 3 2 4" xfId="17295" xr:uid="{00000000-0005-0000-0000-000085430000}"/>
    <cellStyle name="Input 5 3 3 2 4 2" xfId="17296" xr:uid="{00000000-0005-0000-0000-000086430000}"/>
    <cellStyle name="Input 5 3 3 2 5" xfId="17297" xr:uid="{00000000-0005-0000-0000-000087430000}"/>
    <cellStyle name="Input 5 3 3 2 5 2" xfId="17298" xr:uid="{00000000-0005-0000-0000-000088430000}"/>
    <cellStyle name="Input 5 3 3 2 6" xfId="17299" xr:uid="{00000000-0005-0000-0000-000089430000}"/>
    <cellStyle name="Input 5 3 3 2 6 2" xfId="17300" xr:uid="{00000000-0005-0000-0000-00008A430000}"/>
    <cellStyle name="Input 5 3 3 2 7" xfId="17301" xr:uid="{00000000-0005-0000-0000-00008B430000}"/>
    <cellStyle name="Input 5 3 3 3" xfId="17302" xr:uid="{00000000-0005-0000-0000-00008C430000}"/>
    <cellStyle name="Input 5 3 3 3 2" xfId="17303" xr:uid="{00000000-0005-0000-0000-00008D430000}"/>
    <cellStyle name="Input 5 3 3 3 2 2" xfId="17304" xr:uid="{00000000-0005-0000-0000-00008E430000}"/>
    <cellStyle name="Input 5 3 3 3 2 2 2" xfId="17305" xr:uid="{00000000-0005-0000-0000-00008F430000}"/>
    <cellStyle name="Input 5 3 3 3 2 3" xfId="17306" xr:uid="{00000000-0005-0000-0000-000090430000}"/>
    <cellStyle name="Input 5 3 3 3 2 3 2" xfId="17307" xr:uid="{00000000-0005-0000-0000-000091430000}"/>
    <cellStyle name="Input 5 3 3 3 2 4" xfId="17308" xr:uid="{00000000-0005-0000-0000-000092430000}"/>
    <cellStyle name="Input 5 3 3 3 3" xfId="17309" xr:uid="{00000000-0005-0000-0000-000093430000}"/>
    <cellStyle name="Input 5 3 3 3 3 2" xfId="17310" xr:uid="{00000000-0005-0000-0000-000094430000}"/>
    <cellStyle name="Input 5 3 3 3 4" xfId="17311" xr:uid="{00000000-0005-0000-0000-000095430000}"/>
    <cellStyle name="Input 5 3 3 3 4 2" xfId="17312" xr:uid="{00000000-0005-0000-0000-000096430000}"/>
    <cellStyle name="Input 5 3 3 3 5" xfId="17313" xr:uid="{00000000-0005-0000-0000-000097430000}"/>
    <cellStyle name="Input 5 3 3 3 5 2" xfId="17314" xr:uid="{00000000-0005-0000-0000-000098430000}"/>
    <cellStyle name="Input 5 3 3 3 6" xfId="17315" xr:uid="{00000000-0005-0000-0000-000099430000}"/>
    <cellStyle name="Input 5 3 3 4" xfId="17316" xr:uid="{00000000-0005-0000-0000-00009A430000}"/>
    <cellStyle name="Input 5 3 3 4 2" xfId="17317" xr:uid="{00000000-0005-0000-0000-00009B430000}"/>
    <cellStyle name="Input 5 3 3 4 2 2" xfId="17318" xr:uid="{00000000-0005-0000-0000-00009C430000}"/>
    <cellStyle name="Input 5 3 3 4 3" xfId="17319" xr:uid="{00000000-0005-0000-0000-00009D430000}"/>
    <cellStyle name="Input 5 3 3 4 3 2" xfId="17320" xr:uid="{00000000-0005-0000-0000-00009E430000}"/>
    <cellStyle name="Input 5 3 3 4 4" xfId="17321" xr:uid="{00000000-0005-0000-0000-00009F430000}"/>
    <cellStyle name="Input 5 3 3 4 4 2" xfId="17322" xr:uid="{00000000-0005-0000-0000-0000A0430000}"/>
    <cellStyle name="Input 5 3 3 4 5" xfId="17323" xr:uid="{00000000-0005-0000-0000-0000A1430000}"/>
    <cellStyle name="Input 5 3 3 4 6" xfId="17324" xr:uid="{00000000-0005-0000-0000-0000A2430000}"/>
    <cellStyle name="Input 5 3 3 5" xfId="17325" xr:uid="{00000000-0005-0000-0000-0000A3430000}"/>
    <cellStyle name="Input 5 3 3 5 2" xfId="17326" xr:uid="{00000000-0005-0000-0000-0000A4430000}"/>
    <cellStyle name="Input 5 3 3 5 3" xfId="17327" xr:uid="{00000000-0005-0000-0000-0000A5430000}"/>
    <cellStyle name="Input 5 3 3 6" xfId="17328" xr:uid="{00000000-0005-0000-0000-0000A6430000}"/>
    <cellStyle name="Input 5 3 3 6 2" xfId="17329" xr:uid="{00000000-0005-0000-0000-0000A7430000}"/>
    <cellStyle name="Input 5 3 3 7" xfId="17330" xr:uid="{00000000-0005-0000-0000-0000A8430000}"/>
    <cellStyle name="Input 5 3 3 8" xfId="17331" xr:uid="{00000000-0005-0000-0000-0000A9430000}"/>
    <cellStyle name="Input 5 3 3 9" xfId="17332" xr:uid="{00000000-0005-0000-0000-0000AA430000}"/>
    <cellStyle name="Input 5 3 4" xfId="17333" xr:uid="{00000000-0005-0000-0000-0000AB430000}"/>
    <cellStyle name="Input 5 3 4 2" xfId="17334" xr:uid="{00000000-0005-0000-0000-0000AC430000}"/>
    <cellStyle name="Input 5 3 4 2 2" xfId="17335" xr:uid="{00000000-0005-0000-0000-0000AD430000}"/>
    <cellStyle name="Input 5 3 4 2 2 2" xfId="17336" xr:uid="{00000000-0005-0000-0000-0000AE430000}"/>
    <cellStyle name="Input 5 3 4 2 2 2 2" xfId="17337" xr:uid="{00000000-0005-0000-0000-0000AF430000}"/>
    <cellStyle name="Input 5 3 4 2 2 3" xfId="17338" xr:uid="{00000000-0005-0000-0000-0000B0430000}"/>
    <cellStyle name="Input 5 3 4 2 2 3 2" xfId="17339" xr:uid="{00000000-0005-0000-0000-0000B1430000}"/>
    <cellStyle name="Input 5 3 4 2 2 4" xfId="17340" xr:uid="{00000000-0005-0000-0000-0000B2430000}"/>
    <cellStyle name="Input 5 3 4 2 3" xfId="17341" xr:uid="{00000000-0005-0000-0000-0000B3430000}"/>
    <cellStyle name="Input 5 3 4 2 3 2" xfId="17342" xr:uid="{00000000-0005-0000-0000-0000B4430000}"/>
    <cellStyle name="Input 5 3 4 2 4" xfId="17343" xr:uid="{00000000-0005-0000-0000-0000B5430000}"/>
    <cellStyle name="Input 5 3 4 2 4 2" xfId="17344" xr:uid="{00000000-0005-0000-0000-0000B6430000}"/>
    <cellStyle name="Input 5 3 4 2 5" xfId="17345" xr:uid="{00000000-0005-0000-0000-0000B7430000}"/>
    <cellStyle name="Input 5 3 4 2 5 2" xfId="17346" xr:uid="{00000000-0005-0000-0000-0000B8430000}"/>
    <cellStyle name="Input 5 3 4 2 6" xfId="17347" xr:uid="{00000000-0005-0000-0000-0000B9430000}"/>
    <cellStyle name="Input 5 3 4 3" xfId="17348" xr:uid="{00000000-0005-0000-0000-0000BA430000}"/>
    <cellStyle name="Input 5 3 4 3 2" xfId="17349" xr:uid="{00000000-0005-0000-0000-0000BB430000}"/>
    <cellStyle name="Input 5 3 4 3 2 2" xfId="17350" xr:uid="{00000000-0005-0000-0000-0000BC430000}"/>
    <cellStyle name="Input 5 3 4 3 3" xfId="17351" xr:uid="{00000000-0005-0000-0000-0000BD430000}"/>
    <cellStyle name="Input 5 3 4 3 3 2" xfId="17352" xr:uid="{00000000-0005-0000-0000-0000BE430000}"/>
    <cellStyle name="Input 5 3 4 3 4" xfId="17353" xr:uid="{00000000-0005-0000-0000-0000BF430000}"/>
    <cellStyle name="Input 5 3 4 3 4 2" xfId="17354" xr:uid="{00000000-0005-0000-0000-0000C0430000}"/>
    <cellStyle name="Input 5 3 4 3 5" xfId="17355" xr:uid="{00000000-0005-0000-0000-0000C1430000}"/>
    <cellStyle name="Input 5 3 4 3 6" xfId="17356" xr:uid="{00000000-0005-0000-0000-0000C2430000}"/>
    <cellStyle name="Input 5 3 4 4" xfId="17357" xr:uid="{00000000-0005-0000-0000-0000C3430000}"/>
    <cellStyle name="Input 5 3 4 4 2" xfId="17358" xr:uid="{00000000-0005-0000-0000-0000C4430000}"/>
    <cellStyle name="Input 5 3 4 4 3" xfId="17359" xr:uid="{00000000-0005-0000-0000-0000C5430000}"/>
    <cellStyle name="Input 5 3 4 5" xfId="17360" xr:uid="{00000000-0005-0000-0000-0000C6430000}"/>
    <cellStyle name="Input 5 3 4 5 2" xfId="17361" xr:uid="{00000000-0005-0000-0000-0000C7430000}"/>
    <cellStyle name="Input 5 3 4 6" xfId="17362" xr:uid="{00000000-0005-0000-0000-0000C8430000}"/>
    <cellStyle name="Input 5 3 4 7" xfId="17363" xr:uid="{00000000-0005-0000-0000-0000C9430000}"/>
    <cellStyle name="Input 5 3 4 8" xfId="17364" xr:uid="{00000000-0005-0000-0000-0000CA430000}"/>
    <cellStyle name="Input 5 3 5" xfId="17365" xr:uid="{00000000-0005-0000-0000-0000CB430000}"/>
    <cellStyle name="Input 5 3 5 2" xfId="17366" xr:uid="{00000000-0005-0000-0000-0000CC430000}"/>
    <cellStyle name="Input 5 3 5 2 2" xfId="17367" xr:uid="{00000000-0005-0000-0000-0000CD430000}"/>
    <cellStyle name="Input 5 3 5 2 2 2" xfId="17368" xr:uid="{00000000-0005-0000-0000-0000CE430000}"/>
    <cellStyle name="Input 5 3 5 2 3" xfId="17369" xr:uid="{00000000-0005-0000-0000-0000CF430000}"/>
    <cellStyle name="Input 5 3 5 2 3 2" xfId="17370" xr:uid="{00000000-0005-0000-0000-0000D0430000}"/>
    <cellStyle name="Input 5 3 5 2 4" xfId="17371" xr:uid="{00000000-0005-0000-0000-0000D1430000}"/>
    <cellStyle name="Input 5 3 5 2 5" xfId="17372" xr:uid="{00000000-0005-0000-0000-0000D2430000}"/>
    <cellStyle name="Input 5 3 5 3" xfId="17373" xr:uid="{00000000-0005-0000-0000-0000D3430000}"/>
    <cellStyle name="Input 5 3 5 3 2" xfId="17374" xr:uid="{00000000-0005-0000-0000-0000D4430000}"/>
    <cellStyle name="Input 5 3 5 4" xfId="17375" xr:uid="{00000000-0005-0000-0000-0000D5430000}"/>
    <cellStyle name="Input 5 3 5 4 2" xfId="17376" xr:uid="{00000000-0005-0000-0000-0000D6430000}"/>
    <cellStyle name="Input 5 3 5 5" xfId="17377" xr:uid="{00000000-0005-0000-0000-0000D7430000}"/>
    <cellStyle name="Input 5 3 5 5 2" xfId="17378" xr:uid="{00000000-0005-0000-0000-0000D8430000}"/>
    <cellStyle name="Input 5 3 5 6" xfId="17379" xr:uid="{00000000-0005-0000-0000-0000D9430000}"/>
    <cellStyle name="Input 5 3 6" xfId="17380" xr:uid="{00000000-0005-0000-0000-0000DA430000}"/>
    <cellStyle name="Input 5 3 6 2" xfId="17381" xr:uid="{00000000-0005-0000-0000-0000DB430000}"/>
    <cellStyle name="Input 5 3 6 2 2" xfId="17382" xr:uid="{00000000-0005-0000-0000-0000DC430000}"/>
    <cellStyle name="Input 5 3 6 3" xfId="17383" xr:uid="{00000000-0005-0000-0000-0000DD430000}"/>
    <cellStyle name="Input 5 3 6 3 2" xfId="17384" xr:uid="{00000000-0005-0000-0000-0000DE430000}"/>
    <cellStyle name="Input 5 3 6 4" xfId="17385" xr:uid="{00000000-0005-0000-0000-0000DF430000}"/>
    <cellStyle name="Input 5 3 6 4 2" xfId="17386" xr:uid="{00000000-0005-0000-0000-0000E0430000}"/>
    <cellStyle name="Input 5 3 6 5" xfId="17387" xr:uid="{00000000-0005-0000-0000-0000E1430000}"/>
    <cellStyle name="Input 5 3 6 6" xfId="17388" xr:uid="{00000000-0005-0000-0000-0000E2430000}"/>
    <cellStyle name="Input 5 3 7" xfId="17389" xr:uid="{00000000-0005-0000-0000-0000E3430000}"/>
    <cellStyle name="Input 5 3 7 2" xfId="17390" xr:uid="{00000000-0005-0000-0000-0000E4430000}"/>
    <cellStyle name="Input 5 3 7 3" xfId="17391" xr:uid="{00000000-0005-0000-0000-0000E5430000}"/>
    <cellStyle name="Input 5 3 8" xfId="17392" xr:uid="{00000000-0005-0000-0000-0000E6430000}"/>
    <cellStyle name="Input 5 3 8 2" xfId="17393" xr:uid="{00000000-0005-0000-0000-0000E7430000}"/>
    <cellStyle name="Input 5 3 9" xfId="17394" xr:uid="{00000000-0005-0000-0000-0000E8430000}"/>
    <cellStyle name="Input 5 4" xfId="17395" xr:uid="{00000000-0005-0000-0000-0000E9430000}"/>
    <cellStyle name="Input 5 4 10" xfId="17396" xr:uid="{00000000-0005-0000-0000-0000EA430000}"/>
    <cellStyle name="Input 5 4 10 2" xfId="17397" xr:uid="{00000000-0005-0000-0000-0000EB430000}"/>
    <cellStyle name="Input 5 4 10 2 2" xfId="17398" xr:uid="{00000000-0005-0000-0000-0000EC430000}"/>
    <cellStyle name="Input 5 4 10 2 3" xfId="17399" xr:uid="{00000000-0005-0000-0000-0000ED430000}"/>
    <cellStyle name="Input 5 4 10 2 4" xfId="17400" xr:uid="{00000000-0005-0000-0000-0000EE430000}"/>
    <cellStyle name="Input 5 4 10 2 5" xfId="17401" xr:uid="{00000000-0005-0000-0000-0000EF430000}"/>
    <cellStyle name="Input 5 4 10 2 6" xfId="17402" xr:uid="{00000000-0005-0000-0000-0000F0430000}"/>
    <cellStyle name="Input 5 4 10 3" xfId="17403" xr:uid="{00000000-0005-0000-0000-0000F1430000}"/>
    <cellStyle name="Input 5 4 10 3 2" xfId="17404" xr:uid="{00000000-0005-0000-0000-0000F2430000}"/>
    <cellStyle name="Input 5 4 10 3 3" xfId="17405" xr:uid="{00000000-0005-0000-0000-0000F3430000}"/>
    <cellStyle name="Input 5 4 10 3 4" xfId="17406" xr:uid="{00000000-0005-0000-0000-0000F4430000}"/>
    <cellStyle name="Input 5 4 10 3 5" xfId="17407" xr:uid="{00000000-0005-0000-0000-0000F5430000}"/>
    <cellStyle name="Input 5 4 10 3 6" xfId="17408" xr:uid="{00000000-0005-0000-0000-0000F6430000}"/>
    <cellStyle name="Input 5 4 10 4" xfId="17409" xr:uid="{00000000-0005-0000-0000-0000F7430000}"/>
    <cellStyle name="Input 5 4 10 5" xfId="17410" xr:uid="{00000000-0005-0000-0000-0000F8430000}"/>
    <cellStyle name="Input 5 4 10 6" xfId="17411" xr:uid="{00000000-0005-0000-0000-0000F9430000}"/>
    <cellStyle name="Input 5 4 10 7" xfId="17412" xr:uid="{00000000-0005-0000-0000-0000FA430000}"/>
    <cellStyle name="Input 5 4 10 8" xfId="17413" xr:uid="{00000000-0005-0000-0000-0000FB430000}"/>
    <cellStyle name="Input 5 4 11" xfId="17414" xr:uid="{00000000-0005-0000-0000-0000FC430000}"/>
    <cellStyle name="Input 5 4 11 2" xfId="17415" xr:uid="{00000000-0005-0000-0000-0000FD430000}"/>
    <cellStyle name="Input 5 4 11 3" xfId="17416" xr:uid="{00000000-0005-0000-0000-0000FE430000}"/>
    <cellStyle name="Input 5 4 11 4" xfId="17417" xr:uid="{00000000-0005-0000-0000-0000FF430000}"/>
    <cellStyle name="Input 5 4 11 5" xfId="17418" xr:uid="{00000000-0005-0000-0000-000000440000}"/>
    <cellStyle name="Input 5 4 11 6" xfId="17419" xr:uid="{00000000-0005-0000-0000-000001440000}"/>
    <cellStyle name="Input 5 4 12" xfId="17420" xr:uid="{00000000-0005-0000-0000-000002440000}"/>
    <cellStyle name="Input 5 4 12 2" xfId="17421" xr:uid="{00000000-0005-0000-0000-000003440000}"/>
    <cellStyle name="Input 5 4 12 3" xfId="17422" xr:uid="{00000000-0005-0000-0000-000004440000}"/>
    <cellStyle name="Input 5 4 12 4" xfId="17423" xr:uid="{00000000-0005-0000-0000-000005440000}"/>
    <cellStyle name="Input 5 4 12 5" xfId="17424" xr:uid="{00000000-0005-0000-0000-000006440000}"/>
    <cellStyle name="Input 5 4 12 6" xfId="17425" xr:uid="{00000000-0005-0000-0000-000007440000}"/>
    <cellStyle name="Input 5 4 13" xfId="17426" xr:uid="{00000000-0005-0000-0000-000008440000}"/>
    <cellStyle name="Input 5 4 13 2" xfId="17427" xr:uid="{00000000-0005-0000-0000-000009440000}"/>
    <cellStyle name="Input 5 4 13 3" xfId="17428" xr:uid="{00000000-0005-0000-0000-00000A440000}"/>
    <cellStyle name="Input 5 4 13 4" xfId="17429" xr:uid="{00000000-0005-0000-0000-00000B440000}"/>
    <cellStyle name="Input 5 4 13 5" xfId="17430" xr:uid="{00000000-0005-0000-0000-00000C440000}"/>
    <cellStyle name="Input 5 4 14" xfId="17431" xr:uid="{00000000-0005-0000-0000-00000D440000}"/>
    <cellStyle name="Input 5 4 15" xfId="17432" xr:uid="{00000000-0005-0000-0000-00000E440000}"/>
    <cellStyle name="Input 5 4 16" xfId="17433" xr:uid="{00000000-0005-0000-0000-00000F440000}"/>
    <cellStyle name="Input 5 4 17" xfId="17434" xr:uid="{00000000-0005-0000-0000-000010440000}"/>
    <cellStyle name="Input 5 4 18" xfId="17435" xr:uid="{00000000-0005-0000-0000-000011440000}"/>
    <cellStyle name="Input 5 4 19" xfId="17436" xr:uid="{00000000-0005-0000-0000-000012440000}"/>
    <cellStyle name="Input 5 4 2" xfId="17437" xr:uid="{00000000-0005-0000-0000-000013440000}"/>
    <cellStyle name="Input 5 4 2 10" xfId="17438" xr:uid="{00000000-0005-0000-0000-000014440000}"/>
    <cellStyle name="Input 5 4 2 10 2" xfId="17439" xr:uid="{00000000-0005-0000-0000-000015440000}"/>
    <cellStyle name="Input 5 4 2 11" xfId="17440" xr:uid="{00000000-0005-0000-0000-000016440000}"/>
    <cellStyle name="Input 5 4 2 2" xfId="17441" xr:uid="{00000000-0005-0000-0000-000017440000}"/>
    <cellStyle name="Input 5 4 2 2 2" xfId="17442" xr:uid="{00000000-0005-0000-0000-000018440000}"/>
    <cellStyle name="Input 5 4 2 2 2 2" xfId="17443" xr:uid="{00000000-0005-0000-0000-000019440000}"/>
    <cellStyle name="Input 5 4 2 2 2 2 2" xfId="17444" xr:uid="{00000000-0005-0000-0000-00001A440000}"/>
    <cellStyle name="Input 5 4 2 2 2 3" xfId="17445" xr:uid="{00000000-0005-0000-0000-00001B440000}"/>
    <cellStyle name="Input 5 4 2 2 2 3 2" xfId="17446" xr:uid="{00000000-0005-0000-0000-00001C440000}"/>
    <cellStyle name="Input 5 4 2 2 2 4" xfId="17447" xr:uid="{00000000-0005-0000-0000-00001D440000}"/>
    <cellStyle name="Input 5 4 2 2 2 4 2" xfId="17448" xr:uid="{00000000-0005-0000-0000-00001E440000}"/>
    <cellStyle name="Input 5 4 2 2 2 5" xfId="17449" xr:uid="{00000000-0005-0000-0000-00001F440000}"/>
    <cellStyle name="Input 5 4 2 2 2 6" xfId="17450" xr:uid="{00000000-0005-0000-0000-000020440000}"/>
    <cellStyle name="Input 5 4 2 2 3" xfId="17451" xr:uid="{00000000-0005-0000-0000-000021440000}"/>
    <cellStyle name="Input 5 4 2 2 3 2" xfId="17452" xr:uid="{00000000-0005-0000-0000-000022440000}"/>
    <cellStyle name="Input 5 4 2 2 4" xfId="17453" xr:uid="{00000000-0005-0000-0000-000023440000}"/>
    <cellStyle name="Input 5 4 2 2 4 2" xfId="17454" xr:uid="{00000000-0005-0000-0000-000024440000}"/>
    <cellStyle name="Input 5 4 2 2 5" xfId="17455" xr:uid="{00000000-0005-0000-0000-000025440000}"/>
    <cellStyle name="Input 5 4 2 2 5 2" xfId="17456" xr:uid="{00000000-0005-0000-0000-000026440000}"/>
    <cellStyle name="Input 5 4 2 2 6" xfId="17457" xr:uid="{00000000-0005-0000-0000-000027440000}"/>
    <cellStyle name="Input 5 4 2 2 6 2" xfId="17458" xr:uid="{00000000-0005-0000-0000-000028440000}"/>
    <cellStyle name="Input 5 4 2 2 7" xfId="17459" xr:uid="{00000000-0005-0000-0000-000029440000}"/>
    <cellStyle name="Input 5 4 2 3" xfId="17460" xr:uid="{00000000-0005-0000-0000-00002A440000}"/>
    <cellStyle name="Input 5 4 2 3 2" xfId="17461" xr:uid="{00000000-0005-0000-0000-00002B440000}"/>
    <cellStyle name="Input 5 4 2 3 2 2" xfId="17462" xr:uid="{00000000-0005-0000-0000-00002C440000}"/>
    <cellStyle name="Input 5 4 2 3 3" xfId="17463" xr:uid="{00000000-0005-0000-0000-00002D440000}"/>
    <cellStyle name="Input 5 4 2 3 3 2" xfId="17464" xr:uid="{00000000-0005-0000-0000-00002E440000}"/>
    <cellStyle name="Input 5 4 2 3 4" xfId="17465" xr:uid="{00000000-0005-0000-0000-00002F440000}"/>
    <cellStyle name="Input 5 4 2 3 4 2" xfId="17466" xr:uid="{00000000-0005-0000-0000-000030440000}"/>
    <cellStyle name="Input 5 4 2 3 5" xfId="17467" xr:uid="{00000000-0005-0000-0000-000031440000}"/>
    <cellStyle name="Input 5 4 2 3 6" xfId="17468" xr:uid="{00000000-0005-0000-0000-000032440000}"/>
    <cellStyle name="Input 5 4 2 4" xfId="17469" xr:uid="{00000000-0005-0000-0000-000033440000}"/>
    <cellStyle name="Input 5 4 2 4 2" xfId="17470" xr:uid="{00000000-0005-0000-0000-000034440000}"/>
    <cellStyle name="Input 5 4 2 4 3" xfId="17471" xr:uid="{00000000-0005-0000-0000-000035440000}"/>
    <cellStyle name="Input 5 4 2 4 4" xfId="17472" xr:uid="{00000000-0005-0000-0000-000036440000}"/>
    <cellStyle name="Input 5 4 2 4 5" xfId="17473" xr:uid="{00000000-0005-0000-0000-000037440000}"/>
    <cellStyle name="Input 5 4 2 5" xfId="17474" xr:uid="{00000000-0005-0000-0000-000038440000}"/>
    <cellStyle name="Input 5 4 2 5 2" xfId="17475" xr:uid="{00000000-0005-0000-0000-000039440000}"/>
    <cellStyle name="Input 5 4 2 5 3" xfId="17476" xr:uid="{00000000-0005-0000-0000-00003A440000}"/>
    <cellStyle name="Input 5 4 2 6" xfId="17477" xr:uid="{00000000-0005-0000-0000-00003B440000}"/>
    <cellStyle name="Input 5 4 2 6 2" xfId="17478" xr:uid="{00000000-0005-0000-0000-00003C440000}"/>
    <cellStyle name="Input 5 4 2 6 3" xfId="17479" xr:uid="{00000000-0005-0000-0000-00003D440000}"/>
    <cellStyle name="Input 5 4 2 7" xfId="17480" xr:uid="{00000000-0005-0000-0000-00003E440000}"/>
    <cellStyle name="Input 5 4 2 7 2" xfId="17481" xr:uid="{00000000-0005-0000-0000-00003F440000}"/>
    <cellStyle name="Input 5 4 2 8" xfId="17482" xr:uid="{00000000-0005-0000-0000-000040440000}"/>
    <cellStyle name="Input 5 4 2 8 2" xfId="17483" xr:uid="{00000000-0005-0000-0000-000041440000}"/>
    <cellStyle name="Input 5 4 2 9" xfId="17484" xr:uid="{00000000-0005-0000-0000-000042440000}"/>
    <cellStyle name="Input 5 4 2 9 2" xfId="17485" xr:uid="{00000000-0005-0000-0000-000043440000}"/>
    <cellStyle name="Input 5 4 20" xfId="17486" xr:uid="{00000000-0005-0000-0000-000044440000}"/>
    <cellStyle name="Input 5 4 21" xfId="17487" xr:uid="{00000000-0005-0000-0000-000045440000}"/>
    <cellStyle name="Input 5 4 3" xfId="17488" xr:uid="{00000000-0005-0000-0000-000046440000}"/>
    <cellStyle name="Input 5 4 3 2" xfId="17489" xr:uid="{00000000-0005-0000-0000-000047440000}"/>
    <cellStyle name="Input 5 4 3 2 2" xfId="17490" xr:uid="{00000000-0005-0000-0000-000048440000}"/>
    <cellStyle name="Input 5 4 3 2 2 2" xfId="17491" xr:uid="{00000000-0005-0000-0000-000049440000}"/>
    <cellStyle name="Input 5 4 3 2 3" xfId="17492" xr:uid="{00000000-0005-0000-0000-00004A440000}"/>
    <cellStyle name="Input 5 4 3 2 3 2" xfId="17493" xr:uid="{00000000-0005-0000-0000-00004B440000}"/>
    <cellStyle name="Input 5 4 3 2 4" xfId="17494" xr:uid="{00000000-0005-0000-0000-00004C440000}"/>
    <cellStyle name="Input 5 4 3 2 4 2" xfId="17495" xr:uid="{00000000-0005-0000-0000-00004D440000}"/>
    <cellStyle name="Input 5 4 3 2 5" xfId="17496" xr:uid="{00000000-0005-0000-0000-00004E440000}"/>
    <cellStyle name="Input 5 4 3 2 6" xfId="17497" xr:uid="{00000000-0005-0000-0000-00004F440000}"/>
    <cellStyle name="Input 5 4 3 3" xfId="17498" xr:uid="{00000000-0005-0000-0000-000050440000}"/>
    <cellStyle name="Input 5 4 3 3 2" xfId="17499" xr:uid="{00000000-0005-0000-0000-000051440000}"/>
    <cellStyle name="Input 5 4 3 3 2 2" xfId="17500" xr:uid="{00000000-0005-0000-0000-000052440000}"/>
    <cellStyle name="Input 5 4 3 3 3" xfId="17501" xr:uid="{00000000-0005-0000-0000-000053440000}"/>
    <cellStyle name="Input 5 4 3 3 4" xfId="17502" xr:uid="{00000000-0005-0000-0000-000054440000}"/>
    <cellStyle name="Input 5 4 3 3 5" xfId="17503" xr:uid="{00000000-0005-0000-0000-000055440000}"/>
    <cellStyle name="Input 5 4 3 3 6" xfId="17504" xr:uid="{00000000-0005-0000-0000-000056440000}"/>
    <cellStyle name="Input 5 4 3 4" xfId="17505" xr:uid="{00000000-0005-0000-0000-000057440000}"/>
    <cellStyle name="Input 5 4 3 4 2" xfId="17506" xr:uid="{00000000-0005-0000-0000-000058440000}"/>
    <cellStyle name="Input 5 4 3 5" xfId="17507" xr:uid="{00000000-0005-0000-0000-000059440000}"/>
    <cellStyle name="Input 5 4 3 6" xfId="17508" xr:uid="{00000000-0005-0000-0000-00005A440000}"/>
    <cellStyle name="Input 5 4 3 7" xfId="17509" xr:uid="{00000000-0005-0000-0000-00005B440000}"/>
    <cellStyle name="Input 5 4 3 8" xfId="17510" xr:uid="{00000000-0005-0000-0000-00005C440000}"/>
    <cellStyle name="Input 5 4 4" xfId="17511" xr:uid="{00000000-0005-0000-0000-00005D440000}"/>
    <cellStyle name="Input 5 4 4 2" xfId="17512" xr:uid="{00000000-0005-0000-0000-00005E440000}"/>
    <cellStyle name="Input 5 4 4 2 2" xfId="17513" xr:uid="{00000000-0005-0000-0000-00005F440000}"/>
    <cellStyle name="Input 5 4 4 2 2 2" xfId="17514" xr:uid="{00000000-0005-0000-0000-000060440000}"/>
    <cellStyle name="Input 5 4 4 2 3" xfId="17515" xr:uid="{00000000-0005-0000-0000-000061440000}"/>
    <cellStyle name="Input 5 4 4 2 4" xfId="17516" xr:uid="{00000000-0005-0000-0000-000062440000}"/>
    <cellStyle name="Input 5 4 4 2 5" xfId="17517" xr:uid="{00000000-0005-0000-0000-000063440000}"/>
    <cellStyle name="Input 5 4 4 2 6" xfId="17518" xr:uid="{00000000-0005-0000-0000-000064440000}"/>
    <cellStyle name="Input 5 4 4 3" xfId="17519" xr:uid="{00000000-0005-0000-0000-000065440000}"/>
    <cellStyle name="Input 5 4 4 3 2" xfId="17520" xr:uid="{00000000-0005-0000-0000-000066440000}"/>
    <cellStyle name="Input 5 4 4 3 2 2" xfId="17521" xr:uid="{00000000-0005-0000-0000-000067440000}"/>
    <cellStyle name="Input 5 4 4 3 3" xfId="17522" xr:uid="{00000000-0005-0000-0000-000068440000}"/>
    <cellStyle name="Input 5 4 4 3 4" xfId="17523" xr:uid="{00000000-0005-0000-0000-000069440000}"/>
    <cellStyle name="Input 5 4 4 3 5" xfId="17524" xr:uid="{00000000-0005-0000-0000-00006A440000}"/>
    <cellStyle name="Input 5 4 4 3 6" xfId="17525" xr:uid="{00000000-0005-0000-0000-00006B440000}"/>
    <cellStyle name="Input 5 4 4 4" xfId="17526" xr:uid="{00000000-0005-0000-0000-00006C440000}"/>
    <cellStyle name="Input 5 4 4 4 2" xfId="17527" xr:uid="{00000000-0005-0000-0000-00006D440000}"/>
    <cellStyle name="Input 5 4 4 5" xfId="17528" xr:uid="{00000000-0005-0000-0000-00006E440000}"/>
    <cellStyle name="Input 5 4 4 6" xfId="17529" xr:uid="{00000000-0005-0000-0000-00006F440000}"/>
    <cellStyle name="Input 5 4 4 7" xfId="17530" xr:uid="{00000000-0005-0000-0000-000070440000}"/>
    <cellStyle name="Input 5 4 4 8" xfId="17531" xr:uid="{00000000-0005-0000-0000-000071440000}"/>
    <cellStyle name="Input 5 4 5" xfId="17532" xr:uid="{00000000-0005-0000-0000-000072440000}"/>
    <cellStyle name="Input 5 4 5 2" xfId="17533" xr:uid="{00000000-0005-0000-0000-000073440000}"/>
    <cellStyle name="Input 5 4 5 2 2" xfId="17534" xr:uid="{00000000-0005-0000-0000-000074440000}"/>
    <cellStyle name="Input 5 4 5 2 3" xfId="17535" xr:uid="{00000000-0005-0000-0000-000075440000}"/>
    <cellStyle name="Input 5 4 5 2 4" xfId="17536" xr:uid="{00000000-0005-0000-0000-000076440000}"/>
    <cellStyle name="Input 5 4 5 2 5" xfId="17537" xr:uid="{00000000-0005-0000-0000-000077440000}"/>
    <cellStyle name="Input 5 4 5 2 6" xfId="17538" xr:uid="{00000000-0005-0000-0000-000078440000}"/>
    <cellStyle name="Input 5 4 5 3" xfId="17539" xr:uid="{00000000-0005-0000-0000-000079440000}"/>
    <cellStyle name="Input 5 4 5 3 2" xfId="17540" xr:uid="{00000000-0005-0000-0000-00007A440000}"/>
    <cellStyle name="Input 5 4 5 3 3" xfId="17541" xr:uid="{00000000-0005-0000-0000-00007B440000}"/>
    <cellStyle name="Input 5 4 5 3 4" xfId="17542" xr:uid="{00000000-0005-0000-0000-00007C440000}"/>
    <cellStyle name="Input 5 4 5 3 5" xfId="17543" xr:uid="{00000000-0005-0000-0000-00007D440000}"/>
    <cellStyle name="Input 5 4 5 3 6" xfId="17544" xr:uid="{00000000-0005-0000-0000-00007E440000}"/>
    <cellStyle name="Input 5 4 5 4" xfId="17545" xr:uid="{00000000-0005-0000-0000-00007F440000}"/>
    <cellStyle name="Input 5 4 5 4 2" xfId="17546" xr:uid="{00000000-0005-0000-0000-000080440000}"/>
    <cellStyle name="Input 5 4 5 5" xfId="17547" xr:uid="{00000000-0005-0000-0000-000081440000}"/>
    <cellStyle name="Input 5 4 5 6" xfId="17548" xr:uid="{00000000-0005-0000-0000-000082440000}"/>
    <cellStyle name="Input 5 4 5 7" xfId="17549" xr:uid="{00000000-0005-0000-0000-000083440000}"/>
    <cellStyle name="Input 5 4 5 8" xfId="17550" xr:uid="{00000000-0005-0000-0000-000084440000}"/>
    <cellStyle name="Input 5 4 6" xfId="17551" xr:uid="{00000000-0005-0000-0000-000085440000}"/>
    <cellStyle name="Input 5 4 6 2" xfId="17552" xr:uid="{00000000-0005-0000-0000-000086440000}"/>
    <cellStyle name="Input 5 4 6 2 2" xfId="17553" xr:uid="{00000000-0005-0000-0000-000087440000}"/>
    <cellStyle name="Input 5 4 6 2 3" xfId="17554" xr:uid="{00000000-0005-0000-0000-000088440000}"/>
    <cellStyle name="Input 5 4 6 2 4" xfId="17555" xr:uid="{00000000-0005-0000-0000-000089440000}"/>
    <cellStyle name="Input 5 4 6 2 5" xfId="17556" xr:uid="{00000000-0005-0000-0000-00008A440000}"/>
    <cellStyle name="Input 5 4 6 2 6" xfId="17557" xr:uid="{00000000-0005-0000-0000-00008B440000}"/>
    <cellStyle name="Input 5 4 6 3" xfId="17558" xr:uid="{00000000-0005-0000-0000-00008C440000}"/>
    <cellStyle name="Input 5 4 6 3 2" xfId="17559" xr:uid="{00000000-0005-0000-0000-00008D440000}"/>
    <cellStyle name="Input 5 4 6 3 3" xfId="17560" xr:uid="{00000000-0005-0000-0000-00008E440000}"/>
    <cellStyle name="Input 5 4 6 3 4" xfId="17561" xr:uid="{00000000-0005-0000-0000-00008F440000}"/>
    <cellStyle name="Input 5 4 6 3 5" xfId="17562" xr:uid="{00000000-0005-0000-0000-000090440000}"/>
    <cellStyle name="Input 5 4 6 3 6" xfId="17563" xr:uid="{00000000-0005-0000-0000-000091440000}"/>
    <cellStyle name="Input 5 4 6 4" xfId="17564" xr:uid="{00000000-0005-0000-0000-000092440000}"/>
    <cellStyle name="Input 5 4 6 4 2" xfId="17565" xr:uid="{00000000-0005-0000-0000-000093440000}"/>
    <cellStyle name="Input 5 4 6 5" xfId="17566" xr:uid="{00000000-0005-0000-0000-000094440000}"/>
    <cellStyle name="Input 5 4 6 6" xfId="17567" xr:uid="{00000000-0005-0000-0000-000095440000}"/>
    <cellStyle name="Input 5 4 6 7" xfId="17568" xr:uid="{00000000-0005-0000-0000-000096440000}"/>
    <cellStyle name="Input 5 4 6 8" xfId="17569" xr:uid="{00000000-0005-0000-0000-000097440000}"/>
    <cellStyle name="Input 5 4 7" xfId="17570" xr:uid="{00000000-0005-0000-0000-000098440000}"/>
    <cellStyle name="Input 5 4 7 2" xfId="17571" xr:uid="{00000000-0005-0000-0000-000099440000}"/>
    <cellStyle name="Input 5 4 7 2 2" xfId="17572" xr:uid="{00000000-0005-0000-0000-00009A440000}"/>
    <cellStyle name="Input 5 4 7 2 3" xfId="17573" xr:uid="{00000000-0005-0000-0000-00009B440000}"/>
    <cellStyle name="Input 5 4 7 2 4" xfId="17574" xr:uid="{00000000-0005-0000-0000-00009C440000}"/>
    <cellStyle name="Input 5 4 7 2 5" xfId="17575" xr:uid="{00000000-0005-0000-0000-00009D440000}"/>
    <cellStyle name="Input 5 4 7 2 6" xfId="17576" xr:uid="{00000000-0005-0000-0000-00009E440000}"/>
    <cellStyle name="Input 5 4 7 3" xfId="17577" xr:uid="{00000000-0005-0000-0000-00009F440000}"/>
    <cellStyle name="Input 5 4 7 3 2" xfId="17578" xr:uid="{00000000-0005-0000-0000-0000A0440000}"/>
    <cellStyle name="Input 5 4 7 3 3" xfId="17579" xr:uid="{00000000-0005-0000-0000-0000A1440000}"/>
    <cellStyle name="Input 5 4 7 3 4" xfId="17580" xr:uid="{00000000-0005-0000-0000-0000A2440000}"/>
    <cellStyle name="Input 5 4 7 3 5" xfId="17581" xr:uid="{00000000-0005-0000-0000-0000A3440000}"/>
    <cellStyle name="Input 5 4 7 3 6" xfId="17582" xr:uid="{00000000-0005-0000-0000-0000A4440000}"/>
    <cellStyle name="Input 5 4 7 4" xfId="17583" xr:uid="{00000000-0005-0000-0000-0000A5440000}"/>
    <cellStyle name="Input 5 4 7 4 2" xfId="17584" xr:uid="{00000000-0005-0000-0000-0000A6440000}"/>
    <cellStyle name="Input 5 4 7 5" xfId="17585" xr:uid="{00000000-0005-0000-0000-0000A7440000}"/>
    <cellStyle name="Input 5 4 7 6" xfId="17586" xr:uid="{00000000-0005-0000-0000-0000A8440000}"/>
    <cellStyle name="Input 5 4 7 7" xfId="17587" xr:uid="{00000000-0005-0000-0000-0000A9440000}"/>
    <cellStyle name="Input 5 4 7 8" xfId="17588" xr:uid="{00000000-0005-0000-0000-0000AA440000}"/>
    <cellStyle name="Input 5 4 8" xfId="17589" xr:uid="{00000000-0005-0000-0000-0000AB440000}"/>
    <cellStyle name="Input 5 4 8 2" xfId="17590" xr:uid="{00000000-0005-0000-0000-0000AC440000}"/>
    <cellStyle name="Input 5 4 8 2 2" xfId="17591" xr:uid="{00000000-0005-0000-0000-0000AD440000}"/>
    <cellStyle name="Input 5 4 8 2 3" xfId="17592" xr:uid="{00000000-0005-0000-0000-0000AE440000}"/>
    <cellStyle name="Input 5 4 8 2 4" xfId="17593" xr:uid="{00000000-0005-0000-0000-0000AF440000}"/>
    <cellStyle name="Input 5 4 8 2 5" xfId="17594" xr:uid="{00000000-0005-0000-0000-0000B0440000}"/>
    <cellStyle name="Input 5 4 8 2 6" xfId="17595" xr:uid="{00000000-0005-0000-0000-0000B1440000}"/>
    <cellStyle name="Input 5 4 8 3" xfId="17596" xr:uid="{00000000-0005-0000-0000-0000B2440000}"/>
    <cellStyle name="Input 5 4 8 3 2" xfId="17597" xr:uid="{00000000-0005-0000-0000-0000B3440000}"/>
    <cellStyle name="Input 5 4 8 3 3" xfId="17598" xr:uid="{00000000-0005-0000-0000-0000B4440000}"/>
    <cellStyle name="Input 5 4 8 3 4" xfId="17599" xr:uid="{00000000-0005-0000-0000-0000B5440000}"/>
    <cellStyle name="Input 5 4 8 3 5" xfId="17600" xr:uid="{00000000-0005-0000-0000-0000B6440000}"/>
    <cellStyle name="Input 5 4 8 3 6" xfId="17601" xr:uid="{00000000-0005-0000-0000-0000B7440000}"/>
    <cellStyle name="Input 5 4 8 4" xfId="17602" xr:uid="{00000000-0005-0000-0000-0000B8440000}"/>
    <cellStyle name="Input 5 4 8 4 2" xfId="17603" xr:uid="{00000000-0005-0000-0000-0000B9440000}"/>
    <cellStyle name="Input 5 4 8 5" xfId="17604" xr:uid="{00000000-0005-0000-0000-0000BA440000}"/>
    <cellStyle name="Input 5 4 8 6" xfId="17605" xr:uid="{00000000-0005-0000-0000-0000BB440000}"/>
    <cellStyle name="Input 5 4 8 7" xfId="17606" xr:uid="{00000000-0005-0000-0000-0000BC440000}"/>
    <cellStyle name="Input 5 4 8 8" xfId="17607" xr:uid="{00000000-0005-0000-0000-0000BD440000}"/>
    <cellStyle name="Input 5 4 9" xfId="17608" xr:uid="{00000000-0005-0000-0000-0000BE440000}"/>
    <cellStyle name="Input 5 4 9 2" xfId="17609" xr:uid="{00000000-0005-0000-0000-0000BF440000}"/>
    <cellStyle name="Input 5 4 9 2 2" xfId="17610" xr:uid="{00000000-0005-0000-0000-0000C0440000}"/>
    <cellStyle name="Input 5 4 9 2 3" xfId="17611" xr:uid="{00000000-0005-0000-0000-0000C1440000}"/>
    <cellStyle name="Input 5 4 9 2 4" xfId="17612" xr:uid="{00000000-0005-0000-0000-0000C2440000}"/>
    <cellStyle name="Input 5 4 9 2 5" xfId="17613" xr:uid="{00000000-0005-0000-0000-0000C3440000}"/>
    <cellStyle name="Input 5 4 9 2 6" xfId="17614" xr:uid="{00000000-0005-0000-0000-0000C4440000}"/>
    <cellStyle name="Input 5 4 9 3" xfId="17615" xr:uid="{00000000-0005-0000-0000-0000C5440000}"/>
    <cellStyle name="Input 5 4 9 3 2" xfId="17616" xr:uid="{00000000-0005-0000-0000-0000C6440000}"/>
    <cellStyle name="Input 5 4 9 3 3" xfId="17617" xr:uid="{00000000-0005-0000-0000-0000C7440000}"/>
    <cellStyle name="Input 5 4 9 3 4" xfId="17618" xr:uid="{00000000-0005-0000-0000-0000C8440000}"/>
    <cellStyle name="Input 5 4 9 3 5" xfId="17619" xr:uid="{00000000-0005-0000-0000-0000C9440000}"/>
    <cellStyle name="Input 5 4 9 3 6" xfId="17620" xr:uid="{00000000-0005-0000-0000-0000CA440000}"/>
    <cellStyle name="Input 5 4 9 4" xfId="17621" xr:uid="{00000000-0005-0000-0000-0000CB440000}"/>
    <cellStyle name="Input 5 4 9 4 2" xfId="17622" xr:uid="{00000000-0005-0000-0000-0000CC440000}"/>
    <cellStyle name="Input 5 4 9 5" xfId="17623" xr:uid="{00000000-0005-0000-0000-0000CD440000}"/>
    <cellStyle name="Input 5 4 9 6" xfId="17624" xr:uid="{00000000-0005-0000-0000-0000CE440000}"/>
    <cellStyle name="Input 5 4 9 7" xfId="17625" xr:uid="{00000000-0005-0000-0000-0000CF440000}"/>
    <cellStyle name="Input 5 4 9 8" xfId="17626" xr:uid="{00000000-0005-0000-0000-0000D0440000}"/>
    <cellStyle name="Input 5 5" xfId="17627" xr:uid="{00000000-0005-0000-0000-0000D1440000}"/>
    <cellStyle name="Input 5 5 10" xfId="17628" xr:uid="{00000000-0005-0000-0000-0000D2440000}"/>
    <cellStyle name="Input 5 5 11" xfId="17629" xr:uid="{00000000-0005-0000-0000-0000D3440000}"/>
    <cellStyle name="Input 5 5 2" xfId="17630" xr:uid="{00000000-0005-0000-0000-0000D4440000}"/>
    <cellStyle name="Input 5 5 2 2" xfId="17631" xr:uid="{00000000-0005-0000-0000-0000D5440000}"/>
    <cellStyle name="Input 5 5 2 2 2" xfId="17632" xr:uid="{00000000-0005-0000-0000-0000D6440000}"/>
    <cellStyle name="Input 5 5 2 2 2 2" xfId="17633" xr:uid="{00000000-0005-0000-0000-0000D7440000}"/>
    <cellStyle name="Input 5 5 2 2 2 2 2" xfId="17634" xr:uid="{00000000-0005-0000-0000-0000D8440000}"/>
    <cellStyle name="Input 5 5 2 2 2 3" xfId="17635" xr:uid="{00000000-0005-0000-0000-0000D9440000}"/>
    <cellStyle name="Input 5 5 2 2 2 3 2" xfId="17636" xr:uid="{00000000-0005-0000-0000-0000DA440000}"/>
    <cellStyle name="Input 5 5 2 2 2 4" xfId="17637" xr:uid="{00000000-0005-0000-0000-0000DB440000}"/>
    <cellStyle name="Input 5 5 2 2 3" xfId="17638" xr:uid="{00000000-0005-0000-0000-0000DC440000}"/>
    <cellStyle name="Input 5 5 2 2 3 2" xfId="17639" xr:uid="{00000000-0005-0000-0000-0000DD440000}"/>
    <cellStyle name="Input 5 5 2 2 4" xfId="17640" xr:uid="{00000000-0005-0000-0000-0000DE440000}"/>
    <cellStyle name="Input 5 5 2 2 4 2" xfId="17641" xr:uid="{00000000-0005-0000-0000-0000DF440000}"/>
    <cellStyle name="Input 5 5 2 2 5" xfId="17642" xr:uid="{00000000-0005-0000-0000-0000E0440000}"/>
    <cellStyle name="Input 5 5 2 2 5 2" xfId="17643" xr:uid="{00000000-0005-0000-0000-0000E1440000}"/>
    <cellStyle name="Input 5 5 2 2 6" xfId="17644" xr:uid="{00000000-0005-0000-0000-0000E2440000}"/>
    <cellStyle name="Input 5 5 2 3" xfId="17645" xr:uid="{00000000-0005-0000-0000-0000E3440000}"/>
    <cellStyle name="Input 5 5 2 3 2" xfId="17646" xr:uid="{00000000-0005-0000-0000-0000E4440000}"/>
    <cellStyle name="Input 5 5 2 3 2 2" xfId="17647" xr:uid="{00000000-0005-0000-0000-0000E5440000}"/>
    <cellStyle name="Input 5 5 2 3 3" xfId="17648" xr:uid="{00000000-0005-0000-0000-0000E6440000}"/>
    <cellStyle name="Input 5 5 2 3 3 2" xfId="17649" xr:uid="{00000000-0005-0000-0000-0000E7440000}"/>
    <cellStyle name="Input 5 5 2 3 4" xfId="17650" xr:uid="{00000000-0005-0000-0000-0000E8440000}"/>
    <cellStyle name="Input 5 5 2 3 5" xfId="17651" xr:uid="{00000000-0005-0000-0000-0000E9440000}"/>
    <cellStyle name="Input 5 5 2 4" xfId="17652" xr:uid="{00000000-0005-0000-0000-0000EA440000}"/>
    <cellStyle name="Input 5 5 2 4 2" xfId="17653" xr:uid="{00000000-0005-0000-0000-0000EB440000}"/>
    <cellStyle name="Input 5 5 2 5" xfId="17654" xr:uid="{00000000-0005-0000-0000-0000EC440000}"/>
    <cellStyle name="Input 5 5 2 5 2" xfId="17655" xr:uid="{00000000-0005-0000-0000-0000ED440000}"/>
    <cellStyle name="Input 5 5 2 6" xfId="17656" xr:uid="{00000000-0005-0000-0000-0000EE440000}"/>
    <cellStyle name="Input 5 5 2 6 2" xfId="17657" xr:uid="{00000000-0005-0000-0000-0000EF440000}"/>
    <cellStyle name="Input 5 5 2 7" xfId="17658" xr:uid="{00000000-0005-0000-0000-0000F0440000}"/>
    <cellStyle name="Input 5 5 2 7 2" xfId="17659" xr:uid="{00000000-0005-0000-0000-0000F1440000}"/>
    <cellStyle name="Input 5 5 2 8" xfId="17660" xr:uid="{00000000-0005-0000-0000-0000F2440000}"/>
    <cellStyle name="Input 5 5 3" xfId="17661" xr:uid="{00000000-0005-0000-0000-0000F3440000}"/>
    <cellStyle name="Input 5 5 3 2" xfId="17662" xr:uid="{00000000-0005-0000-0000-0000F4440000}"/>
    <cellStyle name="Input 5 5 3 2 2" xfId="17663" xr:uid="{00000000-0005-0000-0000-0000F5440000}"/>
    <cellStyle name="Input 5 5 3 2 2 2" xfId="17664" xr:uid="{00000000-0005-0000-0000-0000F6440000}"/>
    <cellStyle name="Input 5 5 3 2 3" xfId="17665" xr:uid="{00000000-0005-0000-0000-0000F7440000}"/>
    <cellStyle name="Input 5 5 3 2 3 2" xfId="17666" xr:uid="{00000000-0005-0000-0000-0000F8440000}"/>
    <cellStyle name="Input 5 5 3 2 4" xfId="17667" xr:uid="{00000000-0005-0000-0000-0000F9440000}"/>
    <cellStyle name="Input 5 5 3 3" xfId="17668" xr:uid="{00000000-0005-0000-0000-0000FA440000}"/>
    <cellStyle name="Input 5 5 3 3 2" xfId="17669" xr:uid="{00000000-0005-0000-0000-0000FB440000}"/>
    <cellStyle name="Input 5 5 3 4" xfId="17670" xr:uid="{00000000-0005-0000-0000-0000FC440000}"/>
    <cellStyle name="Input 5 5 3 4 2" xfId="17671" xr:uid="{00000000-0005-0000-0000-0000FD440000}"/>
    <cellStyle name="Input 5 5 3 5" xfId="17672" xr:uid="{00000000-0005-0000-0000-0000FE440000}"/>
    <cellStyle name="Input 5 5 3 5 2" xfId="17673" xr:uid="{00000000-0005-0000-0000-0000FF440000}"/>
    <cellStyle name="Input 5 5 3 6" xfId="17674" xr:uid="{00000000-0005-0000-0000-000000450000}"/>
    <cellStyle name="Input 5 5 3 6 2" xfId="17675" xr:uid="{00000000-0005-0000-0000-000001450000}"/>
    <cellStyle name="Input 5 5 3 7" xfId="17676" xr:uid="{00000000-0005-0000-0000-000002450000}"/>
    <cellStyle name="Input 5 5 4" xfId="17677" xr:uid="{00000000-0005-0000-0000-000003450000}"/>
    <cellStyle name="Input 5 5 4 2" xfId="17678" xr:uid="{00000000-0005-0000-0000-000004450000}"/>
    <cellStyle name="Input 5 5 4 2 2" xfId="17679" xr:uid="{00000000-0005-0000-0000-000005450000}"/>
    <cellStyle name="Input 5 5 4 3" xfId="17680" xr:uid="{00000000-0005-0000-0000-000006450000}"/>
    <cellStyle name="Input 5 5 4 3 2" xfId="17681" xr:uid="{00000000-0005-0000-0000-000007450000}"/>
    <cellStyle name="Input 5 5 4 4" xfId="17682" xr:uid="{00000000-0005-0000-0000-000008450000}"/>
    <cellStyle name="Input 5 5 4 4 2" xfId="17683" xr:uid="{00000000-0005-0000-0000-000009450000}"/>
    <cellStyle name="Input 5 5 4 5" xfId="17684" xr:uid="{00000000-0005-0000-0000-00000A450000}"/>
    <cellStyle name="Input 5 5 4 6" xfId="17685" xr:uid="{00000000-0005-0000-0000-00000B450000}"/>
    <cellStyle name="Input 5 5 5" xfId="17686" xr:uid="{00000000-0005-0000-0000-00000C450000}"/>
    <cellStyle name="Input 5 5 5 2" xfId="17687" xr:uid="{00000000-0005-0000-0000-00000D450000}"/>
    <cellStyle name="Input 5 5 5 3" xfId="17688" xr:uid="{00000000-0005-0000-0000-00000E450000}"/>
    <cellStyle name="Input 5 5 6" xfId="17689" xr:uid="{00000000-0005-0000-0000-00000F450000}"/>
    <cellStyle name="Input 5 5 6 2" xfId="17690" xr:uid="{00000000-0005-0000-0000-000010450000}"/>
    <cellStyle name="Input 5 5 7" xfId="17691" xr:uid="{00000000-0005-0000-0000-000011450000}"/>
    <cellStyle name="Input 5 5 7 2" xfId="17692" xr:uid="{00000000-0005-0000-0000-000012450000}"/>
    <cellStyle name="Input 5 5 8" xfId="17693" xr:uid="{00000000-0005-0000-0000-000013450000}"/>
    <cellStyle name="Input 5 5 8 2" xfId="17694" xr:uid="{00000000-0005-0000-0000-000014450000}"/>
    <cellStyle name="Input 5 5 9" xfId="17695" xr:uid="{00000000-0005-0000-0000-000015450000}"/>
    <cellStyle name="Input 5 6" xfId="17696" xr:uid="{00000000-0005-0000-0000-000016450000}"/>
    <cellStyle name="Input 5 6 10" xfId="17697" xr:uid="{00000000-0005-0000-0000-000017450000}"/>
    <cellStyle name="Input 5 6 11" xfId="17698" xr:uid="{00000000-0005-0000-0000-000018450000}"/>
    <cellStyle name="Input 5 6 12" xfId="17699" xr:uid="{00000000-0005-0000-0000-000019450000}"/>
    <cellStyle name="Input 5 6 2" xfId="17700" xr:uid="{00000000-0005-0000-0000-00001A450000}"/>
    <cellStyle name="Input 5 6 2 2" xfId="17701" xr:uid="{00000000-0005-0000-0000-00001B450000}"/>
    <cellStyle name="Input 5 6 2 2 2" xfId="17702" xr:uid="{00000000-0005-0000-0000-00001C450000}"/>
    <cellStyle name="Input 5 6 2 2 2 2" xfId="17703" xr:uid="{00000000-0005-0000-0000-00001D450000}"/>
    <cellStyle name="Input 5 6 2 2 2 2 2" xfId="17704" xr:uid="{00000000-0005-0000-0000-00001E450000}"/>
    <cellStyle name="Input 5 6 2 2 2 3" xfId="17705" xr:uid="{00000000-0005-0000-0000-00001F450000}"/>
    <cellStyle name="Input 5 6 2 2 2 3 2" xfId="17706" xr:uid="{00000000-0005-0000-0000-000020450000}"/>
    <cellStyle name="Input 5 6 2 2 2 4" xfId="17707" xr:uid="{00000000-0005-0000-0000-000021450000}"/>
    <cellStyle name="Input 5 6 2 2 3" xfId="17708" xr:uid="{00000000-0005-0000-0000-000022450000}"/>
    <cellStyle name="Input 5 6 2 2 3 2" xfId="17709" xr:uid="{00000000-0005-0000-0000-000023450000}"/>
    <cellStyle name="Input 5 6 2 2 4" xfId="17710" xr:uid="{00000000-0005-0000-0000-000024450000}"/>
    <cellStyle name="Input 5 6 2 2 4 2" xfId="17711" xr:uid="{00000000-0005-0000-0000-000025450000}"/>
    <cellStyle name="Input 5 6 2 2 5" xfId="17712" xr:uid="{00000000-0005-0000-0000-000026450000}"/>
    <cellStyle name="Input 5 6 2 2 5 2" xfId="17713" xr:uid="{00000000-0005-0000-0000-000027450000}"/>
    <cellStyle name="Input 5 6 2 2 6" xfId="17714" xr:uid="{00000000-0005-0000-0000-000028450000}"/>
    <cellStyle name="Input 5 6 2 3" xfId="17715" xr:uid="{00000000-0005-0000-0000-000029450000}"/>
    <cellStyle name="Input 5 6 2 3 2" xfId="17716" xr:uid="{00000000-0005-0000-0000-00002A450000}"/>
    <cellStyle name="Input 5 6 2 3 2 2" xfId="17717" xr:uid="{00000000-0005-0000-0000-00002B450000}"/>
    <cellStyle name="Input 5 6 2 3 3" xfId="17718" xr:uid="{00000000-0005-0000-0000-00002C450000}"/>
    <cellStyle name="Input 5 6 2 3 3 2" xfId="17719" xr:uid="{00000000-0005-0000-0000-00002D450000}"/>
    <cellStyle name="Input 5 6 2 3 4" xfId="17720" xr:uid="{00000000-0005-0000-0000-00002E450000}"/>
    <cellStyle name="Input 5 6 2 4" xfId="17721" xr:uid="{00000000-0005-0000-0000-00002F450000}"/>
    <cellStyle name="Input 5 6 2 4 2" xfId="17722" xr:uid="{00000000-0005-0000-0000-000030450000}"/>
    <cellStyle name="Input 5 6 2 5" xfId="17723" xr:uid="{00000000-0005-0000-0000-000031450000}"/>
    <cellStyle name="Input 5 6 2 5 2" xfId="17724" xr:uid="{00000000-0005-0000-0000-000032450000}"/>
    <cellStyle name="Input 5 6 2 6" xfId="17725" xr:uid="{00000000-0005-0000-0000-000033450000}"/>
    <cellStyle name="Input 5 6 2 6 2" xfId="17726" xr:uid="{00000000-0005-0000-0000-000034450000}"/>
    <cellStyle name="Input 5 6 2 7" xfId="17727" xr:uid="{00000000-0005-0000-0000-000035450000}"/>
    <cellStyle name="Input 5 6 2 7 2" xfId="17728" xr:uid="{00000000-0005-0000-0000-000036450000}"/>
    <cellStyle name="Input 5 6 2 8" xfId="17729" xr:uid="{00000000-0005-0000-0000-000037450000}"/>
    <cellStyle name="Input 5 6 2 8 2" xfId="17730" xr:uid="{00000000-0005-0000-0000-000038450000}"/>
    <cellStyle name="Input 5 6 2 9" xfId="17731" xr:uid="{00000000-0005-0000-0000-000039450000}"/>
    <cellStyle name="Input 5 6 3" xfId="17732" xr:uid="{00000000-0005-0000-0000-00003A450000}"/>
    <cellStyle name="Input 5 6 3 2" xfId="17733" xr:uid="{00000000-0005-0000-0000-00003B450000}"/>
    <cellStyle name="Input 5 6 3 2 2" xfId="17734" xr:uid="{00000000-0005-0000-0000-00003C450000}"/>
    <cellStyle name="Input 5 6 3 2 2 2" xfId="17735" xr:uid="{00000000-0005-0000-0000-00003D450000}"/>
    <cellStyle name="Input 5 6 3 2 3" xfId="17736" xr:uid="{00000000-0005-0000-0000-00003E450000}"/>
    <cellStyle name="Input 5 6 3 2 3 2" xfId="17737" xr:uid="{00000000-0005-0000-0000-00003F450000}"/>
    <cellStyle name="Input 5 6 3 2 4" xfId="17738" xr:uid="{00000000-0005-0000-0000-000040450000}"/>
    <cellStyle name="Input 5 6 3 3" xfId="17739" xr:uid="{00000000-0005-0000-0000-000041450000}"/>
    <cellStyle name="Input 5 6 3 3 2" xfId="17740" xr:uid="{00000000-0005-0000-0000-000042450000}"/>
    <cellStyle name="Input 5 6 3 4" xfId="17741" xr:uid="{00000000-0005-0000-0000-000043450000}"/>
    <cellStyle name="Input 5 6 3 4 2" xfId="17742" xr:uid="{00000000-0005-0000-0000-000044450000}"/>
    <cellStyle name="Input 5 6 3 5" xfId="17743" xr:uid="{00000000-0005-0000-0000-000045450000}"/>
    <cellStyle name="Input 5 6 3 5 2" xfId="17744" xr:uid="{00000000-0005-0000-0000-000046450000}"/>
    <cellStyle name="Input 5 6 3 6" xfId="17745" xr:uid="{00000000-0005-0000-0000-000047450000}"/>
    <cellStyle name="Input 5 6 3 6 2" xfId="17746" xr:uid="{00000000-0005-0000-0000-000048450000}"/>
    <cellStyle name="Input 5 6 3 7" xfId="17747" xr:uid="{00000000-0005-0000-0000-000049450000}"/>
    <cellStyle name="Input 5 6 3 7 2" xfId="17748" xr:uid="{00000000-0005-0000-0000-00004A450000}"/>
    <cellStyle name="Input 5 6 3 8" xfId="17749" xr:uid="{00000000-0005-0000-0000-00004B450000}"/>
    <cellStyle name="Input 5 6 4" xfId="17750" xr:uid="{00000000-0005-0000-0000-00004C450000}"/>
    <cellStyle name="Input 5 6 4 2" xfId="17751" xr:uid="{00000000-0005-0000-0000-00004D450000}"/>
    <cellStyle name="Input 5 6 4 2 2" xfId="17752" xr:uid="{00000000-0005-0000-0000-00004E450000}"/>
    <cellStyle name="Input 5 6 4 3" xfId="17753" xr:uid="{00000000-0005-0000-0000-00004F450000}"/>
    <cellStyle name="Input 5 6 4 3 2" xfId="17754" xr:uid="{00000000-0005-0000-0000-000050450000}"/>
    <cellStyle name="Input 5 6 4 4" xfId="17755" xr:uid="{00000000-0005-0000-0000-000051450000}"/>
    <cellStyle name="Input 5 6 4 4 2" xfId="17756" xr:uid="{00000000-0005-0000-0000-000052450000}"/>
    <cellStyle name="Input 5 6 4 5" xfId="17757" xr:uid="{00000000-0005-0000-0000-000053450000}"/>
    <cellStyle name="Input 5 6 4 6" xfId="17758" xr:uid="{00000000-0005-0000-0000-000054450000}"/>
    <cellStyle name="Input 5 6 5" xfId="17759" xr:uid="{00000000-0005-0000-0000-000055450000}"/>
    <cellStyle name="Input 5 6 5 2" xfId="17760" xr:uid="{00000000-0005-0000-0000-000056450000}"/>
    <cellStyle name="Input 5 6 5 3" xfId="17761" xr:uid="{00000000-0005-0000-0000-000057450000}"/>
    <cellStyle name="Input 5 6 6" xfId="17762" xr:uid="{00000000-0005-0000-0000-000058450000}"/>
    <cellStyle name="Input 5 6 6 2" xfId="17763" xr:uid="{00000000-0005-0000-0000-000059450000}"/>
    <cellStyle name="Input 5 6 7" xfId="17764" xr:uid="{00000000-0005-0000-0000-00005A450000}"/>
    <cellStyle name="Input 5 6 7 2" xfId="17765" xr:uid="{00000000-0005-0000-0000-00005B450000}"/>
    <cellStyle name="Input 5 6 8" xfId="17766" xr:uid="{00000000-0005-0000-0000-00005C450000}"/>
    <cellStyle name="Input 5 6 8 2" xfId="17767" xr:uid="{00000000-0005-0000-0000-00005D450000}"/>
    <cellStyle name="Input 5 6 9" xfId="17768" xr:uid="{00000000-0005-0000-0000-00005E450000}"/>
    <cellStyle name="Input 5 6 9 2" xfId="17769" xr:uid="{00000000-0005-0000-0000-00005F450000}"/>
    <cellStyle name="Input 5 7" xfId="17770" xr:uid="{00000000-0005-0000-0000-000060450000}"/>
    <cellStyle name="Input 5 7 2" xfId="17771" xr:uid="{00000000-0005-0000-0000-000061450000}"/>
    <cellStyle name="Input 5 7 2 2" xfId="17772" xr:uid="{00000000-0005-0000-0000-000062450000}"/>
    <cellStyle name="Input 5 7 2 2 2" xfId="17773" xr:uid="{00000000-0005-0000-0000-000063450000}"/>
    <cellStyle name="Input 5 7 2 2 2 2" xfId="17774" xr:uid="{00000000-0005-0000-0000-000064450000}"/>
    <cellStyle name="Input 5 7 2 2 3" xfId="17775" xr:uid="{00000000-0005-0000-0000-000065450000}"/>
    <cellStyle name="Input 5 7 2 2 3 2" xfId="17776" xr:uid="{00000000-0005-0000-0000-000066450000}"/>
    <cellStyle name="Input 5 7 2 2 4" xfId="17777" xr:uid="{00000000-0005-0000-0000-000067450000}"/>
    <cellStyle name="Input 5 7 2 3" xfId="17778" xr:uid="{00000000-0005-0000-0000-000068450000}"/>
    <cellStyle name="Input 5 7 2 3 2" xfId="17779" xr:uid="{00000000-0005-0000-0000-000069450000}"/>
    <cellStyle name="Input 5 7 2 4" xfId="17780" xr:uid="{00000000-0005-0000-0000-00006A450000}"/>
    <cellStyle name="Input 5 7 2 4 2" xfId="17781" xr:uid="{00000000-0005-0000-0000-00006B450000}"/>
    <cellStyle name="Input 5 7 2 5" xfId="17782" xr:uid="{00000000-0005-0000-0000-00006C450000}"/>
    <cellStyle name="Input 5 7 2 5 2" xfId="17783" xr:uid="{00000000-0005-0000-0000-00006D450000}"/>
    <cellStyle name="Input 5 7 2 6" xfId="17784" xr:uid="{00000000-0005-0000-0000-00006E450000}"/>
    <cellStyle name="Input 5 7 3" xfId="17785" xr:uid="{00000000-0005-0000-0000-00006F450000}"/>
    <cellStyle name="Input 5 7 3 2" xfId="17786" xr:uid="{00000000-0005-0000-0000-000070450000}"/>
    <cellStyle name="Input 5 7 3 2 2" xfId="17787" xr:uid="{00000000-0005-0000-0000-000071450000}"/>
    <cellStyle name="Input 5 7 3 3" xfId="17788" xr:uid="{00000000-0005-0000-0000-000072450000}"/>
    <cellStyle name="Input 5 7 3 3 2" xfId="17789" xr:uid="{00000000-0005-0000-0000-000073450000}"/>
    <cellStyle name="Input 5 7 3 4" xfId="17790" xr:uid="{00000000-0005-0000-0000-000074450000}"/>
    <cellStyle name="Input 5 7 3 4 2" xfId="17791" xr:uid="{00000000-0005-0000-0000-000075450000}"/>
    <cellStyle name="Input 5 7 3 5" xfId="17792" xr:uid="{00000000-0005-0000-0000-000076450000}"/>
    <cellStyle name="Input 5 7 3 6" xfId="17793" xr:uid="{00000000-0005-0000-0000-000077450000}"/>
    <cellStyle name="Input 5 7 4" xfId="17794" xr:uid="{00000000-0005-0000-0000-000078450000}"/>
    <cellStyle name="Input 5 7 4 2" xfId="17795" xr:uid="{00000000-0005-0000-0000-000079450000}"/>
    <cellStyle name="Input 5 7 5" xfId="17796" xr:uid="{00000000-0005-0000-0000-00007A450000}"/>
    <cellStyle name="Input 5 7 5 2" xfId="17797" xr:uid="{00000000-0005-0000-0000-00007B450000}"/>
    <cellStyle name="Input 5 7 6" xfId="17798" xr:uid="{00000000-0005-0000-0000-00007C450000}"/>
    <cellStyle name="Input 5 8" xfId="17799" xr:uid="{00000000-0005-0000-0000-00007D450000}"/>
    <cellStyle name="Input 5 8 2" xfId="17800" xr:uid="{00000000-0005-0000-0000-00007E450000}"/>
    <cellStyle name="Input 5 8 2 2" xfId="17801" xr:uid="{00000000-0005-0000-0000-00007F450000}"/>
    <cellStyle name="Input 5 8 2 2 2" xfId="17802" xr:uid="{00000000-0005-0000-0000-000080450000}"/>
    <cellStyle name="Input 5 8 2 2 3" xfId="17803" xr:uid="{00000000-0005-0000-0000-000081450000}"/>
    <cellStyle name="Input 5 8 2 3" xfId="17804" xr:uid="{00000000-0005-0000-0000-000082450000}"/>
    <cellStyle name="Input 5 8 2 3 2" xfId="17805" xr:uid="{00000000-0005-0000-0000-000083450000}"/>
    <cellStyle name="Input 5 8 2 4" xfId="17806" xr:uid="{00000000-0005-0000-0000-000084450000}"/>
    <cellStyle name="Input 5 8 2 4 2" xfId="17807" xr:uid="{00000000-0005-0000-0000-000085450000}"/>
    <cellStyle name="Input 5 8 2 5" xfId="17808" xr:uid="{00000000-0005-0000-0000-000086450000}"/>
    <cellStyle name="Input 5 8 3" xfId="17809" xr:uid="{00000000-0005-0000-0000-000087450000}"/>
    <cellStyle name="Input 5 8 3 2" xfId="17810" xr:uid="{00000000-0005-0000-0000-000088450000}"/>
    <cellStyle name="Input 5 8 3 3" xfId="17811" xr:uid="{00000000-0005-0000-0000-000089450000}"/>
    <cellStyle name="Input 5 8 4" xfId="17812" xr:uid="{00000000-0005-0000-0000-00008A450000}"/>
    <cellStyle name="Input 5 8 4 2" xfId="17813" xr:uid="{00000000-0005-0000-0000-00008B450000}"/>
    <cellStyle name="Input 5 8 5" xfId="17814" xr:uid="{00000000-0005-0000-0000-00008C450000}"/>
    <cellStyle name="Input 5 8 5 2" xfId="17815" xr:uid="{00000000-0005-0000-0000-00008D450000}"/>
    <cellStyle name="Input 5 8 6" xfId="17816" xr:uid="{00000000-0005-0000-0000-00008E450000}"/>
    <cellStyle name="Input 5 9" xfId="17817" xr:uid="{00000000-0005-0000-0000-00008F450000}"/>
    <cellStyle name="Input 5 9 2" xfId="17818" xr:uid="{00000000-0005-0000-0000-000090450000}"/>
    <cellStyle name="Input 5 9 2 2" xfId="17819" xr:uid="{00000000-0005-0000-0000-000091450000}"/>
    <cellStyle name="Input 5 9 3" xfId="17820" xr:uid="{00000000-0005-0000-0000-000092450000}"/>
    <cellStyle name="Input 5 9 3 2" xfId="17821" xr:uid="{00000000-0005-0000-0000-000093450000}"/>
    <cellStyle name="Input 5 9 4" xfId="17822" xr:uid="{00000000-0005-0000-0000-000094450000}"/>
    <cellStyle name="Input 5 9 4 2" xfId="17823" xr:uid="{00000000-0005-0000-0000-000095450000}"/>
    <cellStyle name="Input 5 9 5" xfId="17824" xr:uid="{00000000-0005-0000-0000-000096450000}"/>
    <cellStyle name="k" xfId="17825" xr:uid="{00000000-0005-0000-0000-000097450000}"/>
    <cellStyle name="k 2" xfId="17826" xr:uid="{00000000-0005-0000-0000-000098450000}"/>
    <cellStyle name="k 2 2" xfId="17827" xr:uid="{00000000-0005-0000-0000-000099450000}"/>
    <cellStyle name="k 2 3" xfId="17828" xr:uid="{00000000-0005-0000-0000-00009A450000}"/>
    <cellStyle name="k 3" xfId="17829" xr:uid="{00000000-0005-0000-0000-00009B450000}"/>
    <cellStyle name="k 3 2" xfId="17830" xr:uid="{00000000-0005-0000-0000-00009C450000}"/>
    <cellStyle name="k 3 3" xfId="17831" xr:uid="{00000000-0005-0000-0000-00009D450000}"/>
    <cellStyle name="k 4" xfId="17832" xr:uid="{00000000-0005-0000-0000-00009E450000}"/>
    <cellStyle name="L" xfId="17833" xr:uid="{00000000-0005-0000-0000-00009F450000}"/>
    <cellStyle name="L 2" xfId="17834" xr:uid="{00000000-0005-0000-0000-0000A0450000}"/>
    <cellStyle name="L 2 2" xfId="17835" xr:uid="{00000000-0005-0000-0000-0000A1450000}"/>
    <cellStyle name="L 2 3" xfId="17836" xr:uid="{00000000-0005-0000-0000-0000A2450000}"/>
    <cellStyle name="L 3" xfId="17837" xr:uid="{00000000-0005-0000-0000-0000A3450000}"/>
    <cellStyle name="L 3 2" xfId="17838" xr:uid="{00000000-0005-0000-0000-0000A4450000}"/>
    <cellStyle name="L 3 3" xfId="17839" xr:uid="{00000000-0005-0000-0000-0000A5450000}"/>
    <cellStyle name="L 4" xfId="17840" xr:uid="{00000000-0005-0000-0000-0000A6450000}"/>
    <cellStyle name="Labels - Style3" xfId="17841" xr:uid="{00000000-0005-0000-0000-0000A7450000}"/>
    <cellStyle name="Labels - Style3 10" xfId="17842" xr:uid="{00000000-0005-0000-0000-0000A8450000}"/>
    <cellStyle name="Labels - Style3 10 2" xfId="17843" xr:uid="{00000000-0005-0000-0000-0000A9450000}"/>
    <cellStyle name="Labels - Style3 10 3" xfId="17844" xr:uid="{00000000-0005-0000-0000-0000AA450000}"/>
    <cellStyle name="Labels - Style3 11" xfId="17845" xr:uid="{00000000-0005-0000-0000-0000AB450000}"/>
    <cellStyle name="Labels - Style3 11 2" xfId="17846" xr:uid="{00000000-0005-0000-0000-0000AC450000}"/>
    <cellStyle name="Labels - Style3 12" xfId="17847" xr:uid="{00000000-0005-0000-0000-0000AD450000}"/>
    <cellStyle name="Labels - Style3 13" xfId="17848" xr:uid="{00000000-0005-0000-0000-0000AE450000}"/>
    <cellStyle name="Labels - Style3 14" xfId="17849" xr:uid="{00000000-0005-0000-0000-0000AF450000}"/>
    <cellStyle name="Labels - Style3 15" xfId="17850" xr:uid="{00000000-0005-0000-0000-0000B0450000}"/>
    <cellStyle name="Labels - Style3 16" xfId="17851" xr:uid="{00000000-0005-0000-0000-0000B1450000}"/>
    <cellStyle name="Labels - Style3 2" xfId="17852" xr:uid="{00000000-0005-0000-0000-0000B2450000}"/>
    <cellStyle name="Labels - Style3 2 10" xfId="17853" xr:uid="{00000000-0005-0000-0000-0000B3450000}"/>
    <cellStyle name="Labels - Style3 2 11" xfId="17854" xr:uid="{00000000-0005-0000-0000-0000B4450000}"/>
    <cellStyle name="Labels - Style3 2 12" xfId="17855" xr:uid="{00000000-0005-0000-0000-0000B5450000}"/>
    <cellStyle name="Labels - Style3 2 13" xfId="17856" xr:uid="{00000000-0005-0000-0000-0000B6450000}"/>
    <cellStyle name="Labels - Style3 2 14" xfId="17857" xr:uid="{00000000-0005-0000-0000-0000B7450000}"/>
    <cellStyle name="Labels - Style3 2 2" xfId="17858" xr:uid="{00000000-0005-0000-0000-0000B8450000}"/>
    <cellStyle name="Labels - Style3 2 2 10" xfId="17859" xr:uid="{00000000-0005-0000-0000-0000B9450000}"/>
    <cellStyle name="Labels - Style3 2 2 10 2" xfId="17860" xr:uid="{00000000-0005-0000-0000-0000BA450000}"/>
    <cellStyle name="Labels - Style3 2 2 10 2 2" xfId="17861" xr:uid="{00000000-0005-0000-0000-0000BB450000}"/>
    <cellStyle name="Labels - Style3 2 2 10 2 3" xfId="17862" xr:uid="{00000000-0005-0000-0000-0000BC450000}"/>
    <cellStyle name="Labels - Style3 2 2 10 2 4" xfId="17863" xr:uid="{00000000-0005-0000-0000-0000BD450000}"/>
    <cellStyle name="Labels - Style3 2 2 10 2 5" xfId="17864" xr:uid="{00000000-0005-0000-0000-0000BE450000}"/>
    <cellStyle name="Labels - Style3 2 2 10 2 6" xfId="17865" xr:uid="{00000000-0005-0000-0000-0000BF450000}"/>
    <cellStyle name="Labels - Style3 2 2 10 3" xfId="17866" xr:uid="{00000000-0005-0000-0000-0000C0450000}"/>
    <cellStyle name="Labels - Style3 2 2 10 3 2" xfId="17867" xr:uid="{00000000-0005-0000-0000-0000C1450000}"/>
    <cellStyle name="Labels - Style3 2 2 10 3 3" xfId="17868" xr:uid="{00000000-0005-0000-0000-0000C2450000}"/>
    <cellStyle name="Labels - Style3 2 2 10 3 4" xfId="17869" xr:uid="{00000000-0005-0000-0000-0000C3450000}"/>
    <cellStyle name="Labels - Style3 2 2 10 3 5" xfId="17870" xr:uid="{00000000-0005-0000-0000-0000C4450000}"/>
    <cellStyle name="Labels - Style3 2 2 10 3 6" xfId="17871" xr:uid="{00000000-0005-0000-0000-0000C5450000}"/>
    <cellStyle name="Labels - Style3 2 2 10 4" xfId="17872" xr:uid="{00000000-0005-0000-0000-0000C6450000}"/>
    <cellStyle name="Labels - Style3 2 2 10 4 2" xfId="17873" xr:uid="{00000000-0005-0000-0000-0000C7450000}"/>
    <cellStyle name="Labels - Style3 2 2 10 5" xfId="17874" xr:uid="{00000000-0005-0000-0000-0000C8450000}"/>
    <cellStyle name="Labels - Style3 2 2 10 6" xfId="17875" xr:uid="{00000000-0005-0000-0000-0000C9450000}"/>
    <cellStyle name="Labels - Style3 2 2 10 7" xfId="17876" xr:uid="{00000000-0005-0000-0000-0000CA450000}"/>
    <cellStyle name="Labels - Style3 2 2 10 8" xfId="17877" xr:uid="{00000000-0005-0000-0000-0000CB450000}"/>
    <cellStyle name="Labels - Style3 2 2 11" xfId="17878" xr:uid="{00000000-0005-0000-0000-0000CC450000}"/>
    <cellStyle name="Labels - Style3 2 2 11 2" xfId="17879" xr:uid="{00000000-0005-0000-0000-0000CD450000}"/>
    <cellStyle name="Labels - Style3 2 2 11 3" xfId="17880" xr:uid="{00000000-0005-0000-0000-0000CE450000}"/>
    <cellStyle name="Labels - Style3 2 2 11 4" xfId="17881" xr:uid="{00000000-0005-0000-0000-0000CF450000}"/>
    <cellStyle name="Labels - Style3 2 2 11 5" xfId="17882" xr:uid="{00000000-0005-0000-0000-0000D0450000}"/>
    <cellStyle name="Labels - Style3 2 2 11 6" xfId="17883" xr:uid="{00000000-0005-0000-0000-0000D1450000}"/>
    <cellStyle name="Labels - Style3 2 2 12" xfId="17884" xr:uid="{00000000-0005-0000-0000-0000D2450000}"/>
    <cellStyle name="Labels - Style3 2 2 12 2" xfId="17885" xr:uid="{00000000-0005-0000-0000-0000D3450000}"/>
    <cellStyle name="Labels - Style3 2 2 12 3" xfId="17886" xr:uid="{00000000-0005-0000-0000-0000D4450000}"/>
    <cellStyle name="Labels - Style3 2 2 12 4" xfId="17887" xr:uid="{00000000-0005-0000-0000-0000D5450000}"/>
    <cellStyle name="Labels - Style3 2 2 12 5" xfId="17888" xr:uid="{00000000-0005-0000-0000-0000D6450000}"/>
    <cellStyle name="Labels - Style3 2 2 12 6" xfId="17889" xr:uid="{00000000-0005-0000-0000-0000D7450000}"/>
    <cellStyle name="Labels - Style3 2 2 13" xfId="17890" xr:uid="{00000000-0005-0000-0000-0000D8450000}"/>
    <cellStyle name="Labels - Style3 2 2 13 2" xfId="17891" xr:uid="{00000000-0005-0000-0000-0000D9450000}"/>
    <cellStyle name="Labels - Style3 2 2 14" xfId="17892" xr:uid="{00000000-0005-0000-0000-0000DA450000}"/>
    <cellStyle name="Labels - Style3 2 2 15" xfId="17893" xr:uid="{00000000-0005-0000-0000-0000DB450000}"/>
    <cellStyle name="Labels - Style3 2 2 16" xfId="17894" xr:uid="{00000000-0005-0000-0000-0000DC450000}"/>
    <cellStyle name="Labels - Style3 2 2 17" xfId="17895" xr:uid="{00000000-0005-0000-0000-0000DD450000}"/>
    <cellStyle name="Labels - Style3 2 2 18" xfId="17896" xr:uid="{00000000-0005-0000-0000-0000DE450000}"/>
    <cellStyle name="Labels - Style3 2 2 19" xfId="17897" xr:uid="{00000000-0005-0000-0000-0000DF450000}"/>
    <cellStyle name="Labels - Style3 2 2 2" xfId="17898" xr:uid="{00000000-0005-0000-0000-0000E0450000}"/>
    <cellStyle name="Labels - Style3 2 2 2 10" xfId="17899" xr:uid="{00000000-0005-0000-0000-0000E1450000}"/>
    <cellStyle name="Labels - Style3 2 2 2 2" xfId="17900" xr:uid="{00000000-0005-0000-0000-0000E2450000}"/>
    <cellStyle name="Labels - Style3 2 2 2 2 2" xfId="17901" xr:uid="{00000000-0005-0000-0000-0000E3450000}"/>
    <cellStyle name="Labels - Style3 2 2 2 2 2 2" xfId="17902" xr:uid="{00000000-0005-0000-0000-0000E4450000}"/>
    <cellStyle name="Labels - Style3 2 2 2 2 2 2 2" xfId="17903" xr:uid="{00000000-0005-0000-0000-0000E5450000}"/>
    <cellStyle name="Labels - Style3 2 2 2 2 2 3" xfId="17904" xr:uid="{00000000-0005-0000-0000-0000E6450000}"/>
    <cellStyle name="Labels - Style3 2 2 2 2 2 3 2" xfId="17905" xr:uid="{00000000-0005-0000-0000-0000E7450000}"/>
    <cellStyle name="Labels - Style3 2 2 2 2 2 4" xfId="17906" xr:uid="{00000000-0005-0000-0000-0000E8450000}"/>
    <cellStyle name="Labels - Style3 2 2 2 2 2 4 2" xfId="17907" xr:uid="{00000000-0005-0000-0000-0000E9450000}"/>
    <cellStyle name="Labels - Style3 2 2 2 2 2 5" xfId="17908" xr:uid="{00000000-0005-0000-0000-0000EA450000}"/>
    <cellStyle name="Labels - Style3 2 2 2 2 2 5 2" xfId="17909" xr:uid="{00000000-0005-0000-0000-0000EB450000}"/>
    <cellStyle name="Labels - Style3 2 2 2 2 2 6" xfId="17910" xr:uid="{00000000-0005-0000-0000-0000EC450000}"/>
    <cellStyle name="Labels - Style3 2 2 2 2 2 6 2" xfId="17911" xr:uid="{00000000-0005-0000-0000-0000ED450000}"/>
    <cellStyle name="Labels - Style3 2 2 2 2 2 7" xfId="17912" xr:uid="{00000000-0005-0000-0000-0000EE450000}"/>
    <cellStyle name="Labels - Style3 2 2 2 2 2 8" xfId="17913" xr:uid="{00000000-0005-0000-0000-0000EF450000}"/>
    <cellStyle name="Labels - Style3 2 2 2 2 3" xfId="17914" xr:uid="{00000000-0005-0000-0000-0000F0450000}"/>
    <cellStyle name="Labels - Style3 2 2 2 2 3 2" xfId="17915" xr:uid="{00000000-0005-0000-0000-0000F1450000}"/>
    <cellStyle name="Labels - Style3 2 2 2 2 4" xfId="17916" xr:uid="{00000000-0005-0000-0000-0000F2450000}"/>
    <cellStyle name="Labels - Style3 2 2 2 2 4 2" xfId="17917" xr:uid="{00000000-0005-0000-0000-0000F3450000}"/>
    <cellStyle name="Labels - Style3 2 2 2 2 5" xfId="17918" xr:uid="{00000000-0005-0000-0000-0000F4450000}"/>
    <cellStyle name="Labels - Style3 2 2 2 2 5 2" xfId="17919" xr:uid="{00000000-0005-0000-0000-0000F5450000}"/>
    <cellStyle name="Labels - Style3 2 2 2 2 6" xfId="17920" xr:uid="{00000000-0005-0000-0000-0000F6450000}"/>
    <cellStyle name="Labels - Style3 2 2 2 2 6 2" xfId="17921" xr:uid="{00000000-0005-0000-0000-0000F7450000}"/>
    <cellStyle name="Labels - Style3 2 2 2 2 7" xfId="17922" xr:uid="{00000000-0005-0000-0000-0000F8450000}"/>
    <cellStyle name="Labels - Style3 2 2 2 2 7 2" xfId="17923" xr:uid="{00000000-0005-0000-0000-0000F9450000}"/>
    <cellStyle name="Labels - Style3 2 2 2 2 8" xfId="17924" xr:uid="{00000000-0005-0000-0000-0000FA450000}"/>
    <cellStyle name="Labels - Style3 2 2 2 3" xfId="17925" xr:uid="{00000000-0005-0000-0000-0000FB450000}"/>
    <cellStyle name="Labels - Style3 2 2 2 3 2" xfId="17926" xr:uid="{00000000-0005-0000-0000-0000FC450000}"/>
    <cellStyle name="Labels - Style3 2 2 2 3 2 2" xfId="17927" xr:uid="{00000000-0005-0000-0000-0000FD450000}"/>
    <cellStyle name="Labels - Style3 2 2 2 3 2 2 2" xfId="17928" xr:uid="{00000000-0005-0000-0000-0000FE450000}"/>
    <cellStyle name="Labels - Style3 2 2 2 3 2 3" xfId="17929" xr:uid="{00000000-0005-0000-0000-0000FF450000}"/>
    <cellStyle name="Labels - Style3 2 2 2 3 2 3 2" xfId="17930" xr:uid="{00000000-0005-0000-0000-000000460000}"/>
    <cellStyle name="Labels - Style3 2 2 2 3 2 4" xfId="17931" xr:uid="{00000000-0005-0000-0000-000001460000}"/>
    <cellStyle name="Labels - Style3 2 2 2 3 3" xfId="17932" xr:uid="{00000000-0005-0000-0000-000002460000}"/>
    <cellStyle name="Labels - Style3 2 2 2 3 3 2" xfId="17933" xr:uid="{00000000-0005-0000-0000-000003460000}"/>
    <cellStyle name="Labels - Style3 2 2 2 3 4" xfId="17934" xr:uid="{00000000-0005-0000-0000-000004460000}"/>
    <cellStyle name="Labels - Style3 2 2 2 3 4 2" xfId="17935" xr:uid="{00000000-0005-0000-0000-000005460000}"/>
    <cellStyle name="Labels - Style3 2 2 2 3 5" xfId="17936" xr:uid="{00000000-0005-0000-0000-000006460000}"/>
    <cellStyle name="Labels - Style3 2 2 2 3 5 2" xfId="17937" xr:uid="{00000000-0005-0000-0000-000007460000}"/>
    <cellStyle name="Labels - Style3 2 2 2 3 6" xfId="17938" xr:uid="{00000000-0005-0000-0000-000008460000}"/>
    <cellStyle name="Labels - Style3 2 2 2 3 6 2" xfId="17939" xr:uid="{00000000-0005-0000-0000-000009460000}"/>
    <cellStyle name="Labels - Style3 2 2 2 3 7" xfId="17940" xr:uid="{00000000-0005-0000-0000-00000A460000}"/>
    <cellStyle name="Labels - Style3 2 2 2 3 7 2" xfId="17941" xr:uid="{00000000-0005-0000-0000-00000B460000}"/>
    <cellStyle name="Labels - Style3 2 2 2 3 8" xfId="17942" xr:uid="{00000000-0005-0000-0000-00000C460000}"/>
    <cellStyle name="Labels - Style3 2 2 2 4" xfId="17943" xr:uid="{00000000-0005-0000-0000-00000D460000}"/>
    <cellStyle name="Labels - Style3 2 2 2 4 2" xfId="17944" xr:uid="{00000000-0005-0000-0000-00000E460000}"/>
    <cellStyle name="Labels - Style3 2 2 2 4 3" xfId="17945" xr:uid="{00000000-0005-0000-0000-00000F460000}"/>
    <cellStyle name="Labels - Style3 2 2 2 4 4" xfId="17946" xr:uid="{00000000-0005-0000-0000-000010460000}"/>
    <cellStyle name="Labels - Style3 2 2 2 4 5" xfId="17947" xr:uid="{00000000-0005-0000-0000-000011460000}"/>
    <cellStyle name="Labels - Style3 2 2 2 5" xfId="17948" xr:uid="{00000000-0005-0000-0000-000012460000}"/>
    <cellStyle name="Labels - Style3 2 2 2 5 2" xfId="17949" xr:uid="{00000000-0005-0000-0000-000013460000}"/>
    <cellStyle name="Labels - Style3 2 2 2 5 3" xfId="17950" xr:uid="{00000000-0005-0000-0000-000014460000}"/>
    <cellStyle name="Labels - Style3 2 2 2 5 4" xfId="17951" xr:uid="{00000000-0005-0000-0000-000015460000}"/>
    <cellStyle name="Labels - Style3 2 2 2 5 5" xfId="17952" xr:uid="{00000000-0005-0000-0000-000016460000}"/>
    <cellStyle name="Labels - Style3 2 2 2 6" xfId="17953" xr:uid="{00000000-0005-0000-0000-000017460000}"/>
    <cellStyle name="Labels - Style3 2 2 2 6 2" xfId="17954" xr:uid="{00000000-0005-0000-0000-000018460000}"/>
    <cellStyle name="Labels - Style3 2 2 2 7" xfId="17955" xr:uid="{00000000-0005-0000-0000-000019460000}"/>
    <cellStyle name="Labels - Style3 2 2 2 7 2" xfId="17956" xr:uid="{00000000-0005-0000-0000-00001A460000}"/>
    <cellStyle name="Labels - Style3 2 2 2 8" xfId="17957" xr:uid="{00000000-0005-0000-0000-00001B460000}"/>
    <cellStyle name="Labels - Style3 2 2 2 8 2" xfId="17958" xr:uid="{00000000-0005-0000-0000-00001C460000}"/>
    <cellStyle name="Labels - Style3 2 2 2 9" xfId="17959" xr:uid="{00000000-0005-0000-0000-00001D460000}"/>
    <cellStyle name="Labels - Style3 2 2 20" xfId="17960" xr:uid="{00000000-0005-0000-0000-00001E460000}"/>
    <cellStyle name="Labels - Style3 2 2 3" xfId="17961" xr:uid="{00000000-0005-0000-0000-00001F460000}"/>
    <cellStyle name="Labels - Style3 2 2 3 10" xfId="17962" xr:uid="{00000000-0005-0000-0000-000020460000}"/>
    <cellStyle name="Labels - Style3 2 2 3 2" xfId="17963" xr:uid="{00000000-0005-0000-0000-000021460000}"/>
    <cellStyle name="Labels - Style3 2 2 3 2 2" xfId="17964" xr:uid="{00000000-0005-0000-0000-000022460000}"/>
    <cellStyle name="Labels - Style3 2 2 3 2 2 2" xfId="17965" xr:uid="{00000000-0005-0000-0000-000023460000}"/>
    <cellStyle name="Labels - Style3 2 2 3 2 2 3" xfId="17966" xr:uid="{00000000-0005-0000-0000-000024460000}"/>
    <cellStyle name="Labels - Style3 2 2 3 2 2 4" xfId="17967" xr:uid="{00000000-0005-0000-0000-000025460000}"/>
    <cellStyle name="Labels - Style3 2 2 3 2 2 5" xfId="17968" xr:uid="{00000000-0005-0000-0000-000026460000}"/>
    <cellStyle name="Labels - Style3 2 2 3 2 3" xfId="17969" xr:uid="{00000000-0005-0000-0000-000027460000}"/>
    <cellStyle name="Labels - Style3 2 2 3 2 3 2" xfId="17970" xr:uid="{00000000-0005-0000-0000-000028460000}"/>
    <cellStyle name="Labels - Style3 2 2 3 2 3 3" xfId="17971" xr:uid="{00000000-0005-0000-0000-000029460000}"/>
    <cellStyle name="Labels - Style3 2 2 3 2 3 4" xfId="17972" xr:uid="{00000000-0005-0000-0000-00002A460000}"/>
    <cellStyle name="Labels - Style3 2 2 3 2 3 5" xfId="17973" xr:uid="{00000000-0005-0000-0000-00002B460000}"/>
    <cellStyle name="Labels - Style3 2 2 3 2 4" xfId="17974" xr:uid="{00000000-0005-0000-0000-00002C460000}"/>
    <cellStyle name="Labels - Style3 2 2 3 2 4 2" xfId="17975" xr:uid="{00000000-0005-0000-0000-00002D460000}"/>
    <cellStyle name="Labels - Style3 2 2 3 2 5" xfId="17976" xr:uid="{00000000-0005-0000-0000-00002E460000}"/>
    <cellStyle name="Labels - Style3 2 2 3 2 5 2" xfId="17977" xr:uid="{00000000-0005-0000-0000-00002F460000}"/>
    <cellStyle name="Labels - Style3 2 2 3 2 6" xfId="17978" xr:uid="{00000000-0005-0000-0000-000030460000}"/>
    <cellStyle name="Labels - Style3 2 2 3 2 6 2" xfId="17979" xr:uid="{00000000-0005-0000-0000-000031460000}"/>
    <cellStyle name="Labels - Style3 2 2 3 2 7" xfId="17980" xr:uid="{00000000-0005-0000-0000-000032460000}"/>
    <cellStyle name="Labels - Style3 2 2 3 2 8" xfId="17981" xr:uid="{00000000-0005-0000-0000-000033460000}"/>
    <cellStyle name="Labels - Style3 2 2 3 3" xfId="17982" xr:uid="{00000000-0005-0000-0000-000034460000}"/>
    <cellStyle name="Labels - Style3 2 2 3 3 2" xfId="17983" xr:uid="{00000000-0005-0000-0000-000035460000}"/>
    <cellStyle name="Labels - Style3 2 2 3 3 2 2" xfId="17984" xr:uid="{00000000-0005-0000-0000-000036460000}"/>
    <cellStyle name="Labels - Style3 2 2 3 3 3" xfId="17985" xr:uid="{00000000-0005-0000-0000-000037460000}"/>
    <cellStyle name="Labels - Style3 2 2 3 3 4" xfId="17986" xr:uid="{00000000-0005-0000-0000-000038460000}"/>
    <cellStyle name="Labels - Style3 2 2 3 3 5" xfId="17987" xr:uid="{00000000-0005-0000-0000-000039460000}"/>
    <cellStyle name="Labels - Style3 2 2 3 3 6" xfId="17988" xr:uid="{00000000-0005-0000-0000-00003A460000}"/>
    <cellStyle name="Labels - Style3 2 2 3 4" xfId="17989" xr:uid="{00000000-0005-0000-0000-00003B460000}"/>
    <cellStyle name="Labels - Style3 2 2 3 4 2" xfId="17990" xr:uid="{00000000-0005-0000-0000-00003C460000}"/>
    <cellStyle name="Labels - Style3 2 2 3 4 3" xfId="17991" xr:uid="{00000000-0005-0000-0000-00003D460000}"/>
    <cellStyle name="Labels - Style3 2 2 3 4 4" xfId="17992" xr:uid="{00000000-0005-0000-0000-00003E460000}"/>
    <cellStyle name="Labels - Style3 2 2 3 4 5" xfId="17993" xr:uid="{00000000-0005-0000-0000-00003F460000}"/>
    <cellStyle name="Labels - Style3 2 2 3 5" xfId="17994" xr:uid="{00000000-0005-0000-0000-000040460000}"/>
    <cellStyle name="Labels - Style3 2 2 3 5 2" xfId="17995" xr:uid="{00000000-0005-0000-0000-000041460000}"/>
    <cellStyle name="Labels - Style3 2 2 3 6" xfId="17996" xr:uid="{00000000-0005-0000-0000-000042460000}"/>
    <cellStyle name="Labels - Style3 2 2 3 6 2" xfId="17997" xr:uid="{00000000-0005-0000-0000-000043460000}"/>
    <cellStyle name="Labels - Style3 2 2 3 7" xfId="17998" xr:uid="{00000000-0005-0000-0000-000044460000}"/>
    <cellStyle name="Labels - Style3 2 2 3 7 2" xfId="17999" xr:uid="{00000000-0005-0000-0000-000045460000}"/>
    <cellStyle name="Labels - Style3 2 2 3 8" xfId="18000" xr:uid="{00000000-0005-0000-0000-000046460000}"/>
    <cellStyle name="Labels - Style3 2 2 3 9" xfId="18001" xr:uid="{00000000-0005-0000-0000-000047460000}"/>
    <cellStyle name="Labels - Style3 2 2 4" xfId="18002" xr:uid="{00000000-0005-0000-0000-000048460000}"/>
    <cellStyle name="Labels - Style3 2 2 4 2" xfId="18003" xr:uid="{00000000-0005-0000-0000-000049460000}"/>
    <cellStyle name="Labels - Style3 2 2 4 2 2" xfId="18004" xr:uid="{00000000-0005-0000-0000-00004A460000}"/>
    <cellStyle name="Labels - Style3 2 2 4 2 2 2" xfId="18005" xr:uid="{00000000-0005-0000-0000-00004B460000}"/>
    <cellStyle name="Labels - Style3 2 2 4 2 3" xfId="18006" xr:uid="{00000000-0005-0000-0000-00004C460000}"/>
    <cellStyle name="Labels - Style3 2 2 4 2 3 2" xfId="18007" xr:uid="{00000000-0005-0000-0000-00004D460000}"/>
    <cellStyle name="Labels - Style3 2 2 4 2 4" xfId="18008" xr:uid="{00000000-0005-0000-0000-00004E460000}"/>
    <cellStyle name="Labels - Style3 2 2 4 2 4 2" xfId="18009" xr:uid="{00000000-0005-0000-0000-00004F460000}"/>
    <cellStyle name="Labels - Style3 2 2 4 2 5" xfId="18010" xr:uid="{00000000-0005-0000-0000-000050460000}"/>
    <cellStyle name="Labels - Style3 2 2 4 2 6" xfId="18011" xr:uid="{00000000-0005-0000-0000-000051460000}"/>
    <cellStyle name="Labels - Style3 2 2 4 3" xfId="18012" xr:uid="{00000000-0005-0000-0000-000052460000}"/>
    <cellStyle name="Labels - Style3 2 2 4 3 2" xfId="18013" xr:uid="{00000000-0005-0000-0000-000053460000}"/>
    <cellStyle name="Labels - Style3 2 2 4 3 2 2" xfId="18014" xr:uid="{00000000-0005-0000-0000-000054460000}"/>
    <cellStyle name="Labels - Style3 2 2 4 3 3" xfId="18015" xr:uid="{00000000-0005-0000-0000-000055460000}"/>
    <cellStyle name="Labels - Style3 2 2 4 3 4" xfId="18016" xr:uid="{00000000-0005-0000-0000-000056460000}"/>
    <cellStyle name="Labels - Style3 2 2 4 3 5" xfId="18017" xr:uid="{00000000-0005-0000-0000-000057460000}"/>
    <cellStyle name="Labels - Style3 2 2 4 3 6" xfId="18018" xr:uid="{00000000-0005-0000-0000-000058460000}"/>
    <cellStyle name="Labels - Style3 2 2 4 4" xfId="18019" xr:uid="{00000000-0005-0000-0000-000059460000}"/>
    <cellStyle name="Labels - Style3 2 2 4 4 2" xfId="18020" xr:uid="{00000000-0005-0000-0000-00005A460000}"/>
    <cellStyle name="Labels - Style3 2 2 4 5" xfId="18021" xr:uid="{00000000-0005-0000-0000-00005B460000}"/>
    <cellStyle name="Labels - Style3 2 2 4 5 2" xfId="18022" xr:uid="{00000000-0005-0000-0000-00005C460000}"/>
    <cellStyle name="Labels - Style3 2 2 4 6" xfId="18023" xr:uid="{00000000-0005-0000-0000-00005D460000}"/>
    <cellStyle name="Labels - Style3 2 2 4 6 2" xfId="18024" xr:uid="{00000000-0005-0000-0000-00005E460000}"/>
    <cellStyle name="Labels - Style3 2 2 4 7" xfId="18025" xr:uid="{00000000-0005-0000-0000-00005F460000}"/>
    <cellStyle name="Labels - Style3 2 2 4 7 2" xfId="18026" xr:uid="{00000000-0005-0000-0000-000060460000}"/>
    <cellStyle name="Labels - Style3 2 2 4 8" xfId="18027" xr:uid="{00000000-0005-0000-0000-000061460000}"/>
    <cellStyle name="Labels - Style3 2 2 5" xfId="18028" xr:uid="{00000000-0005-0000-0000-000062460000}"/>
    <cellStyle name="Labels - Style3 2 2 5 2" xfId="18029" xr:uid="{00000000-0005-0000-0000-000063460000}"/>
    <cellStyle name="Labels - Style3 2 2 5 2 2" xfId="18030" xr:uid="{00000000-0005-0000-0000-000064460000}"/>
    <cellStyle name="Labels - Style3 2 2 5 2 3" xfId="18031" xr:uid="{00000000-0005-0000-0000-000065460000}"/>
    <cellStyle name="Labels - Style3 2 2 5 2 4" xfId="18032" xr:uid="{00000000-0005-0000-0000-000066460000}"/>
    <cellStyle name="Labels - Style3 2 2 5 2 5" xfId="18033" xr:uid="{00000000-0005-0000-0000-000067460000}"/>
    <cellStyle name="Labels - Style3 2 2 5 2 6" xfId="18034" xr:uid="{00000000-0005-0000-0000-000068460000}"/>
    <cellStyle name="Labels - Style3 2 2 5 3" xfId="18035" xr:uid="{00000000-0005-0000-0000-000069460000}"/>
    <cellStyle name="Labels - Style3 2 2 5 3 2" xfId="18036" xr:uid="{00000000-0005-0000-0000-00006A460000}"/>
    <cellStyle name="Labels - Style3 2 2 5 3 3" xfId="18037" xr:uid="{00000000-0005-0000-0000-00006B460000}"/>
    <cellStyle name="Labels - Style3 2 2 5 3 4" xfId="18038" xr:uid="{00000000-0005-0000-0000-00006C460000}"/>
    <cellStyle name="Labels - Style3 2 2 5 3 5" xfId="18039" xr:uid="{00000000-0005-0000-0000-00006D460000}"/>
    <cellStyle name="Labels - Style3 2 2 5 3 6" xfId="18040" xr:uid="{00000000-0005-0000-0000-00006E460000}"/>
    <cellStyle name="Labels - Style3 2 2 5 4" xfId="18041" xr:uid="{00000000-0005-0000-0000-00006F460000}"/>
    <cellStyle name="Labels - Style3 2 2 5 4 2" xfId="18042" xr:uid="{00000000-0005-0000-0000-000070460000}"/>
    <cellStyle name="Labels - Style3 2 2 5 5" xfId="18043" xr:uid="{00000000-0005-0000-0000-000071460000}"/>
    <cellStyle name="Labels - Style3 2 2 5 6" xfId="18044" xr:uid="{00000000-0005-0000-0000-000072460000}"/>
    <cellStyle name="Labels - Style3 2 2 5 7" xfId="18045" xr:uid="{00000000-0005-0000-0000-000073460000}"/>
    <cellStyle name="Labels - Style3 2 2 5 8" xfId="18046" xr:uid="{00000000-0005-0000-0000-000074460000}"/>
    <cellStyle name="Labels - Style3 2 2 6" xfId="18047" xr:uid="{00000000-0005-0000-0000-000075460000}"/>
    <cellStyle name="Labels - Style3 2 2 6 2" xfId="18048" xr:uid="{00000000-0005-0000-0000-000076460000}"/>
    <cellStyle name="Labels - Style3 2 2 6 2 2" xfId="18049" xr:uid="{00000000-0005-0000-0000-000077460000}"/>
    <cellStyle name="Labels - Style3 2 2 6 2 3" xfId="18050" xr:uid="{00000000-0005-0000-0000-000078460000}"/>
    <cellStyle name="Labels - Style3 2 2 6 2 4" xfId="18051" xr:uid="{00000000-0005-0000-0000-000079460000}"/>
    <cellStyle name="Labels - Style3 2 2 6 2 5" xfId="18052" xr:uid="{00000000-0005-0000-0000-00007A460000}"/>
    <cellStyle name="Labels - Style3 2 2 6 2 6" xfId="18053" xr:uid="{00000000-0005-0000-0000-00007B460000}"/>
    <cellStyle name="Labels - Style3 2 2 6 3" xfId="18054" xr:uid="{00000000-0005-0000-0000-00007C460000}"/>
    <cellStyle name="Labels - Style3 2 2 6 3 2" xfId="18055" xr:uid="{00000000-0005-0000-0000-00007D460000}"/>
    <cellStyle name="Labels - Style3 2 2 6 3 3" xfId="18056" xr:uid="{00000000-0005-0000-0000-00007E460000}"/>
    <cellStyle name="Labels - Style3 2 2 6 3 4" xfId="18057" xr:uid="{00000000-0005-0000-0000-00007F460000}"/>
    <cellStyle name="Labels - Style3 2 2 6 3 5" xfId="18058" xr:uid="{00000000-0005-0000-0000-000080460000}"/>
    <cellStyle name="Labels - Style3 2 2 6 3 6" xfId="18059" xr:uid="{00000000-0005-0000-0000-000081460000}"/>
    <cellStyle name="Labels - Style3 2 2 6 4" xfId="18060" xr:uid="{00000000-0005-0000-0000-000082460000}"/>
    <cellStyle name="Labels - Style3 2 2 6 4 2" xfId="18061" xr:uid="{00000000-0005-0000-0000-000083460000}"/>
    <cellStyle name="Labels - Style3 2 2 6 5" xfId="18062" xr:uid="{00000000-0005-0000-0000-000084460000}"/>
    <cellStyle name="Labels - Style3 2 2 6 6" xfId="18063" xr:uid="{00000000-0005-0000-0000-000085460000}"/>
    <cellStyle name="Labels - Style3 2 2 6 7" xfId="18064" xr:uid="{00000000-0005-0000-0000-000086460000}"/>
    <cellStyle name="Labels - Style3 2 2 6 8" xfId="18065" xr:uid="{00000000-0005-0000-0000-000087460000}"/>
    <cellStyle name="Labels - Style3 2 2 7" xfId="18066" xr:uid="{00000000-0005-0000-0000-000088460000}"/>
    <cellStyle name="Labels - Style3 2 2 7 2" xfId="18067" xr:uid="{00000000-0005-0000-0000-000089460000}"/>
    <cellStyle name="Labels - Style3 2 2 7 2 2" xfId="18068" xr:uid="{00000000-0005-0000-0000-00008A460000}"/>
    <cellStyle name="Labels - Style3 2 2 7 2 3" xfId="18069" xr:uid="{00000000-0005-0000-0000-00008B460000}"/>
    <cellStyle name="Labels - Style3 2 2 7 2 4" xfId="18070" xr:uid="{00000000-0005-0000-0000-00008C460000}"/>
    <cellStyle name="Labels - Style3 2 2 7 2 5" xfId="18071" xr:uid="{00000000-0005-0000-0000-00008D460000}"/>
    <cellStyle name="Labels - Style3 2 2 7 2 6" xfId="18072" xr:uid="{00000000-0005-0000-0000-00008E460000}"/>
    <cellStyle name="Labels - Style3 2 2 7 3" xfId="18073" xr:uid="{00000000-0005-0000-0000-00008F460000}"/>
    <cellStyle name="Labels - Style3 2 2 7 3 2" xfId="18074" xr:uid="{00000000-0005-0000-0000-000090460000}"/>
    <cellStyle name="Labels - Style3 2 2 7 3 3" xfId="18075" xr:uid="{00000000-0005-0000-0000-000091460000}"/>
    <cellStyle name="Labels - Style3 2 2 7 3 4" xfId="18076" xr:uid="{00000000-0005-0000-0000-000092460000}"/>
    <cellStyle name="Labels - Style3 2 2 7 3 5" xfId="18077" xr:uid="{00000000-0005-0000-0000-000093460000}"/>
    <cellStyle name="Labels - Style3 2 2 7 3 6" xfId="18078" xr:uid="{00000000-0005-0000-0000-000094460000}"/>
    <cellStyle name="Labels - Style3 2 2 7 4" xfId="18079" xr:uid="{00000000-0005-0000-0000-000095460000}"/>
    <cellStyle name="Labels - Style3 2 2 7 4 2" xfId="18080" xr:uid="{00000000-0005-0000-0000-000096460000}"/>
    <cellStyle name="Labels - Style3 2 2 7 5" xfId="18081" xr:uid="{00000000-0005-0000-0000-000097460000}"/>
    <cellStyle name="Labels - Style3 2 2 7 6" xfId="18082" xr:uid="{00000000-0005-0000-0000-000098460000}"/>
    <cellStyle name="Labels - Style3 2 2 7 7" xfId="18083" xr:uid="{00000000-0005-0000-0000-000099460000}"/>
    <cellStyle name="Labels - Style3 2 2 7 8" xfId="18084" xr:uid="{00000000-0005-0000-0000-00009A460000}"/>
    <cellStyle name="Labels - Style3 2 2 8" xfId="18085" xr:uid="{00000000-0005-0000-0000-00009B460000}"/>
    <cellStyle name="Labels - Style3 2 2 8 2" xfId="18086" xr:uid="{00000000-0005-0000-0000-00009C460000}"/>
    <cellStyle name="Labels - Style3 2 2 8 2 2" xfId="18087" xr:uid="{00000000-0005-0000-0000-00009D460000}"/>
    <cellStyle name="Labels - Style3 2 2 8 2 3" xfId="18088" xr:uid="{00000000-0005-0000-0000-00009E460000}"/>
    <cellStyle name="Labels - Style3 2 2 8 2 4" xfId="18089" xr:uid="{00000000-0005-0000-0000-00009F460000}"/>
    <cellStyle name="Labels - Style3 2 2 8 2 5" xfId="18090" xr:uid="{00000000-0005-0000-0000-0000A0460000}"/>
    <cellStyle name="Labels - Style3 2 2 8 2 6" xfId="18091" xr:uid="{00000000-0005-0000-0000-0000A1460000}"/>
    <cellStyle name="Labels - Style3 2 2 8 3" xfId="18092" xr:uid="{00000000-0005-0000-0000-0000A2460000}"/>
    <cellStyle name="Labels - Style3 2 2 8 3 2" xfId="18093" xr:uid="{00000000-0005-0000-0000-0000A3460000}"/>
    <cellStyle name="Labels - Style3 2 2 8 3 3" xfId="18094" xr:uid="{00000000-0005-0000-0000-0000A4460000}"/>
    <cellStyle name="Labels - Style3 2 2 8 3 4" xfId="18095" xr:uid="{00000000-0005-0000-0000-0000A5460000}"/>
    <cellStyle name="Labels - Style3 2 2 8 3 5" xfId="18096" xr:uid="{00000000-0005-0000-0000-0000A6460000}"/>
    <cellStyle name="Labels - Style3 2 2 8 3 6" xfId="18097" xr:uid="{00000000-0005-0000-0000-0000A7460000}"/>
    <cellStyle name="Labels - Style3 2 2 8 4" xfId="18098" xr:uid="{00000000-0005-0000-0000-0000A8460000}"/>
    <cellStyle name="Labels - Style3 2 2 8 4 2" xfId="18099" xr:uid="{00000000-0005-0000-0000-0000A9460000}"/>
    <cellStyle name="Labels - Style3 2 2 8 5" xfId="18100" xr:uid="{00000000-0005-0000-0000-0000AA460000}"/>
    <cellStyle name="Labels - Style3 2 2 8 6" xfId="18101" xr:uid="{00000000-0005-0000-0000-0000AB460000}"/>
    <cellStyle name="Labels - Style3 2 2 8 7" xfId="18102" xr:uid="{00000000-0005-0000-0000-0000AC460000}"/>
    <cellStyle name="Labels - Style3 2 2 8 8" xfId="18103" xr:uid="{00000000-0005-0000-0000-0000AD460000}"/>
    <cellStyle name="Labels - Style3 2 2 9" xfId="18104" xr:uid="{00000000-0005-0000-0000-0000AE460000}"/>
    <cellStyle name="Labels - Style3 2 2 9 2" xfId="18105" xr:uid="{00000000-0005-0000-0000-0000AF460000}"/>
    <cellStyle name="Labels - Style3 2 2 9 2 2" xfId="18106" xr:uid="{00000000-0005-0000-0000-0000B0460000}"/>
    <cellStyle name="Labels - Style3 2 2 9 2 3" xfId="18107" xr:uid="{00000000-0005-0000-0000-0000B1460000}"/>
    <cellStyle name="Labels - Style3 2 2 9 2 4" xfId="18108" xr:uid="{00000000-0005-0000-0000-0000B2460000}"/>
    <cellStyle name="Labels - Style3 2 2 9 2 5" xfId="18109" xr:uid="{00000000-0005-0000-0000-0000B3460000}"/>
    <cellStyle name="Labels - Style3 2 2 9 2 6" xfId="18110" xr:uid="{00000000-0005-0000-0000-0000B4460000}"/>
    <cellStyle name="Labels - Style3 2 2 9 3" xfId="18111" xr:uid="{00000000-0005-0000-0000-0000B5460000}"/>
    <cellStyle name="Labels - Style3 2 2 9 3 2" xfId="18112" xr:uid="{00000000-0005-0000-0000-0000B6460000}"/>
    <cellStyle name="Labels - Style3 2 2 9 3 3" xfId="18113" xr:uid="{00000000-0005-0000-0000-0000B7460000}"/>
    <cellStyle name="Labels - Style3 2 2 9 3 4" xfId="18114" xr:uid="{00000000-0005-0000-0000-0000B8460000}"/>
    <cellStyle name="Labels - Style3 2 2 9 3 5" xfId="18115" xr:uid="{00000000-0005-0000-0000-0000B9460000}"/>
    <cellStyle name="Labels - Style3 2 2 9 3 6" xfId="18116" xr:uid="{00000000-0005-0000-0000-0000BA460000}"/>
    <cellStyle name="Labels - Style3 2 2 9 4" xfId="18117" xr:uid="{00000000-0005-0000-0000-0000BB460000}"/>
    <cellStyle name="Labels - Style3 2 2 9 4 2" xfId="18118" xr:uid="{00000000-0005-0000-0000-0000BC460000}"/>
    <cellStyle name="Labels - Style3 2 2 9 5" xfId="18119" xr:uid="{00000000-0005-0000-0000-0000BD460000}"/>
    <cellStyle name="Labels - Style3 2 2 9 6" xfId="18120" xr:uid="{00000000-0005-0000-0000-0000BE460000}"/>
    <cellStyle name="Labels - Style3 2 2 9 7" xfId="18121" xr:uid="{00000000-0005-0000-0000-0000BF460000}"/>
    <cellStyle name="Labels - Style3 2 2 9 8" xfId="18122" xr:uid="{00000000-0005-0000-0000-0000C0460000}"/>
    <cellStyle name="Labels - Style3 2 3" xfId="18123" xr:uid="{00000000-0005-0000-0000-0000C1460000}"/>
    <cellStyle name="Labels - Style3 2 3 10" xfId="18124" xr:uid="{00000000-0005-0000-0000-0000C2460000}"/>
    <cellStyle name="Labels - Style3 2 3 10 2" xfId="18125" xr:uid="{00000000-0005-0000-0000-0000C3460000}"/>
    <cellStyle name="Labels - Style3 2 3 11" xfId="18126" xr:uid="{00000000-0005-0000-0000-0000C4460000}"/>
    <cellStyle name="Labels - Style3 2 3 12" xfId="18127" xr:uid="{00000000-0005-0000-0000-0000C5460000}"/>
    <cellStyle name="Labels - Style3 2 3 13" xfId="18128" xr:uid="{00000000-0005-0000-0000-0000C6460000}"/>
    <cellStyle name="Labels - Style3 2 3 2" xfId="18129" xr:uid="{00000000-0005-0000-0000-0000C7460000}"/>
    <cellStyle name="Labels - Style3 2 3 2 10" xfId="18130" xr:uid="{00000000-0005-0000-0000-0000C8460000}"/>
    <cellStyle name="Labels - Style3 2 3 2 11" xfId="18131" xr:uid="{00000000-0005-0000-0000-0000C9460000}"/>
    <cellStyle name="Labels - Style3 2 3 2 2" xfId="18132" xr:uid="{00000000-0005-0000-0000-0000CA460000}"/>
    <cellStyle name="Labels - Style3 2 3 2 2 2" xfId="18133" xr:uid="{00000000-0005-0000-0000-0000CB460000}"/>
    <cellStyle name="Labels - Style3 2 3 2 2 2 2" xfId="18134" xr:uid="{00000000-0005-0000-0000-0000CC460000}"/>
    <cellStyle name="Labels - Style3 2 3 2 2 2 2 2" xfId="18135" xr:uid="{00000000-0005-0000-0000-0000CD460000}"/>
    <cellStyle name="Labels - Style3 2 3 2 2 2 3" xfId="18136" xr:uid="{00000000-0005-0000-0000-0000CE460000}"/>
    <cellStyle name="Labels - Style3 2 3 2 2 2 3 2" xfId="18137" xr:uid="{00000000-0005-0000-0000-0000CF460000}"/>
    <cellStyle name="Labels - Style3 2 3 2 2 2 4" xfId="18138" xr:uid="{00000000-0005-0000-0000-0000D0460000}"/>
    <cellStyle name="Labels - Style3 2 3 2 2 2 4 2" xfId="18139" xr:uid="{00000000-0005-0000-0000-0000D1460000}"/>
    <cellStyle name="Labels - Style3 2 3 2 2 2 5" xfId="18140" xr:uid="{00000000-0005-0000-0000-0000D2460000}"/>
    <cellStyle name="Labels - Style3 2 3 2 2 2 5 2" xfId="18141" xr:uid="{00000000-0005-0000-0000-0000D3460000}"/>
    <cellStyle name="Labels - Style3 2 3 2 2 2 6" xfId="18142" xr:uid="{00000000-0005-0000-0000-0000D4460000}"/>
    <cellStyle name="Labels - Style3 2 3 2 2 3" xfId="18143" xr:uid="{00000000-0005-0000-0000-0000D5460000}"/>
    <cellStyle name="Labels - Style3 2 3 2 2 3 2" xfId="18144" xr:uid="{00000000-0005-0000-0000-0000D6460000}"/>
    <cellStyle name="Labels - Style3 2 3 2 2 4" xfId="18145" xr:uid="{00000000-0005-0000-0000-0000D7460000}"/>
    <cellStyle name="Labels - Style3 2 3 2 2 4 2" xfId="18146" xr:uid="{00000000-0005-0000-0000-0000D8460000}"/>
    <cellStyle name="Labels - Style3 2 3 2 2 5" xfId="18147" xr:uid="{00000000-0005-0000-0000-0000D9460000}"/>
    <cellStyle name="Labels - Style3 2 3 2 2 5 2" xfId="18148" xr:uid="{00000000-0005-0000-0000-0000DA460000}"/>
    <cellStyle name="Labels - Style3 2 3 2 2 6" xfId="18149" xr:uid="{00000000-0005-0000-0000-0000DB460000}"/>
    <cellStyle name="Labels - Style3 2 3 2 2 6 2" xfId="18150" xr:uid="{00000000-0005-0000-0000-0000DC460000}"/>
    <cellStyle name="Labels - Style3 2 3 2 2 7" xfId="18151" xr:uid="{00000000-0005-0000-0000-0000DD460000}"/>
    <cellStyle name="Labels - Style3 2 3 2 2 7 2" xfId="18152" xr:uid="{00000000-0005-0000-0000-0000DE460000}"/>
    <cellStyle name="Labels - Style3 2 3 2 2 8" xfId="18153" xr:uid="{00000000-0005-0000-0000-0000DF460000}"/>
    <cellStyle name="Labels - Style3 2 3 2 2 8 2" xfId="18154" xr:uid="{00000000-0005-0000-0000-0000E0460000}"/>
    <cellStyle name="Labels - Style3 2 3 2 2 9" xfId="18155" xr:uid="{00000000-0005-0000-0000-0000E1460000}"/>
    <cellStyle name="Labels - Style3 2 3 2 3" xfId="18156" xr:uid="{00000000-0005-0000-0000-0000E2460000}"/>
    <cellStyle name="Labels - Style3 2 3 2 3 2" xfId="18157" xr:uid="{00000000-0005-0000-0000-0000E3460000}"/>
    <cellStyle name="Labels - Style3 2 3 2 3 2 2" xfId="18158" xr:uid="{00000000-0005-0000-0000-0000E4460000}"/>
    <cellStyle name="Labels - Style3 2 3 2 3 2 2 2" xfId="18159" xr:uid="{00000000-0005-0000-0000-0000E5460000}"/>
    <cellStyle name="Labels - Style3 2 3 2 3 2 3" xfId="18160" xr:uid="{00000000-0005-0000-0000-0000E6460000}"/>
    <cellStyle name="Labels - Style3 2 3 2 3 2 3 2" xfId="18161" xr:uid="{00000000-0005-0000-0000-0000E7460000}"/>
    <cellStyle name="Labels - Style3 2 3 2 3 2 4" xfId="18162" xr:uid="{00000000-0005-0000-0000-0000E8460000}"/>
    <cellStyle name="Labels - Style3 2 3 2 3 3" xfId="18163" xr:uid="{00000000-0005-0000-0000-0000E9460000}"/>
    <cellStyle name="Labels - Style3 2 3 2 3 3 2" xfId="18164" xr:uid="{00000000-0005-0000-0000-0000EA460000}"/>
    <cellStyle name="Labels - Style3 2 3 2 3 4" xfId="18165" xr:uid="{00000000-0005-0000-0000-0000EB460000}"/>
    <cellStyle name="Labels - Style3 2 3 2 3 4 2" xfId="18166" xr:uid="{00000000-0005-0000-0000-0000EC460000}"/>
    <cellStyle name="Labels - Style3 2 3 2 3 5" xfId="18167" xr:uid="{00000000-0005-0000-0000-0000ED460000}"/>
    <cellStyle name="Labels - Style3 2 3 2 3 5 2" xfId="18168" xr:uid="{00000000-0005-0000-0000-0000EE460000}"/>
    <cellStyle name="Labels - Style3 2 3 2 3 6" xfId="18169" xr:uid="{00000000-0005-0000-0000-0000EF460000}"/>
    <cellStyle name="Labels - Style3 2 3 2 3 6 2" xfId="18170" xr:uid="{00000000-0005-0000-0000-0000F0460000}"/>
    <cellStyle name="Labels - Style3 2 3 2 3 7" xfId="18171" xr:uid="{00000000-0005-0000-0000-0000F1460000}"/>
    <cellStyle name="Labels - Style3 2 3 2 3 8" xfId="18172" xr:uid="{00000000-0005-0000-0000-0000F2460000}"/>
    <cellStyle name="Labels - Style3 2 3 2 4" xfId="18173" xr:uid="{00000000-0005-0000-0000-0000F3460000}"/>
    <cellStyle name="Labels - Style3 2 3 2 4 2" xfId="18174" xr:uid="{00000000-0005-0000-0000-0000F4460000}"/>
    <cellStyle name="Labels - Style3 2 3 2 5" xfId="18175" xr:uid="{00000000-0005-0000-0000-0000F5460000}"/>
    <cellStyle name="Labels - Style3 2 3 2 5 2" xfId="18176" xr:uid="{00000000-0005-0000-0000-0000F6460000}"/>
    <cellStyle name="Labels - Style3 2 3 2 6" xfId="18177" xr:uid="{00000000-0005-0000-0000-0000F7460000}"/>
    <cellStyle name="Labels - Style3 2 3 2 6 2" xfId="18178" xr:uid="{00000000-0005-0000-0000-0000F8460000}"/>
    <cellStyle name="Labels - Style3 2 3 2 7" xfId="18179" xr:uid="{00000000-0005-0000-0000-0000F9460000}"/>
    <cellStyle name="Labels - Style3 2 3 2 7 2" xfId="18180" xr:uid="{00000000-0005-0000-0000-0000FA460000}"/>
    <cellStyle name="Labels - Style3 2 3 2 8" xfId="18181" xr:uid="{00000000-0005-0000-0000-0000FB460000}"/>
    <cellStyle name="Labels - Style3 2 3 2 8 2" xfId="18182" xr:uid="{00000000-0005-0000-0000-0000FC460000}"/>
    <cellStyle name="Labels - Style3 2 3 2 9" xfId="18183" xr:uid="{00000000-0005-0000-0000-0000FD460000}"/>
    <cellStyle name="Labels - Style3 2 3 2 9 2" xfId="18184" xr:uid="{00000000-0005-0000-0000-0000FE460000}"/>
    <cellStyle name="Labels - Style3 2 3 3" xfId="18185" xr:uid="{00000000-0005-0000-0000-0000FF460000}"/>
    <cellStyle name="Labels - Style3 2 3 3 10" xfId="18186" xr:uid="{00000000-0005-0000-0000-000000470000}"/>
    <cellStyle name="Labels - Style3 2 3 3 2" xfId="18187" xr:uid="{00000000-0005-0000-0000-000001470000}"/>
    <cellStyle name="Labels - Style3 2 3 3 2 2" xfId="18188" xr:uid="{00000000-0005-0000-0000-000002470000}"/>
    <cellStyle name="Labels - Style3 2 3 3 2 2 2" xfId="18189" xr:uid="{00000000-0005-0000-0000-000003470000}"/>
    <cellStyle name="Labels - Style3 2 3 3 2 3" xfId="18190" xr:uid="{00000000-0005-0000-0000-000004470000}"/>
    <cellStyle name="Labels - Style3 2 3 3 2 3 2" xfId="18191" xr:uid="{00000000-0005-0000-0000-000005470000}"/>
    <cellStyle name="Labels - Style3 2 3 3 2 4" xfId="18192" xr:uid="{00000000-0005-0000-0000-000006470000}"/>
    <cellStyle name="Labels - Style3 2 3 3 2 4 2" xfId="18193" xr:uid="{00000000-0005-0000-0000-000007470000}"/>
    <cellStyle name="Labels - Style3 2 3 3 2 5" xfId="18194" xr:uid="{00000000-0005-0000-0000-000008470000}"/>
    <cellStyle name="Labels - Style3 2 3 3 2 5 2" xfId="18195" xr:uid="{00000000-0005-0000-0000-000009470000}"/>
    <cellStyle name="Labels - Style3 2 3 3 2 6" xfId="18196" xr:uid="{00000000-0005-0000-0000-00000A470000}"/>
    <cellStyle name="Labels - Style3 2 3 3 3" xfId="18197" xr:uid="{00000000-0005-0000-0000-00000B470000}"/>
    <cellStyle name="Labels - Style3 2 3 3 3 2" xfId="18198" xr:uid="{00000000-0005-0000-0000-00000C470000}"/>
    <cellStyle name="Labels - Style3 2 3 3 4" xfId="18199" xr:uid="{00000000-0005-0000-0000-00000D470000}"/>
    <cellStyle name="Labels - Style3 2 3 3 4 2" xfId="18200" xr:uid="{00000000-0005-0000-0000-00000E470000}"/>
    <cellStyle name="Labels - Style3 2 3 3 5" xfId="18201" xr:uid="{00000000-0005-0000-0000-00000F470000}"/>
    <cellStyle name="Labels - Style3 2 3 3 5 2" xfId="18202" xr:uid="{00000000-0005-0000-0000-000010470000}"/>
    <cellStyle name="Labels - Style3 2 3 3 6" xfId="18203" xr:uid="{00000000-0005-0000-0000-000011470000}"/>
    <cellStyle name="Labels - Style3 2 3 3 6 2" xfId="18204" xr:uid="{00000000-0005-0000-0000-000012470000}"/>
    <cellStyle name="Labels - Style3 2 3 3 7" xfId="18205" xr:uid="{00000000-0005-0000-0000-000013470000}"/>
    <cellStyle name="Labels - Style3 2 3 3 7 2" xfId="18206" xr:uid="{00000000-0005-0000-0000-000014470000}"/>
    <cellStyle name="Labels - Style3 2 3 3 8" xfId="18207" xr:uid="{00000000-0005-0000-0000-000015470000}"/>
    <cellStyle name="Labels - Style3 2 3 3 8 2" xfId="18208" xr:uid="{00000000-0005-0000-0000-000016470000}"/>
    <cellStyle name="Labels - Style3 2 3 3 9" xfId="18209" xr:uid="{00000000-0005-0000-0000-000017470000}"/>
    <cellStyle name="Labels - Style3 2 3 3 9 2" xfId="18210" xr:uid="{00000000-0005-0000-0000-000018470000}"/>
    <cellStyle name="Labels - Style3 2 3 4" xfId="18211" xr:uid="{00000000-0005-0000-0000-000019470000}"/>
    <cellStyle name="Labels - Style3 2 3 4 2" xfId="18212" xr:uid="{00000000-0005-0000-0000-00001A470000}"/>
    <cellStyle name="Labels - Style3 2 3 4 2 2" xfId="18213" xr:uid="{00000000-0005-0000-0000-00001B470000}"/>
    <cellStyle name="Labels - Style3 2 3 4 2 2 2" xfId="18214" xr:uid="{00000000-0005-0000-0000-00001C470000}"/>
    <cellStyle name="Labels - Style3 2 3 4 2 3" xfId="18215" xr:uid="{00000000-0005-0000-0000-00001D470000}"/>
    <cellStyle name="Labels - Style3 2 3 4 2 3 2" xfId="18216" xr:uid="{00000000-0005-0000-0000-00001E470000}"/>
    <cellStyle name="Labels - Style3 2 3 4 2 4" xfId="18217" xr:uid="{00000000-0005-0000-0000-00001F470000}"/>
    <cellStyle name="Labels - Style3 2 3 4 3" xfId="18218" xr:uid="{00000000-0005-0000-0000-000020470000}"/>
    <cellStyle name="Labels - Style3 2 3 4 3 2" xfId="18219" xr:uid="{00000000-0005-0000-0000-000021470000}"/>
    <cellStyle name="Labels - Style3 2 3 4 4" xfId="18220" xr:uid="{00000000-0005-0000-0000-000022470000}"/>
    <cellStyle name="Labels - Style3 2 3 4 4 2" xfId="18221" xr:uid="{00000000-0005-0000-0000-000023470000}"/>
    <cellStyle name="Labels - Style3 2 3 4 5" xfId="18222" xr:uid="{00000000-0005-0000-0000-000024470000}"/>
    <cellStyle name="Labels - Style3 2 3 4 5 2" xfId="18223" xr:uid="{00000000-0005-0000-0000-000025470000}"/>
    <cellStyle name="Labels - Style3 2 3 4 6" xfId="18224" xr:uid="{00000000-0005-0000-0000-000026470000}"/>
    <cellStyle name="Labels - Style3 2 3 4 6 2" xfId="18225" xr:uid="{00000000-0005-0000-0000-000027470000}"/>
    <cellStyle name="Labels - Style3 2 3 4 7" xfId="18226" xr:uid="{00000000-0005-0000-0000-000028470000}"/>
    <cellStyle name="Labels - Style3 2 3 4 7 2" xfId="18227" xr:uid="{00000000-0005-0000-0000-000029470000}"/>
    <cellStyle name="Labels - Style3 2 3 4 8" xfId="18228" xr:uid="{00000000-0005-0000-0000-00002A470000}"/>
    <cellStyle name="Labels - Style3 2 3 4 9" xfId="18229" xr:uid="{00000000-0005-0000-0000-00002B470000}"/>
    <cellStyle name="Labels - Style3 2 3 5" xfId="18230" xr:uid="{00000000-0005-0000-0000-00002C470000}"/>
    <cellStyle name="Labels - Style3 2 3 5 2" xfId="18231" xr:uid="{00000000-0005-0000-0000-00002D470000}"/>
    <cellStyle name="Labels - Style3 2 3 5 3" xfId="18232" xr:uid="{00000000-0005-0000-0000-00002E470000}"/>
    <cellStyle name="Labels - Style3 2 3 6" xfId="18233" xr:uid="{00000000-0005-0000-0000-00002F470000}"/>
    <cellStyle name="Labels - Style3 2 3 6 2" xfId="18234" xr:uid="{00000000-0005-0000-0000-000030470000}"/>
    <cellStyle name="Labels - Style3 2 3 7" xfId="18235" xr:uid="{00000000-0005-0000-0000-000031470000}"/>
    <cellStyle name="Labels - Style3 2 3 7 2" xfId="18236" xr:uid="{00000000-0005-0000-0000-000032470000}"/>
    <cellStyle name="Labels - Style3 2 3 8" xfId="18237" xr:uid="{00000000-0005-0000-0000-000033470000}"/>
    <cellStyle name="Labels - Style3 2 3 8 2" xfId="18238" xr:uid="{00000000-0005-0000-0000-000034470000}"/>
    <cellStyle name="Labels - Style3 2 3 9" xfId="18239" xr:uid="{00000000-0005-0000-0000-000035470000}"/>
    <cellStyle name="Labels - Style3 2 3 9 2" xfId="18240" xr:uid="{00000000-0005-0000-0000-000036470000}"/>
    <cellStyle name="Labels - Style3 2 4" xfId="18241" xr:uid="{00000000-0005-0000-0000-000037470000}"/>
    <cellStyle name="Labels - Style3 2 4 10" xfId="18242" xr:uid="{00000000-0005-0000-0000-000038470000}"/>
    <cellStyle name="Labels - Style3 2 4 11" xfId="18243" xr:uid="{00000000-0005-0000-0000-000039470000}"/>
    <cellStyle name="Labels - Style3 2 4 2" xfId="18244" xr:uid="{00000000-0005-0000-0000-00003A470000}"/>
    <cellStyle name="Labels - Style3 2 4 2 2" xfId="18245" xr:uid="{00000000-0005-0000-0000-00003B470000}"/>
    <cellStyle name="Labels - Style3 2 4 2 2 2" xfId="18246" xr:uid="{00000000-0005-0000-0000-00003C470000}"/>
    <cellStyle name="Labels - Style3 2 4 2 2 2 2" xfId="18247" xr:uid="{00000000-0005-0000-0000-00003D470000}"/>
    <cellStyle name="Labels - Style3 2 4 2 2 2 2 2" xfId="18248" xr:uid="{00000000-0005-0000-0000-00003E470000}"/>
    <cellStyle name="Labels - Style3 2 4 2 2 2 3" xfId="18249" xr:uid="{00000000-0005-0000-0000-00003F470000}"/>
    <cellStyle name="Labels - Style3 2 4 2 2 2 3 2" xfId="18250" xr:uid="{00000000-0005-0000-0000-000040470000}"/>
    <cellStyle name="Labels - Style3 2 4 2 2 2 4" xfId="18251" xr:uid="{00000000-0005-0000-0000-000041470000}"/>
    <cellStyle name="Labels - Style3 2 4 2 2 3" xfId="18252" xr:uid="{00000000-0005-0000-0000-000042470000}"/>
    <cellStyle name="Labels - Style3 2 4 2 2 3 2" xfId="18253" xr:uid="{00000000-0005-0000-0000-000043470000}"/>
    <cellStyle name="Labels - Style3 2 4 2 2 4" xfId="18254" xr:uid="{00000000-0005-0000-0000-000044470000}"/>
    <cellStyle name="Labels - Style3 2 4 2 2 4 2" xfId="18255" xr:uid="{00000000-0005-0000-0000-000045470000}"/>
    <cellStyle name="Labels - Style3 2 4 2 2 5" xfId="18256" xr:uid="{00000000-0005-0000-0000-000046470000}"/>
    <cellStyle name="Labels - Style3 2 4 2 2 5 2" xfId="18257" xr:uid="{00000000-0005-0000-0000-000047470000}"/>
    <cellStyle name="Labels - Style3 2 4 2 2 6" xfId="18258" xr:uid="{00000000-0005-0000-0000-000048470000}"/>
    <cellStyle name="Labels - Style3 2 4 2 3" xfId="18259" xr:uid="{00000000-0005-0000-0000-000049470000}"/>
    <cellStyle name="Labels - Style3 2 4 2 3 2" xfId="18260" xr:uid="{00000000-0005-0000-0000-00004A470000}"/>
    <cellStyle name="Labels - Style3 2 4 2 3 2 2" xfId="18261" xr:uid="{00000000-0005-0000-0000-00004B470000}"/>
    <cellStyle name="Labels - Style3 2 4 2 3 3" xfId="18262" xr:uid="{00000000-0005-0000-0000-00004C470000}"/>
    <cellStyle name="Labels - Style3 2 4 2 3 3 2" xfId="18263" xr:uid="{00000000-0005-0000-0000-00004D470000}"/>
    <cellStyle name="Labels - Style3 2 4 2 3 4" xfId="18264" xr:uid="{00000000-0005-0000-0000-00004E470000}"/>
    <cellStyle name="Labels - Style3 2 4 2 3 5" xfId="18265" xr:uid="{00000000-0005-0000-0000-00004F470000}"/>
    <cellStyle name="Labels - Style3 2 4 2 4" xfId="18266" xr:uid="{00000000-0005-0000-0000-000050470000}"/>
    <cellStyle name="Labels - Style3 2 4 2 4 2" xfId="18267" xr:uid="{00000000-0005-0000-0000-000051470000}"/>
    <cellStyle name="Labels - Style3 2 4 2 5" xfId="18268" xr:uid="{00000000-0005-0000-0000-000052470000}"/>
    <cellStyle name="Labels - Style3 2 4 2 5 2" xfId="18269" xr:uid="{00000000-0005-0000-0000-000053470000}"/>
    <cellStyle name="Labels - Style3 2 4 2 6" xfId="18270" xr:uid="{00000000-0005-0000-0000-000054470000}"/>
    <cellStyle name="Labels - Style3 2 4 2 6 2" xfId="18271" xr:uid="{00000000-0005-0000-0000-000055470000}"/>
    <cellStyle name="Labels - Style3 2 4 2 7" xfId="18272" xr:uid="{00000000-0005-0000-0000-000056470000}"/>
    <cellStyle name="Labels - Style3 2 4 2 7 2" xfId="18273" xr:uid="{00000000-0005-0000-0000-000057470000}"/>
    <cellStyle name="Labels - Style3 2 4 2 8" xfId="18274" xr:uid="{00000000-0005-0000-0000-000058470000}"/>
    <cellStyle name="Labels - Style3 2 4 2 8 2" xfId="18275" xr:uid="{00000000-0005-0000-0000-000059470000}"/>
    <cellStyle name="Labels - Style3 2 4 2 9" xfId="18276" xr:uid="{00000000-0005-0000-0000-00005A470000}"/>
    <cellStyle name="Labels - Style3 2 4 3" xfId="18277" xr:uid="{00000000-0005-0000-0000-00005B470000}"/>
    <cellStyle name="Labels - Style3 2 4 3 2" xfId="18278" xr:uid="{00000000-0005-0000-0000-00005C470000}"/>
    <cellStyle name="Labels - Style3 2 4 3 2 2" xfId="18279" xr:uid="{00000000-0005-0000-0000-00005D470000}"/>
    <cellStyle name="Labels - Style3 2 4 3 2 2 2" xfId="18280" xr:uid="{00000000-0005-0000-0000-00005E470000}"/>
    <cellStyle name="Labels - Style3 2 4 3 2 3" xfId="18281" xr:uid="{00000000-0005-0000-0000-00005F470000}"/>
    <cellStyle name="Labels - Style3 2 4 3 2 3 2" xfId="18282" xr:uid="{00000000-0005-0000-0000-000060470000}"/>
    <cellStyle name="Labels - Style3 2 4 3 2 4" xfId="18283" xr:uid="{00000000-0005-0000-0000-000061470000}"/>
    <cellStyle name="Labels - Style3 2 4 3 2 4 2" xfId="18284" xr:uid="{00000000-0005-0000-0000-000062470000}"/>
    <cellStyle name="Labels - Style3 2 4 3 2 5" xfId="18285" xr:uid="{00000000-0005-0000-0000-000063470000}"/>
    <cellStyle name="Labels - Style3 2 4 3 3" xfId="18286" xr:uid="{00000000-0005-0000-0000-000064470000}"/>
    <cellStyle name="Labels - Style3 2 4 3 3 2" xfId="18287" xr:uid="{00000000-0005-0000-0000-000065470000}"/>
    <cellStyle name="Labels - Style3 2 4 3 4" xfId="18288" xr:uid="{00000000-0005-0000-0000-000066470000}"/>
    <cellStyle name="Labels - Style3 2 4 3 4 2" xfId="18289" xr:uid="{00000000-0005-0000-0000-000067470000}"/>
    <cellStyle name="Labels - Style3 2 4 3 5" xfId="18290" xr:uid="{00000000-0005-0000-0000-000068470000}"/>
    <cellStyle name="Labels - Style3 2 4 3 5 2" xfId="18291" xr:uid="{00000000-0005-0000-0000-000069470000}"/>
    <cellStyle name="Labels - Style3 2 4 3 6" xfId="18292" xr:uid="{00000000-0005-0000-0000-00006A470000}"/>
    <cellStyle name="Labels - Style3 2 4 3 6 2" xfId="18293" xr:uid="{00000000-0005-0000-0000-00006B470000}"/>
    <cellStyle name="Labels - Style3 2 4 3 7" xfId="18294" xr:uid="{00000000-0005-0000-0000-00006C470000}"/>
    <cellStyle name="Labels - Style3 2 4 4" xfId="18295" xr:uid="{00000000-0005-0000-0000-00006D470000}"/>
    <cellStyle name="Labels - Style3 2 4 4 2" xfId="18296" xr:uid="{00000000-0005-0000-0000-00006E470000}"/>
    <cellStyle name="Labels - Style3 2 4 4 2 2" xfId="18297" xr:uid="{00000000-0005-0000-0000-00006F470000}"/>
    <cellStyle name="Labels - Style3 2 4 4 3" xfId="18298" xr:uid="{00000000-0005-0000-0000-000070470000}"/>
    <cellStyle name="Labels - Style3 2 4 4 3 2" xfId="18299" xr:uid="{00000000-0005-0000-0000-000071470000}"/>
    <cellStyle name="Labels - Style3 2 4 4 4" xfId="18300" xr:uid="{00000000-0005-0000-0000-000072470000}"/>
    <cellStyle name="Labels - Style3 2 4 4 4 2" xfId="18301" xr:uid="{00000000-0005-0000-0000-000073470000}"/>
    <cellStyle name="Labels - Style3 2 4 4 5" xfId="18302" xr:uid="{00000000-0005-0000-0000-000074470000}"/>
    <cellStyle name="Labels - Style3 2 4 4 6" xfId="18303" xr:uid="{00000000-0005-0000-0000-000075470000}"/>
    <cellStyle name="Labels - Style3 2 4 5" xfId="18304" xr:uid="{00000000-0005-0000-0000-000076470000}"/>
    <cellStyle name="Labels - Style3 2 4 5 2" xfId="18305" xr:uid="{00000000-0005-0000-0000-000077470000}"/>
    <cellStyle name="Labels - Style3 2 4 5 3" xfId="18306" xr:uid="{00000000-0005-0000-0000-000078470000}"/>
    <cellStyle name="Labels - Style3 2 4 6" xfId="18307" xr:uid="{00000000-0005-0000-0000-000079470000}"/>
    <cellStyle name="Labels - Style3 2 4 6 2" xfId="18308" xr:uid="{00000000-0005-0000-0000-00007A470000}"/>
    <cellStyle name="Labels - Style3 2 4 7" xfId="18309" xr:uid="{00000000-0005-0000-0000-00007B470000}"/>
    <cellStyle name="Labels - Style3 2 4 7 2" xfId="18310" xr:uid="{00000000-0005-0000-0000-00007C470000}"/>
    <cellStyle name="Labels - Style3 2 4 8" xfId="18311" xr:uid="{00000000-0005-0000-0000-00007D470000}"/>
    <cellStyle name="Labels - Style3 2 4 8 2" xfId="18312" xr:uid="{00000000-0005-0000-0000-00007E470000}"/>
    <cellStyle name="Labels - Style3 2 4 9" xfId="18313" xr:uid="{00000000-0005-0000-0000-00007F470000}"/>
    <cellStyle name="Labels - Style3 2 5" xfId="18314" xr:uid="{00000000-0005-0000-0000-000080470000}"/>
    <cellStyle name="Labels - Style3 2 5 10" xfId="18315" xr:uid="{00000000-0005-0000-0000-000081470000}"/>
    <cellStyle name="Labels - Style3 2 5 10 2" xfId="18316" xr:uid="{00000000-0005-0000-0000-000082470000}"/>
    <cellStyle name="Labels - Style3 2 5 11" xfId="18317" xr:uid="{00000000-0005-0000-0000-000083470000}"/>
    <cellStyle name="Labels - Style3 2 5 2" xfId="18318" xr:uid="{00000000-0005-0000-0000-000084470000}"/>
    <cellStyle name="Labels - Style3 2 5 2 2" xfId="18319" xr:uid="{00000000-0005-0000-0000-000085470000}"/>
    <cellStyle name="Labels - Style3 2 5 2 2 2" xfId="18320" xr:uid="{00000000-0005-0000-0000-000086470000}"/>
    <cellStyle name="Labels - Style3 2 5 2 2 2 2" xfId="18321" xr:uid="{00000000-0005-0000-0000-000087470000}"/>
    <cellStyle name="Labels - Style3 2 5 2 2 3" xfId="18322" xr:uid="{00000000-0005-0000-0000-000088470000}"/>
    <cellStyle name="Labels - Style3 2 5 2 2 3 2" xfId="18323" xr:uid="{00000000-0005-0000-0000-000089470000}"/>
    <cellStyle name="Labels - Style3 2 5 2 2 4" xfId="18324" xr:uid="{00000000-0005-0000-0000-00008A470000}"/>
    <cellStyle name="Labels - Style3 2 5 2 3" xfId="18325" xr:uid="{00000000-0005-0000-0000-00008B470000}"/>
    <cellStyle name="Labels - Style3 2 5 2 3 2" xfId="18326" xr:uid="{00000000-0005-0000-0000-00008C470000}"/>
    <cellStyle name="Labels - Style3 2 5 2 4" xfId="18327" xr:uid="{00000000-0005-0000-0000-00008D470000}"/>
    <cellStyle name="Labels - Style3 2 5 2 4 2" xfId="18328" xr:uid="{00000000-0005-0000-0000-00008E470000}"/>
    <cellStyle name="Labels - Style3 2 5 2 5" xfId="18329" xr:uid="{00000000-0005-0000-0000-00008F470000}"/>
    <cellStyle name="Labels - Style3 2 5 2 5 2" xfId="18330" xr:uid="{00000000-0005-0000-0000-000090470000}"/>
    <cellStyle name="Labels - Style3 2 5 2 6" xfId="18331" xr:uid="{00000000-0005-0000-0000-000091470000}"/>
    <cellStyle name="Labels - Style3 2 5 2 6 2" xfId="18332" xr:uid="{00000000-0005-0000-0000-000092470000}"/>
    <cellStyle name="Labels - Style3 2 5 2 7" xfId="18333" xr:uid="{00000000-0005-0000-0000-000093470000}"/>
    <cellStyle name="Labels - Style3 2 5 2 7 2" xfId="18334" xr:uid="{00000000-0005-0000-0000-000094470000}"/>
    <cellStyle name="Labels - Style3 2 5 2 8" xfId="18335" xr:uid="{00000000-0005-0000-0000-000095470000}"/>
    <cellStyle name="Labels - Style3 2 5 3" xfId="18336" xr:uid="{00000000-0005-0000-0000-000096470000}"/>
    <cellStyle name="Labels - Style3 2 5 3 2" xfId="18337" xr:uid="{00000000-0005-0000-0000-000097470000}"/>
    <cellStyle name="Labels - Style3 2 5 3 2 2" xfId="18338" xr:uid="{00000000-0005-0000-0000-000098470000}"/>
    <cellStyle name="Labels - Style3 2 5 3 3" xfId="18339" xr:uid="{00000000-0005-0000-0000-000099470000}"/>
    <cellStyle name="Labels - Style3 2 5 3 3 2" xfId="18340" xr:uid="{00000000-0005-0000-0000-00009A470000}"/>
    <cellStyle name="Labels - Style3 2 5 3 4" xfId="18341" xr:uid="{00000000-0005-0000-0000-00009B470000}"/>
    <cellStyle name="Labels - Style3 2 5 3 4 2" xfId="18342" xr:uid="{00000000-0005-0000-0000-00009C470000}"/>
    <cellStyle name="Labels - Style3 2 5 3 5" xfId="18343" xr:uid="{00000000-0005-0000-0000-00009D470000}"/>
    <cellStyle name="Labels - Style3 2 5 3 6" xfId="18344" xr:uid="{00000000-0005-0000-0000-00009E470000}"/>
    <cellStyle name="Labels - Style3 2 5 4" xfId="18345" xr:uid="{00000000-0005-0000-0000-00009F470000}"/>
    <cellStyle name="Labels - Style3 2 5 4 2" xfId="18346" xr:uid="{00000000-0005-0000-0000-0000A0470000}"/>
    <cellStyle name="Labels - Style3 2 5 4 3" xfId="18347" xr:uid="{00000000-0005-0000-0000-0000A1470000}"/>
    <cellStyle name="Labels - Style3 2 5 5" xfId="18348" xr:uid="{00000000-0005-0000-0000-0000A2470000}"/>
    <cellStyle name="Labels - Style3 2 5 5 2" xfId="18349" xr:uid="{00000000-0005-0000-0000-0000A3470000}"/>
    <cellStyle name="Labels - Style3 2 5 6" xfId="18350" xr:uid="{00000000-0005-0000-0000-0000A4470000}"/>
    <cellStyle name="Labels - Style3 2 5 6 2" xfId="18351" xr:uid="{00000000-0005-0000-0000-0000A5470000}"/>
    <cellStyle name="Labels - Style3 2 5 7" xfId="18352" xr:uid="{00000000-0005-0000-0000-0000A6470000}"/>
    <cellStyle name="Labels - Style3 2 5 7 2" xfId="18353" xr:uid="{00000000-0005-0000-0000-0000A7470000}"/>
    <cellStyle name="Labels - Style3 2 5 8" xfId="18354" xr:uid="{00000000-0005-0000-0000-0000A8470000}"/>
    <cellStyle name="Labels - Style3 2 5 8 2" xfId="18355" xr:uid="{00000000-0005-0000-0000-0000A9470000}"/>
    <cellStyle name="Labels - Style3 2 5 9" xfId="18356" xr:uid="{00000000-0005-0000-0000-0000AA470000}"/>
    <cellStyle name="Labels - Style3 2 5 9 2" xfId="18357" xr:uid="{00000000-0005-0000-0000-0000AB470000}"/>
    <cellStyle name="Labels - Style3 2 6" xfId="18358" xr:uid="{00000000-0005-0000-0000-0000AC470000}"/>
    <cellStyle name="Labels - Style3 2 6 2" xfId="18359" xr:uid="{00000000-0005-0000-0000-0000AD470000}"/>
    <cellStyle name="Labels - Style3 2 6 2 2" xfId="18360" xr:uid="{00000000-0005-0000-0000-0000AE470000}"/>
    <cellStyle name="Labels - Style3 2 6 2 2 2" xfId="18361" xr:uid="{00000000-0005-0000-0000-0000AF470000}"/>
    <cellStyle name="Labels - Style3 2 6 2 3" xfId="18362" xr:uid="{00000000-0005-0000-0000-0000B0470000}"/>
    <cellStyle name="Labels - Style3 2 6 2 3 2" xfId="18363" xr:uid="{00000000-0005-0000-0000-0000B1470000}"/>
    <cellStyle name="Labels - Style3 2 6 2 4" xfId="18364" xr:uid="{00000000-0005-0000-0000-0000B2470000}"/>
    <cellStyle name="Labels - Style3 2 6 2 5" xfId="18365" xr:uid="{00000000-0005-0000-0000-0000B3470000}"/>
    <cellStyle name="Labels - Style3 2 6 3" xfId="18366" xr:uid="{00000000-0005-0000-0000-0000B4470000}"/>
    <cellStyle name="Labels - Style3 2 6 3 2" xfId="18367" xr:uid="{00000000-0005-0000-0000-0000B5470000}"/>
    <cellStyle name="Labels - Style3 2 6 4" xfId="18368" xr:uid="{00000000-0005-0000-0000-0000B6470000}"/>
    <cellStyle name="Labels - Style3 2 6 4 2" xfId="18369" xr:uid="{00000000-0005-0000-0000-0000B7470000}"/>
    <cellStyle name="Labels - Style3 2 6 5" xfId="18370" xr:uid="{00000000-0005-0000-0000-0000B8470000}"/>
    <cellStyle name="Labels - Style3 2 6 5 2" xfId="18371" xr:uid="{00000000-0005-0000-0000-0000B9470000}"/>
    <cellStyle name="Labels - Style3 2 6 6" xfId="18372" xr:uid="{00000000-0005-0000-0000-0000BA470000}"/>
    <cellStyle name="Labels - Style3 2 6 6 2" xfId="18373" xr:uid="{00000000-0005-0000-0000-0000BB470000}"/>
    <cellStyle name="Labels - Style3 2 6 7" xfId="18374" xr:uid="{00000000-0005-0000-0000-0000BC470000}"/>
    <cellStyle name="Labels - Style3 2 6 7 2" xfId="18375" xr:uid="{00000000-0005-0000-0000-0000BD470000}"/>
    <cellStyle name="Labels - Style3 2 6 8" xfId="18376" xr:uid="{00000000-0005-0000-0000-0000BE470000}"/>
    <cellStyle name="Labels - Style3 2 7" xfId="18377" xr:uid="{00000000-0005-0000-0000-0000BF470000}"/>
    <cellStyle name="Labels - Style3 2 7 2" xfId="18378" xr:uid="{00000000-0005-0000-0000-0000C0470000}"/>
    <cellStyle name="Labels - Style3 2 7 3" xfId="18379" xr:uid="{00000000-0005-0000-0000-0000C1470000}"/>
    <cellStyle name="Labels - Style3 2 8" xfId="18380" xr:uid="{00000000-0005-0000-0000-0000C2470000}"/>
    <cellStyle name="Labels - Style3 2 8 2" xfId="18381" xr:uid="{00000000-0005-0000-0000-0000C3470000}"/>
    <cellStyle name="Labels - Style3 2 9" xfId="18382" xr:uid="{00000000-0005-0000-0000-0000C4470000}"/>
    <cellStyle name="Labels - Style3 3" xfId="18383" xr:uid="{00000000-0005-0000-0000-0000C5470000}"/>
    <cellStyle name="Labels - Style3 3 10" xfId="18384" xr:uid="{00000000-0005-0000-0000-0000C6470000}"/>
    <cellStyle name="Labels - Style3 3 11" xfId="18385" xr:uid="{00000000-0005-0000-0000-0000C7470000}"/>
    <cellStyle name="Labels - Style3 3 12" xfId="18386" xr:uid="{00000000-0005-0000-0000-0000C8470000}"/>
    <cellStyle name="Labels - Style3 3 13" xfId="18387" xr:uid="{00000000-0005-0000-0000-0000C9470000}"/>
    <cellStyle name="Labels - Style3 3 2" xfId="18388" xr:uid="{00000000-0005-0000-0000-0000CA470000}"/>
    <cellStyle name="Labels - Style3 3 2 10" xfId="18389" xr:uid="{00000000-0005-0000-0000-0000CB470000}"/>
    <cellStyle name="Labels - Style3 3 2 10 2" xfId="18390" xr:uid="{00000000-0005-0000-0000-0000CC470000}"/>
    <cellStyle name="Labels - Style3 3 2 10 2 2" xfId="18391" xr:uid="{00000000-0005-0000-0000-0000CD470000}"/>
    <cellStyle name="Labels - Style3 3 2 10 2 3" xfId="18392" xr:uid="{00000000-0005-0000-0000-0000CE470000}"/>
    <cellStyle name="Labels - Style3 3 2 10 2 4" xfId="18393" xr:uid="{00000000-0005-0000-0000-0000CF470000}"/>
    <cellStyle name="Labels - Style3 3 2 10 2 5" xfId="18394" xr:uid="{00000000-0005-0000-0000-0000D0470000}"/>
    <cellStyle name="Labels - Style3 3 2 10 2 6" xfId="18395" xr:uid="{00000000-0005-0000-0000-0000D1470000}"/>
    <cellStyle name="Labels - Style3 3 2 10 3" xfId="18396" xr:uid="{00000000-0005-0000-0000-0000D2470000}"/>
    <cellStyle name="Labels - Style3 3 2 10 3 2" xfId="18397" xr:uid="{00000000-0005-0000-0000-0000D3470000}"/>
    <cellStyle name="Labels - Style3 3 2 10 3 3" xfId="18398" xr:uid="{00000000-0005-0000-0000-0000D4470000}"/>
    <cellStyle name="Labels - Style3 3 2 10 3 4" xfId="18399" xr:uid="{00000000-0005-0000-0000-0000D5470000}"/>
    <cellStyle name="Labels - Style3 3 2 10 3 5" xfId="18400" xr:uid="{00000000-0005-0000-0000-0000D6470000}"/>
    <cellStyle name="Labels - Style3 3 2 10 3 6" xfId="18401" xr:uid="{00000000-0005-0000-0000-0000D7470000}"/>
    <cellStyle name="Labels - Style3 3 2 10 4" xfId="18402" xr:uid="{00000000-0005-0000-0000-0000D8470000}"/>
    <cellStyle name="Labels - Style3 3 2 10 5" xfId="18403" xr:uid="{00000000-0005-0000-0000-0000D9470000}"/>
    <cellStyle name="Labels - Style3 3 2 10 6" xfId="18404" xr:uid="{00000000-0005-0000-0000-0000DA470000}"/>
    <cellStyle name="Labels - Style3 3 2 10 7" xfId="18405" xr:uid="{00000000-0005-0000-0000-0000DB470000}"/>
    <cellStyle name="Labels - Style3 3 2 10 8" xfId="18406" xr:uid="{00000000-0005-0000-0000-0000DC470000}"/>
    <cellStyle name="Labels - Style3 3 2 11" xfId="18407" xr:uid="{00000000-0005-0000-0000-0000DD470000}"/>
    <cellStyle name="Labels - Style3 3 2 11 2" xfId="18408" xr:uid="{00000000-0005-0000-0000-0000DE470000}"/>
    <cellStyle name="Labels - Style3 3 2 11 3" xfId="18409" xr:uid="{00000000-0005-0000-0000-0000DF470000}"/>
    <cellStyle name="Labels - Style3 3 2 11 4" xfId="18410" xr:uid="{00000000-0005-0000-0000-0000E0470000}"/>
    <cellStyle name="Labels - Style3 3 2 11 5" xfId="18411" xr:uid="{00000000-0005-0000-0000-0000E1470000}"/>
    <cellStyle name="Labels - Style3 3 2 11 6" xfId="18412" xr:uid="{00000000-0005-0000-0000-0000E2470000}"/>
    <cellStyle name="Labels - Style3 3 2 12" xfId="18413" xr:uid="{00000000-0005-0000-0000-0000E3470000}"/>
    <cellStyle name="Labels - Style3 3 2 12 2" xfId="18414" xr:uid="{00000000-0005-0000-0000-0000E4470000}"/>
    <cellStyle name="Labels - Style3 3 2 12 3" xfId="18415" xr:uid="{00000000-0005-0000-0000-0000E5470000}"/>
    <cellStyle name="Labels - Style3 3 2 12 4" xfId="18416" xr:uid="{00000000-0005-0000-0000-0000E6470000}"/>
    <cellStyle name="Labels - Style3 3 2 12 5" xfId="18417" xr:uid="{00000000-0005-0000-0000-0000E7470000}"/>
    <cellStyle name="Labels - Style3 3 2 12 6" xfId="18418" xr:uid="{00000000-0005-0000-0000-0000E8470000}"/>
    <cellStyle name="Labels - Style3 3 2 13" xfId="18419" xr:uid="{00000000-0005-0000-0000-0000E9470000}"/>
    <cellStyle name="Labels - Style3 3 2 14" xfId="18420" xr:uid="{00000000-0005-0000-0000-0000EA470000}"/>
    <cellStyle name="Labels - Style3 3 2 15" xfId="18421" xr:uid="{00000000-0005-0000-0000-0000EB470000}"/>
    <cellStyle name="Labels - Style3 3 2 16" xfId="18422" xr:uid="{00000000-0005-0000-0000-0000EC470000}"/>
    <cellStyle name="Labels - Style3 3 2 17" xfId="18423" xr:uid="{00000000-0005-0000-0000-0000ED470000}"/>
    <cellStyle name="Labels - Style3 3 2 18" xfId="18424" xr:uid="{00000000-0005-0000-0000-0000EE470000}"/>
    <cellStyle name="Labels - Style3 3 2 19" xfId="18425" xr:uid="{00000000-0005-0000-0000-0000EF470000}"/>
    <cellStyle name="Labels - Style3 3 2 2" xfId="18426" xr:uid="{00000000-0005-0000-0000-0000F0470000}"/>
    <cellStyle name="Labels - Style3 3 2 2 2" xfId="18427" xr:uid="{00000000-0005-0000-0000-0000F1470000}"/>
    <cellStyle name="Labels - Style3 3 2 2 2 2" xfId="18428" xr:uid="{00000000-0005-0000-0000-0000F2470000}"/>
    <cellStyle name="Labels - Style3 3 2 2 2 2 2" xfId="18429" xr:uid="{00000000-0005-0000-0000-0000F3470000}"/>
    <cellStyle name="Labels - Style3 3 2 2 2 2 2 2" xfId="18430" xr:uid="{00000000-0005-0000-0000-0000F4470000}"/>
    <cellStyle name="Labels - Style3 3 2 2 2 2 3" xfId="18431" xr:uid="{00000000-0005-0000-0000-0000F5470000}"/>
    <cellStyle name="Labels - Style3 3 2 2 2 2 3 2" xfId="18432" xr:uid="{00000000-0005-0000-0000-0000F6470000}"/>
    <cellStyle name="Labels - Style3 3 2 2 2 2 4" xfId="18433" xr:uid="{00000000-0005-0000-0000-0000F7470000}"/>
    <cellStyle name="Labels - Style3 3 2 2 2 2 4 2" xfId="18434" xr:uid="{00000000-0005-0000-0000-0000F8470000}"/>
    <cellStyle name="Labels - Style3 3 2 2 2 2 5" xfId="18435" xr:uid="{00000000-0005-0000-0000-0000F9470000}"/>
    <cellStyle name="Labels - Style3 3 2 2 2 2 5 2" xfId="18436" xr:uid="{00000000-0005-0000-0000-0000FA470000}"/>
    <cellStyle name="Labels - Style3 3 2 2 2 2 6" xfId="18437" xr:uid="{00000000-0005-0000-0000-0000FB470000}"/>
    <cellStyle name="Labels - Style3 3 2 2 2 2 7" xfId="18438" xr:uid="{00000000-0005-0000-0000-0000FC470000}"/>
    <cellStyle name="Labels - Style3 3 2 2 2 3" xfId="18439" xr:uid="{00000000-0005-0000-0000-0000FD470000}"/>
    <cellStyle name="Labels - Style3 3 2 2 2 3 2" xfId="18440" xr:uid="{00000000-0005-0000-0000-0000FE470000}"/>
    <cellStyle name="Labels - Style3 3 2 2 2 4" xfId="18441" xr:uid="{00000000-0005-0000-0000-0000FF470000}"/>
    <cellStyle name="Labels - Style3 3 2 2 2 4 2" xfId="18442" xr:uid="{00000000-0005-0000-0000-000000480000}"/>
    <cellStyle name="Labels - Style3 3 2 2 2 5" xfId="18443" xr:uid="{00000000-0005-0000-0000-000001480000}"/>
    <cellStyle name="Labels - Style3 3 2 2 2 5 2" xfId="18444" xr:uid="{00000000-0005-0000-0000-000002480000}"/>
    <cellStyle name="Labels - Style3 3 2 2 2 6" xfId="18445" xr:uid="{00000000-0005-0000-0000-000003480000}"/>
    <cellStyle name="Labels - Style3 3 2 2 3" xfId="18446" xr:uid="{00000000-0005-0000-0000-000004480000}"/>
    <cellStyle name="Labels - Style3 3 2 2 3 2" xfId="18447" xr:uid="{00000000-0005-0000-0000-000005480000}"/>
    <cellStyle name="Labels - Style3 3 2 2 3 2 2" xfId="18448" xr:uid="{00000000-0005-0000-0000-000006480000}"/>
    <cellStyle name="Labels - Style3 3 2 2 3 2 2 2" xfId="18449" xr:uid="{00000000-0005-0000-0000-000007480000}"/>
    <cellStyle name="Labels - Style3 3 2 2 3 2 3" xfId="18450" xr:uid="{00000000-0005-0000-0000-000008480000}"/>
    <cellStyle name="Labels - Style3 3 2 2 3 2 3 2" xfId="18451" xr:uid="{00000000-0005-0000-0000-000009480000}"/>
    <cellStyle name="Labels - Style3 3 2 2 3 2 4" xfId="18452" xr:uid="{00000000-0005-0000-0000-00000A480000}"/>
    <cellStyle name="Labels - Style3 3 2 2 3 3" xfId="18453" xr:uid="{00000000-0005-0000-0000-00000B480000}"/>
    <cellStyle name="Labels - Style3 3 2 2 3 3 2" xfId="18454" xr:uid="{00000000-0005-0000-0000-00000C480000}"/>
    <cellStyle name="Labels - Style3 3 2 2 3 4" xfId="18455" xr:uid="{00000000-0005-0000-0000-00000D480000}"/>
    <cellStyle name="Labels - Style3 3 2 2 3 4 2" xfId="18456" xr:uid="{00000000-0005-0000-0000-00000E480000}"/>
    <cellStyle name="Labels - Style3 3 2 2 3 5" xfId="18457" xr:uid="{00000000-0005-0000-0000-00000F480000}"/>
    <cellStyle name="Labels - Style3 3 2 2 3 5 2" xfId="18458" xr:uid="{00000000-0005-0000-0000-000010480000}"/>
    <cellStyle name="Labels - Style3 3 2 2 3 6" xfId="18459" xr:uid="{00000000-0005-0000-0000-000011480000}"/>
    <cellStyle name="Labels - Style3 3 2 2 4" xfId="18460" xr:uid="{00000000-0005-0000-0000-000012480000}"/>
    <cellStyle name="Labels - Style3 3 2 2 4 2" xfId="18461" xr:uid="{00000000-0005-0000-0000-000013480000}"/>
    <cellStyle name="Labels - Style3 3 2 2 5" xfId="18462" xr:uid="{00000000-0005-0000-0000-000014480000}"/>
    <cellStyle name="Labels - Style3 3 2 2 5 2" xfId="18463" xr:uid="{00000000-0005-0000-0000-000015480000}"/>
    <cellStyle name="Labels - Style3 3 2 2 6" xfId="18464" xr:uid="{00000000-0005-0000-0000-000016480000}"/>
    <cellStyle name="Labels - Style3 3 2 2 7" xfId="18465" xr:uid="{00000000-0005-0000-0000-000017480000}"/>
    <cellStyle name="Labels - Style3 3 2 2 8" xfId="18466" xr:uid="{00000000-0005-0000-0000-000018480000}"/>
    <cellStyle name="Labels - Style3 3 2 20" xfId="18467" xr:uid="{00000000-0005-0000-0000-000019480000}"/>
    <cellStyle name="Labels - Style3 3 2 3" xfId="18468" xr:uid="{00000000-0005-0000-0000-00001A480000}"/>
    <cellStyle name="Labels - Style3 3 2 3 2" xfId="18469" xr:uid="{00000000-0005-0000-0000-00001B480000}"/>
    <cellStyle name="Labels - Style3 3 2 3 2 2" xfId="18470" xr:uid="{00000000-0005-0000-0000-00001C480000}"/>
    <cellStyle name="Labels - Style3 3 2 3 2 2 2" xfId="18471" xr:uid="{00000000-0005-0000-0000-00001D480000}"/>
    <cellStyle name="Labels - Style3 3 2 3 2 3" xfId="18472" xr:uid="{00000000-0005-0000-0000-00001E480000}"/>
    <cellStyle name="Labels - Style3 3 2 3 2 3 2" xfId="18473" xr:uid="{00000000-0005-0000-0000-00001F480000}"/>
    <cellStyle name="Labels - Style3 3 2 3 2 4" xfId="18474" xr:uid="{00000000-0005-0000-0000-000020480000}"/>
    <cellStyle name="Labels - Style3 3 2 3 2 4 2" xfId="18475" xr:uid="{00000000-0005-0000-0000-000021480000}"/>
    <cellStyle name="Labels - Style3 3 2 3 2 5" xfId="18476" xr:uid="{00000000-0005-0000-0000-000022480000}"/>
    <cellStyle name="Labels - Style3 3 2 3 2 5 2" xfId="18477" xr:uid="{00000000-0005-0000-0000-000023480000}"/>
    <cellStyle name="Labels - Style3 3 2 3 2 6" xfId="18478" xr:uid="{00000000-0005-0000-0000-000024480000}"/>
    <cellStyle name="Labels - Style3 3 2 3 2 7" xfId="18479" xr:uid="{00000000-0005-0000-0000-000025480000}"/>
    <cellStyle name="Labels - Style3 3 2 3 3" xfId="18480" xr:uid="{00000000-0005-0000-0000-000026480000}"/>
    <cellStyle name="Labels - Style3 3 2 3 3 2" xfId="18481" xr:uid="{00000000-0005-0000-0000-000027480000}"/>
    <cellStyle name="Labels - Style3 3 2 3 3 2 2" xfId="18482" xr:uid="{00000000-0005-0000-0000-000028480000}"/>
    <cellStyle name="Labels - Style3 3 2 3 3 3" xfId="18483" xr:uid="{00000000-0005-0000-0000-000029480000}"/>
    <cellStyle name="Labels - Style3 3 2 3 3 4" xfId="18484" xr:uid="{00000000-0005-0000-0000-00002A480000}"/>
    <cellStyle name="Labels - Style3 3 2 3 3 5" xfId="18485" xr:uid="{00000000-0005-0000-0000-00002B480000}"/>
    <cellStyle name="Labels - Style3 3 2 3 3 6" xfId="18486" xr:uid="{00000000-0005-0000-0000-00002C480000}"/>
    <cellStyle name="Labels - Style3 3 2 3 4" xfId="18487" xr:uid="{00000000-0005-0000-0000-00002D480000}"/>
    <cellStyle name="Labels - Style3 3 2 3 4 2" xfId="18488" xr:uid="{00000000-0005-0000-0000-00002E480000}"/>
    <cellStyle name="Labels - Style3 3 2 3 5" xfId="18489" xr:uid="{00000000-0005-0000-0000-00002F480000}"/>
    <cellStyle name="Labels - Style3 3 2 3 5 2" xfId="18490" xr:uid="{00000000-0005-0000-0000-000030480000}"/>
    <cellStyle name="Labels - Style3 3 2 3 6" xfId="18491" xr:uid="{00000000-0005-0000-0000-000031480000}"/>
    <cellStyle name="Labels - Style3 3 2 3 7" xfId="18492" xr:uid="{00000000-0005-0000-0000-000032480000}"/>
    <cellStyle name="Labels - Style3 3 2 3 8" xfId="18493" xr:uid="{00000000-0005-0000-0000-000033480000}"/>
    <cellStyle name="Labels - Style3 3 2 4" xfId="18494" xr:uid="{00000000-0005-0000-0000-000034480000}"/>
    <cellStyle name="Labels - Style3 3 2 4 2" xfId="18495" xr:uid="{00000000-0005-0000-0000-000035480000}"/>
    <cellStyle name="Labels - Style3 3 2 4 2 2" xfId="18496" xr:uid="{00000000-0005-0000-0000-000036480000}"/>
    <cellStyle name="Labels - Style3 3 2 4 2 2 2" xfId="18497" xr:uid="{00000000-0005-0000-0000-000037480000}"/>
    <cellStyle name="Labels - Style3 3 2 4 2 3" xfId="18498" xr:uid="{00000000-0005-0000-0000-000038480000}"/>
    <cellStyle name="Labels - Style3 3 2 4 2 3 2" xfId="18499" xr:uid="{00000000-0005-0000-0000-000039480000}"/>
    <cellStyle name="Labels - Style3 3 2 4 2 4" xfId="18500" xr:uid="{00000000-0005-0000-0000-00003A480000}"/>
    <cellStyle name="Labels - Style3 3 2 4 2 4 2" xfId="18501" xr:uid="{00000000-0005-0000-0000-00003B480000}"/>
    <cellStyle name="Labels - Style3 3 2 4 2 5" xfId="18502" xr:uid="{00000000-0005-0000-0000-00003C480000}"/>
    <cellStyle name="Labels - Style3 3 2 4 2 6" xfId="18503" xr:uid="{00000000-0005-0000-0000-00003D480000}"/>
    <cellStyle name="Labels - Style3 3 2 4 3" xfId="18504" xr:uid="{00000000-0005-0000-0000-00003E480000}"/>
    <cellStyle name="Labels - Style3 3 2 4 3 2" xfId="18505" xr:uid="{00000000-0005-0000-0000-00003F480000}"/>
    <cellStyle name="Labels - Style3 3 2 4 3 2 2" xfId="18506" xr:uid="{00000000-0005-0000-0000-000040480000}"/>
    <cellStyle name="Labels - Style3 3 2 4 3 3" xfId="18507" xr:uid="{00000000-0005-0000-0000-000041480000}"/>
    <cellStyle name="Labels - Style3 3 2 4 3 4" xfId="18508" xr:uid="{00000000-0005-0000-0000-000042480000}"/>
    <cellStyle name="Labels - Style3 3 2 4 3 5" xfId="18509" xr:uid="{00000000-0005-0000-0000-000043480000}"/>
    <cellStyle name="Labels - Style3 3 2 4 3 6" xfId="18510" xr:uid="{00000000-0005-0000-0000-000044480000}"/>
    <cellStyle name="Labels - Style3 3 2 4 4" xfId="18511" xr:uid="{00000000-0005-0000-0000-000045480000}"/>
    <cellStyle name="Labels - Style3 3 2 4 4 2" xfId="18512" xr:uid="{00000000-0005-0000-0000-000046480000}"/>
    <cellStyle name="Labels - Style3 3 2 4 5" xfId="18513" xr:uid="{00000000-0005-0000-0000-000047480000}"/>
    <cellStyle name="Labels - Style3 3 2 4 5 2" xfId="18514" xr:uid="{00000000-0005-0000-0000-000048480000}"/>
    <cellStyle name="Labels - Style3 3 2 4 6" xfId="18515" xr:uid="{00000000-0005-0000-0000-000049480000}"/>
    <cellStyle name="Labels - Style3 3 2 4 7" xfId="18516" xr:uid="{00000000-0005-0000-0000-00004A480000}"/>
    <cellStyle name="Labels - Style3 3 2 4 8" xfId="18517" xr:uid="{00000000-0005-0000-0000-00004B480000}"/>
    <cellStyle name="Labels - Style3 3 2 5" xfId="18518" xr:uid="{00000000-0005-0000-0000-00004C480000}"/>
    <cellStyle name="Labels - Style3 3 2 5 2" xfId="18519" xr:uid="{00000000-0005-0000-0000-00004D480000}"/>
    <cellStyle name="Labels - Style3 3 2 5 2 2" xfId="18520" xr:uid="{00000000-0005-0000-0000-00004E480000}"/>
    <cellStyle name="Labels - Style3 3 2 5 2 3" xfId="18521" xr:uid="{00000000-0005-0000-0000-00004F480000}"/>
    <cellStyle name="Labels - Style3 3 2 5 2 4" xfId="18522" xr:uid="{00000000-0005-0000-0000-000050480000}"/>
    <cellStyle name="Labels - Style3 3 2 5 2 5" xfId="18523" xr:uid="{00000000-0005-0000-0000-000051480000}"/>
    <cellStyle name="Labels - Style3 3 2 5 2 6" xfId="18524" xr:uid="{00000000-0005-0000-0000-000052480000}"/>
    <cellStyle name="Labels - Style3 3 2 5 3" xfId="18525" xr:uid="{00000000-0005-0000-0000-000053480000}"/>
    <cellStyle name="Labels - Style3 3 2 5 3 2" xfId="18526" xr:uid="{00000000-0005-0000-0000-000054480000}"/>
    <cellStyle name="Labels - Style3 3 2 5 3 3" xfId="18527" xr:uid="{00000000-0005-0000-0000-000055480000}"/>
    <cellStyle name="Labels - Style3 3 2 5 3 4" xfId="18528" xr:uid="{00000000-0005-0000-0000-000056480000}"/>
    <cellStyle name="Labels - Style3 3 2 5 3 5" xfId="18529" xr:uid="{00000000-0005-0000-0000-000057480000}"/>
    <cellStyle name="Labels - Style3 3 2 5 3 6" xfId="18530" xr:uid="{00000000-0005-0000-0000-000058480000}"/>
    <cellStyle name="Labels - Style3 3 2 5 4" xfId="18531" xr:uid="{00000000-0005-0000-0000-000059480000}"/>
    <cellStyle name="Labels - Style3 3 2 5 4 2" xfId="18532" xr:uid="{00000000-0005-0000-0000-00005A480000}"/>
    <cellStyle name="Labels - Style3 3 2 5 5" xfId="18533" xr:uid="{00000000-0005-0000-0000-00005B480000}"/>
    <cellStyle name="Labels - Style3 3 2 5 6" xfId="18534" xr:uid="{00000000-0005-0000-0000-00005C480000}"/>
    <cellStyle name="Labels - Style3 3 2 5 7" xfId="18535" xr:uid="{00000000-0005-0000-0000-00005D480000}"/>
    <cellStyle name="Labels - Style3 3 2 5 8" xfId="18536" xr:uid="{00000000-0005-0000-0000-00005E480000}"/>
    <cellStyle name="Labels - Style3 3 2 6" xfId="18537" xr:uid="{00000000-0005-0000-0000-00005F480000}"/>
    <cellStyle name="Labels - Style3 3 2 6 2" xfId="18538" xr:uid="{00000000-0005-0000-0000-000060480000}"/>
    <cellStyle name="Labels - Style3 3 2 6 2 2" xfId="18539" xr:uid="{00000000-0005-0000-0000-000061480000}"/>
    <cellStyle name="Labels - Style3 3 2 6 2 3" xfId="18540" xr:uid="{00000000-0005-0000-0000-000062480000}"/>
    <cellStyle name="Labels - Style3 3 2 6 2 4" xfId="18541" xr:uid="{00000000-0005-0000-0000-000063480000}"/>
    <cellStyle name="Labels - Style3 3 2 6 2 5" xfId="18542" xr:uid="{00000000-0005-0000-0000-000064480000}"/>
    <cellStyle name="Labels - Style3 3 2 6 2 6" xfId="18543" xr:uid="{00000000-0005-0000-0000-000065480000}"/>
    <cellStyle name="Labels - Style3 3 2 6 3" xfId="18544" xr:uid="{00000000-0005-0000-0000-000066480000}"/>
    <cellStyle name="Labels - Style3 3 2 6 3 2" xfId="18545" xr:uid="{00000000-0005-0000-0000-000067480000}"/>
    <cellStyle name="Labels - Style3 3 2 6 3 3" xfId="18546" xr:uid="{00000000-0005-0000-0000-000068480000}"/>
    <cellStyle name="Labels - Style3 3 2 6 3 4" xfId="18547" xr:uid="{00000000-0005-0000-0000-000069480000}"/>
    <cellStyle name="Labels - Style3 3 2 6 3 5" xfId="18548" xr:uid="{00000000-0005-0000-0000-00006A480000}"/>
    <cellStyle name="Labels - Style3 3 2 6 3 6" xfId="18549" xr:uid="{00000000-0005-0000-0000-00006B480000}"/>
    <cellStyle name="Labels - Style3 3 2 6 4" xfId="18550" xr:uid="{00000000-0005-0000-0000-00006C480000}"/>
    <cellStyle name="Labels - Style3 3 2 6 4 2" xfId="18551" xr:uid="{00000000-0005-0000-0000-00006D480000}"/>
    <cellStyle name="Labels - Style3 3 2 6 5" xfId="18552" xr:uid="{00000000-0005-0000-0000-00006E480000}"/>
    <cellStyle name="Labels - Style3 3 2 6 6" xfId="18553" xr:uid="{00000000-0005-0000-0000-00006F480000}"/>
    <cellStyle name="Labels - Style3 3 2 6 7" xfId="18554" xr:uid="{00000000-0005-0000-0000-000070480000}"/>
    <cellStyle name="Labels - Style3 3 2 6 8" xfId="18555" xr:uid="{00000000-0005-0000-0000-000071480000}"/>
    <cellStyle name="Labels - Style3 3 2 7" xfId="18556" xr:uid="{00000000-0005-0000-0000-000072480000}"/>
    <cellStyle name="Labels - Style3 3 2 7 2" xfId="18557" xr:uid="{00000000-0005-0000-0000-000073480000}"/>
    <cellStyle name="Labels - Style3 3 2 7 2 2" xfId="18558" xr:uid="{00000000-0005-0000-0000-000074480000}"/>
    <cellStyle name="Labels - Style3 3 2 7 2 3" xfId="18559" xr:uid="{00000000-0005-0000-0000-000075480000}"/>
    <cellStyle name="Labels - Style3 3 2 7 2 4" xfId="18560" xr:uid="{00000000-0005-0000-0000-000076480000}"/>
    <cellStyle name="Labels - Style3 3 2 7 2 5" xfId="18561" xr:uid="{00000000-0005-0000-0000-000077480000}"/>
    <cellStyle name="Labels - Style3 3 2 7 2 6" xfId="18562" xr:uid="{00000000-0005-0000-0000-000078480000}"/>
    <cellStyle name="Labels - Style3 3 2 7 3" xfId="18563" xr:uid="{00000000-0005-0000-0000-000079480000}"/>
    <cellStyle name="Labels - Style3 3 2 7 3 2" xfId="18564" xr:uid="{00000000-0005-0000-0000-00007A480000}"/>
    <cellStyle name="Labels - Style3 3 2 7 3 3" xfId="18565" xr:uid="{00000000-0005-0000-0000-00007B480000}"/>
    <cellStyle name="Labels - Style3 3 2 7 3 4" xfId="18566" xr:uid="{00000000-0005-0000-0000-00007C480000}"/>
    <cellStyle name="Labels - Style3 3 2 7 3 5" xfId="18567" xr:uid="{00000000-0005-0000-0000-00007D480000}"/>
    <cellStyle name="Labels - Style3 3 2 7 3 6" xfId="18568" xr:uid="{00000000-0005-0000-0000-00007E480000}"/>
    <cellStyle name="Labels - Style3 3 2 7 4" xfId="18569" xr:uid="{00000000-0005-0000-0000-00007F480000}"/>
    <cellStyle name="Labels - Style3 3 2 7 4 2" xfId="18570" xr:uid="{00000000-0005-0000-0000-000080480000}"/>
    <cellStyle name="Labels - Style3 3 2 7 5" xfId="18571" xr:uid="{00000000-0005-0000-0000-000081480000}"/>
    <cellStyle name="Labels - Style3 3 2 7 6" xfId="18572" xr:uid="{00000000-0005-0000-0000-000082480000}"/>
    <cellStyle name="Labels - Style3 3 2 7 7" xfId="18573" xr:uid="{00000000-0005-0000-0000-000083480000}"/>
    <cellStyle name="Labels - Style3 3 2 7 8" xfId="18574" xr:uid="{00000000-0005-0000-0000-000084480000}"/>
    <cellStyle name="Labels - Style3 3 2 8" xfId="18575" xr:uid="{00000000-0005-0000-0000-000085480000}"/>
    <cellStyle name="Labels - Style3 3 2 8 2" xfId="18576" xr:uid="{00000000-0005-0000-0000-000086480000}"/>
    <cellStyle name="Labels - Style3 3 2 8 2 2" xfId="18577" xr:uid="{00000000-0005-0000-0000-000087480000}"/>
    <cellStyle name="Labels - Style3 3 2 8 2 3" xfId="18578" xr:uid="{00000000-0005-0000-0000-000088480000}"/>
    <cellStyle name="Labels - Style3 3 2 8 2 4" xfId="18579" xr:uid="{00000000-0005-0000-0000-000089480000}"/>
    <cellStyle name="Labels - Style3 3 2 8 2 5" xfId="18580" xr:uid="{00000000-0005-0000-0000-00008A480000}"/>
    <cellStyle name="Labels - Style3 3 2 8 2 6" xfId="18581" xr:uid="{00000000-0005-0000-0000-00008B480000}"/>
    <cellStyle name="Labels - Style3 3 2 8 3" xfId="18582" xr:uid="{00000000-0005-0000-0000-00008C480000}"/>
    <cellStyle name="Labels - Style3 3 2 8 3 2" xfId="18583" xr:uid="{00000000-0005-0000-0000-00008D480000}"/>
    <cellStyle name="Labels - Style3 3 2 8 3 3" xfId="18584" xr:uid="{00000000-0005-0000-0000-00008E480000}"/>
    <cellStyle name="Labels - Style3 3 2 8 3 4" xfId="18585" xr:uid="{00000000-0005-0000-0000-00008F480000}"/>
    <cellStyle name="Labels - Style3 3 2 8 3 5" xfId="18586" xr:uid="{00000000-0005-0000-0000-000090480000}"/>
    <cellStyle name="Labels - Style3 3 2 8 3 6" xfId="18587" xr:uid="{00000000-0005-0000-0000-000091480000}"/>
    <cellStyle name="Labels - Style3 3 2 8 4" xfId="18588" xr:uid="{00000000-0005-0000-0000-000092480000}"/>
    <cellStyle name="Labels - Style3 3 2 8 5" xfId="18589" xr:uid="{00000000-0005-0000-0000-000093480000}"/>
    <cellStyle name="Labels - Style3 3 2 8 6" xfId="18590" xr:uid="{00000000-0005-0000-0000-000094480000}"/>
    <cellStyle name="Labels - Style3 3 2 8 7" xfId="18591" xr:uid="{00000000-0005-0000-0000-000095480000}"/>
    <cellStyle name="Labels - Style3 3 2 8 8" xfId="18592" xr:uid="{00000000-0005-0000-0000-000096480000}"/>
    <cellStyle name="Labels - Style3 3 2 9" xfId="18593" xr:uid="{00000000-0005-0000-0000-000097480000}"/>
    <cellStyle name="Labels - Style3 3 2 9 2" xfId="18594" xr:uid="{00000000-0005-0000-0000-000098480000}"/>
    <cellStyle name="Labels - Style3 3 2 9 2 2" xfId="18595" xr:uid="{00000000-0005-0000-0000-000099480000}"/>
    <cellStyle name="Labels - Style3 3 2 9 2 3" xfId="18596" xr:uid="{00000000-0005-0000-0000-00009A480000}"/>
    <cellStyle name="Labels - Style3 3 2 9 2 4" xfId="18597" xr:uid="{00000000-0005-0000-0000-00009B480000}"/>
    <cellStyle name="Labels - Style3 3 2 9 2 5" xfId="18598" xr:uid="{00000000-0005-0000-0000-00009C480000}"/>
    <cellStyle name="Labels - Style3 3 2 9 2 6" xfId="18599" xr:uid="{00000000-0005-0000-0000-00009D480000}"/>
    <cellStyle name="Labels - Style3 3 2 9 3" xfId="18600" xr:uid="{00000000-0005-0000-0000-00009E480000}"/>
    <cellStyle name="Labels - Style3 3 2 9 3 2" xfId="18601" xr:uid="{00000000-0005-0000-0000-00009F480000}"/>
    <cellStyle name="Labels - Style3 3 2 9 3 3" xfId="18602" xr:uid="{00000000-0005-0000-0000-0000A0480000}"/>
    <cellStyle name="Labels - Style3 3 2 9 3 4" xfId="18603" xr:uid="{00000000-0005-0000-0000-0000A1480000}"/>
    <cellStyle name="Labels - Style3 3 2 9 3 5" xfId="18604" xr:uid="{00000000-0005-0000-0000-0000A2480000}"/>
    <cellStyle name="Labels - Style3 3 2 9 3 6" xfId="18605" xr:uid="{00000000-0005-0000-0000-0000A3480000}"/>
    <cellStyle name="Labels - Style3 3 2 9 4" xfId="18606" xr:uid="{00000000-0005-0000-0000-0000A4480000}"/>
    <cellStyle name="Labels - Style3 3 2 9 5" xfId="18607" xr:uid="{00000000-0005-0000-0000-0000A5480000}"/>
    <cellStyle name="Labels - Style3 3 2 9 6" xfId="18608" xr:uid="{00000000-0005-0000-0000-0000A6480000}"/>
    <cellStyle name="Labels - Style3 3 2 9 7" xfId="18609" xr:uid="{00000000-0005-0000-0000-0000A7480000}"/>
    <cellStyle name="Labels - Style3 3 2 9 8" xfId="18610" xr:uid="{00000000-0005-0000-0000-0000A8480000}"/>
    <cellStyle name="Labels - Style3 3 3" xfId="18611" xr:uid="{00000000-0005-0000-0000-0000A9480000}"/>
    <cellStyle name="Labels - Style3 3 3 10" xfId="18612" xr:uid="{00000000-0005-0000-0000-0000AA480000}"/>
    <cellStyle name="Labels - Style3 3 3 11" xfId="18613" xr:uid="{00000000-0005-0000-0000-0000AB480000}"/>
    <cellStyle name="Labels - Style3 3 3 2" xfId="18614" xr:uid="{00000000-0005-0000-0000-0000AC480000}"/>
    <cellStyle name="Labels - Style3 3 3 2 2" xfId="18615" xr:uid="{00000000-0005-0000-0000-0000AD480000}"/>
    <cellStyle name="Labels - Style3 3 3 2 2 2" xfId="18616" xr:uid="{00000000-0005-0000-0000-0000AE480000}"/>
    <cellStyle name="Labels - Style3 3 3 2 2 2 2" xfId="18617" xr:uid="{00000000-0005-0000-0000-0000AF480000}"/>
    <cellStyle name="Labels - Style3 3 3 2 2 3" xfId="18618" xr:uid="{00000000-0005-0000-0000-0000B0480000}"/>
    <cellStyle name="Labels - Style3 3 3 2 2 3 2" xfId="18619" xr:uid="{00000000-0005-0000-0000-0000B1480000}"/>
    <cellStyle name="Labels - Style3 3 3 2 2 4" xfId="18620" xr:uid="{00000000-0005-0000-0000-0000B2480000}"/>
    <cellStyle name="Labels - Style3 3 3 2 2 4 2" xfId="18621" xr:uid="{00000000-0005-0000-0000-0000B3480000}"/>
    <cellStyle name="Labels - Style3 3 3 2 2 5" xfId="18622" xr:uid="{00000000-0005-0000-0000-0000B4480000}"/>
    <cellStyle name="Labels - Style3 3 3 2 2 5 2" xfId="18623" xr:uid="{00000000-0005-0000-0000-0000B5480000}"/>
    <cellStyle name="Labels - Style3 3 3 2 2 6" xfId="18624" xr:uid="{00000000-0005-0000-0000-0000B6480000}"/>
    <cellStyle name="Labels - Style3 3 3 2 3" xfId="18625" xr:uid="{00000000-0005-0000-0000-0000B7480000}"/>
    <cellStyle name="Labels - Style3 3 3 2 3 2" xfId="18626" xr:uid="{00000000-0005-0000-0000-0000B8480000}"/>
    <cellStyle name="Labels - Style3 3 3 2 4" xfId="18627" xr:uid="{00000000-0005-0000-0000-0000B9480000}"/>
    <cellStyle name="Labels - Style3 3 3 2 4 2" xfId="18628" xr:uid="{00000000-0005-0000-0000-0000BA480000}"/>
    <cellStyle name="Labels - Style3 3 3 2 5" xfId="18629" xr:uid="{00000000-0005-0000-0000-0000BB480000}"/>
    <cellStyle name="Labels - Style3 3 3 2 5 2" xfId="18630" xr:uid="{00000000-0005-0000-0000-0000BC480000}"/>
    <cellStyle name="Labels - Style3 3 3 2 6" xfId="18631" xr:uid="{00000000-0005-0000-0000-0000BD480000}"/>
    <cellStyle name="Labels - Style3 3 3 2 6 2" xfId="18632" xr:uid="{00000000-0005-0000-0000-0000BE480000}"/>
    <cellStyle name="Labels - Style3 3 3 2 7" xfId="18633" xr:uid="{00000000-0005-0000-0000-0000BF480000}"/>
    <cellStyle name="Labels - Style3 3 3 2 7 2" xfId="18634" xr:uid="{00000000-0005-0000-0000-0000C0480000}"/>
    <cellStyle name="Labels - Style3 3 3 2 8" xfId="18635" xr:uid="{00000000-0005-0000-0000-0000C1480000}"/>
    <cellStyle name="Labels - Style3 3 3 2 8 2" xfId="18636" xr:uid="{00000000-0005-0000-0000-0000C2480000}"/>
    <cellStyle name="Labels - Style3 3 3 2 9" xfId="18637" xr:uid="{00000000-0005-0000-0000-0000C3480000}"/>
    <cellStyle name="Labels - Style3 3 3 3" xfId="18638" xr:uid="{00000000-0005-0000-0000-0000C4480000}"/>
    <cellStyle name="Labels - Style3 3 3 3 2" xfId="18639" xr:uid="{00000000-0005-0000-0000-0000C5480000}"/>
    <cellStyle name="Labels - Style3 3 3 3 2 2" xfId="18640" xr:uid="{00000000-0005-0000-0000-0000C6480000}"/>
    <cellStyle name="Labels - Style3 3 3 3 2 2 2" xfId="18641" xr:uid="{00000000-0005-0000-0000-0000C7480000}"/>
    <cellStyle name="Labels - Style3 3 3 3 2 3" xfId="18642" xr:uid="{00000000-0005-0000-0000-0000C8480000}"/>
    <cellStyle name="Labels - Style3 3 3 3 2 3 2" xfId="18643" xr:uid="{00000000-0005-0000-0000-0000C9480000}"/>
    <cellStyle name="Labels - Style3 3 3 3 2 4" xfId="18644" xr:uid="{00000000-0005-0000-0000-0000CA480000}"/>
    <cellStyle name="Labels - Style3 3 3 3 3" xfId="18645" xr:uid="{00000000-0005-0000-0000-0000CB480000}"/>
    <cellStyle name="Labels - Style3 3 3 3 3 2" xfId="18646" xr:uid="{00000000-0005-0000-0000-0000CC480000}"/>
    <cellStyle name="Labels - Style3 3 3 3 4" xfId="18647" xr:uid="{00000000-0005-0000-0000-0000CD480000}"/>
    <cellStyle name="Labels - Style3 3 3 3 4 2" xfId="18648" xr:uid="{00000000-0005-0000-0000-0000CE480000}"/>
    <cellStyle name="Labels - Style3 3 3 3 5" xfId="18649" xr:uid="{00000000-0005-0000-0000-0000CF480000}"/>
    <cellStyle name="Labels - Style3 3 3 3 5 2" xfId="18650" xr:uid="{00000000-0005-0000-0000-0000D0480000}"/>
    <cellStyle name="Labels - Style3 3 3 3 6" xfId="18651" xr:uid="{00000000-0005-0000-0000-0000D1480000}"/>
    <cellStyle name="Labels - Style3 3 3 3 6 2" xfId="18652" xr:uid="{00000000-0005-0000-0000-0000D2480000}"/>
    <cellStyle name="Labels - Style3 3 3 3 7" xfId="18653" xr:uid="{00000000-0005-0000-0000-0000D3480000}"/>
    <cellStyle name="Labels - Style3 3 3 3 7 2" xfId="18654" xr:uid="{00000000-0005-0000-0000-0000D4480000}"/>
    <cellStyle name="Labels - Style3 3 3 3 8" xfId="18655" xr:uid="{00000000-0005-0000-0000-0000D5480000}"/>
    <cellStyle name="Labels - Style3 3 3 3 9" xfId="18656" xr:uid="{00000000-0005-0000-0000-0000D6480000}"/>
    <cellStyle name="Labels - Style3 3 3 4" xfId="18657" xr:uid="{00000000-0005-0000-0000-0000D7480000}"/>
    <cellStyle name="Labels - Style3 3 3 4 2" xfId="18658" xr:uid="{00000000-0005-0000-0000-0000D8480000}"/>
    <cellStyle name="Labels - Style3 3 3 4 3" xfId="18659" xr:uid="{00000000-0005-0000-0000-0000D9480000}"/>
    <cellStyle name="Labels - Style3 3 3 5" xfId="18660" xr:uid="{00000000-0005-0000-0000-0000DA480000}"/>
    <cellStyle name="Labels - Style3 3 3 5 2" xfId="18661" xr:uid="{00000000-0005-0000-0000-0000DB480000}"/>
    <cellStyle name="Labels - Style3 3 3 6" xfId="18662" xr:uid="{00000000-0005-0000-0000-0000DC480000}"/>
    <cellStyle name="Labels - Style3 3 3 6 2" xfId="18663" xr:uid="{00000000-0005-0000-0000-0000DD480000}"/>
    <cellStyle name="Labels - Style3 3 3 7" xfId="18664" xr:uid="{00000000-0005-0000-0000-0000DE480000}"/>
    <cellStyle name="Labels - Style3 3 3 7 2" xfId="18665" xr:uid="{00000000-0005-0000-0000-0000DF480000}"/>
    <cellStyle name="Labels - Style3 3 3 8" xfId="18666" xr:uid="{00000000-0005-0000-0000-0000E0480000}"/>
    <cellStyle name="Labels - Style3 3 3 8 2" xfId="18667" xr:uid="{00000000-0005-0000-0000-0000E1480000}"/>
    <cellStyle name="Labels - Style3 3 3 9" xfId="18668" xr:uid="{00000000-0005-0000-0000-0000E2480000}"/>
    <cellStyle name="Labels - Style3 3 4" xfId="18669" xr:uid="{00000000-0005-0000-0000-0000E3480000}"/>
    <cellStyle name="Labels - Style3 3 4 2" xfId="18670" xr:uid="{00000000-0005-0000-0000-0000E4480000}"/>
    <cellStyle name="Labels - Style3 3 4 2 2" xfId="18671" xr:uid="{00000000-0005-0000-0000-0000E5480000}"/>
    <cellStyle name="Labels - Style3 3 4 2 2 2" xfId="18672" xr:uid="{00000000-0005-0000-0000-0000E6480000}"/>
    <cellStyle name="Labels - Style3 3 4 2 3" xfId="18673" xr:uid="{00000000-0005-0000-0000-0000E7480000}"/>
    <cellStyle name="Labels - Style3 3 4 2 3 2" xfId="18674" xr:uid="{00000000-0005-0000-0000-0000E8480000}"/>
    <cellStyle name="Labels - Style3 3 4 2 4" xfId="18675" xr:uid="{00000000-0005-0000-0000-0000E9480000}"/>
    <cellStyle name="Labels - Style3 3 4 2 4 2" xfId="18676" xr:uid="{00000000-0005-0000-0000-0000EA480000}"/>
    <cellStyle name="Labels - Style3 3 4 2 5" xfId="18677" xr:uid="{00000000-0005-0000-0000-0000EB480000}"/>
    <cellStyle name="Labels - Style3 3 4 2 5 2" xfId="18678" xr:uid="{00000000-0005-0000-0000-0000EC480000}"/>
    <cellStyle name="Labels - Style3 3 4 2 6" xfId="18679" xr:uid="{00000000-0005-0000-0000-0000ED480000}"/>
    <cellStyle name="Labels - Style3 3 4 2 6 2" xfId="18680" xr:uid="{00000000-0005-0000-0000-0000EE480000}"/>
    <cellStyle name="Labels - Style3 3 4 2 7" xfId="18681" xr:uid="{00000000-0005-0000-0000-0000EF480000}"/>
    <cellStyle name="Labels - Style3 3 4 3" xfId="18682" xr:uid="{00000000-0005-0000-0000-0000F0480000}"/>
    <cellStyle name="Labels - Style3 3 4 3 2" xfId="18683" xr:uid="{00000000-0005-0000-0000-0000F1480000}"/>
    <cellStyle name="Labels - Style3 3 4 3 2 2" xfId="18684" xr:uid="{00000000-0005-0000-0000-0000F2480000}"/>
    <cellStyle name="Labels - Style3 3 4 3 3" xfId="18685" xr:uid="{00000000-0005-0000-0000-0000F3480000}"/>
    <cellStyle name="Labels - Style3 3 4 3 4" xfId="18686" xr:uid="{00000000-0005-0000-0000-0000F4480000}"/>
    <cellStyle name="Labels - Style3 3 4 3 5" xfId="18687" xr:uid="{00000000-0005-0000-0000-0000F5480000}"/>
    <cellStyle name="Labels - Style3 3 4 3 6" xfId="18688" xr:uid="{00000000-0005-0000-0000-0000F6480000}"/>
    <cellStyle name="Labels - Style3 3 4 4" xfId="18689" xr:uid="{00000000-0005-0000-0000-0000F7480000}"/>
    <cellStyle name="Labels - Style3 3 4 4 2" xfId="18690" xr:uid="{00000000-0005-0000-0000-0000F8480000}"/>
    <cellStyle name="Labels - Style3 3 4 5" xfId="18691" xr:uid="{00000000-0005-0000-0000-0000F9480000}"/>
    <cellStyle name="Labels - Style3 3 4 5 2" xfId="18692" xr:uid="{00000000-0005-0000-0000-0000FA480000}"/>
    <cellStyle name="Labels - Style3 3 4 6" xfId="18693" xr:uid="{00000000-0005-0000-0000-0000FB480000}"/>
    <cellStyle name="Labels - Style3 3 4 6 2" xfId="18694" xr:uid="{00000000-0005-0000-0000-0000FC480000}"/>
    <cellStyle name="Labels - Style3 3 4 7" xfId="18695" xr:uid="{00000000-0005-0000-0000-0000FD480000}"/>
    <cellStyle name="Labels - Style3 3 4 7 2" xfId="18696" xr:uid="{00000000-0005-0000-0000-0000FE480000}"/>
    <cellStyle name="Labels - Style3 3 4 8" xfId="18697" xr:uid="{00000000-0005-0000-0000-0000FF480000}"/>
    <cellStyle name="Labels - Style3 3 5" xfId="18698" xr:uid="{00000000-0005-0000-0000-000000490000}"/>
    <cellStyle name="Labels - Style3 3 5 2" xfId="18699" xr:uid="{00000000-0005-0000-0000-000001490000}"/>
    <cellStyle name="Labels - Style3 3 5 2 2" xfId="18700" xr:uid="{00000000-0005-0000-0000-000002490000}"/>
    <cellStyle name="Labels - Style3 3 5 2 2 2" xfId="18701" xr:uid="{00000000-0005-0000-0000-000003490000}"/>
    <cellStyle name="Labels - Style3 3 5 2 3" xfId="18702" xr:uid="{00000000-0005-0000-0000-000004490000}"/>
    <cellStyle name="Labels - Style3 3 5 2 3 2" xfId="18703" xr:uid="{00000000-0005-0000-0000-000005490000}"/>
    <cellStyle name="Labels - Style3 3 5 2 4" xfId="18704" xr:uid="{00000000-0005-0000-0000-000006490000}"/>
    <cellStyle name="Labels - Style3 3 5 2 5" xfId="18705" xr:uid="{00000000-0005-0000-0000-000007490000}"/>
    <cellStyle name="Labels - Style3 3 5 3" xfId="18706" xr:uid="{00000000-0005-0000-0000-000008490000}"/>
    <cellStyle name="Labels - Style3 3 5 3 2" xfId="18707" xr:uid="{00000000-0005-0000-0000-000009490000}"/>
    <cellStyle name="Labels - Style3 3 5 4" xfId="18708" xr:uid="{00000000-0005-0000-0000-00000A490000}"/>
    <cellStyle name="Labels - Style3 3 5 4 2" xfId="18709" xr:uid="{00000000-0005-0000-0000-00000B490000}"/>
    <cellStyle name="Labels - Style3 3 5 5" xfId="18710" xr:uid="{00000000-0005-0000-0000-00000C490000}"/>
    <cellStyle name="Labels - Style3 3 5 5 2" xfId="18711" xr:uid="{00000000-0005-0000-0000-00000D490000}"/>
    <cellStyle name="Labels - Style3 3 5 6" xfId="18712" xr:uid="{00000000-0005-0000-0000-00000E490000}"/>
    <cellStyle name="Labels - Style3 3 5 6 2" xfId="18713" xr:uid="{00000000-0005-0000-0000-00000F490000}"/>
    <cellStyle name="Labels - Style3 3 5 7" xfId="18714" xr:uid="{00000000-0005-0000-0000-000010490000}"/>
    <cellStyle name="Labels - Style3 3 5 7 2" xfId="18715" xr:uid="{00000000-0005-0000-0000-000011490000}"/>
    <cellStyle name="Labels - Style3 3 5 8" xfId="18716" xr:uid="{00000000-0005-0000-0000-000012490000}"/>
    <cellStyle name="Labels - Style3 3 6" xfId="18717" xr:uid="{00000000-0005-0000-0000-000013490000}"/>
    <cellStyle name="Labels - Style3 3 6 2" xfId="18718" xr:uid="{00000000-0005-0000-0000-000014490000}"/>
    <cellStyle name="Labels - Style3 3 6 3" xfId="18719" xr:uid="{00000000-0005-0000-0000-000015490000}"/>
    <cellStyle name="Labels - Style3 3 7" xfId="18720" xr:uid="{00000000-0005-0000-0000-000016490000}"/>
    <cellStyle name="Labels - Style3 3 7 2" xfId="18721" xr:uid="{00000000-0005-0000-0000-000017490000}"/>
    <cellStyle name="Labels - Style3 3 8" xfId="18722" xr:uid="{00000000-0005-0000-0000-000018490000}"/>
    <cellStyle name="Labels - Style3 3 8 2" xfId="18723" xr:uid="{00000000-0005-0000-0000-000019490000}"/>
    <cellStyle name="Labels - Style3 3 9" xfId="18724" xr:uid="{00000000-0005-0000-0000-00001A490000}"/>
    <cellStyle name="Labels - Style3 3 9 2" xfId="18725" xr:uid="{00000000-0005-0000-0000-00001B490000}"/>
    <cellStyle name="Labels - Style3 4" xfId="18726" xr:uid="{00000000-0005-0000-0000-00001C490000}"/>
    <cellStyle name="Labels - Style3 4 10" xfId="18727" xr:uid="{00000000-0005-0000-0000-00001D490000}"/>
    <cellStyle name="Labels - Style3 4 10 2" xfId="18728" xr:uid="{00000000-0005-0000-0000-00001E490000}"/>
    <cellStyle name="Labels - Style3 4 10 2 2" xfId="18729" xr:uid="{00000000-0005-0000-0000-00001F490000}"/>
    <cellStyle name="Labels - Style3 4 10 2 3" xfId="18730" xr:uid="{00000000-0005-0000-0000-000020490000}"/>
    <cellStyle name="Labels - Style3 4 10 2 4" xfId="18731" xr:uid="{00000000-0005-0000-0000-000021490000}"/>
    <cellStyle name="Labels - Style3 4 10 2 5" xfId="18732" xr:uid="{00000000-0005-0000-0000-000022490000}"/>
    <cellStyle name="Labels - Style3 4 10 2 6" xfId="18733" xr:uid="{00000000-0005-0000-0000-000023490000}"/>
    <cellStyle name="Labels - Style3 4 10 3" xfId="18734" xr:uid="{00000000-0005-0000-0000-000024490000}"/>
    <cellStyle name="Labels - Style3 4 10 3 2" xfId="18735" xr:uid="{00000000-0005-0000-0000-000025490000}"/>
    <cellStyle name="Labels - Style3 4 10 3 3" xfId="18736" xr:uid="{00000000-0005-0000-0000-000026490000}"/>
    <cellStyle name="Labels - Style3 4 10 3 4" xfId="18737" xr:uid="{00000000-0005-0000-0000-000027490000}"/>
    <cellStyle name="Labels - Style3 4 10 3 5" xfId="18738" xr:uid="{00000000-0005-0000-0000-000028490000}"/>
    <cellStyle name="Labels - Style3 4 10 3 6" xfId="18739" xr:uid="{00000000-0005-0000-0000-000029490000}"/>
    <cellStyle name="Labels - Style3 4 10 4" xfId="18740" xr:uid="{00000000-0005-0000-0000-00002A490000}"/>
    <cellStyle name="Labels - Style3 4 10 5" xfId="18741" xr:uid="{00000000-0005-0000-0000-00002B490000}"/>
    <cellStyle name="Labels - Style3 4 10 6" xfId="18742" xr:uid="{00000000-0005-0000-0000-00002C490000}"/>
    <cellStyle name="Labels - Style3 4 10 7" xfId="18743" xr:uid="{00000000-0005-0000-0000-00002D490000}"/>
    <cellStyle name="Labels - Style3 4 10 8" xfId="18744" xr:uid="{00000000-0005-0000-0000-00002E490000}"/>
    <cellStyle name="Labels - Style3 4 11" xfId="18745" xr:uid="{00000000-0005-0000-0000-00002F490000}"/>
    <cellStyle name="Labels - Style3 4 11 2" xfId="18746" xr:uid="{00000000-0005-0000-0000-000030490000}"/>
    <cellStyle name="Labels - Style3 4 11 3" xfId="18747" xr:uid="{00000000-0005-0000-0000-000031490000}"/>
    <cellStyle name="Labels - Style3 4 11 4" xfId="18748" xr:uid="{00000000-0005-0000-0000-000032490000}"/>
    <cellStyle name="Labels - Style3 4 11 5" xfId="18749" xr:uid="{00000000-0005-0000-0000-000033490000}"/>
    <cellStyle name="Labels - Style3 4 11 6" xfId="18750" xr:uid="{00000000-0005-0000-0000-000034490000}"/>
    <cellStyle name="Labels - Style3 4 12" xfId="18751" xr:uid="{00000000-0005-0000-0000-000035490000}"/>
    <cellStyle name="Labels - Style3 4 12 2" xfId="18752" xr:uid="{00000000-0005-0000-0000-000036490000}"/>
    <cellStyle name="Labels - Style3 4 12 3" xfId="18753" xr:uid="{00000000-0005-0000-0000-000037490000}"/>
    <cellStyle name="Labels - Style3 4 12 4" xfId="18754" xr:uid="{00000000-0005-0000-0000-000038490000}"/>
    <cellStyle name="Labels - Style3 4 12 5" xfId="18755" xr:uid="{00000000-0005-0000-0000-000039490000}"/>
    <cellStyle name="Labels - Style3 4 12 6" xfId="18756" xr:uid="{00000000-0005-0000-0000-00003A490000}"/>
    <cellStyle name="Labels - Style3 4 13" xfId="18757" xr:uid="{00000000-0005-0000-0000-00003B490000}"/>
    <cellStyle name="Labels - Style3 4 13 2" xfId="18758" xr:uid="{00000000-0005-0000-0000-00003C490000}"/>
    <cellStyle name="Labels - Style3 4 13 3" xfId="18759" xr:uid="{00000000-0005-0000-0000-00003D490000}"/>
    <cellStyle name="Labels - Style3 4 13 4" xfId="18760" xr:uid="{00000000-0005-0000-0000-00003E490000}"/>
    <cellStyle name="Labels - Style3 4 13 5" xfId="18761" xr:uid="{00000000-0005-0000-0000-00003F490000}"/>
    <cellStyle name="Labels - Style3 4 14" xfId="18762" xr:uid="{00000000-0005-0000-0000-000040490000}"/>
    <cellStyle name="Labels - Style3 4 15" xfId="18763" xr:uid="{00000000-0005-0000-0000-000041490000}"/>
    <cellStyle name="Labels - Style3 4 16" xfId="18764" xr:uid="{00000000-0005-0000-0000-000042490000}"/>
    <cellStyle name="Labels - Style3 4 17" xfId="18765" xr:uid="{00000000-0005-0000-0000-000043490000}"/>
    <cellStyle name="Labels - Style3 4 18" xfId="18766" xr:uid="{00000000-0005-0000-0000-000044490000}"/>
    <cellStyle name="Labels - Style3 4 19" xfId="18767" xr:uid="{00000000-0005-0000-0000-000045490000}"/>
    <cellStyle name="Labels - Style3 4 2" xfId="18768" xr:uid="{00000000-0005-0000-0000-000046490000}"/>
    <cellStyle name="Labels - Style3 4 2 2" xfId="18769" xr:uid="{00000000-0005-0000-0000-000047490000}"/>
    <cellStyle name="Labels - Style3 4 2 2 2" xfId="18770" xr:uid="{00000000-0005-0000-0000-000048490000}"/>
    <cellStyle name="Labels - Style3 4 2 2 2 2" xfId="18771" xr:uid="{00000000-0005-0000-0000-000049490000}"/>
    <cellStyle name="Labels - Style3 4 2 2 2 2 2" xfId="18772" xr:uid="{00000000-0005-0000-0000-00004A490000}"/>
    <cellStyle name="Labels - Style3 4 2 2 2 3" xfId="18773" xr:uid="{00000000-0005-0000-0000-00004B490000}"/>
    <cellStyle name="Labels - Style3 4 2 2 2 3 2" xfId="18774" xr:uid="{00000000-0005-0000-0000-00004C490000}"/>
    <cellStyle name="Labels - Style3 4 2 2 2 4" xfId="18775" xr:uid="{00000000-0005-0000-0000-00004D490000}"/>
    <cellStyle name="Labels - Style3 4 2 2 2 4 2" xfId="18776" xr:uid="{00000000-0005-0000-0000-00004E490000}"/>
    <cellStyle name="Labels - Style3 4 2 2 2 5" xfId="18777" xr:uid="{00000000-0005-0000-0000-00004F490000}"/>
    <cellStyle name="Labels - Style3 4 2 2 2 6" xfId="18778" xr:uid="{00000000-0005-0000-0000-000050490000}"/>
    <cellStyle name="Labels - Style3 4 2 2 3" xfId="18779" xr:uid="{00000000-0005-0000-0000-000051490000}"/>
    <cellStyle name="Labels - Style3 4 2 2 3 2" xfId="18780" xr:uid="{00000000-0005-0000-0000-000052490000}"/>
    <cellStyle name="Labels - Style3 4 2 2 4" xfId="18781" xr:uid="{00000000-0005-0000-0000-000053490000}"/>
    <cellStyle name="Labels - Style3 4 2 2 4 2" xfId="18782" xr:uid="{00000000-0005-0000-0000-000054490000}"/>
    <cellStyle name="Labels - Style3 4 2 2 5" xfId="18783" xr:uid="{00000000-0005-0000-0000-000055490000}"/>
    <cellStyle name="Labels - Style3 4 2 2 6" xfId="18784" xr:uid="{00000000-0005-0000-0000-000056490000}"/>
    <cellStyle name="Labels - Style3 4 2 2 7" xfId="18785" xr:uid="{00000000-0005-0000-0000-000057490000}"/>
    <cellStyle name="Labels - Style3 4 2 3" xfId="18786" xr:uid="{00000000-0005-0000-0000-000058490000}"/>
    <cellStyle name="Labels - Style3 4 2 3 2" xfId="18787" xr:uid="{00000000-0005-0000-0000-000059490000}"/>
    <cellStyle name="Labels - Style3 4 2 3 2 2" xfId="18788" xr:uid="{00000000-0005-0000-0000-00005A490000}"/>
    <cellStyle name="Labels - Style3 4 2 3 3" xfId="18789" xr:uid="{00000000-0005-0000-0000-00005B490000}"/>
    <cellStyle name="Labels - Style3 4 2 3 3 2" xfId="18790" xr:uid="{00000000-0005-0000-0000-00005C490000}"/>
    <cellStyle name="Labels - Style3 4 2 3 4" xfId="18791" xr:uid="{00000000-0005-0000-0000-00005D490000}"/>
    <cellStyle name="Labels - Style3 4 2 3 4 2" xfId="18792" xr:uid="{00000000-0005-0000-0000-00005E490000}"/>
    <cellStyle name="Labels - Style3 4 2 3 5" xfId="18793" xr:uid="{00000000-0005-0000-0000-00005F490000}"/>
    <cellStyle name="Labels - Style3 4 2 3 6" xfId="18794" xr:uid="{00000000-0005-0000-0000-000060490000}"/>
    <cellStyle name="Labels - Style3 4 2 4" xfId="18795" xr:uid="{00000000-0005-0000-0000-000061490000}"/>
    <cellStyle name="Labels - Style3 4 2 4 2" xfId="18796" xr:uid="{00000000-0005-0000-0000-000062490000}"/>
    <cellStyle name="Labels - Style3 4 2 4 3" xfId="18797" xr:uid="{00000000-0005-0000-0000-000063490000}"/>
    <cellStyle name="Labels - Style3 4 2 5" xfId="18798" xr:uid="{00000000-0005-0000-0000-000064490000}"/>
    <cellStyle name="Labels - Style3 4 2 5 2" xfId="18799" xr:uid="{00000000-0005-0000-0000-000065490000}"/>
    <cellStyle name="Labels - Style3 4 2 5 3" xfId="18800" xr:uid="{00000000-0005-0000-0000-000066490000}"/>
    <cellStyle name="Labels - Style3 4 2 6" xfId="18801" xr:uid="{00000000-0005-0000-0000-000067490000}"/>
    <cellStyle name="Labels - Style3 4 2 6 2" xfId="18802" xr:uid="{00000000-0005-0000-0000-000068490000}"/>
    <cellStyle name="Labels - Style3 4 2 7" xfId="18803" xr:uid="{00000000-0005-0000-0000-000069490000}"/>
    <cellStyle name="Labels - Style3 4 2 7 2" xfId="18804" xr:uid="{00000000-0005-0000-0000-00006A490000}"/>
    <cellStyle name="Labels - Style3 4 2 8" xfId="18805" xr:uid="{00000000-0005-0000-0000-00006B490000}"/>
    <cellStyle name="Labels - Style3 4 20" xfId="18806" xr:uid="{00000000-0005-0000-0000-00006C490000}"/>
    <cellStyle name="Labels - Style3 4 21" xfId="18807" xr:uid="{00000000-0005-0000-0000-00006D490000}"/>
    <cellStyle name="Labels - Style3 4 3" xfId="18808" xr:uid="{00000000-0005-0000-0000-00006E490000}"/>
    <cellStyle name="Labels - Style3 4 3 2" xfId="18809" xr:uid="{00000000-0005-0000-0000-00006F490000}"/>
    <cellStyle name="Labels - Style3 4 3 2 2" xfId="18810" xr:uid="{00000000-0005-0000-0000-000070490000}"/>
    <cellStyle name="Labels - Style3 4 3 2 2 2" xfId="18811" xr:uid="{00000000-0005-0000-0000-000071490000}"/>
    <cellStyle name="Labels - Style3 4 3 2 3" xfId="18812" xr:uid="{00000000-0005-0000-0000-000072490000}"/>
    <cellStyle name="Labels - Style3 4 3 2 3 2" xfId="18813" xr:uid="{00000000-0005-0000-0000-000073490000}"/>
    <cellStyle name="Labels - Style3 4 3 2 4" xfId="18814" xr:uid="{00000000-0005-0000-0000-000074490000}"/>
    <cellStyle name="Labels - Style3 4 3 2 4 2" xfId="18815" xr:uid="{00000000-0005-0000-0000-000075490000}"/>
    <cellStyle name="Labels - Style3 4 3 2 5" xfId="18816" xr:uid="{00000000-0005-0000-0000-000076490000}"/>
    <cellStyle name="Labels - Style3 4 3 2 5 2" xfId="18817" xr:uid="{00000000-0005-0000-0000-000077490000}"/>
    <cellStyle name="Labels - Style3 4 3 2 6" xfId="18818" xr:uid="{00000000-0005-0000-0000-000078490000}"/>
    <cellStyle name="Labels - Style3 4 3 3" xfId="18819" xr:uid="{00000000-0005-0000-0000-000079490000}"/>
    <cellStyle name="Labels - Style3 4 3 3 2" xfId="18820" xr:uid="{00000000-0005-0000-0000-00007A490000}"/>
    <cellStyle name="Labels - Style3 4 3 3 2 2" xfId="18821" xr:uid="{00000000-0005-0000-0000-00007B490000}"/>
    <cellStyle name="Labels - Style3 4 3 3 3" xfId="18822" xr:uid="{00000000-0005-0000-0000-00007C490000}"/>
    <cellStyle name="Labels - Style3 4 3 3 4" xfId="18823" xr:uid="{00000000-0005-0000-0000-00007D490000}"/>
    <cellStyle name="Labels - Style3 4 3 3 5" xfId="18824" xr:uid="{00000000-0005-0000-0000-00007E490000}"/>
    <cellStyle name="Labels - Style3 4 3 3 6" xfId="18825" xr:uid="{00000000-0005-0000-0000-00007F490000}"/>
    <cellStyle name="Labels - Style3 4 3 4" xfId="18826" xr:uid="{00000000-0005-0000-0000-000080490000}"/>
    <cellStyle name="Labels - Style3 4 3 4 2" xfId="18827" xr:uid="{00000000-0005-0000-0000-000081490000}"/>
    <cellStyle name="Labels - Style3 4 3 5" xfId="18828" xr:uid="{00000000-0005-0000-0000-000082490000}"/>
    <cellStyle name="Labels - Style3 4 3 6" xfId="18829" xr:uid="{00000000-0005-0000-0000-000083490000}"/>
    <cellStyle name="Labels - Style3 4 3 7" xfId="18830" xr:uid="{00000000-0005-0000-0000-000084490000}"/>
    <cellStyle name="Labels - Style3 4 3 8" xfId="18831" xr:uid="{00000000-0005-0000-0000-000085490000}"/>
    <cellStyle name="Labels - Style3 4 4" xfId="18832" xr:uid="{00000000-0005-0000-0000-000086490000}"/>
    <cellStyle name="Labels - Style3 4 4 2" xfId="18833" xr:uid="{00000000-0005-0000-0000-000087490000}"/>
    <cellStyle name="Labels - Style3 4 4 2 2" xfId="18834" xr:uid="{00000000-0005-0000-0000-000088490000}"/>
    <cellStyle name="Labels - Style3 4 4 2 2 2" xfId="18835" xr:uid="{00000000-0005-0000-0000-000089490000}"/>
    <cellStyle name="Labels - Style3 4 4 2 3" xfId="18836" xr:uid="{00000000-0005-0000-0000-00008A490000}"/>
    <cellStyle name="Labels - Style3 4 4 2 4" xfId="18837" xr:uid="{00000000-0005-0000-0000-00008B490000}"/>
    <cellStyle name="Labels - Style3 4 4 2 5" xfId="18838" xr:uid="{00000000-0005-0000-0000-00008C490000}"/>
    <cellStyle name="Labels - Style3 4 4 2 6" xfId="18839" xr:uid="{00000000-0005-0000-0000-00008D490000}"/>
    <cellStyle name="Labels - Style3 4 4 3" xfId="18840" xr:uid="{00000000-0005-0000-0000-00008E490000}"/>
    <cellStyle name="Labels - Style3 4 4 3 2" xfId="18841" xr:uid="{00000000-0005-0000-0000-00008F490000}"/>
    <cellStyle name="Labels - Style3 4 4 3 2 2" xfId="18842" xr:uid="{00000000-0005-0000-0000-000090490000}"/>
    <cellStyle name="Labels - Style3 4 4 3 3" xfId="18843" xr:uid="{00000000-0005-0000-0000-000091490000}"/>
    <cellStyle name="Labels - Style3 4 4 3 4" xfId="18844" xr:uid="{00000000-0005-0000-0000-000092490000}"/>
    <cellStyle name="Labels - Style3 4 4 3 5" xfId="18845" xr:uid="{00000000-0005-0000-0000-000093490000}"/>
    <cellStyle name="Labels - Style3 4 4 3 6" xfId="18846" xr:uid="{00000000-0005-0000-0000-000094490000}"/>
    <cellStyle name="Labels - Style3 4 4 4" xfId="18847" xr:uid="{00000000-0005-0000-0000-000095490000}"/>
    <cellStyle name="Labels - Style3 4 4 4 2" xfId="18848" xr:uid="{00000000-0005-0000-0000-000096490000}"/>
    <cellStyle name="Labels - Style3 4 4 5" xfId="18849" xr:uid="{00000000-0005-0000-0000-000097490000}"/>
    <cellStyle name="Labels - Style3 4 4 6" xfId="18850" xr:uid="{00000000-0005-0000-0000-000098490000}"/>
    <cellStyle name="Labels - Style3 4 4 7" xfId="18851" xr:uid="{00000000-0005-0000-0000-000099490000}"/>
    <cellStyle name="Labels - Style3 4 4 8" xfId="18852" xr:uid="{00000000-0005-0000-0000-00009A490000}"/>
    <cellStyle name="Labels - Style3 4 5" xfId="18853" xr:uid="{00000000-0005-0000-0000-00009B490000}"/>
    <cellStyle name="Labels - Style3 4 5 2" xfId="18854" xr:uid="{00000000-0005-0000-0000-00009C490000}"/>
    <cellStyle name="Labels - Style3 4 5 2 2" xfId="18855" xr:uid="{00000000-0005-0000-0000-00009D490000}"/>
    <cellStyle name="Labels - Style3 4 5 2 3" xfId="18856" xr:uid="{00000000-0005-0000-0000-00009E490000}"/>
    <cellStyle name="Labels - Style3 4 5 2 4" xfId="18857" xr:uid="{00000000-0005-0000-0000-00009F490000}"/>
    <cellStyle name="Labels - Style3 4 5 2 5" xfId="18858" xr:uid="{00000000-0005-0000-0000-0000A0490000}"/>
    <cellStyle name="Labels - Style3 4 5 2 6" xfId="18859" xr:uid="{00000000-0005-0000-0000-0000A1490000}"/>
    <cellStyle name="Labels - Style3 4 5 3" xfId="18860" xr:uid="{00000000-0005-0000-0000-0000A2490000}"/>
    <cellStyle name="Labels - Style3 4 5 3 2" xfId="18861" xr:uid="{00000000-0005-0000-0000-0000A3490000}"/>
    <cellStyle name="Labels - Style3 4 5 3 3" xfId="18862" xr:uid="{00000000-0005-0000-0000-0000A4490000}"/>
    <cellStyle name="Labels - Style3 4 5 3 4" xfId="18863" xr:uid="{00000000-0005-0000-0000-0000A5490000}"/>
    <cellStyle name="Labels - Style3 4 5 3 5" xfId="18864" xr:uid="{00000000-0005-0000-0000-0000A6490000}"/>
    <cellStyle name="Labels - Style3 4 5 3 6" xfId="18865" xr:uid="{00000000-0005-0000-0000-0000A7490000}"/>
    <cellStyle name="Labels - Style3 4 5 4" xfId="18866" xr:uid="{00000000-0005-0000-0000-0000A8490000}"/>
    <cellStyle name="Labels - Style3 4 5 4 2" xfId="18867" xr:uid="{00000000-0005-0000-0000-0000A9490000}"/>
    <cellStyle name="Labels - Style3 4 5 5" xfId="18868" xr:uid="{00000000-0005-0000-0000-0000AA490000}"/>
    <cellStyle name="Labels - Style3 4 5 6" xfId="18869" xr:uid="{00000000-0005-0000-0000-0000AB490000}"/>
    <cellStyle name="Labels - Style3 4 5 7" xfId="18870" xr:uid="{00000000-0005-0000-0000-0000AC490000}"/>
    <cellStyle name="Labels - Style3 4 5 8" xfId="18871" xr:uid="{00000000-0005-0000-0000-0000AD490000}"/>
    <cellStyle name="Labels - Style3 4 6" xfId="18872" xr:uid="{00000000-0005-0000-0000-0000AE490000}"/>
    <cellStyle name="Labels - Style3 4 6 2" xfId="18873" xr:uid="{00000000-0005-0000-0000-0000AF490000}"/>
    <cellStyle name="Labels - Style3 4 6 2 2" xfId="18874" xr:uid="{00000000-0005-0000-0000-0000B0490000}"/>
    <cellStyle name="Labels - Style3 4 6 2 3" xfId="18875" xr:uid="{00000000-0005-0000-0000-0000B1490000}"/>
    <cellStyle name="Labels - Style3 4 6 2 4" xfId="18876" xr:uid="{00000000-0005-0000-0000-0000B2490000}"/>
    <cellStyle name="Labels - Style3 4 6 2 5" xfId="18877" xr:uid="{00000000-0005-0000-0000-0000B3490000}"/>
    <cellStyle name="Labels - Style3 4 6 2 6" xfId="18878" xr:uid="{00000000-0005-0000-0000-0000B4490000}"/>
    <cellStyle name="Labels - Style3 4 6 3" xfId="18879" xr:uid="{00000000-0005-0000-0000-0000B5490000}"/>
    <cellStyle name="Labels - Style3 4 6 3 2" xfId="18880" xr:uid="{00000000-0005-0000-0000-0000B6490000}"/>
    <cellStyle name="Labels - Style3 4 6 3 3" xfId="18881" xr:uid="{00000000-0005-0000-0000-0000B7490000}"/>
    <cellStyle name="Labels - Style3 4 6 3 4" xfId="18882" xr:uid="{00000000-0005-0000-0000-0000B8490000}"/>
    <cellStyle name="Labels - Style3 4 6 3 5" xfId="18883" xr:uid="{00000000-0005-0000-0000-0000B9490000}"/>
    <cellStyle name="Labels - Style3 4 6 3 6" xfId="18884" xr:uid="{00000000-0005-0000-0000-0000BA490000}"/>
    <cellStyle name="Labels - Style3 4 6 4" xfId="18885" xr:uid="{00000000-0005-0000-0000-0000BB490000}"/>
    <cellStyle name="Labels - Style3 4 6 4 2" xfId="18886" xr:uid="{00000000-0005-0000-0000-0000BC490000}"/>
    <cellStyle name="Labels - Style3 4 6 5" xfId="18887" xr:uid="{00000000-0005-0000-0000-0000BD490000}"/>
    <cellStyle name="Labels - Style3 4 6 6" xfId="18888" xr:uid="{00000000-0005-0000-0000-0000BE490000}"/>
    <cellStyle name="Labels - Style3 4 6 7" xfId="18889" xr:uid="{00000000-0005-0000-0000-0000BF490000}"/>
    <cellStyle name="Labels - Style3 4 6 8" xfId="18890" xr:uid="{00000000-0005-0000-0000-0000C0490000}"/>
    <cellStyle name="Labels - Style3 4 7" xfId="18891" xr:uid="{00000000-0005-0000-0000-0000C1490000}"/>
    <cellStyle name="Labels - Style3 4 7 2" xfId="18892" xr:uid="{00000000-0005-0000-0000-0000C2490000}"/>
    <cellStyle name="Labels - Style3 4 7 2 2" xfId="18893" xr:uid="{00000000-0005-0000-0000-0000C3490000}"/>
    <cellStyle name="Labels - Style3 4 7 2 3" xfId="18894" xr:uid="{00000000-0005-0000-0000-0000C4490000}"/>
    <cellStyle name="Labels - Style3 4 7 2 4" xfId="18895" xr:uid="{00000000-0005-0000-0000-0000C5490000}"/>
    <cellStyle name="Labels - Style3 4 7 2 5" xfId="18896" xr:uid="{00000000-0005-0000-0000-0000C6490000}"/>
    <cellStyle name="Labels - Style3 4 7 2 6" xfId="18897" xr:uid="{00000000-0005-0000-0000-0000C7490000}"/>
    <cellStyle name="Labels - Style3 4 7 3" xfId="18898" xr:uid="{00000000-0005-0000-0000-0000C8490000}"/>
    <cellStyle name="Labels - Style3 4 7 3 2" xfId="18899" xr:uid="{00000000-0005-0000-0000-0000C9490000}"/>
    <cellStyle name="Labels - Style3 4 7 3 3" xfId="18900" xr:uid="{00000000-0005-0000-0000-0000CA490000}"/>
    <cellStyle name="Labels - Style3 4 7 3 4" xfId="18901" xr:uid="{00000000-0005-0000-0000-0000CB490000}"/>
    <cellStyle name="Labels - Style3 4 7 3 5" xfId="18902" xr:uid="{00000000-0005-0000-0000-0000CC490000}"/>
    <cellStyle name="Labels - Style3 4 7 3 6" xfId="18903" xr:uid="{00000000-0005-0000-0000-0000CD490000}"/>
    <cellStyle name="Labels - Style3 4 7 4" xfId="18904" xr:uid="{00000000-0005-0000-0000-0000CE490000}"/>
    <cellStyle name="Labels - Style3 4 7 4 2" xfId="18905" xr:uid="{00000000-0005-0000-0000-0000CF490000}"/>
    <cellStyle name="Labels - Style3 4 7 5" xfId="18906" xr:uid="{00000000-0005-0000-0000-0000D0490000}"/>
    <cellStyle name="Labels - Style3 4 7 6" xfId="18907" xr:uid="{00000000-0005-0000-0000-0000D1490000}"/>
    <cellStyle name="Labels - Style3 4 7 7" xfId="18908" xr:uid="{00000000-0005-0000-0000-0000D2490000}"/>
    <cellStyle name="Labels - Style3 4 7 8" xfId="18909" xr:uid="{00000000-0005-0000-0000-0000D3490000}"/>
    <cellStyle name="Labels - Style3 4 8" xfId="18910" xr:uid="{00000000-0005-0000-0000-0000D4490000}"/>
    <cellStyle name="Labels - Style3 4 8 2" xfId="18911" xr:uid="{00000000-0005-0000-0000-0000D5490000}"/>
    <cellStyle name="Labels - Style3 4 8 2 2" xfId="18912" xr:uid="{00000000-0005-0000-0000-0000D6490000}"/>
    <cellStyle name="Labels - Style3 4 8 2 3" xfId="18913" xr:uid="{00000000-0005-0000-0000-0000D7490000}"/>
    <cellStyle name="Labels - Style3 4 8 2 4" xfId="18914" xr:uid="{00000000-0005-0000-0000-0000D8490000}"/>
    <cellStyle name="Labels - Style3 4 8 2 5" xfId="18915" xr:uid="{00000000-0005-0000-0000-0000D9490000}"/>
    <cellStyle name="Labels - Style3 4 8 2 6" xfId="18916" xr:uid="{00000000-0005-0000-0000-0000DA490000}"/>
    <cellStyle name="Labels - Style3 4 8 3" xfId="18917" xr:uid="{00000000-0005-0000-0000-0000DB490000}"/>
    <cellStyle name="Labels - Style3 4 8 3 2" xfId="18918" xr:uid="{00000000-0005-0000-0000-0000DC490000}"/>
    <cellStyle name="Labels - Style3 4 8 3 3" xfId="18919" xr:uid="{00000000-0005-0000-0000-0000DD490000}"/>
    <cellStyle name="Labels - Style3 4 8 3 4" xfId="18920" xr:uid="{00000000-0005-0000-0000-0000DE490000}"/>
    <cellStyle name="Labels - Style3 4 8 3 5" xfId="18921" xr:uid="{00000000-0005-0000-0000-0000DF490000}"/>
    <cellStyle name="Labels - Style3 4 8 3 6" xfId="18922" xr:uid="{00000000-0005-0000-0000-0000E0490000}"/>
    <cellStyle name="Labels - Style3 4 8 4" xfId="18923" xr:uid="{00000000-0005-0000-0000-0000E1490000}"/>
    <cellStyle name="Labels - Style3 4 8 5" xfId="18924" xr:uid="{00000000-0005-0000-0000-0000E2490000}"/>
    <cellStyle name="Labels - Style3 4 8 6" xfId="18925" xr:uid="{00000000-0005-0000-0000-0000E3490000}"/>
    <cellStyle name="Labels - Style3 4 8 7" xfId="18926" xr:uid="{00000000-0005-0000-0000-0000E4490000}"/>
    <cellStyle name="Labels - Style3 4 8 8" xfId="18927" xr:uid="{00000000-0005-0000-0000-0000E5490000}"/>
    <cellStyle name="Labels - Style3 4 9" xfId="18928" xr:uid="{00000000-0005-0000-0000-0000E6490000}"/>
    <cellStyle name="Labels - Style3 4 9 2" xfId="18929" xr:uid="{00000000-0005-0000-0000-0000E7490000}"/>
    <cellStyle name="Labels - Style3 4 9 2 2" xfId="18930" xr:uid="{00000000-0005-0000-0000-0000E8490000}"/>
    <cellStyle name="Labels - Style3 4 9 2 3" xfId="18931" xr:uid="{00000000-0005-0000-0000-0000E9490000}"/>
    <cellStyle name="Labels - Style3 4 9 2 4" xfId="18932" xr:uid="{00000000-0005-0000-0000-0000EA490000}"/>
    <cellStyle name="Labels - Style3 4 9 2 5" xfId="18933" xr:uid="{00000000-0005-0000-0000-0000EB490000}"/>
    <cellStyle name="Labels - Style3 4 9 2 6" xfId="18934" xr:uid="{00000000-0005-0000-0000-0000EC490000}"/>
    <cellStyle name="Labels - Style3 4 9 3" xfId="18935" xr:uid="{00000000-0005-0000-0000-0000ED490000}"/>
    <cellStyle name="Labels - Style3 4 9 3 2" xfId="18936" xr:uid="{00000000-0005-0000-0000-0000EE490000}"/>
    <cellStyle name="Labels - Style3 4 9 3 3" xfId="18937" xr:uid="{00000000-0005-0000-0000-0000EF490000}"/>
    <cellStyle name="Labels - Style3 4 9 3 4" xfId="18938" xr:uid="{00000000-0005-0000-0000-0000F0490000}"/>
    <cellStyle name="Labels - Style3 4 9 3 5" xfId="18939" xr:uid="{00000000-0005-0000-0000-0000F1490000}"/>
    <cellStyle name="Labels - Style3 4 9 3 6" xfId="18940" xr:uid="{00000000-0005-0000-0000-0000F2490000}"/>
    <cellStyle name="Labels - Style3 4 9 4" xfId="18941" xr:uid="{00000000-0005-0000-0000-0000F3490000}"/>
    <cellStyle name="Labels - Style3 4 9 5" xfId="18942" xr:uid="{00000000-0005-0000-0000-0000F4490000}"/>
    <cellStyle name="Labels - Style3 4 9 6" xfId="18943" xr:uid="{00000000-0005-0000-0000-0000F5490000}"/>
    <cellStyle name="Labels - Style3 4 9 7" xfId="18944" xr:uid="{00000000-0005-0000-0000-0000F6490000}"/>
    <cellStyle name="Labels - Style3 4 9 8" xfId="18945" xr:uid="{00000000-0005-0000-0000-0000F7490000}"/>
    <cellStyle name="Labels - Style3 5" xfId="18946" xr:uid="{00000000-0005-0000-0000-0000F8490000}"/>
    <cellStyle name="Labels - Style3 5 10" xfId="18947" xr:uid="{00000000-0005-0000-0000-0000F9490000}"/>
    <cellStyle name="Labels - Style3 5 11" xfId="18948" xr:uid="{00000000-0005-0000-0000-0000FA490000}"/>
    <cellStyle name="Labels - Style3 5 12" xfId="18949" xr:uid="{00000000-0005-0000-0000-0000FB490000}"/>
    <cellStyle name="Labels - Style3 5 2" xfId="18950" xr:uid="{00000000-0005-0000-0000-0000FC490000}"/>
    <cellStyle name="Labels - Style3 5 2 2" xfId="18951" xr:uid="{00000000-0005-0000-0000-0000FD490000}"/>
    <cellStyle name="Labels - Style3 5 2 2 2" xfId="18952" xr:uid="{00000000-0005-0000-0000-0000FE490000}"/>
    <cellStyle name="Labels - Style3 5 2 2 2 2" xfId="18953" xr:uid="{00000000-0005-0000-0000-0000FF490000}"/>
    <cellStyle name="Labels - Style3 5 2 2 2 2 2" xfId="18954" xr:uid="{00000000-0005-0000-0000-0000004A0000}"/>
    <cellStyle name="Labels - Style3 5 2 2 2 3" xfId="18955" xr:uid="{00000000-0005-0000-0000-0000014A0000}"/>
    <cellStyle name="Labels - Style3 5 2 2 2 3 2" xfId="18956" xr:uid="{00000000-0005-0000-0000-0000024A0000}"/>
    <cellStyle name="Labels - Style3 5 2 2 2 4" xfId="18957" xr:uid="{00000000-0005-0000-0000-0000034A0000}"/>
    <cellStyle name="Labels - Style3 5 2 2 3" xfId="18958" xr:uid="{00000000-0005-0000-0000-0000044A0000}"/>
    <cellStyle name="Labels - Style3 5 2 2 3 2" xfId="18959" xr:uid="{00000000-0005-0000-0000-0000054A0000}"/>
    <cellStyle name="Labels - Style3 5 2 2 4" xfId="18960" xr:uid="{00000000-0005-0000-0000-0000064A0000}"/>
    <cellStyle name="Labels - Style3 5 2 2 4 2" xfId="18961" xr:uid="{00000000-0005-0000-0000-0000074A0000}"/>
    <cellStyle name="Labels - Style3 5 2 2 5" xfId="18962" xr:uid="{00000000-0005-0000-0000-0000084A0000}"/>
    <cellStyle name="Labels - Style3 5 2 2 5 2" xfId="18963" xr:uid="{00000000-0005-0000-0000-0000094A0000}"/>
    <cellStyle name="Labels - Style3 5 2 2 6" xfId="18964" xr:uid="{00000000-0005-0000-0000-00000A4A0000}"/>
    <cellStyle name="Labels - Style3 5 2 3" xfId="18965" xr:uid="{00000000-0005-0000-0000-00000B4A0000}"/>
    <cellStyle name="Labels - Style3 5 2 3 2" xfId="18966" xr:uid="{00000000-0005-0000-0000-00000C4A0000}"/>
    <cellStyle name="Labels - Style3 5 2 3 2 2" xfId="18967" xr:uid="{00000000-0005-0000-0000-00000D4A0000}"/>
    <cellStyle name="Labels - Style3 5 2 3 3" xfId="18968" xr:uid="{00000000-0005-0000-0000-00000E4A0000}"/>
    <cellStyle name="Labels - Style3 5 2 3 3 2" xfId="18969" xr:uid="{00000000-0005-0000-0000-00000F4A0000}"/>
    <cellStyle name="Labels - Style3 5 2 3 4" xfId="18970" xr:uid="{00000000-0005-0000-0000-0000104A0000}"/>
    <cellStyle name="Labels - Style3 5 2 3 5" xfId="18971" xr:uid="{00000000-0005-0000-0000-0000114A0000}"/>
    <cellStyle name="Labels - Style3 5 2 4" xfId="18972" xr:uid="{00000000-0005-0000-0000-0000124A0000}"/>
    <cellStyle name="Labels - Style3 5 2 4 2" xfId="18973" xr:uid="{00000000-0005-0000-0000-0000134A0000}"/>
    <cellStyle name="Labels - Style3 5 2 5" xfId="18974" xr:uid="{00000000-0005-0000-0000-0000144A0000}"/>
    <cellStyle name="Labels - Style3 5 2 5 2" xfId="18975" xr:uid="{00000000-0005-0000-0000-0000154A0000}"/>
    <cellStyle name="Labels - Style3 5 2 6" xfId="18976" xr:uid="{00000000-0005-0000-0000-0000164A0000}"/>
    <cellStyle name="Labels - Style3 5 2 6 2" xfId="18977" xr:uid="{00000000-0005-0000-0000-0000174A0000}"/>
    <cellStyle name="Labels - Style3 5 2 7" xfId="18978" xr:uid="{00000000-0005-0000-0000-0000184A0000}"/>
    <cellStyle name="Labels - Style3 5 2 7 2" xfId="18979" xr:uid="{00000000-0005-0000-0000-0000194A0000}"/>
    <cellStyle name="Labels - Style3 5 2 8" xfId="18980" xr:uid="{00000000-0005-0000-0000-00001A4A0000}"/>
    <cellStyle name="Labels - Style3 5 3" xfId="18981" xr:uid="{00000000-0005-0000-0000-00001B4A0000}"/>
    <cellStyle name="Labels - Style3 5 3 2" xfId="18982" xr:uid="{00000000-0005-0000-0000-00001C4A0000}"/>
    <cellStyle name="Labels - Style3 5 3 2 2" xfId="18983" xr:uid="{00000000-0005-0000-0000-00001D4A0000}"/>
    <cellStyle name="Labels - Style3 5 3 2 2 2" xfId="18984" xr:uid="{00000000-0005-0000-0000-00001E4A0000}"/>
    <cellStyle name="Labels - Style3 5 3 2 3" xfId="18985" xr:uid="{00000000-0005-0000-0000-00001F4A0000}"/>
    <cellStyle name="Labels - Style3 5 3 2 3 2" xfId="18986" xr:uid="{00000000-0005-0000-0000-0000204A0000}"/>
    <cellStyle name="Labels - Style3 5 3 2 4" xfId="18987" xr:uid="{00000000-0005-0000-0000-0000214A0000}"/>
    <cellStyle name="Labels - Style3 5 3 3" xfId="18988" xr:uid="{00000000-0005-0000-0000-0000224A0000}"/>
    <cellStyle name="Labels - Style3 5 3 3 2" xfId="18989" xr:uid="{00000000-0005-0000-0000-0000234A0000}"/>
    <cellStyle name="Labels - Style3 5 3 4" xfId="18990" xr:uid="{00000000-0005-0000-0000-0000244A0000}"/>
    <cellStyle name="Labels - Style3 5 3 4 2" xfId="18991" xr:uid="{00000000-0005-0000-0000-0000254A0000}"/>
    <cellStyle name="Labels - Style3 5 3 5" xfId="18992" xr:uid="{00000000-0005-0000-0000-0000264A0000}"/>
    <cellStyle name="Labels - Style3 5 3 5 2" xfId="18993" xr:uid="{00000000-0005-0000-0000-0000274A0000}"/>
    <cellStyle name="Labels - Style3 5 3 6" xfId="18994" xr:uid="{00000000-0005-0000-0000-0000284A0000}"/>
    <cellStyle name="Labels - Style3 5 3 6 2" xfId="18995" xr:uid="{00000000-0005-0000-0000-0000294A0000}"/>
    <cellStyle name="Labels - Style3 5 3 7" xfId="18996" xr:uid="{00000000-0005-0000-0000-00002A4A0000}"/>
    <cellStyle name="Labels - Style3 5 4" xfId="18997" xr:uid="{00000000-0005-0000-0000-00002B4A0000}"/>
    <cellStyle name="Labels - Style3 5 4 2" xfId="18998" xr:uid="{00000000-0005-0000-0000-00002C4A0000}"/>
    <cellStyle name="Labels - Style3 5 4 2 2" xfId="18999" xr:uid="{00000000-0005-0000-0000-00002D4A0000}"/>
    <cellStyle name="Labels - Style3 5 4 3" xfId="19000" xr:uid="{00000000-0005-0000-0000-00002E4A0000}"/>
    <cellStyle name="Labels - Style3 5 4 3 2" xfId="19001" xr:uid="{00000000-0005-0000-0000-00002F4A0000}"/>
    <cellStyle name="Labels - Style3 5 4 4" xfId="19002" xr:uid="{00000000-0005-0000-0000-0000304A0000}"/>
    <cellStyle name="Labels - Style3 5 4 4 2" xfId="19003" xr:uid="{00000000-0005-0000-0000-0000314A0000}"/>
    <cellStyle name="Labels - Style3 5 4 5" xfId="19004" xr:uid="{00000000-0005-0000-0000-0000324A0000}"/>
    <cellStyle name="Labels - Style3 5 4 6" xfId="19005" xr:uid="{00000000-0005-0000-0000-0000334A0000}"/>
    <cellStyle name="Labels - Style3 5 5" xfId="19006" xr:uid="{00000000-0005-0000-0000-0000344A0000}"/>
    <cellStyle name="Labels - Style3 5 5 2" xfId="19007" xr:uid="{00000000-0005-0000-0000-0000354A0000}"/>
    <cellStyle name="Labels - Style3 5 5 3" xfId="19008" xr:uid="{00000000-0005-0000-0000-0000364A0000}"/>
    <cellStyle name="Labels - Style3 5 6" xfId="19009" xr:uid="{00000000-0005-0000-0000-0000374A0000}"/>
    <cellStyle name="Labels - Style3 5 6 2" xfId="19010" xr:uid="{00000000-0005-0000-0000-0000384A0000}"/>
    <cellStyle name="Labels - Style3 5 7" xfId="19011" xr:uid="{00000000-0005-0000-0000-0000394A0000}"/>
    <cellStyle name="Labels - Style3 5 7 2" xfId="19012" xr:uid="{00000000-0005-0000-0000-00003A4A0000}"/>
    <cellStyle name="Labels - Style3 5 8" xfId="19013" xr:uid="{00000000-0005-0000-0000-00003B4A0000}"/>
    <cellStyle name="Labels - Style3 5 8 2" xfId="19014" xr:uid="{00000000-0005-0000-0000-00003C4A0000}"/>
    <cellStyle name="Labels - Style3 5 9" xfId="19015" xr:uid="{00000000-0005-0000-0000-00003D4A0000}"/>
    <cellStyle name="Labels - Style3 5 9 2" xfId="19016" xr:uid="{00000000-0005-0000-0000-00003E4A0000}"/>
    <cellStyle name="Labels - Style3 6" xfId="19017" xr:uid="{00000000-0005-0000-0000-00003F4A0000}"/>
    <cellStyle name="Labels - Style3 6 10" xfId="19018" xr:uid="{00000000-0005-0000-0000-0000404A0000}"/>
    <cellStyle name="Labels - Style3 6 11" xfId="19019" xr:uid="{00000000-0005-0000-0000-0000414A0000}"/>
    <cellStyle name="Labels - Style3 6 2" xfId="19020" xr:uid="{00000000-0005-0000-0000-0000424A0000}"/>
    <cellStyle name="Labels - Style3 6 2 2" xfId="19021" xr:uid="{00000000-0005-0000-0000-0000434A0000}"/>
    <cellStyle name="Labels - Style3 6 2 2 2" xfId="19022" xr:uid="{00000000-0005-0000-0000-0000444A0000}"/>
    <cellStyle name="Labels - Style3 6 2 2 2 2" xfId="19023" xr:uid="{00000000-0005-0000-0000-0000454A0000}"/>
    <cellStyle name="Labels - Style3 6 2 2 2 2 2" xfId="19024" xr:uid="{00000000-0005-0000-0000-0000464A0000}"/>
    <cellStyle name="Labels - Style3 6 2 2 2 3" xfId="19025" xr:uid="{00000000-0005-0000-0000-0000474A0000}"/>
    <cellStyle name="Labels - Style3 6 2 2 2 3 2" xfId="19026" xr:uid="{00000000-0005-0000-0000-0000484A0000}"/>
    <cellStyle name="Labels - Style3 6 2 2 2 4" xfId="19027" xr:uid="{00000000-0005-0000-0000-0000494A0000}"/>
    <cellStyle name="Labels - Style3 6 2 2 3" xfId="19028" xr:uid="{00000000-0005-0000-0000-00004A4A0000}"/>
    <cellStyle name="Labels - Style3 6 2 2 3 2" xfId="19029" xr:uid="{00000000-0005-0000-0000-00004B4A0000}"/>
    <cellStyle name="Labels - Style3 6 2 2 4" xfId="19030" xr:uid="{00000000-0005-0000-0000-00004C4A0000}"/>
    <cellStyle name="Labels - Style3 6 2 2 4 2" xfId="19031" xr:uid="{00000000-0005-0000-0000-00004D4A0000}"/>
    <cellStyle name="Labels - Style3 6 2 2 5" xfId="19032" xr:uid="{00000000-0005-0000-0000-00004E4A0000}"/>
    <cellStyle name="Labels - Style3 6 2 2 5 2" xfId="19033" xr:uid="{00000000-0005-0000-0000-00004F4A0000}"/>
    <cellStyle name="Labels - Style3 6 2 2 6" xfId="19034" xr:uid="{00000000-0005-0000-0000-0000504A0000}"/>
    <cellStyle name="Labels - Style3 6 2 3" xfId="19035" xr:uid="{00000000-0005-0000-0000-0000514A0000}"/>
    <cellStyle name="Labels - Style3 6 2 3 2" xfId="19036" xr:uid="{00000000-0005-0000-0000-0000524A0000}"/>
    <cellStyle name="Labels - Style3 6 2 3 2 2" xfId="19037" xr:uid="{00000000-0005-0000-0000-0000534A0000}"/>
    <cellStyle name="Labels - Style3 6 2 3 3" xfId="19038" xr:uid="{00000000-0005-0000-0000-0000544A0000}"/>
    <cellStyle name="Labels - Style3 6 2 3 3 2" xfId="19039" xr:uid="{00000000-0005-0000-0000-0000554A0000}"/>
    <cellStyle name="Labels - Style3 6 2 3 4" xfId="19040" xr:uid="{00000000-0005-0000-0000-0000564A0000}"/>
    <cellStyle name="Labels - Style3 6 2 4" xfId="19041" xr:uid="{00000000-0005-0000-0000-0000574A0000}"/>
    <cellStyle name="Labels - Style3 6 2 4 2" xfId="19042" xr:uid="{00000000-0005-0000-0000-0000584A0000}"/>
    <cellStyle name="Labels - Style3 6 2 5" xfId="19043" xr:uid="{00000000-0005-0000-0000-0000594A0000}"/>
    <cellStyle name="Labels - Style3 6 2 5 2" xfId="19044" xr:uid="{00000000-0005-0000-0000-00005A4A0000}"/>
    <cellStyle name="Labels - Style3 6 2 6" xfId="19045" xr:uid="{00000000-0005-0000-0000-00005B4A0000}"/>
    <cellStyle name="Labels - Style3 6 2 6 2" xfId="19046" xr:uid="{00000000-0005-0000-0000-00005C4A0000}"/>
    <cellStyle name="Labels - Style3 6 2 7" xfId="19047" xr:uid="{00000000-0005-0000-0000-00005D4A0000}"/>
    <cellStyle name="Labels - Style3 6 2 7 2" xfId="19048" xr:uid="{00000000-0005-0000-0000-00005E4A0000}"/>
    <cellStyle name="Labels - Style3 6 2 8" xfId="19049" xr:uid="{00000000-0005-0000-0000-00005F4A0000}"/>
    <cellStyle name="Labels - Style3 6 2 8 2" xfId="19050" xr:uid="{00000000-0005-0000-0000-0000604A0000}"/>
    <cellStyle name="Labels - Style3 6 2 9" xfId="19051" xr:uid="{00000000-0005-0000-0000-0000614A0000}"/>
    <cellStyle name="Labels - Style3 6 3" xfId="19052" xr:uid="{00000000-0005-0000-0000-0000624A0000}"/>
    <cellStyle name="Labels - Style3 6 3 2" xfId="19053" xr:uid="{00000000-0005-0000-0000-0000634A0000}"/>
    <cellStyle name="Labels - Style3 6 3 2 2" xfId="19054" xr:uid="{00000000-0005-0000-0000-0000644A0000}"/>
    <cellStyle name="Labels - Style3 6 3 2 2 2" xfId="19055" xr:uid="{00000000-0005-0000-0000-0000654A0000}"/>
    <cellStyle name="Labels - Style3 6 3 2 3" xfId="19056" xr:uid="{00000000-0005-0000-0000-0000664A0000}"/>
    <cellStyle name="Labels - Style3 6 3 2 3 2" xfId="19057" xr:uid="{00000000-0005-0000-0000-0000674A0000}"/>
    <cellStyle name="Labels - Style3 6 3 2 4" xfId="19058" xr:uid="{00000000-0005-0000-0000-0000684A0000}"/>
    <cellStyle name="Labels - Style3 6 3 3" xfId="19059" xr:uid="{00000000-0005-0000-0000-0000694A0000}"/>
    <cellStyle name="Labels - Style3 6 3 3 2" xfId="19060" xr:uid="{00000000-0005-0000-0000-00006A4A0000}"/>
    <cellStyle name="Labels - Style3 6 3 4" xfId="19061" xr:uid="{00000000-0005-0000-0000-00006B4A0000}"/>
    <cellStyle name="Labels - Style3 6 3 4 2" xfId="19062" xr:uid="{00000000-0005-0000-0000-00006C4A0000}"/>
    <cellStyle name="Labels - Style3 6 3 5" xfId="19063" xr:uid="{00000000-0005-0000-0000-00006D4A0000}"/>
    <cellStyle name="Labels - Style3 6 3 5 2" xfId="19064" xr:uid="{00000000-0005-0000-0000-00006E4A0000}"/>
    <cellStyle name="Labels - Style3 6 3 6" xfId="19065" xr:uid="{00000000-0005-0000-0000-00006F4A0000}"/>
    <cellStyle name="Labels - Style3 6 4" xfId="19066" xr:uid="{00000000-0005-0000-0000-0000704A0000}"/>
    <cellStyle name="Labels - Style3 6 4 2" xfId="19067" xr:uid="{00000000-0005-0000-0000-0000714A0000}"/>
    <cellStyle name="Labels - Style3 6 4 2 2" xfId="19068" xr:uid="{00000000-0005-0000-0000-0000724A0000}"/>
    <cellStyle name="Labels - Style3 6 4 3" xfId="19069" xr:uid="{00000000-0005-0000-0000-0000734A0000}"/>
    <cellStyle name="Labels - Style3 6 4 3 2" xfId="19070" xr:uid="{00000000-0005-0000-0000-0000744A0000}"/>
    <cellStyle name="Labels - Style3 6 4 4" xfId="19071" xr:uid="{00000000-0005-0000-0000-0000754A0000}"/>
    <cellStyle name="Labels - Style3 6 4 4 2" xfId="19072" xr:uid="{00000000-0005-0000-0000-0000764A0000}"/>
    <cellStyle name="Labels - Style3 6 4 5" xfId="19073" xr:uid="{00000000-0005-0000-0000-0000774A0000}"/>
    <cellStyle name="Labels - Style3 6 4 6" xfId="19074" xr:uid="{00000000-0005-0000-0000-0000784A0000}"/>
    <cellStyle name="Labels - Style3 6 5" xfId="19075" xr:uid="{00000000-0005-0000-0000-0000794A0000}"/>
    <cellStyle name="Labels - Style3 6 5 2" xfId="19076" xr:uid="{00000000-0005-0000-0000-00007A4A0000}"/>
    <cellStyle name="Labels - Style3 6 5 3" xfId="19077" xr:uid="{00000000-0005-0000-0000-00007B4A0000}"/>
    <cellStyle name="Labels - Style3 6 6" xfId="19078" xr:uid="{00000000-0005-0000-0000-00007C4A0000}"/>
    <cellStyle name="Labels - Style3 6 6 2" xfId="19079" xr:uid="{00000000-0005-0000-0000-00007D4A0000}"/>
    <cellStyle name="Labels - Style3 6 7" xfId="19080" xr:uid="{00000000-0005-0000-0000-00007E4A0000}"/>
    <cellStyle name="Labels - Style3 6 7 2" xfId="19081" xr:uid="{00000000-0005-0000-0000-00007F4A0000}"/>
    <cellStyle name="Labels - Style3 6 8" xfId="19082" xr:uid="{00000000-0005-0000-0000-0000804A0000}"/>
    <cellStyle name="Labels - Style3 6 8 2" xfId="19083" xr:uid="{00000000-0005-0000-0000-0000814A0000}"/>
    <cellStyle name="Labels - Style3 6 9" xfId="19084" xr:uid="{00000000-0005-0000-0000-0000824A0000}"/>
    <cellStyle name="Labels - Style3 6 9 2" xfId="19085" xr:uid="{00000000-0005-0000-0000-0000834A0000}"/>
    <cellStyle name="Labels - Style3 7" xfId="19086" xr:uid="{00000000-0005-0000-0000-0000844A0000}"/>
    <cellStyle name="Labels - Style3 7 2" xfId="19087" xr:uid="{00000000-0005-0000-0000-0000854A0000}"/>
    <cellStyle name="Labels - Style3 7 2 2" xfId="19088" xr:uid="{00000000-0005-0000-0000-0000864A0000}"/>
    <cellStyle name="Labels - Style3 7 2 2 2" xfId="19089" xr:uid="{00000000-0005-0000-0000-0000874A0000}"/>
    <cellStyle name="Labels - Style3 7 2 2 2 2" xfId="19090" xr:uid="{00000000-0005-0000-0000-0000884A0000}"/>
    <cellStyle name="Labels - Style3 7 2 2 3" xfId="19091" xr:uid="{00000000-0005-0000-0000-0000894A0000}"/>
    <cellStyle name="Labels - Style3 7 2 2 3 2" xfId="19092" xr:uid="{00000000-0005-0000-0000-00008A4A0000}"/>
    <cellStyle name="Labels - Style3 7 2 2 4" xfId="19093" xr:uid="{00000000-0005-0000-0000-00008B4A0000}"/>
    <cellStyle name="Labels - Style3 7 2 3" xfId="19094" xr:uid="{00000000-0005-0000-0000-00008C4A0000}"/>
    <cellStyle name="Labels - Style3 7 2 3 2" xfId="19095" xr:uid="{00000000-0005-0000-0000-00008D4A0000}"/>
    <cellStyle name="Labels - Style3 7 2 4" xfId="19096" xr:uid="{00000000-0005-0000-0000-00008E4A0000}"/>
    <cellStyle name="Labels - Style3 7 2 4 2" xfId="19097" xr:uid="{00000000-0005-0000-0000-00008F4A0000}"/>
    <cellStyle name="Labels - Style3 7 2 5" xfId="19098" xr:uid="{00000000-0005-0000-0000-0000904A0000}"/>
    <cellStyle name="Labels - Style3 7 2 5 2" xfId="19099" xr:uid="{00000000-0005-0000-0000-0000914A0000}"/>
    <cellStyle name="Labels - Style3 7 2 6" xfId="19100" xr:uid="{00000000-0005-0000-0000-0000924A0000}"/>
    <cellStyle name="Labels - Style3 7 3" xfId="19101" xr:uid="{00000000-0005-0000-0000-0000934A0000}"/>
    <cellStyle name="Labels - Style3 7 3 2" xfId="19102" xr:uid="{00000000-0005-0000-0000-0000944A0000}"/>
    <cellStyle name="Labels - Style3 7 3 2 2" xfId="19103" xr:uid="{00000000-0005-0000-0000-0000954A0000}"/>
    <cellStyle name="Labels - Style3 7 3 3" xfId="19104" xr:uid="{00000000-0005-0000-0000-0000964A0000}"/>
    <cellStyle name="Labels - Style3 7 3 3 2" xfId="19105" xr:uid="{00000000-0005-0000-0000-0000974A0000}"/>
    <cellStyle name="Labels - Style3 7 3 4" xfId="19106" xr:uid="{00000000-0005-0000-0000-0000984A0000}"/>
    <cellStyle name="Labels - Style3 7 3 4 2" xfId="19107" xr:uid="{00000000-0005-0000-0000-0000994A0000}"/>
    <cellStyle name="Labels - Style3 7 3 5" xfId="19108" xr:uid="{00000000-0005-0000-0000-00009A4A0000}"/>
    <cellStyle name="Labels - Style3 7 3 6" xfId="19109" xr:uid="{00000000-0005-0000-0000-00009B4A0000}"/>
    <cellStyle name="Labels - Style3 7 4" xfId="19110" xr:uid="{00000000-0005-0000-0000-00009C4A0000}"/>
    <cellStyle name="Labels - Style3 7 4 2" xfId="19111" xr:uid="{00000000-0005-0000-0000-00009D4A0000}"/>
    <cellStyle name="Labels - Style3 7 5" xfId="19112" xr:uid="{00000000-0005-0000-0000-00009E4A0000}"/>
    <cellStyle name="Labels - Style3 7 5 2" xfId="19113" xr:uid="{00000000-0005-0000-0000-00009F4A0000}"/>
    <cellStyle name="Labels - Style3 7 6" xfId="19114" xr:uid="{00000000-0005-0000-0000-0000A04A0000}"/>
    <cellStyle name="Labels - Style3 8" xfId="19115" xr:uid="{00000000-0005-0000-0000-0000A14A0000}"/>
    <cellStyle name="Labels - Style3 8 2" xfId="19116" xr:uid="{00000000-0005-0000-0000-0000A24A0000}"/>
    <cellStyle name="Labels - Style3 8 2 2" xfId="19117" xr:uid="{00000000-0005-0000-0000-0000A34A0000}"/>
    <cellStyle name="Labels - Style3 8 3" xfId="19118" xr:uid="{00000000-0005-0000-0000-0000A44A0000}"/>
    <cellStyle name="Labels - Style3 8 3 2" xfId="19119" xr:uid="{00000000-0005-0000-0000-0000A54A0000}"/>
    <cellStyle name="Labels - Style3 8 4" xfId="19120" xr:uid="{00000000-0005-0000-0000-0000A64A0000}"/>
    <cellStyle name="Labels - Style3 8 4 2" xfId="19121" xr:uid="{00000000-0005-0000-0000-0000A74A0000}"/>
    <cellStyle name="Labels - Style3 8 5" xfId="19122" xr:uid="{00000000-0005-0000-0000-0000A84A0000}"/>
    <cellStyle name="Labels - Style3 9" xfId="19123" xr:uid="{00000000-0005-0000-0000-0000A94A0000}"/>
    <cellStyle name="Labels - Style3 9 2" xfId="19124" xr:uid="{00000000-0005-0000-0000-0000AA4A0000}"/>
    <cellStyle name="Labels - Style3 9 2 2" xfId="19125" xr:uid="{00000000-0005-0000-0000-0000AB4A0000}"/>
    <cellStyle name="Labels - Style3 9 3" xfId="19126" xr:uid="{00000000-0005-0000-0000-0000AC4A0000}"/>
    <cellStyle name="Labels - Style3 9 3 2" xfId="19127" xr:uid="{00000000-0005-0000-0000-0000AD4A0000}"/>
    <cellStyle name="Labels - Style3 9 4" xfId="19128" xr:uid="{00000000-0005-0000-0000-0000AE4A0000}"/>
    <cellStyle name="Length" xfId="19129" xr:uid="{00000000-0005-0000-0000-0000AF4A0000}"/>
    <cellStyle name="Length 2" xfId="19130" xr:uid="{00000000-0005-0000-0000-0000B04A0000}"/>
    <cellStyle name="Length 2 2" xfId="19131" xr:uid="{00000000-0005-0000-0000-0000B14A0000}"/>
    <cellStyle name="Length 2 3" xfId="19132" xr:uid="{00000000-0005-0000-0000-0000B24A0000}"/>
    <cellStyle name="Length 3" xfId="19133" xr:uid="{00000000-0005-0000-0000-0000B34A0000}"/>
    <cellStyle name="Length 3 2" xfId="19134" xr:uid="{00000000-0005-0000-0000-0000B44A0000}"/>
    <cellStyle name="Length 3 3" xfId="19135" xr:uid="{00000000-0005-0000-0000-0000B54A0000}"/>
    <cellStyle name="Length 4" xfId="19136" xr:uid="{00000000-0005-0000-0000-0000B64A0000}"/>
    <cellStyle name="level 3" xfId="19137" xr:uid="{00000000-0005-0000-0000-0000B74A0000}"/>
    <cellStyle name="level3" xfId="19138" xr:uid="{00000000-0005-0000-0000-0000B84A0000}"/>
    <cellStyle name="level3 2" xfId="19139" xr:uid="{00000000-0005-0000-0000-0000B94A0000}"/>
    <cellStyle name="level3 2 2" xfId="19140" xr:uid="{00000000-0005-0000-0000-0000BA4A0000}"/>
    <cellStyle name="level3 2 3" xfId="19141" xr:uid="{00000000-0005-0000-0000-0000BB4A0000}"/>
    <cellStyle name="level3 3" xfId="19142" xr:uid="{00000000-0005-0000-0000-0000BC4A0000}"/>
    <cellStyle name="level3 3 2" xfId="19143" xr:uid="{00000000-0005-0000-0000-0000BD4A0000}"/>
    <cellStyle name="level3 3 3" xfId="19144" xr:uid="{00000000-0005-0000-0000-0000BE4A0000}"/>
    <cellStyle name="level3 4" xfId="19145" xr:uid="{00000000-0005-0000-0000-0000BF4A0000}"/>
    <cellStyle name="Link Currency (0)" xfId="19146" xr:uid="{00000000-0005-0000-0000-0000C04A0000}"/>
    <cellStyle name="Link Currency (2)" xfId="19147" xr:uid="{00000000-0005-0000-0000-0000C14A0000}"/>
    <cellStyle name="Link Currency (2) 2" xfId="19148" xr:uid="{00000000-0005-0000-0000-0000C24A0000}"/>
    <cellStyle name="Link Currency (2) 2 2" xfId="19149" xr:uid="{00000000-0005-0000-0000-0000C34A0000}"/>
    <cellStyle name="Link Currency (2) 2 3" xfId="19150" xr:uid="{00000000-0005-0000-0000-0000C44A0000}"/>
    <cellStyle name="Link Currency (2) 3" xfId="19151" xr:uid="{00000000-0005-0000-0000-0000C54A0000}"/>
    <cellStyle name="Link Currency (2) 3 2" xfId="19152" xr:uid="{00000000-0005-0000-0000-0000C64A0000}"/>
    <cellStyle name="Link Currency (2) 3 3" xfId="19153" xr:uid="{00000000-0005-0000-0000-0000C74A0000}"/>
    <cellStyle name="Link Currency (2) 4" xfId="19154" xr:uid="{00000000-0005-0000-0000-0000C84A0000}"/>
    <cellStyle name="Link Units (0)" xfId="19155" xr:uid="{00000000-0005-0000-0000-0000C94A0000}"/>
    <cellStyle name="Link Units (1)" xfId="19156" xr:uid="{00000000-0005-0000-0000-0000CA4A0000}"/>
    <cellStyle name="Link Units (2)" xfId="19157" xr:uid="{00000000-0005-0000-0000-0000CB4A0000}"/>
    <cellStyle name="Link Units (2) 2" xfId="19158" xr:uid="{00000000-0005-0000-0000-0000CC4A0000}"/>
    <cellStyle name="Link Units (2) 2 2" xfId="19159" xr:uid="{00000000-0005-0000-0000-0000CD4A0000}"/>
    <cellStyle name="Link Units (2) 2 3" xfId="19160" xr:uid="{00000000-0005-0000-0000-0000CE4A0000}"/>
    <cellStyle name="Link Units (2) 3" xfId="19161" xr:uid="{00000000-0005-0000-0000-0000CF4A0000}"/>
    <cellStyle name="Link Units (2) 3 2" xfId="19162" xr:uid="{00000000-0005-0000-0000-0000D04A0000}"/>
    <cellStyle name="Link Units (2) 3 3" xfId="19163" xr:uid="{00000000-0005-0000-0000-0000D14A0000}"/>
    <cellStyle name="Link Units (2) 4" xfId="19164" xr:uid="{00000000-0005-0000-0000-0000D24A0000}"/>
    <cellStyle name="Linked Cell 2" xfId="19165" xr:uid="{00000000-0005-0000-0000-0000D34A0000}"/>
    <cellStyle name="M" xfId="19166" xr:uid="{00000000-0005-0000-0000-0000D44A0000}"/>
    <cellStyle name="M 2" xfId="19167" xr:uid="{00000000-0005-0000-0000-0000D54A0000}"/>
    <cellStyle name="M 2 2" xfId="19168" xr:uid="{00000000-0005-0000-0000-0000D64A0000}"/>
    <cellStyle name="M 2 3" xfId="19169" xr:uid="{00000000-0005-0000-0000-0000D74A0000}"/>
    <cellStyle name="M 3" xfId="19170" xr:uid="{00000000-0005-0000-0000-0000D84A0000}"/>
    <cellStyle name="M 3 2" xfId="19171" xr:uid="{00000000-0005-0000-0000-0000D94A0000}"/>
    <cellStyle name="M 3 3" xfId="19172" xr:uid="{00000000-0005-0000-0000-0000DA4A0000}"/>
    <cellStyle name="M 4" xfId="19173" xr:uid="{00000000-0005-0000-0000-0000DB4A0000}"/>
    <cellStyle name="M-0" xfId="19174" xr:uid="{00000000-0005-0000-0000-0000DC4A0000}"/>
    <cellStyle name="M-0 2" xfId="19175" xr:uid="{00000000-0005-0000-0000-0000DD4A0000}"/>
    <cellStyle name="M-0 2 2" xfId="19176" xr:uid="{00000000-0005-0000-0000-0000DE4A0000}"/>
    <cellStyle name="M-0 2 3" xfId="19177" xr:uid="{00000000-0005-0000-0000-0000DF4A0000}"/>
    <cellStyle name="M-0 3" xfId="19178" xr:uid="{00000000-0005-0000-0000-0000E04A0000}"/>
    <cellStyle name="M-0 3 2" xfId="19179" xr:uid="{00000000-0005-0000-0000-0000E14A0000}"/>
    <cellStyle name="M-0 3 3" xfId="19180" xr:uid="{00000000-0005-0000-0000-0000E24A0000}"/>
    <cellStyle name="M-0 4" xfId="19181" xr:uid="{00000000-0005-0000-0000-0000E34A0000}"/>
    <cellStyle name="MainDescription" xfId="19182" xr:uid="{00000000-0005-0000-0000-0000E44A0000}"/>
    <cellStyle name="MainDescription 2" xfId="19183" xr:uid="{00000000-0005-0000-0000-0000E54A0000}"/>
    <cellStyle name="MainDescription 2 2" xfId="19184" xr:uid="{00000000-0005-0000-0000-0000E64A0000}"/>
    <cellStyle name="MainDescription 2 3" xfId="19185" xr:uid="{00000000-0005-0000-0000-0000E74A0000}"/>
    <cellStyle name="MainDescription 3" xfId="19186" xr:uid="{00000000-0005-0000-0000-0000E84A0000}"/>
    <cellStyle name="MainDescription 3 2" xfId="19187" xr:uid="{00000000-0005-0000-0000-0000E94A0000}"/>
    <cellStyle name="MainDescription 3 3" xfId="19188" xr:uid="{00000000-0005-0000-0000-0000EA4A0000}"/>
    <cellStyle name="MainDescription 4" xfId="19189" xr:uid="{00000000-0005-0000-0000-0000EB4A0000}"/>
    <cellStyle name="Measure" xfId="19190" xr:uid="{00000000-0005-0000-0000-0000EC4A0000}"/>
    <cellStyle name="Measure 2" xfId="19191" xr:uid="{00000000-0005-0000-0000-0000ED4A0000}"/>
    <cellStyle name="Measure 2 2" xfId="19192" xr:uid="{00000000-0005-0000-0000-0000EE4A0000}"/>
    <cellStyle name="Measure 2 3" xfId="19193" xr:uid="{00000000-0005-0000-0000-0000EF4A0000}"/>
    <cellStyle name="Measure 3" xfId="19194" xr:uid="{00000000-0005-0000-0000-0000F04A0000}"/>
    <cellStyle name="Measure 3 2" xfId="19195" xr:uid="{00000000-0005-0000-0000-0000F14A0000}"/>
    <cellStyle name="Measure 3 3" xfId="19196" xr:uid="{00000000-0005-0000-0000-0000F24A0000}"/>
    <cellStyle name="Measure 4" xfId="19197" xr:uid="{00000000-0005-0000-0000-0000F34A0000}"/>
    <cellStyle name="Migliaia (0)_laroux" xfId="19198" xr:uid="{00000000-0005-0000-0000-0000F44A0000}"/>
    <cellStyle name="Migliaia_laroux" xfId="19199" xr:uid="{00000000-0005-0000-0000-0000F54A0000}"/>
    <cellStyle name="Milliers [0]_laroux" xfId="19200" xr:uid="{00000000-0005-0000-0000-0000F64A0000}"/>
    <cellStyle name="Milliers_laroux" xfId="19201" xr:uid="{00000000-0005-0000-0000-0000F74A0000}"/>
    <cellStyle name="m-o" xfId="19202" xr:uid="{00000000-0005-0000-0000-0000F84A0000}"/>
    <cellStyle name="m-o 2" xfId="19203" xr:uid="{00000000-0005-0000-0000-0000F94A0000}"/>
    <cellStyle name="m-o 2 2" xfId="19204" xr:uid="{00000000-0005-0000-0000-0000FA4A0000}"/>
    <cellStyle name="m-o 2 3" xfId="19205" xr:uid="{00000000-0005-0000-0000-0000FB4A0000}"/>
    <cellStyle name="m-o 3" xfId="19206" xr:uid="{00000000-0005-0000-0000-0000FC4A0000}"/>
    <cellStyle name="m-o 3 2" xfId="19207" xr:uid="{00000000-0005-0000-0000-0000FD4A0000}"/>
    <cellStyle name="m-o 3 3" xfId="19208" xr:uid="{00000000-0005-0000-0000-0000FE4A0000}"/>
    <cellStyle name="m-o 4" xfId="19209" xr:uid="{00000000-0005-0000-0000-0000FF4A0000}"/>
    <cellStyle name="Model" xfId="19210" xr:uid="{00000000-0005-0000-0000-0000004B0000}"/>
    <cellStyle name="Model 2" xfId="19211" xr:uid="{00000000-0005-0000-0000-0000014B0000}"/>
    <cellStyle name="Model 2 2" xfId="19212" xr:uid="{00000000-0005-0000-0000-0000024B0000}"/>
    <cellStyle name="Model 2 2 2" xfId="19213" xr:uid="{00000000-0005-0000-0000-0000034B0000}"/>
    <cellStyle name="Model 2 2 2 2" xfId="19214" xr:uid="{00000000-0005-0000-0000-0000044B0000}"/>
    <cellStyle name="Model 2 2 3" xfId="19215" xr:uid="{00000000-0005-0000-0000-0000054B0000}"/>
    <cellStyle name="Model 2 3" xfId="19216" xr:uid="{00000000-0005-0000-0000-0000064B0000}"/>
    <cellStyle name="Model 2 3 2" xfId="19217" xr:uid="{00000000-0005-0000-0000-0000074B0000}"/>
    <cellStyle name="Model 2 4" xfId="19218" xr:uid="{00000000-0005-0000-0000-0000084B0000}"/>
    <cellStyle name="Model 2 4 2" xfId="19219" xr:uid="{00000000-0005-0000-0000-0000094B0000}"/>
    <cellStyle name="Model 2 5" xfId="19220" xr:uid="{00000000-0005-0000-0000-00000A4B0000}"/>
    <cellStyle name="Model 2 5 2" xfId="19221" xr:uid="{00000000-0005-0000-0000-00000B4B0000}"/>
    <cellStyle name="Model 2 6" xfId="19222" xr:uid="{00000000-0005-0000-0000-00000C4B0000}"/>
    <cellStyle name="Model 3" xfId="19223" xr:uid="{00000000-0005-0000-0000-00000D4B0000}"/>
    <cellStyle name="Model 3 2" xfId="19224" xr:uid="{00000000-0005-0000-0000-00000E4B0000}"/>
    <cellStyle name="Model 3 2 2" xfId="19225" xr:uid="{00000000-0005-0000-0000-00000F4B0000}"/>
    <cellStyle name="Model 3 2 2 2" xfId="19226" xr:uid="{00000000-0005-0000-0000-0000104B0000}"/>
    <cellStyle name="Model 3 2 2 2 2" xfId="19227" xr:uid="{00000000-0005-0000-0000-0000114B0000}"/>
    <cellStyle name="Model 3 2 2 2 2 2" xfId="19228" xr:uid="{00000000-0005-0000-0000-0000124B0000}"/>
    <cellStyle name="Model 3 2 2 2 2 3" xfId="19229" xr:uid="{00000000-0005-0000-0000-0000134B0000}"/>
    <cellStyle name="Model 3 2 2 2 3" xfId="19230" xr:uid="{00000000-0005-0000-0000-0000144B0000}"/>
    <cellStyle name="Model 3 2 2 3" xfId="19231" xr:uid="{00000000-0005-0000-0000-0000154B0000}"/>
    <cellStyle name="Model 3 2 3" xfId="19232" xr:uid="{00000000-0005-0000-0000-0000164B0000}"/>
    <cellStyle name="Model 3 2 3 2" xfId="19233" xr:uid="{00000000-0005-0000-0000-0000174B0000}"/>
    <cellStyle name="Model 3 2 3 3" xfId="19234" xr:uid="{00000000-0005-0000-0000-0000184B0000}"/>
    <cellStyle name="Model 3 2 4" xfId="19235" xr:uid="{00000000-0005-0000-0000-0000194B0000}"/>
    <cellStyle name="Model 3 2 4 2" xfId="19236" xr:uid="{00000000-0005-0000-0000-00001A4B0000}"/>
    <cellStyle name="Model 3 2 5" xfId="19237" xr:uid="{00000000-0005-0000-0000-00001B4B0000}"/>
    <cellStyle name="Model 3 2 5 2" xfId="19238" xr:uid="{00000000-0005-0000-0000-00001C4B0000}"/>
    <cellStyle name="Model 3 2 6" xfId="19239" xr:uid="{00000000-0005-0000-0000-00001D4B0000}"/>
    <cellStyle name="Model 3 3" xfId="19240" xr:uid="{00000000-0005-0000-0000-00001E4B0000}"/>
    <cellStyle name="Model 3 3 2" xfId="19241" xr:uid="{00000000-0005-0000-0000-00001F4B0000}"/>
    <cellStyle name="Model 3 4" xfId="19242" xr:uid="{00000000-0005-0000-0000-0000204B0000}"/>
    <cellStyle name="Model 3 4 2" xfId="19243" xr:uid="{00000000-0005-0000-0000-0000214B0000}"/>
    <cellStyle name="Model 3 5" xfId="19244" xr:uid="{00000000-0005-0000-0000-0000224B0000}"/>
    <cellStyle name="Model 3 5 2" xfId="19245" xr:uid="{00000000-0005-0000-0000-0000234B0000}"/>
    <cellStyle name="Model 3 6" xfId="19246" xr:uid="{00000000-0005-0000-0000-0000244B0000}"/>
    <cellStyle name="Model 3 6 2" xfId="19247" xr:uid="{00000000-0005-0000-0000-0000254B0000}"/>
    <cellStyle name="Model 3 7" xfId="19248" xr:uid="{00000000-0005-0000-0000-0000264B0000}"/>
    <cellStyle name="Model 4" xfId="19249" xr:uid="{00000000-0005-0000-0000-0000274B0000}"/>
    <cellStyle name="Model 4 2" xfId="19250" xr:uid="{00000000-0005-0000-0000-0000284B0000}"/>
    <cellStyle name="Model 4 2 2" xfId="19251" xr:uid="{00000000-0005-0000-0000-0000294B0000}"/>
    <cellStyle name="Model 4 2 2 2" xfId="19252" xr:uid="{00000000-0005-0000-0000-00002A4B0000}"/>
    <cellStyle name="Model 4 2 2 3" xfId="19253" xr:uid="{00000000-0005-0000-0000-00002B4B0000}"/>
    <cellStyle name="Model 4 2 3" xfId="19254" xr:uid="{00000000-0005-0000-0000-00002C4B0000}"/>
    <cellStyle name="Model 4 3" xfId="19255" xr:uid="{00000000-0005-0000-0000-00002D4B0000}"/>
    <cellStyle name="Model 4 3 2" xfId="19256" xr:uid="{00000000-0005-0000-0000-00002E4B0000}"/>
    <cellStyle name="Model 4 4" xfId="19257" xr:uid="{00000000-0005-0000-0000-00002F4B0000}"/>
    <cellStyle name="Model 4 5" xfId="19258" xr:uid="{00000000-0005-0000-0000-0000304B0000}"/>
    <cellStyle name="Model 5" xfId="19259" xr:uid="{00000000-0005-0000-0000-0000314B0000}"/>
    <cellStyle name="Model 5 2" xfId="19260" xr:uid="{00000000-0005-0000-0000-0000324B0000}"/>
    <cellStyle name="Model 5 2 2" xfId="19261" xr:uid="{00000000-0005-0000-0000-0000334B0000}"/>
    <cellStyle name="Model 5 2 3" xfId="19262" xr:uid="{00000000-0005-0000-0000-0000344B0000}"/>
    <cellStyle name="Model 6" xfId="19263" xr:uid="{00000000-0005-0000-0000-0000354B0000}"/>
    <cellStyle name="Model 6 2" xfId="19264" xr:uid="{00000000-0005-0000-0000-0000364B0000}"/>
    <cellStyle name="Monétaire [0]_laroux" xfId="19265" xr:uid="{00000000-0005-0000-0000-0000374B0000}"/>
    <cellStyle name="Monétaire_laroux" xfId="19266" xr:uid="{00000000-0005-0000-0000-0000384B0000}"/>
    <cellStyle name="n" xfId="19267" xr:uid="{00000000-0005-0000-0000-0000394B0000}"/>
    <cellStyle name="n 2" xfId="19268" xr:uid="{00000000-0005-0000-0000-00003A4B0000}"/>
    <cellStyle name="n 2 2" xfId="19269" xr:uid="{00000000-0005-0000-0000-00003B4B0000}"/>
    <cellStyle name="n 2 3" xfId="19270" xr:uid="{00000000-0005-0000-0000-00003C4B0000}"/>
    <cellStyle name="n 3" xfId="19271" xr:uid="{00000000-0005-0000-0000-00003D4B0000}"/>
    <cellStyle name="n 3 2" xfId="19272" xr:uid="{00000000-0005-0000-0000-00003E4B0000}"/>
    <cellStyle name="n 3 3" xfId="19273" xr:uid="{00000000-0005-0000-0000-00003F4B0000}"/>
    <cellStyle name="n 4" xfId="19274" xr:uid="{00000000-0005-0000-0000-0000404B0000}"/>
    <cellStyle name="Neutral 2" xfId="19275" xr:uid="{00000000-0005-0000-0000-0000414B0000}"/>
    <cellStyle name="Neutral 2 2" xfId="19276" xr:uid="{00000000-0005-0000-0000-0000424B0000}"/>
    <cellStyle name="Neutral 2 2 2" xfId="19277" xr:uid="{00000000-0005-0000-0000-0000434B0000}"/>
    <cellStyle name="Neutral 2 2 3" xfId="19278" xr:uid="{00000000-0005-0000-0000-0000444B0000}"/>
    <cellStyle name="Neutral 2 3" xfId="19279" xr:uid="{00000000-0005-0000-0000-0000454B0000}"/>
    <cellStyle name="Neutral 2 3 2" xfId="19280" xr:uid="{00000000-0005-0000-0000-0000464B0000}"/>
    <cellStyle name="Neutral 2 3 3" xfId="19281" xr:uid="{00000000-0005-0000-0000-0000474B0000}"/>
    <cellStyle name="Neutral 2 4" xfId="19282" xr:uid="{00000000-0005-0000-0000-0000484B0000}"/>
    <cellStyle name="no dec" xfId="19283" xr:uid="{00000000-0005-0000-0000-0000494B0000}"/>
    <cellStyle name="no dec 2" xfId="19284" xr:uid="{00000000-0005-0000-0000-00004A4B0000}"/>
    <cellStyle name="no dec 2 2" xfId="19285" xr:uid="{00000000-0005-0000-0000-00004B4B0000}"/>
    <cellStyle name="no dec 2 3" xfId="19286" xr:uid="{00000000-0005-0000-0000-00004C4B0000}"/>
    <cellStyle name="no dec 3" xfId="19287" xr:uid="{00000000-0005-0000-0000-00004D4B0000}"/>
    <cellStyle name="no dec 3 2" xfId="19288" xr:uid="{00000000-0005-0000-0000-00004E4B0000}"/>
    <cellStyle name="no dec 3 3" xfId="19289" xr:uid="{00000000-0005-0000-0000-00004F4B0000}"/>
    <cellStyle name="no dec 4" xfId="19290" xr:uid="{00000000-0005-0000-0000-0000504B0000}"/>
    <cellStyle name="Normal" xfId="0" builtinId="0"/>
    <cellStyle name="Normal - Style1" xfId="19291" xr:uid="{00000000-0005-0000-0000-0000524B0000}"/>
    <cellStyle name="Normal - Style1 2" xfId="19292" xr:uid="{00000000-0005-0000-0000-0000534B0000}"/>
    <cellStyle name="Normal - Style1 2 2" xfId="19293" xr:uid="{00000000-0005-0000-0000-0000544B0000}"/>
    <cellStyle name="Normal - Style1 2 2 2" xfId="19294" xr:uid="{00000000-0005-0000-0000-0000554B0000}"/>
    <cellStyle name="Normal - Style1 2 2 2 2" xfId="19295" xr:uid="{00000000-0005-0000-0000-0000564B0000}"/>
    <cellStyle name="Normal - Style1 2 2 3" xfId="19296" xr:uid="{00000000-0005-0000-0000-0000574B0000}"/>
    <cellStyle name="Normal - Style1 2 3" xfId="19297" xr:uid="{00000000-0005-0000-0000-0000584B0000}"/>
    <cellStyle name="Normal - Style1 2 3 2" xfId="19298" xr:uid="{00000000-0005-0000-0000-0000594B0000}"/>
    <cellStyle name="Normal - Style1 2 3 3" xfId="19299" xr:uid="{00000000-0005-0000-0000-00005A4B0000}"/>
    <cellStyle name="Normal - Style1 2 4" xfId="19300" xr:uid="{00000000-0005-0000-0000-00005B4B0000}"/>
    <cellStyle name="Normal - Style1 2 4 2" xfId="19301" xr:uid="{00000000-0005-0000-0000-00005C4B0000}"/>
    <cellStyle name="Normal - Style1 3" xfId="19302" xr:uid="{00000000-0005-0000-0000-00005D4B0000}"/>
    <cellStyle name="Normal 10" xfId="10" xr:uid="{00000000-0005-0000-0000-00005E4B0000}"/>
    <cellStyle name="Normal 10 12 2" xfId="56855" xr:uid="{00000000-0005-0000-0000-00005F4B0000}"/>
    <cellStyle name="Normal 10 2" xfId="19303" xr:uid="{00000000-0005-0000-0000-0000604B0000}"/>
    <cellStyle name="Normal 10 2 2" xfId="19304" xr:uid="{00000000-0005-0000-0000-0000614B0000}"/>
    <cellStyle name="Normal 10 2 3" xfId="19305" xr:uid="{00000000-0005-0000-0000-0000624B0000}"/>
    <cellStyle name="Normal 10 2 3 2" xfId="19306" xr:uid="{00000000-0005-0000-0000-0000634B0000}"/>
    <cellStyle name="Normal 10 2 3 2 2" xfId="19307" xr:uid="{00000000-0005-0000-0000-0000644B0000}"/>
    <cellStyle name="Normal 10 2 3 2 3" xfId="19308" xr:uid="{00000000-0005-0000-0000-0000654B0000}"/>
    <cellStyle name="Normal 10 2 3 3" xfId="19309" xr:uid="{00000000-0005-0000-0000-0000664B0000}"/>
    <cellStyle name="Normal 10 2 3 4" xfId="19310" xr:uid="{00000000-0005-0000-0000-0000674B0000}"/>
    <cellStyle name="Normal 10 2 4" xfId="19311" xr:uid="{00000000-0005-0000-0000-0000684B0000}"/>
    <cellStyle name="Normal 10 2 4 2" xfId="19312" xr:uid="{00000000-0005-0000-0000-0000694B0000}"/>
    <cellStyle name="Normal 10 2 4 3" xfId="19313" xr:uid="{00000000-0005-0000-0000-00006A4B0000}"/>
    <cellStyle name="Normal 10 2 5" xfId="16" xr:uid="{00000000-0005-0000-0000-00006B4B0000}"/>
    <cellStyle name="Normal 10 2 5 2" xfId="13" xr:uid="{00000000-0005-0000-0000-00006C4B0000}"/>
    <cellStyle name="Normal 10 2 5 3" xfId="19314" xr:uid="{00000000-0005-0000-0000-00006D4B0000}"/>
    <cellStyle name="Normal 10 2 6" xfId="56863" xr:uid="{00000000-0005-0000-0000-00006E4B0000}"/>
    <cellStyle name="Normal 10 3" xfId="19315" xr:uid="{00000000-0005-0000-0000-00006F4B0000}"/>
    <cellStyle name="Normal 10 4" xfId="19316" xr:uid="{00000000-0005-0000-0000-0000704B0000}"/>
    <cellStyle name="Normal 11" xfId="19317" xr:uid="{00000000-0005-0000-0000-0000714B0000}"/>
    <cellStyle name="Normal 11 2" xfId="19318" xr:uid="{00000000-0005-0000-0000-0000724B0000}"/>
    <cellStyle name="Normal 12" xfId="19319" xr:uid="{00000000-0005-0000-0000-0000734B0000}"/>
    <cellStyle name="Normal 12 2" xfId="19320" xr:uid="{00000000-0005-0000-0000-0000744B0000}"/>
    <cellStyle name="Normal 13" xfId="19321" xr:uid="{00000000-0005-0000-0000-0000754B0000}"/>
    <cellStyle name="Normal 13 2" xfId="19322" xr:uid="{00000000-0005-0000-0000-0000764B0000}"/>
    <cellStyle name="Normal 14" xfId="19323" xr:uid="{00000000-0005-0000-0000-0000774B0000}"/>
    <cellStyle name="Normal 14 2" xfId="19324" xr:uid="{00000000-0005-0000-0000-0000784B0000}"/>
    <cellStyle name="Normal 14 2 2" xfId="19325" xr:uid="{00000000-0005-0000-0000-0000794B0000}"/>
    <cellStyle name="Normal 14 2 3" xfId="19326" xr:uid="{00000000-0005-0000-0000-00007A4B0000}"/>
    <cellStyle name="Normal 14 3" xfId="19327" xr:uid="{00000000-0005-0000-0000-00007B4B0000}"/>
    <cellStyle name="Normal 14 3 2" xfId="19328" xr:uid="{00000000-0005-0000-0000-00007C4B0000}"/>
    <cellStyle name="Normal 14 3 3" xfId="19329" xr:uid="{00000000-0005-0000-0000-00007D4B0000}"/>
    <cellStyle name="Normal 14 4" xfId="19330" xr:uid="{00000000-0005-0000-0000-00007E4B0000}"/>
    <cellStyle name="Normal 14 5" xfId="19331" xr:uid="{00000000-0005-0000-0000-00007F4B0000}"/>
    <cellStyle name="Normal 15" xfId="19332" xr:uid="{00000000-0005-0000-0000-0000804B0000}"/>
    <cellStyle name="Normal 16" xfId="19333" xr:uid="{00000000-0005-0000-0000-0000814B0000}"/>
    <cellStyle name="Normal 17" xfId="19334" xr:uid="{00000000-0005-0000-0000-0000824B0000}"/>
    <cellStyle name="Normal 17 2" xfId="19335" xr:uid="{00000000-0005-0000-0000-0000834B0000}"/>
    <cellStyle name="Normal 18" xfId="19336" xr:uid="{00000000-0005-0000-0000-0000844B0000}"/>
    <cellStyle name="Normal 19" xfId="19337" xr:uid="{00000000-0005-0000-0000-0000854B0000}"/>
    <cellStyle name="Normal 19 2" xfId="19338" xr:uid="{00000000-0005-0000-0000-0000864B0000}"/>
    <cellStyle name="Normal 19 3" xfId="56859" xr:uid="{00000000-0005-0000-0000-0000874B0000}"/>
    <cellStyle name="Normal 2" xfId="4" xr:uid="{00000000-0005-0000-0000-0000884B0000}"/>
    <cellStyle name="Normal 2 10" xfId="19339" xr:uid="{00000000-0005-0000-0000-0000894B0000}"/>
    <cellStyle name="Normal 2 10 2" xfId="56868" xr:uid="{00000000-0005-0000-0000-00008A4B0000}"/>
    <cellStyle name="Normal 2 2" xfId="19340" xr:uid="{00000000-0005-0000-0000-00008B4B0000}"/>
    <cellStyle name="Normal 2 2 2" xfId="19341" xr:uid="{00000000-0005-0000-0000-00008C4B0000}"/>
    <cellStyle name="Normal 2 2 2 2" xfId="19342" xr:uid="{00000000-0005-0000-0000-00008D4B0000}"/>
    <cellStyle name="Normal 2 2 2 2 2" xfId="19343" xr:uid="{00000000-0005-0000-0000-00008E4B0000}"/>
    <cellStyle name="Normal 2 2 2 2 2 2" xfId="19344" xr:uid="{00000000-0005-0000-0000-00008F4B0000}"/>
    <cellStyle name="Normal 2 2 2 2 2 3" xfId="19345" xr:uid="{00000000-0005-0000-0000-0000904B0000}"/>
    <cellStyle name="Normal 2 2 2 2 3" xfId="19346" xr:uid="{00000000-0005-0000-0000-0000914B0000}"/>
    <cellStyle name="Normal 2 2 2 2 4" xfId="56865" xr:uid="{00000000-0005-0000-0000-0000924B0000}"/>
    <cellStyle name="Normal 2 2 2 3" xfId="19347" xr:uid="{00000000-0005-0000-0000-0000934B0000}"/>
    <cellStyle name="Normal 2 2 2 3 2" xfId="19348" xr:uid="{00000000-0005-0000-0000-0000944B0000}"/>
    <cellStyle name="Normal 2 2 2 4" xfId="19349" xr:uid="{00000000-0005-0000-0000-0000954B0000}"/>
    <cellStyle name="Normal 2 2 2 5" xfId="56866" xr:uid="{00000000-0005-0000-0000-0000964B0000}"/>
    <cellStyle name="Normal 2 2 3" xfId="19350" xr:uid="{00000000-0005-0000-0000-0000974B0000}"/>
    <cellStyle name="Normal 2 2 3 2" xfId="19351" xr:uid="{00000000-0005-0000-0000-0000984B0000}"/>
    <cellStyle name="Normal 2 2 3 2 2" xfId="19352" xr:uid="{00000000-0005-0000-0000-0000994B0000}"/>
    <cellStyle name="Normal 2 2 3 2 2 2" xfId="19353" xr:uid="{00000000-0005-0000-0000-00009A4B0000}"/>
    <cellStyle name="Normal 2 2 3 2 3" xfId="19354" xr:uid="{00000000-0005-0000-0000-00009B4B0000}"/>
    <cellStyle name="Normal 2 2 3 2 3 2" xfId="19355" xr:uid="{00000000-0005-0000-0000-00009C4B0000}"/>
    <cellStyle name="Normal 2 2 3 2 4" xfId="19356" xr:uid="{00000000-0005-0000-0000-00009D4B0000}"/>
    <cellStyle name="Normal 2 2 3 3" xfId="19357" xr:uid="{00000000-0005-0000-0000-00009E4B0000}"/>
    <cellStyle name="Normal 2 2 3 3 2" xfId="19358" xr:uid="{00000000-0005-0000-0000-00009F4B0000}"/>
    <cellStyle name="Normal 2 2 3 3 3" xfId="19359" xr:uid="{00000000-0005-0000-0000-0000A04B0000}"/>
    <cellStyle name="Normal 2 2 3 4" xfId="19360" xr:uid="{00000000-0005-0000-0000-0000A14B0000}"/>
    <cellStyle name="Normal 2 2 3 5" xfId="19361" xr:uid="{00000000-0005-0000-0000-0000A24B0000}"/>
    <cellStyle name="Normal 2 2 3 5 2" xfId="19362" xr:uid="{00000000-0005-0000-0000-0000A34B0000}"/>
    <cellStyle name="Normal 2 2 4" xfId="19363" xr:uid="{00000000-0005-0000-0000-0000A44B0000}"/>
    <cellStyle name="Normal 2 2 4 2" xfId="19364" xr:uid="{00000000-0005-0000-0000-0000A54B0000}"/>
    <cellStyle name="Normal 2 2 4 2 2" xfId="19365" xr:uid="{00000000-0005-0000-0000-0000A64B0000}"/>
    <cellStyle name="Normal 2 2 4 3" xfId="19366" xr:uid="{00000000-0005-0000-0000-0000A74B0000}"/>
    <cellStyle name="Normal 2 2 4 3 2" xfId="19367" xr:uid="{00000000-0005-0000-0000-0000A84B0000}"/>
    <cellStyle name="Normal 2 2 5" xfId="19368" xr:uid="{00000000-0005-0000-0000-0000A94B0000}"/>
    <cellStyle name="Normal 2 2 5 2" xfId="19369" xr:uid="{00000000-0005-0000-0000-0000AA4B0000}"/>
    <cellStyle name="Normal 2 2 5 3" xfId="19370" xr:uid="{00000000-0005-0000-0000-0000AB4B0000}"/>
    <cellStyle name="Normal 2 2 5 4" xfId="19371" xr:uid="{00000000-0005-0000-0000-0000AC4B0000}"/>
    <cellStyle name="Normal 2 2 6" xfId="19372" xr:uid="{00000000-0005-0000-0000-0000AD4B0000}"/>
    <cellStyle name="Normal 2 2 7" xfId="19373" xr:uid="{00000000-0005-0000-0000-0000AE4B0000}"/>
    <cellStyle name="Normal 2 21 2" xfId="56870" xr:uid="{5D642A35-D903-4889-9CFB-7A0792EE61A0}"/>
    <cellStyle name="Normal 2 3" xfId="19374" xr:uid="{00000000-0005-0000-0000-0000AF4B0000}"/>
    <cellStyle name="Normal 2 3 10" xfId="19375" xr:uid="{00000000-0005-0000-0000-0000B04B0000}"/>
    <cellStyle name="Normal 2 3 10 2" xfId="19376" xr:uid="{00000000-0005-0000-0000-0000B14B0000}"/>
    <cellStyle name="Normal 2 3 10 2 2" xfId="19377" xr:uid="{00000000-0005-0000-0000-0000B24B0000}"/>
    <cellStyle name="Normal 2 3 10 2 2 2" xfId="19378" xr:uid="{00000000-0005-0000-0000-0000B34B0000}"/>
    <cellStyle name="Normal 2 3 10 2 2 3" xfId="19379" xr:uid="{00000000-0005-0000-0000-0000B44B0000}"/>
    <cellStyle name="Normal 2 3 10 2 3" xfId="19380" xr:uid="{00000000-0005-0000-0000-0000B54B0000}"/>
    <cellStyle name="Normal 2 3 10 2 4" xfId="19381" xr:uid="{00000000-0005-0000-0000-0000B64B0000}"/>
    <cellStyle name="Normal 2 3 10 3" xfId="19382" xr:uid="{00000000-0005-0000-0000-0000B74B0000}"/>
    <cellStyle name="Normal 2 3 10 3 2" xfId="19383" xr:uid="{00000000-0005-0000-0000-0000B84B0000}"/>
    <cellStyle name="Normal 2 3 10 3 3" xfId="19384" xr:uid="{00000000-0005-0000-0000-0000B94B0000}"/>
    <cellStyle name="Normal 2 3 10 4" xfId="19385" xr:uid="{00000000-0005-0000-0000-0000BA4B0000}"/>
    <cellStyle name="Normal 2 3 10 4 2" xfId="19386" xr:uid="{00000000-0005-0000-0000-0000BB4B0000}"/>
    <cellStyle name="Normal 2 3 11" xfId="19387" xr:uid="{00000000-0005-0000-0000-0000BC4B0000}"/>
    <cellStyle name="Normal 2 3 11 2" xfId="19388" xr:uid="{00000000-0005-0000-0000-0000BD4B0000}"/>
    <cellStyle name="Normal 2 3 11 2 2" xfId="19389" xr:uid="{00000000-0005-0000-0000-0000BE4B0000}"/>
    <cellStyle name="Normal 2 3 11 2 2 2" xfId="19390" xr:uid="{00000000-0005-0000-0000-0000BF4B0000}"/>
    <cellStyle name="Normal 2 3 11 2 2 3" xfId="19391" xr:uid="{00000000-0005-0000-0000-0000C04B0000}"/>
    <cellStyle name="Normal 2 3 11 2 3" xfId="19392" xr:uid="{00000000-0005-0000-0000-0000C14B0000}"/>
    <cellStyle name="Normal 2 3 11 2 4" xfId="19393" xr:uid="{00000000-0005-0000-0000-0000C24B0000}"/>
    <cellStyle name="Normal 2 3 11 3" xfId="19394" xr:uid="{00000000-0005-0000-0000-0000C34B0000}"/>
    <cellStyle name="Normal 2 3 11 3 2" xfId="19395" xr:uid="{00000000-0005-0000-0000-0000C44B0000}"/>
    <cellStyle name="Normal 2 3 11 3 3" xfId="19396" xr:uid="{00000000-0005-0000-0000-0000C54B0000}"/>
    <cellStyle name="Normal 2 3 11 4" xfId="19397" xr:uid="{00000000-0005-0000-0000-0000C64B0000}"/>
    <cellStyle name="Normal 2 3 11 4 2" xfId="19398" xr:uid="{00000000-0005-0000-0000-0000C74B0000}"/>
    <cellStyle name="Normal 2 3 2" xfId="19399" xr:uid="{00000000-0005-0000-0000-0000C84B0000}"/>
    <cellStyle name="Normal 2 3 2 2" xfId="19400" xr:uid="{00000000-0005-0000-0000-0000C94B0000}"/>
    <cellStyle name="Normal 2 3 2 3" xfId="19401" xr:uid="{00000000-0005-0000-0000-0000CA4B0000}"/>
    <cellStyle name="Normal 2 3 3" xfId="19402" xr:uid="{00000000-0005-0000-0000-0000CB4B0000}"/>
    <cellStyle name="Normal 2 3 3 2" xfId="19403" xr:uid="{00000000-0005-0000-0000-0000CC4B0000}"/>
    <cellStyle name="Normal 2 3 3 2 2" xfId="19404" xr:uid="{00000000-0005-0000-0000-0000CD4B0000}"/>
    <cellStyle name="Normal 2 3 3 2 2 2" xfId="19405" xr:uid="{00000000-0005-0000-0000-0000CE4B0000}"/>
    <cellStyle name="Normal 2 3 3 2 2 2 2" xfId="19406" xr:uid="{00000000-0005-0000-0000-0000CF4B0000}"/>
    <cellStyle name="Normal 2 3 3 2 2 2 3" xfId="19407" xr:uid="{00000000-0005-0000-0000-0000D04B0000}"/>
    <cellStyle name="Normal 2 3 3 2 2 3" xfId="19408" xr:uid="{00000000-0005-0000-0000-0000D14B0000}"/>
    <cellStyle name="Normal 2 3 3 2 2 4" xfId="19409" xr:uid="{00000000-0005-0000-0000-0000D24B0000}"/>
    <cellStyle name="Normal 2 3 3 2 3" xfId="19410" xr:uid="{00000000-0005-0000-0000-0000D34B0000}"/>
    <cellStyle name="Normal 2 3 3 2 3 2" xfId="19411" xr:uid="{00000000-0005-0000-0000-0000D44B0000}"/>
    <cellStyle name="Normal 2 3 3 2 3 3" xfId="19412" xr:uid="{00000000-0005-0000-0000-0000D54B0000}"/>
    <cellStyle name="Normal 2 3 3 2 4" xfId="19413" xr:uid="{00000000-0005-0000-0000-0000D64B0000}"/>
    <cellStyle name="Normal 2 3 3 2 4 2" xfId="19414" xr:uid="{00000000-0005-0000-0000-0000D74B0000}"/>
    <cellStyle name="Normal 2 3 4" xfId="19415" xr:uid="{00000000-0005-0000-0000-0000D84B0000}"/>
    <cellStyle name="Normal 2 3 4 2" xfId="19416" xr:uid="{00000000-0005-0000-0000-0000D94B0000}"/>
    <cellStyle name="Normal 2 3 4 2 2" xfId="19417" xr:uid="{00000000-0005-0000-0000-0000DA4B0000}"/>
    <cellStyle name="Normal 2 3 4 2 2 2" xfId="19418" xr:uid="{00000000-0005-0000-0000-0000DB4B0000}"/>
    <cellStyle name="Normal 2 3 4 2 2 3" xfId="19419" xr:uid="{00000000-0005-0000-0000-0000DC4B0000}"/>
    <cellStyle name="Normal 2 3 4 2 3" xfId="19420" xr:uid="{00000000-0005-0000-0000-0000DD4B0000}"/>
    <cellStyle name="Normal 2 3 4 2 4" xfId="19421" xr:uid="{00000000-0005-0000-0000-0000DE4B0000}"/>
    <cellStyle name="Normal 2 3 4 3" xfId="19422" xr:uid="{00000000-0005-0000-0000-0000DF4B0000}"/>
    <cellStyle name="Normal 2 3 4 3 2" xfId="19423" xr:uid="{00000000-0005-0000-0000-0000E04B0000}"/>
    <cellStyle name="Normal 2 3 4 3 3" xfId="19424" xr:uid="{00000000-0005-0000-0000-0000E14B0000}"/>
    <cellStyle name="Normal 2 3 4 4" xfId="19425" xr:uid="{00000000-0005-0000-0000-0000E24B0000}"/>
    <cellStyle name="Normal 2 3 4 4 2" xfId="19426" xr:uid="{00000000-0005-0000-0000-0000E34B0000}"/>
    <cellStyle name="Normal 2 3 5" xfId="19427" xr:uid="{00000000-0005-0000-0000-0000E44B0000}"/>
    <cellStyle name="Normal 2 3 5 2" xfId="19428" xr:uid="{00000000-0005-0000-0000-0000E54B0000}"/>
    <cellStyle name="Normal 2 3 5 2 2" xfId="19429" xr:uid="{00000000-0005-0000-0000-0000E64B0000}"/>
    <cellStyle name="Normal 2 3 5 2 2 2" xfId="19430" xr:uid="{00000000-0005-0000-0000-0000E74B0000}"/>
    <cellStyle name="Normal 2 3 5 2 2 3" xfId="19431" xr:uid="{00000000-0005-0000-0000-0000E84B0000}"/>
    <cellStyle name="Normal 2 3 5 2 3" xfId="19432" xr:uid="{00000000-0005-0000-0000-0000E94B0000}"/>
    <cellStyle name="Normal 2 3 5 2 4" xfId="19433" xr:uid="{00000000-0005-0000-0000-0000EA4B0000}"/>
    <cellStyle name="Normal 2 3 5 3" xfId="19434" xr:uid="{00000000-0005-0000-0000-0000EB4B0000}"/>
    <cellStyle name="Normal 2 3 5 3 2" xfId="19435" xr:uid="{00000000-0005-0000-0000-0000EC4B0000}"/>
    <cellStyle name="Normal 2 3 5 3 3" xfId="19436" xr:uid="{00000000-0005-0000-0000-0000ED4B0000}"/>
    <cellStyle name="Normal 2 3 5 4" xfId="19437" xr:uid="{00000000-0005-0000-0000-0000EE4B0000}"/>
    <cellStyle name="Normal 2 3 5 4 2" xfId="19438" xr:uid="{00000000-0005-0000-0000-0000EF4B0000}"/>
    <cellStyle name="Normal 2 3 6" xfId="19439" xr:uid="{00000000-0005-0000-0000-0000F04B0000}"/>
    <cellStyle name="Normal 2 3 6 2" xfId="19440" xr:uid="{00000000-0005-0000-0000-0000F14B0000}"/>
    <cellStyle name="Normal 2 3 6 2 2" xfId="19441" xr:uid="{00000000-0005-0000-0000-0000F24B0000}"/>
    <cellStyle name="Normal 2 3 6 2 2 2" xfId="19442" xr:uid="{00000000-0005-0000-0000-0000F34B0000}"/>
    <cellStyle name="Normal 2 3 6 2 2 3" xfId="19443" xr:uid="{00000000-0005-0000-0000-0000F44B0000}"/>
    <cellStyle name="Normal 2 3 6 2 3" xfId="19444" xr:uid="{00000000-0005-0000-0000-0000F54B0000}"/>
    <cellStyle name="Normal 2 3 6 2 4" xfId="19445" xr:uid="{00000000-0005-0000-0000-0000F64B0000}"/>
    <cellStyle name="Normal 2 3 6 3" xfId="19446" xr:uid="{00000000-0005-0000-0000-0000F74B0000}"/>
    <cellStyle name="Normal 2 3 6 3 2" xfId="19447" xr:uid="{00000000-0005-0000-0000-0000F84B0000}"/>
    <cellStyle name="Normal 2 3 6 3 3" xfId="19448" xr:uid="{00000000-0005-0000-0000-0000F94B0000}"/>
    <cellStyle name="Normal 2 3 6 4" xfId="19449" xr:uid="{00000000-0005-0000-0000-0000FA4B0000}"/>
    <cellStyle name="Normal 2 3 6 4 2" xfId="19450" xr:uid="{00000000-0005-0000-0000-0000FB4B0000}"/>
    <cellStyle name="Normal 2 3 7" xfId="19451" xr:uid="{00000000-0005-0000-0000-0000FC4B0000}"/>
    <cellStyle name="Normal 2 3 7 2" xfId="19452" xr:uid="{00000000-0005-0000-0000-0000FD4B0000}"/>
    <cellStyle name="Normal 2 3 7 2 2" xfId="19453" xr:uid="{00000000-0005-0000-0000-0000FE4B0000}"/>
    <cellStyle name="Normal 2 3 7 2 2 2" xfId="19454" xr:uid="{00000000-0005-0000-0000-0000FF4B0000}"/>
    <cellStyle name="Normal 2 3 7 2 2 3" xfId="19455" xr:uid="{00000000-0005-0000-0000-0000004C0000}"/>
    <cellStyle name="Normal 2 3 7 2 3" xfId="19456" xr:uid="{00000000-0005-0000-0000-0000014C0000}"/>
    <cellStyle name="Normal 2 3 7 2 4" xfId="19457" xr:uid="{00000000-0005-0000-0000-0000024C0000}"/>
    <cellStyle name="Normal 2 3 7 3" xfId="19458" xr:uid="{00000000-0005-0000-0000-0000034C0000}"/>
    <cellStyle name="Normal 2 3 7 3 2" xfId="19459" xr:uid="{00000000-0005-0000-0000-0000044C0000}"/>
    <cellStyle name="Normal 2 3 7 3 3" xfId="19460" xr:uid="{00000000-0005-0000-0000-0000054C0000}"/>
    <cellStyle name="Normal 2 3 7 4" xfId="19461" xr:uid="{00000000-0005-0000-0000-0000064C0000}"/>
    <cellStyle name="Normal 2 3 7 4 2" xfId="19462" xr:uid="{00000000-0005-0000-0000-0000074C0000}"/>
    <cellStyle name="Normal 2 3 8" xfId="19463" xr:uid="{00000000-0005-0000-0000-0000084C0000}"/>
    <cellStyle name="Normal 2 3 8 2" xfId="19464" xr:uid="{00000000-0005-0000-0000-0000094C0000}"/>
    <cellStyle name="Normal 2 3 8 2 2" xfId="19465" xr:uid="{00000000-0005-0000-0000-00000A4C0000}"/>
    <cellStyle name="Normal 2 3 8 2 2 2" xfId="19466" xr:uid="{00000000-0005-0000-0000-00000B4C0000}"/>
    <cellStyle name="Normal 2 3 8 2 2 3" xfId="19467" xr:uid="{00000000-0005-0000-0000-00000C4C0000}"/>
    <cellStyle name="Normal 2 3 8 2 3" xfId="19468" xr:uid="{00000000-0005-0000-0000-00000D4C0000}"/>
    <cellStyle name="Normal 2 3 8 2 4" xfId="19469" xr:uid="{00000000-0005-0000-0000-00000E4C0000}"/>
    <cellStyle name="Normal 2 3 8 3" xfId="19470" xr:uid="{00000000-0005-0000-0000-00000F4C0000}"/>
    <cellStyle name="Normal 2 3 8 3 2" xfId="19471" xr:uid="{00000000-0005-0000-0000-0000104C0000}"/>
    <cellStyle name="Normal 2 3 8 3 3" xfId="19472" xr:uid="{00000000-0005-0000-0000-0000114C0000}"/>
    <cellStyle name="Normal 2 3 8 4" xfId="19473" xr:uid="{00000000-0005-0000-0000-0000124C0000}"/>
    <cellStyle name="Normal 2 3 8 4 2" xfId="19474" xr:uid="{00000000-0005-0000-0000-0000134C0000}"/>
    <cellStyle name="Normal 2 3 9" xfId="19475" xr:uid="{00000000-0005-0000-0000-0000144C0000}"/>
    <cellStyle name="Normal 2 3 9 2" xfId="19476" xr:uid="{00000000-0005-0000-0000-0000154C0000}"/>
    <cellStyle name="Normal 2 3 9 2 2" xfId="19477" xr:uid="{00000000-0005-0000-0000-0000164C0000}"/>
    <cellStyle name="Normal 2 3 9 2 2 2" xfId="19478" xr:uid="{00000000-0005-0000-0000-0000174C0000}"/>
    <cellStyle name="Normal 2 3 9 2 2 3" xfId="19479" xr:uid="{00000000-0005-0000-0000-0000184C0000}"/>
    <cellStyle name="Normal 2 3 9 2 3" xfId="19480" xr:uid="{00000000-0005-0000-0000-0000194C0000}"/>
    <cellStyle name="Normal 2 3 9 2 4" xfId="19481" xr:uid="{00000000-0005-0000-0000-00001A4C0000}"/>
    <cellStyle name="Normal 2 3 9 3" xfId="19482" xr:uid="{00000000-0005-0000-0000-00001B4C0000}"/>
    <cellStyle name="Normal 2 3 9 3 2" xfId="19483" xr:uid="{00000000-0005-0000-0000-00001C4C0000}"/>
    <cellStyle name="Normal 2 3 9 3 3" xfId="19484" xr:uid="{00000000-0005-0000-0000-00001D4C0000}"/>
    <cellStyle name="Normal 2 3 9 4" xfId="19485" xr:uid="{00000000-0005-0000-0000-00001E4C0000}"/>
    <cellStyle name="Normal 2 3 9 4 2" xfId="19486" xr:uid="{00000000-0005-0000-0000-00001F4C0000}"/>
    <cellStyle name="Normal 2 3_Abstract submitted 24" xfId="19487" xr:uid="{00000000-0005-0000-0000-0000204C0000}"/>
    <cellStyle name="Normal 2 4" xfId="19488" xr:uid="{00000000-0005-0000-0000-0000214C0000}"/>
    <cellStyle name="Normal 2 4 2" xfId="19489" xr:uid="{00000000-0005-0000-0000-0000224C0000}"/>
    <cellStyle name="Normal 2 4 3" xfId="56864" xr:uid="{00000000-0005-0000-0000-0000234C0000}"/>
    <cellStyle name="Normal 2 5" xfId="19490" xr:uid="{00000000-0005-0000-0000-0000244C0000}"/>
    <cellStyle name="Normal 2 6" xfId="19491" xr:uid="{00000000-0005-0000-0000-0000254C0000}"/>
    <cellStyle name="Normal 2 7" xfId="19492" xr:uid="{00000000-0005-0000-0000-0000264C0000}"/>
    <cellStyle name="Normal 2 7 2" xfId="19493" xr:uid="{00000000-0005-0000-0000-0000274C0000}"/>
    <cellStyle name="Normal 2 8" xfId="19" xr:uid="{00000000-0005-0000-0000-0000284C0000}"/>
    <cellStyle name="Normal 2_2009-09-24 DBR-Tentative BOQ" xfId="19494" xr:uid="{00000000-0005-0000-0000-0000294C0000}"/>
    <cellStyle name="Normal 20" xfId="19495" xr:uid="{00000000-0005-0000-0000-00002A4C0000}"/>
    <cellStyle name="Normal 21" xfId="19496" xr:uid="{00000000-0005-0000-0000-00002B4C0000}"/>
    <cellStyle name="Normal 22" xfId="19497" xr:uid="{00000000-0005-0000-0000-00002C4C0000}"/>
    <cellStyle name="Normal 23" xfId="19498" xr:uid="{00000000-0005-0000-0000-00002D4C0000}"/>
    <cellStyle name="Normal 24" xfId="19499" xr:uid="{00000000-0005-0000-0000-00002E4C0000}"/>
    <cellStyle name="Normal 24 2" xfId="19500" xr:uid="{00000000-0005-0000-0000-00002F4C0000}"/>
    <cellStyle name="Normal 24 2 2" xfId="19501" xr:uid="{00000000-0005-0000-0000-0000304C0000}"/>
    <cellStyle name="Normal 24 2 3" xfId="19502" xr:uid="{00000000-0005-0000-0000-0000314C0000}"/>
    <cellStyle name="Normal 24 3" xfId="19503" xr:uid="{00000000-0005-0000-0000-0000324C0000}"/>
    <cellStyle name="Normal 24 4" xfId="19504" xr:uid="{00000000-0005-0000-0000-0000334C0000}"/>
    <cellStyle name="Normal 24 5" xfId="19505" xr:uid="{00000000-0005-0000-0000-0000344C0000}"/>
    <cellStyle name="Normal 25" xfId="19506" xr:uid="{00000000-0005-0000-0000-0000354C0000}"/>
    <cellStyle name="Normal 25 2" xfId="19507" xr:uid="{00000000-0005-0000-0000-0000364C0000}"/>
    <cellStyle name="Normal 25 2 2" xfId="19508" xr:uid="{00000000-0005-0000-0000-0000374C0000}"/>
    <cellStyle name="Normal 25 2 3" xfId="19509" xr:uid="{00000000-0005-0000-0000-0000384C0000}"/>
    <cellStyle name="Normal 25 3" xfId="19510" xr:uid="{00000000-0005-0000-0000-0000394C0000}"/>
    <cellStyle name="Normal 25 4" xfId="19511" xr:uid="{00000000-0005-0000-0000-00003A4C0000}"/>
    <cellStyle name="Normal 26" xfId="19512" xr:uid="{00000000-0005-0000-0000-00003B4C0000}"/>
    <cellStyle name="Normal 26 2" xfId="19513" xr:uid="{00000000-0005-0000-0000-00003C4C0000}"/>
    <cellStyle name="Normal 26 2 2" xfId="19514" xr:uid="{00000000-0005-0000-0000-00003D4C0000}"/>
    <cellStyle name="Normal 26 2 2 2" xfId="19515" xr:uid="{00000000-0005-0000-0000-00003E4C0000}"/>
    <cellStyle name="Normal 26 2 3" xfId="19516" xr:uid="{00000000-0005-0000-0000-00003F4C0000}"/>
    <cellStyle name="Normal 26 2 4" xfId="19517" xr:uid="{00000000-0005-0000-0000-0000404C0000}"/>
    <cellStyle name="Normal 26 3" xfId="19518" xr:uid="{00000000-0005-0000-0000-0000414C0000}"/>
    <cellStyle name="Normal 26 3 2" xfId="19519" xr:uid="{00000000-0005-0000-0000-0000424C0000}"/>
    <cellStyle name="Normal 26 4" xfId="19520" xr:uid="{00000000-0005-0000-0000-0000434C0000}"/>
    <cellStyle name="Normal 26 4 2" xfId="19521" xr:uid="{00000000-0005-0000-0000-0000444C0000}"/>
    <cellStyle name="Normal 26 5" xfId="19522" xr:uid="{00000000-0005-0000-0000-0000454C0000}"/>
    <cellStyle name="Normal 27" xfId="24" xr:uid="{00000000-0005-0000-0000-0000464C0000}"/>
    <cellStyle name="Normal 27 2" xfId="28" xr:uid="{00000000-0005-0000-0000-0000474C0000}"/>
    <cellStyle name="Normal 27 2 2" xfId="19523" xr:uid="{00000000-0005-0000-0000-0000484C0000}"/>
    <cellStyle name="Normal 27 2 3" xfId="19524" xr:uid="{00000000-0005-0000-0000-0000494C0000}"/>
    <cellStyle name="Normal 27 3" xfId="19525" xr:uid="{00000000-0005-0000-0000-00004A4C0000}"/>
    <cellStyle name="Normal 27 4" xfId="19526" xr:uid="{00000000-0005-0000-0000-00004B4C0000}"/>
    <cellStyle name="Normal 28" xfId="19527" xr:uid="{00000000-0005-0000-0000-00004C4C0000}"/>
    <cellStyle name="Normal 28 2" xfId="19528" xr:uid="{00000000-0005-0000-0000-00004D4C0000}"/>
    <cellStyle name="Normal 28 2 2" xfId="19529" xr:uid="{00000000-0005-0000-0000-00004E4C0000}"/>
    <cellStyle name="Normal 28 2 2 2" xfId="19530" xr:uid="{00000000-0005-0000-0000-00004F4C0000}"/>
    <cellStyle name="Normal 28 2 3" xfId="19531" xr:uid="{00000000-0005-0000-0000-0000504C0000}"/>
    <cellStyle name="Normal 28 3" xfId="19532" xr:uid="{00000000-0005-0000-0000-0000514C0000}"/>
    <cellStyle name="Normal 28 4" xfId="19533" xr:uid="{00000000-0005-0000-0000-0000524C0000}"/>
    <cellStyle name="Normal 29" xfId="19534" xr:uid="{00000000-0005-0000-0000-0000534C0000}"/>
    <cellStyle name="Normal 29 2" xfId="19535" xr:uid="{00000000-0005-0000-0000-0000544C0000}"/>
    <cellStyle name="Normal 29 2 2" xfId="19536" xr:uid="{00000000-0005-0000-0000-0000554C0000}"/>
    <cellStyle name="Normal 29 2 2 2" xfId="19537" xr:uid="{00000000-0005-0000-0000-0000564C0000}"/>
    <cellStyle name="Normal 29 2 2 2 2" xfId="19538" xr:uid="{00000000-0005-0000-0000-0000574C0000}"/>
    <cellStyle name="Normal 29 2 2 2 3" xfId="19539" xr:uid="{00000000-0005-0000-0000-0000584C0000}"/>
    <cellStyle name="Normal 29 2 2 3" xfId="19540" xr:uid="{00000000-0005-0000-0000-0000594C0000}"/>
    <cellStyle name="Normal 29 2 2 4" xfId="19541" xr:uid="{00000000-0005-0000-0000-00005A4C0000}"/>
    <cellStyle name="Normal 29 2 3" xfId="19542" xr:uid="{00000000-0005-0000-0000-00005B4C0000}"/>
    <cellStyle name="Normal 29 2 3 2" xfId="19543" xr:uid="{00000000-0005-0000-0000-00005C4C0000}"/>
    <cellStyle name="Normal 29 2 3 3" xfId="19544" xr:uid="{00000000-0005-0000-0000-00005D4C0000}"/>
    <cellStyle name="Normal 29 2 4" xfId="19545" xr:uid="{00000000-0005-0000-0000-00005E4C0000}"/>
    <cellStyle name="Normal 29 2 4 2" xfId="19546" xr:uid="{00000000-0005-0000-0000-00005F4C0000}"/>
    <cellStyle name="Normal 29 2 5" xfId="19547" xr:uid="{00000000-0005-0000-0000-0000604C0000}"/>
    <cellStyle name="Normal 29 3" xfId="19548" xr:uid="{00000000-0005-0000-0000-0000614C0000}"/>
    <cellStyle name="Normal 29 3 2" xfId="19549" xr:uid="{00000000-0005-0000-0000-0000624C0000}"/>
    <cellStyle name="Normal 29 3 3" xfId="19550" xr:uid="{00000000-0005-0000-0000-0000634C0000}"/>
    <cellStyle name="Normal 3" xfId="21" xr:uid="{00000000-0005-0000-0000-0000644C0000}"/>
    <cellStyle name="Normal 3 16" xfId="19551" xr:uid="{00000000-0005-0000-0000-0000654C0000}"/>
    <cellStyle name="Normal 3 2" xfId="3" xr:uid="{00000000-0005-0000-0000-0000664C0000}"/>
    <cellStyle name="Normal 3 2 2" xfId="19552" xr:uid="{00000000-0005-0000-0000-0000674C0000}"/>
    <cellStyle name="Normal 3 2 2 2" xfId="19553" xr:uid="{00000000-0005-0000-0000-0000684C0000}"/>
    <cellStyle name="Normal 3 2 2 2 2" xfId="19554" xr:uid="{00000000-0005-0000-0000-0000694C0000}"/>
    <cellStyle name="Normal 3 2 2 2 2 2" xfId="19555" xr:uid="{00000000-0005-0000-0000-00006A4C0000}"/>
    <cellStyle name="Normal 3 2 2 2 3" xfId="19556" xr:uid="{00000000-0005-0000-0000-00006B4C0000}"/>
    <cellStyle name="Normal 3 3" xfId="19557" xr:uid="{00000000-0005-0000-0000-00006C4C0000}"/>
    <cellStyle name="Normal 3 3 2" xfId="19558" xr:uid="{00000000-0005-0000-0000-00006D4C0000}"/>
    <cellStyle name="Normal 3 3 2 2" xfId="19559" xr:uid="{00000000-0005-0000-0000-00006E4C0000}"/>
    <cellStyle name="Normal 3 3 2 2 2" xfId="19560" xr:uid="{00000000-0005-0000-0000-00006F4C0000}"/>
    <cellStyle name="Normal 3 3 2 2 3" xfId="19561" xr:uid="{00000000-0005-0000-0000-0000704C0000}"/>
    <cellStyle name="Normal 3 3 2 3" xfId="19562" xr:uid="{00000000-0005-0000-0000-0000714C0000}"/>
    <cellStyle name="Normal 3 3 2 4" xfId="19563" xr:uid="{00000000-0005-0000-0000-0000724C0000}"/>
    <cellStyle name="Normal 3 3 3" xfId="19564" xr:uid="{00000000-0005-0000-0000-0000734C0000}"/>
    <cellStyle name="Normal 3 3 3 2" xfId="19565" xr:uid="{00000000-0005-0000-0000-0000744C0000}"/>
    <cellStyle name="Normal 3 3 4" xfId="19566" xr:uid="{00000000-0005-0000-0000-0000754C0000}"/>
    <cellStyle name="Normal 3 3 4 2" xfId="19567" xr:uid="{00000000-0005-0000-0000-0000764C0000}"/>
    <cellStyle name="Normal 3 4" xfId="19568" xr:uid="{00000000-0005-0000-0000-0000774C0000}"/>
    <cellStyle name="Normal 3 4 2" xfId="19569" xr:uid="{00000000-0005-0000-0000-0000784C0000}"/>
    <cellStyle name="Normal 3 5" xfId="19570" xr:uid="{00000000-0005-0000-0000-0000794C0000}"/>
    <cellStyle name="Normal 3 6" xfId="19571" xr:uid="{00000000-0005-0000-0000-00007A4C0000}"/>
    <cellStyle name="Normal 3_3.2 M&amp;P BOQ -Bosch Adugodi-17.08.2012" xfId="19572" xr:uid="{00000000-0005-0000-0000-00007B4C0000}"/>
    <cellStyle name="Normal 30" xfId="19573" xr:uid="{00000000-0005-0000-0000-00007C4C0000}"/>
    <cellStyle name="Normal 30 2" xfId="19574" xr:uid="{00000000-0005-0000-0000-00007D4C0000}"/>
    <cellStyle name="Normal 31" xfId="19575" xr:uid="{00000000-0005-0000-0000-00007E4C0000}"/>
    <cellStyle name="Normal 31 2" xfId="19576" xr:uid="{00000000-0005-0000-0000-00007F4C0000}"/>
    <cellStyle name="Normal 31 2 2" xfId="19577" xr:uid="{00000000-0005-0000-0000-0000804C0000}"/>
    <cellStyle name="Normal 31 2 2 2" xfId="19578" xr:uid="{00000000-0005-0000-0000-0000814C0000}"/>
    <cellStyle name="Normal 31 2 2 2 2" xfId="19579" xr:uid="{00000000-0005-0000-0000-0000824C0000}"/>
    <cellStyle name="Normal 31 2 2 2 2 2" xfId="19580" xr:uid="{00000000-0005-0000-0000-0000834C0000}"/>
    <cellStyle name="Normal 31 2 2 2 2 3" xfId="19581" xr:uid="{00000000-0005-0000-0000-0000844C0000}"/>
    <cellStyle name="Normal 31 2 2 2 3" xfId="19582" xr:uid="{00000000-0005-0000-0000-0000854C0000}"/>
    <cellStyle name="Normal 31 2 2 2 4" xfId="19583" xr:uid="{00000000-0005-0000-0000-0000864C0000}"/>
    <cellStyle name="Normal 31 2 2 3" xfId="19584" xr:uid="{00000000-0005-0000-0000-0000874C0000}"/>
    <cellStyle name="Normal 31 2 2 3 2" xfId="19585" xr:uid="{00000000-0005-0000-0000-0000884C0000}"/>
    <cellStyle name="Normal 31 2 2 3 3" xfId="19586" xr:uid="{00000000-0005-0000-0000-0000894C0000}"/>
    <cellStyle name="Normal 31 2 2 4" xfId="19587" xr:uid="{00000000-0005-0000-0000-00008A4C0000}"/>
    <cellStyle name="Normal 31 2 2 4 2" xfId="19588" xr:uid="{00000000-0005-0000-0000-00008B4C0000}"/>
    <cellStyle name="Normal 32" xfId="19589" xr:uid="{00000000-0005-0000-0000-00008C4C0000}"/>
    <cellStyle name="Normal 32 2" xfId="19590" xr:uid="{00000000-0005-0000-0000-00008D4C0000}"/>
    <cellStyle name="Normal 32 2 2" xfId="19591" xr:uid="{00000000-0005-0000-0000-00008E4C0000}"/>
    <cellStyle name="Normal 33" xfId="19592" xr:uid="{00000000-0005-0000-0000-00008F4C0000}"/>
    <cellStyle name="Normal 33 2" xfId="19593" xr:uid="{00000000-0005-0000-0000-0000904C0000}"/>
    <cellStyle name="Normal 33 2 2" xfId="19594" xr:uid="{00000000-0005-0000-0000-0000914C0000}"/>
    <cellStyle name="Normal 34" xfId="19595" xr:uid="{00000000-0005-0000-0000-0000924C0000}"/>
    <cellStyle name="Normal 35" xfId="19596" xr:uid="{00000000-0005-0000-0000-0000934C0000}"/>
    <cellStyle name="Normal 35 2" xfId="19597" xr:uid="{00000000-0005-0000-0000-0000944C0000}"/>
    <cellStyle name="Normal 35 2 2" xfId="19598" xr:uid="{00000000-0005-0000-0000-0000954C0000}"/>
    <cellStyle name="Normal 35 2 2 2" xfId="19599" xr:uid="{00000000-0005-0000-0000-0000964C0000}"/>
    <cellStyle name="Normal 35 2 2 3" xfId="19600" xr:uid="{00000000-0005-0000-0000-0000974C0000}"/>
    <cellStyle name="Normal 35 2 3" xfId="19601" xr:uid="{00000000-0005-0000-0000-0000984C0000}"/>
    <cellStyle name="Normal 35 2 4" xfId="19602" xr:uid="{00000000-0005-0000-0000-0000994C0000}"/>
    <cellStyle name="Normal 35 3" xfId="19603" xr:uid="{00000000-0005-0000-0000-00009A4C0000}"/>
    <cellStyle name="Normal 35 3 2" xfId="19604" xr:uid="{00000000-0005-0000-0000-00009B4C0000}"/>
    <cellStyle name="Normal 35 3 3" xfId="19605" xr:uid="{00000000-0005-0000-0000-00009C4C0000}"/>
    <cellStyle name="Normal 35 4" xfId="19606" xr:uid="{00000000-0005-0000-0000-00009D4C0000}"/>
    <cellStyle name="Normal 35 4 2" xfId="19607" xr:uid="{00000000-0005-0000-0000-00009E4C0000}"/>
    <cellStyle name="Normal 36" xfId="19608" xr:uid="{00000000-0005-0000-0000-00009F4C0000}"/>
    <cellStyle name="Normal 37" xfId="19609" xr:uid="{00000000-0005-0000-0000-0000A04C0000}"/>
    <cellStyle name="Normal 38" xfId="19610" xr:uid="{00000000-0005-0000-0000-0000A14C0000}"/>
    <cellStyle name="Normal 39" xfId="19611" xr:uid="{00000000-0005-0000-0000-0000A24C0000}"/>
    <cellStyle name="Normal 39 2" xfId="19612" xr:uid="{00000000-0005-0000-0000-0000A34C0000}"/>
    <cellStyle name="Normal 39 2 2" xfId="19613" xr:uid="{00000000-0005-0000-0000-0000A44C0000}"/>
    <cellStyle name="Normal 39 3" xfId="19614" xr:uid="{00000000-0005-0000-0000-0000A54C0000}"/>
    <cellStyle name="Normal 4" xfId="19615" xr:uid="{00000000-0005-0000-0000-0000A64C0000}"/>
    <cellStyle name="Normal 4 2" xfId="19616" xr:uid="{00000000-0005-0000-0000-0000A74C0000}"/>
    <cellStyle name="Normal 4 2 2" xfId="19617" xr:uid="{00000000-0005-0000-0000-0000A84C0000}"/>
    <cellStyle name="Normal 4 2 3" xfId="19618" xr:uid="{00000000-0005-0000-0000-0000A94C0000}"/>
    <cellStyle name="Normal 4 2 4" xfId="19619" xr:uid="{00000000-0005-0000-0000-0000AA4C0000}"/>
    <cellStyle name="Normal 4 2 4 2" xfId="19620" xr:uid="{00000000-0005-0000-0000-0000AB4C0000}"/>
    <cellStyle name="Normal 4 2 4 2 2" xfId="19621" xr:uid="{00000000-0005-0000-0000-0000AC4C0000}"/>
    <cellStyle name="Normal 4 2 4 2 3" xfId="19622" xr:uid="{00000000-0005-0000-0000-0000AD4C0000}"/>
    <cellStyle name="Normal 4 2 4 3" xfId="19623" xr:uid="{00000000-0005-0000-0000-0000AE4C0000}"/>
    <cellStyle name="Normal 4 2 4 4" xfId="19624" xr:uid="{00000000-0005-0000-0000-0000AF4C0000}"/>
    <cellStyle name="Normal 4 2 5" xfId="19625" xr:uid="{00000000-0005-0000-0000-0000B04C0000}"/>
    <cellStyle name="Normal 4 2 5 2" xfId="19626" xr:uid="{00000000-0005-0000-0000-0000B14C0000}"/>
    <cellStyle name="Normal 4 2 5 3" xfId="19627" xr:uid="{00000000-0005-0000-0000-0000B24C0000}"/>
    <cellStyle name="Normal 4 2 6" xfId="19628" xr:uid="{00000000-0005-0000-0000-0000B34C0000}"/>
    <cellStyle name="Normal 4 2 6 2" xfId="19629" xr:uid="{00000000-0005-0000-0000-0000B44C0000}"/>
    <cellStyle name="Normal 4 2 7" xfId="19630" xr:uid="{00000000-0005-0000-0000-0000B54C0000}"/>
    <cellStyle name="Normal 4 3" xfId="19631" xr:uid="{00000000-0005-0000-0000-0000B64C0000}"/>
    <cellStyle name="Normal 4 4" xfId="19632" xr:uid="{00000000-0005-0000-0000-0000B74C0000}"/>
    <cellStyle name="Normal 4 4 2" xfId="19633" xr:uid="{00000000-0005-0000-0000-0000B84C0000}"/>
    <cellStyle name="Normal 4 4 2 2" xfId="19634" xr:uid="{00000000-0005-0000-0000-0000B94C0000}"/>
    <cellStyle name="Normal 4 4 2 2 2" xfId="19635" xr:uid="{00000000-0005-0000-0000-0000BA4C0000}"/>
    <cellStyle name="Normal 4 4 2 2 3" xfId="19636" xr:uid="{00000000-0005-0000-0000-0000BB4C0000}"/>
    <cellStyle name="Normal 4 4 2 3" xfId="19637" xr:uid="{00000000-0005-0000-0000-0000BC4C0000}"/>
    <cellStyle name="Normal 4 4 2 4" xfId="19638" xr:uid="{00000000-0005-0000-0000-0000BD4C0000}"/>
    <cellStyle name="Normal 4 4 3" xfId="19639" xr:uid="{00000000-0005-0000-0000-0000BE4C0000}"/>
    <cellStyle name="Normal 4 4 3 2" xfId="19640" xr:uid="{00000000-0005-0000-0000-0000BF4C0000}"/>
    <cellStyle name="Normal 4 4 3 3" xfId="19641" xr:uid="{00000000-0005-0000-0000-0000C04C0000}"/>
    <cellStyle name="Normal 4 4 4" xfId="19642" xr:uid="{00000000-0005-0000-0000-0000C14C0000}"/>
    <cellStyle name="Normal 4 4 4 2" xfId="19643" xr:uid="{00000000-0005-0000-0000-0000C24C0000}"/>
    <cellStyle name="Normal 4 5" xfId="19644" xr:uid="{00000000-0005-0000-0000-0000C34C0000}"/>
    <cellStyle name="Normal 4 6" xfId="19645" xr:uid="{00000000-0005-0000-0000-0000C44C0000}"/>
    <cellStyle name="Normal 4 6 2" xfId="19646" xr:uid="{00000000-0005-0000-0000-0000C54C0000}"/>
    <cellStyle name="Normal 4 6 2 2" xfId="19647" xr:uid="{00000000-0005-0000-0000-0000C64C0000}"/>
    <cellStyle name="Normal 4 6 2 3" xfId="19648" xr:uid="{00000000-0005-0000-0000-0000C74C0000}"/>
    <cellStyle name="Normal 4 6 3" xfId="19649" xr:uid="{00000000-0005-0000-0000-0000C84C0000}"/>
    <cellStyle name="Normal 4 6 4" xfId="19650" xr:uid="{00000000-0005-0000-0000-0000C94C0000}"/>
    <cellStyle name="Normal 4 7" xfId="19651" xr:uid="{00000000-0005-0000-0000-0000CA4C0000}"/>
    <cellStyle name="Normal 4 7 2" xfId="19652" xr:uid="{00000000-0005-0000-0000-0000CB4C0000}"/>
    <cellStyle name="Normal 4 7 3" xfId="19653" xr:uid="{00000000-0005-0000-0000-0000CC4C0000}"/>
    <cellStyle name="Normal 4 7 3 2" xfId="19654" xr:uid="{00000000-0005-0000-0000-0000CD4C0000}"/>
    <cellStyle name="Normal 4 8" xfId="19655" xr:uid="{00000000-0005-0000-0000-0000CE4C0000}"/>
    <cellStyle name="Normal 4 8 2" xfId="19656" xr:uid="{00000000-0005-0000-0000-0000CF4C0000}"/>
    <cellStyle name="Normal 4 8 3" xfId="19657" xr:uid="{00000000-0005-0000-0000-0000D04C0000}"/>
    <cellStyle name="Normal 4 9" xfId="19658" xr:uid="{00000000-0005-0000-0000-0000D14C0000}"/>
    <cellStyle name="Normal 4_3.2 M&amp;P BOQ -Bosch Adugodi-17.08.2012" xfId="19659" xr:uid="{00000000-0005-0000-0000-0000D24C0000}"/>
    <cellStyle name="Normal 40" xfId="19660" xr:uid="{00000000-0005-0000-0000-0000D34C0000}"/>
    <cellStyle name="Normal 40 2" xfId="12" xr:uid="{00000000-0005-0000-0000-0000D44C0000}"/>
    <cellStyle name="Normal 41" xfId="19661" xr:uid="{00000000-0005-0000-0000-0000D54C0000}"/>
    <cellStyle name="Normal 41 2" xfId="19662" xr:uid="{00000000-0005-0000-0000-0000D64C0000}"/>
    <cellStyle name="Normal 42" xfId="19663" xr:uid="{00000000-0005-0000-0000-0000D74C0000}"/>
    <cellStyle name="Normal 43" xfId="19664" xr:uid="{00000000-0005-0000-0000-0000D84C0000}"/>
    <cellStyle name="Normal 44" xfId="19665" xr:uid="{00000000-0005-0000-0000-0000D94C0000}"/>
    <cellStyle name="Normal 45" xfId="19666" xr:uid="{00000000-0005-0000-0000-0000DA4C0000}"/>
    <cellStyle name="Normal 46" xfId="19667" xr:uid="{00000000-0005-0000-0000-0000DB4C0000}"/>
    <cellStyle name="Normal 47" xfId="19668" xr:uid="{00000000-0005-0000-0000-0000DC4C0000}"/>
    <cellStyle name="Normal 48" xfId="19669" xr:uid="{00000000-0005-0000-0000-0000DD4C0000}"/>
    <cellStyle name="Normal 49" xfId="19670" xr:uid="{00000000-0005-0000-0000-0000DE4C0000}"/>
    <cellStyle name="Normal 5" xfId="19671" xr:uid="{00000000-0005-0000-0000-0000DF4C0000}"/>
    <cellStyle name="Normal 5 2" xfId="19672" xr:uid="{00000000-0005-0000-0000-0000E04C0000}"/>
    <cellStyle name="Normal 5 2 2" xfId="19673" xr:uid="{00000000-0005-0000-0000-0000E14C0000}"/>
    <cellStyle name="Normal 5 2 3" xfId="19674" xr:uid="{00000000-0005-0000-0000-0000E24C0000}"/>
    <cellStyle name="Normal 5 2 4" xfId="19675" xr:uid="{00000000-0005-0000-0000-0000E34C0000}"/>
    <cellStyle name="Normal 5 3" xfId="19676" xr:uid="{00000000-0005-0000-0000-0000E44C0000}"/>
    <cellStyle name="Normal 5 4" xfId="19677" xr:uid="{00000000-0005-0000-0000-0000E54C0000}"/>
    <cellStyle name="Normal 5 4 2" xfId="19678" xr:uid="{00000000-0005-0000-0000-0000E64C0000}"/>
    <cellStyle name="Normal 5 5" xfId="19679" xr:uid="{00000000-0005-0000-0000-0000E74C0000}"/>
    <cellStyle name="Normal 5 5 2" xfId="19680" xr:uid="{00000000-0005-0000-0000-0000E84C0000}"/>
    <cellStyle name="Normal 5 5 3" xfId="19681" xr:uid="{00000000-0005-0000-0000-0000E94C0000}"/>
    <cellStyle name="Normal 5_Civil &amp; finishing work for Villa S1 - 26.08.11" xfId="19682" xr:uid="{00000000-0005-0000-0000-0000EA4C0000}"/>
    <cellStyle name="Normal 50" xfId="19683" xr:uid="{00000000-0005-0000-0000-0000EB4C0000}"/>
    <cellStyle name="Normal 51" xfId="19684" xr:uid="{00000000-0005-0000-0000-0000EC4C0000}"/>
    <cellStyle name="Normal 52" xfId="19685" xr:uid="{00000000-0005-0000-0000-0000ED4C0000}"/>
    <cellStyle name="Normal 53" xfId="19686" xr:uid="{00000000-0005-0000-0000-0000EE4C0000}"/>
    <cellStyle name="Normal 54" xfId="19687" xr:uid="{00000000-0005-0000-0000-0000EF4C0000}"/>
    <cellStyle name="Normal 55" xfId="19688" xr:uid="{00000000-0005-0000-0000-0000F04C0000}"/>
    <cellStyle name="Normal 56" xfId="19689" xr:uid="{00000000-0005-0000-0000-0000F14C0000}"/>
    <cellStyle name="Normal 57" xfId="19690" xr:uid="{00000000-0005-0000-0000-0000F24C0000}"/>
    <cellStyle name="Normal 58" xfId="19691" xr:uid="{00000000-0005-0000-0000-0000F34C0000}"/>
    <cellStyle name="Normal 59" xfId="19692" xr:uid="{00000000-0005-0000-0000-0000F44C0000}"/>
    <cellStyle name="Normal 6" xfId="19693" xr:uid="{00000000-0005-0000-0000-0000F54C0000}"/>
    <cellStyle name="Normal 6 2" xfId="19694" xr:uid="{00000000-0005-0000-0000-0000F64C0000}"/>
    <cellStyle name="Normal 6 2 2" xfId="19695" xr:uid="{00000000-0005-0000-0000-0000F74C0000}"/>
    <cellStyle name="Normal 6 3" xfId="19696" xr:uid="{00000000-0005-0000-0000-0000F84C0000}"/>
    <cellStyle name="Normal 6 3 2" xfId="19697" xr:uid="{00000000-0005-0000-0000-0000F94C0000}"/>
    <cellStyle name="Normal 6 3 2 2" xfId="19698" xr:uid="{00000000-0005-0000-0000-0000FA4C0000}"/>
    <cellStyle name="Normal 6 3 2 2 2" xfId="19699" xr:uid="{00000000-0005-0000-0000-0000FB4C0000}"/>
    <cellStyle name="Normal 6 3 2 2 3" xfId="19700" xr:uid="{00000000-0005-0000-0000-0000FC4C0000}"/>
    <cellStyle name="Normal 6 3 2 3" xfId="19701" xr:uid="{00000000-0005-0000-0000-0000FD4C0000}"/>
    <cellStyle name="Normal 6 3 2 4" xfId="19702" xr:uid="{00000000-0005-0000-0000-0000FE4C0000}"/>
    <cellStyle name="Normal 6 3 3" xfId="19703" xr:uid="{00000000-0005-0000-0000-0000FF4C0000}"/>
    <cellStyle name="Normal 6 3 3 2" xfId="19704" xr:uid="{00000000-0005-0000-0000-0000004D0000}"/>
    <cellStyle name="Normal 6 3 3 3" xfId="19705" xr:uid="{00000000-0005-0000-0000-0000014D0000}"/>
    <cellStyle name="Normal 6 3 4" xfId="19706" xr:uid="{00000000-0005-0000-0000-0000024D0000}"/>
    <cellStyle name="Normal 6 3 4 2" xfId="19707" xr:uid="{00000000-0005-0000-0000-0000034D0000}"/>
    <cellStyle name="Normal 6 4" xfId="19708" xr:uid="{00000000-0005-0000-0000-0000044D0000}"/>
    <cellStyle name="Normal 6 4 2" xfId="19709" xr:uid="{00000000-0005-0000-0000-0000054D0000}"/>
    <cellStyle name="Normal 6 4 2 2" xfId="19710" xr:uid="{00000000-0005-0000-0000-0000064D0000}"/>
    <cellStyle name="Normal 6 4 2 3" xfId="19711" xr:uid="{00000000-0005-0000-0000-0000074D0000}"/>
    <cellStyle name="Normal 6 4 3" xfId="19712" xr:uid="{00000000-0005-0000-0000-0000084D0000}"/>
    <cellStyle name="Normal 6 4 4" xfId="19713" xr:uid="{00000000-0005-0000-0000-0000094D0000}"/>
    <cellStyle name="Normal 6 5" xfId="19714" xr:uid="{00000000-0005-0000-0000-00000A4D0000}"/>
    <cellStyle name="Normal 6 5 2" xfId="19715" xr:uid="{00000000-0005-0000-0000-00000B4D0000}"/>
    <cellStyle name="Normal 6 5 3" xfId="19716" xr:uid="{00000000-0005-0000-0000-00000C4D0000}"/>
    <cellStyle name="Normal 6 6" xfId="19717" xr:uid="{00000000-0005-0000-0000-00000D4D0000}"/>
    <cellStyle name="Normal 6 6 2" xfId="19718" xr:uid="{00000000-0005-0000-0000-00000E4D0000}"/>
    <cellStyle name="Normal 6_3.2 M&amp;P BOQ -Bosch Adugodi-17.08.2012" xfId="19719" xr:uid="{00000000-0005-0000-0000-00000F4D0000}"/>
    <cellStyle name="Normal 60" xfId="19720" xr:uid="{00000000-0005-0000-0000-0000104D0000}"/>
    <cellStyle name="Normal 61" xfId="19721" xr:uid="{00000000-0005-0000-0000-0000114D0000}"/>
    <cellStyle name="Normal 62" xfId="19722" xr:uid="{00000000-0005-0000-0000-0000124D0000}"/>
    <cellStyle name="Normal 63" xfId="19723" xr:uid="{00000000-0005-0000-0000-0000134D0000}"/>
    <cellStyle name="Normal 64" xfId="19724" xr:uid="{00000000-0005-0000-0000-0000144D0000}"/>
    <cellStyle name="Normal 65" xfId="19725" xr:uid="{00000000-0005-0000-0000-0000154D0000}"/>
    <cellStyle name="Normal 66" xfId="19726" xr:uid="{00000000-0005-0000-0000-0000164D0000}"/>
    <cellStyle name="Normal 67" xfId="19727" xr:uid="{00000000-0005-0000-0000-0000174D0000}"/>
    <cellStyle name="Normal 68" xfId="19728" xr:uid="{00000000-0005-0000-0000-0000184D0000}"/>
    <cellStyle name="Normal 69" xfId="19729" xr:uid="{00000000-0005-0000-0000-0000194D0000}"/>
    <cellStyle name="Normal 7" xfId="19730" xr:uid="{00000000-0005-0000-0000-00001A4D0000}"/>
    <cellStyle name="Normal 7 2" xfId="19731" xr:uid="{00000000-0005-0000-0000-00001B4D0000}"/>
    <cellStyle name="Normal 7 2 2" xfId="19732" xr:uid="{00000000-0005-0000-0000-00001C4D0000}"/>
    <cellStyle name="Normal 7 3" xfId="19733" xr:uid="{00000000-0005-0000-0000-00001D4D0000}"/>
    <cellStyle name="Normal 7 3 2" xfId="19734" xr:uid="{00000000-0005-0000-0000-00001E4D0000}"/>
    <cellStyle name="Normal 7 3 2 2" xfId="19735" xr:uid="{00000000-0005-0000-0000-00001F4D0000}"/>
    <cellStyle name="Normal 7 3 2 3" xfId="19736" xr:uid="{00000000-0005-0000-0000-0000204D0000}"/>
    <cellStyle name="Normal 7 3 2 4" xfId="19737" xr:uid="{00000000-0005-0000-0000-0000214D0000}"/>
    <cellStyle name="Normal 7 3 3" xfId="19738" xr:uid="{00000000-0005-0000-0000-0000224D0000}"/>
    <cellStyle name="Normal 7 3 4" xfId="19739" xr:uid="{00000000-0005-0000-0000-0000234D0000}"/>
    <cellStyle name="Normal 7 4" xfId="19740" xr:uid="{00000000-0005-0000-0000-0000244D0000}"/>
    <cellStyle name="Normal 7 4 2" xfId="19741" xr:uid="{00000000-0005-0000-0000-0000254D0000}"/>
    <cellStyle name="Normal 7 4 3" xfId="19742" xr:uid="{00000000-0005-0000-0000-0000264D0000}"/>
    <cellStyle name="Normal 7 5" xfId="19743" xr:uid="{00000000-0005-0000-0000-0000274D0000}"/>
    <cellStyle name="Normal 7 5 2" xfId="19744" xr:uid="{00000000-0005-0000-0000-0000284D0000}"/>
    <cellStyle name="Normal 7 5 3" xfId="19745" xr:uid="{00000000-0005-0000-0000-0000294D0000}"/>
    <cellStyle name="Normal 70" xfId="19746" xr:uid="{00000000-0005-0000-0000-00002A4D0000}"/>
    <cellStyle name="Normal 71" xfId="15" xr:uid="{00000000-0005-0000-0000-00002B4D0000}"/>
    <cellStyle name="Normal 71 2" xfId="14" xr:uid="{00000000-0005-0000-0000-00002C4D0000}"/>
    <cellStyle name="Normal 72" xfId="19747" xr:uid="{00000000-0005-0000-0000-00002D4D0000}"/>
    <cellStyle name="Normal 73" xfId="19748" xr:uid="{00000000-0005-0000-0000-00002E4D0000}"/>
    <cellStyle name="Normal 74" xfId="19749" xr:uid="{00000000-0005-0000-0000-00002F4D0000}"/>
    <cellStyle name="Normal 74 2" xfId="19750" xr:uid="{00000000-0005-0000-0000-0000304D0000}"/>
    <cellStyle name="Normal 74 3" xfId="19751" xr:uid="{00000000-0005-0000-0000-0000314D0000}"/>
    <cellStyle name="Normal 74 4" xfId="19752" xr:uid="{00000000-0005-0000-0000-0000324D0000}"/>
    <cellStyle name="Normal 75" xfId="19753" xr:uid="{00000000-0005-0000-0000-0000334D0000}"/>
    <cellStyle name="Normal 76" xfId="19754" xr:uid="{00000000-0005-0000-0000-0000344D0000}"/>
    <cellStyle name="Normal 77" xfId="19755" xr:uid="{00000000-0005-0000-0000-0000354D0000}"/>
    <cellStyle name="Normal 78" xfId="19756" xr:uid="{00000000-0005-0000-0000-0000364D0000}"/>
    <cellStyle name="Normal 79" xfId="19757" xr:uid="{00000000-0005-0000-0000-0000374D0000}"/>
    <cellStyle name="Normal 8" xfId="19758" xr:uid="{00000000-0005-0000-0000-0000384D0000}"/>
    <cellStyle name="Normal 8 2" xfId="19759" xr:uid="{00000000-0005-0000-0000-0000394D0000}"/>
    <cellStyle name="Normal 8 2 2" xfId="19760" xr:uid="{00000000-0005-0000-0000-00003A4D0000}"/>
    <cellStyle name="Normal 8 2 2 2" xfId="19761" xr:uid="{00000000-0005-0000-0000-00003B4D0000}"/>
    <cellStyle name="Normal 8 2 2 2 2" xfId="19762" xr:uid="{00000000-0005-0000-0000-00003C4D0000}"/>
    <cellStyle name="Normal 8 2 2 3" xfId="19763" xr:uid="{00000000-0005-0000-0000-00003D4D0000}"/>
    <cellStyle name="Normal 8 2 2 4" xfId="19764" xr:uid="{00000000-0005-0000-0000-00003E4D0000}"/>
    <cellStyle name="Normal 8 2 3" xfId="19765" xr:uid="{00000000-0005-0000-0000-00003F4D0000}"/>
    <cellStyle name="Normal 8 2 4" xfId="19766" xr:uid="{00000000-0005-0000-0000-0000404D0000}"/>
    <cellStyle name="Normal 8 3" xfId="19767" xr:uid="{00000000-0005-0000-0000-0000414D0000}"/>
    <cellStyle name="Normal 8 3 2" xfId="19768" xr:uid="{00000000-0005-0000-0000-0000424D0000}"/>
    <cellStyle name="Normal 8 3 2 2" xfId="19769" xr:uid="{00000000-0005-0000-0000-0000434D0000}"/>
    <cellStyle name="Normal 8 3 3" xfId="19770" xr:uid="{00000000-0005-0000-0000-0000444D0000}"/>
    <cellStyle name="Normal 8 4" xfId="19771" xr:uid="{00000000-0005-0000-0000-0000454D0000}"/>
    <cellStyle name="Normal 8 4 2" xfId="19772" xr:uid="{00000000-0005-0000-0000-0000464D0000}"/>
    <cellStyle name="Normal 8 4 3" xfId="19773" xr:uid="{00000000-0005-0000-0000-0000474D0000}"/>
    <cellStyle name="Normal 80" xfId="19774" xr:uid="{00000000-0005-0000-0000-0000484D0000}"/>
    <cellStyle name="Normal 81" xfId="19775" xr:uid="{00000000-0005-0000-0000-0000494D0000}"/>
    <cellStyle name="Normal 82" xfId="18" xr:uid="{00000000-0005-0000-0000-00004A4D0000}"/>
    <cellStyle name="Normal 9" xfId="19776" xr:uid="{00000000-0005-0000-0000-00004B4D0000}"/>
    <cellStyle name="Normal 9 2" xfId="19777" xr:uid="{00000000-0005-0000-0000-00004C4D0000}"/>
    <cellStyle name="Normal 9 2 2" xfId="19778" xr:uid="{00000000-0005-0000-0000-00004D4D0000}"/>
    <cellStyle name="Normal 9 3" xfId="19779" xr:uid="{00000000-0005-0000-0000-00004E4D0000}"/>
    <cellStyle name="Normal_2010.09.17 Civil Estimate(Apt) 2" xfId="56867" xr:uid="{00000000-0005-0000-0000-00004F4D0000}"/>
    <cellStyle name="Normale_laroux" xfId="19780" xr:uid="{00000000-0005-0000-0000-0000504D0000}"/>
    <cellStyle name="Note 2" xfId="19781" xr:uid="{00000000-0005-0000-0000-0000514D0000}"/>
    <cellStyle name="Note 2 10" xfId="19782" xr:uid="{00000000-0005-0000-0000-0000524D0000}"/>
    <cellStyle name="Note 2 10 2" xfId="19783" xr:uid="{00000000-0005-0000-0000-0000534D0000}"/>
    <cellStyle name="Note 2 10 2 10" xfId="19784" xr:uid="{00000000-0005-0000-0000-0000544D0000}"/>
    <cellStyle name="Note 2 10 2 10 2" xfId="19785" xr:uid="{00000000-0005-0000-0000-0000554D0000}"/>
    <cellStyle name="Note 2 10 2 10 3" xfId="19786" xr:uid="{00000000-0005-0000-0000-0000564D0000}"/>
    <cellStyle name="Note 2 10 2 10 4" xfId="19787" xr:uid="{00000000-0005-0000-0000-0000574D0000}"/>
    <cellStyle name="Note 2 10 2 10 5" xfId="19788" xr:uid="{00000000-0005-0000-0000-0000584D0000}"/>
    <cellStyle name="Note 2 10 2 10 6" xfId="19789" xr:uid="{00000000-0005-0000-0000-0000594D0000}"/>
    <cellStyle name="Note 2 10 2 11" xfId="19790" xr:uid="{00000000-0005-0000-0000-00005A4D0000}"/>
    <cellStyle name="Note 2 10 2 11 2" xfId="19791" xr:uid="{00000000-0005-0000-0000-00005B4D0000}"/>
    <cellStyle name="Note 2 10 2 11 3" xfId="19792" xr:uid="{00000000-0005-0000-0000-00005C4D0000}"/>
    <cellStyle name="Note 2 10 2 11 4" xfId="19793" xr:uid="{00000000-0005-0000-0000-00005D4D0000}"/>
    <cellStyle name="Note 2 10 2 11 5" xfId="19794" xr:uid="{00000000-0005-0000-0000-00005E4D0000}"/>
    <cellStyle name="Note 2 10 2 11 6" xfId="19795" xr:uid="{00000000-0005-0000-0000-00005F4D0000}"/>
    <cellStyle name="Note 2 10 2 12" xfId="19796" xr:uid="{00000000-0005-0000-0000-0000604D0000}"/>
    <cellStyle name="Note 2 10 2 13" xfId="19797" xr:uid="{00000000-0005-0000-0000-0000614D0000}"/>
    <cellStyle name="Note 2 10 2 14" xfId="19798" xr:uid="{00000000-0005-0000-0000-0000624D0000}"/>
    <cellStyle name="Note 2 10 2 15" xfId="19799" xr:uid="{00000000-0005-0000-0000-0000634D0000}"/>
    <cellStyle name="Note 2 10 2 16" xfId="19800" xr:uid="{00000000-0005-0000-0000-0000644D0000}"/>
    <cellStyle name="Note 2 10 2 17" xfId="19801" xr:uid="{00000000-0005-0000-0000-0000654D0000}"/>
    <cellStyle name="Note 2 10 2 2" xfId="19802" xr:uid="{00000000-0005-0000-0000-0000664D0000}"/>
    <cellStyle name="Note 2 10 2 2 2" xfId="19803" xr:uid="{00000000-0005-0000-0000-0000674D0000}"/>
    <cellStyle name="Note 2 10 2 2 2 2" xfId="19804" xr:uid="{00000000-0005-0000-0000-0000684D0000}"/>
    <cellStyle name="Note 2 10 2 2 2 2 2" xfId="19805" xr:uid="{00000000-0005-0000-0000-0000694D0000}"/>
    <cellStyle name="Note 2 10 2 2 2 2 2 2" xfId="19806" xr:uid="{00000000-0005-0000-0000-00006A4D0000}"/>
    <cellStyle name="Note 2 10 2 2 2 2 2 2 2" xfId="19807" xr:uid="{00000000-0005-0000-0000-00006B4D0000}"/>
    <cellStyle name="Note 2 10 2 2 2 2 2 3" xfId="19808" xr:uid="{00000000-0005-0000-0000-00006C4D0000}"/>
    <cellStyle name="Note 2 10 2 2 2 2 2 3 2" xfId="19809" xr:uid="{00000000-0005-0000-0000-00006D4D0000}"/>
    <cellStyle name="Note 2 10 2 2 2 2 2 4" xfId="19810" xr:uid="{00000000-0005-0000-0000-00006E4D0000}"/>
    <cellStyle name="Note 2 10 2 2 2 2 3" xfId="19811" xr:uid="{00000000-0005-0000-0000-00006F4D0000}"/>
    <cellStyle name="Note 2 10 2 2 2 2 3 2" xfId="19812" xr:uid="{00000000-0005-0000-0000-0000704D0000}"/>
    <cellStyle name="Note 2 10 2 2 2 2 4" xfId="19813" xr:uid="{00000000-0005-0000-0000-0000714D0000}"/>
    <cellStyle name="Note 2 10 2 2 2 2 4 2" xfId="19814" xr:uid="{00000000-0005-0000-0000-0000724D0000}"/>
    <cellStyle name="Note 2 10 2 2 2 2 5" xfId="19815" xr:uid="{00000000-0005-0000-0000-0000734D0000}"/>
    <cellStyle name="Note 2 10 2 2 2 2 5 2" xfId="19816" xr:uid="{00000000-0005-0000-0000-0000744D0000}"/>
    <cellStyle name="Note 2 10 2 2 2 2 6" xfId="19817" xr:uid="{00000000-0005-0000-0000-0000754D0000}"/>
    <cellStyle name="Note 2 10 2 2 2 2 6 2" xfId="19818" xr:uid="{00000000-0005-0000-0000-0000764D0000}"/>
    <cellStyle name="Note 2 10 2 2 2 2 7" xfId="19819" xr:uid="{00000000-0005-0000-0000-0000774D0000}"/>
    <cellStyle name="Note 2 10 2 2 2 2 8" xfId="19820" xr:uid="{00000000-0005-0000-0000-0000784D0000}"/>
    <cellStyle name="Note 2 10 2 2 2 3" xfId="19821" xr:uid="{00000000-0005-0000-0000-0000794D0000}"/>
    <cellStyle name="Note 2 10 2 2 2 3 2" xfId="19822" xr:uid="{00000000-0005-0000-0000-00007A4D0000}"/>
    <cellStyle name="Note 2 10 2 2 2 3 2 2" xfId="19823" xr:uid="{00000000-0005-0000-0000-00007B4D0000}"/>
    <cellStyle name="Note 2 10 2 2 2 3 2 2 2" xfId="19824" xr:uid="{00000000-0005-0000-0000-00007C4D0000}"/>
    <cellStyle name="Note 2 10 2 2 2 3 2 3" xfId="19825" xr:uid="{00000000-0005-0000-0000-00007D4D0000}"/>
    <cellStyle name="Note 2 10 2 2 2 3 3" xfId="19826" xr:uid="{00000000-0005-0000-0000-00007E4D0000}"/>
    <cellStyle name="Note 2 10 2 2 2 3 3 2" xfId="19827" xr:uid="{00000000-0005-0000-0000-00007F4D0000}"/>
    <cellStyle name="Note 2 10 2 2 2 3 4" xfId="19828" xr:uid="{00000000-0005-0000-0000-0000804D0000}"/>
    <cellStyle name="Note 2 10 2 2 2 3 4 2" xfId="19829" xr:uid="{00000000-0005-0000-0000-0000814D0000}"/>
    <cellStyle name="Note 2 10 2 2 2 3 5" xfId="19830" xr:uid="{00000000-0005-0000-0000-0000824D0000}"/>
    <cellStyle name="Note 2 10 2 2 2 4" xfId="19831" xr:uid="{00000000-0005-0000-0000-0000834D0000}"/>
    <cellStyle name="Note 2 10 2 2 2 4 2" xfId="19832" xr:uid="{00000000-0005-0000-0000-0000844D0000}"/>
    <cellStyle name="Note 2 10 2 2 2 5" xfId="19833" xr:uid="{00000000-0005-0000-0000-0000854D0000}"/>
    <cellStyle name="Note 2 10 2 2 2 6" xfId="19834" xr:uid="{00000000-0005-0000-0000-0000864D0000}"/>
    <cellStyle name="Note 2 10 2 2 3" xfId="19835" xr:uid="{00000000-0005-0000-0000-0000874D0000}"/>
    <cellStyle name="Note 2 10 2 2 3 2" xfId="19836" xr:uid="{00000000-0005-0000-0000-0000884D0000}"/>
    <cellStyle name="Note 2 10 2 2 3 2 2" xfId="19837" xr:uid="{00000000-0005-0000-0000-0000894D0000}"/>
    <cellStyle name="Note 2 10 2 2 3 2 2 2" xfId="19838" xr:uid="{00000000-0005-0000-0000-00008A4D0000}"/>
    <cellStyle name="Note 2 10 2 2 3 2 3" xfId="19839" xr:uid="{00000000-0005-0000-0000-00008B4D0000}"/>
    <cellStyle name="Note 2 10 2 2 3 2 3 2" xfId="19840" xr:uid="{00000000-0005-0000-0000-00008C4D0000}"/>
    <cellStyle name="Note 2 10 2 2 3 2 4" xfId="19841" xr:uid="{00000000-0005-0000-0000-00008D4D0000}"/>
    <cellStyle name="Note 2 10 2 2 3 3" xfId="19842" xr:uid="{00000000-0005-0000-0000-00008E4D0000}"/>
    <cellStyle name="Note 2 10 2 2 3 3 2" xfId="19843" xr:uid="{00000000-0005-0000-0000-00008F4D0000}"/>
    <cellStyle name="Note 2 10 2 2 3 4" xfId="19844" xr:uid="{00000000-0005-0000-0000-0000904D0000}"/>
    <cellStyle name="Note 2 10 2 2 3 4 2" xfId="19845" xr:uid="{00000000-0005-0000-0000-0000914D0000}"/>
    <cellStyle name="Note 2 10 2 2 3 5" xfId="19846" xr:uid="{00000000-0005-0000-0000-0000924D0000}"/>
    <cellStyle name="Note 2 10 2 2 3 5 2" xfId="19847" xr:uid="{00000000-0005-0000-0000-0000934D0000}"/>
    <cellStyle name="Note 2 10 2 2 3 6" xfId="19848" xr:uid="{00000000-0005-0000-0000-0000944D0000}"/>
    <cellStyle name="Note 2 10 2 2 3 6 2" xfId="19849" xr:uid="{00000000-0005-0000-0000-0000954D0000}"/>
    <cellStyle name="Note 2 10 2 2 3 7" xfId="19850" xr:uid="{00000000-0005-0000-0000-0000964D0000}"/>
    <cellStyle name="Note 2 10 2 2 4" xfId="19851" xr:uid="{00000000-0005-0000-0000-0000974D0000}"/>
    <cellStyle name="Note 2 10 2 2 4 2" xfId="19852" xr:uid="{00000000-0005-0000-0000-0000984D0000}"/>
    <cellStyle name="Note 2 10 2 2 4 2 2" xfId="19853" xr:uid="{00000000-0005-0000-0000-0000994D0000}"/>
    <cellStyle name="Note 2 10 2 2 4 2 2 2" xfId="19854" xr:uid="{00000000-0005-0000-0000-00009A4D0000}"/>
    <cellStyle name="Note 2 10 2 2 4 2 3" xfId="19855" xr:uid="{00000000-0005-0000-0000-00009B4D0000}"/>
    <cellStyle name="Note 2 10 2 2 4 3" xfId="19856" xr:uid="{00000000-0005-0000-0000-00009C4D0000}"/>
    <cellStyle name="Note 2 10 2 2 4 3 2" xfId="19857" xr:uid="{00000000-0005-0000-0000-00009D4D0000}"/>
    <cellStyle name="Note 2 10 2 2 4 4" xfId="19858" xr:uid="{00000000-0005-0000-0000-00009E4D0000}"/>
    <cellStyle name="Note 2 10 2 2 4 4 2" xfId="19859" xr:uid="{00000000-0005-0000-0000-00009F4D0000}"/>
    <cellStyle name="Note 2 10 2 2 4 5" xfId="19860" xr:uid="{00000000-0005-0000-0000-0000A04D0000}"/>
    <cellStyle name="Note 2 10 2 2 4 5 2" xfId="19861" xr:uid="{00000000-0005-0000-0000-0000A14D0000}"/>
    <cellStyle name="Note 2 10 2 2 4 6" xfId="19862" xr:uid="{00000000-0005-0000-0000-0000A24D0000}"/>
    <cellStyle name="Note 2 10 2 2 5" xfId="19863" xr:uid="{00000000-0005-0000-0000-0000A34D0000}"/>
    <cellStyle name="Note 2 10 2 2 5 2" xfId="19864" xr:uid="{00000000-0005-0000-0000-0000A44D0000}"/>
    <cellStyle name="Note 2 10 2 2 5 3" xfId="19865" xr:uid="{00000000-0005-0000-0000-0000A54D0000}"/>
    <cellStyle name="Note 2 10 2 2 6" xfId="19866" xr:uid="{00000000-0005-0000-0000-0000A64D0000}"/>
    <cellStyle name="Note 2 10 2 2 6 2" xfId="19867" xr:uid="{00000000-0005-0000-0000-0000A74D0000}"/>
    <cellStyle name="Note 2 10 2 2 6 3" xfId="19868" xr:uid="{00000000-0005-0000-0000-0000A84D0000}"/>
    <cellStyle name="Note 2 10 2 2 7" xfId="19869" xr:uid="{00000000-0005-0000-0000-0000A94D0000}"/>
    <cellStyle name="Note 2 10 2 2 7 2" xfId="19870" xr:uid="{00000000-0005-0000-0000-0000AA4D0000}"/>
    <cellStyle name="Note 2 10 2 2 8" xfId="19871" xr:uid="{00000000-0005-0000-0000-0000AB4D0000}"/>
    <cellStyle name="Note 2 10 2 2 9" xfId="19872" xr:uid="{00000000-0005-0000-0000-0000AC4D0000}"/>
    <cellStyle name="Note 2 10 2 3" xfId="19873" xr:uid="{00000000-0005-0000-0000-0000AD4D0000}"/>
    <cellStyle name="Note 2 10 2 3 2" xfId="19874" xr:uid="{00000000-0005-0000-0000-0000AE4D0000}"/>
    <cellStyle name="Note 2 10 2 3 2 2" xfId="19875" xr:uid="{00000000-0005-0000-0000-0000AF4D0000}"/>
    <cellStyle name="Note 2 10 2 3 2 2 2" xfId="19876" xr:uid="{00000000-0005-0000-0000-0000B04D0000}"/>
    <cellStyle name="Note 2 10 2 3 2 2 2 2" xfId="19877" xr:uid="{00000000-0005-0000-0000-0000B14D0000}"/>
    <cellStyle name="Note 2 10 2 3 2 2 3" xfId="19878" xr:uid="{00000000-0005-0000-0000-0000B24D0000}"/>
    <cellStyle name="Note 2 10 2 3 2 2 3 2" xfId="19879" xr:uid="{00000000-0005-0000-0000-0000B34D0000}"/>
    <cellStyle name="Note 2 10 2 3 2 2 4" xfId="19880" xr:uid="{00000000-0005-0000-0000-0000B44D0000}"/>
    <cellStyle name="Note 2 10 2 3 2 3" xfId="19881" xr:uid="{00000000-0005-0000-0000-0000B54D0000}"/>
    <cellStyle name="Note 2 10 2 3 2 3 2" xfId="19882" xr:uid="{00000000-0005-0000-0000-0000B64D0000}"/>
    <cellStyle name="Note 2 10 2 3 2 4" xfId="19883" xr:uid="{00000000-0005-0000-0000-0000B74D0000}"/>
    <cellStyle name="Note 2 10 2 3 2 4 2" xfId="19884" xr:uid="{00000000-0005-0000-0000-0000B84D0000}"/>
    <cellStyle name="Note 2 10 2 3 2 5" xfId="19885" xr:uid="{00000000-0005-0000-0000-0000B94D0000}"/>
    <cellStyle name="Note 2 10 2 3 2 5 2" xfId="19886" xr:uid="{00000000-0005-0000-0000-0000BA4D0000}"/>
    <cellStyle name="Note 2 10 2 3 2 6" xfId="19887" xr:uid="{00000000-0005-0000-0000-0000BB4D0000}"/>
    <cellStyle name="Note 2 10 2 3 3" xfId="19888" xr:uid="{00000000-0005-0000-0000-0000BC4D0000}"/>
    <cellStyle name="Note 2 10 2 3 3 2" xfId="19889" xr:uid="{00000000-0005-0000-0000-0000BD4D0000}"/>
    <cellStyle name="Note 2 10 2 3 3 2 2" xfId="19890" xr:uid="{00000000-0005-0000-0000-0000BE4D0000}"/>
    <cellStyle name="Note 2 10 2 3 3 3" xfId="19891" xr:uid="{00000000-0005-0000-0000-0000BF4D0000}"/>
    <cellStyle name="Note 2 10 2 3 3 3 2" xfId="19892" xr:uid="{00000000-0005-0000-0000-0000C04D0000}"/>
    <cellStyle name="Note 2 10 2 3 3 4" xfId="19893" xr:uid="{00000000-0005-0000-0000-0000C14D0000}"/>
    <cellStyle name="Note 2 10 2 3 3 4 2" xfId="19894" xr:uid="{00000000-0005-0000-0000-0000C24D0000}"/>
    <cellStyle name="Note 2 10 2 3 3 5" xfId="19895" xr:uid="{00000000-0005-0000-0000-0000C34D0000}"/>
    <cellStyle name="Note 2 10 2 3 3 6" xfId="19896" xr:uid="{00000000-0005-0000-0000-0000C44D0000}"/>
    <cellStyle name="Note 2 10 2 3 4" xfId="19897" xr:uid="{00000000-0005-0000-0000-0000C54D0000}"/>
    <cellStyle name="Note 2 10 2 3 4 2" xfId="19898" xr:uid="{00000000-0005-0000-0000-0000C64D0000}"/>
    <cellStyle name="Note 2 10 2 3 5" xfId="19899" xr:uid="{00000000-0005-0000-0000-0000C74D0000}"/>
    <cellStyle name="Note 2 10 2 3 5 2" xfId="19900" xr:uid="{00000000-0005-0000-0000-0000C84D0000}"/>
    <cellStyle name="Note 2 10 2 3 6" xfId="19901" xr:uid="{00000000-0005-0000-0000-0000C94D0000}"/>
    <cellStyle name="Note 2 10 2 3 7" xfId="19902" xr:uid="{00000000-0005-0000-0000-0000CA4D0000}"/>
    <cellStyle name="Note 2 10 2 3 8" xfId="19903" xr:uid="{00000000-0005-0000-0000-0000CB4D0000}"/>
    <cellStyle name="Note 2 10 2 4" xfId="19904" xr:uid="{00000000-0005-0000-0000-0000CC4D0000}"/>
    <cellStyle name="Note 2 10 2 4 2" xfId="19905" xr:uid="{00000000-0005-0000-0000-0000CD4D0000}"/>
    <cellStyle name="Note 2 10 2 4 2 2" xfId="19906" xr:uid="{00000000-0005-0000-0000-0000CE4D0000}"/>
    <cellStyle name="Note 2 10 2 4 2 2 2" xfId="19907" xr:uid="{00000000-0005-0000-0000-0000CF4D0000}"/>
    <cellStyle name="Note 2 10 2 4 2 3" xfId="19908" xr:uid="{00000000-0005-0000-0000-0000D04D0000}"/>
    <cellStyle name="Note 2 10 2 4 2 3 2" xfId="19909" xr:uid="{00000000-0005-0000-0000-0000D14D0000}"/>
    <cellStyle name="Note 2 10 2 4 2 4" xfId="19910" xr:uid="{00000000-0005-0000-0000-0000D24D0000}"/>
    <cellStyle name="Note 2 10 2 4 2 4 2" xfId="19911" xr:uid="{00000000-0005-0000-0000-0000D34D0000}"/>
    <cellStyle name="Note 2 10 2 4 2 5" xfId="19912" xr:uid="{00000000-0005-0000-0000-0000D44D0000}"/>
    <cellStyle name="Note 2 10 2 4 2 6" xfId="19913" xr:uid="{00000000-0005-0000-0000-0000D54D0000}"/>
    <cellStyle name="Note 2 10 2 4 3" xfId="19914" xr:uid="{00000000-0005-0000-0000-0000D64D0000}"/>
    <cellStyle name="Note 2 10 2 4 3 2" xfId="19915" xr:uid="{00000000-0005-0000-0000-0000D74D0000}"/>
    <cellStyle name="Note 2 10 2 4 3 2 2" xfId="19916" xr:uid="{00000000-0005-0000-0000-0000D84D0000}"/>
    <cellStyle name="Note 2 10 2 4 3 3" xfId="19917" xr:uid="{00000000-0005-0000-0000-0000D94D0000}"/>
    <cellStyle name="Note 2 10 2 4 3 4" xfId="19918" xr:uid="{00000000-0005-0000-0000-0000DA4D0000}"/>
    <cellStyle name="Note 2 10 2 4 3 5" xfId="19919" xr:uid="{00000000-0005-0000-0000-0000DB4D0000}"/>
    <cellStyle name="Note 2 10 2 4 3 6" xfId="19920" xr:uid="{00000000-0005-0000-0000-0000DC4D0000}"/>
    <cellStyle name="Note 2 10 2 4 4" xfId="19921" xr:uid="{00000000-0005-0000-0000-0000DD4D0000}"/>
    <cellStyle name="Note 2 10 2 4 4 2" xfId="19922" xr:uid="{00000000-0005-0000-0000-0000DE4D0000}"/>
    <cellStyle name="Note 2 10 2 4 5" xfId="19923" xr:uid="{00000000-0005-0000-0000-0000DF4D0000}"/>
    <cellStyle name="Note 2 10 2 4 6" xfId="19924" xr:uid="{00000000-0005-0000-0000-0000E04D0000}"/>
    <cellStyle name="Note 2 10 2 4 7" xfId="19925" xr:uid="{00000000-0005-0000-0000-0000E14D0000}"/>
    <cellStyle name="Note 2 10 2 4 8" xfId="19926" xr:uid="{00000000-0005-0000-0000-0000E24D0000}"/>
    <cellStyle name="Note 2 10 2 5" xfId="19927" xr:uid="{00000000-0005-0000-0000-0000E34D0000}"/>
    <cellStyle name="Note 2 10 2 5 2" xfId="19928" xr:uid="{00000000-0005-0000-0000-0000E44D0000}"/>
    <cellStyle name="Note 2 10 2 5 2 2" xfId="19929" xr:uid="{00000000-0005-0000-0000-0000E54D0000}"/>
    <cellStyle name="Note 2 10 2 5 2 2 2" xfId="19930" xr:uid="{00000000-0005-0000-0000-0000E64D0000}"/>
    <cellStyle name="Note 2 10 2 5 2 3" xfId="19931" xr:uid="{00000000-0005-0000-0000-0000E74D0000}"/>
    <cellStyle name="Note 2 10 2 5 2 4" xfId="19932" xr:uid="{00000000-0005-0000-0000-0000E84D0000}"/>
    <cellStyle name="Note 2 10 2 5 2 5" xfId="19933" xr:uid="{00000000-0005-0000-0000-0000E94D0000}"/>
    <cellStyle name="Note 2 10 2 5 2 6" xfId="19934" xr:uid="{00000000-0005-0000-0000-0000EA4D0000}"/>
    <cellStyle name="Note 2 10 2 5 3" xfId="19935" xr:uid="{00000000-0005-0000-0000-0000EB4D0000}"/>
    <cellStyle name="Note 2 10 2 5 3 2" xfId="19936" xr:uid="{00000000-0005-0000-0000-0000EC4D0000}"/>
    <cellStyle name="Note 2 10 2 5 3 2 2" xfId="19937" xr:uid="{00000000-0005-0000-0000-0000ED4D0000}"/>
    <cellStyle name="Note 2 10 2 5 3 3" xfId="19938" xr:uid="{00000000-0005-0000-0000-0000EE4D0000}"/>
    <cellStyle name="Note 2 10 2 5 3 4" xfId="19939" xr:uid="{00000000-0005-0000-0000-0000EF4D0000}"/>
    <cellStyle name="Note 2 10 2 5 3 5" xfId="19940" xr:uid="{00000000-0005-0000-0000-0000F04D0000}"/>
    <cellStyle name="Note 2 10 2 5 3 6" xfId="19941" xr:uid="{00000000-0005-0000-0000-0000F14D0000}"/>
    <cellStyle name="Note 2 10 2 5 4" xfId="19942" xr:uid="{00000000-0005-0000-0000-0000F24D0000}"/>
    <cellStyle name="Note 2 10 2 5 4 2" xfId="19943" xr:uid="{00000000-0005-0000-0000-0000F34D0000}"/>
    <cellStyle name="Note 2 10 2 5 5" xfId="19944" xr:uid="{00000000-0005-0000-0000-0000F44D0000}"/>
    <cellStyle name="Note 2 10 2 5 5 2" xfId="19945" xr:uid="{00000000-0005-0000-0000-0000F54D0000}"/>
    <cellStyle name="Note 2 10 2 5 6" xfId="19946" xr:uid="{00000000-0005-0000-0000-0000F64D0000}"/>
    <cellStyle name="Note 2 10 2 5 7" xfId="19947" xr:uid="{00000000-0005-0000-0000-0000F74D0000}"/>
    <cellStyle name="Note 2 10 2 5 8" xfId="19948" xr:uid="{00000000-0005-0000-0000-0000F84D0000}"/>
    <cellStyle name="Note 2 10 2 6" xfId="19949" xr:uid="{00000000-0005-0000-0000-0000F94D0000}"/>
    <cellStyle name="Note 2 10 2 6 2" xfId="19950" xr:uid="{00000000-0005-0000-0000-0000FA4D0000}"/>
    <cellStyle name="Note 2 10 2 6 2 2" xfId="19951" xr:uid="{00000000-0005-0000-0000-0000FB4D0000}"/>
    <cellStyle name="Note 2 10 2 6 2 2 2" xfId="19952" xr:uid="{00000000-0005-0000-0000-0000FC4D0000}"/>
    <cellStyle name="Note 2 10 2 6 2 3" xfId="19953" xr:uid="{00000000-0005-0000-0000-0000FD4D0000}"/>
    <cellStyle name="Note 2 10 2 6 2 4" xfId="19954" xr:uid="{00000000-0005-0000-0000-0000FE4D0000}"/>
    <cellStyle name="Note 2 10 2 6 2 5" xfId="19955" xr:uid="{00000000-0005-0000-0000-0000FF4D0000}"/>
    <cellStyle name="Note 2 10 2 6 2 6" xfId="19956" xr:uid="{00000000-0005-0000-0000-0000004E0000}"/>
    <cellStyle name="Note 2 10 2 6 3" xfId="19957" xr:uid="{00000000-0005-0000-0000-0000014E0000}"/>
    <cellStyle name="Note 2 10 2 6 3 2" xfId="19958" xr:uid="{00000000-0005-0000-0000-0000024E0000}"/>
    <cellStyle name="Note 2 10 2 6 3 3" xfId="19959" xr:uid="{00000000-0005-0000-0000-0000034E0000}"/>
    <cellStyle name="Note 2 10 2 6 3 4" xfId="19960" xr:uid="{00000000-0005-0000-0000-0000044E0000}"/>
    <cellStyle name="Note 2 10 2 6 3 5" xfId="19961" xr:uid="{00000000-0005-0000-0000-0000054E0000}"/>
    <cellStyle name="Note 2 10 2 6 3 6" xfId="19962" xr:uid="{00000000-0005-0000-0000-0000064E0000}"/>
    <cellStyle name="Note 2 10 2 6 4" xfId="19963" xr:uid="{00000000-0005-0000-0000-0000074E0000}"/>
    <cellStyle name="Note 2 10 2 6 5" xfId="19964" xr:uid="{00000000-0005-0000-0000-0000084E0000}"/>
    <cellStyle name="Note 2 10 2 6 6" xfId="19965" xr:uid="{00000000-0005-0000-0000-0000094E0000}"/>
    <cellStyle name="Note 2 10 2 6 7" xfId="19966" xr:uid="{00000000-0005-0000-0000-00000A4E0000}"/>
    <cellStyle name="Note 2 10 2 6 8" xfId="19967" xr:uid="{00000000-0005-0000-0000-00000B4E0000}"/>
    <cellStyle name="Note 2 10 2 7" xfId="19968" xr:uid="{00000000-0005-0000-0000-00000C4E0000}"/>
    <cellStyle name="Note 2 10 2 7 2" xfId="19969" xr:uid="{00000000-0005-0000-0000-00000D4E0000}"/>
    <cellStyle name="Note 2 10 2 7 2 2" xfId="19970" xr:uid="{00000000-0005-0000-0000-00000E4E0000}"/>
    <cellStyle name="Note 2 10 2 7 2 3" xfId="19971" xr:uid="{00000000-0005-0000-0000-00000F4E0000}"/>
    <cellStyle name="Note 2 10 2 7 2 4" xfId="19972" xr:uid="{00000000-0005-0000-0000-0000104E0000}"/>
    <cellStyle name="Note 2 10 2 7 2 5" xfId="19973" xr:uid="{00000000-0005-0000-0000-0000114E0000}"/>
    <cellStyle name="Note 2 10 2 7 2 6" xfId="19974" xr:uid="{00000000-0005-0000-0000-0000124E0000}"/>
    <cellStyle name="Note 2 10 2 7 3" xfId="19975" xr:uid="{00000000-0005-0000-0000-0000134E0000}"/>
    <cellStyle name="Note 2 10 2 7 3 2" xfId="19976" xr:uid="{00000000-0005-0000-0000-0000144E0000}"/>
    <cellStyle name="Note 2 10 2 7 3 3" xfId="19977" xr:uid="{00000000-0005-0000-0000-0000154E0000}"/>
    <cellStyle name="Note 2 10 2 7 3 4" xfId="19978" xr:uid="{00000000-0005-0000-0000-0000164E0000}"/>
    <cellStyle name="Note 2 10 2 7 3 5" xfId="19979" xr:uid="{00000000-0005-0000-0000-0000174E0000}"/>
    <cellStyle name="Note 2 10 2 7 3 6" xfId="19980" xr:uid="{00000000-0005-0000-0000-0000184E0000}"/>
    <cellStyle name="Note 2 10 2 7 4" xfId="19981" xr:uid="{00000000-0005-0000-0000-0000194E0000}"/>
    <cellStyle name="Note 2 10 2 7 4 2" xfId="19982" xr:uid="{00000000-0005-0000-0000-00001A4E0000}"/>
    <cellStyle name="Note 2 10 2 7 5" xfId="19983" xr:uid="{00000000-0005-0000-0000-00001B4E0000}"/>
    <cellStyle name="Note 2 10 2 7 6" xfId="19984" xr:uid="{00000000-0005-0000-0000-00001C4E0000}"/>
    <cellStyle name="Note 2 10 2 7 7" xfId="19985" xr:uid="{00000000-0005-0000-0000-00001D4E0000}"/>
    <cellStyle name="Note 2 10 2 7 8" xfId="19986" xr:uid="{00000000-0005-0000-0000-00001E4E0000}"/>
    <cellStyle name="Note 2 10 2 8" xfId="19987" xr:uid="{00000000-0005-0000-0000-00001F4E0000}"/>
    <cellStyle name="Note 2 10 2 8 2" xfId="19988" xr:uid="{00000000-0005-0000-0000-0000204E0000}"/>
    <cellStyle name="Note 2 10 2 8 2 2" xfId="19989" xr:uid="{00000000-0005-0000-0000-0000214E0000}"/>
    <cellStyle name="Note 2 10 2 8 2 3" xfId="19990" xr:uid="{00000000-0005-0000-0000-0000224E0000}"/>
    <cellStyle name="Note 2 10 2 8 2 4" xfId="19991" xr:uid="{00000000-0005-0000-0000-0000234E0000}"/>
    <cellStyle name="Note 2 10 2 8 2 5" xfId="19992" xr:uid="{00000000-0005-0000-0000-0000244E0000}"/>
    <cellStyle name="Note 2 10 2 8 2 6" xfId="19993" xr:uid="{00000000-0005-0000-0000-0000254E0000}"/>
    <cellStyle name="Note 2 10 2 8 3" xfId="19994" xr:uid="{00000000-0005-0000-0000-0000264E0000}"/>
    <cellStyle name="Note 2 10 2 8 3 2" xfId="19995" xr:uid="{00000000-0005-0000-0000-0000274E0000}"/>
    <cellStyle name="Note 2 10 2 8 3 3" xfId="19996" xr:uid="{00000000-0005-0000-0000-0000284E0000}"/>
    <cellStyle name="Note 2 10 2 8 3 4" xfId="19997" xr:uid="{00000000-0005-0000-0000-0000294E0000}"/>
    <cellStyle name="Note 2 10 2 8 3 5" xfId="19998" xr:uid="{00000000-0005-0000-0000-00002A4E0000}"/>
    <cellStyle name="Note 2 10 2 8 3 6" xfId="19999" xr:uid="{00000000-0005-0000-0000-00002B4E0000}"/>
    <cellStyle name="Note 2 10 2 8 4" xfId="20000" xr:uid="{00000000-0005-0000-0000-00002C4E0000}"/>
    <cellStyle name="Note 2 10 2 8 4 2" xfId="20001" xr:uid="{00000000-0005-0000-0000-00002D4E0000}"/>
    <cellStyle name="Note 2 10 2 8 5" xfId="20002" xr:uid="{00000000-0005-0000-0000-00002E4E0000}"/>
    <cellStyle name="Note 2 10 2 8 6" xfId="20003" xr:uid="{00000000-0005-0000-0000-00002F4E0000}"/>
    <cellStyle name="Note 2 10 2 8 7" xfId="20004" xr:uid="{00000000-0005-0000-0000-0000304E0000}"/>
    <cellStyle name="Note 2 10 2 8 8" xfId="20005" xr:uid="{00000000-0005-0000-0000-0000314E0000}"/>
    <cellStyle name="Note 2 10 2 9" xfId="20006" xr:uid="{00000000-0005-0000-0000-0000324E0000}"/>
    <cellStyle name="Note 2 10 2 9 2" xfId="20007" xr:uid="{00000000-0005-0000-0000-0000334E0000}"/>
    <cellStyle name="Note 2 10 2 9 2 2" xfId="20008" xr:uid="{00000000-0005-0000-0000-0000344E0000}"/>
    <cellStyle name="Note 2 10 2 9 2 3" xfId="20009" xr:uid="{00000000-0005-0000-0000-0000354E0000}"/>
    <cellStyle name="Note 2 10 2 9 2 4" xfId="20010" xr:uid="{00000000-0005-0000-0000-0000364E0000}"/>
    <cellStyle name="Note 2 10 2 9 2 5" xfId="20011" xr:uid="{00000000-0005-0000-0000-0000374E0000}"/>
    <cellStyle name="Note 2 10 2 9 2 6" xfId="20012" xr:uid="{00000000-0005-0000-0000-0000384E0000}"/>
    <cellStyle name="Note 2 10 2 9 3" xfId="20013" xr:uid="{00000000-0005-0000-0000-0000394E0000}"/>
    <cellStyle name="Note 2 10 2 9 3 2" xfId="20014" xr:uid="{00000000-0005-0000-0000-00003A4E0000}"/>
    <cellStyle name="Note 2 10 2 9 3 3" xfId="20015" xr:uid="{00000000-0005-0000-0000-00003B4E0000}"/>
    <cellStyle name="Note 2 10 2 9 3 4" xfId="20016" xr:uid="{00000000-0005-0000-0000-00003C4E0000}"/>
    <cellStyle name="Note 2 10 2 9 3 5" xfId="20017" xr:uid="{00000000-0005-0000-0000-00003D4E0000}"/>
    <cellStyle name="Note 2 10 2 9 3 6" xfId="20018" xr:uid="{00000000-0005-0000-0000-00003E4E0000}"/>
    <cellStyle name="Note 2 10 2 9 4" xfId="20019" xr:uid="{00000000-0005-0000-0000-00003F4E0000}"/>
    <cellStyle name="Note 2 10 2 9 5" xfId="20020" xr:uid="{00000000-0005-0000-0000-0000404E0000}"/>
    <cellStyle name="Note 2 10 2 9 6" xfId="20021" xr:uid="{00000000-0005-0000-0000-0000414E0000}"/>
    <cellStyle name="Note 2 10 2 9 7" xfId="20022" xr:uid="{00000000-0005-0000-0000-0000424E0000}"/>
    <cellStyle name="Note 2 10 2 9 8" xfId="20023" xr:uid="{00000000-0005-0000-0000-0000434E0000}"/>
    <cellStyle name="Note 2 10 3" xfId="20024" xr:uid="{00000000-0005-0000-0000-0000444E0000}"/>
    <cellStyle name="Note 2 10 3 2" xfId="20025" xr:uid="{00000000-0005-0000-0000-0000454E0000}"/>
    <cellStyle name="Note 2 10 3 3" xfId="20026" xr:uid="{00000000-0005-0000-0000-0000464E0000}"/>
    <cellStyle name="Note 2 10 3 3 2" xfId="20027" xr:uid="{00000000-0005-0000-0000-0000474E0000}"/>
    <cellStyle name="Note 2 10 3 3 2 2" xfId="20028" xr:uid="{00000000-0005-0000-0000-0000484E0000}"/>
    <cellStyle name="Note 2 10 3 3 2 2 2" xfId="20029" xr:uid="{00000000-0005-0000-0000-0000494E0000}"/>
    <cellStyle name="Note 2 10 3 3 2 2 2 2" xfId="20030" xr:uid="{00000000-0005-0000-0000-00004A4E0000}"/>
    <cellStyle name="Note 2 10 3 3 2 2 3" xfId="20031" xr:uid="{00000000-0005-0000-0000-00004B4E0000}"/>
    <cellStyle name="Note 2 10 3 3 2 3" xfId="20032" xr:uid="{00000000-0005-0000-0000-00004C4E0000}"/>
    <cellStyle name="Note 2 10 3 3 2 3 2" xfId="20033" xr:uid="{00000000-0005-0000-0000-00004D4E0000}"/>
    <cellStyle name="Note 2 10 3 3 2 4" xfId="20034" xr:uid="{00000000-0005-0000-0000-00004E4E0000}"/>
    <cellStyle name="Note 2 10 3 3 2 4 2" xfId="20035" xr:uid="{00000000-0005-0000-0000-00004F4E0000}"/>
    <cellStyle name="Note 2 10 3 3 2 5" xfId="20036" xr:uid="{00000000-0005-0000-0000-0000504E0000}"/>
    <cellStyle name="Note 2 10 3 3 3" xfId="20037" xr:uid="{00000000-0005-0000-0000-0000514E0000}"/>
    <cellStyle name="Note 2 10 3 3 3 2" xfId="20038" xr:uid="{00000000-0005-0000-0000-0000524E0000}"/>
    <cellStyle name="Note 2 10 3 3 3 2 2" xfId="20039" xr:uid="{00000000-0005-0000-0000-0000534E0000}"/>
    <cellStyle name="Note 2 10 3 3 3 2 2 2" xfId="20040" xr:uid="{00000000-0005-0000-0000-0000544E0000}"/>
    <cellStyle name="Note 2 10 3 3 3 2 3" xfId="20041" xr:uid="{00000000-0005-0000-0000-0000554E0000}"/>
    <cellStyle name="Note 2 10 3 3 3 3" xfId="20042" xr:uid="{00000000-0005-0000-0000-0000564E0000}"/>
    <cellStyle name="Note 2 10 3 3 3 3 2" xfId="20043" xr:uid="{00000000-0005-0000-0000-0000574E0000}"/>
    <cellStyle name="Note 2 10 3 3 3 4" xfId="20044" xr:uid="{00000000-0005-0000-0000-0000584E0000}"/>
    <cellStyle name="Note 2 10 3 3 3 4 2" xfId="20045" xr:uid="{00000000-0005-0000-0000-0000594E0000}"/>
    <cellStyle name="Note 2 10 3 3 3 5" xfId="20046" xr:uid="{00000000-0005-0000-0000-00005A4E0000}"/>
    <cellStyle name="Note 2 10 3 3 4" xfId="20047" xr:uid="{00000000-0005-0000-0000-00005B4E0000}"/>
    <cellStyle name="Note 2 10 3 3 4 2" xfId="20048" xr:uid="{00000000-0005-0000-0000-00005C4E0000}"/>
    <cellStyle name="Note 2 10 3 3 5" xfId="20049" xr:uid="{00000000-0005-0000-0000-00005D4E0000}"/>
    <cellStyle name="Note 2 10 3 3 5 2" xfId="20050" xr:uid="{00000000-0005-0000-0000-00005E4E0000}"/>
    <cellStyle name="Note 2 10 3 3 6" xfId="20051" xr:uid="{00000000-0005-0000-0000-00005F4E0000}"/>
    <cellStyle name="Note 2 10 3 3 7" xfId="20052" xr:uid="{00000000-0005-0000-0000-0000604E0000}"/>
    <cellStyle name="Note 2 10 3 4" xfId="20053" xr:uid="{00000000-0005-0000-0000-0000614E0000}"/>
    <cellStyle name="Note 2 10 3 4 2" xfId="20054" xr:uid="{00000000-0005-0000-0000-0000624E0000}"/>
    <cellStyle name="Note 2 10 3 4 2 2" xfId="20055" xr:uid="{00000000-0005-0000-0000-0000634E0000}"/>
    <cellStyle name="Note 2 10 3 4 2 2 2" xfId="20056" xr:uid="{00000000-0005-0000-0000-0000644E0000}"/>
    <cellStyle name="Note 2 10 3 4 2 3" xfId="20057" xr:uid="{00000000-0005-0000-0000-0000654E0000}"/>
    <cellStyle name="Note 2 10 3 4 3" xfId="20058" xr:uid="{00000000-0005-0000-0000-0000664E0000}"/>
    <cellStyle name="Note 2 10 3 4 3 2" xfId="20059" xr:uid="{00000000-0005-0000-0000-0000674E0000}"/>
    <cellStyle name="Note 2 10 3 4 4" xfId="20060" xr:uid="{00000000-0005-0000-0000-0000684E0000}"/>
    <cellStyle name="Note 2 10 3 4 4 2" xfId="20061" xr:uid="{00000000-0005-0000-0000-0000694E0000}"/>
    <cellStyle name="Note 2 10 3 4 5" xfId="20062" xr:uid="{00000000-0005-0000-0000-00006A4E0000}"/>
    <cellStyle name="Note 2 10 3 5" xfId="20063" xr:uid="{00000000-0005-0000-0000-00006B4E0000}"/>
    <cellStyle name="Note 2 10 3 5 2" xfId="20064" xr:uid="{00000000-0005-0000-0000-00006C4E0000}"/>
    <cellStyle name="Note 2 10 3 5 2 2" xfId="20065" xr:uid="{00000000-0005-0000-0000-00006D4E0000}"/>
    <cellStyle name="Note 2 10 3 5 2 2 2" xfId="20066" xr:uid="{00000000-0005-0000-0000-00006E4E0000}"/>
    <cellStyle name="Note 2 10 3 5 2 3" xfId="20067" xr:uid="{00000000-0005-0000-0000-00006F4E0000}"/>
    <cellStyle name="Note 2 10 3 5 3" xfId="20068" xr:uid="{00000000-0005-0000-0000-0000704E0000}"/>
    <cellStyle name="Note 2 10 3 5 3 2" xfId="20069" xr:uid="{00000000-0005-0000-0000-0000714E0000}"/>
    <cellStyle name="Note 2 10 3 5 4" xfId="20070" xr:uid="{00000000-0005-0000-0000-0000724E0000}"/>
    <cellStyle name="Note 2 10 3 5 4 2" xfId="20071" xr:uid="{00000000-0005-0000-0000-0000734E0000}"/>
    <cellStyle name="Note 2 10 3 5 5" xfId="20072" xr:uid="{00000000-0005-0000-0000-0000744E0000}"/>
    <cellStyle name="Note 2 10 3 6" xfId="20073" xr:uid="{00000000-0005-0000-0000-0000754E0000}"/>
    <cellStyle name="Note 2 10 3 6 2" xfId="20074" xr:uid="{00000000-0005-0000-0000-0000764E0000}"/>
    <cellStyle name="Note 2 10 3 7" xfId="20075" xr:uid="{00000000-0005-0000-0000-0000774E0000}"/>
    <cellStyle name="Note 2 10 3 7 2" xfId="20076" xr:uid="{00000000-0005-0000-0000-0000784E0000}"/>
    <cellStyle name="Note 2 10 3 8" xfId="20077" xr:uid="{00000000-0005-0000-0000-0000794E0000}"/>
    <cellStyle name="Note 2 10 3 8 2" xfId="20078" xr:uid="{00000000-0005-0000-0000-00007A4E0000}"/>
    <cellStyle name="Note 2 10 3 9" xfId="20079" xr:uid="{00000000-0005-0000-0000-00007B4E0000}"/>
    <cellStyle name="Note 2 10 4" xfId="20080" xr:uid="{00000000-0005-0000-0000-00007C4E0000}"/>
    <cellStyle name="Note 2 10 4 2" xfId="20081" xr:uid="{00000000-0005-0000-0000-00007D4E0000}"/>
    <cellStyle name="Note 2 10 4 2 2" xfId="20082" xr:uid="{00000000-0005-0000-0000-00007E4E0000}"/>
    <cellStyle name="Note 2 10 4 2 2 2" xfId="20083" xr:uid="{00000000-0005-0000-0000-00007F4E0000}"/>
    <cellStyle name="Note 2 10 4 2 2 2 2" xfId="20084" xr:uid="{00000000-0005-0000-0000-0000804E0000}"/>
    <cellStyle name="Note 2 10 4 2 2 2 2 2" xfId="20085" xr:uid="{00000000-0005-0000-0000-0000814E0000}"/>
    <cellStyle name="Note 2 10 4 2 2 2 3" xfId="20086" xr:uid="{00000000-0005-0000-0000-0000824E0000}"/>
    <cellStyle name="Note 2 10 4 2 2 2 3 2" xfId="20087" xr:uid="{00000000-0005-0000-0000-0000834E0000}"/>
    <cellStyle name="Note 2 10 4 2 2 2 4" xfId="20088" xr:uid="{00000000-0005-0000-0000-0000844E0000}"/>
    <cellStyle name="Note 2 10 4 2 2 3" xfId="20089" xr:uid="{00000000-0005-0000-0000-0000854E0000}"/>
    <cellStyle name="Note 2 10 4 2 2 3 2" xfId="20090" xr:uid="{00000000-0005-0000-0000-0000864E0000}"/>
    <cellStyle name="Note 2 10 4 2 2 4" xfId="20091" xr:uid="{00000000-0005-0000-0000-0000874E0000}"/>
    <cellStyle name="Note 2 10 4 2 2 4 2" xfId="20092" xr:uid="{00000000-0005-0000-0000-0000884E0000}"/>
    <cellStyle name="Note 2 10 4 2 2 5" xfId="20093" xr:uid="{00000000-0005-0000-0000-0000894E0000}"/>
    <cellStyle name="Note 2 10 4 2 2 5 2" xfId="20094" xr:uid="{00000000-0005-0000-0000-00008A4E0000}"/>
    <cellStyle name="Note 2 10 4 2 2 6" xfId="20095" xr:uid="{00000000-0005-0000-0000-00008B4E0000}"/>
    <cellStyle name="Note 2 10 4 2 3" xfId="20096" xr:uid="{00000000-0005-0000-0000-00008C4E0000}"/>
    <cellStyle name="Note 2 10 4 2 3 2" xfId="20097" xr:uid="{00000000-0005-0000-0000-00008D4E0000}"/>
    <cellStyle name="Note 2 10 4 2 3 2 2" xfId="20098" xr:uid="{00000000-0005-0000-0000-00008E4E0000}"/>
    <cellStyle name="Note 2 10 4 2 3 3" xfId="20099" xr:uid="{00000000-0005-0000-0000-00008F4E0000}"/>
    <cellStyle name="Note 2 10 4 2 3 3 2" xfId="20100" xr:uid="{00000000-0005-0000-0000-0000904E0000}"/>
    <cellStyle name="Note 2 10 4 2 3 4" xfId="20101" xr:uid="{00000000-0005-0000-0000-0000914E0000}"/>
    <cellStyle name="Note 2 10 4 2 4" xfId="20102" xr:uid="{00000000-0005-0000-0000-0000924E0000}"/>
    <cellStyle name="Note 2 10 4 2 4 2" xfId="20103" xr:uid="{00000000-0005-0000-0000-0000934E0000}"/>
    <cellStyle name="Note 2 10 4 2 5" xfId="20104" xr:uid="{00000000-0005-0000-0000-0000944E0000}"/>
    <cellStyle name="Note 2 10 4 2 5 2" xfId="20105" xr:uid="{00000000-0005-0000-0000-0000954E0000}"/>
    <cellStyle name="Note 2 10 4 2 6" xfId="20106" xr:uid="{00000000-0005-0000-0000-0000964E0000}"/>
    <cellStyle name="Note 2 10 4 2 6 2" xfId="20107" xr:uid="{00000000-0005-0000-0000-0000974E0000}"/>
    <cellStyle name="Note 2 10 4 2 7" xfId="20108" xr:uid="{00000000-0005-0000-0000-0000984E0000}"/>
    <cellStyle name="Note 2 10 4 2 7 2" xfId="20109" xr:uid="{00000000-0005-0000-0000-0000994E0000}"/>
    <cellStyle name="Note 2 10 4 2 8" xfId="20110" xr:uid="{00000000-0005-0000-0000-00009A4E0000}"/>
    <cellStyle name="Note 2 10 4 3" xfId="20111" xr:uid="{00000000-0005-0000-0000-00009B4E0000}"/>
    <cellStyle name="Note 2 10 4 3 2" xfId="20112" xr:uid="{00000000-0005-0000-0000-00009C4E0000}"/>
    <cellStyle name="Note 2 10 4 3 2 2" xfId="20113" xr:uid="{00000000-0005-0000-0000-00009D4E0000}"/>
    <cellStyle name="Note 2 10 4 3 2 2 2" xfId="20114" xr:uid="{00000000-0005-0000-0000-00009E4E0000}"/>
    <cellStyle name="Note 2 10 4 3 2 3" xfId="20115" xr:uid="{00000000-0005-0000-0000-00009F4E0000}"/>
    <cellStyle name="Note 2 10 4 3 2 3 2" xfId="20116" xr:uid="{00000000-0005-0000-0000-0000A04E0000}"/>
    <cellStyle name="Note 2 10 4 3 2 4" xfId="20117" xr:uid="{00000000-0005-0000-0000-0000A14E0000}"/>
    <cellStyle name="Note 2 10 4 3 2 4 2" xfId="20118" xr:uid="{00000000-0005-0000-0000-0000A24E0000}"/>
    <cellStyle name="Note 2 10 4 3 2 5" xfId="20119" xr:uid="{00000000-0005-0000-0000-0000A34E0000}"/>
    <cellStyle name="Note 2 10 4 3 3" xfId="20120" xr:uid="{00000000-0005-0000-0000-0000A44E0000}"/>
    <cellStyle name="Note 2 10 4 3 3 2" xfId="20121" xr:uid="{00000000-0005-0000-0000-0000A54E0000}"/>
    <cellStyle name="Note 2 10 4 3 4" xfId="20122" xr:uid="{00000000-0005-0000-0000-0000A64E0000}"/>
    <cellStyle name="Note 2 10 4 3 4 2" xfId="20123" xr:uid="{00000000-0005-0000-0000-0000A74E0000}"/>
    <cellStyle name="Note 2 10 4 3 5" xfId="20124" xr:uid="{00000000-0005-0000-0000-0000A84E0000}"/>
    <cellStyle name="Note 2 10 4 3 5 2" xfId="20125" xr:uid="{00000000-0005-0000-0000-0000A94E0000}"/>
    <cellStyle name="Note 2 10 4 3 6" xfId="20126" xr:uid="{00000000-0005-0000-0000-0000AA4E0000}"/>
    <cellStyle name="Note 2 10 4 3 6 2" xfId="20127" xr:uid="{00000000-0005-0000-0000-0000AB4E0000}"/>
    <cellStyle name="Note 2 10 4 3 7" xfId="20128" xr:uid="{00000000-0005-0000-0000-0000AC4E0000}"/>
    <cellStyle name="Note 2 10 4 4" xfId="20129" xr:uid="{00000000-0005-0000-0000-0000AD4E0000}"/>
    <cellStyle name="Note 2 10 4 4 2" xfId="20130" xr:uid="{00000000-0005-0000-0000-0000AE4E0000}"/>
    <cellStyle name="Note 2 10 4 4 2 2" xfId="20131" xr:uid="{00000000-0005-0000-0000-0000AF4E0000}"/>
    <cellStyle name="Note 2 10 4 4 3" xfId="20132" xr:uid="{00000000-0005-0000-0000-0000B04E0000}"/>
    <cellStyle name="Note 2 10 4 4 3 2" xfId="20133" xr:uid="{00000000-0005-0000-0000-0000B14E0000}"/>
    <cellStyle name="Note 2 10 4 4 4" xfId="20134" xr:uid="{00000000-0005-0000-0000-0000B24E0000}"/>
    <cellStyle name="Note 2 10 4 5" xfId="20135" xr:uid="{00000000-0005-0000-0000-0000B34E0000}"/>
    <cellStyle name="Note 2 10 4 5 2" xfId="20136" xr:uid="{00000000-0005-0000-0000-0000B44E0000}"/>
    <cellStyle name="Note 2 10 4 6" xfId="20137" xr:uid="{00000000-0005-0000-0000-0000B54E0000}"/>
    <cellStyle name="Note 2 10 4 6 2" xfId="20138" xr:uid="{00000000-0005-0000-0000-0000B64E0000}"/>
    <cellStyle name="Note 2 10 4 7" xfId="20139" xr:uid="{00000000-0005-0000-0000-0000B74E0000}"/>
    <cellStyle name="Note 2 10 4 7 2" xfId="20140" xr:uid="{00000000-0005-0000-0000-0000B84E0000}"/>
    <cellStyle name="Note 2 10 4 8" xfId="20141" xr:uid="{00000000-0005-0000-0000-0000B94E0000}"/>
    <cellStyle name="Note 2 10 4 9" xfId="20142" xr:uid="{00000000-0005-0000-0000-0000BA4E0000}"/>
    <cellStyle name="Note 2 10 5" xfId="20143" xr:uid="{00000000-0005-0000-0000-0000BB4E0000}"/>
    <cellStyle name="Note 2 10 5 2" xfId="20144" xr:uid="{00000000-0005-0000-0000-0000BC4E0000}"/>
    <cellStyle name="Note 2 10 5 2 2" xfId="20145" xr:uid="{00000000-0005-0000-0000-0000BD4E0000}"/>
    <cellStyle name="Note 2 10 5 2 2 2" xfId="20146" xr:uid="{00000000-0005-0000-0000-0000BE4E0000}"/>
    <cellStyle name="Note 2 10 5 2 3" xfId="20147" xr:uid="{00000000-0005-0000-0000-0000BF4E0000}"/>
    <cellStyle name="Note 2 10 5 3" xfId="20148" xr:uid="{00000000-0005-0000-0000-0000C04E0000}"/>
    <cellStyle name="Note 2 10 5 3 2" xfId="20149" xr:uid="{00000000-0005-0000-0000-0000C14E0000}"/>
    <cellStyle name="Note 2 10 5 3 2 2" xfId="20150" xr:uid="{00000000-0005-0000-0000-0000C24E0000}"/>
    <cellStyle name="Note 2 10 5 3 3" xfId="20151" xr:uid="{00000000-0005-0000-0000-0000C34E0000}"/>
    <cellStyle name="Note 2 10 5 4" xfId="20152" xr:uid="{00000000-0005-0000-0000-0000C44E0000}"/>
    <cellStyle name="Note 2 10 5 4 2" xfId="20153" xr:uid="{00000000-0005-0000-0000-0000C54E0000}"/>
    <cellStyle name="Note 2 10 5 5" xfId="20154" xr:uid="{00000000-0005-0000-0000-0000C64E0000}"/>
    <cellStyle name="Note 2 10 5 5 2" xfId="20155" xr:uid="{00000000-0005-0000-0000-0000C74E0000}"/>
    <cellStyle name="Note 2 10 5 6" xfId="20156" xr:uid="{00000000-0005-0000-0000-0000C84E0000}"/>
    <cellStyle name="Note 2 10 5 7" xfId="20157" xr:uid="{00000000-0005-0000-0000-0000C94E0000}"/>
    <cellStyle name="Note 2 10 6" xfId="20158" xr:uid="{00000000-0005-0000-0000-0000CA4E0000}"/>
    <cellStyle name="Note 2 10 6 2" xfId="20159" xr:uid="{00000000-0005-0000-0000-0000CB4E0000}"/>
    <cellStyle name="Note 2 10 6 2 2" xfId="20160" xr:uid="{00000000-0005-0000-0000-0000CC4E0000}"/>
    <cellStyle name="Note 2 10 6 2 2 2" xfId="20161" xr:uid="{00000000-0005-0000-0000-0000CD4E0000}"/>
    <cellStyle name="Note 2 10 6 2 3" xfId="20162" xr:uid="{00000000-0005-0000-0000-0000CE4E0000}"/>
    <cellStyle name="Note 2 10 6 3" xfId="20163" xr:uid="{00000000-0005-0000-0000-0000CF4E0000}"/>
    <cellStyle name="Note 2 10 6 3 2" xfId="20164" xr:uid="{00000000-0005-0000-0000-0000D04E0000}"/>
    <cellStyle name="Note 2 10 6 4" xfId="20165" xr:uid="{00000000-0005-0000-0000-0000D14E0000}"/>
    <cellStyle name="Note 2 10 6 4 2" xfId="20166" xr:uid="{00000000-0005-0000-0000-0000D24E0000}"/>
    <cellStyle name="Note 2 10 6 5" xfId="20167" xr:uid="{00000000-0005-0000-0000-0000D34E0000}"/>
    <cellStyle name="Note 2 11" xfId="20168" xr:uid="{00000000-0005-0000-0000-0000D44E0000}"/>
    <cellStyle name="Note 2 11 10" xfId="20169" xr:uid="{00000000-0005-0000-0000-0000D54E0000}"/>
    <cellStyle name="Note 2 11 10 2" xfId="20170" xr:uid="{00000000-0005-0000-0000-0000D64E0000}"/>
    <cellStyle name="Note 2 11 10 3" xfId="20171" xr:uid="{00000000-0005-0000-0000-0000D74E0000}"/>
    <cellStyle name="Note 2 11 10 4" xfId="20172" xr:uid="{00000000-0005-0000-0000-0000D84E0000}"/>
    <cellStyle name="Note 2 11 10 5" xfId="20173" xr:uid="{00000000-0005-0000-0000-0000D94E0000}"/>
    <cellStyle name="Note 2 11 10 6" xfId="20174" xr:uid="{00000000-0005-0000-0000-0000DA4E0000}"/>
    <cellStyle name="Note 2 11 11" xfId="20175" xr:uid="{00000000-0005-0000-0000-0000DB4E0000}"/>
    <cellStyle name="Note 2 11 11 2" xfId="20176" xr:uid="{00000000-0005-0000-0000-0000DC4E0000}"/>
    <cellStyle name="Note 2 11 11 3" xfId="20177" xr:uid="{00000000-0005-0000-0000-0000DD4E0000}"/>
    <cellStyle name="Note 2 11 11 4" xfId="20178" xr:uid="{00000000-0005-0000-0000-0000DE4E0000}"/>
    <cellStyle name="Note 2 11 11 5" xfId="20179" xr:uid="{00000000-0005-0000-0000-0000DF4E0000}"/>
    <cellStyle name="Note 2 11 11 6" xfId="20180" xr:uid="{00000000-0005-0000-0000-0000E04E0000}"/>
    <cellStyle name="Note 2 11 12" xfId="20181" xr:uid="{00000000-0005-0000-0000-0000E14E0000}"/>
    <cellStyle name="Note 2 11 13" xfId="20182" xr:uid="{00000000-0005-0000-0000-0000E24E0000}"/>
    <cellStyle name="Note 2 11 14" xfId="20183" xr:uid="{00000000-0005-0000-0000-0000E34E0000}"/>
    <cellStyle name="Note 2 11 15" xfId="20184" xr:uid="{00000000-0005-0000-0000-0000E44E0000}"/>
    <cellStyle name="Note 2 11 16" xfId="20185" xr:uid="{00000000-0005-0000-0000-0000E54E0000}"/>
    <cellStyle name="Note 2 11 17" xfId="20186" xr:uid="{00000000-0005-0000-0000-0000E64E0000}"/>
    <cellStyle name="Note 2 11 2" xfId="20187" xr:uid="{00000000-0005-0000-0000-0000E74E0000}"/>
    <cellStyle name="Note 2 11 2 2" xfId="20188" xr:uid="{00000000-0005-0000-0000-0000E84E0000}"/>
    <cellStyle name="Note 2 11 2 2 2" xfId="20189" xr:uid="{00000000-0005-0000-0000-0000E94E0000}"/>
    <cellStyle name="Note 2 11 2 2 2 2" xfId="20190" xr:uid="{00000000-0005-0000-0000-0000EA4E0000}"/>
    <cellStyle name="Note 2 11 2 2 2 2 2" xfId="20191" xr:uid="{00000000-0005-0000-0000-0000EB4E0000}"/>
    <cellStyle name="Note 2 11 2 2 2 2 2 2" xfId="20192" xr:uid="{00000000-0005-0000-0000-0000EC4E0000}"/>
    <cellStyle name="Note 2 11 2 2 2 2 3" xfId="20193" xr:uid="{00000000-0005-0000-0000-0000ED4E0000}"/>
    <cellStyle name="Note 2 11 2 2 2 2 3 2" xfId="20194" xr:uid="{00000000-0005-0000-0000-0000EE4E0000}"/>
    <cellStyle name="Note 2 11 2 2 2 2 4" xfId="20195" xr:uid="{00000000-0005-0000-0000-0000EF4E0000}"/>
    <cellStyle name="Note 2 11 2 2 2 3" xfId="20196" xr:uid="{00000000-0005-0000-0000-0000F04E0000}"/>
    <cellStyle name="Note 2 11 2 2 2 3 2" xfId="20197" xr:uid="{00000000-0005-0000-0000-0000F14E0000}"/>
    <cellStyle name="Note 2 11 2 2 2 4" xfId="20198" xr:uid="{00000000-0005-0000-0000-0000F24E0000}"/>
    <cellStyle name="Note 2 11 2 2 2 4 2" xfId="20199" xr:uid="{00000000-0005-0000-0000-0000F34E0000}"/>
    <cellStyle name="Note 2 11 2 2 2 5" xfId="20200" xr:uid="{00000000-0005-0000-0000-0000F44E0000}"/>
    <cellStyle name="Note 2 11 2 2 2 5 2" xfId="20201" xr:uid="{00000000-0005-0000-0000-0000F54E0000}"/>
    <cellStyle name="Note 2 11 2 2 2 6" xfId="20202" xr:uid="{00000000-0005-0000-0000-0000F64E0000}"/>
    <cellStyle name="Note 2 11 2 2 2 6 2" xfId="20203" xr:uid="{00000000-0005-0000-0000-0000F74E0000}"/>
    <cellStyle name="Note 2 11 2 2 2 7" xfId="20204" xr:uid="{00000000-0005-0000-0000-0000F84E0000}"/>
    <cellStyle name="Note 2 11 2 2 2 8" xfId="20205" xr:uid="{00000000-0005-0000-0000-0000F94E0000}"/>
    <cellStyle name="Note 2 11 2 2 3" xfId="20206" xr:uid="{00000000-0005-0000-0000-0000FA4E0000}"/>
    <cellStyle name="Note 2 11 2 2 3 2" xfId="20207" xr:uid="{00000000-0005-0000-0000-0000FB4E0000}"/>
    <cellStyle name="Note 2 11 2 2 3 2 2" xfId="20208" xr:uid="{00000000-0005-0000-0000-0000FC4E0000}"/>
    <cellStyle name="Note 2 11 2 2 3 2 2 2" xfId="20209" xr:uid="{00000000-0005-0000-0000-0000FD4E0000}"/>
    <cellStyle name="Note 2 11 2 2 3 2 3" xfId="20210" xr:uid="{00000000-0005-0000-0000-0000FE4E0000}"/>
    <cellStyle name="Note 2 11 2 2 3 3" xfId="20211" xr:uid="{00000000-0005-0000-0000-0000FF4E0000}"/>
    <cellStyle name="Note 2 11 2 2 3 3 2" xfId="20212" xr:uid="{00000000-0005-0000-0000-0000004F0000}"/>
    <cellStyle name="Note 2 11 2 2 3 4" xfId="20213" xr:uid="{00000000-0005-0000-0000-0000014F0000}"/>
    <cellStyle name="Note 2 11 2 2 3 4 2" xfId="20214" xr:uid="{00000000-0005-0000-0000-0000024F0000}"/>
    <cellStyle name="Note 2 11 2 2 3 5" xfId="20215" xr:uid="{00000000-0005-0000-0000-0000034F0000}"/>
    <cellStyle name="Note 2 11 2 2 4" xfId="20216" xr:uid="{00000000-0005-0000-0000-0000044F0000}"/>
    <cellStyle name="Note 2 11 2 2 4 2" xfId="20217" xr:uid="{00000000-0005-0000-0000-0000054F0000}"/>
    <cellStyle name="Note 2 11 2 2 5" xfId="20218" xr:uid="{00000000-0005-0000-0000-0000064F0000}"/>
    <cellStyle name="Note 2 11 2 2 6" xfId="20219" xr:uid="{00000000-0005-0000-0000-0000074F0000}"/>
    <cellStyle name="Note 2 11 2 3" xfId="20220" xr:uid="{00000000-0005-0000-0000-0000084F0000}"/>
    <cellStyle name="Note 2 11 2 3 2" xfId="20221" xr:uid="{00000000-0005-0000-0000-0000094F0000}"/>
    <cellStyle name="Note 2 11 2 3 2 2" xfId="20222" xr:uid="{00000000-0005-0000-0000-00000A4F0000}"/>
    <cellStyle name="Note 2 11 2 3 2 2 2" xfId="20223" xr:uid="{00000000-0005-0000-0000-00000B4F0000}"/>
    <cellStyle name="Note 2 11 2 3 2 3" xfId="20224" xr:uid="{00000000-0005-0000-0000-00000C4F0000}"/>
    <cellStyle name="Note 2 11 2 3 2 3 2" xfId="20225" xr:uid="{00000000-0005-0000-0000-00000D4F0000}"/>
    <cellStyle name="Note 2 11 2 3 2 4" xfId="20226" xr:uid="{00000000-0005-0000-0000-00000E4F0000}"/>
    <cellStyle name="Note 2 11 2 3 3" xfId="20227" xr:uid="{00000000-0005-0000-0000-00000F4F0000}"/>
    <cellStyle name="Note 2 11 2 3 3 2" xfId="20228" xr:uid="{00000000-0005-0000-0000-0000104F0000}"/>
    <cellStyle name="Note 2 11 2 3 4" xfId="20229" xr:uid="{00000000-0005-0000-0000-0000114F0000}"/>
    <cellStyle name="Note 2 11 2 3 4 2" xfId="20230" xr:uid="{00000000-0005-0000-0000-0000124F0000}"/>
    <cellStyle name="Note 2 11 2 3 5" xfId="20231" xr:uid="{00000000-0005-0000-0000-0000134F0000}"/>
    <cellStyle name="Note 2 11 2 3 5 2" xfId="20232" xr:uid="{00000000-0005-0000-0000-0000144F0000}"/>
    <cellStyle name="Note 2 11 2 3 6" xfId="20233" xr:uid="{00000000-0005-0000-0000-0000154F0000}"/>
    <cellStyle name="Note 2 11 2 3 6 2" xfId="20234" xr:uid="{00000000-0005-0000-0000-0000164F0000}"/>
    <cellStyle name="Note 2 11 2 3 7" xfId="20235" xr:uid="{00000000-0005-0000-0000-0000174F0000}"/>
    <cellStyle name="Note 2 11 2 4" xfId="20236" xr:uid="{00000000-0005-0000-0000-0000184F0000}"/>
    <cellStyle name="Note 2 11 2 4 2" xfId="20237" xr:uid="{00000000-0005-0000-0000-0000194F0000}"/>
    <cellStyle name="Note 2 11 2 4 2 2" xfId="20238" xr:uid="{00000000-0005-0000-0000-00001A4F0000}"/>
    <cellStyle name="Note 2 11 2 4 2 2 2" xfId="20239" xr:uid="{00000000-0005-0000-0000-00001B4F0000}"/>
    <cellStyle name="Note 2 11 2 4 2 3" xfId="20240" xr:uid="{00000000-0005-0000-0000-00001C4F0000}"/>
    <cellStyle name="Note 2 11 2 4 3" xfId="20241" xr:uid="{00000000-0005-0000-0000-00001D4F0000}"/>
    <cellStyle name="Note 2 11 2 4 3 2" xfId="20242" xr:uid="{00000000-0005-0000-0000-00001E4F0000}"/>
    <cellStyle name="Note 2 11 2 4 4" xfId="20243" xr:uid="{00000000-0005-0000-0000-00001F4F0000}"/>
    <cellStyle name="Note 2 11 2 4 4 2" xfId="20244" xr:uid="{00000000-0005-0000-0000-0000204F0000}"/>
    <cellStyle name="Note 2 11 2 4 5" xfId="20245" xr:uid="{00000000-0005-0000-0000-0000214F0000}"/>
    <cellStyle name="Note 2 11 2 4 5 2" xfId="20246" xr:uid="{00000000-0005-0000-0000-0000224F0000}"/>
    <cellStyle name="Note 2 11 2 4 6" xfId="20247" xr:uid="{00000000-0005-0000-0000-0000234F0000}"/>
    <cellStyle name="Note 2 11 2 5" xfId="20248" xr:uid="{00000000-0005-0000-0000-0000244F0000}"/>
    <cellStyle name="Note 2 11 2 5 2" xfId="20249" xr:uid="{00000000-0005-0000-0000-0000254F0000}"/>
    <cellStyle name="Note 2 11 2 5 3" xfId="20250" xr:uid="{00000000-0005-0000-0000-0000264F0000}"/>
    <cellStyle name="Note 2 11 2 6" xfId="20251" xr:uid="{00000000-0005-0000-0000-0000274F0000}"/>
    <cellStyle name="Note 2 11 2 6 2" xfId="20252" xr:uid="{00000000-0005-0000-0000-0000284F0000}"/>
    <cellStyle name="Note 2 11 2 6 3" xfId="20253" xr:uid="{00000000-0005-0000-0000-0000294F0000}"/>
    <cellStyle name="Note 2 11 2 7" xfId="20254" xr:uid="{00000000-0005-0000-0000-00002A4F0000}"/>
    <cellStyle name="Note 2 11 2 7 2" xfId="20255" xr:uid="{00000000-0005-0000-0000-00002B4F0000}"/>
    <cellStyle name="Note 2 11 2 8" xfId="20256" xr:uid="{00000000-0005-0000-0000-00002C4F0000}"/>
    <cellStyle name="Note 2 11 2 9" xfId="20257" xr:uid="{00000000-0005-0000-0000-00002D4F0000}"/>
    <cellStyle name="Note 2 11 3" xfId="20258" xr:uid="{00000000-0005-0000-0000-00002E4F0000}"/>
    <cellStyle name="Note 2 11 3 2" xfId="20259" xr:uid="{00000000-0005-0000-0000-00002F4F0000}"/>
    <cellStyle name="Note 2 11 3 2 2" xfId="20260" xr:uid="{00000000-0005-0000-0000-0000304F0000}"/>
    <cellStyle name="Note 2 11 3 2 2 2" xfId="20261" xr:uid="{00000000-0005-0000-0000-0000314F0000}"/>
    <cellStyle name="Note 2 11 3 2 2 2 2" xfId="20262" xr:uid="{00000000-0005-0000-0000-0000324F0000}"/>
    <cellStyle name="Note 2 11 3 2 2 3" xfId="20263" xr:uid="{00000000-0005-0000-0000-0000334F0000}"/>
    <cellStyle name="Note 2 11 3 2 2 3 2" xfId="20264" xr:uid="{00000000-0005-0000-0000-0000344F0000}"/>
    <cellStyle name="Note 2 11 3 2 2 4" xfId="20265" xr:uid="{00000000-0005-0000-0000-0000354F0000}"/>
    <cellStyle name="Note 2 11 3 2 3" xfId="20266" xr:uid="{00000000-0005-0000-0000-0000364F0000}"/>
    <cellStyle name="Note 2 11 3 2 3 2" xfId="20267" xr:uid="{00000000-0005-0000-0000-0000374F0000}"/>
    <cellStyle name="Note 2 11 3 2 4" xfId="20268" xr:uid="{00000000-0005-0000-0000-0000384F0000}"/>
    <cellStyle name="Note 2 11 3 2 4 2" xfId="20269" xr:uid="{00000000-0005-0000-0000-0000394F0000}"/>
    <cellStyle name="Note 2 11 3 2 5" xfId="20270" xr:uid="{00000000-0005-0000-0000-00003A4F0000}"/>
    <cellStyle name="Note 2 11 3 2 5 2" xfId="20271" xr:uid="{00000000-0005-0000-0000-00003B4F0000}"/>
    <cellStyle name="Note 2 11 3 2 6" xfId="20272" xr:uid="{00000000-0005-0000-0000-00003C4F0000}"/>
    <cellStyle name="Note 2 11 3 3" xfId="20273" xr:uid="{00000000-0005-0000-0000-00003D4F0000}"/>
    <cellStyle name="Note 2 11 3 3 2" xfId="20274" xr:uid="{00000000-0005-0000-0000-00003E4F0000}"/>
    <cellStyle name="Note 2 11 3 3 2 2" xfId="20275" xr:uid="{00000000-0005-0000-0000-00003F4F0000}"/>
    <cellStyle name="Note 2 11 3 3 3" xfId="20276" xr:uid="{00000000-0005-0000-0000-0000404F0000}"/>
    <cellStyle name="Note 2 11 3 3 3 2" xfId="20277" xr:uid="{00000000-0005-0000-0000-0000414F0000}"/>
    <cellStyle name="Note 2 11 3 3 4" xfId="20278" xr:uid="{00000000-0005-0000-0000-0000424F0000}"/>
    <cellStyle name="Note 2 11 3 3 4 2" xfId="20279" xr:uid="{00000000-0005-0000-0000-0000434F0000}"/>
    <cellStyle name="Note 2 11 3 3 5" xfId="20280" xr:uid="{00000000-0005-0000-0000-0000444F0000}"/>
    <cellStyle name="Note 2 11 3 3 6" xfId="20281" xr:uid="{00000000-0005-0000-0000-0000454F0000}"/>
    <cellStyle name="Note 2 11 3 4" xfId="20282" xr:uid="{00000000-0005-0000-0000-0000464F0000}"/>
    <cellStyle name="Note 2 11 3 4 2" xfId="20283" xr:uid="{00000000-0005-0000-0000-0000474F0000}"/>
    <cellStyle name="Note 2 11 3 5" xfId="20284" xr:uid="{00000000-0005-0000-0000-0000484F0000}"/>
    <cellStyle name="Note 2 11 3 5 2" xfId="20285" xr:uid="{00000000-0005-0000-0000-0000494F0000}"/>
    <cellStyle name="Note 2 11 3 6" xfId="20286" xr:uid="{00000000-0005-0000-0000-00004A4F0000}"/>
    <cellStyle name="Note 2 11 3 7" xfId="20287" xr:uid="{00000000-0005-0000-0000-00004B4F0000}"/>
    <cellStyle name="Note 2 11 3 8" xfId="20288" xr:uid="{00000000-0005-0000-0000-00004C4F0000}"/>
    <cellStyle name="Note 2 11 4" xfId="20289" xr:uid="{00000000-0005-0000-0000-00004D4F0000}"/>
    <cellStyle name="Note 2 11 4 2" xfId="20290" xr:uid="{00000000-0005-0000-0000-00004E4F0000}"/>
    <cellStyle name="Note 2 11 4 2 2" xfId="20291" xr:uid="{00000000-0005-0000-0000-00004F4F0000}"/>
    <cellStyle name="Note 2 11 4 2 2 2" xfId="20292" xr:uid="{00000000-0005-0000-0000-0000504F0000}"/>
    <cellStyle name="Note 2 11 4 2 3" xfId="20293" xr:uid="{00000000-0005-0000-0000-0000514F0000}"/>
    <cellStyle name="Note 2 11 4 2 3 2" xfId="20294" xr:uid="{00000000-0005-0000-0000-0000524F0000}"/>
    <cellStyle name="Note 2 11 4 2 4" xfId="20295" xr:uid="{00000000-0005-0000-0000-0000534F0000}"/>
    <cellStyle name="Note 2 11 4 2 4 2" xfId="20296" xr:uid="{00000000-0005-0000-0000-0000544F0000}"/>
    <cellStyle name="Note 2 11 4 2 5" xfId="20297" xr:uid="{00000000-0005-0000-0000-0000554F0000}"/>
    <cellStyle name="Note 2 11 4 2 6" xfId="20298" xr:uid="{00000000-0005-0000-0000-0000564F0000}"/>
    <cellStyle name="Note 2 11 4 3" xfId="20299" xr:uid="{00000000-0005-0000-0000-0000574F0000}"/>
    <cellStyle name="Note 2 11 4 3 2" xfId="20300" xr:uid="{00000000-0005-0000-0000-0000584F0000}"/>
    <cellStyle name="Note 2 11 4 3 2 2" xfId="20301" xr:uid="{00000000-0005-0000-0000-0000594F0000}"/>
    <cellStyle name="Note 2 11 4 3 3" xfId="20302" xr:uid="{00000000-0005-0000-0000-00005A4F0000}"/>
    <cellStyle name="Note 2 11 4 3 4" xfId="20303" xr:uid="{00000000-0005-0000-0000-00005B4F0000}"/>
    <cellStyle name="Note 2 11 4 3 5" xfId="20304" xr:uid="{00000000-0005-0000-0000-00005C4F0000}"/>
    <cellStyle name="Note 2 11 4 3 6" xfId="20305" xr:uid="{00000000-0005-0000-0000-00005D4F0000}"/>
    <cellStyle name="Note 2 11 4 4" xfId="20306" xr:uid="{00000000-0005-0000-0000-00005E4F0000}"/>
    <cellStyle name="Note 2 11 4 4 2" xfId="20307" xr:uid="{00000000-0005-0000-0000-00005F4F0000}"/>
    <cellStyle name="Note 2 11 4 5" xfId="20308" xr:uid="{00000000-0005-0000-0000-0000604F0000}"/>
    <cellStyle name="Note 2 11 4 6" xfId="20309" xr:uid="{00000000-0005-0000-0000-0000614F0000}"/>
    <cellStyle name="Note 2 11 4 7" xfId="20310" xr:uid="{00000000-0005-0000-0000-0000624F0000}"/>
    <cellStyle name="Note 2 11 4 8" xfId="20311" xr:uid="{00000000-0005-0000-0000-0000634F0000}"/>
    <cellStyle name="Note 2 11 5" xfId="20312" xr:uid="{00000000-0005-0000-0000-0000644F0000}"/>
    <cellStyle name="Note 2 11 5 2" xfId="20313" xr:uid="{00000000-0005-0000-0000-0000654F0000}"/>
    <cellStyle name="Note 2 11 5 2 2" xfId="20314" xr:uid="{00000000-0005-0000-0000-0000664F0000}"/>
    <cellStyle name="Note 2 11 5 2 2 2" xfId="20315" xr:uid="{00000000-0005-0000-0000-0000674F0000}"/>
    <cellStyle name="Note 2 11 5 2 3" xfId="20316" xr:uid="{00000000-0005-0000-0000-0000684F0000}"/>
    <cellStyle name="Note 2 11 5 2 4" xfId="20317" xr:uid="{00000000-0005-0000-0000-0000694F0000}"/>
    <cellStyle name="Note 2 11 5 2 5" xfId="20318" xr:uid="{00000000-0005-0000-0000-00006A4F0000}"/>
    <cellStyle name="Note 2 11 5 2 6" xfId="20319" xr:uid="{00000000-0005-0000-0000-00006B4F0000}"/>
    <cellStyle name="Note 2 11 5 3" xfId="20320" xr:uid="{00000000-0005-0000-0000-00006C4F0000}"/>
    <cellStyle name="Note 2 11 5 3 2" xfId="20321" xr:uid="{00000000-0005-0000-0000-00006D4F0000}"/>
    <cellStyle name="Note 2 11 5 3 2 2" xfId="20322" xr:uid="{00000000-0005-0000-0000-00006E4F0000}"/>
    <cellStyle name="Note 2 11 5 3 3" xfId="20323" xr:uid="{00000000-0005-0000-0000-00006F4F0000}"/>
    <cellStyle name="Note 2 11 5 3 4" xfId="20324" xr:uid="{00000000-0005-0000-0000-0000704F0000}"/>
    <cellStyle name="Note 2 11 5 3 5" xfId="20325" xr:uid="{00000000-0005-0000-0000-0000714F0000}"/>
    <cellStyle name="Note 2 11 5 3 6" xfId="20326" xr:uid="{00000000-0005-0000-0000-0000724F0000}"/>
    <cellStyle name="Note 2 11 5 4" xfId="20327" xr:uid="{00000000-0005-0000-0000-0000734F0000}"/>
    <cellStyle name="Note 2 11 5 4 2" xfId="20328" xr:uid="{00000000-0005-0000-0000-0000744F0000}"/>
    <cellStyle name="Note 2 11 5 5" xfId="20329" xr:uid="{00000000-0005-0000-0000-0000754F0000}"/>
    <cellStyle name="Note 2 11 5 5 2" xfId="20330" xr:uid="{00000000-0005-0000-0000-0000764F0000}"/>
    <cellStyle name="Note 2 11 5 6" xfId="20331" xr:uid="{00000000-0005-0000-0000-0000774F0000}"/>
    <cellStyle name="Note 2 11 5 7" xfId="20332" xr:uid="{00000000-0005-0000-0000-0000784F0000}"/>
    <cellStyle name="Note 2 11 5 8" xfId="20333" xr:uid="{00000000-0005-0000-0000-0000794F0000}"/>
    <cellStyle name="Note 2 11 6" xfId="20334" xr:uid="{00000000-0005-0000-0000-00007A4F0000}"/>
    <cellStyle name="Note 2 11 6 2" xfId="20335" xr:uid="{00000000-0005-0000-0000-00007B4F0000}"/>
    <cellStyle name="Note 2 11 6 2 2" xfId="20336" xr:uid="{00000000-0005-0000-0000-00007C4F0000}"/>
    <cellStyle name="Note 2 11 6 2 2 2" xfId="20337" xr:uid="{00000000-0005-0000-0000-00007D4F0000}"/>
    <cellStyle name="Note 2 11 6 2 3" xfId="20338" xr:uid="{00000000-0005-0000-0000-00007E4F0000}"/>
    <cellStyle name="Note 2 11 6 2 4" xfId="20339" xr:uid="{00000000-0005-0000-0000-00007F4F0000}"/>
    <cellStyle name="Note 2 11 6 2 5" xfId="20340" xr:uid="{00000000-0005-0000-0000-0000804F0000}"/>
    <cellStyle name="Note 2 11 6 2 6" xfId="20341" xr:uid="{00000000-0005-0000-0000-0000814F0000}"/>
    <cellStyle name="Note 2 11 6 3" xfId="20342" xr:uid="{00000000-0005-0000-0000-0000824F0000}"/>
    <cellStyle name="Note 2 11 6 3 2" xfId="20343" xr:uid="{00000000-0005-0000-0000-0000834F0000}"/>
    <cellStyle name="Note 2 11 6 3 3" xfId="20344" xr:uid="{00000000-0005-0000-0000-0000844F0000}"/>
    <cellStyle name="Note 2 11 6 3 4" xfId="20345" xr:uid="{00000000-0005-0000-0000-0000854F0000}"/>
    <cellStyle name="Note 2 11 6 3 5" xfId="20346" xr:uid="{00000000-0005-0000-0000-0000864F0000}"/>
    <cellStyle name="Note 2 11 6 3 6" xfId="20347" xr:uid="{00000000-0005-0000-0000-0000874F0000}"/>
    <cellStyle name="Note 2 11 6 4" xfId="20348" xr:uid="{00000000-0005-0000-0000-0000884F0000}"/>
    <cellStyle name="Note 2 11 6 5" xfId="20349" xr:uid="{00000000-0005-0000-0000-0000894F0000}"/>
    <cellStyle name="Note 2 11 6 6" xfId="20350" xr:uid="{00000000-0005-0000-0000-00008A4F0000}"/>
    <cellStyle name="Note 2 11 6 7" xfId="20351" xr:uid="{00000000-0005-0000-0000-00008B4F0000}"/>
    <cellStyle name="Note 2 11 6 8" xfId="20352" xr:uid="{00000000-0005-0000-0000-00008C4F0000}"/>
    <cellStyle name="Note 2 11 7" xfId="20353" xr:uid="{00000000-0005-0000-0000-00008D4F0000}"/>
    <cellStyle name="Note 2 11 7 2" xfId="20354" xr:uid="{00000000-0005-0000-0000-00008E4F0000}"/>
    <cellStyle name="Note 2 11 7 2 2" xfId="20355" xr:uid="{00000000-0005-0000-0000-00008F4F0000}"/>
    <cellStyle name="Note 2 11 7 2 3" xfId="20356" xr:uid="{00000000-0005-0000-0000-0000904F0000}"/>
    <cellStyle name="Note 2 11 7 2 4" xfId="20357" xr:uid="{00000000-0005-0000-0000-0000914F0000}"/>
    <cellStyle name="Note 2 11 7 2 5" xfId="20358" xr:uid="{00000000-0005-0000-0000-0000924F0000}"/>
    <cellStyle name="Note 2 11 7 2 6" xfId="20359" xr:uid="{00000000-0005-0000-0000-0000934F0000}"/>
    <cellStyle name="Note 2 11 7 3" xfId="20360" xr:uid="{00000000-0005-0000-0000-0000944F0000}"/>
    <cellStyle name="Note 2 11 7 3 2" xfId="20361" xr:uid="{00000000-0005-0000-0000-0000954F0000}"/>
    <cellStyle name="Note 2 11 7 3 3" xfId="20362" xr:uid="{00000000-0005-0000-0000-0000964F0000}"/>
    <cellStyle name="Note 2 11 7 3 4" xfId="20363" xr:uid="{00000000-0005-0000-0000-0000974F0000}"/>
    <cellStyle name="Note 2 11 7 3 5" xfId="20364" xr:uid="{00000000-0005-0000-0000-0000984F0000}"/>
    <cellStyle name="Note 2 11 7 3 6" xfId="20365" xr:uid="{00000000-0005-0000-0000-0000994F0000}"/>
    <cellStyle name="Note 2 11 7 4" xfId="20366" xr:uid="{00000000-0005-0000-0000-00009A4F0000}"/>
    <cellStyle name="Note 2 11 7 4 2" xfId="20367" xr:uid="{00000000-0005-0000-0000-00009B4F0000}"/>
    <cellStyle name="Note 2 11 7 5" xfId="20368" xr:uid="{00000000-0005-0000-0000-00009C4F0000}"/>
    <cellStyle name="Note 2 11 7 6" xfId="20369" xr:uid="{00000000-0005-0000-0000-00009D4F0000}"/>
    <cellStyle name="Note 2 11 7 7" xfId="20370" xr:uid="{00000000-0005-0000-0000-00009E4F0000}"/>
    <cellStyle name="Note 2 11 7 8" xfId="20371" xr:uid="{00000000-0005-0000-0000-00009F4F0000}"/>
    <cellStyle name="Note 2 11 8" xfId="20372" xr:uid="{00000000-0005-0000-0000-0000A04F0000}"/>
    <cellStyle name="Note 2 11 8 2" xfId="20373" xr:uid="{00000000-0005-0000-0000-0000A14F0000}"/>
    <cellStyle name="Note 2 11 8 2 2" xfId="20374" xr:uid="{00000000-0005-0000-0000-0000A24F0000}"/>
    <cellStyle name="Note 2 11 8 2 3" xfId="20375" xr:uid="{00000000-0005-0000-0000-0000A34F0000}"/>
    <cellStyle name="Note 2 11 8 2 4" xfId="20376" xr:uid="{00000000-0005-0000-0000-0000A44F0000}"/>
    <cellStyle name="Note 2 11 8 2 5" xfId="20377" xr:uid="{00000000-0005-0000-0000-0000A54F0000}"/>
    <cellStyle name="Note 2 11 8 2 6" xfId="20378" xr:uid="{00000000-0005-0000-0000-0000A64F0000}"/>
    <cellStyle name="Note 2 11 8 3" xfId="20379" xr:uid="{00000000-0005-0000-0000-0000A74F0000}"/>
    <cellStyle name="Note 2 11 8 3 2" xfId="20380" xr:uid="{00000000-0005-0000-0000-0000A84F0000}"/>
    <cellStyle name="Note 2 11 8 3 3" xfId="20381" xr:uid="{00000000-0005-0000-0000-0000A94F0000}"/>
    <cellStyle name="Note 2 11 8 3 4" xfId="20382" xr:uid="{00000000-0005-0000-0000-0000AA4F0000}"/>
    <cellStyle name="Note 2 11 8 3 5" xfId="20383" xr:uid="{00000000-0005-0000-0000-0000AB4F0000}"/>
    <cellStyle name="Note 2 11 8 3 6" xfId="20384" xr:uid="{00000000-0005-0000-0000-0000AC4F0000}"/>
    <cellStyle name="Note 2 11 8 4" xfId="20385" xr:uid="{00000000-0005-0000-0000-0000AD4F0000}"/>
    <cellStyle name="Note 2 11 8 4 2" xfId="20386" xr:uid="{00000000-0005-0000-0000-0000AE4F0000}"/>
    <cellStyle name="Note 2 11 8 5" xfId="20387" xr:uid="{00000000-0005-0000-0000-0000AF4F0000}"/>
    <cellStyle name="Note 2 11 8 6" xfId="20388" xr:uid="{00000000-0005-0000-0000-0000B04F0000}"/>
    <cellStyle name="Note 2 11 8 7" xfId="20389" xr:uid="{00000000-0005-0000-0000-0000B14F0000}"/>
    <cellStyle name="Note 2 11 8 8" xfId="20390" xr:uid="{00000000-0005-0000-0000-0000B24F0000}"/>
    <cellStyle name="Note 2 11 9" xfId="20391" xr:uid="{00000000-0005-0000-0000-0000B34F0000}"/>
    <cellStyle name="Note 2 11 9 2" xfId="20392" xr:uid="{00000000-0005-0000-0000-0000B44F0000}"/>
    <cellStyle name="Note 2 11 9 2 2" xfId="20393" xr:uid="{00000000-0005-0000-0000-0000B54F0000}"/>
    <cellStyle name="Note 2 11 9 2 3" xfId="20394" xr:uid="{00000000-0005-0000-0000-0000B64F0000}"/>
    <cellStyle name="Note 2 11 9 2 4" xfId="20395" xr:uid="{00000000-0005-0000-0000-0000B74F0000}"/>
    <cellStyle name="Note 2 11 9 2 5" xfId="20396" xr:uid="{00000000-0005-0000-0000-0000B84F0000}"/>
    <cellStyle name="Note 2 11 9 2 6" xfId="20397" xr:uid="{00000000-0005-0000-0000-0000B94F0000}"/>
    <cellStyle name="Note 2 11 9 3" xfId="20398" xr:uid="{00000000-0005-0000-0000-0000BA4F0000}"/>
    <cellStyle name="Note 2 11 9 3 2" xfId="20399" xr:uid="{00000000-0005-0000-0000-0000BB4F0000}"/>
    <cellStyle name="Note 2 11 9 3 3" xfId="20400" xr:uid="{00000000-0005-0000-0000-0000BC4F0000}"/>
    <cellStyle name="Note 2 11 9 3 4" xfId="20401" xr:uid="{00000000-0005-0000-0000-0000BD4F0000}"/>
    <cellStyle name="Note 2 11 9 3 5" xfId="20402" xr:uid="{00000000-0005-0000-0000-0000BE4F0000}"/>
    <cellStyle name="Note 2 11 9 3 6" xfId="20403" xr:uid="{00000000-0005-0000-0000-0000BF4F0000}"/>
    <cellStyle name="Note 2 11 9 4" xfId="20404" xr:uid="{00000000-0005-0000-0000-0000C04F0000}"/>
    <cellStyle name="Note 2 11 9 5" xfId="20405" xr:uid="{00000000-0005-0000-0000-0000C14F0000}"/>
    <cellStyle name="Note 2 11 9 6" xfId="20406" xr:uid="{00000000-0005-0000-0000-0000C24F0000}"/>
    <cellStyle name="Note 2 11 9 7" xfId="20407" xr:uid="{00000000-0005-0000-0000-0000C34F0000}"/>
    <cellStyle name="Note 2 11 9 8" xfId="20408" xr:uid="{00000000-0005-0000-0000-0000C44F0000}"/>
    <cellStyle name="Note 2 12" xfId="20409" xr:uid="{00000000-0005-0000-0000-0000C54F0000}"/>
    <cellStyle name="Note 2 12 2" xfId="20410" xr:uid="{00000000-0005-0000-0000-0000C64F0000}"/>
    <cellStyle name="Note 2 12 3" xfId="20411" xr:uid="{00000000-0005-0000-0000-0000C74F0000}"/>
    <cellStyle name="Note 2 12 3 2" xfId="20412" xr:uid="{00000000-0005-0000-0000-0000C84F0000}"/>
    <cellStyle name="Note 2 12 3 2 2" xfId="20413" xr:uid="{00000000-0005-0000-0000-0000C94F0000}"/>
    <cellStyle name="Note 2 12 3 2 2 2" xfId="20414" xr:uid="{00000000-0005-0000-0000-0000CA4F0000}"/>
    <cellStyle name="Note 2 12 3 2 2 2 2" xfId="20415" xr:uid="{00000000-0005-0000-0000-0000CB4F0000}"/>
    <cellStyle name="Note 2 12 3 2 2 3" xfId="20416" xr:uid="{00000000-0005-0000-0000-0000CC4F0000}"/>
    <cellStyle name="Note 2 12 3 2 3" xfId="20417" xr:uid="{00000000-0005-0000-0000-0000CD4F0000}"/>
    <cellStyle name="Note 2 12 3 2 3 2" xfId="20418" xr:uid="{00000000-0005-0000-0000-0000CE4F0000}"/>
    <cellStyle name="Note 2 12 3 2 4" xfId="20419" xr:uid="{00000000-0005-0000-0000-0000CF4F0000}"/>
    <cellStyle name="Note 2 12 3 2 4 2" xfId="20420" xr:uid="{00000000-0005-0000-0000-0000D04F0000}"/>
    <cellStyle name="Note 2 12 3 2 5" xfId="20421" xr:uid="{00000000-0005-0000-0000-0000D14F0000}"/>
    <cellStyle name="Note 2 12 3 3" xfId="20422" xr:uid="{00000000-0005-0000-0000-0000D24F0000}"/>
    <cellStyle name="Note 2 12 3 3 2" xfId="20423" xr:uid="{00000000-0005-0000-0000-0000D34F0000}"/>
    <cellStyle name="Note 2 12 3 3 2 2" xfId="20424" xr:uid="{00000000-0005-0000-0000-0000D44F0000}"/>
    <cellStyle name="Note 2 12 3 3 2 2 2" xfId="20425" xr:uid="{00000000-0005-0000-0000-0000D54F0000}"/>
    <cellStyle name="Note 2 12 3 3 2 3" xfId="20426" xr:uid="{00000000-0005-0000-0000-0000D64F0000}"/>
    <cellStyle name="Note 2 12 3 3 3" xfId="20427" xr:uid="{00000000-0005-0000-0000-0000D74F0000}"/>
    <cellStyle name="Note 2 12 3 3 3 2" xfId="20428" xr:uid="{00000000-0005-0000-0000-0000D84F0000}"/>
    <cellStyle name="Note 2 12 3 3 4" xfId="20429" xr:uid="{00000000-0005-0000-0000-0000D94F0000}"/>
    <cellStyle name="Note 2 12 3 3 4 2" xfId="20430" xr:uid="{00000000-0005-0000-0000-0000DA4F0000}"/>
    <cellStyle name="Note 2 12 3 3 5" xfId="20431" xr:uid="{00000000-0005-0000-0000-0000DB4F0000}"/>
    <cellStyle name="Note 2 12 3 4" xfId="20432" xr:uid="{00000000-0005-0000-0000-0000DC4F0000}"/>
    <cellStyle name="Note 2 12 3 4 2" xfId="20433" xr:uid="{00000000-0005-0000-0000-0000DD4F0000}"/>
    <cellStyle name="Note 2 12 3 5" xfId="20434" xr:uid="{00000000-0005-0000-0000-0000DE4F0000}"/>
    <cellStyle name="Note 2 12 3 5 2" xfId="20435" xr:uid="{00000000-0005-0000-0000-0000DF4F0000}"/>
    <cellStyle name="Note 2 12 3 6" xfId="20436" xr:uid="{00000000-0005-0000-0000-0000E04F0000}"/>
    <cellStyle name="Note 2 12 3 7" xfId="20437" xr:uid="{00000000-0005-0000-0000-0000E14F0000}"/>
    <cellStyle name="Note 2 12 4" xfId="20438" xr:uid="{00000000-0005-0000-0000-0000E24F0000}"/>
    <cellStyle name="Note 2 12 4 2" xfId="20439" xr:uid="{00000000-0005-0000-0000-0000E34F0000}"/>
    <cellStyle name="Note 2 12 4 2 2" xfId="20440" xr:uid="{00000000-0005-0000-0000-0000E44F0000}"/>
    <cellStyle name="Note 2 12 4 2 2 2" xfId="20441" xr:uid="{00000000-0005-0000-0000-0000E54F0000}"/>
    <cellStyle name="Note 2 12 4 2 3" xfId="20442" xr:uid="{00000000-0005-0000-0000-0000E64F0000}"/>
    <cellStyle name="Note 2 12 4 3" xfId="20443" xr:uid="{00000000-0005-0000-0000-0000E74F0000}"/>
    <cellStyle name="Note 2 12 4 3 2" xfId="20444" xr:uid="{00000000-0005-0000-0000-0000E84F0000}"/>
    <cellStyle name="Note 2 12 4 4" xfId="20445" xr:uid="{00000000-0005-0000-0000-0000E94F0000}"/>
    <cellStyle name="Note 2 12 4 4 2" xfId="20446" xr:uid="{00000000-0005-0000-0000-0000EA4F0000}"/>
    <cellStyle name="Note 2 12 4 5" xfId="20447" xr:uid="{00000000-0005-0000-0000-0000EB4F0000}"/>
    <cellStyle name="Note 2 12 5" xfId="20448" xr:uid="{00000000-0005-0000-0000-0000EC4F0000}"/>
    <cellStyle name="Note 2 12 5 2" xfId="20449" xr:uid="{00000000-0005-0000-0000-0000ED4F0000}"/>
    <cellStyle name="Note 2 12 5 2 2" xfId="20450" xr:uid="{00000000-0005-0000-0000-0000EE4F0000}"/>
    <cellStyle name="Note 2 12 5 2 2 2" xfId="20451" xr:uid="{00000000-0005-0000-0000-0000EF4F0000}"/>
    <cellStyle name="Note 2 12 5 2 3" xfId="20452" xr:uid="{00000000-0005-0000-0000-0000F04F0000}"/>
    <cellStyle name="Note 2 12 5 3" xfId="20453" xr:uid="{00000000-0005-0000-0000-0000F14F0000}"/>
    <cellStyle name="Note 2 12 5 3 2" xfId="20454" xr:uid="{00000000-0005-0000-0000-0000F24F0000}"/>
    <cellStyle name="Note 2 12 5 4" xfId="20455" xr:uid="{00000000-0005-0000-0000-0000F34F0000}"/>
    <cellStyle name="Note 2 12 5 4 2" xfId="20456" xr:uid="{00000000-0005-0000-0000-0000F44F0000}"/>
    <cellStyle name="Note 2 12 5 5" xfId="20457" xr:uid="{00000000-0005-0000-0000-0000F54F0000}"/>
    <cellStyle name="Note 2 12 6" xfId="20458" xr:uid="{00000000-0005-0000-0000-0000F64F0000}"/>
    <cellStyle name="Note 2 12 6 2" xfId="20459" xr:uid="{00000000-0005-0000-0000-0000F74F0000}"/>
    <cellStyle name="Note 2 12 7" xfId="20460" xr:uid="{00000000-0005-0000-0000-0000F84F0000}"/>
    <cellStyle name="Note 2 12 7 2" xfId="20461" xr:uid="{00000000-0005-0000-0000-0000F94F0000}"/>
    <cellStyle name="Note 2 12 8" xfId="20462" xr:uid="{00000000-0005-0000-0000-0000FA4F0000}"/>
    <cellStyle name="Note 2 12 8 2" xfId="20463" xr:uid="{00000000-0005-0000-0000-0000FB4F0000}"/>
    <cellStyle name="Note 2 12 9" xfId="20464" xr:uid="{00000000-0005-0000-0000-0000FC4F0000}"/>
    <cellStyle name="Note 2 13" xfId="20465" xr:uid="{00000000-0005-0000-0000-0000FD4F0000}"/>
    <cellStyle name="Note 2 13 2" xfId="20466" xr:uid="{00000000-0005-0000-0000-0000FE4F0000}"/>
    <cellStyle name="Note 2 13 2 2" xfId="20467" xr:uid="{00000000-0005-0000-0000-0000FF4F0000}"/>
    <cellStyle name="Note 2 13 2 2 2" xfId="20468" xr:uid="{00000000-0005-0000-0000-000000500000}"/>
    <cellStyle name="Note 2 13 2 2 2 2" xfId="20469" xr:uid="{00000000-0005-0000-0000-000001500000}"/>
    <cellStyle name="Note 2 13 2 2 2 2 2" xfId="20470" xr:uid="{00000000-0005-0000-0000-000002500000}"/>
    <cellStyle name="Note 2 13 2 2 2 3" xfId="20471" xr:uid="{00000000-0005-0000-0000-000003500000}"/>
    <cellStyle name="Note 2 13 2 2 2 3 2" xfId="20472" xr:uid="{00000000-0005-0000-0000-000004500000}"/>
    <cellStyle name="Note 2 13 2 2 2 4" xfId="20473" xr:uid="{00000000-0005-0000-0000-000005500000}"/>
    <cellStyle name="Note 2 13 2 2 3" xfId="20474" xr:uid="{00000000-0005-0000-0000-000006500000}"/>
    <cellStyle name="Note 2 13 2 2 3 2" xfId="20475" xr:uid="{00000000-0005-0000-0000-000007500000}"/>
    <cellStyle name="Note 2 13 2 2 4" xfId="20476" xr:uid="{00000000-0005-0000-0000-000008500000}"/>
    <cellStyle name="Note 2 13 2 2 4 2" xfId="20477" xr:uid="{00000000-0005-0000-0000-000009500000}"/>
    <cellStyle name="Note 2 13 2 2 5" xfId="20478" xr:uid="{00000000-0005-0000-0000-00000A500000}"/>
    <cellStyle name="Note 2 13 2 2 5 2" xfId="20479" xr:uid="{00000000-0005-0000-0000-00000B500000}"/>
    <cellStyle name="Note 2 13 2 2 6" xfId="20480" xr:uid="{00000000-0005-0000-0000-00000C500000}"/>
    <cellStyle name="Note 2 13 2 3" xfId="20481" xr:uid="{00000000-0005-0000-0000-00000D500000}"/>
    <cellStyle name="Note 2 13 2 3 2" xfId="20482" xr:uid="{00000000-0005-0000-0000-00000E500000}"/>
    <cellStyle name="Note 2 13 2 3 2 2" xfId="20483" xr:uid="{00000000-0005-0000-0000-00000F500000}"/>
    <cellStyle name="Note 2 13 2 3 3" xfId="20484" xr:uid="{00000000-0005-0000-0000-000010500000}"/>
    <cellStyle name="Note 2 13 2 3 3 2" xfId="20485" xr:uid="{00000000-0005-0000-0000-000011500000}"/>
    <cellStyle name="Note 2 13 2 3 4" xfId="20486" xr:uid="{00000000-0005-0000-0000-000012500000}"/>
    <cellStyle name="Note 2 13 2 4" xfId="20487" xr:uid="{00000000-0005-0000-0000-000013500000}"/>
    <cellStyle name="Note 2 13 2 4 2" xfId="20488" xr:uid="{00000000-0005-0000-0000-000014500000}"/>
    <cellStyle name="Note 2 13 2 5" xfId="20489" xr:uid="{00000000-0005-0000-0000-000015500000}"/>
    <cellStyle name="Note 2 13 2 5 2" xfId="20490" xr:uid="{00000000-0005-0000-0000-000016500000}"/>
    <cellStyle name="Note 2 13 2 6" xfId="20491" xr:uid="{00000000-0005-0000-0000-000017500000}"/>
    <cellStyle name="Note 2 13 2 6 2" xfId="20492" xr:uid="{00000000-0005-0000-0000-000018500000}"/>
    <cellStyle name="Note 2 13 2 7" xfId="20493" xr:uid="{00000000-0005-0000-0000-000019500000}"/>
    <cellStyle name="Note 2 13 2 7 2" xfId="20494" xr:uid="{00000000-0005-0000-0000-00001A500000}"/>
    <cellStyle name="Note 2 13 2 8" xfId="20495" xr:uid="{00000000-0005-0000-0000-00001B500000}"/>
    <cellStyle name="Note 2 13 3" xfId="20496" xr:uid="{00000000-0005-0000-0000-00001C500000}"/>
    <cellStyle name="Note 2 13 3 2" xfId="20497" xr:uid="{00000000-0005-0000-0000-00001D500000}"/>
    <cellStyle name="Note 2 13 3 2 2" xfId="20498" xr:uid="{00000000-0005-0000-0000-00001E500000}"/>
    <cellStyle name="Note 2 13 3 2 2 2" xfId="20499" xr:uid="{00000000-0005-0000-0000-00001F500000}"/>
    <cellStyle name="Note 2 13 3 2 3" xfId="20500" xr:uid="{00000000-0005-0000-0000-000020500000}"/>
    <cellStyle name="Note 2 13 3 2 3 2" xfId="20501" xr:uid="{00000000-0005-0000-0000-000021500000}"/>
    <cellStyle name="Note 2 13 3 2 4" xfId="20502" xr:uid="{00000000-0005-0000-0000-000022500000}"/>
    <cellStyle name="Note 2 13 3 2 4 2" xfId="20503" xr:uid="{00000000-0005-0000-0000-000023500000}"/>
    <cellStyle name="Note 2 13 3 2 5" xfId="20504" xr:uid="{00000000-0005-0000-0000-000024500000}"/>
    <cellStyle name="Note 2 13 3 3" xfId="20505" xr:uid="{00000000-0005-0000-0000-000025500000}"/>
    <cellStyle name="Note 2 13 3 3 2" xfId="20506" xr:uid="{00000000-0005-0000-0000-000026500000}"/>
    <cellStyle name="Note 2 13 3 4" xfId="20507" xr:uid="{00000000-0005-0000-0000-000027500000}"/>
    <cellStyle name="Note 2 13 3 4 2" xfId="20508" xr:uid="{00000000-0005-0000-0000-000028500000}"/>
    <cellStyle name="Note 2 13 3 5" xfId="20509" xr:uid="{00000000-0005-0000-0000-000029500000}"/>
    <cellStyle name="Note 2 13 3 5 2" xfId="20510" xr:uid="{00000000-0005-0000-0000-00002A500000}"/>
    <cellStyle name="Note 2 13 3 6" xfId="20511" xr:uid="{00000000-0005-0000-0000-00002B500000}"/>
    <cellStyle name="Note 2 13 3 6 2" xfId="20512" xr:uid="{00000000-0005-0000-0000-00002C500000}"/>
    <cellStyle name="Note 2 13 3 7" xfId="20513" xr:uid="{00000000-0005-0000-0000-00002D500000}"/>
    <cellStyle name="Note 2 13 4" xfId="20514" xr:uid="{00000000-0005-0000-0000-00002E500000}"/>
    <cellStyle name="Note 2 13 4 2" xfId="20515" xr:uid="{00000000-0005-0000-0000-00002F500000}"/>
    <cellStyle name="Note 2 13 4 2 2" xfId="20516" xr:uid="{00000000-0005-0000-0000-000030500000}"/>
    <cellStyle name="Note 2 13 4 3" xfId="20517" xr:uid="{00000000-0005-0000-0000-000031500000}"/>
    <cellStyle name="Note 2 13 4 3 2" xfId="20518" xr:uid="{00000000-0005-0000-0000-000032500000}"/>
    <cellStyle name="Note 2 13 4 4" xfId="20519" xr:uid="{00000000-0005-0000-0000-000033500000}"/>
    <cellStyle name="Note 2 13 5" xfId="20520" xr:uid="{00000000-0005-0000-0000-000034500000}"/>
    <cellStyle name="Note 2 13 5 2" xfId="20521" xr:uid="{00000000-0005-0000-0000-000035500000}"/>
    <cellStyle name="Note 2 13 6" xfId="20522" xr:uid="{00000000-0005-0000-0000-000036500000}"/>
    <cellStyle name="Note 2 13 6 2" xfId="20523" xr:uid="{00000000-0005-0000-0000-000037500000}"/>
    <cellStyle name="Note 2 13 7" xfId="20524" xr:uid="{00000000-0005-0000-0000-000038500000}"/>
    <cellStyle name="Note 2 13 7 2" xfId="20525" xr:uid="{00000000-0005-0000-0000-000039500000}"/>
    <cellStyle name="Note 2 13 8" xfId="20526" xr:uid="{00000000-0005-0000-0000-00003A500000}"/>
    <cellStyle name="Note 2 13 9" xfId="20527" xr:uid="{00000000-0005-0000-0000-00003B500000}"/>
    <cellStyle name="Note 2 14" xfId="20528" xr:uid="{00000000-0005-0000-0000-00003C500000}"/>
    <cellStyle name="Note 2 14 2" xfId="20529" xr:uid="{00000000-0005-0000-0000-00003D500000}"/>
    <cellStyle name="Note 2 14 2 2" xfId="20530" xr:uid="{00000000-0005-0000-0000-00003E500000}"/>
    <cellStyle name="Note 2 14 2 2 2" xfId="20531" xr:uid="{00000000-0005-0000-0000-00003F500000}"/>
    <cellStyle name="Note 2 14 2 3" xfId="20532" xr:uid="{00000000-0005-0000-0000-000040500000}"/>
    <cellStyle name="Note 2 14 3" xfId="20533" xr:uid="{00000000-0005-0000-0000-000041500000}"/>
    <cellStyle name="Note 2 14 3 2" xfId="20534" xr:uid="{00000000-0005-0000-0000-000042500000}"/>
    <cellStyle name="Note 2 14 3 2 2" xfId="20535" xr:uid="{00000000-0005-0000-0000-000043500000}"/>
    <cellStyle name="Note 2 14 3 3" xfId="20536" xr:uid="{00000000-0005-0000-0000-000044500000}"/>
    <cellStyle name="Note 2 14 4" xfId="20537" xr:uid="{00000000-0005-0000-0000-000045500000}"/>
    <cellStyle name="Note 2 14 4 2" xfId="20538" xr:uid="{00000000-0005-0000-0000-000046500000}"/>
    <cellStyle name="Note 2 14 5" xfId="20539" xr:uid="{00000000-0005-0000-0000-000047500000}"/>
    <cellStyle name="Note 2 14 5 2" xfId="20540" xr:uid="{00000000-0005-0000-0000-000048500000}"/>
    <cellStyle name="Note 2 14 6" xfId="20541" xr:uid="{00000000-0005-0000-0000-000049500000}"/>
    <cellStyle name="Note 2 14 7" xfId="20542" xr:uid="{00000000-0005-0000-0000-00004A500000}"/>
    <cellStyle name="Note 2 15" xfId="20543" xr:uid="{00000000-0005-0000-0000-00004B500000}"/>
    <cellStyle name="Note 2 15 2" xfId="20544" xr:uid="{00000000-0005-0000-0000-00004C500000}"/>
    <cellStyle name="Note 2 15 2 2" xfId="20545" xr:uid="{00000000-0005-0000-0000-00004D500000}"/>
    <cellStyle name="Note 2 15 2 2 2" xfId="20546" xr:uid="{00000000-0005-0000-0000-00004E500000}"/>
    <cellStyle name="Note 2 15 2 3" xfId="20547" xr:uid="{00000000-0005-0000-0000-00004F500000}"/>
    <cellStyle name="Note 2 15 3" xfId="20548" xr:uid="{00000000-0005-0000-0000-000050500000}"/>
    <cellStyle name="Note 2 15 3 2" xfId="20549" xr:uid="{00000000-0005-0000-0000-000051500000}"/>
    <cellStyle name="Note 2 15 4" xfId="20550" xr:uid="{00000000-0005-0000-0000-000052500000}"/>
    <cellStyle name="Note 2 15 4 2" xfId="20551" xr:uid="{00000000-0005-0000-0000-000053500000}"/>
    <cellStyle name="Note 2 15 5" xfId="20552" xr:uid="{00000000-0005-0000-0000-000054500000}"/>
    <cellStyle name="Note 2 2" xfId="20553" xr:uid="{00000000-0005-0000-0000-000055500000}"/>
    <cellStyle name="Note 2 2 2" xfId="20554" xr:uid="{00000000-0005-0000-0000-000056500000}"/>
    <cellStyle name="Note 2 2 2 10" xfId="20555" xr:uid="{00000000-0005-0000-0000-000057500000}"/>
    <cellStyle name="Note 2 2 2 10 2" xfId="20556" xr:uid="{00000000-0005-0000-0000-000058500000}"/>
    <cellStyle name="Note 2 2 2 10 3" xfId="20557" xr:uid="{00000000-0005-0000-0000-000059500000}"/>
    <cellStyle name="Note 2 2 2 10 4" xfId="20558" xr:uid="{00000000-0005-0000-0000-00005A500000}"/>
    <cellStyle name="Note 2 2 2 10 5" xfId="20559" xr:uid="{00000000-0005-0000-0000-00005B500000}"/>
    <cellStyle name="Note 2 2 2 10 6" xfId="20560" xr:uid="{00000000-0005-0000-0000-00005C500000}"/>
    <cellStyle name="Note 2 2 2 11" xfId="20561" xr:uid="{00000000-0005-0000-0000-00005D500000}"/>
    <cellStyle name="Note 2 2 2 11 2" xfId="20562" xr:uid="{00000000-0005-0000-0000-00005E500000}"/>
    <cellStyle name="Note 2 2 2 11 3" xfId="20563" xr:uid="{00000000-0005-0000-0000-00005F500000}"/>
    <cellStyle name="Note 2 2 2 11 4" xfId="20564" xr:uid="{00000000-0005-0000-0000-000060500000}"/>
    <cellStyle name="Note 2 2 2 11 5" xfId="20565" xr:uid="{00000000-0005-0000-0000-000061500000}"/>
    <cellStyle name="Note 2 2 2 11 6" xfId="20566" xr:uid="{00000000-0005-0000-0000-000062500000}"/>
    <cellStyle name="Note 2 2 2 12" xfId="20567" xr:uid="{00000000-0005-0000-0000-000063500000}"/>
    <cellStyle name="Note 2 2 2 13" xfId="20568" xr:uid="{00000000-0005-0000-0000-000064500000}"/>
    <cellStyle name="Note 2 2 2 14" xfId="20569" xr:uid="{00000000-0005-0000-0000-000065500000}"/>
    <cellStyle name="Note 2 2 2 15" xfId="20570" xr:uid="{00000000-0005-0000-0000-000066500000}"/>
    <cellStyle name="Note 2 2 2 16" xfId="20571" xr:uid="{00000000-0005-0000-0000-000067500000}"/>
    <cellStyle name="Note 2 2 2 17" xfId="20572" xr:uid="{00000000-0005-0000-0000-000068500000}"/>
    <cellStyle name="Note 2 2 2 2" xfId="20573" xr:uid="{00000000-0005-0000-0000-000069500000}"/>
    <cellStyle name="Note 2 2 2 2 2" xfId="20574" xr:uid="{00000000-0005-0000-0000-00006A500000}"/>
    <cellStyle name="Note 2 2 2 2 2 2" xfId="20575" xr:uid="{00000000-0005-0000-0000-00006B500000}"/>
    <cellStyle name="Note 2 2 2 2 2 2 2" xfId="20576" xr:uid="{00000000-0005-0000-0000-00006C500000}"/>
    <cellStyle name="Note 2 2 2 2 2 2 2 2" xfId="20577" xr:uid="{00000000-0005-0000-0000-00006D500000}"/>
    <cellStyle name="Note 2 2 2 2 2 2 2 2 2" xfId="20578" xr:uid="{00000000-0005-0000-0000-00006E500000}"/>
    <cellStyle name="Note 2 2 2 2 2 2 2 3" xfId="20579" xr:uid="{00000000-0005-0000-0000-00006F500000}"/>
    <cellStyle name="Note 2 2 2 2 2 2 2 3 2" xfId="20580" xr:uid="{00000000-0005-0000-0000-000070500000}"/>
    <cellStyle name="Note 2 2 2 2 2 2 2 4" xfId="20581" xr:uid="{00000000-0005-0000-0000-000071500000}"/>
    <cellStyle name="Note 2 2 2 2 2 2 3" xfId="20582" xr:uid="{00000000-0005-0000-0000-000072500000}"/>
    <cellStyle name="Note 2 2 2 2 2 2 3 2" xfId="20583" xr:uid="{00000000-0005-0000-0000-000073500000}"/>
    <cellStyle name="Note 2 2 2 2 2 2 4" xfId="20584" xr:uid="{00000000-0005-0000-0000-000074500000}"/>
    <cellStyle name="Note 2 2 2 2 2 2 4 2" xfId="20585" xr:uid="{00000000-0005-0000-0000-000075500000}"/>
    <cellStyle name="Note 2 2 2 2 2 2 5" xfId="20586" xr:uid="{00000000-0005-0000-0000-000076500000}"/>
    <cellStyle name="Note 2 2 2 2 2 2 5 2" xfId="20587" xr:uid="{00000000-0005-0000-0000-000077500000}"/>
    <cellStyle name="Note 2 2 2 2 2 2 6" xfId="20588" xr:uid="{00000000-0005-0000-0000-000078500000}"/>
    <cellStyle name="Note 2 2 2 2 2 2 6 2" xfId="20589" xr:uid="{00000000-0005-0000-0000-000079500000}"/>
    <cellStyle name="Note 2 2 2 2 2 2 7" xfId="20590" xr:uid="{00000000-0005-0000-0000-00007A500000}"/>
    <cellStyle name="Note 2 2 2 2 2 2 8" xfId="20591" xr:uid="{00000000-0005-0000-0000-00007B500000}"/>
    <cellStyle name="Note 2 2 2 2 2 3" xfId="20592" xr:uid="{00000000-0005-0000-0000-00007C500000}"/>
    <cellStyle name="Note 2 2 2 2 2 3 2" xfId="20593" xr:uid="{00000000-0005-0000-0000-00007D500000}"/>
    <cellStyle name="Note 2 2 2 2 2 3 2 2" xfId="20594" xr:uid="{00000000-0005-0000-0000-00007E500000}"/>
    <cellStyle name="Note 2 2 2 2 2 3 2 2 2" xfId="20595" xr:uid="{00000000-0005-0000-0000-00007F500000}"/>
    <cellStyle name="Note 2 2 2 2 2 3 2 3" xfId="20596" xr:uid="{00000000-0005-0000-0000-000080500000}"/>
    <cellStyle name="Note 2 2 2 2 2 3 3" xfId="20597" xr:uid="{00000000-0005-0000-0000-000081500000}"/>
    <cellStyle name="Note 2 2 2 2 2 3 3 2" xfId="20598" xr:uid="{00000000-0005-0000-0000-000082500000}"/>
    <cellStyle name="Note 2 2 2 2 2 3 4" xfId="20599" xr:uid="{00000000-0005-0000-0000-000083500000}"/>
    <cellStyle name="Note 2 2 2 2 2 3 4 2" xfId="20600" xr:uid="{00000000-0005-0000-0000-000084500000}"/>
    <cellStyle name="Note 2 2 2 2 2 3 5" xfId="20601" xr:uid="{00000000-0005-0000-0000-000085500000}"/>
    <cellStyle name="Note 2 2 2 2 2 4" xfId="20602" xr:uid="{00000000-0005-0000-0000-000086500000}"/>
    <cellStyle name="Note 2 2 2 2 2 4 2" xfId="20603" xr:uid="{00000000-0005-0000-0000-000087500000}"/>
    <cellStyle name="Note 2 2 2 2 2 5" xfId="20604" xr:uid="{00000000-0005-0000-0000-000088500000}"/>
    <cellStyle name="Note 2 2 2 2 2 6" xfId="20605" xr:uid="{00000000-0005-0000-0000-000089500000}"/>
    <cellStyle name="Note 2 2 2 2 3" xfId="20606" xr:uid="{00000000-0005-0000-0000-00008A500000}"/>
    <cellStyle name="Note 2 2 2 2 3 2" xfId="20607" xr:uid="{00000000-0005-0000-0000-00008B500000}"/>
    <cellStyle name="Note 2 2 2 2 3 2 2" xfId="20608" xr:uid="{00000000-0005-0000-0000-00008C500000}"/>
    <cellStyle name="Note 2 2 2 2 3 2 2 2" xfId="20609" xr:uid="{00000000-0005-0000-0000-00008D500000}"/>
    <cellStyle name="Note 2 2 2 2 3 2 3" xfId="20610" xr:uid="{00000000-0005-0000-0000-00008E500000}"/>
    <cellStyle name="Note 2 2 2 2 3 2 3 2" xfId="20611" xr:uid="{00000000-0005-0000-0000-00008F500000}"/>
    <cellStyle name="Note 2 2 2 2 3 2 4" xfId="20612" xr:uid="{00000000-0005-0000-0000-000090500000}"/>
    <cellStyle name="Note 2 2 2 2 3 3" xfId="20613" xr:uid="{00000000-0005-0000-0000-000091500000}"/>
    <cellStyle name="Note 2 2 2 2 3 3 2" xfId="20614" xr:uid="{00000000-0005-0000-0000-000092500000}"/>
    <cellStyle name="Note 2 2 2 2 3 4" xfId="20615" xr:uid="{00000000-0005-0000-0000-000093500000}"/>
    <cellStyle name="Note 2 2 2 2 3 4 2" xfId="20616" xr:uid="{00000000-0005-0000-0000-000094500000}"/>
    <cellStyle name="Note 2 2 2 2 3 5" xfId="20617" xr:uid="{00000000-0005-0000-0000-000095500000}"/>
    <cellStyle name="Note 2 2 2 2 3 5 2" xfId="20618" xr:uid="{00000000-0005-0000-0000-000096500000}"/>
    <cellStyle name="Note 2 2 2 2 3 6" xfId="20619" xr:uid="{00000000-0005-0000-0000-000097500000}"/>
    <cellStyle name="Note 2 2 2 2 3 6 2" xfId="20620" xr:uid="{00000000-0005-0000-0000-000098500000}"/>
    <cellStyle name="Note 2 2 2 2 3 7" xfId="20621" xr:uid="{00000000-0005-0000-0000-000099500000}"/>
    <cellStyle name="Note 2 2 2 2 4" xfId="20622" xr:uid="{00000000-0005-0000-0000-00009A500000}"/>
    <cellStyle name="Note 2 2 2 2 4 2" xfId="20623" xr:uid="{00000000-0005-0000-0000-00009B500000}"/>
    <cellStyle name="Note 2 2 2 2 4 2 2" xfId="20624" xr:uid="{00000000-0005-0000-0000-00009C500000}"/>
    <cellStyle name="Note 2 2 2 2 4 2 2 2" xfId="20625" xr:uid="{00000000-0005-0000-0000-00009D500000}"/>
    <cellStyle name="Note 2 2 2 2 4 2 3" xfId="20626" xr:uid="{00000000-0005-0000-0000-00009E500000}"/>
    <cellStyle name="Note 2 2 2 2 4 3" xfId="20627" xr:uid="{00000000-0005-0000-0000-00009F500000}"/>
    <cellStyle name="Note 2 2 2 2 4 3 2" xfId="20628" xr:uid="{00000000-0005-0000-0000-0000A0500000}"/>
    <cellStyle name="Note 2 2 2 2 4 4" xfId="20629" xr:uid="{00000000-0005-0000-0000-0000A1500000}"/>
    <cellStyle name="Note 2 2 2 2 4 4 2" xfId="20630" xr:uid="{00000000-0005-0000-0000-0000A2500000}"/>
    <cellStyle name="Note 2 2 2 2 4 5" xfId="20631" xr:uid="{00000000-0005-0000-0000-0000A3500000}"/>
    <cellStyle name="Note 2 2 2 2 4 5 2" xfId="20632" xr:uid="{00000000-0005-0000-0000-0000A4500000}"/>
    <cellStyle name="Note 2 2 2 2 4 6" xfId="20633" xr:uid="{00000000-0005-0000-0000-0000A5500000}"/>
    <cellStyle name="Note 2 2 2 2 5" xfId="20634" xr:uid="{00000000-0005-0000-0000-0000A6500000}"/>
    <cellStyle name="Note 2 2 2 2 5 2" xfId="20635" xr:uid="{00000000-0005-0000-0000-0000A7500000}"/>
    <cellStyle name="Note 2 2 2 2 5 3" xfId="20636" xr:uid="{00000000-0005-0000-0000-0000A8500000}"/>
    <cellStyle name="Note 2 2 2 2 6" xfId="20637" xr:uid="{00000000-0005-0000-0000-0000A9500000}"/>
    <cellStyle name="Note 2 2 2 2 6 2" xfId="20638" xr:uid="{00000000-0005-0000-0000-0000AA500000}"/>
    <cellStyle name="Note 2 2 2 2 6 3" xfId="20639" xr:uid="{00000000-0005-0000-0000-0000AB500000}"/>
    <cellStyle name="Note 2 2 2 2 7" xfId="20640" xr:uid="{00000000-0005-0000-0000-0000AC500000}"/>
    <cellStyle name="Note 2 2 2 2 7 2" xfId="20641" xr:uid="{00000000-0005-0000-0000-0000AD500000}"/>
    <cellStyle name="Note 2 2 2 2 8" xfId="20642" xr:uid="{00000000-0005-0000-0000-0000AE500000}"/>
    <cellStyle name="Note 2 2 2 2 9" xfId="20643" xr:uid="{00000000-0005-0000-0000-0000AF500000}"/>
    <cellStyle name="Note 2 2 2 3" xfId="20644" xr:uid="{00000000-0005-0000-0000-0000B0500000}"/>
    <cellStyle name="Note 2 2 2 3 2" xfId="20645" xr:uid="{00000000-0005-0000-0000-0000B1500000}"/>
    <cellStyle name="Note 2 2 2 3 2 2" xfId="20646" xr:uid="{00000000-0005-0000-0000-0000B2500000}"/>
    <cellStyle name="Note 2 2 2 3 2 2 2" xfId="20647" xr:uid="{00000000-0005-0000-0000-0000B3500000}"/>
    <cellStyle name="Note 2 2 2 3 2 2 2 2" xfId="20648" xr:uid="{00000000-0005-0000-0000-0000B4500000}"/>
    <cellStyle name="Note 2 2 2 3 2 2 3" xfId="20649" xr:uid="{00000000-0005-0000-0000-0000B5500000}"/>
    <cellStyle name="Note 2 2 2 3 2 2 3 2" xfId="20650" xr:uid="{00000000-0005-0000-0000-0000B6500000}"/>
    <cellStyle name="Note 2 2 2 3 2 2 4" xfId="20651" xr:uid="{00000000-0005-0000-0000-0000B7500000}"/>
    <cellStyle name="Note 2 2 2 3 2 3" xfId="20652" xr:uid="{00000000-0005-0000-0000-0000B8500000}"/>
    <cellStyle name="Note 2 2 2 3 2 3 2" xfId="20653" xr:uid="{00000000-0005-0000-0000-0000B9500000}"/>
    <cellStyle name="Note 2 2 2 3 2 4" xfId="20654" xr:uid="{00000000-0005-0000-0000-0000BA500000}"/>
    <cellStyle name="Note 2 2 2 3 2 4 2" xfId="20655" xr:uid="{00000000-0005-0000-0000-0000BB500000}"/>
    <cellStyle name="Note 2 2 2 3 2 5" xfId="20656" xr:uid="{00000000-0005-0000-0000-0000BC500000}"/>
    <cellStyle name="Note 2 2 2 3 2 5 2" xfId="20657" xr:uid="{00000000-0005-0000-0000-0000BD500000}"/>
    <cellStyle name="Note 2 2 2 3 2 6" xfId="20658" xr:uid="{00000000-0005-0000-0000-0000BE500000}"/>
    <cellStyle name="Note 2 2 2 3 3" xfId="20659" xr:uid="{00000000-0005-0000-0000-0000BF500000}"/>
    <cellStyle name="Note 2 2 2 3 3 2" xfId="20660" xr:uid="{00000000-0005-0000-0000-0000C0500000}"/>
    <cellStyle name="Note 2 2 2 3 3 2 2" xfId="20661" xr:uid="{00000000-0005-0000-0000-0000C1500000}"/>
    <cellStyle name="Note 2 2 2 3 3 3" xfId="20662" xr:uid="{00000000-0005-0000-0000-0000C2500000}"/>
    <cellStyle name="Note 2 2 2 3 3 3 2" xfId="20663" xr:uid="{00000000-0005-0000-0000-0000C3500000}"/>
    <cellStyle name="Note 2 2 2 3 3 4" xfId="20664" xr:uid="{00000000-0005-0000-0000-0000C4500000}"/>
    <cellStyle name="Note 2 2 2 3 3 4 2" xfId="20665" xr:uid="{00000000-0005-0000-0000-0000C5500000}"/>
    <cellStyle name="Note 2 2 2 3 3 5" xfId="20666" xr:uid="{00000000-0005-0000-0000-0000C6500000}"/>
    <cellStyle name="Note 2 2 2 3 3 6" xfId="20667" xr:uid="{00000000-0005-0000-0000-0000C7500000}"/>
    <cellStyle name="Note 2 2 2 3 4" xfId="20668" xr:uid="{00000000-0005-0000-0000-0000C8500000}"/>
    <cellStyle name="Note 2 2 2 3 4 2" xfId="20669" xr:uid="{00000000-0005-0000-0000-0000C9500000}"/>
    <cellStyle name="Note 2 2 2 3 5" xfId="20670" xr:uid="{00000000-0005-0000-0000-0000CA500000}"/>
    <cellStyle name="Note 2 2 2 3 5 2" xfId="20671" xr:uid="{00000000-0005-0000-0000-0000CB500000}"/>
    <cellStyle name="Note 2 2 2 3 6" xfId="20672" xr:uid="{00000000-0005-0000-0000-0000CC500000}"/>
    <cellStyle name="Note 2 2 2 3 7" xfId="20673" xr:uid="{00000000-0005-0000-0000-0000CD500000}"/>
    <cellStyle name="Note 2 2 2 3 8" xfId="20674" xr:uid="{00000000-0005-0000-0000-0000CE500000}"/>
    <cellStyle name="Note 2 2 2 4" xfId="20675" xr:uid="{00000000-0005-0000-0000-0000CF500000}"/>
    <cellStyle name="Note 2 2 2 4 2" xfId="20676" xr:uid="{00000000-0005-0000-0000-0000D0500000}"/>
    <cellStyle name="Note 2 2 2 4 2 2" xfId="20677" xr:uid="{00000000-0005-0000-0000-0000D1500000}"/>
    <cellStyle name="Note 2 2 2 4 2 2 2" xfId="20678" xr:uid="{00000000-0005-0000-0000-0000D2500000}"/>
    <cellStyle name="Note 2 2 2 4 2 3" xfId="20679" xr:uid="{00000000-0005-0000-0000-0000D3500000}"/>
    <cellStyle name="Note 2 2 2 4 2 3 2" xfId="20680" xr:uid="{00000000-0005-0000-0000-0000D4500000}"/>
    <cellStyle name="Note 2 2 2 4 2 4" xfId="20681" xr:uid="{00000000-0005-0000-0000-0000D5500000}"/>
    <cellStyle name="Note 2 2 2 4 2 4 2" xfId="20682" xr:uid="{00000000-0005-0000-0000-0000D6500000}"/>
    <cellStyle name="Note 2 2 2 4 2 5" xfId="20683" xr:uid="{00000000-0005-0000-0000-0000D7500000}"/>
    <cellStyle name="Note 2 2 2 4 2 6" xfId="20684" xr:uid="{00000000-0005-0000-0000-0000D8500000}"/>
    <cellStyle name="Note 2 2 2 4 3" xfId="20685" xr:uid="{00000000-0005-0000-0000-0000D9500000}"/>
    <cellStyle name="Note 2 2 2 4 3 2" xfId="20686" xr:uid="{00000000-0005-0000-0000-0000DA500000}"/>
    <cellStyle name="Note 2 2 2 4 3 2 2" xfId="20687" xr:uid="{00000000-0005-0000-0000-0000DB500000}"/>
    <cellStyle name="Note 2 2 2 4 3 3" xfId="20688" xr:uid="{00000000-0005-0000-0000-0000DC500000}"/>
    <cellStyle name="Note 2 2 2 4 3 4" xfId="20689" xr:uid="{00000000-0005-0000-0000-0000DD500000}"/>
    <cellStyle name="Note 2 2 2 4 3 5" xfId="20690" xr:uid="{00000000-0005-0000-0000-0000DE500000}"/>
    <cellStyle name="Note 2 2 2 4 3 6" xfId="20691" xr:uid="{00000000-0005-0000-0000-0000DF500000}"/>
    <cellStyle name="Note 2 2 2 4 4" xfId="20692" xr:uid="{00000000-0005-0000-0000-0000E0500000}"/>
    <cellStyle name="Note 2 2 2 4 4 2" xfId="20693" xr:uid="{00000000-0005-0000-0000-0000E1500000}"/>
    <cellStyle name="Note 2 2 2 4 5" xfId="20694" xr:uid="{00000000-0005-0000-0000-0000E2500000}"/>
    <cellStyle name="Note 2 2 2 4 6" xfId="20695" xr:uid="{00000000-0005-0000-0000-0000E3500000}"/>
    <cellStyle name="Note 2 2 2 4 7" xfId="20696" xr:uid="{00000000-0005-0000-0000-0000E4500000}"/>
    <cellStyle name="Note 2 2 2 4 8" xfId="20697" xr:uid="{00000000-0005-0000-0000-0000E5500000}"/>
    <cellStyle name="Note 2 2 2 5" xfId="20698" xr:uid="{00000000-0005-0000-0000-0000E6500000}"/>
    <cellStyle name="Note 2 2 2 5 2" xfId="20699" xr:uid="{00000000-0005-0000-0000-0000E7500000}"/>
    <cellStyle name="Note 2 2 2 5 2 2" xfId="20700" xr:uid="{00000000-0005-0000-0000-0000E8500000}"/>
    <cellStyle name="Note 2 2 2 5 2 2 2" xfId="20701" xr:uid="{00000000-0005-0000-0000-0000E9500000}"/>
    <cellStyle name="Note 2 2 2 5 2 3" xfId="20702" xr:uid="{00000000-0005-0000-0000-0000EA500000}"/>
    <cellStyle name="Note 2 2 2 5 2 4" xfId="20703" xr:uid="{00000000-0005-0000-0000-0000EB500000}"/>
    <cellStyle name="Note 2 2 2 5 2 5" xfId="20704" xr:uid="{00000000-0005-0000-0000-0000EC500000}"/>
    <cellStyle name="Note 2 2 2 5 2 6" xfId="20705" xr:uid="{00000000-0005-0000-0000-0000ED500000}"/>
    <cellStyle name="Note 2 2 2 5 3" xfId="20706" xr:uid="{00000000-0005-0000-0000-0000EE500000}"/>
    <cellStyle name="Note 2 2 2 5 3 2" xfId="20707" xr:uid="{00000000-0005-0000-0000-0000EF500000}"/>
    <cellStyle name="Note 2 2 2 5 3 2 2" xfId="20708" xr:uid="{00000000-0005-0000-0000-0000F0500000}"/>
    <cellStyle name="Note 2 2 2 5 3 3" xfId="20709" xr:uid="{00000000-0005-0000-0000-0000F1500000}"/>
    <cellStyle name="Note 2 2 2 5 3 4" xfId="20710" xr:uid="{00000000-0005-0000-0000-0000F2500000}"/>
    <cellStyle name="Note 2 2 2 5 3 5" xfId="20711" xr:uid="{00000000-0005-0000-0000-0000F3500000}"/>
    <cellStyle name="Note 2 2 2 5 3 6" xfId="20712" xr:uid="{00000000-0005-0000-0000-0000F4500000}"/>
    <cellStyle name="Note 2 2 2 5 4" xfId="20713" xr:uid="{00000000-0005-0000-0000-0000F5500000}"/>
    <cellStyle name="Note 2 2 2 5 4 2" xfId="20714" xr:uid="{00000000-0005-0000-0000-0000F6500000}"/>
    <cellStyle name="Note 2 2 2 5 5" xfId="20715" xr:uid="{00000000-0005-0000-0000-0000F7500000}"/>
    <cellStyle name="Note 2 2 2 5 5 2" xfId="20716" xr:uid="{00000000-0005-0000-0000-0000F8500000}"/>
    <cellStyle name="Note 2 2 2 5 6" xfId="20717" xr:uid="{00000000-0005-0000-0000-0000F9500000}"/>
    <cellStyle name="Note 2 2 2 5 7" xfId="20718" xr:uid="{00000000-0005-0000-0000-0000FA500000}"/>
    <cellStyle name="Note 2 2 2 5 8" xfId="20719" xr:uid="{00000000-0005-0000-0000-0000FB500000}"/>
    <cellStyle name="Note 2 2 2 6" xfId="20720" xr:uid="{00000000-0005-0000-0000-0000FC500000}"/>
    <cellStyle name="Note 2 2 2 6 2" xfId="20721" xr:uid="{00000000-0005-0000-0000-0000FD500000}"/>
    <cellStyle name="Note 2 2 2 6 2 2" xfId="20722" xr:uid="{00000000-0005-0000-0000-0000FE500000}"/>
    <cellStyle name="Note 2 2 2 6 2 2 2" xfId="20723" xr:uid="{00000000-0005-0000-0000-0000FF500000}"/>
    <cellStyle name="Note 2 2 2 6 2 3" xfId="20724" xr:uid="{00000000-0005-0000-0000-000000510000}"/>
    <cellStyle name="Note 2 2 2 6 2 4" xfId="20725" xr:uid="{00000000-0005-0000-0000-000001510000}"/>
    <cellStyle name="Note 2 2 2 6 2 5" xfId="20726" xr:uid="{00000000-0005-0000-0000-000002510000}"/>
    <cellStyle name="Note 2 2 2 6 2 6" xfId="20727" xr:uid="{00000000-0005-0000-0000-000003510000}"/>
    <cellStyle name="Note 2 2 2 6 3" xfId="20728" xr:uid="{00000000-0005-0000-0000-000004510000}"/>
    <cellStyle name="Note 2 2 2 6 3 2" xfId="20729" xr:uid="{00000000-0005-0000-0000-000005510000}"/>
    <cellStyle name="Note 2 2 2 6 3 3" xfId="20730" xr:uid="{00000000-0005-0000-0000-000006510000}"/>
    <cellStyle name="Note 2 2 2 6 3 4" xfId="20731" xr:uid="{00000000-0005-0000-0000-000007510000}"/>
    <cellStyle name="Note 2 2 2 6 3 5" xfId="20732" xr:uid="{00000000-0005-0000-0000-000008510000}"/>
    <cellStyle name="Note 2 2 2 6 3 6" xfId="20733" xr:uid="{00000000-0005-0000-0000-000009510000}"/>
    <cellStyle name="Note 2 2 2 6 4" xfId="20734" xr:uid="{00000000-0005-0000-0000-00000A510000}"/>
    <cellStyle name="Note 2 2 2 6 5" xfId="20735" xr:uid="{00000000-0005-0000-0000-00000B510000}"/>
    <cellStyle name="Note 2 2 2 6 6" xfId="20736" xr:uid="{00000000-0005-0000-0000-00000C510000}"/>
    <cellStyle name="Note 2 2 2 6 7" xfId="20737" xr:uid="{00000000-0005-0000-0000-00000D510000}"/>
    <cellStyle name="Note 2 2 2 6 8" xfId="20738" xr:uid="{00000000-0005-0000-0000-00000E510000}"/>
    <cellStyle name="Note 2 2 2 7" xfId="20739" xr:uid="{00000000-0005-0000-0000-00000F510000}"/>
    <cellStyle name="Note 2 2 2 7 2" xfId="20740" xr:uid="{00000000-0005-0000-0000-000010510000}"/>
    <cellStyle name="Note 2 2 2 7 2 2" xfId="20741" xr:uid="{00000000-0005-0000-0000-000011510000}"/>
    <cellStyle name="Note 2 2 2 7 2 3" xfId="20742" xr:uid="{00000000-0005-0000-0000-000012510000}"/>
    <cellStyle name="Note 2 2 2 7 2 4" xfId="20743" xr:uid="{00000000-0005-0000-0000-000013510000}"/>
    <cellStyle name="Note 2 2 2 7 2 5" xfId="20744" xr:uid="{00000000-0005-0000-0000-000014510000}"/>
    <cellStyle name="Note 2 2 2 7 2 6" xfId="20745" xr:uid="{00000000-0005-0000-0000-000015510000}"/>
    <cellStyle name="Note 2 2 2 7 3" xfId="20746" xr:uid="{00000000-0005-0000-0000-000016510000}"/>
    <cellStyle name="Note 2 2 2 7 3 2" xfId="20747" xr:uid="{00000000-0005-0000-0000-000017510000}"/>
    <cellStyle name="Note 2 2 2 7 3 3" xfId="20748" xr:uid="{00000000-0005-0000-0000-000018510000}"/>
    <cellStyle name="Note 2 2 2 7 3 4" xfId="20749" xr:uid="{00000000-0005-0000-0000-000019510000}"/>
    <cellStyle name="Note 2 2 2 7 3 5" xfId="20750" xr:uid="{00000000-0005-0000-0000-00001A510000}"/>
    <cellStyle name="Note 2 2 2 7 3 6" xfId="20751" xr:uid="{00000000-0005-0000-0000-00001B510000}"/>
    <cellStyle name="Note 2 2 2 7 4" xfId="20752" xr:uid="{00000000-0005-0000-0000-00001C510000}"/>
    <cellStyle name="Note 2 2 2 7 4 2" xfId="20753" xr:uid="{00000000-0005-0000-0000-00001D510000}"/>
    <cellStyle name="Note 2 2 2 7 5" xfId="20754" xr:uid="{00000000-0005-0000-0000-00001E510000}"/>
    <cellStyle name="Note 2 2 2 7 6" xfId="20755" xr:uid="{00000000-0005-0000-0000-00001F510000}"/>
    <cellStyle name="Note 2 2 2 7 7" xfId="20756" xr:uid="{00000000-0005-0000-0000-000020510000}"/>
    <cellStyle name="Note 2 2 2 7 8" xfId="20757" xr:uid="{00000000-0005-0000-0000-000021510000}"/>
    <cellStyle name="Note 2 2 2 8" xfId="20758" xr:uid="{00000000-0005-0000-0000-000022510000}"/>
    <cellStyle name="Note 2 2 2 8 2" xfId="20759" xr:uid="{00000000-0005-0000-0000-000023510000}"/>
    <cellStyle name="Note 2 2 2 8 2 2" xfId="20760" xr:uid="{00000000-0005-0000-0000-000024510000}"/>
    <cellStyle name="Note 2 2 2 8 2 3" xfId="20761" xr:uid="{00000000-0005-0000-0000-000025510000}"/>
    <cellStyle name="Note 2 2 2 8 2 4" xfId="20762" xr:uid="{00000000-0005-0000-0000-000026510000}"/>
    <cellStyle name="Note 2 2 2 8 2 5" xfId="20763" xr:uid="{00000000-0005-0000-0000-000027510000}"/>
    <cellStyle name="Note 2 2 2 8 2 6" xfId="20764" xr:uid="{00000000-0005-0000-0000-000028510000}"/>
    <cellStyle name="Note 2 2 2 8 3" xfId="20765" xr:uid="{00000000-0005-0000-0000-000029510000}"/>
    <cellStyle name="Note 2 2 2 8 3 2" xfId="20766" xr:uid="{00000000-0005-0000-0000-00002A510000}"/>
    <cellStyle name="Note 2 2 2 8 3 3" xfId="20767" xr:uid="{00000000-0005-0000-0000-00002B510000}"/>
    <cellStyle name="Note 2 2 2 8 3 4" xfId="20768" xr:uid="{00000000-0005-0000-0000-00002C510000}"/>
    <cellStyle name="Note 2 2 2 8 3 5" xfId="20769" xr:uid="{00000000-0005-0000-0000-00002D510000}"/>
    <cellStyle name="Note 2 2 2 8 3 6" xfId="20770" xr:uid="{00000000-0005-0000-0000-00002E510000}"/>
    <cellStyle name="Note 2 2 2 8 4" xfId="20771" xr:uid="{00000000-0005-0000-0000-00002F510000}"/>
    <cellStyle name="Note 2 2 2 8 4 2" xfId="20772" xr:uid="{00000000-0005-0000-0000-000030510000}"/>
    <cellStyle name="Note 2 2 2 8 5" xfId="20773" xr:uid="{00000000-0005-0000-0000-000031510000}"/>
    <cellStyle name="Note 2 2 2 8 6" xfId="20774" xr:uid="{00000000-0005-0000-0000-000032510000}"/>
    <cellStyle name="Note 2 2 2 8 7" xfId="20775" xr:uid="{00000000-0005-0000-0000-000033510000}"/>
    <cellStyle name="Note 2 2 2 8 8" xfId="20776" xr:uid="{00000000-0005-0000-0000-000034510000}"/>
    <cellStyle name="Note 2 2 2 9" xfId="20777" xr:uid="{00000000-0005-0000-0000-000035510000}"/>
    <cellStyle name="Note 2 2 2 9 2" xfId="20778" xr:uid="{00000000-0005-0000-0000-000036510000}"/>
    <cellStyle name="Note 2 2 2 9 2 2" xfId="20779" xr:uid="{00000000-0005-0000-0000-000037510000}"/>
    <cellStyle name="Note 2 2 2 9 2 3" xfId="20780" xr:uid="{00000000-0005-0000-0000-000038510000}"/>
    <cellStyle name="Note 2 2 2 9 2 4" xfId="20781" xr:uid="{00000000-0005-0000-0000-000039510000}"/>
    <cellStyle name="Note 2 2 2 9 2 5" xfId="20782" xr:uid="{00000000-0005-0000-0000-00003A510000}"/>
    <cellStyle name="Note 2 2 2 9 2 6" xfId="20783" xr:uid="{00000000-0005-0000-0000-00003B510000}"/>
    <cellStyle name="Note 2 2 2 9 3" xfId="20784" xr:uid="{00000000-0005-0000-0000-00003C510000}"/>
    <cellStyle name="Note 2 2 2 9 3 2" xfId="20785" xr:uid="{00000000-0005-0000-0000-00003D510000}"/>
    <cellStyle name="Note 2 2 2 9 3 3" xfId="20786" xr:uid="{00000000-0005-0000-0000-00003E510000}"/>
    <cellStyle name="Note 2 2 2 9 3 4" xfId="20787" xr:uid="{00000000-0005-0000-0000-00003F510000}"/>
    <cellStyle name="Note 2 2 2 9 3 5" xfId="20788" xr:uid="{00000000-0005-0000-0000-000040510000}"/>
    <cellStyle name="Note 2 2 2 9 3 6" xfId="20789" xr:uid="{00000000-0005-0000-0000-000041510000}"/>
    <cellStyle name="Note 2 2 2 9 4" xfId="20790" xr:uid="{00000000-0005-0000-0000-000042510000}"/>
    <cellStyle name="Note 2 2 2 9 5" xfId="20791" xr:uid="{00000000-0005-0000-0000-000043510000}"/>
    <cellStyle name="Note 2 2 2 9 6" xfId="20792" xr:uid="{00000000-0005-0000-0000-000044510000}"/>
    <cellStyle name="Note 2 2 2 9 7" xfId="20793" xr:uid="{00000000-0005-0000-0000-000045510000}"/>
    <cellStyle name="Note 2 2 2 9 8" xfId="20794" xr:uid="{00000000-0005-0000-0000-000046510000}"/>
    <cellStyle name="Note 2 2 3" xfId="20795" xr:uid="{00000000-0005-0000-0000-000047510000}"/>
    <cellStyle name="Note 2 2 3 2" xfId="20796" xr:uid="{00000000-0005-0000-0000-000048510000}"/>
    <cellStyle name="Note 2 2 3 3" xfId="20797" xr:uid="{00000000-0005-0000-0000-000049510000}"/>
    <cellStyle name="Note 2 2 3 3 2" xfId="20798" xr:uid="{00000000-0005-0000-0000-00004A510000}"/>
    <cellStyle name="Note 2 2 3 3 2 2" xfId="20799" xr:uid="{00000000-0005-0000-0000-00004B510000}"/>
    <cellStyle name="Note 2 2 3 3 2 2 2" xfId="20800" xr:uid="{00000000-0005-0000-0000-00004C510000}"/>
    <cellStyle name="Note 2 2 3 3 2 2 2 2" xfId="20801" xr:uid="{00000000-0005-0000-0000-00004D510000}"/>
    <cellStyle name="Note 2 2 3 3 2 2 3" xfId="20802" xr:uid="{00000000-0005-0000-0000-00004E510000}"/>
    <cellStyle name="Note 2 2 3 3 2 3" xfId="20803" xr:uid="{00000000-0005-0000-0000-00004F510000}"/>
    <cellStyle name="Note 2 2 3 3 2 3 2" xfId="20804" xr:uid="{00000000-0005-0000-0000-000050510000}"/>
    <cellStyle name="Note 2 2 3 3 2 4" xfId="20805" xr:uid="{00000000-0005-0000-0000-000051510000}"/>
    <cellStyle name="Note 2 2 3 3 2 4 2" xfId="20806" xr:uid="{00000000-0005-0000-0000-000052510000}"/>
    <cellStyle name="Note 2 2 3 3 2 5" xfId="20807" xr:uid="{00000000-0005-0000-0000-000053510000}"/>
    <cellStyle name="Note 2 2 3 3 3" xfId="20808" xr:uid="{00000000-0005-0000-0000-000054510000}"/>
    <cellStyle name="Note 2 2 3 3 3 2" xfId="20809" xr:uid="{00000000-0005-0000-0000-000055510000}"/>
    <cellStyle name="Note 2 2 3 3 3 2 2" xfId="20810" xr:uid="{00000000-0005-0000-0000-000056510000}"/>
    <cellStyle name="Note 2 2 3 3 3 2 2 2" xfId="20811" xr:uid="{00000000-0005-0000-0000-000057510000}"/>
    <cellStyle name="Note 2 2 3 3 3 2 3" xfId="20812" xr:uid="{00000000-0005-0000-0000-000058510000}"/>
    <cellStyle name="Note 2 2 3 3 3 3" xfId="20813" xr:uid="{00000000-0005-0000-0000-000059510000}"/>
    <cellStyle name="Note 2 2 3 3 3 3 2" xfId="20814" xr:uid="{00000000-0005-0000-0000-00005A510000}"/>
    <cellStyle name="Note 2 2 3 3 3 4" xfId="20815" xr:uid="{00000000-0005-0000-0000-00005B510000}"/>
    <cellStyle name="Note 2 2 3 3 3 4 2" xfId="20816" xr:uid="{00000000-0005-0000-0000-00005C510000}"/>
    <cellStyle name="Note 2 2 3 3 3 5" xfId="20817" xr:uid="{00000000-0005-0000-0000-00005D510000}"/>
    <cellStyle name="Note 2 2 3 3 4" xfId="20818" xr:uid="{00000000-0005-0000-0000-00005E510000}"/>
    <cellStyle name="Note 2 2 3 3 4 2" xfId="20819" xr:uid="{00000000-0005-0000-0000-00005F510000}"/>
    <cellStyle name="Note 2 2 3 3 5" xfId="20820" xr:uid="{00000000-0005-0000-0000-000060510000}"/>
    <cellStyle name="Note 2 2 3 3 5 2" xfId="20821" xr:uid="{00000000-0005-0000-0000-000061510000}"/>
    <cellStyle name="Note 2 2 3 3 6" xfId="20822" xr:uid="{00000000-0005-0000-0000-000062510000}"/>
    <cellStyle name="Note 2 2 3 3 7" xfId="20823" xr:uid="{00000000-0005-0000-0000-000063510000}"/>
    <cellStyle name="Note 2 2 3 4" xfId="20824" xr:uid="{00000000-0005-0000-0000-000064510000}"/>
    <cellStyle name="Note 2 2 3 4 2" xfId="20825" xr:uid="{00000000-0005-0000-0000-000065510000}"/>
    <cellStyle name="Note 2 2 3 4 2 2" xfId="20826" xr:uid="{00000000-0005-0000-0000-000066510000}"/>
    <cellStyle name="Note 2 2 3 4 2 2 2" xfId="20827" xr:uid="{00000000-0005-0000-0000-000067510000}"/>
    <cellStyle name="Note 2 2 3 4 2 3" xfId="20828" xr:uid="{00000000-0005-0000-0000-000068510000}"/>
    <cellStyle name="Note 2 2 3 4 3" xfId="20829" xr:uid="{00000000-0005-0000-0000-000069510000}"/>
    <cellStyle name="Note 2 2 3 4 3 2" xfId="20830" xr:uid="{00000000-0005-0000-0000-00006A510000}"/>
    <cellStyle name="Note 2 2 3 4 4" xfId="20831" xr:uid="{00000000-0005-0000-0000-00006B510000}"/>
    <cellStyle name="Note 2 2 3 4 4 2" xfId="20832" xr:uid="{00000000-0005-0000-0000-00006C510000}"/>
    <cellStyle name="Note 2 2 3 4 5" xfId="20833" xr:uid="{00000000-0005-0000-0000-00006D510000}"/>
    <cellStyle name="Note 2 2 3 5" xfId="20834" xr:uid="{00000000-0005-0000-0000-00006E510000}"/>
    <cellStyle name="Note 2 2 3 5 2" xfId="20835" xr:uid="{00000000-0005-0000-0000-00006F510000}"/>
    <cellStyle name="Note 2 2 3 5 2 2" xfId="20836" xr:uid="{00000000-0005-0000-0000-000070510000}"/>
    <cellStyle name="Note 2 2 3 5 2 2 2" xfId="20837" xr:uid="{00000000-0005-0000-0000-000071510000}"/>
    <cellStyle name="Note 2 2 3 5 2 3" xfId="20838" xr:uid="{00000000-0005-0000-0000-000072510000}"/>
    <cellStyle name="Note 2 2 3 5 3" xfId="20839" xr:uid="{00000000-0005-0000-0000-000073510000}"/>
    <cellStyle name="Note 2 2 3 5 3 2" xfId="20840" xr:uid="{00000000-0005-0000-0000-000074510000}"/>
    <cellStyle name="Note 2 2 3 5 4" xfId="20841" xr:uid="{00000000-0005-0000-0000-000075510000}"/>
    <cellStyle name="Note 2 2 3 5 4 2" xfId="20842" xr:uid="{00000000-0005-0000-0000-000076510000}"/>
    <cellStyle name="Note 2 2 3 5 5" xfId="20843" xr:uid="{00000000-0005-0000-0000-000077510000}"/>
    <cellStyle name="Note 2 2 3 6" xfId="20844" xr:uid="{00000000-0005-0000-0000-000078510000}"/>
    <cellStyle name="Note 2 2 3 6 2" xfId="20845" xr:uid="{00000000-0005-0000-0000-000079510000}"/>
    <cellStyle name="Note 2 2 3 7" xfId="20846" xr:uid="{00000000-0005-0000-0000-00007A510000}"/>
    <cellStyle name="Note 2 2 3 7 2" xfId="20847" xr:uid="{00000000-0005-0000-0000-00007B510000}"/>
    <cellStyle name="Note 2 2 3 8" xfId="20848" xr:uid="{00000000-0005-0000-0000-00007C510000}"/>
    <cellStyle name="Note 2 2 3 8 2" xfId="20849" xr:uid="{00000000-0005-0000-0000-00007D510000}"/>
    <cellStyle name="Note 2 2 3 9" xfId="20850" xr:uid="{00000000-0005-0000-0000-00007E510000}"/>
    <cellStyle name="Note 2 2 4" xfId="20851" xr:uid="{00000000-0005-0000-0000-00007F510000}"/>
    <cellStyle name="Note 2 2 4 2" xfId="20852" xr:uid="{00000000-0005-0000-0000-000080510000}"/>
    <cellStyle name="Note 2 2 4 2 2" xfId="20853" xr:uid="{00000000-0005-0000-0000-000081510000}"/>
    <cellStyle name="Note 2 2 4 2 2 2" xfId="20854" xr:uid="{00000000-0005-0000-0000-000082510000}"/>
    <cellStyle name="Note 2 2 4 2 2 2 2" xfId="20855" xr:uid="{00000000-0005-0000-0000-000083510000}"/>
    <cellStyle name="Note 2 2 4 2 2 2 2 2" xfId="20856" xr:uid="{00000000-0005-0000-0000-000084510000}"/>
    <cellStyle name="Note 2 2 4 2 2 2 3" xfId="20857" xr:uid="{00000000-0005-0000-0000-000085510000}"/>
    <cellStyle name="Note 2 2 4 2 2 2 3 2" xfId="20858" xr:uid="{00000000-0005-0000-0000-000086510000}"/>
    <cellStyle name="Note 2 2 4 2 2 2 4" xfId="20859" xr:uid="{00000000-0005-0000-0000-000087510000}"/>
    <cellStyle name="Note 2 2 4 2 2 3" xfId="20860" xr:uid="{00000000-0005-0000-0000-000088510000}"/>
    <cellStyle name="Note 2 2 4 2 2 3 2" xfId="20861" xr:uid="{00000000-0005-0000-0000-000089510000}"/>
    <cellStyle name="Note 2 2 4 2 2 4" xfId="20862" xr:uid="{00000000-0005-0000-0000-00008A510000}"/>
    <cellStyle name="Note 2 2 4 2 2 4 2" xfId="20863" xr:uid="{00000000-0005-0000-0000-00008B510000}"/>
    <cellStyle name="Note 2 2 4 2 2 5" xfId="20864" xr:uid="{00000000-0005-0000-0000-00008C510000}"/>
    <cellStyle name="Note 2 2 4 2 2 5 2" xfId="20865" xr:uid="{00000000-0005-0000-0000-00008D510000}"/>
    <cellStyle name="Note 2 2 4 2 2 6" xfId="20866" xr:uid="{00000000-0005-0000-0000-00008E510000}"/>
    <cellStyle name="Note 2 2 4 2 3" xfId="20867" xr:uid="{00000000-0005-0000-0000-00008F510000}"/>
    <cellStyle name="Note 2 2 4 2 3 2" xfId="20868" xr:uid="{00000000-0005-0000-0000-000090510000}"/>
    <cellStyle name="Note 2 2 4 2 3 2 2" xfId="20869" xr:uid="{00000000-0005-0000-0000-000091510000}"/>
    <cellStyle name="Note 2 2 4 2 3 3" xfId="20870" xr:uid="{00000000-0005-0000-0000-000092510000}"/>
    <cellStyle name="Note 2 2 4 2 3 3 2" xfId="20871" xr:uid="{00000000-0005-0000-0000-000093510000}"/>
    <cellStyle name="Note 2 2 4 2 3 4" xfId="20872" xr:uid="{00000000-0005-0000-0000-000094510000}"/>
    <cellStyle name="Note 2 2 4 2 4" xfId="20873" xr:uid="{00000000-0005-0000-0000-000095510000}"/>
    <cellStyle name="Note 2 2 4 2 4 2" xfId="20874" xr:uid="{00000000-0005-0000-0000-000096510000}"/>
    <cellStyle name="Note 2 2 4 2 5" xfId="20875" xr:uid="{00000000-0005-0000-0000-000097510000}"/>
    <cellStyle name="Note 2 2 4 2 5 2" xfId="20876" xr:uid="{00000000-0005-0000-0000-000098510000}"/>
    <cellStyle name="Note 2 2 4 2 6" xfId="20877" xr:uid="{00000000-0005-0000-0000-000099510000}"/>
    <cellStyle name="Note 2 2 4 2 6 2" xfId="20878" xr:uid="{00000000-0005-0000-0000-00009A510000}"/>
    <cellStyle name="Note 2 2 4 2 7" xfId="20879" xr:uid="{00000000-0005-0000-0000-00009B510000}"/>
    <cellStyle name="Note 2 2 4 2 7 2" xfId="20880" xr:uid="{00000000-0005-0000-0000-00009C510000}"/>
    <cellStyle name="Note 2 2 4 2 8" xfId="20881" xr:uid="{00000000-0005-0000-0000-00009D510000}"/>
    <cellStyle name="Note 2 2 4 3" xfId="20882" xr:uid="{00000000-0005-0000-0000-00009E510000}"/>
    <cellStyle name="Note 2 2 4 3 2" xfId="20883" xr:uid="{00000000-0005-0000-0000-00009F510000}"/>
    <cellStyle name="Note 2 2 4 3 2 2" xfId="20884" xr:uid="{00000000-0005-0000-0000-0000A0510000}"/>
    <cellStyle name="Note 2 2 4 3 2 2 2" xfId="20885" xr:uid="{00000000-0005-0000-0000-0000A1510000}"/>
    <cellStyle name="Note 2 2 4 3 2 3" xfId="20886" xr:uid="{00000000-0005-0000-0000-0000A2510000}"/>
    <cellStyle name="Note 2 2 4 3 2 3 2" xfId="20887" xr:uid="{00000000-0005-0000-0000-0000A3510000}"/>
    <cellStyle name="Note 2 2 4 3 2 4" xfId="20888" xr:uid="{00000000-0005-0000-0000-0000A4510000}"/>
    <cellStyle name="Note 2 2 4 3 2 4 2" xfId="20889" xr:uid="{00000000-0005-0000-0000-0000A5510000}"/>
    <cellStyle name="Note 2 2 4 3 2 5" xfId="20890" xr:uid="{00000000-0005-0000-0000-0000A6510000}"/>
    <cellStyle name="Note 2 2 4 3 3" xfId="20891" xr:uid="{00000000-0005-0000-0000-0000A7510000}"/>
    <cellStyle name="Note 2 2 4 3 3 2" xfId="20892" xr:uid="{00000000-0005-0000-0000-0000A8510000}"/>
    <cellStyle name="Note 2 2 4 3 4" xfId="20893" xr:uid="{00000000-0005-0000-0000-0000A9510000}"/>
    <cellStyle name="Note 2 2 4 3 4 2" xfId="20894" xr:uid="{00000000-0005-0000-0000-0000AA510000}"/>
    <cellStyle name="Note 2 2 4 3 5" xfId="20895" xr:uid="{00000000-0005-0000-0000-0000AB510000}"/>
    <cellStyle name="Note 2 2 4 3 5 2" xfId="20896" xr:uid="{00000000-0005-0000-0000-0000AC510000}"/>
    <cellStyle name="Note 2 2 4 3 6" xfId="20897" xr:uid="{00000000-0005-0000-0000-0000AD510000}"/>
    <cellStyle name="Note 2 2 4 3 6 2" xfId="20898" xr:uid="{00000000-0005-0000-0000-0000AE510000}"/>
    <cellStyle name="Note 2 2 4 3 7" xfId="20899" xr:uid="{00000000-0005-0000-0000-0000AF510000}"/>
    <cellStyle name="Note 2 2 4 4" xfId="20900" xr:uid="{00000000-0005-0000-0000-0000B0510000}"/>
    <cellStyle name="Note 2 2 4 4 2" xfId="20901" xr:uid="{00000000-0005-0000-0000-0000B1510000}"/>
    <cellStyle name="Note 2 2 4 4 2 2" xfId="20902" xr:uid="{00000000-0005-0000-0000-0000B2510000}"/>
    <cellStyle name="Note 2 2 4 4 3" xfId="20903" xr:uid="{00000000-0005-0000-0000-0000B3510000}"/>
    <cellStyle name="Note 2 2 4 4 3 2" xfId="20904" xr:uid="{00000000-0005-0000-0000-0000B4510000}"/>
    <cellStyle name="Note 2 2 4 4 4" xfId="20905" xr:uid="{00000000-0005-0000-0000-0000B5510000}"/>
    <cellStyle name="Note 2 2 4 5" xfId="20906" xr:uid="{00000000-0005-0000-0000-0000B6510000}"/>
    <cellStyle name="Note 2 2 4 5 2" xfId="20907" xr:uid="{00000000-0005-0000-0000-0000B7510000}"/>
    <cellStyle name="Note 2 2 4 6" xfId="20908" xr:uid="{00000000-0005-0000-0000-0000B8510000}"/>
    <cellStyle name="Note 2 2 4 6 2" xfId="20909" xr:uid="{00000000-0005-0000-0000-0000B9510000}"/>
    <cellStyle name="Note 2 2 4 7" xfId="20910" xr:uid="{00000000-0005-0000-0000-0000BA510000}"/>
    <cellStyle name="Note 2 2 4 7 2" xfId="20911" xr:uid="{00000000-0005-0000-0000-0000BB510000}"/>
    <cellStyle name="Note 2 2 4 8" xfId="20912" xr:uid="{00000000-0005-0000-0000-0000BC510000}"/>
    <cellStyle name="Note 2 2 4 9" xfId="20913" xr:uid="{00000000-0005-0000-0000-0000BD510000}"/>
    <cellStyle name="Note 2 2 5" xfId="20914" xr:uid="{00000000-0005-0000-0000-0000BE510000}"/>
    <cellStyle name="Note 2 2 5 2" xfId="20915" xr:uid="{00000000-0005-0000-0000-0000BF510000}"/>
    <cellStyle name="Note 2 2 5 2 2" xfId="20916" xr:uid="{00000000-0005-0000-0000-0000C0510000}"/>
    <cellStyle name="Note 2 2 5 2 2 2" xfId="20917" xr:uid="{00000000-0005-0000-0000-0000C1510000}"/>
    <cellStyle name="Note 2 2 5 2 3" xfId="20918" xr:uid="{00000000-0005-0000-0000-0000C2510000}"/>
    <cellStyle name="Note 2 2 5 3" xfId="20919" xr:uid="{00000000-0005-0000-0000-0000C3510000}"/>
    <cellStyle name="Note 2 2 5 3 2" xfId="20920" xr:uid="{00000000-0005-0000-0000-0000C4510000}"/>
    <cellStyle name="Note 2 2 5 3 2 2" xfId="20921" xr:uid="{00000000-0005-0000-0000-0000C5510000}"/>
    <cellStyle name="Note 2 2 5 3 3" xfId="20922" xr:uid="{00000000-0005-0000-0000-0000C6510000}"/>
    <cellStyle name="Note 2 2 5 4" xfId="20923" xr:uid="{00000000-0005-0000-0000-0000C7510000}"/>
    <cellStyle name="Note 2 2 5 4 2" xfId="20924" xr:uid="{00000000-0005-0000-0000-0000C8510000}"/>
    <cellStyle name="Note 2 2 5 5" xfId="20925" xr:uid="{00000000-0005-0000-0000-0000C9510000}"/>
    <cellStyle name="Note 2 2 5 5 2" xfId="20926" xr:uid="{00000000-0005-0000-0000-0000CA510000}"/>
    <cellStyle name="Note 2 2 5 6" xfId="20927" xr:uid="{00000000-0005-0000-0000-0000CB510000}"/>
    <cellStyle name="Note 2 2 5 7" xfId="20928" xr:uid="{00000000-0005-0000-0000-0000CC510000}"/>
    <cellStyle name="Note 2 2 6" xfId="20929" xr:uid="{00000000-0005-0000-0000-0000CD510000}"/>
    <cellStyle name="Note 2 2 6 2" xfId="20930" xr:uid="{00000000-0005-0000-0000-0000CE510000}"/>
    <cellStyle name="Note 2 2 6 2 2" xfId="20931" xr:uid="{00000000-0005-0000-0000-0000CF510000}"/>
    <cellStyle name="Note 2 2 6 2 2 2" xfId="20932" xr:uid="{00000000-0005-0000-0000-0000D0510000}"/>
    <cellStyle name="Note 2 2 6 2 3" xfId="20933" xr:uid="{00000000-0005-0000-0000-0000D1510000}"/>
    <cellStyle name="Note 2 2 6 3" xfId="20934" xr:uid="{00000000-0005-0000-0000-0000D2510000}"/>
    <cellStyle name="Note 2 2 6 3 2" xfId="20935" xr:uid="{00000000-0005-0000-0000-0000D3510000}"/>
    <cellStyle name="Note 2 2 6 4" xfId="20936" xr:uid="{00000000-0005-0000-0000-0000D4510000}"/>
    <cellStyle name="Note 2 2 6 4 2" xfId="20937" xr:uid="{00000000-0005-0000-0000-0000D5510000}"/>
    <cellStyle name="Note 2 2 6 5" xfId="20938" xr:uid="{00000000-0005-0000-0000-0000D6510000}"/>
    <cellStyle name="Note 2 3" xfId="20939" xr:uid="{00000000-0005-0000-0000-0000D7510000}"/>
    <cellStyle name="Note 2 3 10" xfId="20940" xr:uid="{00000000-0005-0000-0000-0000D8510000}"/>
    <cellStyle name="Note 2 3 10 2" xfId="20941" xr:uid="{00000000-0005-0000-0000-0000D9510000}"/>
    <cellStyle name="Note 2 3 11" xfId="20942" xr:uid="{00000000-0005-0000-0000-0000DA510000}"/>
    <cellStyle name="Note 2 3 11 2" xfId="20943" xr:uid="{00000000-0005-0000-0000-0000DB510000}"/>
    <cellStyle name="Note 2 3 11 3" xfId="20944" xr:uid="{00000000-0005-0000-0000-0000DC510000}"/>
    <cellStyle name="Note 2 3 12" xfId="20945" xr:uid="{00000000-0005-0000-0000-0000DD510000}"/>
    <cellStyle name="Note 2 3 13" xfId="20946" xr:uid="{00000000-0005-0000-0000-0000DE510000}"/>
    <cellStyle name="Note 2 3 14" xfId="20947" xr:uid="{00000000-0005-0000-0000-0000DF510000}"/>
    <cellStyle name="Note 2 3 15" xfId="20948" xr:uid="{00000000-0005-0000-0000-0000E0510000}"/>
    <cellStyle name="Note 2 3 2" xfId="20949" xr:uid="{00000000-0005-0000-0000-0000E1510000}"/>
    <cellStyle name="Note 2 3 2 2" xfId="20950" xr:uid="{00000000-0005-0000-0000-0000E2510000}"/>
    <cellStyle name="Note 2 3 2 2 10" xfId="20951" xr:uid="{00000000-0005-0000-0000-0000E3510000}"/>
    <cellStyle name="Note 2 3 2 2 10 2" xfId="20952" xr:uid="{00000000-0005-0000-0000-0000E4510000}"/>
    <cellStyle name="Note 2 3 2 2 10 3" xfId="20953" xr:uid="{00000000-0005-0000-0000-0000E5510000}"/>
    <cellStyle name="Note 2 3 2 2 10 4" xfId="20954" xr:uid="{00000000-0005-0000-0000-0000E6510000}"/>
    <cellStyle name="Note 2 3 2 2 10 5" xfId="20955" xr:uid="{00000000-0005-0000-0000-0000E7510000}"/>
    <cellStyle name="Note 2 3 2 2 10 6" xfId="20956" xr:uid="{00000000-0005-0000-0000-0000E8510000}"/>
    <cellStyle name="Note 2 3 2 2 11" xfId="20957" xr:uid="{00000000-0005-0000-0000-0000E9510000}"/>
    <cellStyle name="Note 2 3 2 2 11 2" xfId="20958" xr:uid="{00000000-0005-0000-0000-0000EA510000}"/>
    <cellStyle name="Note 2 3 2 2 11 3" xfId="20959" xr:uid="{00000000-0005-0000-0000-0000EB510000}"/>
    <cellStyle name="Note 2 3 2 2 11 4" xfId="20960" xr:uid="{00000000-0005-0000-0000-0000EC510000}"/>
    <cellStyle name="Note 2 3 2 2 11 5" xfId="20961" xr:uid="{00000000-0005-0000-0000-0000ED510000}"/>
    <cellStyle name="Note 2 3 2 2 11 6" xfId="20962" xr:uid="{00000000-0005-0000-0000-0000EE510000}"/>
    <cellStyle name="Note 2 3 2 2 12" xfId="20963" xr:uid="{00000000-0005-0000-0000-0000EF510000}"/>
    <cellStyle name="Note 2 3 2 2 13" xfId="20964" xr:uid="{00000000-0005-0000-0000-0000F0510000}"/>
    <cellStyle name="Note 2 3 2 2 14" xfId="20965" xr:uid="{00000000-0005-0000-0000-0000F1510000}"/>
    <cellStyle name="Note 2 3 2 2 15" xfId="20966" xr:uid="{00000000-0005-0000-0000-0000F2510000}"/>
    <cellStyle name="Note 2 3 2 2 16" xfId="20967" xr:uid="{00000000-0005-0000-0000-0000F3510000}"/>
    <cellStyle name="Note 2 3 2 2 17" xfId="20968" xr:uid="{00000000-0005-0000-0000-0000F4510000}"/>
    <cellStyle name="Note 2 3 2 2 2" xfId="20969" xr:uid="{00000000-0005-0000-0000-0000F5510000}"/>
    <cellStyle name="Note 2 3 2 2 2 2" xfId="20970" xr:uid="{00000000-0005-0000-0000-0000F6510000}"/>
    <cellStyle name="Note 2 3 2 2 2 2 2" xfId="20971" xr:uid="{00000000-0005-0000-0000-0000F7510000}"/>
    <cellStyle name="Note 2 3 2 2 2 2 2 2" xfId="20972" xr:uid="{00000000-0005-0000-0000-0000F8510000}"/>
    <cellStyle name="Note 2 3 2 2 2 2 2 2 2" xfId="20973" xr:uid="{00000000-0005-0000-0000-0000F9510000}"/>
    <cellStyle name="Note 2 3 2 2 2 2 2 2 2 2" xfId="20974" xr:uid="{00000000-0005-0000-0000-0000FA510000}"/>
    <cellStyle name="Note 2 3 2 2 2 2 2 2 3" xfId="20975" xr:uid="{00000000-0005-0000-0000-0000FB510000}"/>
    <cellStyle name="Note 2 3 2 2 2 2 2 2 3 2" xfId="20976" xr:uid="{00000000-0005-0000-0000-0000FC510000}"/>
    <cellStyle name="Note 2 3 2 2 2 2 2 2 4" xfId="20977" xr:uid="{00000000-0005-0000-0000-0000FD510000}"/>
    <cellStyle name="Note 2 3 2 2 2 2 2 3" xfId="20978" xr:uid="{00000000-0005-0000-0000-0000FE510000}"/>
    <cellStyle name="Note 2 3 2 2 2 2 2 3 2" xfId="20979" xr:uid="{00000000-0005-0000-0000-0000FF510000}"/>
    <cellStyle name="Note 2 3 2 2 2 2 2 4" xfId="20980" xr:uid="{00000000-0005-0000-0000-000000520000}"/>
    <cellStyle name="Note 2 3 2 2 2 2 2 4 2" xfId="20981" xr:uid="{00000000-0005-0000-0000-000001520000}"/>
    <cellStyle name="Note 2 3 2 2 2 2 2 5" xfId="20982" xr:uid="{00000000-0005-0000-0000-000002520000}"/>
    <cellStyle name="Note 2 3 2 2 2 2 2 5 2" xfId="20983" xr:uid="{00000000-0005-0000-0000-000003520000}"/>
    <cellStyle name="Note 2 3 2 2 2 2 2 6" xfId="20984" xr:uid="{00000000-0005-0000-0000-000004520000}"/>
    <cellStyle name="Note 2 3 2 2 2 2 2 6 2" xfId="20985" xr:uid="{00000000-0005-0000-0000-000005520000}"/>
    <cellStyle name="Note 2 3 2 2 2 2 2 7" xfId="20986" xr:uid="{00000000-0005-0000-0000-000006520000}"/>
    <cellStyle name="Note 2 3 2 2 2 2 2 8" xfId="20987" xr:uid="{00000000-0005-0000-0000-000007520000}"/>
    <cellStyle name="Note 2 3 2 2 2 2 3" xfId="20988" xr:uid="{00000000-0005-0000-0000-000008520000}"/>
    <cellStyle name="Note 2 3 2 2 2 2 3 2" xfId="20989" xr:uid="{00000000-0005-0000-0000-000009520000}"/>
    <cellStyle name="Note 2 3 2 2 2 2 3 2 2" xfId="20990" xr:uid="{00000000-0005-0000-0000-00000A520000}"/>
    <cellStyle name="Note 2 3 2 2 2 2 3 2 2 2" xfId="20991" xr:uid="{00000000-0005-0000-0000-00000B520000}"/>
    <cellStyle name="Note 2 3 2 2 2 2 3 2 3" xfId="20992" xr:uid="{00000000-0005-0000-0000-00000C520000}"/>
    <cellStyle name="Note 2 3 2 2 2 2 3 3" xfId="20993" xr:uid="{00000000-0005-0000-0000-00000D520000}"/>
    <cellStyle name="Note 2 3 2 2 2 2 3 3 2" xfId="20994" xr:uid="{00000000-0005-0000-0000-00000E520000}"/>
    <cellStyle name="Note 2 3 2 2 2 2 3 4" xfId="20995" xr:uid="{00000000-0005-0000-0000-00000F520000}"/>
    <cellStyle name="Note 2 3 2 2 2 2 3 4 2" xfId="20996" xr:uid="{00000000-0005-0000-0000-000010520000}"/>
    <cellStyle name="Note 2 3 2 2 2 2 3 5" xfId="20997" xr:uid="{00000000-0005-0000-0000-000011520000}"/>
    <cellStyle name="Note 2 3 2 2 2 2 4" xfId="20998" xr:uid="{00000000-0005-0000-0000-000012520000}"/>
    <cellStyle name="Note 2 3 2 2 2 2 4 2" xfId="20999" xr:uid="{00000000-0005-0000-0000-000013520000}"/>
    <cellStyle name="Note 2 3 2 2 2 2 5" xfId="21000" xr:uid="{00000000-0005-0000-0000-000014520000}"/>
    <cellStyle name="Note 2 3 2 2 2 2 6" xfId="21001" xr:uid="{00000000-0005-0000-0000-000015520000}"/>
    <cellStyle name="Note 2 3 2 2 2 3" xfId="21002" xr:uid="{00000000-0005-0000-0000-000016520000}"/>
    <cellStyle name="Note 2 3 2 2 2 3 2" xfId="21003" xr:uid="{00000000-0005-0000-0000-000017520000}"/>
    <cellStyle name="Note 2 3 2 2 2 3 2 2" xfId="21004" xr:uid="{00000000-0005-0000-0000-000018520000}"/>
    <cellStyle name="Note 2 3 2 2 2 3 2 2 2" xfId="21005" xr:uid="{00000000-0005-0000-0000-000019520000}"/>
    <cellStyle name="Note 2 3 2 2 2 3 2 3" xfId="21006" xr:uid="{00000000-0005-0000-0000-00001A520000}"/>
    <cellStyle name="Note 2 3 2 2 2 3 2 3 2" xfId="21007" xr:uid="{00000000-0005-0000-0000-00001B520000}"/>
    <cellStyle name="Note 2 3 2 2 2 3 2 4" xfId="21008" xr:uid="{00000000-0005-0000-0000-00001C520000}"/>
    <cellStyle name="Note 2 3 2 2 2 3 3" xfId="21009" xr:uid="{00000000-0005-0000-0000-00001D520000}"/>
    <cellStyle name="Note 2 3 2 2 2 3 3 2" xfId="21010" xr:uid="{00000000-0005-0000-0000-00001E520000}"/>
    <cellStyle name="Note 2 3 2 2 2 3 4" xfId="21011" xr:uid="{00000000-0005-0000-0000-00001F520000}"/>
    <cellStyle name="Note 2 3 2 2 2 3 4 2" xfId="21012" xr:uid="{00000000-0005-0000-0000-000020520000}"/>
    <cellStyle name="Note 2 3 2 2 2 3 5" xfId="21013" xr:uid="{00000000-0005-0000-0000-000021520000}"/>
    <cellStyle name="Note 2 3 2 2 2 3 5 2" xfId="21014" xr:uid="{00000000-0005-0000-0000-000022520000}"/>
    <cellStyle name="Note 2 3 2 2 2 3 6" xfId="21015" xr:uid="{00000000-0005-0000-0000-000023520000}"/>
    <cellStyle name="Note 2 3 2 2 2 3 6 2" xfId="21016" xr:uid="{00000000-0005-0000-0000-000024520000}"/>
    <cellStyle name="Note 2 3 2 2 2 3 7" xfId="21017" xr:uid="{00000000-0005-0000-0000-000025520000}"/>
    <cellStyle name="Note 2 3 2 2 2 4" xfId="21018" xr:uid="{00000000-0005-0000-0000-000026520000}"/>
    <cellStyle name="Note 2 3 2 2 2 4 2" xfId="21019" xr:uid="{00000000-0005-0000-0000-000027520000}"/>
    <cellStyle name="Note 2 3 2 2 2 4 2 2" xfId="21020" xr:uid="{00000000-0005-0000-0000-000028520000}"/>
    <cellStyle name="Note 2 3 2 2 2 4 2 2 2" xfId="21021" xr:uid="{00000000-0005-0000-0000-000029520000}"/>
    <cellStyle name="Note 2 3 2 2 2 4 2 3" xfId="21022" xr:uid="{00000000-0005-0000-0000-00002A520000}"/>
    <cellStyle name="Note 2 3 2 2 2 4 3" xfId="21023" xr:uid="{00000000-0005-0000-0000-00002B520000}"/>
    <cellStyle name="Note 2 3 2 2 2 4 3 2" xfId="21024" xr:uid="{00000000-0005-0000-0000-00002C520000}"/>
    <cellStyle name="Note 2 3 2 2 2 4 4" xfId="21025" xr:uid="{00000000-0005-0000-0000-00002D520000}"/>
    <cellStyle name="Note 2 3 2 2 2 4 4 2" xfId="21026" xr:uid="{00000000-0005-0000-0000-00002E520000}"/>
    <cellStyle name="Note 2 3 2 2 2 4 5" xfId="21027" xr:uid="{00000000-0005-0000-0000-00002F520000}"/>
    <cellStyle name="Note 2 3 2 2 2 4 5 2" xfId="21028" xr:uid="{00000000-0005-0000-0000-000030520000}"/>
    <cellStyle name="Note 2 3 2 2 2 4 6" xfId="21029" xr:uid="{00000000-0005-0000-0000-000031520000}"/>
    <cellStyle name="Note 2 3 2 2 2 5" xfId="21030" xr:uid="{00000000-0005-0000-0000-000032520000}"/>
    <cellStyle name="Note 2 3 2 2 2 5 2" xfId="21031" xr:uid="{00000000-0005-0000-0000-000033520000}"/>
    <cellStyle name="Note 2 3 2 2 2 5 3" xfId="21032" xr:uid="{00000000-0005-0000-0000-000034520000}"/>
    <cellStyle name="Note 2 3 2 2 2 6" xfId="21033" xr:uid="{00000000-0005-0000-0000-000035520000}"/>
    <cellStyle name="Note 2 3 2 2 2 6 2" xfId="21034" xr:uid="{00000000-0005-0000-0000-000036520000}"/>
    <cellStyle name="Note 2 3 2 2 2 6 3" xfId="21035" xr:uid="{00000000-0005-0000-0000-000037520000}"/>
    <cellStyle name="Note 2 3 2 2 2 7" xfId="21036" xr:uid="{00000000-0005-0000-0000-000038520000}"/>
    <cellStyle name="Note 2 3 2 2 2 7 2" xfId="21037" xr:uid="{00000000-0005-0000-0000-000039520000}"/>
    <cellStyle name="Note 2 3 2 2 2 8" xfId="21038" xr:uid="{00000000-0005-0000-0000-00003A520000}"/>
    <cellStyle name="Note 2 3 2 2 2 9" xfId="21039" xr:uid="{00000000-0005-0000-0000-00003B520000}"/>
    <cellStyle name="Note 2 3 2 2 3" xfId="21040" xr:uid="{00000000-0005-0000-0000-00003C520000}"/>
    <cellStyle name="Note 2 3 2 2 3 2" xfId="21041" xr:uid="{00000000-0005-0000-0000-00003D520000}"/>
    <cellStyle name="Note 2 3 2 2 3 2 2" xfId="21042" xr:uid="{00000000-0005-0000-0000-00003E520000}"/>
    <cellStyle name="Note 2 3 2 2 3 2 2 2" xfId="21043" xr:uid="{00000000-0005-0000-0000-00003F520000}"/>
    <cellStyle name="Note 2 3 2 2 3 2 2 2 2" xfId="21044" xr:uid="{00000000-0005-0000-0000-000040520000}"/>
    <cellStyle name="Note 2 3 2 2 3 2 2 3" xfId="21045" xr:uid="{00000000-0005-0000-0000-000041520000}"/>
    <cellStyle name="Note 2 3 2 2 3 2 2 3 2" xfId="21046" xr:uid="{00000000-0005-0000-0000-000042520000}"/>
    <cellStyle name="Note 2 3 2 2 3 2 2 4" xfId="21047" xr:uid="{00000000-0005-0000-0000-000043520000}"/>
    <cellStyle name="Note 2 3 2 2 3 2 3" xfId="21048" xr:uid="{00000000-0005-0000-0000-000044520000}"/>
    <cellStyle name="Note 2 3 2 2 3 2 3 2" xfId="21049" xr:uid="{00000000-0005-0000-0000-000045520000}"/>
    <cellStyle name="Note 2 3 2 2 3 2 4" xfId="21050" xr:uid="{00000000-0005-0000-0000-000046520000}"/>
    <cellStyle name="Note 2 3 2 2 3 2 4 2" xfId="21051" xr:uid="{00000000-0005-0000-0000-000047520000}"/>
    <cellStyle name="Note 2 3 2 2 3 2 5" xfId="21052" xr:uid="{00000000-0005-0000-0000-000048520000}"/>
    <cellStyle name="Note 2 3 2 2 3 2 5 2" xfId="21053" xr:uid="{00000000-0005-0000-0000-000049520000}"/>
    <cellStyle name="Note 2 3 2 2 3 2 6" xfId="21054" xr:uid="{00000000-0005-0000-0000-00004A520000}"/>
    <cellStyle name="Note 2 3 2 2 3 3" xfId="21055" xr:uid="{00000000-0005-0000-0000-00004B520000}"/>
    <cellStyle name="Note 2 3 2 2 3 3 2" xfId="21056" xr:uid="{00000000-0005-0000-0000-00004C520000}"/>
    <cellStyle name="Note 2 3 2 2 3 3 2 2" xfId="21057" xr:uid="{00000000-0005-0000-0000-00004D520000}"/>
    <cellStyle name="Note 2 3 2 2 3 3 3" xfId="21058" xr:uid="{00000000-0005-0000-0000-00004E520000}"/>
    <cellStyle name="Note 2 3 2 2 3 3 3 2" xfId="21059" xr:uid="{00000000-0005-0000-0000-00004F520000}"/>
    <cellStyle name="Note 2 3 2 2 3 3 4" xfId="21060" xr:uid="{00000000-0005-0000-0000-000050520000}"/>
    <cellStyle name="Note 2 3 2 2 3 3 4 2" xfId="21061" xr:uid="{00000000-0005-0000-0000-000051520000}"/>
    <cellStyle name="Note 2 3 2 2 3 3 5" xfId="21062" xr:uid="{00000000-0005-0000-0000-000052520000}"/>
    <cellStyle name="Note 2 3 2 2 3 3 6" xfId="21063" xr:uid="{00000000-0005-0000-0000-000053520000}"/>
    <cellStyle name="Note 2 3 2 2 3 4" xfId="21064" xr:uid="{00000000-0005-0000-0000-000054520000}"/>
    <cellStyle name="Note 2 3 2 2 3 4 2" xfId="21065" xr:uid="{00000000-0005-0000-0000-000055520000}"/>
    <cellStyle name="Note 2 3 2 2 3 5" xfId="21066" xr:uid="{00000000-0005-0000-0000-000056520000}"/>
    <cellStyle name="Note 2 3 2 2 3 5 2" xfId="21067" xr:uid="{00000000-0005-0000-0000-000057520000}"/>
    <cellStyle name="Note 2 3 2 2 3 6" xfId="21068" xr:uid="{00000000-0005-0000-0000-000058520000}"/>
    <cellStyle name="Note 2 3 2 2 3 7" xfId="21069" xr:uid="{00000000-0005-0000-0000-000059520000}"/>
    <cellStyle name="Note 2 3 2 2 3 8" xfId="21070" xr:uid="{00000000-0005-0000-0000-00005A520000}"/>
    <cellStyle name="Note 2 3 2 2 4" xfId="21071" xr:uid="{00000000-0005-0000-0000-00005B520000}"/>
    <cellStyle name="Note 2 3 2 2 4 2" xfId="21072" xr:uid="{00000000-0005-0000-0000-00005C520000}"/>
    <cellStyle name="Note 2 3 2 2 4 2 2" xfId="21073" xr:uid="{00000000-0005-0000-0000-00005D520000}"/>
    <cellStyle name="Note 2 3 2 2 4 2 2 2" xfId="21074" xr:uid="{00000000-0005-0000-0000-00005E520000}"/>
    <cellStyle name="Note 2 3 2 2 4 2 3" xfId="21075" xr:uid="{00000000-0005-0000-0000-00005F520000}"/>
    <cellStyle name="Note 2 3 2 2 4 2 3 2" xfId="21076" xr:uid="{00000000-0005-0000-0000-000060520000}"/>
    <cellStyle name="Note 2 3 2 2 4 2 4" xfId="21077" xr:uid="{00000000-0005-0000-0000-000061520000}"/>
    <cellStyle name="Note 2 3 2 2 4 2 4 2" xfId="21078" xr:uid="{00000000-0005-0000-0000-000062520000}"/>
    <cellStyle name="Note 2 3 2 2 4 2 5" xfId="21079" xr:uid="{00000000-0005-0000-0000-000063520000}"/>
    <cellStyle name="Note 2 3 2 2 4 2 6" xfId="21080" xr:uid="{00000000-0005-0000-0000-000064520000}"/>
    <cellStyle name="Note 2 3 2 2 4 3" xfId="21081" xr:uid="{00000000-0005-0000-0000-000065520000}"/>
    <cellStyle name="Note 2 3 2 2 4 3 2" xfId="21082" xr:uid="{00000000-0005-0000-0000-000066520000}"/>
    <cellStyle name="Note 2 3 2 2 4 3 2 2" xfId="21083" xr:uid="{00000000-0005-0000-0000-000067520000}"/>
    <cellStyle name="Note 2 3 2 2 4 3 3" xfId="21084" xr:uid="{00000000-0005-0000-0000-000068520000}"/>
    <cellStyle name="Note 2 3 2 2 4 3 4" xfId="21085" xr:uid="{00000000-0005-0000-0000-000069520000}"/>
    <cellStyle name="Note 2 3 2 2 4 3 5" xfId="21086" xr:uid="{00000000-0005-0000-0000-00006A520000}"/>
    <cellStyle name="Note 2 3 2 2 4 3 6" xfId="21087" xr:uid="{00000000-0005-0000-0000-00006B520000}"/>
    <cellStyle name="Note 2 3 2 2 4 4" xfId="21088" xr:uid="{00000000-0005-0000-0000-00006C520000}"/>
    <cellStyle name="Note 2 3 2 2 4 4 2" xfId="21089" xr:uid="{00000000-0005-0000-0000-00006D520000}"/>
    <cellStyle name="Note 2 3 2 2 4 5" xfId="21090" xr:uid="{00000000-0005-0000-0000-00006E520000}"/>
    <cellStyle name="Note 2 3 2 2 4 6" xfId="21091" xr:uid="{00000000-0005-0000-0000-00006F520000}"/>
    <cellStyle name="Note 2 3 2 2 4 7" xfId="21092" xr:uid="{00000000-0005-0000-0000-000070520000}"/>
    <cellStyle name="Note 2 3 2 2 4 8" xfId="21093" xr:uid="{00000000-0005-0000-0000-000071520000}"/>
    <cellStyle name="Note 2 3 2 2 5" xfId="21094" xr:uid="{00000000-0005-0000-0000-000072520000}"/>
    <cellStyle name="Note 2 3 2 2 5 2" xfId="21095" xr:uid="{00000000-0005-0000-0000-000073520000}"/>
    <cellStyle name="Note 2 3 2 2 5 2 2" xfId="21096" xr:uid="{00000000-0005-0000-0000-000074520000}"/>
    <cellStyle name="Note 2 3 2 2 5 2 2 2" xfId="21097" xr:uid="{00000000-0005-0000-0000-000075520000}"/>
    <cellStyle name="Note 2 3 2 2 5 2 3" xfId="21098" xr:uid="{00000000-0005-0000-0000-000076520000}"/>
    <cellStyle name="Note 2 3 2 2 5 2 4" xfId="21099" xr:uid="{00000000-0005-0000-0000-000077520000}"/>
    <cellStyle name="Note 2 3 2 2 5 2 5" xfId="21100" xr:uid="{00000000-0005-0000-0000-000078520000}"/>
    <cellStyle name="Note 2 3 2 2 5 2 6" xfId="21101" xr:uid="{00000000-0005-0000-0000-000079520000}"/>
    <cellStyle name="Note 2 3 2 2 5 3" xfId="21102" xr:uid="{00000000-0005-0000-0000-00007A520000}"/>
    <cellStyle name="Note 2 3 2 2 5 3 2" xfId="21103" xr:uid="{00000000-0005-0000-0000-00007B520000}"/>
    <cellStyle name="Note 2 3 2 2 5 3 2 2" xfId="21104" xr:uid="{00000000-0005-0000-0000-00007C520000}"/>
    <cellStyle name="Note 2 3 2 2 5 3 3" xfId="21105" xr:uid="{00000000-0005-0000-0000-00007D520000}"/>
    <cellStyle name="Note 2 3 2 2 5 3 4" xfId="21106" xr:uid="{00000000-0005-0000-0000-00007E520000}"/>
    <cellStyle name="Note 2 3 2 2 5 3 5" xfId="21107" xr:uid="{00000000-0005-0000-0000-00007F520000}"/>
    <cellStyle name="Note 2 3 2 2 5 3 6" xfId="21108" xr:uid="{00000000-0005-0000-0000-000080520000}"/>
    <cellStyle name="Note 2 3 2 2 5 4" xfId="21109" xr:uid="{00000000-0005-0000-0000-000081520000}"/>
    <cellStyle name="Note 2 3 2 2 5 4 2" xfId="21110" xr:uid="{00000000-0005-0000-0000-000082520000}"/>
    <cellStyle name="Note 2 3 2 2 5 5" xfId="21111" xr:uid="{00000000-0005-0000-0000-000083520000}"/>
    <cellStyle name="Note 2 3 2 2 5 5 2" xfId="21112" xr:uid="{00000000-0005-0000-0000-000084520000}"/>
    <cellStyle name="Note 2 3 2 2 5 6" xfId="21113" xr:uid="{00000000-0005-0000-0000-000085520000}"/>
    <cellStyle name="Note 2 3 2 2 5 7" xfId="21114" xr:uid="{00000000-0005-0000-0000-000086520000}"/>
    <cellStyle name="Note 2 3 2 2 5 8" xfId="21115" xr:uid="{00000000-0005-0000-0000-000087520000}"/>
    <cellStyle name="Note 2 3 2 2 6" xfId="21116" xr:uid="{00000000-0005-0000-0000-000088520000}"/>
    <cellStyle name="Note 2 3 2 2 6 2" xfId="21117" xr:uid="{00000000-0005-0000-0000-000089520000}"/>
    <cellStyle name="Note 2 3 2 2 6 2 2" xfId="21118" xr:uid="{00000000-0005-0000-0000-00008A520000}"/>
    <cellStyle name="Note 2 3 2 2 6 2 2 2" xfId="21119" xr:uid="{00000000-0005-0000-0000-00008B520000}"/>
    <cellStyle name="Note 2 3 2 2 6 2 3" xfId="21120" xr:uid="{00000000-0005-0000-0000-00008C520000}"/>
    <cellStyle name="Note 2 3 2 2 6 2 4" xfId="21121" xr:uid="{00000000-0005-0000-0000-00008D520000}"/>
    <cellStyle name="Note 2 3 2 2 6 2 5" xfId="21122" xr:uid="{00000000-0005-0000-0000-00008E520000}"/>
    <cellStyle name="Note 2 3 2 2 6 2 6" xfId="21123" xr:uid="{00000000-0005-0000-0000-00008F520000}"/>
    <cellStyle name="Note 2 3 2 2 6 3" xfId="21124" xr:uid="{00000000-0005-0000-0000-000090520000}"/>
    <cellStyle name="Note 2 3 2 2 6 3 2" xfId="21125" xr:uid="{00000000-0005-0000-0000-000091520000}"/>
    <cellStyle name="Note 2 3 2 2 6 3 3" xfId="21126" xr:uid="{00000000-0005-0000-0000-000092520000}"/>
    <cellStyle name="Note 2 3 2 2 6 3 4" xfId="21127" xr:uid="{00000000-0005-0000-0000-000093520000}"/>
    <cellStyle name="Note 2 3 2 2 6 3 5" xfId="21128" xr:uid="{00000000-0005-0000-0000-000094520000}"/>
    <cellStyle name="Note 2 3 2 2 6 3 6" xfId="21129" xr:uid="{00000000-0005-0000-0000-000095520000}"/>
    <cellStyle name="Note 2 3 2 2 6 4" xfId="21130" xr:uid="{00000000-0005-0000-0000-000096520000}"/>
    <cellStyle name="Note 2 3 2 2 6 5" xfId="21131" xr:uid="{00000000-0005-0000-0000-000097520000}"/>
    <cellStyle name="Note 2 3 2 2 6 6" xfId="21132" xr:uid="{00000000-0005-0000-0000-000098520000}"/>
    <cellStyle name="Note 2 3 2 2 6 7" xfId="21133" xr:uid="{00000000-0005-0000-0000-000099520000}"/>
    <cellStyle name="Note 2 3 2 2 6 8" xfId="21134" xr:uid="{00000000-0005-0000-0000-00009A520000}"/>
    <cellStyle name="Note 2 3 2 2 7" xfId="21135" xr:uid="{00000000-0005-0000-0000-00009B520000}"/>
    <cellStyle name="Note 2 3 2 2 7 2" xfId="21136" xr:uid="{00000000-0005-0000-0000-00009C520000}"/>
    <cellStyle name="Note 2 3 2 2 7 2 2" xfId="21137" xr:uid="{00000000-0005-0000-0000-00009D520000}"/>
    <cellStyle name="Note 2 3 2 2 7 2 3" xfId="21138" xr:uid="{00000000-0005-0000-0000-00009E520000}"/>
    <cellStyle name="Note 2 3 2 2 7 2 4" xfId="21139" xr:uid="{00000000-0005-0000-0000-00009F520000}"/>
    <cellStyle name="Note 2 3 2 2 7 2 5" xfId="21140" xr:uid="{00000000-0005-0000-0000-0000A0520000}"/>
    <cellStyle name="Note 2 3 2 2 7 2 6" xfId="21141" xr:uid="{00000000-0005-0000-0000-0000A1520000}"/>
    <cellStyle name="Note 2 3 2 2 7 3" xfId="21142" xr:uid="{00000000-0005-0000-0000-0000A2520000}"/>
    <cellStyle name="Note 2 3 2 2 7 3 2" xfId="21143" xr:uid="{00000000-0005-0000-0000-0000A3520000}"/>
    <cellStyle name="Note 2 3 2 2 7 3 3" xfId="21144" xr:uid="{00000000-0005-0000-0000-0000A4520000}"/>
    <cellStyle name="Note 2 3 2 2 7 3 4" xfId="21145" xr:uid="{00000000-0005-0000-0000-0000A5520000}"/>
    <cellStyle name="Note 2 3 2 2 7 3 5" xfId="21146" xr:uid="{00000000-0005-0000-0000-0000A6520000}"/>
    <cellStyle name="Note 2 3 2 2 7 3 6" xfId="21147" xr:uid="{00000000-0005-0000-0000-0000A7520000}"/>
    <cellStyle name="Note 2 3 2 2 7 4" xfId="21148" xr:uid="{00000000-0005-0000-0000-0000A8520000}"/>
    <cellStyle name="Note 2 3 2 2 7 4 2" xfId="21149" xr:uid="{00000000-0005-0000-0000-0000A9520000}"/>
    <cellStyle name="Note 2 3 2 2 7 5" xfId="21150" xr:uid="{00000000-0005-0000-0000-0000AA520000}"/>
    <cellStyle name="Note 2 3 2 2 7 6" xfId="21151" xr:uid="{00000000-0005-0000-0000-0000AB520000}"/>
    <cellStyle name="Note 2 3 2 2 7 7" xfId="21152" xr:uid="{00000000-0005-0000-0000-0000AC520000}"/>
    <cellStyle name="Note 2 3 2 2 7 8" xfId="21153" xr:uid="{00000000-0005-0000-0000-0000AD520000}"/>
    <cellStyle name="Note 2 3 2 2 8" xfId="21154" xr:uid="{00000000-0005-0000-0000-0000AE520000}"/>
    <cellStyle name="Note 2 3 2 2 8 2" xfId="21155" xr:uid="{00000000-0005-0000-0000-0000AF520000}"/>
    <cellStyle name="Note 2 3 2 2 8 2 2" xfId="21156" xr:uid="{00000000-0005-0000-0000-0000B0520000}"/>
    <cellStyle name="Note 2 3 2 2 8 2 3" xfId="21157" xr:uid="{00000000-0005-0000-0000-0000B1520000}"/>
    <cellStyle name="Note 2 3 2 2 8 2 4" xfId="21158" xr:uid="{00000000-0005-0000-0000-0000B2520000}"/>
    <cellStyle name="Note 2 3 2 2 8 2 5" xfId="21159" xr:uid="{00000000-0005-0000-0000-0000B3520000}"/>
    <cellStyle name="Note 2 3 2 2 8 2 6" xfId="21160" xr:uid="{00000000-0005-0000-0000-0000B4520000}"/>
    <cellStyle name="Note 2 3 2 2 8 3" xfId="21161" xr:uid="{00000000-0005-0000-0000-0000B5520000}"/>
    <cellStyle name="Note 2 3 2 2 8 3 2" xfId="21162" xr:uid="{00000000-0005-0000-0000-0000B6520000}"/>
    <cellStyle name="Note 2 3 2 2 8 3 3" xfId="21163" xr:uid="{00000000-0005-0000-0000-0000B7520000}"/>
    <cellStyle name="Note 2 3 2 2 8 3 4" xfId="21164" xr:uid="{00000000-0005-0000-0000-0000B8520000}"/>
    <cellStyle name="Note 2 3 2 2 8 3 5" xfId="21165" xr:uid="{00000000-0005-0000-0000-0000B9520000}"/>
    <cellStyle name="Note 2 3 2 2 8 3 6" xfId="21166" xr:uid="{00000000-0005-0000-0000-0000BA520000}"/>
    <cellStyle name="Note 2 3 2 2 8 4" xfId="21167" xr:uid="{00000000-0005-0000-0000-0000BB520000}"/>
    <cellStyle name="Note 2 3 2 2 8 4 2" xfId="21168" xr:uid="{00000000-0005-0000-0000-0000BC520000}"/>
    <cellStyle name="Note 2 3 2 2 8 5" xfId="21169" xr:uid="{00000000-0005-0000-0000-0000BD520000}"/>
    <cellStyle name="Note 2 3 2 2 8 6" xfId="21170" xr:uid="{00000000-0005-0000-0000-0000BE520000}"/>
    <cellStyle name="Note 2 3 2 2 8 7" xfId="21171" xr:uid="{00000000-0005-0000-0000-0000BF520000}"/>
    <cellStyle name="Note 2 3 2 2 8 8" xfId="21172" xr:uid="{00000000-0005-0000-0000-0000C0520000}"/>
    <cellStyle name="Note 2 3 2 2 9" xfId="21173" xr:uid="{00000000-0005-0000-0000-0000C1520000}"/>
    <cellStyle name="Note 2 3 2 2 9 2" xfId="21174" xr:uid="{00000000-0005-0000-0000-0000C2520000}"/>
    <cellStyle name="Note 2 3 2 2 9 2 2" xfId="21175" xr:uid="{00000000-0005-0000-0000-0000C3520000}"/>
    <cellStyle name="Note 2 3 2 2 9 2 3" xfId="21176" xr:uid="{00000000-0005-0000-0000-0000C4520000}"/>
    <cellStyle name="Note 2 3 2 2 9 2 4" xfId="21177" xr:uid="{00000000-0005-0000-0000-0000C5520000}"/>
    <cellStyle name="Note 2 3 2 2 9 2 5" xfId="21178" xr:uid="{00000000-0005-0000-0000-0000C6520000}"/>
    <cellStyle name="Note 2 3 2 2 9 2 6" xfId="21179" xr:uid="{00000000-0005-0000-0000-0000C7520000}"/>
    <cellStyle name="Note 2 3 2 2 9 3" xfId="21180" xr:uid="{00000000-0005-0000-0000-0000C8520000}"/>
    <cellStyle name="Note 2 3 2 2 9 3 2" xfId="21181" xr:uid="{00000000-0005-0000-0000-0000C9520000}"/>
    <cellStyle name="Note 2 3 2 2 9 3 3" xfId="21182" xr:uid="{00000000-0005-0000-0000-0000CA520000}"/>
    <cellStyle name="Note 2 3 2 2 9 3 4" xfId="21183" xr:uid="{00000000-0005-0000-0000-0000CB520000}"/>
    <cellStyle name="Note 2 3 2 2 9 3 5" xfId="21184" xr:uid="{00000000-0005-0000-0000-0000CC520000}"/>
    <cellStyle name="Note 2 3 2 2 9 3 6" xfId="21185" xr:uid="{00000000-0005-0000-0000-0000CD520000}"/>
    <cellStyle name="Note 2 3 2 2 9 4" xfId="21186" xr:uid="{00000000-0005-0000-0000-0000CE520000}"/>
    <cellStyle name="Note 2 3 2 2 9 5" xfId="21187" xr:uid="{00000000-0005-0000-0000-0000CF520000}"/>
    <cellStyle name="Note 2 3 2 2 9 6" xfId="21188" xr:uid="{00000000-0005-0000-0000-0000D0520000}"/>
    <cellStyle name="Note 2 3 2 2 9 7" xfId="21189" xr:uid="{00000000-0005-0000-0000-0000D1520000}"/>
    <cellStyle name="Note 2 3 2 2 9 8" xfId="21190" xr:uid="{00000000-0005-0000-0000-0000D2520000}"/>
    <cellStyle name="Note 2 3 2 3" xfId="21191" xr:uid="{00000000-0005-0000-0000-0000D3520000}"/>
    <cellStyle name="Note 2 3 2 3 2" xfId="21192" xr:uid="{00000000-0005-0000-0000-0000D4520000}"/>
    <cellStyle name="Note 2 3 2 3 3" xfId="21193" xr:uid="{00000000-0005-0000-0000-0000D5520000}"/>
    <cellStyle name="Note 2 3 2 3 3 2" xfId="21194" xr:uid="{00000000-0005-0000-0000-0000D6520000}"/>
    <cellStyle name="Note 2 3 2 3 3 2 2" xfId="21195" xr:uid="{00000000-0005-0000-0000-0000D7520000}"/>
    <cellStyle name="Note 2 3 2 3 3 2 2 2" xfId="21196" xr:uid="{00000000-0005-0000-0000-0000D8520000}"/>
    <cellStyle name="Note 2 3 2 3 3 2 2 2 2" xfId="21197" xr:uid="{00000000-0005-0000-0000-0000D9520000}"/>
    <cellStyle name="Note 2 3 2 3 3 2 2 3" xfId="21198" xr:uid="{00000000-0005-0000-0000-0000DA520000}"/>
    <cellStyle name="Note 2 3 2 3 3 2 3" xfId="21199" xr:uid="{00000000-0005-0000-0000-0000DB520000}"/>
    <cellStyle name="Note 2 3 2 3 3 2 3 2" xfId="21200" xr:uid="{00000000-0005-0000-0000-0000DC520000}"/>
    <cellStyle name="Note 2 3 2 3 3 2 4" xfId="21201" xr:uid="{00000000-0005-0000-0000-0000DD520000}"/>
    <cellStyle name="Note 2 3 2 3 3 2 4 2" xfId="21202" xr:uid="{00000000-0005-0000-0000-0000DE520000}"/>
    <cellStyle name="Note 2 3 2 3 3 2 5" xfId="21203" xr:uid="{00000000-0005-0000-0000-0000DF520000}"/>
    <cellStyle name="Note 2 3 2 3 3 3" xfId="21204" xr:uid="{00000000-0005-0000-0000-0000E0520000}"/>
    <cellStyle name="Note 2 3 2 3 3 3 2" xfId="21205" xr:uid="{00000000-0005-0000-0000-0000E1520000}"/>
    <cellStyle name="Note 2 3 2 3 3 3 2 2" xfId="21206" xr:uid="{00000000-0005-0000-0000-0000E2520000}"/>
    <cellStyle name="Note 2 3 2 3 3 3 2 2 2" xfId="21207" xr:uid="{00000000-0005-0000-0000-0000E3520000}"/>
    <cellStyle name="Note 2 3 2 3 3 3 2 3" xfId="21208" xr:uid="{00000000-0005-0000-0000-0000E4520000}"/>
    <cellStyle name="Note 2 3 2 3 3 3 3" xfId="21209" xr:uid="{00000000-0005-0000-0000-0000E5520000}"/>
    <cellStyle name="Note 2 3 2 3 3 3 3 2" xfId="21210" xr:uid="{00000000-0005-0000-0000-0000E6520000}"/>
    <cellStyle name="Note 2 3 2 3 3 3 4" xfId="21211" xr:uid="{00000000-0005-0000-0000-0000E7520000}"/>
    <cellStyle name="Note 2 3 2 3 3 3 4 2" xfId="21212" xr:uid="{00000000-0005-0000-0000-0000E8520000}"/>
    <cellStyle name="Note 2 3 2 3 3 3 5" xfId="21213" xr:uid="{00000000-0005-0000-0000-0000E9520000}"/>
    <cellStyle name="Note 2 3 2 3 3 4" xfId="21214" xr:uid="{00000000-0005-0000-0000-0000EA520000}"/>
    <cellStyle name="Note 2 3 2 3 3 4 2" xfId="21215" xr:uid="{00000000-0005-0000-0000-0000EB520000}"/>
    <cellStyle name="Note 2 3 2 3 3 5" xfId="21216" xr:uid="{00000000-0005-0000-0000-0000EC520000}"/>
    <cellStyle name="Note 2 3 2 3 3 5 2" xfId="21217" xr:uid="{00000000-0005-0000-0000-0000ED520000}"/>
    <cellStyle name="Note 2 3 2 3 3 6" xfId="21218" xr:uid="{00000000-0005-0000-0000-0000EE520000}"/>
    <cellStyle name="Note 2 3 2 3 3 7" xfId="21219" xr:uid="{00000000-0005-0000-0000-0000EF520000}"/>
    <cellStyle name="Note 2 3 2 3 4" xfId="21220" xr:uid="{00000000-0005-0000-0000-0000F0520000}"/>
    <cellStyle name="Note 2 3 2 3 4 2" xfId="21221" xr:uid="{00000000-0005-0000-0000-0000F1520000}"/>
    <cellStyle name="Note 2 3 2 3 4 2 2" xfId="21222" xr:uid="{00000000-0005-0000-0000-0000F2520000}"/>
    <cellStyle name="Note 2 3 2 3 4 2 2 2" xfId="21223" xr:uid="{00000000-0005-0000-0000-0000F3520000}"/>
    <cellStyle name="Note 2 3 2 3 4 2 3" xfId="21224" xr:uid="{00000000-0005-0000-0000-0000F4520000}"/>
    <cellStyle name="Note 2 3 2 3 4 3" xfId="21225" xr:uid="{00000000-0005-0000-0000-0000F5520000}"/>
    <cellStyle name="Note 2 3 2 3 4 3 2" xfId="21226" xr:uid="{00000000-0005-0000-0000-0000F6520000}"/>
    <cellStyle name="Note 2 3 2 3 4 4" xfId="21227" xr:uid="{00000000-0005-0000-0000-0000F7520000}"/>
    <cellStyle name="Note 2 3 2 3 4 4 2" xfId="21228" xr:uid="{00000000-0005-0000-0000-0000F8520000}"/>
    <cellStyle name="Note 2 3 2 3 4 5" xfId="21229" xr:uid="{00000000-0005-0000-0000-0000F9520000}"/>
    <cellStyle name="Note 2 3 2 3 5" xfId="21230" xr:uid="{00000000-0005-0000-0000-0000FA520000}"/>
    <cellStyle name="Note 2 3 2 3 5 2" xfId="21231" xr:uid="{00000000-0005-0000-0000-0000FB520000}"/>
    <cellStyle name="Note 2 3 2 3 5 2 2" xfId="21232" xr:uid="{00000000-0005-0000-0000-0000FC520000}"/>
    <cellStyle name="Note 2 3 2 3 5 2 2 2" xfId="21233" xr:uid="{00000000-0005-0000-0000-0000FD520000}"/>
    <cellStyle name="Note 2 3 2 3 5 2 3" xfId="21234" xr:uid="{00000000-0005-0000-0000-0000FE520000}"/>
    <cellStyle name="Note 2 3 2 3 5 3" xfId="21235" xr:uid="{00000000-0005-0000-0000-0000FF520000}"/>
    <cellStyle name="Note 2 3 2 3 5 3 2" xfId="21236" xr:uid="{00000000-0005-0000-0000-000000530000}"/>
    <cellStyle name="Note 2 3 2 3 5 4" xfId="21237" xr:uid="{00000000-0005-0000-0000-000001530000}"/>
    <cellStyle name="Note 2 3 2 3 5 4 2" xfId="21238" xr:uid="{00000000-0005-0000-0000-000002530000}"/>
    <cellStyle name="Note 2 3 2 3 5 5" xfId="21239" xr:uid="{00000000-0005-0000-0000-000003530000}"/>
    <cellStyle name="Note 2 3 2 3 6" xfId="21240" xr:uid="{00000000-0005-0000-0000-000004530000}"/>
    <cellStyle name="Note 2 3 2 3 6 2" xfId="21241" xr:uid="{00000000-0005-0000-0000-000005530000}"/>
    <cellStyle name="Note 2 3 2 3 7" xfId="21242" xr:uid="{00000000-0005-0000-0000-000006530000}"/>
    <cellStyle name="Note 2 3 2 3 7 2" xfId="21243" xr:uid="{00000000-0005-0000-0000-000007530000}"/>
    <cellStyle name="Note 2 3 2 3 8" xfId="21244" xr:uid="{00000000-0005-0000-0000-000008530000}"/>
    <cellStyle name="Note 2 3 2 3 8 2" xfId="21245" xr:uid="{00000000-0005-0000-0000-000009530000}"/>
    <cellStyle name="Note 2 3 2 3 9" xfId="21246" xr:uid="{00000000-0005-0000-0000-00000A530000}"/>
    <cellStyle name="Note 2 3 2 4" xfId="21247" xr:uid="{00000000-0005-0000-0000-00000B530000}"/>
    <cellStyle name="Note 2 3 2 4 2" xfId="21248" xr:uid="{00000000-0005-0000-0000-00000C530000}"/>
    <cellStyle name="Note 2 3 2 4 2 2" xfId="21249" xr:uid="{00000000-0005-0000-0000-00000D530000}"/>
    <cellStyle name="Note 2 3 2 4 2 2 2" xfId="21250" xr:uid="{00000000-0005-0000-0000-00000E530000}"/>
    <cellStyle name="Note 2 3 2 4 2 2 2 2" xfId="21251" xr:uid="{00000000-0005-0000-0000-00000F530000}"/>
    <cellStyle name="Note 2 3 2 4 2 2 2 2 2" xfId="21252" xr:uid="{00000000-0005-0000-0000-000010530000}"/>
    <cellStyle name="Note 2 3 2 4 2 2 2 3" xfId="21253" xr:uid="{00000000-0005-0000-0000-000011530000}"/>
    <cellStyle name="Note 2 3 2 4 2 2 2 3 2" xfId="21254" xr:uid="{00000000-0005-0000-0000-000012530000}"/>
    <cellStyle name="Note 2 3 2 4 2 2 2 4" xfId="21255" xr:uid="{00000000-0005-0000-0000-000013530000}"/>
    <cellStyle name="Note 2 3 2 4 2 2 3" xfId="21256" xr:uid="{00000000-0005-0000-0000-000014530000}"/>
    <cellStyle name="Note 2 3 2 4 2 2 3 2" xfId="21257" xr:uid="{00000000-0005-0000-0000-000015530000}"/>
    <cellStyle name="Note 2 3 2 4 2 2 4" xfId="21258" xr:uid="{00000000-0005-0000-0000-000016530000}"/>
    <cellStyle name="Note 2 3 2 4 2 2 4 2" xfId="21259" xr:uid="{00000000-0005-0000-0000-000017530000}"/>
    <cellStyle name="Note 2 3 2 4 2 2 5" xfId="21260" xr:uid="{00000000-0005-0000-0000-000018530000}"/>
    <cellStyle name="Note 2 3 2 4 2 2 5 2" xfId="21261" xr:uid="{00000000-0005-0000-0000-000019530000}"/>
    <cellStyle name="Note 2 3 2 4 2 2 6" xfId="21262" xr:uid="{00000000-0005-0000-0000-00001A530000}"/>
    <cellStyle name="Note 2 3 2 4 2 3" xfId="21263" xr:uid="{00000000-0005-0000-0000-00001B530000}"/>
    <cellStyle name="Note 2 3 2 4 2 3 2" xfId="21264" xr:uid="{00000000-0005-0000-0000-00001C530000}"/>
    <cellStyle name="Note 2 3 2 4 2 3 2 2" xfId="21265" xr:uid="{00000000-0005-0000-0000-00001D530000}"/>
    <cellStyle name="Note 2 3 2 4 2 3 3" xfId="21266" xr:uid="{00000000-0005-0000-0000-00001E530000}"/>
    <cellStyle name="Note 2 3 2 4 2 3 3 2" xfId="21267" xr:uid="{00000000-0005-0000-0000-00001F530000}"/>
    <cellStyle name="Note 2 3 2 4 2 3 4" xfId="21268" xr:uid="{00000000-0005-0000-0000-000020530000}"/>
    <cellStyle name="Note 2 3 2 4 2 4" xfId="21269" xr:uid="{00000000-0005-0000-0000-000021530000}"/>
    <cellStyle name="Note 2 3 2 4 2 4 2" xfId="21270" xr:uid="{00000000-0005-0000-0000-000022530000}"/>
    <cellStyle name="Note 2 3 2 4 2 5" xfId="21271" xr:uid="{00000000-0005-0000-0000-000023530000}"/>
    <cellStyle name="Note 2 3 2 4 2 5 2" xfId="21272" xr:uid="{00000000-0005-0000-0000-000024530000}"/>
    <cellStyle name="Note 2 3 2 4 2 6" xfId="21273" xr:uid="{00000000-0005-0000-0000-000025530000}"/>
    <cellStyle name="Note 2 3 2 4 2 6 2" xfId="21274" xr:uid="{00000000-0005-0000-0000-000026530000}"/>
    <cellStyle name="Note 2 3 2 4 2 7" xfId="21275" xr:uid="{00000000-0005-0000-0000-000027530000}"/>
    <cellStyle name="Note 2 3 2 4 2 7 2" xfId="21276" xr:uid="{00000000-0005-0000-0000-000028530000}"/>
    <cellStyle name="Note 2 3 2 4 2 8" xfId="21277" xr:uid="{00000000-0005-0000-0000-000029530000}"/>
    <cellStyle name="Note 2 3 2 4 3" xfId="21278" xr:uid="{00000000-0005-0000-0000-00002A530000}"/>
    <cellStyle name="Note 2 3 2 4 3 2" xfId="21279" xr:uid="{00000000-0005-0000-0000-00002B530000}"/>
    <cellStyle name="Note 2 3 2 4 3 2 2" xfId="21280" xr:uid="{00000000-0005-0000-0000-00002C530000}"/>
    <cellStyle name="Note 2 3 2 4 3 2 2 2" xfId="21281" xr:uid="{00000000-0005-0000-0000-00002D530000}"/>
    <cellStyle name="Note 2 3 2 4 3 2 3" xfId="21282" xr:uid="{00000000-0005-0000-0000-00002E530000}"/>
    <cellStyle name="Note 2 3 2 4 3 2 3 2" xfId="21283" xr:uid="{00000000-0005-0000-0000-00002F530000}"/>
    <cellStyle name="Note 2 3 2 4 3 2 4" xfId="21284" xr:uid="{00000000-0005-0000-0000-000030530000}"/>
    <cellStyle name="Note 2 3 2 4 3 2 4 2" xfId="21285" xr:uid="{00000000-0005-0000-0000-000031530000}"/>
    <cellStyle name="Note 2 3 2 4 3 2 5" xfId="21286" xr:uid="{00000000-0005-0000-0000-000032530000}"/>
    <cellStyle name="Note 2 3 2 4 3 3" xfId="21287" xr:uid="{00000000-0005-0000-0000-000033530000}"/>
    <cellStyle name="Note 2 3 2 4 3 3 2" xfId="21288" xr:uid="{00000000-0005-0000-0000-000034530000}"/>
    <cellStyle name="Note 2 3 2 4 3 4" xfId="21289" xr:uid="{00000000-0005-0000-0000-000035530000}"/>
    <cellStyle name="Note 2 3 2 4 3 4 2" xfId="21290" xr:uid="{00000000-0005-0000-0000-000036530000}"/>
    <cellStyle name="Note 2 3 2 4 3 5" xfId="21291" xr:uid="{00000000-0005-0000-0000-000037530000}"/>
    <cellStyle name="Note 2 3 2 4 3 5 2" xfId="21292" xr:uid="{00000000-0005-0000-0000-000038530000}"/>
    <cellStyle name="Note 2 3 2 4 3 6" xfId="21293" xr:uid="{00000000-0005-0000-0000-000039530000}"/>
    <cellStyle name="Note 2 3 2 4 3 6 2" xfId="21294" xr:uid="{00000000-0005-0000-0000-00003A530000}"/>
    <cellStyle name="Note 2 3 2 4 3 7" xfId="21295" xr:uid="{00000000-0005-0000-0000-00003B530000}"/>
    <cellStyle name="Note 2 3 2 4 4" xfId="21296" xr:uid="{00000000-0005-0000-0000-00003C530000}"/>
    <cellStyle name="Note 2 3 2 4 4 2" xfId="21297" xr:uid="{00000000-0005-0000-0000-00003D530000}"/>
    <cellStyle name="Note 2 3 2 4 4 2 2" xfId="21298" xr:uid="{00000000-0005-0000-0000-00003E530000}"/>
    <cellStyle name="Note 2 3 2 4 4 3" xfId="21299" xr:uid="{00000000-0005-0000-0000-00003F530000}"/>
    <cellStyle name="Note 2 3 2 4 4 3 2" xfId="21300" xr:uid="{00000000-0005-0000-0000-000040530000}"/>
    <cellStyle name="Note 2 3 2 4 4 4" xfId="21301" xr:uid="{00000000-0005-0000-0000-000041530000}"/>
    <cellStyle name="Note 2 3 2 4 5" xfId="21302" xr:uid="{00000000-0005-0000-0000-000042530000}"/>
    <cellStyle name="Note 2 3 2 4 5 2" xfId="21303" xr:uid="{00000000-0005-0000-0000-000043530000}"/>
    <cellStyle name="Note 2 3 2 4 6" xfId="21304" xr:uid="{00000000-0005-0000-0000-000044530000}"/>
    <cellStyle name="Note 2 3 2 4 6 2" xfId="21305" xr:uid="{00000000-0005-0000-0000-000045530000}"/>
    <cellStyle name="Note 2 3 2 4 7" xfId="21306" xr:uid="{00000000-0005-0000-0000-000046530000}"/>
    <cellStyle name="Note 2 3 2 4 7 2" xfId="21307" xr:uid="{00000000-0005-0000-0000-000047530000}"/>
    <cellStyle name="Note 2 3 2 4 8" xfId="21308" xr:uid="{00000000-0005-0000-0000-000048530000}"/>
    <cellStyle name="Note 2 3 2 4 9" xfId="21309" xr:uid="{00000000-0005-0000-0000-000049530000}"/>
    <cellStyle name="Note 2 3 2 5" xfId="21310" xr:uid="{00000000-0005-0000-0000-00004A530000}"/>
    <cellStyle name="Note 2 3 2 5 2" xfId="21311" xr:uid="{00000000-0005-0000-0000-00004B530000}"/>
    <cellStyle name="Note 2 3 2 5 2 2" xfId="21312" xr:uid="{00000000-0005-0000-0000-00004C530000}"/>
    <cellStyle name="Note 2 3 2 5 2 2 2" xfId="21313" xr:uid="{00000000-0005-0000-0000-00004D530000}"/>
    <cellStyle name="Note 2 3 2 5 2 3" xfId="21314" xr:uid="{00000000-0005-0000-0000-00004E530000}"/>
    <cellStyle name="Note 2 3 2 5 3" xfId="21315" xr:uid="{00000000-0005-0000-0000-00004F530000}"/>
    <cellStyle name="Note 2 3 2 5 3 2" xfId="21316" xr:uid="{00000000-0005-0000-0000-000050530000}"/>
    <cellStyle name="Note 2 3 2 5 3 2 2" xfId="21317" xr:uid="{00000000-0005-0000-0000-000051530000}"/>
    <cellStyle name="Note 2 3 2 5 3 3" xfId="21318" xr:uid="{00000000-0005-0000-0000-000052530000}"/>
    <cellStyle name="Note 2 3 2 5 4" xfId="21319" xr:uid="{00000000-0005-0000-0000-000053530000}"/>
    <cellStyle name="Note 2 3 2 5 4 2" xfId="21320" xr:uid="{00000000-0005-0000-0000-000054530000}"/>
    <cellStyle name="Note 2 3 2 5 5" xfId="21321" xr:uid="{00000000-0005-0000-0000-000055530000}"/>
    <cellStyle name="Note 2 3 2 5 5 2" xfId="21322" xr:uid="{00000000-0005-0000-0000-000056530000}"/>
    <cellStyle name="Note 2 3 2 5 6" xfId="21323" xr:uid="{00000000-0005-0000-0000-000057530000}"/>
    <cellStyle name="Note 2 3 2 5 7" xfId="21324" xr:uid="{00000000-0005-0000-0000-000058530000}"/>
    <cellStyle name="Note 2 3 2 6" xfId="21325" xr:uid="{00000000-0005-0000-0000-000059530000}"/>
    <cellStyle name="Note 2 3 2 6 2" xfId="21326" xr:uid="{00000000-0005-0000-0000-00005A530000}"/>
    <cellStyle name="Note 2 3 2 6 2 2" xfId="21327" xr:uid="{00000000-0005-0000-0000-00005B530000}"/>
    <cellStyle name="Note 2 3 2 6 2 2 2" xfId="21328" xr:uid="{00000000-0005-0000-0000-00005C530000}"/>
    <cellStyle name="Note 2 3 2 6 2 3" xfId="21329" xr:uid="{00000000-0005-0000-0000-00005D530000}"/>
    <cellStyle name="Note 2 3 2 6 3" xfId="21330" xr:uid="{00000000-0005-0000-0000-00005E530000}"/>
    <cellStyle name="Note 2 3 2 6 3 2" xfId="21331" xr:uid="{00000000-0005-0000-0000-00005F530000}"/>
    <cellStyle name="Note 2 3 2 6 4" xfId="21332" xr:uid="{00000000-0005-0000-0000-000060530000}"/>
    <cellStyle name="Note 2 3 2 6 4 2" xfId="21333" xr:uid="{00000000-0005-0000-0000-000061530000}"/>
    <cellStyle name="Note 2 3 2 6 5" xfId="21334" xr:uid="{00000000-0005-0000-0000-000062530000}"/>
    <cellStyle name="Note 2 3 3" xfId="21335" xr:uid="{00000000-0005-0000-0000-000063530000}"/>
    <cellStyle name="Note 2 3 3 10" xfId="21336" xr:uid="{00000000-0005-0000-0000-000064530000}"/>
    <cellStyle name="Note 2 3 3 11" xfId="21337" xr:uid="{00000000-0005-0000-0000-000065530000}"/>
    <cellStyle name="Note 2 3 3 12" xfId="21338" xr:uid="{00000000-0005-0000-0000-000066530000}"/>
    <cellStyle name="Note 2 3 3 2" xfId="21339" xr:uid="{00000000-0005-0000-0000-000067530000}"/>
    <cellStyle name="Note 2 3 3 2 10" xfId="21340" xr:uid="{00000000-0005-0000-0000-000068530000}"/>
    <cellStyle name="Note 2 3 3 2 10 2" xfId="21341" xr:uid="{00000000-0005-0000-0000-000069530000}"/>
    <cellStyle name="Note 2 3 3 2 10 2 2" xfId="21342" xr:uid="{00000000-0005-0000-0000-00006A530000}"/>
    <cellStyle name="Note 2 3 3 2 10 2 3" xfId="21343" xr:uid="{00000000-0005-0000-0000-00006B530000}"/>
    <cellStyle name="Note 2 3 3 2 10 2 4" xfId="21344" xr:uid="{00000000-0005-0000-0000-00006C530000}"/>
    <cellStyle name="Note 2 3 3 2 10 2 5" xfId="21345" xr:uid="{00000000-0005-0000-0000-00006D530000}"/>
    <cellStyle name="Note 2 3 3 2 10 2 6" xfId="21346" xr:uid="{00000000-0005-0000-0000-00006E530000}"/>
    <cellStyle name="Note 2 3 3 2 10 3" xfId="21347" xr:uid="{00000000-0005-0000-0000-00006F530000}"/>
    <cellStyle name="Note 2 3 3 2 10 3 2" xfId="21348" xr:uid="{00000000-0005-0000-0000-000070530000}"/>
    <cellStyle name="Note 2 3 3 2 10 3 3" xfId="21349" xr:uid="{00000000-0005-0000-0000-000071530000}"/>
    <cellStyle name="Note 2 3 3 2 10 3 4" xfId="21350" xr:uid="{00000000-0005-0000-0000-000072530000}"/>
    <cellStyle name="Note 2 3 3 2 10 3 5" xfId="21351" xr:uid="{00000000-0005-0000-0000-000073530000}"/>
    <cellStyle name="Note 2 3 3 2 10 3 6" xfId="21352" xr:uid="{00000000-0005-0000-0000-000074530000}"/>
    <cellStyle name="Note 2 3 3 2 10 4" xfId="21353" xr:uid="{00000000-0005-0000-0000-000075530000}"/>
    <cellStyle name="Note 2 3 3 2 10 5" xfId="21354" xr:uid="{00000000-0005-0000-0000-000076530000}"/>
    <cellStyle name="Note 2 3 3 2 10 6" xfId="21355" xr:uid="{00000000-0005-0000-0000-000077530000}"/>
    <cellStyle name="Note 2 3 3 2 10 7" xfId="21356" xr:uid="{00000000-0005-0000-0000-000078530000}"/>
    <cellStyle name="Note 2 3 3 2 10 8" xfId="21357" xr:uid="{00000000-0005-0000-0000-000079530000}"/>
    <cellStyle name="Note 2 3 3 2 11" xfId="21358" xr:uid="{00000000-0005-0000-0000-00007A530000}"/>
    <cellStyle name="Note 2 3 3 2 11 2" xfId="21359" xr:uid="{00000000-0005-0000-0000-00007B530000}"/>
    <cellStyle name="Note 2 3 3 2 11 3" xfId="21360" xr:uid="{00000000-0005-0000-0000-00007C530000}"/>
    <cellStyle name="Note 2 3 3 2 11 4" xfId="21361" xr:uid="{00000000-0005-0000-0000-00007D530000}"/>
    <cellStyle name="Note 2 3 3 2 11 5" xfId="21362" xr:uid="{00000000-0005-0000-0000-00007E530000}"/>
    <cellStyle name="Note 2 3 3 2 11 6" xfId="21363" xr:uid="{00000000-0005-0000-0000-00007F530000}"/>
    <cellStyle name="Note 2 3 3 2 12" xfId="21364" xr:uid="{00000000-0005-0000-0000-000080530000}"/>
    <cellStyle name="Note 2 3 3 2 12 2" xfId="21365" xr:uid="{00000000-0005-0000-0000-000081530000}"/>
    <cellStyle name="Note 2 3 3 2 12 3" xfId="21366" xr:uid="{00000000-0005-0000-0000-000082530000}"/>
    <cellStyle name="Note 2 3 3 2 12 4" xfId="21367" xr:uid="{00000000-0005-0000-0000-000083530000}"/>
    <cellStyle name="Note 2 3 3 2 12 5" xfId="21368" xr:uid="{00000000-0005-0000-0000-000084530000}"/>
    <cellStyle name="Note 2 3 3 2 12 6" xfId="21369" xr:uid="{00000000-0005-0000-0000-000085530000}"/>
    <cellStyle name="Note 2 3 3 2 13" xfId="21370" xr:uid="{00000000-0005-0000-0000-000086530000}"/>
    <cellStyle name="Note 2 3 3 2 13 2" xfId="21371" xr:uid="{00000000-0005-0000-0000-000087530000}"/>
    <cellStyle name="Note 2 3 3 2 14" xfId="21372" xr:uid="{00000000-0005-0000-0000-000088530000}"/>
    <cellStyle name="Note 2 3 3 2 14 2" xfId="21373" xr:uid="{00000000-0005-0000-0000-000089530000}"/>
    <cellStyle name="Note 2 3 3 2 15" xfId="21374" xr:uid="{00000000-0005-0000-0000-00008A530000}"/>
    <cellStyle name="Note 2 3 3 2 16" xfId="21375" xr:uid="{00000000-0005-0000-0000-00008B530000}"/>
    <cellStyle name="Note 2 3 3 2 17" xfId="21376" xr:uid="{00000000-0005-0000-0000-00008C530000}"/>
    <cellStyle name="Note 2 3 3 2 18" xfId="21377" xr:uid="{00000000-0005-0000-0000-00008D530000}"/>
    <cellStyle name="Note 2 3 3 2 2" xfId="21378" xr:uid="{00000000-0005-0000-0000-00008E530000}"/>
    <cellStyle name="Note 2 3 3 2 2 10" xfId="21379" xr:uid="{00000000-0005-0000-0000-00008F530000}"/>
    <cellStyle name="Note 2 3 3 2 2 11" xfId="21380" xr:uid="{00000000-0005-0000-0000-000090530000}"/>
    <cellStyle name="Note 2 3 3 2 2 2" xfId="21381" xr:uid="{00000000-0005-0000-0000-000091530000}"/>
    <cellStyle name="Note 2 3 3 2 2 2 10" xfId="21382" xr:uid="{00000000-0005-0000-0000-000092530000}"/>
    <cellStyle name="Note 2 3 3 2 2 2 2" xfId="21383" xr:uid="{00000000-0005-0000-0000-000093530000}"/>
    <cellStyle name="Note 2 3 3 2 2 2 2 2" xfId="21384" xr:uid="{00000000-0005-0000-0000-000094530000}"/>
    <cellStyle name="Note 2 3 3 2 2 2 2 2 2" xfId="21385" xr:uid="{00000000-0005-0000-0000-000095530000}"/>
    <cellStyle name="Note 2 3 3 2 2 2 2 3" xfId="21386" xr:uid="{00000000-0005-0000-0000-000096530000}"/>
    <cellStyle name="Note 2 3 3 2 2 2 2 3 2" xfId="21387" xr:uid="{00000000-0005-0000-0000-000097530000}"/>
    <cellStyle name="Note 2 3 3 2 2 2 2 4" xfId="21388" xr:uid="{00000000-0005-0000-0000-000098530000}"/>
    <cellStyle name="Note 2 3 3 2 2 2 2 4 2" xfId="21389" xr:uid="{00000000-0005-0000-0000-000099530000}"/>
    <cellStyle name="Note 2 3 3 2 2 2 2 5" xfId="21390" xr:uid="{00000000-0005-0000-0000-00009A530000}"/>
    <cellStyle name="Note 2 3 3 2 2 2 2 5 2" xfId="21391" xr:uid="{00000000-0005-0000-0000-00009B530000}"/>
    <cellStyle name="Note 2 3 3 2 2 2 2 6" xfId="21392" xr:uid="{00000000-0005-0000-0000-00009C530000}"/>
    <cellStyle name="Note 2 3 3 2 2 2 2 6 2" xfId="21393" xr:uid="{00000000-0005-0000-0000-00009D530000}"/>
    <cellStyle name="Note 2 3 3 2 2 2 2 7" xfId="21394" xr:uid="{00000000-0005-0000-0000-00009E530000}"/>
    <cellStyle name="Note 2 3 3 2 2 2 2 8" xfId="21395" xr:uid="{00000000-0005-0000-0000-00009F530000}"/>
    <cellStyle name="Note 2 3 3 2 2 2 3" xfId="21396" xr:uid="{00000000-0005-0000-0000-0000A0530000}"/>
    <cellStyle name="Note 2 3 3 2 2 2 3 2" xfId="21397" xr:uid="{00000000-0005-0000-0000-0000A1530000}"/>
    <cellStyle name="Note 2 3 3 2 2 2 3 3" xfId="21398" xr:uid="{00000000-0005-0000-0000-0000A2530000}"/>
    <cellStyle name="Note 2 3 3 2 2 2 4" xfId="21399" xr:uid="{00000000-0005-0000-0000-0000A3530000}"/>
    <cellStyle name="Note 2 3 3 2 2 2 4 2" xfId="21400" xr:uid="{00000000-0005-0000-0000-0000A4530000}"/>
    <cellStyle name="Note 2 3 3 2 2 2 5" xfId="21401" xr:uid="{00000000-0005-0000-0000-0000A5530000}"/>
    <cellStyle name="Note 2 3 3 2 2 2 5 2" xfId="21402" xr:uid="{00000000-0005-0000-0000-0000A6530000}"/>
    <cellStyle name="Note 2 3 3 2 2 2 6" xfId="21403" xr:uid="{00000000-0005-0000-0000-0000A7530000}"/>
    <cellStyle name="Note 2 3 3 2 2 2 6 2" xfId="21404" xr:uid="{00000000-0005-0000-0000-0000A8530000}"/>
    <cellStyle name="Note 2 3 3 2 2 2 7" xfId="21405" xr:uid="{00000000-0005-0000-0000-0000A9530000}"/>
    <cellStyle name="Note 2 3 3 2 2 2 7 2" xfId="21406" xr:uid="{00000000-0005-0000-0000-0000AA530000}"/>
    <cellStyle name="Note 2 3 3 2 2 2 8" xfId="21407" xr:uid="{00000000-0005-0000-0000-0000AB530000}"/>
    <cellStyle name="Note 2 3 3 2 2 2 8 2" xfId="21408" xr:uid="{00000000-0005-0000-0000-0000AC530000}"/>
    <cellStyle name="Note 2 3 3 2 2 2 9" xfId="21409" xr:uid="{00000000-0005-0000-0000-0000AD530000}"/>
    <cellStyle name="Note 2 3 3 2 2 2 9 2" xfId="21410" xr:uid="{00000000-0005-0000-0000-0000AE530000}"/>
    <cellStyle name="Note 2 3 3 2 2 3" xfId="21411" xr:uid="{00000000-0005-0000-0000-0000AF530000}"/>
    <cellStyle name="Note 2 3 3 2 2 3 2" xfId="21412" xr:uid="{00000000-0005-0000-0000-0000B0530000}"/>
    <cellStyle name="Note 2 3 3 2 2 3 2 2" xfId="21413" xr:uid="{00000000-0005-0000-0000-0000B1530000}"/>
    <cellStyle name="Note 2 3 3 2 2 3 2 2 2" xfId="21414" xr:uid="{00000000-0005-0000-0000-0000B2530000}"/>
    <cellStyle name="Note 2 3 3 2 2 3 2 3" xfId="21415" xr:uid="{00000000-0005-0000-0000-0000B3530000}"/>
    <cellStyle name="Note 2 3 3 2 2 3 2 3 2" xfId="21416" xr:uid="{00000000-0005-0000-0000-0000B4530000}"/>
    <cellStyle name="Note 2 3 3 2 2 3 2 4" xfId="21417" xr:uid="{00000000-0005-0000-0000-0000B5530000}"/>
    <cellStyle name="Note 2 3 3 2 2 3 2 5" xfId="21418" xr:uid="{00000000-0005-0000-0000-0000B6530000}"/>
    <cellStyle name="Note 2 3 3 2 2 3 3" xfId="21419" xr:uid="{00000000-0005-0000-0000-0000B7530000}"/>
    <cellStyle name="Note 2 3 3 2 2 3 3 2" xfId="21420" xr:uid="{00000000-0005-0000-0000-0000B8530000}"/>
    <cellStyle name="Note 2 3 3 2 2 3 4" xfId="21421" xr:uid="{00000000-0005-0000-0000-0000B9530000}"/>
    <cellStyle name="Note 2 3 3 2 2 3 4 2" xfId="21422" xr:uid="{00000000-0005-0000-0000-0000BA530000}"/>
    <cellStyle name="Note 2 3 3 2 2 3 5" xfId="21423" xr:uid="{00000000-0005-0000-0000-0000BB530000}"/>
    <cellStyle name="Note 2 3 3 2 2 3 5 2" xfId="21424" xr:uid="{00000000-0005-0000-0000-0000BC530000}"/>
    <cellStyle name="Note 2 3 3 2 2 3 6" xfId="21425" xr:uid="{00000000-0005-0000-0000-0000BD530000}"/>
    <cellStyle name="Note 2 3 3 2 2 3 6 2" xfId="21426" xr:uid="{00000000-0005-0000-0000-0000BE530000}"/>
    <cellStyle name="Note 2 3 3 2 2 3 7" xfId="21427" xr:uid="{00000000-0005-0000-0000-0000BF530000}"/>
    <cellStyle name="Note 2 3 3 2 2 3 7 2" xfId="21428" xr:uid="{00000000-0005-0000-0000-0000C0530000}"/>
    <cellStyle name="Note 2 3 3 2 2 3 8" xfId="21429" xr:uid="{00000000-0005-0000-0000-0000C1530000}"/>
    <cellStyle name="Note 2 3 3 2 2 3 8 2" xfId="21430" xr:uid="{00000000-0005-0000-0000-0000C2530000}"/>
    <cellStyle name="Note 2 3 3 2 2 3 9" xfId="21431" xr:uid="{00000000-0005-0000-0000-0000C3530000}"/>
    <cellStyle name="Note 2 3 3 2 2 4" xfId="21432" xr:uid="{00000000-0005-0000-0000-0000C4530000}"/>
    <cellStyle name="Note 2 3 3 2 2 4 2" xfId="21433" xr:uid="{00000000-0005-0000-0000-0000C5530000}"/>
    <cellStyle name="Note 2 3 3 2 2 4 3" xfId="21434" xr:uid="{00000000-0005-0000-0000-0000C6530000}"/>
    <cellStyle name="Note 2 3 3 2 2 4 4" xfId="21435" xr:uid="{00000000-0005-0000-0000-0000C7530000}"/>
    <cellStyle name="Note 2 3 3 2 2 4 5" xfId="21436" xr:uid="{00000000-0005-0000-0000-0000C8530000}"/>
    <cellStyle name="Note 2 3 3 2 2 5" xfId="21437" xr:uid="{00000000-0005-0000-0000-0000C9530000}"/>
    <cellStyle name="Note 2 3 3 2 2 5 2" xfId="21438" xr:uid="{00000000-0005-0000-0000-0000CA530000}"/>
    <cellStyle name="Note 2 3 3 2 2 5 3" xfId="21439" xr:uid="{00000000-0005-0000-0000-0000CB530000}"/>
    <cellStyle name="Note 2 3 3 2 2 5 4" xfId="21440" xr:uid="{00000000-0005-0000-0000-0000CC530000}"/>
    <cellStyle name="Note 2 3 3 2 2 5 5" xfId="21441" xr:uid="{00000000-0005-0000-0000-0000CD530000}"/>
    <cellStyle name="Note 2 3 3 2 2 6" xfId="21442" xr:uid="{00000000-0005-0000-0000-0000CE530000}"/>
    <cellStyle name="Note 2 3 3 2 2 6 2" xfId="21443" xr:uid="{00000000-0005-0000-0000-0000CF530000}"/>
    <cellStyle name="Note 2 3 3 2 2 7" xfId="21444" xr:uid="{00000000-0005-0000-0000-0000D0530000}"/>
    <cellStyle name="Note 2 3 3 2 2 7 2" xfId="21445" xr:uid="{00000000-0005-0000-0000-0000D1530000}"/>
    <cellStyle name="Note 2 3 3 2 2 8" xfId="21446" xr:uid="{00000000-0005-0000-0000-0000D2530000}"/>
    <cellStyle name="Note 2 3 3 2 2 8 2" xfId="21447" xr:uid="{00000000-0005-0000-0000-0000D3530000}"/>
    <cellStyle name="Note 2 3 3 2 2 9" xfId="21448" xr:uid="{00000000-0005-0000-0000-0000D4530000}"/>
    <cellStyle name="Note 2 3 3 2 2 9 2" xfId="21449" xr:uid="{00000000-0005-0000-0000-0000D5530000}"/>
    <cellStyle name="Note 2 3 3 2 3" xfId="21450" xr:uid="{00000000-0005-0000-0000-0000D6530000}"/>
    <cellStyle name="Note 2 3 3 2 3 10" xfId="21451" xr:uid="{00000000-0005-0000-0000-0000D7530000}"/>
    <cellStyle name="Note 2 3 3 2 3 2" xfId="21452" xr:uid="{00000000-0005-0000-0000-0000D8530000}"/>
    <cellStyle name="Note 2 3 3 2 3 2 2" xfId="21453" xr:uid="{00000000-0005-0000-0000-0000D9530000}"/>
    <cellStyle name="Note 2 3 3 2 3 2 2 2" xfId="21454" xr:uid="{00000000-0005-0000-0000-0000DA530000}"/>
    <cellStyle name="Note 2 3 3 2 3 2 2 3" xfId="21455" xr:uid="{00000000-0005-0000-0000-0000DB530000}"/>
    <cellStyle name="Note 2 3 3 2 3 2 2 4" xfId="21456" xr:uid="{00000000-0005-0000-0000-0000DC530000}"/>
    <cellStyle name="Note 2 3 3 2 3 2 2 5" xfId="21457" xr:uid="{00000000-0005-0000-0000-0000DD530000}"/>
    <cellStyle name="Note 2 3 3 2 3 2 3" xfId="21458" xr:uid="{00000000-0005-0000-0000-0000DE530000}"/>
    <cellStyle name="Note 2 3 3 2 3 2 3 2" xfId="21459" xr:uid="{00000000-0005-0000-0000-0000DF530000}"/>
    <cellStyle name="Note 2 3 3 2 3 2 3 3" xfId="21460" xr:uid="{00000000-0005-0000-0000-0000E0530000}"/>
    <cellStyle name="Note 2 3 3 2 3 2 3 4" xfId="21461" xr:uid="{00000000-0005-0000-0000-0000E1530000}"/>
    <cellStyle name="Note 2 3 3 2 3 2 3 5" xfId="21462" xr:uid="{00000000-0005-0000-0000-0000E2530000}"/>
    <cellStyle name="Note 2 3 3 2 3 2 4" xfId="21463" xr:uid="{00000000-0005-0000-0000-0000E3530000}"/>
    <cellStyle name="Note 2 3 3 2 3 2 4 2" xfId="21464" xr:uid="{00000000-0005-0000-0000-0000E4530000}"/>
    <cellStyle name="Note 2 3 3 2 3 2 5" xfId="21465" xr:uid="{00000000-0005-0000-0000-0000E5530000}"/>
    <cellStyle name="Note 2 3 3 2 3 2 5 2" xfId="21466" xr:uid="{00000000-0005-0000-0000-0000E6530000}"/>
    <cellStyle name="Note 2 3 3 2 3 2 6" xfId="21467" xr:uid="{00000000-0005-0000-0000-0000E7530000}"/>
    <cellStyle name="Note 2 3 3 2 3 2 6 2" xfId="21468" xr:uid="{00000000-0005-0000-0000-0000E8530000}"/>
    <cellStyle name="Note 2 3 3 2 3 2 7" xfId="21469" xr:uid="{00000000-0005-0000-0000-0000E9530000}"/>
    <cellStyle name="Note 2 3 3 2 3 2 7 2" xfId="21470" xr:uid="{00000000-0005-0000-0000-0000EA530000}"/>
    <cellStyle name="Note 2 3 3 2 3 2 8" xfId="21471" xr:uid="{00000000-0005-0000-0000-0000EB530000}"/>
    <cellStyle name="Note 2 3 3 2 3 2 9" xfId="21472" xr:uid="{00000000-0005-0000-0000-0000EC530000}"/>
    <cellStyle name="Note 2 3 3 2 3 3" xfId="21473" xr:uid="{00000000-0005-0000-0000-0000ED530000}"/>
    <cellStyle name="Note 2 3 3 2 3 3 2" xfId="21474" xr:uid="{00000000-0005-0000-0000-0000EE530000}"/>
    <cellStyle name="Note 2 3 3 2 3 3 2 2" xfId="21475" xr:uid="{00000000-0005-0000-0000-0000EF530000}"/>
    <cellStyle name="Note 2 3 3 2 3 3 3" xfId="21476" xr:uid="{00000000-0005-0000-0000-0000F0530000}"/>
    <cellStyle name="Note 2 3 3 2 3 3 4" xfId="21477" xr:uid="{00000000-0005-0000-0000-0000F1530000}"/>
    <cellStyle name="Note 2 3 3 2 3 3 5" xfId="21478" xr:uid="{00000000-0005-0000-0000-0000F2530000}"/>
    <cellStyle name="Note 2 3 3 2 3 3 6" xfId="21479" xr:uid="{00000000-0005-0000-0000-0000F3530000}"/>
    <cellStyle name="Note 2 3 3 2 3 4" xfId="21480" xr:uid="{00000000-0005-0000-0000-0000F4530000}"/>
    <cellStyle name="Note 2 3 3 2 3 4 2" xfId="21481" xr:uid="{00000000-0005-0000-0000-0000F5530000}"/>
    <cellStyle name="Note 2 3 3 2 3 4 3" xfId="21482" xr:uid="{00000000-0005-0000-0000-0000F6530000}"/>
    <cellStyle name="Note 2 3 3 2 3 4 4" xfId="21483" xr:uid="{00000000-0005-0000-0000-0000F7530000}"/>
    <cellStyle name="Note 2 3 3 2 3 4 5" xfId="21484" xr:uid="{00000000-0005-0000-0000-0000F8530000}"/>
    <cellStyle name="Note 2 3 3 2 3 5" xfId="21485" xr:uid="{00000000-0005-0000-0000-0000F9530000}"/>
    <cellStyle name="Note 2 3 3 2 3 5 2" xfId="21486" xr:uid="{00000000-0005-0000-0000-0000FA530000}"/>
    <cellStyle name="Note 2 3 3 2 3 6" xfId="21487" xr:uid="{00000000-0005-0000-0000-0000FB530000}"/>
    <cellStyle name="Note 2 3 3 2 3 6 2" xfId="21488" xr:uid="{00000000-0005-0000-0000-0000FC530000}"/>
    <cellStyle name="Note 2 3 3 2 3 7" xfId="21489" xr:uid="{00000000-0005-0000-0000-0000FD530000}"/>
    <cellStyle name="Note 2 3 3 2 3 7 2" xfId="21490" xr:uid="{00000000-0005-0000-0000-0000FE530000}"/>
    <cellStyle name="Note 2 3 3 2 3 8" xfId="21491" xr:uid="{00000000-0005-0000-0000-0000FF530000}"/>
    <cellStyle name="Note 2 3 3 2 3 8 2" xfId="21492" xr:uid="{00000000-0005-0000-0000-000000540000}"/>
    <cellStyle name="Note 2 3 3 2 3 9" xfId="21493" xr:uid="{00000000-0005-0000-0000-000001540000}"/>
    <cellStyle name="Note 2 3 3 2 3 9 2" xfId="21494" xr:uid="{00000000-0005-0000-0000-000002540000}"/>
    <cellStyle name="Note 2 3 3 2 4" xfId="21495" xr:uid="{00000000-0005-0000-0000-000003540000}"/>
    <cellStyle name="Note 2 3 3 2 4 2" xfId="21496" xr:uid="{00000000-0005-0000-0000-000004540000}"/>
    <cellStyle name="Note 2 3 3 2 4 2 2" xfId="21497" xr:uid="{00000000-0005-0000-0000-000005540000}"/>
    <cellStyle name="Note 2 3 3 2 4 2 2 2" xfId="21498" xr:uid="{00000000-0005-0000-0000-000006540000}"/>
    <cellStyle name="Note 2 3 3 2 4 2 3" xfId="21499" xr:uid="{00000000-0005-0000-0000-000007540000}"/>
    <cellStyle name="Note 2 3 3 2 4 2 3 2" xfId="21500" xr:uid="{00000000-0005-0000-0000-000008540000}"/>
    <cellStyle name="Note 2 3 3 2 4 2 4" xfId="21501" xr:uid="{00000000-0005-0000-0000-000009540000}"/>
    <cellStyle name="Note 2 3 3 2 4 2 4 2" xfId="21502" xr:uid="{00000000-0005-0000-0000-00000A540000}"/>
    <cellStyle name="Note 2 3 3 2 4 2 5" xfId="21503" xr:uid="{00000000-0005-0000-0000-00000B540000}"/>
    <cellStyle name="Note 2 3 3 2 4 2 6" xfId="21504" xr:uid="{00000000-0005-0000-0000-00000C540000}"/>
    <cellStyle name="Note 2 3 3 2 4 3" xfId="21505" xr:uid="{00000000-0005-0000-0000-00000D540000}"/>
    <cellStyle name="Note 2 3 3 2 4 3 2" xfId="21506" xr:uid="{00000000-0005-0000-0000-00000E540000}"/>
    <cellStyle name="Note 2 3 3 2 4 3 2 2" xfId="21507" xr:uid="{00000000-0005-0000-0000-00000F540000}"/>
    <cellStyle name="Note 2 3 3 2 4 3 3" xfId="21508" xr:uid="{00000000-0005-0000-0000-000010540000}"/>
    <cellStyle name="Note 2 3 3 2 4 3 4" xfId="21509" xr:uid="{00000000-0005-0000-0000-000011540000}"/>
    <cellStyle name="Note 2 3 3 2 4 3 5" xfId="21510" xr:uid="{00000000-0005-0000-0000-000012540000}"/>
    <cellStyle name="Note 2 3 3 2 4 3 6" xfId="21511" xr:uid="{00000000-0005-0000-0000-000013540000}"/>
    <cellStyle name="Note 2 3 3 2 4 4" xfId="21512" xr:uid="{00000000-0005-0000-0000-000014540000}"/>
    <cellStyle name="Note 2 3 3 2 4 4 2" xfId="21513" xr:uid="{00000000-0005-0000-0000-000015540000}"/>
    <cellStyle name="Note 2 3 3 2 4 5" xfId="21514" xr:uid="{00000000-0005-0000-0000-000016540000}"/>
    <cellStyle name="Note 2 3 3 2 4 5 2" xfId="21515" xr:uid="{00000000-0005-0000-0000-000017540000}"/>
    <cellStyle name="Note 2 3 3 2 4 6" xfId="21516" xr:uid="{00000000-0005-0000-0000-000018540000}"/>
    <cellStyle name="Note 2 3 3 2 4 6 2" xfId="21517" xr:uid="{00000000-0005-0000-0000-000019540000}"/>
    <cellStyle name="Note 2 3 3 2 4 7" xfId="21518" xr:uid="{00000000-0005-0000-0000-00001A540000}"/>
    <cellStyle name="Note 2 3 3 2 4 7 2" xfId="21519" xr:uid="{00000000-0005-0000-0000-00001B540000}"/>
    <cellStyle name="Note 2 3 3 2 4 8" xfId="21520" xr:uid="{00000000-0005-0000-0000-00001C540000}"/>
    <cellStyle name="Note 2 3 3 2 5" xfId="21521" xr:uid="{00000000-0005-0000-0000-00001D540000}"/>
    <cellStyle name="Note 2 3 3 2 5 2" xfId="21522" xr:uid="{00000000-0005-0000-0000-00001E540000}"/>
    <cellStyle name="Note 2 3 3 2 5 2 2" xfId="21523" xr:uid="{00000000-0005-0000-0000-00001F540000}"/>
    <cellStyle name="Note 2 3 3 2 5 2 2 2" xfId="21524" xr:uid="{00000000-0005-0000-0000-000020540000}"/>
    <cellStyle name="Note 2 3 3 2 5 2 3" xfId="21525" xr:uid="{00000000-0005-0000-0000-000021540000}"/>
    <cellStyle name="Note 2 3 3 2 5 2 4" xfId="21526" xr:uid="{00000000-0005-0000-0000-000022540000}"/>
    <cellStyle name="Note 2 3 3 2 5 2 5" xfId="21527" xr:uid="{00000000-0005-0000-0000-000023540000}"/>
    <cellStyle name="Note 2 3 3 2 5 2 6" xfId="21528" xr:uid="{00000000-0005-0000-0000-000024540000}"/>
    <cellStyle name="Note 2 3 3 2 5 3" xfId="21529" xr:uid="{00000000-0005-0000-0000-000025540000}"/>
    <cellStyle name="Note 2 3 3 2 5 3 2" xfId="21530" xr:uid="{00000000-0005-0000-0000-000026540000}"/>
    <cellStyle name="Note 2 3 3 2 5 3 2 2" xfId="21531" xr:uid="{00000000-0005-0000-0000-000027540000}"/>
    <cellStyle name="Note 2 3 3 2 5 3 3" xfId="21532" xr:uid="{00000000-0005-0000-0000-000028540000}"/>
    <cellStyle name="Note 2 3 3 2 5 3 4" xfId="21533" xr:uid="{00000000-0005-0000-0000-000029540000}"/>
    <cellStyle name="Note 2 3 3 2 5 3 5" xfId="21534" xr:uid="{00000000-0005-0000-0000-00002A540000}"/>
    <cellStyle name="Note 2 3 3 2 5 3 6" xfId="21535" xr:uid="{00000000-0005-0000-0000-00002B540000}"/>
    <cellStyle name="Note 2 3 3 2 5 4" xfId="21536" xr:uid="{00000000-0005-0000-0000-00002C540000}"/>
    <cellStyle name="Note 2 3 3 2 5 4 2" xfId="21537" xr:uid="{00000000-0005-0000-0000-00002D540000}"/>
    <cellStyle name="Note 2 3 3 2 5 5" xfId="21538" xr:uid="{00000000-0005-0000-0000-00002E540000}"/>
    <cellStyle name="Note 2 3 3 2 5 5 2" xfId="21539" xr:uid="{00000000-0005-0000-0000-00002F540000}"/>
    <cellStyle name="Note 2 3 3 2 5 6" xfId="21540" xr:uid="{00000000-0005-0000-0000-000030540000}"/>
    <cellStyle name="Note 2 3 3 2 5 7" xfId="21541" xr:uid="{00000000-0005-0000-0000-000031540000}"/>
    <cellStyle name="Note 2 3 3 2 5 8" xfId="21542" xr:uid="{00000000-0005-0000-0000-000032540000}"/>
    <cellStyle name="Note 2 3 3 2 6" xfId="21543" xr:uid="{00000000-0005-0000-0000-000033540000}"/>
    <cellStyle name="Note 2 3 3 2 6 2" xfId="21544" xr:uid="{00000000-0005-0000-0000-000034540000}"/>
    <cellStyle name="Note 2 3 3 2 6 2 2" xfId="21545" xr:uid="{00000000-0005-0000-0000-000035540000}"/>
    <cellStyle name="Note 2 3 3 2 6 2 3" xfId="21546" xr:uid="{00000000-0005-0000-0000-000036540000}"/>
    <cellStyle name="Note 2 3 3 2 6 2 4" xfId="21547" xr:uid="{00000000-0005-0000-0000-000037540000}"/>
    <cellStyle name="Note 2 3 3 2 6 2 5" xfId="21548" xr:uid="{00000000-0005-0000-0000-000038540000}"/>
    <cellStyle name="Note 2 3 3 2 6 2 6" xfId="21549" xr:uid="{00000000-0005-0000-0000-000039540000}"/>
    <cellStyle name="Note 2 3 3 2 6 3" xfId="21550" xr:uid="{00000000-0005-0000-0000-00003A540000}"/>
    <cellStyle name="Note 2 3 3 2 6 3 2" xfId="21551" xr:uid="{00000000-0005-0000-0000-00003B540000}"/>
    <cellStyle name="Note 2 3 3 2 6 3 3" xfId="21552" xr:uid="{00000000-0005-0000-0000-00003C540000}"/>
    <cellStyle name="Note 2 3 3 2 6 3 4" xfId="21553" xr:uid="{00000000-0005-0000-0000-00003D540000}"/>
    <cellStyle name="Note 2 3 3 2 6 3 5" xfId="21554" xr:uid="{00000000-0005-0000-0000-00003E540000}"/>
    <cellStyle name="Note 2 3 3 2 6 3 6" xfId="21555" xr:uid="{00000000-0005-0000-0000-00003F540000}"/>
    <cellStyle name="Note 2 3 3 2 6 4" xfId="21556" xr:uid="{00000000-0005-0000-0000-000040540000}"/>
    <cellStyle name="Note 2 3 3 2 6 4 2" xfId="21557" xr:uid="{00000000-0005-0000-0000-000041540000}"/>
    <cellStyle name="Note 2 3 3 2 6 5" xfId="21558" xr:uid="{00000000-0005-0000-0000-000042540000}"/>
    <cellStyle name="Note 2 3 3 2 6 6" xfId="21559" xr:uid="{00000000-0005-0000-0000-000043540000}"/>
    <cellStyle name="Note 2 3 3 2 6 7" xfId="21560" xr:uid="{00000000-0005-0000-0000-000044540000}"/>
    <cellStyle name="Note 2 3 3 2 6 8" xfId="21561" xr:uid="{00000000-0005-0000-0000-000045540000}"/>
    <cellStyle name="Note 2 3 3 2 7" xfId="21562" xr:uid="{00000000-0005-0000-0000-000046540000}"/>
    <cellStyle name="Note 2 3 3 2 7 2" xfId="21563" xr:uid="{00000000-0005-0000-0000-000047540000}"/>
    <cellStyle name="Note 2 3 3 2 7 2 2" xfId="21564" xr:uid="{00000000-0005-0000-0000-000048540000}"/>
    <cellStyle name="Note 2 3 3 2 7 2 3" xfId="21565" xr:uid="{00000000-0005-0000-0000-000049540000}"/>
    <cellStyle name="Note 2 3 3 2 7 2 4" xfId="21566" xr:uid="{00000000-0005-0000-0000-00004A540000}"/>
    <cellStyle name="Note 2 3 3 2 7 2 5" xfId="21567" xr:uid="{00000000-0005-0000-0000-00004B540000}"/>
    <cellStyle name="Note 2 3 3 2 7 2 6" xfId="21568" xr:uid="{00000000-0005-0000-0000-00004C540000}"/>
    <cellStyle name="Note 2 3 3 2 7 3" xfId="21569" xr:uid="{00000000-0005-0000-0000-00004D540000}"/>
    <cellStyle name="Note 2 3 3 2 7 3 2" xfId="21570" xr:uid="{00000000-0005-0000-0000-00004E540000}"/>
    <cellStyle name="Note 2 3 3 2 7 3 3" xfId="21571" xr:uid="{00000000-0005-0000-0000-00004F540000}"/>
    <cellStyle name="Note 2 3 3 2 7 3 4" xfId="21572" xr:uid="{00000000-0005-0000-0000-000050540000}"/>
    <cellStyle name="Note 2 3 3 2 7 3 5" xfId="21573" xr:uid="{00000000-0005-0000-0000-000051540000}"/>
    <cellStyle name="Note 2 3 3 2 7 3 6" xfId="21574" xr:uid="{00000000-0005-0000-0000-000052540000}"/>
    <cellStyle name="Note 2 3 3 2 7 4" xfId="21575" xr:uid="{00000000-0005-0000-0000-000053540000}"/>
    <cellStyle name="Note 2 3 3 2 7 4 2" xfId="21576" xr:uid="{00000000-0005-0000-0000-000054540000}"/>
    <cellStyle name="Note 2 3 3 2 7 5" xfId="21577" xr:uid="{00000000-0005-0000-0000-000055540000}"/>
    <cellStyle name="Note 2 3 3 2 7 6" xfId="21578" xr:uid="{00000000-0005-0000-0000-000056540000}"/>
    <cellStyle name="Note 2 3 3 2 7 7" xfId="21579" xr:uid="{00000000-0005-0000-0000-000057540000}"/>
    <cellStyle name="Note 2 3 3 2 7 8" xfId="21580" xr:uid="{00000000-0005-0000-0000-000058540000}"/>
    <cellStyle name="Note 2 3 3 2 8" xfId="21581" xr:uid="{00000000-0005-0000-0000-000059540000}"/>
    <cellStyle name="Note 2 3 3 2 8 2" xfId="21582" xr:uid="{00000000-0005-0000-0000-00005A540000}"/>
    <cellStyle name="Note 2 3 3 2 8 2 2" xfId="21583" xr:uid="{00000000-0005-0000-0000-00005B540000}"/>
    <cellStyle name="Note 2 3 3 2 8 2 3" xfId="21584" xr:uid="{00000000-0005-0000-0000-00005C540000}"/>
    <cellStyle name="Note 2 3 3 2 8 2 4" xfId="21585" xr:uid="{00000000-0005-0000-0000-00005D540000}"/>
    <cellStyle name="Note 2 3 3 2 8 2 5" xfId="21586" xr:uid="{00000000-0005-0000-0000-00005E540000}"/>
    <cellStyle name="Note 2 3 3 2 8 2 6" xfId="21587" xr:uid="{00000000-0005-0000-0000-00005F540000}"/>
    <cellStyle name="Note 2 3 3 2 8 3" xfId="21588" xr:uid="{00000000-0005-0000-0000-000060540000}"/>
    <cellStyle name="Note 2 3 3 2 8 3 2" xfId="21589" xr:uid="{00000000-0005-0000-0000-000061540000}"/>
    <cellStyle name="Note 2 3 3 2 8 3 3" xfId="21590" xr:uid="{00000000-0005-0000-0000-000062540000}"/>
    <cellStyle name="Note 2 3 3 2 8 3 4" xfId="21591" xr:uid="{00000000-0005-0000-0000-000063540000}"/>
    <cellStyle name="Note 2 3 3 2 8 3 5" xfId="21592" xr:uid="{00000000-0005-0000-0000-000064540000}"/>
    <cellStyle name="Note 2 3 3 2 8 3 6" xfId="21593" xr:uid="{00000000-0005-0000-0000-000065540000}"/>
    <cellStyle name="Note 2 3 3 2 8 4" xfId="21594" xr:uid="{00000000-0005-0000-0000-000066540000}"/>
    <cellStyle name="Note 2 3 3 2 8 4 2" xfId="21595" xr:uid="{00000000-0005-0000-0000-000067540000}"/>
    <cellStyle name="Note 2 3 3 2 8 5" xfId="21596" xr:uid="{00000000-0005-0000-0000-000068540000}"/>
    <cellStyle name="Note 2 3 3 2 8 6" xfId="21597" xr:uid="{00000000-0005-0000-0000-000069540000}"/>
    <cellStyle name="Note 2 3 3 2 8 7" xfId="21598" xr:uid="{00000000-0005-0000-0000-00006A540000}"/>
    <cellStyle name="Note 2 3 3 2 8 8" xfId="21599" xr:uid="{00000000-0005-0000-0000-00006B540000}"/>
    <cellStyle name="Note 2 3 3 2 9" xfId="21600" xr:uid="{00000000-0005-0000-0000-00006C540000}"/>
    <cellStyle name="Note 2 3 3 2 9 2" xfId="21601" xr:uid="{00000000-0005-0000-0000-00006D540000}"/>
    <cellStyle name="Note 2 3 3 2 9 2 2" xfId="21602" xr:uid="{00000000-0005-0000-0000-00006E540000}"/>
    <cellStyle name="Note 2 3 3 2 9 2 3" xfId="21603" xr:uid="{00000000-0005-0000-0000-00006F540000}"/>
    <cellStyle name="Note 2 3 3 2 9 2 4" xfId="21604" xr:uid="{00000000-0005-0000-0000-000070540000}"/>
    <cellStyle name="Note 2 3 3 2 9 2 5" xfId="21605" xr:uid="{00000000-0005-0000-0000-000071540000}"/>
    <cellStyle name="Note 2 3 3 2 9 2 6" xfId="21606" xr:uid="{00000000-0005-0000-0000-000072540000}"/>
    <cellStyle name="Note 2 3 3 2 9 3" xfId="21607" xr:uid="{00000000-0005-0000-0000-000073540000}"/>
    <cellStyle name="Note 2 3 3 2 9 3 2" xfId="21608" xr:uid="{00000000-0005-0000-0000-000074540000}"/>
    <cellStyle name="Note 2 3 3 2 9 3 3" xfId="21609" xr:uid="{00000000-0005-0000-0000-000075540000}"/>
    <cellStyle name="Note 2 3 3 2 9 3 4" xfId="21610" xr:uid="{00000000-0005-0000-0000-000076540000}"/>
    <cellStyle name="Note 2 3 3 2 9 3 5" xfId="21611" xr:uid="{00000000-0005-0000-0000-000077540000}"/>
    <cellStyle name="Note 2 3 3 2 9 3 6" xfId="21612" xr:uid="{00000000-0005-0000-0000-000078540000}"/>
    <cellStyle name="Note 2 3 3 2 9 4" xfId="21613" xr:uid="{00000000-0005-0000-0000-000079540000}"/>
    <cellStyle name="Note 2 3 3 2 9 4 2" xfId="21614" xr:uid="{00000000-0005-0000-0000-00007A540000}"/>
    <cellStyle name="Note 2 3 3 2 9 5" xfId="21615" xr:uid="{00000000-0005-0000-0000-00007B540000}"/>
    <cellStyle name="Note 2 3 3 2 9 6" xfId="21616" xr:uid="{00000000-0005-0000-0000-00007C540000}"/>
    <cellStyle name="Note 2 3 3 2 9 7" xfId="21617" xr:uid="{00000000-0005-0000-0000-00007D540000}"/>
    <cellStyle name="Note 2 3 3 2 9 8" xfId="21618" xr:uid="{00000000-0005-0000-0000-00007E540000}"/>
    <cellStyle name="Note 2 3 3 3" xfId="21619" xr:uid="{00000000-0005-0000-0000-00007F540000}"/>
    <cellStyle name="Note 2 3 3 3 10" xfId="21620" xr:uid="{00000000-0005-0000-0000-000080540000}"/>
    <cellStyle name="Note 2 3 3 3 11" xfId="21621" xr:uid="{00000000-0005-0000-0000-000081540000}"/>
    <cellStyle name="Note 2 3 3 3 2" xfId="21622" xr:uid="{00000000-0005-0000-0000-000082540000}"/>
    <cellStyle name="Note 2 3 3 3 2 2" xfId="21623" xr:uid="{00000000-0005-0000-0000-000083540000}"/>
    <cellStyle name="Note 2 3 3 3 2 2 2" xfId="21624" xr:uid="{00000000-0005-0000-0000-000084540000}"/>
    <cellStyle name="Note 2 3 3 3 2 2 2 2" xfId="21625" xr:uid="{00000000-0005-0000-0000-000085540000}"/>
    <cellStyle name="Note 2 3 3 3 2 2 2 2 2" xfId="21626" xr:uid="{00000000-0005-0000-0000-000086540000}"/>
    <cellStyle name="Note 2 3 3 3 2 2 2 3" xfId="21627" xr:uid="{00000000-0005-0000-0000-000087540000}"/>
    <cellStyle name="Note 2 3 3 3 2 2 2 3 2" xfId="21628" xr:uid="{00000000-0005-0000-0000-000088540000}"/>
    <cellStyle name="Note 2 3 3 3 2 2 2 4" xfId="21629" xr:uid="{00000000-0005-0000-0000-000089540000}"/>
    <cellStyle name="Note 2 3 3 3 2 2 3" xfId="21630" xr:uid="{00000000-0005-0000-0000-00008A540000}"/>
    <cellStyle name="Note 2 3 3 3 2 2 3 2" xfId="21631" xr:uid="{00000000-0005-0000-0000-00008B540000}"/>
    <cellStyle name="Note 2 3 3 3 2 2 4" xfId="21632" xr:uid="{00000000-0005-0000-0000-00008C540000}"/>
    <cellStyle name="Note 2 3 3 3 2 2 4 2" xfId="21633" xr:uid="{00000000-0005-0000-0000-00008D540000}"/>
    <cellStyle name="Note 2 3 3 3 2 2 5" xfId="21634" xr:uid="{00000000-0005-0000-0000-00008E540000}"/>
    <cellStyle name="Note 2 3 3 3 2 2 5 2" xfId="21635" xr:uid="{00000000-0005-0000-0000-00008F540000}"/>
    <cellStyle name="Note 2 3 3 3 2 2 6" xfId="21636" xr:uid="{00000000-0005-0000-0000-000090540000}"/>
    <cellStyle name="Note 2 3 3 3 2 3" xfId="21637" xr:uid="{00000000-0005-0000-0000-000091540000}"/>
    <cellStyle name="Note 2 3 3 3 2 3 2" xfId="21638" xr:uid="{00000000-0005-0000-0000-000092540000}"/>
    <cellStyle name="Note 2 3 3 3 2 3 2 2" xfId="21639" xr:uid="{00000000-0005-0000-0000-000093540000}"/>
    <cellStyle name="Note 2 3 3 3 2 3 3" xfId="21640" xr:uid="{00000000-0005-0000-0000-000094540000}"/>
    <cellStyle name="Note 2 3 3 3 2 3 3 2" xfId="21641" xr:uid="{00000000-0005-0000-0000-000095540000}"/>
    <cellStyle name="Note 2 3 3 3 2 3 4" xfId="21642" xr:uid="{00000000-0005-0000-0000-000096540000}"/>
    <cellStyle name="Note 2 3 3 3 2 3 5" xfId="21643" xr:uid="{00000000-0005-0000-0000-000097540000}"/>
    <cellStyle name="Note 2 3 3 3 2 4" xfId="21644" xr:uid="{00000000-0005-0000-0000-000098540000}"/>
    <cellStyle name="Note 2 3 3 3 2 4 2" xfId="21645" xr:uid="{00000000-0005-0000-0000-000099540000}"/>
    <cellStyle name="Note 2 3 3 3 2 5" xfId="21646" xr:uid="{00000000-0005-0000-0000-00009A540000}"/>
    <cellStyle name="Note 2 3 3 3 2 5 2" xfId="21647" xr:uid="{00000000-0005-0000-0000-00009B540000}"/>
    <cellStyle name="Note 2 3 3 3 2 6" xfId="21648" xr:uid="{00000000-0005-0000-0000-00009C540000}"/>
    <cellStyle name="Note 2 3 3 3 2 6 2" xfId="21649" xr:uid="{00000000-0005-0000-0000-00009D540000}"/>
    <cellStyle name="Note 2 3 3 3 2 7" xfId="21650" xr:uid="{00000000-0005-0000-0000-00009E540000}"/>
    <cellStyle name="Note 2 3 3 3 2 7 2" xfId="21651" xr:uid="{00000000-0005-0000-0000-00009F540000}"/>
    <cellStyle name="Note 2 3 3 3 2 8" xfId="21652" xr:uid="{00000000-0005-0000-0000-0000A0540000}"/>
    <cellStyle name="Note 2 3 3 3 2 8 2" xfId="21653" xr:uid="{00000000-0005-0000-0000-0000A1540000}"/>
    <cellStyle name="Note 2 3 3 3 2 9" xfId="21654" xr:uid="{00000000-0005-0000-0000-0000A2540000}"/>
    <cellStyle name="Note 2 3 3 3 3" xfId="21655" xr:uid="{00000000-0005-0000-0000-0000A3540000}"/>
    <cellStyle name="Note 2 3 3 3 3 2" xfId="21656" xr:uid="{00000000-0005-0000-0000-0000A4540000}"/>
    <cellStyle name="Note 2 3 3 3 3 2 2" xfId="21657" xr:uid="{00000000-0005-0000-0000-0000A5540000}"/>
    <cellStyle name="Note 2 3 3 3 3 2 2 2" xfId="21658" xr:uid="{00000000-0005-0000-0000-0000A6540000}"/>
    <cellStyle name="Note 2 3 3 3 3 2 3" xfId="21659" xr:uid="{00000000-0005-0000-0000-0000A7540000}"/>
    <cellStyle name="Note 2 3 3 3 3 2 3 2" xfId="21660" xr:uid="{00000000-0005-0000-0000-0000A8540000}"/>
    <cellStyle name="Note 2 3 3 3 3 2 4" xfId="21661" xr:uid="{00000000-0005-0000-0000-0000A9540000}"/>
    <cellStyle name="Note 2 3 3 3 3 2 4 2" xfId="21662" xr:uid="{00000000-0005-0000-0000-0000AA540000}"/>
    <cellStyle name="Note 2 3 3 3 3 2 5" xfId="21663" xr:uid="{00000000-0005-0000-0000-0000AB540000}"/>
    <cellStyle name="Note 2 3 3 3 3 3" xfId="21664" xr:uid="{00000000-0005-0000-0000-0000AC540000}"/>
    <cellStyle name="Note 2 3 3 3 3 3 2" xfId="21665" xr:uid="{00000000-0005-0000-0000-0000AD540000}"/>
    <cellStyle name="Note 2 3 3 3 3 4" xfId="21666" xr:uid="{00000000-0005-0000-0000-0000AE540000}"/>
    <cellStyle name="Note 2 3 3 3 3 4 2" xfId="21667" xr:uid="{00000000-0005-0000-0000-0000AF540000}"/>
    <cellStyle name="Note 2 3 3 3 3 5" xfId="21668" xr:uid="{00000000-0005-0000-0000-0000B0540000}"/>
    <cellStyle name="Note 2 3 3 3 3 5 2" xfId="21669" xr:uid="{00000000-0005-0000-0000-0000B1540000}"/>
    <cellStyle name="Note 2 3 3 3 3 6" xfId="21670" xr:uid="{00000000-0005-0000-0000-0000B2540000}"/>
    <cellStyle name="Note 2 3 3 3 3 6 2" xfId="21671" xr:uid="{00000000-0005-0000-0000-0000B3540000}"/>
    <cellStyle name="Note 2 3 3 3 3 7" xfId="21672" xr:uid="{00000000-0005-0000-0000-0000B4540000}"/>
    <cellStyle name="Note 2 3 3 3 3 7 2" xfId="21673" xr:uid="{00000000-0005-0000-0000-0000B5540000}"/>
    <cellStyle name="Note 2 3 3 3 3 8" xfId="21674" xr:uid="{00000000-0005-0000-0000-0000B6540000}"/>
    <cellStyle name="Note 2 3 3 3 4" xfId="21675" xr:uid="{00000000-0005-0000-0000-0000B7540000}"/>
    <cellStyle name="Note 2 3 3 3 4 2" xfId="21676" xr:uid="{00000000-0005-0000-0000-0000B8540000}"/>
    <cellStyle name="Note 2 3 3 3 4 2 2" xfId="21677" xr:uid="{00000000-0005-0000-0000-0000B9540000}"/>
    <cellStyle name="Note 2 3 3 3 4 3" xfId="21678" xr:uid="{00000000-0005-0000-0000-0000BA540000}"/>
    <cellStyle name="Note 2 3 3 3 4 3 2" xfId="21679" xr:uid="{00000000-0005-0000-0000-0000BB540000}"/>
    <cellStyle name="Note 2 3 3 3 4 4" xfId="21680" xr:uid="{00000000-0005-0000-0000-0000BC540000}"/>
    <cellStyle name="Note 2 3 3 3 4 4 2" xfId="21681" xr:uid="{00000000-0005-0000-0000-0000BD540000}"/>
    <cellStyle name="Note 2 3 3 3 4 5" xfId="21682" xr:uid="{00000000-0005-0000-0000-0000BE540000}"/>
    <cellStyle name="Note 2 3 3 3 4 6" xfId="21683" xr:uid="{00000000-0005-0000-0000-0000BF540000}"/>
    <cellStyle name="Note 2 3 3 3 5" xfId="21684" xr:uid="{00000000-0005-0000-0000-0000C0540000}"/>
    <cellStyle name="Note 2 3 3 3 5 2" xfId="21685" xr:uid="{00000000-0005-0000-0000-0000C1540000}"/>
    <cellStyle name="Note 2 3 3 3 5 3" xfId="21686" xr:uid="{00000000-0005-0000-0000-0000C2540000}"/>
    <cellStyle name="Note 2 3 3 3 6" xfId="21687" xr:uid="{00000000-0005-0000-0000-0000C3540000}"/>
    <cellStyle name="Note 2 3 3 3 6 2" xfId="21688" xr:uid="{00000000-0005-0000-0000-0000C4540000}"/>
    <cellStyle name="Note 2 3 3 3 6 3" xfId="21689" xr:uid="{00000000-0005-0000-0000-0000C5540000}"/>
    <cellStyle name="Note 2 3 3 3 7" xfId="21690" xr:uid="{00000000-0005-0000-0000-0000C6540000}"/>
    <cellStyle name="Note 2 3 3 3 7 2" xfId="21691" xr:uid="{00000000-0005-0000-0000-0000C7540000}"/>
    <cellStyle name="Note 2 3 3 3 8" xfId="21692" xr:uid="{00000000-0005-0000-0000-0000C8540000}"/>
    <cellStyle name="Note 2 3 3 3 8 2" xfId="21693" xr:uid="{00000000-0005-0000-0000-0000C9540000}"/>
    <cellStyle name="Note 2 3 3 3 9" xfId="21694" xr:uid="{00000000-0005-0000-0000-0000CA540000}"/>
    <cellStyle name="Note 2 3 3 4" xfId="21695" xr:uid="{00000000-0005-0000-0000-0000CB540000}"/>
    <cellStyle name="Note 2 3 3 4 10" xfId="21696" xr:uid="{00000000-0005-0000-0000-0000CC540000}"/>
    <cellStyle name="Note 2 3 3 4 2" xfId="21697" xr:uid="{00000000-0005-0000-0000-0000CD540000}"/>
    <cellStyle name="Note 2 3 3 4 2 2" xfId="21698" xr:uid="{00000000-0005-0000-0000-0000CE540000}"/>
    <cellStyle name="Note 2 3 3 4 2 2 2" xfId="21699" xr:uid="{00000000-0005-0000-0000-0000CF540000}"/>
    <cellStyle name="Note 2 3 3 4 2 2 2 2" xfId="21700" xr:uid="{00000000-0005-0000-0000-0000D0540000}"/>
    <cellStyle name="Note 2 3 3 4 2 2 3" xfId="21701" xr:uid="{00000000-0005-0000-0000-0000D1540000}"/>
    <cellStyle name="Note 2 3 3 4 2 2 3 2" xfId="21702" xr:uid="{00000000-0005-0000-0000-0000D2540000}"/>
    <cellStyle name="Note 2 3 3 4 2 2 4" xfId="21703" xr:uid="{00000000-0005-0000-0000-0000D3540000}"/>
    <cellStyle name="Note 2 3 3 4 2 2 5" xfId="21704" xr:uid="{00000000-0005-0000-0000-0000D4540000}"/>
    <cellStyle name="Note 2 3 3 4 2 3" xfId="21705" xr:uid="{00000000-0005-0000-0000-0000D5540000}"/>
    <cellStyle name="Note 2 3 3 4 2 3 2" xfId="21706" xr:uid="{00000000-0005-0000-0000-0000D6540000}"/>
    <cellStyle name="Note 2 3 3 4 2 4" xfId="21707" xr:uid="{00000000-0005-0000-0000-0000D7540000}"/>
    <cellStyle name="Note 2 3 3 4 2 4 2" xfId="21708" xr:uid="{00000000-0005-0000-0000-0000D8540000}"/>
    <cellStyle name="Note 2 3 3 4 2 5" xfId="21709" xr:uid="{00000000-0005-0000-0000-0000D9540000}"/>
    <cellStyle name="Note 2 3 3 4 2 5 2" xfId="21710" xr:uid="{00000000-0005-0000-0000-0000DA540000}"/>
    <cellStyle name="Note 2 3 3 4 2 6" xfId="21711" xr:uid="{00000000-0005-0000-0000-0000DB540000}"/>
    <cellStyle name="Note 2 3 3 4 2 6 2" xfId="21712" xr:uid="{00000000-0005-0000-0000-0000DC540000}"/>
    <cellStyle name="Note 2 3 3 4 2 7" xfId="21713" xr:uid="{00000000-0005-0000-0000-0000DD540000}"/>
    <cellStyle name="Note 2 3 3 4 2 7 2" xfId="21714" xr:uid="{00000000-0005-0000-0000-0000DE540000}"/>
    <cellStyle name="Note 2 3 3 4 2 8" xfId="21715" xr:uid="{00000000-0005-0000-0000-0000DF540000}"/>
    <cellStyle name="Note 2 3 3 4 3" xfId="21716" xr:uid="{00000000-0005-0000-0000-0000E0540000}"/>
    <cellStyle name="Note 2 3 3 4 3 2" xfId="21717" xr:uid="{00000000-0005-0000-0000-0000E1540000}"/>
    <cellStyle name="Note 2 3 3 4 3 2 2" xfId="21718" xr:uid="{00000000-0005-0000-0000-0000E2540000}"/>
    <cellStyle name="Note 2 3 3 4 3 3" xfId="21719" xr:uid="{00000000-0005-0000-0000-0000E3540000}"/>
    <cellStyle name="Note 2 3 3 4 3 3 2" xfId="21720" xr:uid="{00000000-0005-0000-0000-0000E4540000}"/>
    <cellStyle name="Note 2 3 3 4 3 4" xfId="21721" xr:uid="{00000000-0005-0000-0000-0000E5540000}"/>
    <cellStyle name="Note 2 3 3 4 3 4 2" xfId="21722" xr:uid="{00000000-0005-0000-0000-0000E6540000}"/>
    <cellStyle name="Note 2 3 3 4 3 5" xfId="21723" xr:uid="{00000000-0005-0000-0000-0000E7540000}"/>
    <cellStyle name="Note 2 3 3 4 3 6" xfId="21724" xr:uid="{00000000-0005-0000-0000-0000E8540000}"/>
    <cellStyle name="Note 2 3 3 4 4" xfId="21725" xr:uid="{00000000-0005-0000-0000-0000E9540000}"/>
    <cellStyle name="Note 2 3 3 4 4 2" xfId="21726" xr:uid="{00000000-0005-0000-0000-0000EA540000}"/>
    <cellStyle name="Note 2 3 3 4 4 3" xfId="21727" xr:uid="{00000000-0005-0000-0000-0000EB540000}"/>
    <cellStyle name="Note 2 3 3 4 5" xfId="21728" xr:uid="{00000000-0005-0000-0000-0000EC540000}"/>
    <cellStyle name="Note 2 3 3 4 5 2" xfId="21729" xr:uid="{00000000-0005-0000-0000-0000ED540000}"/>
    <cellStyle name="Note 2 3 3 4 6" xfId="21730" xr:uid="{00000000-0005-0000-0000-0000EE540000}"/>
    <cellStyle name="Note 2 3 3 4 6 2" xfId="21731" xr:uid="{00000000-0005-0000-0000-0000EF540000}"/>
    <cellStyle name="Note 2 3 3 4 7" xfId="21732" xr:uid="{00000000-0005-0000-0000-0000F0540000}"/>
    <cellStyle name="Note 2 3 3 4 7 2" xfId="21733" xr:uid="{00000000-0005-0000-0000-0000F1540000}"/>
    <cellStyle name="Note 2 3 3 4 8" xfId="21734" xr:uid="{00000000-0005-0000-0000-0000F2540000}"/>
    <cellStyle name="Note 2 3 3 4 8 2" xfId="21735" xr:uid="{00000000-0005-0000-0000-0000F3540000}"/>
    <cellStyle name="Note 2 3 3 4 9" xfId="21736" xr:uid="{00000000-0005-0000-0000-0000F4540000}"/>
    <cellStyle name="Note 2 3 3 5" xfId="21737" xr:uid="{00000000-0005-0000-0000-0000F5540000}"/>
    <cellStyle name="Note 2 3 3 5 2" xfId="21738" xr:uid="{00000000-0005-0000-0000-0000F6540000}"/>
    <cellStyle name="Note 2 3 3 5 2 2" xfId="21739" xr:uid="{00000000-0005-0000-0000-0000F7540000}"/>
    <cellStyle name="Note 2 3 3 5 2 2 2" xfId="21740" xr:uid="{00000000-0005-0000-0000-0000F8540000}"/>
    <cellStyle name="Note 2 3 3 5 2 3" xfId="21741" xr:uid="{00000000-0005-0000-0000-0000F9540000}"/>
    <cellStyle name="Note 2 3 3 5 2 3 2" xfId="21742" xr:uid="{00000000-0005-0000-0000-0000FA540000}"/>
    <cellStyle name="Note 2 3 3 5 2 4" xfId="21743" xr:uid="{00000000-0005-0000-0000-0000FB540000}"/>
    <cellStyle name="Note 2 3 3 5 2 5" xfId="21744" xr:uid="{00000000-0005-0000-0000-0000FC540000}"/>
    <cellStyle name="Note 2 3 3 5 3" xfId="21745" xr:uid="{00000000-0005-0000-0000-0000FD540000}"/>
    <cellStyle name="Note 2 3 3 5 3 2" xfId="21746" xr:uid="{00000000-0005-0000-0000-0000FE540000}"/>
    <cellStyle name="Note 2 3 3 5 4" xfId="21747" xr:uid="{00000000-0005-0000-0000-0000FF540000}"/>
    <cellStyle name="Note 2 3 3 5 4 2" xfId="21748" xr:uid="{00000000-0005-0000-0000-000000550000}"/>
    <cellStyle name="Note 2 3 3 5 5" xfId="21749" xr:uid="{00000000-0005-0000-0000-000001550000}"/>
    <cellStyle name="Note 2 3 3 5 5 2" xfId="21750" xr:uid="{00000000-0005-0000-0000-000002550000}"/>
    <cellStyle name="Note 2 3 3 5 6" xfId="21751" xr:uid="{00000000-0005-0000-0000-000003550000}"/>
    <cellStyle name="Note 2 3 3 5 6 2" xfId="21752" xr:uid="{00000000-0005-0000-0000-000004550000}"/>
    <cellStyle name="Note 2 3 3 5 7" xfId="21753" xr:uid="{00000000-0005-0000-0000-000005550000}"/>
    <cellStyle name="Note 2 3 3 5 7 2" xfId="21754" xr:uid="{00000000-0005-0000-0000-000006550000}"/>
    <cellStyle name="Note 2 3 3 5 8" xfId="21755" xr:uid="{00000000-0005-0000-0000-000007550000}"/>
    <cellStyle name="Note 2 3 3 5 8 2" xfId="21756" xr:uid="{00000000-0005-0000-0000-000008550000}"/>
    <cellStyle name="Note 2 3 3 5 9" xfId="21757" xr:uid="{00000000-0005-0000-0000-000009550000}"/>
    <cellStyle name="Note 2 3 3 6" xfId="21758" xr:uid="{00000000-0005-0000-0000-00000A550000}"/>
    <cellStyle name="Note 2 3 3 6 2" xfId="21759" xr:uid="{00000000-0005-0000-0000-00000B550000}"/>
    <cellStyle name="Note 2 3 3 6 2 2" xfId="21760" xr:uid="{00000000-0005-0000-0000-00000C550000}"/>
    <cellStyle name="Note 2 3 3 6 2 3" xfId="21761" xr:uid="{00000000-0005-0000-0000-00000D550000}"/>
    <cellStyle name="Note 2 3 3 6 2 4" xfId="21762" xr:uid="{00000000-0005-0000-0000-00000E550000}"/>
    <cellStyle name="Note 2 3 3 6 2 5" xfId="21763" xr:uid="{00000000-0005-0000-0000-00000F550000}"/>
    <cellStyle name="Note 2 3 3 6 3" xfId="21764" xr:uid="{00000000-0005-0000-0000-000010550000}"/>
    <cellStyle name="Note 2 3 3 6 4" xfId="21765" xr:uid="{00000000-0005-0000-0000-000011550000}"/>
    <cellStyle name="Note 2 3 3 6 5" xfId="21766" xr:uid="{00000000-0005-0000-0000-000012550000}"/>
    <cellStyle name="Note 2 3 3 6 6" xfId="21767" xr:uid="{00000000-0005-0000-0000-000013550000}"/>
    <cellStyle name="Note 2 3 3 7" xfId="21768" xr:uid="{00000000-0005-0000-0000-000014550000}"/>
    <cellStyle name="Note 2 3 3 7 2" xfId="21769" xr:uid="{00000000-0005-0000-0000-000015550000}"/>
    <cellStyle name="Note 2 3 3 7 3" xfId="21770" xr:uid="{00000000-0005-0000-0000-000016550000}"/>
    <cellStyle name="Note 2 3 3 8" xfId="21771" xr:uid="{00000000-0005-0000-0000-000017550000}"/>
    <cellStyle name="Note 2 3 3 8 2" xfId="21772" xr:uid="{00000000-0005-0000-0000-000018550000}"/>
    <cellStyle name="Note 2 3 3 9" xfId="21773" xr:uid="{00000000-0005-0000-0000-000019550000}"/>
    <cellStyle name="Note 2 3 4" xfId="21774" xr:uid="{00000000-0005-0000-0000-00001A550000}"/>
    <cellStyle name="Note 2 3 4 10" xfId="21775" xr:uid="{00000000-0005-0000-0000-00001B550000}"/>
    <cellStyle name="Note 2 3 4 11" xfId="21776" xr:uid="{00000000-0005-0000-0000-00001C550000}"/>
    <cellStyle name="Note 2 3 4 12" xfId="21777" xr:uid="{00000000-0005-0000-0000-00001D550000}"/>
    <cellStyle name="Note 2 3 4 2" xfId="21778" xr:uid="{00000000-0005-0000-0000-00001E550000}"/>
    <cellStyle name="Note 2 3 4 2 10" xfId="21779" xr:uid="{00000000-0005-0000-0000-00001F550000}"/>
    <cellStyle name="Note 2 3 4 2 10 2" xfId="21780" xr:uid="{00000000-0005-0000-0000-000020550000}"/>
    <cellStyle name="Note 2 3 4 2 10 2 2" xfId="21781" xr:uid="{00000000-0005-0000-0000-000021550000}"/>
    <cellStyle name="Note 2 3 4 2 10 2 3" xfId="21782" xr:uid="{00000000-0005-0000-0000-000022550000}"/>
    <cellStyle name="Note 2 3 4 2 10 2 4" xfId="21783" xr:uid="{00000000-0005-0000-0000-000023550000}"/>
    <cellStyle name="Note 2 3 4 2 10 2 5" xfId="21784" xr:uid="{00000000-0005-0000-0000-000024550000}"/>
    <cellStyle name="Note 2 3 4 2 10 2 6" xfId="21785" xr:uid="{00000000-0005-0000-0000-000025550000}"/>
    <cellStyle name="Note 2 3 4 2 10 3" xfId="21786" xr:uid="{00000000-0005-0000-0000-000026550000}"/>
    <cellStyle name="Note 2 3 4 2 10 3 2" xfId="21787" xr:uid="{00000000-0005-0000-0000-000027550000}"/>
    <cellStyle name="Note 2 3 4 2 10 3 3" xfId="21788" xr:uid="{00000000-0005-0000-0000-000028550000}"/>
    <cellStyle name="Note 2 3 4 2 10 3 4" xfId="21789" xr:uid="{00000000-0005-0000-0000-000029550000}"/>
    <cellStyle name="Note 2 3 4 2 10 3 5" xfId="21790" xr:uid="{00000000-0005-0000-0000-00002A550000}"/>
    <cellStyle name="Note 2 3 4 2 10 3 6" xfId="21791" xr:uid="{00000000-0005-0000-0000-00002B550000}"/>
    <cellStyle name="Note 2 3 4 2 10 4" xfId="21792" xr:uid="{00000000-0005-0000-0000-00002C550000}"/>
    <cellStyle name="Note 2 3 4 2 10 5" xfId="21793" xr:uid="{00000000-0005-0000-0000-00002D550000}"/>
    <cellStyle name="Note 2 3 4 2 10 6" xfId="21794" xr:uid="{00000000-0005-0000-0000-00002E550000}"/>
    <cellStyle name="Note 2 3 4 2 10 7" xfId="21795" xr:uid="{00000000-0005-0000-0000-00002F550000}"/>
    <cellStyle name="Note 2 3 4 2 10 8" xfId="21796" xr:uid="{00000000-0005-0000-0000-000030550000}"/>
    <cellStyle name="Note 2 3 4 2 11" xfId="21797" xr:uid="{00000000-0005-0000-0000-000031550000}"/>
    <cellStyle name="Note 2 3 4 2 11 2" xfId="21798" xr:uid="{00000000-0005-0000-0000-000032550000}"/>
    <cellStyle name="Note 2 3 4 2 11 3" xfId="21799" xr:uid="{00000000-0005-0000-0000-000033550000}"/>
    <cellStyle name="Note 2 3 4 2 11 4" xfId="21800" xr:uid="{00000000-0005-0000-0000-000034550000}"/>
    <cellStyle name="Note 2 3 4 2 11 5" xfId="21801" xr:uid="{00000000-0005-0000-0000-000035550000}"/>
    <cellStyle name="Note 2 3 4 2 11 6" xfId="21802" xr:uid="{00000000-0005-0000-0000-000036550000}"/>
    <cellStyle name="Note 2 3 4 2 12" xfId="21803" xr:uid="{00000000-0005-0000-0000-000037550000}"/>
    <cellStyle name="Note 2 3 4 2 12 2" xfId="21804" xr:uid="{00000000-0005-0000-0000-000038550000}"/>
    <cellStyle name="Note 2 3 4 2 12 3" xfId="21805" xr:uid="{00000000-0005-0000-0000-000039550000}"/>
    <cellStyle name="Note 2 3 4 2 12 4" xfId="21806" xr:uid="{00000000-0005-0000-0000-00003A550000}"/>
    <cellStyle name="Note 2 3 4 2 12 5" xfId="21807" xr:uid="{00000000-0005-0000-0000-00003B550000}"/>
    <cellStyle name="Note 2 3 4 2 12 6" xfId="21808" xr:uid="{00000000-0005-0000-0000-00003C550000}"/>
    <cellStyle name="Note 2 3 4 2 13" xfId="21809" xr:uid="{00000000-0005-0000-0000-00003D550000}"/>
    <cellStyle name="Note 2 3 4 2 14" xfId="21810" xr:uid="{00000000-0005-0000-0000-00003E550000}"/>
    <cellStyle name="Note 2 3 4 2 15" xfId="21811" xr:uid="{00000000-0005-0000-0000-00003F550000}"/>
    <cellStyle name="Note 2 3 4 2 16" xfId="21812" xr:uid="{00000000-0005-0000-0000-000040550000}"/>
    <cellStyle name="Note 2 3 4 2 17" xfId="21813" xr:uid="{00000000-0005-0000-0000-000041550000}"/>
    <cellStyle name="Note 2 3 4 2 18" xfId="21814" xr:uid="{00000000-0005-0000-0000-000042550000}"/>
    <cellStyle name="Note 2 3 4 2 2" xfId="21815" xr:uid="{00000000-0005-0000-0000-000043550000}"/>
    <cellStyle name="Note 2 3 4 2 2 2" xfId="21816" xr:uid="{00000000-0005-0000-0000-000044550000}"/>
    <cellStyle name="Note 2 3 4 2 2 2 2" xfId="21817" xr:uid="{00000000-0005-0000-0000-000045550000}"/>
    <cellStyle name="Note 2 3 4 2 2 2 2 2" xfId="21818" xr:uid="{00000000-0005-0000-0000-000046550000}"/>
    <cellStyle name="Note 2 3 4 2 2 2 2 2 2" xfId="21819" xr:uid="{00000000-0005-0000-0000-000047550000}"/>
    <cellStyle name="Note 2 3 4 2 2 2 2 3" xfId="21820" xr:uid="{00000000-0005-0000-0000-000048550000}"/>
    <cellStyle name="Note 2 3 4 2 2 2 2 3 2" xfId="21821" xr:uid="{00000000-0005-0000-0000-000049550000}"/>
    <cellStyle name="Note 2 3 4 2 2 2 2 4" xfId="21822" xr:uid="{00000000-0005-0000-0000-00004A550000}"/>
    <cellStyle name="Note 2 3 4 2 2 2 3" xfId="21823" xr:uid="{00000000-0005-0000-0000-00004B550000}"/>
    <cellStyle name="Note 2 3 4 2 2 2 3 2" xfId="21824" xr:uid="{00000000-0005-0000-0000-00004C550000}"/>
    <cellStyle name="Note 2 3 4 2 2 2 4" xfId="21825" xr:uid="{00000000-0005-0000-0000-00004D550000}"/>
    <cellStyle name="Note 2 3 4 2 2 2 4 2" xfId="21826" xr:uid="{00000000-0005-0000-0000-00004E550000}"/>
    <cellStyle name="Note 2 3 4 2 2 2 5" xfId="21827" xr:uid="{00000000-0005-0000-0000-00004F550000}"/>
    <cellStyle name="Note 2 3 4 2 2 2 5 2" xfId="21828" xr:uid="{00000000-0005-0000-0000-000050550000}"/>
    <cellStyle name="Note 2 3 4 2 2 2 6" xfId="21829" xr:uid="{00000000-0005-0000-0000-000051550000}"/>
    <cellStyle name="Note 2 3 4 2 2 2 6 2" xfId="21830" xr:uid="{00000000-0005-0000-0000-000052550000}"/>
    <cellStyle name="Note 2 3 4 2 2 2 7" xfId="21831" xr:uid="{00000000-0005-0000-0000-000053550000}"/>
    <cellStyle name="Note 2 3 4 2 2 3" xfId="21832" xr:uid="{00000000-0005-0000-0000-000054550000}"/>
    <cellStyle name="Note 2 3 4 2 2 3 2" xfId="21833" xr:uid="{00000000-0005-0000-0000-000055550000}"/>
    <cellStyle name="Note 2 3 4 2 2 3 2 2" xfId="21834" xr:uid="{00000000-0005-0000-0000-000056550000}"/>
    <cellStyle name="Note 2 3 4 2 2 3 2 2 2" xfId="21835" xr:uid="{00000000-0005-0000-0000-000057550000}"/>
    <cellStyle name="Note 2 3 4 2 2 3 2 3" xfId="21836" xr:uid="{00000000-0005-0000-0000-000058550000}"/>
    <cellStyle name="Note 2 3 4 2 2 3 3" xfId="21837" xr:uid="{00000000-0005-0000-0000-000059550000}"/>
    <cellStyle name="Note 2 3 4 2 2 3 3 2" xfId="21838" xr:uid="{00000000-0005-0000-0000-00005A550000}"/>
    <cellStyle name="Note 2 3 4 2 2 3 4" xfId="21839" xr:uid="{00000000-0005-0000-0000-00005B550000}"/>
    <cellStyle name="Note 2 3 4 2 2 3 4 2" xfId="21840" xr:uid="{00000000-0005-0000-0000-00005C550000}"/>
    <cellStyle name="Note 2 3 4 2 2 3 5" xfId="21841" xr:uid="{00000000-0005-0000-0000-00005D550000}"/>
    <cellStyle name="Note 2 3 4 2 2 3 5 2" xfId="21842" xr:uid="{00000000-0005-0000-0000-00005E550000}"/>
    <cellStyle name="Note 2 3 4 2 2 3 6" xfId="21843" xr:uid="{00000000-0005-0000-0000-00005F550000}"/>
    <cellStyle name="Note 2 3 4 2 2 3 6 2" xfId="21844" xr:uid="{00000000-0005-0000-0000-000060550000}"/>
    <cellStyle name="Note 2 3 4 2 2 3 7" xfId="21845" xr:uid="{00000000-0005-0000-0000-000061550000}"/>
    <cellStyle name="Note 2 3 4 2 2 4" xfId="21846" xr:uid="{00000000-0005-0000-0000-000062550000}"/>
    <cellStyle name="Note 2 3 4 2 2 4 2" xfId="21847" xr:uid="{00000000-0005-0000-0000-000063550000}"/>
    <cellStyle name="Note 2 3 4 2 2 5" xfId="21848" xr:uid="{00000000-0005-0000-0000-000064550000}"/>
    <cellStyle name="Note 2 3 4 2 2 5 2" xfId="21849" xr:uid="{00000000-0005-0000-0000-000065550000}"/>
    <cellStyle name="Note 2 3 4 2 2 6" xfId="21850" xr:uid="{00000000-0005-0000-0000-000066550000}"/>
    <cellStyle name="Note 2 3 4 2 2 7" xfId="21851" xr:uid="{00000000-0005-0000-0000-000067550000}"/>
    <cellStyle name="Note 2 3 4 2 2 8" xfId="21852" xr:uid="{00000000-0005-0000-0000-000068550000}"/>
    <cellStyle name="Note 2 3 4 2 3" xfId="21853" xr:uid="{00000000-0005-0000-0000-000069550000}"/>
    <cellStyle name="Note 2 3 4 2 3 2" xfId="21854" xr:uid="{00000000-0005-0000-0000-00006A550000}"/>
    <cellStyle name="Note 2 3 4 2 3 2 2" xfId="21855" xr:uid="{00000000-0005-0000-0000-00006B550000}"/>
    <cellStyle name="Note 2 3 4 2 3 2 2 2" xfId="21856" xr:uid="{00000000-0005-0000-0000-00006C550000}"/>
    <cellStyle name="Note 2 3 4 2 3 2 3" xfId="21857" xr:uid="{00000000-0005-0000-0000-00006D550000}"/>
    <cellStyle name="Note 2 3 4 2 3 2 3 2" xfId="21858" xr:uid="{00000000-0005-0000-0000-00006E550000}"/>
    <cellStyle name="Note 2 3 4 2 3 2 4" xfId="21859" xr:uid="{00000000-0005-0000-0000-00006F550000}"/>
    <cellStyle name="Note 2 3 4 2 3 2 4 2" xfId="21860" xr:uid="{00000000-0005-0000-0000-000070550000}"/>
    <cellStyle name="Note 2 3 4 2 3 2 5" xfId="21861" xr:uid="{00000000-0005-0000-0000-000071550000}"/>
    <cellStyle name="Note 2 3 4 2 3 2 6" xfId="21862" xr:uid="{00000000-0005-0000-0000-000072550000}"/>
    <cellStyle name="Note 2 3 4 2 3 3" xfId="21863" xr:uid="{00000000-0005-0000-0000-000073550000}"/>
    <cellStyle name="Note 2 3 4 2 3 3 2" xfId="21864" xr:uid="{00000000-0005-0000-0000-000074550000}"/>
    <cellStyle name="Note 2 3 4 2 3 3 2 2" xfId="21865" xr:uid="{00000000-0005-0000-0000-000075550000}"/>
    <cellStyle name="Note 2 3 4 2 3 3 3" xfId="21866" xr:uid="{00000000-0005-0000-0000-000076550000}"/>
    <cellStyle name="Note 2 3 4 2 3 3 4" xfId="21867" xr:uid="{00000000-0005-0000-0000-000077550000}"/>
    <cellStyle name="Note 2 3 4 2 3 3 5" xfId="21868" xr:uid="{00000000-0005-0000-0000-000078550000}"/>
    <cellStyle name="Note 2 3 4 2 3 3 6" xfId="21869" xr:uid="{00000000-0005-0000-0000-000079550000}"/>
    <cellStyle name="Note 2 3 4 2 3 4" xfId="21870" xr:uid="{00000000-0005-0000-0000-00007A550000}"/>
    <cellStyle name="Note 2 3 4 2 3 4 2" xfId="21871" xr:uid="{00000000-0005-0000-0000-00007B550000}"/>
    <cellStyle name="Note 2 3 4 2 3 5" xfId="21872" xr:uid="{00000000-0005-0000-0000-00007C550000}"/>
    <cellStyle name="Note 2 3 4 2 3 5 2" xfId="21873" xr:uid="{00000000-0005-0000-0000-00007D550000}"/>
    <cellStyle name="Note 2 3 4 2 3 6" xfId="21874" xr:uid="{00000000-0005-0000-0000-00007E550000}"/>
    <cellStyle name="Note 2 3 4 2 3 6 2" xfId="21875" xr:uid="{00000000-0005-0000-0000-00007F550000}"/>
    <cellStyle name="Note 2 3 4 2 3 7" xfId="21876" xr:uid="{00000000-0005-0000-0000-000080550000}"/>
    <cellStyle name="Note 2 3 4 2 3 8" xfId="21877" xr:uid="{00000000-0005-0000-0000-000081550000}"/>
    <cellStyle name="Note 2 3 4 2 4" xfId="21878" xr:uid="{00000000-0005-0000-0000-000082550000}"/>
    <cellStyle name="Note 2 3 4 2 4 2" xfId="21879" xr:uid="{00000000-0005-0000-0000-000083550000}"/>
    <cellStyle name="Note 2 3 4 2 4 2 2" xfId="21880" xr:uid="{00000000-0005-0000-0000-000084550000}"/>
    <cellStyle name="Note 2 3 4 2 4 2 2 2" xfId="21881" xr:uid="{00000000-0005-0000-0000-000085550000}"/>
    <cellStyle name="Note 2 3 4 2 4 2 3" xfId="21882" xr:uid="{00000000-0005-0000-0000-000086550000}"/>
    <cellStyle name="Note 2 3 4 2 4 2 3 2" xfId="21883" xr:uid="{00000000-0005-0000-0000-000087550000}"/>
    <cellStyle name="Note 2 3 4 2 4 2 4" xfId="21884" xr:uid="{00000000-0005-0000-0000-000088550000}"/>
    <cellStyle name="Note 2 3 4 2 4 2 5" xfId="21885" xr:uid="{00000000-0005-0000-0000-000089550000}"/>
    <cellStyle name="Note 2 3 4 2 4 2 6" xfId="21886" xr:uid="{00000000-0005-0000-0000-00008A550000}"/>
    <cellStyle name="Note 2 3 4 2 4 3" xfId="21887" xr:uid="{00000000-0005-0000-0000-00008B550000}"/>
    <cellStyle name="Note 2 3 4 2 4 3 2" xfId="21888" xr:uid="{00000000-0005-0000-0000-00008C550000}"/>
    <cellStyle name="Note 2 3 4 2 4 3 2 2" xfId="21889" xr:uid="{00000000-0005-0000-0000-00008D550000}"/>
    <cellStyle name="Note 2 3 4 2 4 3 3" xfId="21890" xr:uid="{00000000-0005-0000-0000-00008E550000}"/>
    <cellStyle name="Note 2 3 4 2 4 3 4" xfId="21891" xr:uid="{00000000-0005-0000-0000-00008F550000}"/>
    <cellStyle name="Note 2 3 4 2 4 3 5" xfId="21892" xr:uid="{00000000-0005-0000-0000-000090550000}"/>
    <cellStyle name="Note 2 3 4 2 4 3 6" xfId="21893" xr:uid="{00000000-0005-0000-0000-000091550000}"/>
    <cellStyle name="Note 2 3 4 2 4 4" xfId="21894" xr:uid="{00000000-0005-0000-0000-000092550000}"/>
    <cellStyle name="Note 2 3 4 2 4 4 2" xfId="21895" xr:uid="{00000000-0005-0000-0000-000093550000}"/>
    <cellStyle name="Note 2 3 4 2 4 5" xfId="21896" xr:uid="{00000000-0005-0000-0000-000094550000}"/>
    <cellStyle name="Note 2 3 4 2 4 5 2" xfId="21897" xr:uid="{00000000-0005-0000-0000-000095550000}"/>
    <cellStyle name="Note 2 3 4 2 4 6" xfId="21898" xr:uid="{00000000-0005-0000-0000-000096550000}"/>
    <cellStyle name="Note 2 3 4 2 4 7" xfId="21899" xr:uid="{00000000-0005-0000-0000-000097550000}"/>
    <cellStyle name="Note 2 3 4 2 4 8" xfId="21900" xr:uid="{00000000-0005-0000-0000-000098550000}"/>
    <cellStyle name="Note 2 3 4 2 5" xfId="21901" xr:uid="{00000000-0005-0000-0000-000099550000}"/>
    <cellStyle name="Note 2 3 4 2 5 2" xfId="21902" xr:uid="{00000000-0005-0000-0000-00009A550000}"/>
    <cellStyle name="Note 2 3 4 2 5 2 2" xfId="21903" xr:uid="{00000000-0005-0000-0000-00009B550000}"/>
    <cellStyle name="Note 2 3 4 2 5 2 3" xfId="21904" xr:uid="{00000000-0005-0000-0000-00009C550000}"/>
    <cellStyle name="Note 2 3 4 2 5 2 4" xfId="21905" xr:uid="{00000000-0005-0000-0000-00009D550000}"/>
    <cellStyle name="Note 2 3 4 2 5 2 5" xfId="21906" xr:uid="{00000000-0005-0000-0000-00009E550000}"/>
    <cellStyle name="Note 2 3 4 2 5 2 6" xfId="21907" xr:uid="{00000000-0005-0000-0000-00009F550000}"/>
    <cellStyle name="Note 2 3 4 2 5 3" xfId="21908" xr:uid="{00000000-0005-0000-0000-0000A0550000}"/>
    <cellStyle name="Note 2 3 4 2 5 3 2" xfId="21909" xr:uid="{00000000-0005-0000-0000-0000A1550000}"/>
    <cellStyle name="Note 2 3 4 2 5 3 3" xfId="21910" xr:uid="{00000000-0005-0000-0000-0000A2550000}"/>
    <cellStyle name="Note 2 3 4 2 5 3 4" xfId="21911" xr:uid="{00000000-0005-0000-0000-0000A3550000}"/>
    <cellStyle name="Note 2 3 4 2 5 3 5" xfId="21912" xr:uid="{00000000-0005-0000-0000-0000A4550000}"/>
    <cellStyle name="Note 2 3 4 2 5 3 6" xfId="21913" xr:uid="{00000000-0005-0000-0000-0000A5550000}"/>
    <cellStyle name="Note 2 3 4 2 5 4" xfId="21914" xr:uid="{00000000-0005-0000-0000-0000A6550000}"/>
    <cellStyle name="Note 2 3 4 2 5 4 2" xfId="21915" xr:uid="{00000000-0005-0000-0000-0000A7550000}"/>
    <cellStyle name="Note 2 3 4 2 5 5" xfId="21916" xr:uid="{00000000-0005-0000-0000-0000A8550000}"/>
    <cellStyle name="Note 2 3 4 2 5 6" xfId="21917" xr:uid="{00000000-0005-0000-0000-0000A9550000}"/>
    <cellStyle name="Note 2 3 4 2 5 7" xfId="21918" xr:uid="{00000000-0005-0000-0000-0000AA550000}"/>
    <cellStyle name="Note 2 3 4 2 5 8" xfId="21919" xr:uid="{00000000-0005-0000-0000-0000AB550000}"/>
    <cellStyle name="Note 2 3 4 2 6" xfId="21920" xr:uid="{00000000-0005-0000-0000-0000AC550000}"/>
    <cellStyle name="Note 2 3 4 2 6 2" xfId="21921" xr:uid="{00000000-0005-0000-0000-0000AD550000}"/>
    <cellStyle name="Note 2 3 4 2 6 2 2" xfId="21922" xr:uid="{00000000-0005-0000-0000-0000AE550000}"/>
    <cellStyle name="Note 2 3 4 2 6 2 3" xfId="21923" xr:uid="{00000000-0005-0000-0000-0000AF550000}"/>
    <cellStyle name="Note 2 3 4 2 6 2 4" xfId="21924" xr:uid="{00000000-0005-0000-0000-0000B0550000}"/>
    <cellStyle name="Note 2 3 4 2 6 2 5" xfId="21925" xr:uid="{00000000-0005-0000-0000-0000B1550000}"/>
    <cellStyle name="Note 2 3 4 2 6 2 6" xfId="21926" xr:uid="{00000000-0005-0000-0000-0000B2550000}"/>
    <cellStyle name="Note 2 3 4 2 6 3" xfId="21927" xr:uid="{00000000-0005-0000-0000-0000B3550000}"/>
    <cellStyle name="Note 2 3 4 2 6 3 2" xfId="21928" xr:uid="{00000000-0005-0000-0000-0000B4550000}"/>
    <cellStyle name="Note 2 3 4 2 6 3 3" xfId="21929" xr:uid="{00000000-0005-0000-0000-0000B5550000}"/>
    <cellStyle name="Note 2 3 4 2 6 3 4" xfId="21930" xr:uid="{00000000-0005-0000-0000-0000B6550000}"/>
    <cellStyle name="Note 2 3 4 2 6 3 5" xfId="21931" xr:uid="{00000000-0005-0000-0000-0000B7550000}"/>
    <cellStyle name="Note 2 3 4 2 6 3 6" xfId="21932" xr:uid="{00000000-0005-0000-0000-0000B8550000}"/>
    <cellStyle name="Note 2 3 4 2 6 4" xfId="21933" xr:uid="{00000000-0005-0000-0000-0000B9550000}"/>
    <cellStyle name="Note 2 3 4 2 6 4 2" xfId="21934" xr:uid="{00000000-0005-0000-0000-0000BA550000}"/>
    <cellStyle name="Note 2 3 4 2 6 5" xfId="21935" xr:uid="{00000000-0005-0000-0000-0000BB550000}"/>
    <cellStyle name="Note 2 3 4 2 6 6" xfId="21936" xr:uid="{00000000-0005-0000-0000-0000BC550000}"/>
    <cellStyle name="Note 2 3 4 2 6 7" xfId="21937" xr:uid="{00000000-0005-0000-0000-0000BD550000}"/>
    <cellStyle name="Note 2 3 4 2 6 8" xfId="21938" xr:uid="{00000000-0005-0000-0000-0000BE550000}"/>
    <cellStyle name="Note 2 3 4 2 7" xfId="21939" xr:uid="{00000000-0005-0000-0000-0000BF550000}"/>
    <cellStyle name="Note 2 3 4 2 7 2" xfId="21940" xr:uid="{00000000-0005-0000-0000-0000C0550000}"/>
    <cellStyle name="Note 2 3 4 2 7 2 2" xfId="21941" xr:uid="{00000000-0005-0000-0000-0000C1550000}"/>
    <cellStyle name="Note 2 3 4 2 7 2 3" xfId="21942" xr:uid="{00000000-0005-0000-0000-0000C2550000}"/>
    <cellStyle name="Note 2 3 4 2 7 2 4" xfId="21943" xr:uid="{00000000-0005-0000-0000-0000C3550000}"/>
    <cellStyle name="Note 2 3 4 2 7 2 5" xfId="21944" xr:uid="{00000000-0005-0000-0000-0000C4550000}"/>
    <cellStyle name="Note 2 3 4 2 7 2 6" xfId="21945" xr:uid="{00000000-0005-0000-0000-0000C5550000}"/>
    <cellStyle name="Note 2 3 4 2 7 3" xfId="21946" xr:uid="{00000000-0005-0000-0000-0000C6550000}"/>
    <cellStyle name="Note 2 3 4 2 7 3 2" xfId="21947" xr:uid="{00000000-0005-0000-0000-0000C7550000}"/>
    <cellStyle name="Note 2 3 4 2 7 3 3" xfId="21948" xr:uid="{00000000-0005-0000-0000-0000C8550000}"/>
    <cellStyle name="Note 2 3 4 2 7 3 4" xfId="21949" xr:uid="{00000000-0005-0000-0000-0000C9550000}"/>
    <cellStyle name="Note 2 3 4 2 7 3 5" xfId="21950" xr:uid="{00000000-0005-0000-0000-0000CA550000}"/>
    <cellStyle name="Note 2 3 4 2 7 3 6" xfId="21951" xr:uid="{00000000-0005-0000-0000-0000CB550000}"/>
    <cellStyle name="Note 2 3 4 2 7 4" xfId="21952" xr:uid="{00000000-0005-0000-0000-0000CC550000}"/>
    <cellStyle name="Note 2 3 4 2 7 4 2" xfId="21953" xr:uid="{00000000-0005-0000-0000-0000CD550000}"/>
    <cellStyle name="Note 2 3 4 2 7 5" xfId="21954" xr:uid="{00000000-0005-0000-0000-0000CE550000}"/>
    <cellStyle name="Note 2 3 4 2 7 6" xfId="21955" xr:uid="{00000000-0005-0000-0000-0000CF550000}"/>
    <cellStyle name="Note 2 3 4 2 7 7" xfId="21956" xr:uid="{00000000-0005-0000-0000-0000D0550000}"/>
    <cellStyle name="Note 2 3 4 2 7 8" xfId="21957" xr:uid="{00000000-0005-0000-0000-0000D1550000}"/>
    <cellStyle name="Note 2 3 4 2 8" xfId="21958" xr:uid="{00000000-0005-0000-0000-0000D2550000}"/>
    <cellStyle name="Note 2 3 4 2 8 2" xfId="21959" xr:uid="{00000000-0005-0000-0000-0000D3550000}"/>
    <cellStyle name="Note 2 3 4 2 8 2 2" xfId="21960" xr:uid="{00000000-0005-0000-0000-0000D4550000}"/>
    <cellStyle name="Note 2 3 4 2 8 2 3" xfId="21961" xr:uid="{00000000-0005-0000-0000-0000D5550000}"/>
    <cellStyle name="Note 2 3 4 2 8 2 4" xfId="21962" xr:uid="{00000000-0005-0000-0000-0000D6550000}"/>
    <cellStyle name="Note 2 3 4 2 8 2 5" xfId="21963" xr:uid="{00000000-0005-0000-0000-0000D7550000}"/>
    <cellStyle name="Note 2 3 4 2 8 2 6" xfId="21964" xr:uid="{00000000-0005-0000-0000-0000D8550000}"/>
    <cellStyle name="Note 2 3 4 2 8 3" xfId="21965" xr:uid="{00000000-0005-0000-0000-0000D9550000}"/>
    <cellStyle name="Note 2 3 4 2 8 3 2" xfId="21966" xr:uid="{00000000-0005-0000-0000-0000DA550000}"/>
    <cellStyle name="Note 2 3 4 2 8 3 3" xfId="21967" xr:uid="{00000000-0005-0000-0000-0000DB550000}"/>
    <cellStyle name="Note 2 3 4 2 8 3 4" xfId="21968" xr:uid="{00000000-0005-0000-0000-0000DC550000}"/>
    <cellStyle name="Note 2 3 4 2 8 3 5" xfId="21969" xr:uid="{00000000-0005-0000-0000-0000DD550000}"/>
    <cellStyle name="Note 2 3 4 2 8 3 6" xfId="21970" xr:uid="{00000000-0005-0000-0000-0000DE550000}"/>
    <cellStyle name="Note 2 3 4 2 8 4" xfId="21971" xr:uid="{00000000-0005-0000-0000-0000DF550000}"/>
    <cellStyle name="Note 2 3 4 2 8 5" xfId="21972" xr:uid="{00000000-0005-0000-0000-0000E0550000}"/>
    <cellStyle name="Note 2 3 4 2 8 6" xfId="21973" xr:uid="{00000000-0005-0000-0000-0000E1550000}"/>
    <cellStyle name="Note 2 3 4 2 8 7" xfId="21974" xr:uid="{00000000-0005-0000-0000-0000E2550000}"/>
    <cellStyle name="Note 2 3 4 2 8 8" xfId="21975" xr:uid="{00000000-0005-0000-0000-0000E3550000}"/>
    <cellStyle name="Note 2 3 4 2 9" xfId="21976" xr:uid="{00000000-0005-0000-0000-0000E4550000}"/>
    <cellStyle name="Note 2 3 4 2 9 2" xfId="21977" xr:uid="{00000000-0005-0000-0000-0000E5550000}"/>
    <cellStyle name="Note 2 3 4 2 9 2 2" xfId="21978" xr:uid="{00000000-0005-0000-0000-0000E6550000}"/>
    <cellStyle name="Note 2 3 4 2 9 2 3" xfId="21979" xr:uid="{00000000-0005-0000-0000-0000E7550000}"/>
    <cellStyle name="Note 2 3 4 2 9 2 4" xfId="21980" xr:uid="{00000000-0005-0000-0000-0000E8550000}"/>
    <cellStyle name="Note 2 3 4 2 9 2 5" xfId="21981" xr:uid="{00000000-0005-0000-0000-0000E9550000}"/>
    <cellStyle name="Note 2 3 4 2 9 2 6" xfId="21982" xr:uid="{00000000-0005-0000-0000-0000EA550000}"/>
    <cellStyle name="Note 2 3 4 2 9 3" xfId="21983" xr:uid="{00000000-0005-0000-0000-0000EB550000}"/>
    <cellStyle name="Note 2 3 4 2 9 3 2" xfId="21984" xr:uid="{00000000-0005-0000-0000-0000EC550000}"/>
    <cellStyle name="Note 2 3 4 2 9 3 3" xfId="21985" xr:uid="{00000000-0005-0000-0000-0000ED550000}"/>
    <cellStyle name="Note 2 3 4 2 9 3 4" xfId="21986" xr:uid="{00000000-0005-0000-0000-0000EE550000}"/>
    <cellStyle name="Note 2 3 4 2 9 3 5" xfId="21987" xr:uid="{00000000-0005-0000-0000-0000EF550000}"/>
    <cellStyle name="Note 2 3 4 2 9 3 6" xfId="21988" xr:uid="{00000000-0005-0000-0000-0000F0550000}"/>
    <cellStyle name="Note 2 3 4 2 9 4" xfId="21989" xr:uid="{00000000-0005-0000-0000-0000F1550000}"/>
    <cellStyle name="Note 2 3 4 2 9 5" xfId="21990" xr:uid="{00000000-0005-0000-0000-0000F2550000}"/>
    <cellStyle name="Note 2 3 4 2 9 6" xfId="21991" xr:uid="{00000000-0005-0000-0000-0000F3550000}"/>
    <cellStyle name="Note 2 3 4 2 9 7" xfId="21992" xr:uid="{00000000-0005-0000-0000-0000F4550000}"/>
    <cellStyle name="Note 2 3 4 2 9 8" xfId="21993" xr:uid="{00000000-0005-0000-0000-0000F5550000}"/>
    <cellStyle name="Note 2 3 4 3" xfId="21994" xr:uid="{00000000-0005-0000-0000-0000F6550000}"/>
    <cellStyle name="Note 2 3 4 3 10" xfId="21995" xr:uid="{00000000-0005-0000-0000-0000F7550000}"/>
    <cellStyle name="Note 2 3 4 3 11" xfId="21996" xr:uid="{00000000-0005-0000-0000-0000F8550000}"/>
    <cellStyle name="Note 2 3 4 3 2" xfId="21997" xr:uid="{00000000-0005-0000-0000-0000F9550000}"/>
    <cellStyle name="Note 2 3 4 3 2 2" xfId="21998" xr:uid="{00000000-0005-0000-0000-0000FA550000}"/>
    <cellStyle name="Note 2 3 4 3 2 2 2" xfId="21999" xr:uid="{00000000-0005-0000-0000-0000FB550000}"/>
    <cellStyle name="Note 2 3 4 3 2 2 2 2" xfId="22000" xr:uid="{00000000-0005-0000-0000-0000FC550000}"/>
    <cellStyle name="Note 2 3 4 3 2 2 3" xfId="22001" xr:uid="{00000000-0005-0000-0000-0000FD550000}"/>
    <cellStyle name="Note 2 3 4 3 2 2 3 2" xfId="22002" xr:uid="{00000000-0005-0000-0000-0000FE550000}"/>
    <cellStyle name="Note 2 3 4 3 2 2 4" xfId="22003" xr:uid="{00000000-0005-0000-0000-0000FF550000}"/>
    <cellStyle name="Note 2 3 4 3 2 2 4 2" xfId="22004" xr:uid="{00000000-0005-0000-0000-000000560000}"/>
    <cellStyle name="Note 2 3 4 3 2 2 5" xfId="22005" xr:uid="{00000000-0005-0000-0000-000001560000}"/>
    <cellStyle name="Note 2 3 4 3 2 2 5 2" xfId="22006" xr:uid="{00000000-0005-0000-0000-000002560000}"/>
    <cellStyle name="Note 2 3 4 3 2 2 6" xfId="22007" xr:uid="{00000000-0005-0000-0000-000003560000}"/>
    <cellStyle name="Note 2 3 4 3 2 3" xfId="22008" xr:uid="{00000000-0005-0000-0000-000004560000}"/>
    <cellStyle name="Note 2 3 4 3 2 3 2" xfId="22009" xr:uid="{00000000-0005-0000-0000-000005560000}"/>
    <cellStyle name="Note 2 3 4 3 2 4" xfId="22010" xr:uid="{00000000-0005-0000-0000-000006560000}"/>
    <cellStyle name="Note 2 3 4 3 2 4 2" xfId="22011" xr:uid="{00000000-0005-0000-0000-000007560000}"/>
    <cellStyle name="Note 2 3 4 3 2 5" xfId="22012" xr:uid="{00000000-0005-0000-0000-000008560000}"/>
    <cellStyle name="Note 2 3 4 3 2 5 2" xfId="22013" xr:uid="{00000000-0005-0000-0000-000009560000}"/>
    <cellStyle name="Note 2 3 4 3 2 6" xfId="22014" xr:uid="{00000000-0005-0000-0000-00000A560000}"/>
    <cellStyle name="Note 2 3 4 3 2 6 2" xfId="22015" xr:uid="{00000000-0005-0000-0000-00000B560000}"/>
    <cellStyle name="Note 2 3 4 3 2 7" xfId="22016" xr:uid="{00000000-0005-0000-0000-00000C560000}"/>
    <cellStyle name="Note 2 3 4 3 2 7 2" xfId="22017" xr:uid="{00000000-0005-0000-0000-00000D560000}"/>
    <cellStyle name="Note 2 3 4 3 2 8" xfId="22018" xr:uid="{00000000-0005-0000-0000-00000E560000}"/>
    <cellStyle name="Note 2 3 4 3 2 8 2" xfId="22019" xr:uid="{00000000-0005-0000-0000-00000F560000}"/>
    <cellStyle name="Note 2 3 4 3 2 9" xfId="22020" xr:uid="{00000000-0005-0000-0000-000010560000}"/>
    <cellStyle name="Note 2 3 4 3 3" xfId="22021" xr:uid="{00000000-0005-0000-0000-000011560000}"/>
    <cellStyle name="Note 2 3 4 3 3 2" xfId="22022" xr:uid="{00000000-0005-0000-0000-000012560000}"/>
    <cellStyle name="Note 2 3 4 3 3 2 2" xfId="22023" xr:uid="{00000000-0005-0000-0000-000013560000}"/>
    <cellStyle name="Note 2 3 4 3 3 2 2 2" xfId="22024" xr:uid="{00000000-0005-0000-0000-000014560000}"/>
    <cellStyle name="Note 2 3 4 3 3 2 3" xfId="22025" xr:uid="{00000000-0005-0000-0000-000015560000}"/>
    <cellStyle name="Note 2 3 4 3 3 2 3 2" xfId="22026" xr:uid="{00000000-0005-0000-0000-000016560000}"/>
    <cellStyle name="Note 2 3 4 3 3 2 4" xfId="22027" xr:uid="{00000000-0005-0000-0000-000017560000}"/>
    <cellStyle name="Note 2 3 4 3 3 3" xfId="22028" xr:uid="{00000000-0005-0000-0000-000018560000}"/>
    <cellStyle name="Note 2 3 4 3 3 3 2" xfId="22029" xr:uid="{00000000-0005-0000-0000-000019560000}"/>
    <cellStyle name="Note 2 3 4 3 3 4" xfId="22030" xr:uid="{00000000-0005-0000-0000-00001A560000}"/>
    <cellStyle name="Note 2 3 4 3 3 4 2" xfId="22031" xr:uid="{00000000-0005-0000-0000-00001B560000}"/>
    <cellStyle name="Note 2 3 4 3 3 5" xfId="22032" xr:uid="{00000000-0005-0000-0000-00001C560000}"/>
    <cellStyle name="Note 2 3 4 3 3 5 2" xfId="22033" xr:uid="{00000000-0005-0000-0000-00001D560000}"/>
    <cellStyle name="Note 2 3 4 3 3 6" xfId="22034" xr:uid="{00000000-0005-0000-0000-00001E560000}"/>
    <cellStyle name="Note 2 3 4 3 3 6 2" xfId="22035" xr:uid="{00000000-0005-0000-0000-00001F560000}"/>
    <cellStyle name="Note 2 3 4 3 3 7" xfId="22036" xr:uid="{00000000-0005-0000-0000-000020560000}"/>
    <cellStyle name="Note 2 3 4 3 3 7 2" xfId="22037" xr:uid="{00000000-0005-0000-0000-000021560000}"/>
    <cellStyle name="Note 2 3 4 3 3 8" xfId="22038" xr:uid="{00000000-0005-0000-0000-000022560000}"/>
    <cellStyle name="Note 2 3 4 3 3 9" xfId="22039" xr:uid="{00000000-0005-0000-0000-000023560000}"/>
    <cellStyle name="Note 2 3 4 3 4" xfId="22040" xr:uid="{00000000-0005-0000-0000-000024560000}"/>
    <cellStyle name="Note 2 3 4 3 4 2" xfId="22041" xr:uid="{00000000-0005-0000-0000-000025560000}"/>
    <cellStyle name="Note 2 3 4 3 4 3" xfId="22042" xr:uid="{00000000-0005-0000-0000-000026560000}"/>
    <cellStyle name="Note 2 3 4 3 5" xfId="22043" xr:uid="{00000000-0005-0000-0000-000027560000}"/>
    <cellStyle name="Note 2 3 4 3 5 2" xfId="22044" xr:uid="{00000000-0005-0000-0000-000028560000}"/>
    <cellStyle name="Note 2 3 4 3 6" xfId="22045" xr:uid="{00000000-0005-0000-0000-000029560000}"/>
    <cellStyle name="Note 2 3 4 3 6 2" xfId="22046" xr:uid="{00000000-0005-0000-0000-00002A560000}"/>
    <cellStyle name="Note 2 3 4 3 7" xfId="22047" xr:uid="{00000000-0005-0000-0000-00002B560000}"/>
    <cellStyle name="Note 2 3 4 3 7 2" xfId="22048" xr:uid="{00000000-0005-0000-0000-00002C560000}"/>
    <cellStyle name="Note 2 3 4 3 8" xfId="22049" xr:uid="{00000000-0005-0000-0000-00002D560000}"/>
    <cellStyle name="Note 2 3 4 3 8 2" xfId="22050" xr:uid="{00000000-0005-0000-0000-00002E560000}"/>
    <cellStyle name="Note 2 3 4 3 9" xfId="22051" xr:uid="{00000000-0005-0000-0000-00002F560000}"/>
    <cellStyle name="Note 2 3 4 4" xfId="22052" xr:uid="{00000000-0005-0000-0000-000030560000}"/>
    <cellStyle name="Note 2 3 4 4 2" xfId="22053" xr:uid="{00000000-0005-0000-0000-000031560000}"/>
    <cellStyle name="Note 2 3 4 4 2 2" xfId="22054" xr:uid="{00000000-0005-0000-0000-000032560000}"/>
    <cellStyle name="Note 2 3 4 4 2 2 2" xfId="22055" xr:uid="{00000000-0005-0000-0000-000033560000}"/>
    <cellStyle name="Note 2 3 4 4 2 3" xfId="22056" xr:uid="{00000000-0005-0000-0000-000034560000}"/>
    <cellStyle name="Note 2 3 4 4 2 3 2" xfId="22057" xr:uid="{00000000-0005-0000-0000-000035560000}"/>
    <cellStyle name="Note 2 3 4 4 2 4" xfId="22058" xr:uid="{00000000-0005-0000-0000-000036560000}"/>
    <cellStyle name="Note 2 3 4 4 2 4 2" xfId="22059" xr:uid="{00000000-0005-0000-0000-000037560000}"/>
    <cellStyle name="Note 2 3 4 4 2 5" xfId="22060" xr:uid="{00000000-0005-0000-0000-000038560000}"/>
    <cellStyle name="Note 2 3 4 4 2 5 2" xfId="22061" xr:uid="{00000000-0005-0000-0000-000039560000}"/>
    <cellStyle name="Note 2 3 4 4 2 6" xfId="22062" xr:uid="{00000000-0005-0000-0000-00003A560000}"/>
    <cellStyle name="Note 2 3 4 4 2 6 2" xfId="22063" xr:uid="{00000000-0005-0000-0000-00003B560000}"/>
    <cellStyle name="Note 2 3 4 4 2 7" xfId="22064" xr:uid="{00000000-0005-0000-0000-00003C560000}"/>
    <cellStyle name="Note 2 3 4 4 3" xfId="22065" xr:uid="{00000000-0005-0000-0000-00003D560000}"/>
    <cellStyle name="Note 2 3 4 4 3 2" xfId="22066" xr:uid="{00000000-0005-0000-0000-00003E560000}"/>
    <cellStyle name="Note 2 3 4 4 3 2 2" xfId="22067" xr:uid="{00000000-0005-0000-0000-00003F560000}"/>
    <cellStyle name="Note 2 3 4 4 3 3" xfId="22068" xr:uid="{00000000-0005-0000-0000-000040560000}"/>
    <cellStyle name="Note 2 3 4 4 3 4" xfId="22069" xr:uid="{00000000-0005-0000-0000-000041560000}"/>
    <cellStyle name="Note 2 3 4 4 3 5" xfId="22070" xr:uid="{00000000-0005-0000-0000-000042560000}"/>
    <cellStyle name="Note 2 3 4 4 3 6" xfId="22071" xr:uid="{00000000-0005-0000-0000-000043560000}"/>
    <cellStyle name="Note 2 3 4 4 4" xfId="22072" xr:uid="{00000000-0005-0000-0000-000044560000}"/>
    <cellStyle name="Note 2 3 4 4 4 2" xfId="22073" xr:uid="{00000000-0005-0000-0000-000045560000}"/>
    <cellStyle name="Note 2 3 4 4 5" xfId="22074" xr:uid="{00000000-0005-0000-0000-000046560000}"/>
    <cellStyle name="Note 2 3 4 4 5 2" xfId="22075" xr:uid="{00000000-0005-0000-0000-000047560000}"/>
    <cellStyle name="Note 2 3 4 4 6" xfId="22076" xr:uid="{00000000-0005-0000-0000-000048560000}"/>
    <cellStyle name="Note 2 3 4 4 6 2" xfId="22077" xr:uid="{00000000-0005-0000-0000-000049560000}"/>
    <cellStyle name="Note 2 3 4 4 7" xfId="22078" xr:uid="{00000000-0005-0000-0000-00004A560000}"/>
    <cellStyle name="Note 2 3 4 4 7 2" xfId="22079" xr:uid="{00000000-0005-0000-0000-00004B560000}"/>
    <cellStyle name="Note 2 3 4 4 8" xfId="22080" xr:uid="{00000000-0005-0000-0000-00004C560000}"/>
    <cellStyle name="Note 2 3 4 5" xfId="22081" xr:uid="{00000000-0005-0000-0000-00004D560000}"/>
    <cellStyle name="Note 2 3 4 5 2" xfId="22082" xr:uid="{00000000-0005-0000-0000-00004E560000}"/>
    <cellStyle name="Note 2 3 4 5 2 2" xfId="22083" xr:uid="{00000000-0005-0000-0000-00004F560000}"/>
    <cellStyle name="Note 2 3 4 5 2 2 2" xfId="22084" xr:uid="{00000000-0005-0000-0000-000050560000}"/>
    <cellStyle name="Note 2 3 4 5 2 3" xfId="22085" xr:uid="{00000000-0005-0000-0000-000051560000}"/>
    <cellStyle name="Note 2 3 4 5 2 3 2" xfId="22086" xr:uid="{00000000-0005-0000-0000-000052560000}"/>
    <cellStyle name="Note 2 3 4 5 2 4" xfId="22087" xr:uid="{00000000-0005-0000-0000-000053560000}"/>
    <cellStyle name="Note 2 3 4 5 2 5" xfId="22088" xr:uid="{00000000-0005-0000-0000-000054560000}"/>
    <cellStyle name="Note 2 3 4 5 3" xfId="22089" xr:uid="{00000000-0005-0000-0000-000055560000}"/>
    <cellStyle name="Note 2 3 4 5 3 2" xfId="22090" xr:uid="{00000000-0005-0000-0000-000056560000}"/>
    <cellStyle name="Note 2 3 4 5 4" xfId="22091" xr:uid="{00000000-0005-0000-0000-000057560000}"/>
    <cellStyle name="Note 2 3 4 5 4 2" xfId="22092" xr:uid="{00000000-0005-0000-0000-000058560000}"/>
    <cellStyle name="Note 2 3 4 5 5" xfId="22093" xr:uid="{00000000-0005-0000-0000-000059560000}"/>
    <cellStyle name="Note 2 3 4 5 5 2" xfId="22094" xr:uid="{00000000-0005-0000-0000-00005A560000}"/>
    <cellStyle name="Note 2 3 4 5 6" xfId="22095" xr:uid="{00000000-0005-0000-0000-00005B560000}"/>
    <cellStyle name="Note 2 3 4 5 6 2" xfId="22096" xr:uid="{00000000-0005-0000-0000-00005C560000}"/>
    <cellStyle name="Note 2 3 4 5 7" xfId="22097" xr:uid="{00000000-0005-0000-0000-00005D560000}"/>
    <cellStyle name="Note 2 3 4 5 7 2" xfId="22098" xr:uid="{00000000-0005-0000-0000-00005E560000}"/>
    <cellStyle name="Note 2 3 4 5 8" xfId="22099" xr:uid="{00000000-0005-0000-0000-00005F560000}"/>
    <cellStyle name="Note 2 3 4 6" xfId="22100" xr:uid="{00000000-0005-0000-0000-000060560000}"/>
    <cellStyle name="Note 2 3 4 6 2" xfId="22101" xr:uid="{00000000-0005-0000-0000-000061560000}"/>
    <cellStyle name="Note 2 3 4 6 3" xfId="22102" xr:uid="{00000000-0005-0000-0000-000062560000}"/>
    <cellStyle name="Note 2 3 4 7" xfId="22103" xr:uid="{00000000-0005-0000-0000-000063560000}"/>
    <cellStyle name="Note 2 3 4 7 2" xfId="22104" xr:uid="{00000000-0005-0000-0000-000064560000}"/>
    <cellStyle name="Note 2 3 4 8" xfId="22105" xr:uid="{00000000-0005-0000-0000-000065560000}"/>
    <cellStyle name="Note 2 3 4 8 2" xfId="22106" xr:uid="{00000000-0005-0000-0000-000066560000}"/>
    <cellStyle name="Note 2 3 4 9" xfId="22107" xr:uid="{00000000-0005-0000-0000-000067560000}"/>
    <cellStyle name="Note 2 3 4 9 2" xfId="22108" xr:uid="{00000000-0005-0000-0000-000068560000}"/>
    <cellStyle name="Note 2 3 5" xfId="22109" xr:uid="{00000000-0005-0000-0000-000069560000}"/>
    <cellStyle name="Note 2 3 5 10" xfId="22110" xr:uid="{00000000-0005-0000-0000-00006A560000}"/>
    <cellStyle name="Note 2 3 5 10 2" xfId="22111" xr:uid="{00000000-0005-0000-0000-00006B560000}"/>
    <cellStyle name="Note 2 3 5 10 2 2" xfId="22112" xr:uid="{00000000-0005-0000-0000-00006C560000}"/>
    <cellStyle name="Note 2 3 5 10 2 3" xfId="22113" xr:uid="{00000000-0005-0000-0000-00006D560000}"/>
    <cellStyle name="Note 2 3 5 10 2 4" xfId="22114" xr:uid="{00000000-0005-0000-0000-00006E560000}"/>
    <cellStyle name="Note 2 3 5 10 2 5" xfId="22115" xr:uid="{00000000-0005-0000-0000-00006F560000}"/>
    <cellStyle name="Note 2 3 5 10 2 6" xfId="22116" xr:uid="{00000000-0005-0000-0000-000070560000}"/>
    <cellStyle name="Note 2 3 5 10 3" xfId="22117" xr:uid="{00000000-0005-0000-0000-000071560000}"/>
    <cellStyle name="Note 2 3 5 10 3 2" xfId="22118" xr:uid="{00000000-0005-0000-0000-000072560000}"/>
    <cellStyle name="Note 2 3 5 10 3 3" xfId="22119" xr:uid="{00000000-0005-0000-0000-000073560000}"/>
    <cellStyle name="Note 2 3 5 10 3 4" xfId="22120" xr:uid="{00000000-0005-0000-0000-000074560000}"/>
    <cellStyle name="Note 2 3 5 10 3 5" xfId="22121" xr:uid="{00000000-0005-0000-0000-000075560000}"/>
    <cellStyle name="Note 2 3 5 10 3 6" xfId="22122" xr:uid="{00000000-0005-0000-0000-000076560000}"/>
    <cellStyle name="Note 2 3 5 10 4" xfId="22123" xr:uid="{00000000-0005-0000-0000-000077560000}"/>
    <cellStyle name="Note 2 3 5 10 5" xfId="22124" xr:uid="{00000000-0005-0000-0000-000078560000}"/>
    <cellStyle name="Note 2 3 5 10 6" xfId="22125" xr:uid="{00000000-0005-0000-0000-000079560000}"/>
    <cellStyle name="Note 2 3 5 10 7" xfId="22126" xr:uid="{00000000-0005-0000-0000-00007A560000}"/>
    <cellStyle name="Note 2 3 5 10 8" xfId="22127" xr:uid="{00000000-0005-0000-0000-00007B560000}"/>
    <cellStyle name="Note 2 3 5 11" xfId="22128" xr:uid="{00000000-0005-0000-0000-00007C560000}"/>
    <cellStyle name="Note 2 3 5 11 2" xfId="22129" xr:uid="{00000000-0005-0000-0000-00007D560000}"/>
    <cellStyle name="Note 2 3 5 11 3" xfId="22130" xr:uid="{00000000-0005-0000-0000-00007E560000}"/>
    <cellStyle name="Note 2 3 5 11 4" xfId="22131" xr:uid="{00000000-0005-0000-0000-00007F560000}"/>
    <cellStyle name="Note 2 3 5 11 5" xfId="22132" xr:uid="{00000000-0005-0000-0000-000080560000}"/>
    <cellStyle name="Note 2 3 5 11 6" xfId="22133" xr:uid="{00000000-0005-0000-0000-000081560000}"/>
    <cellStyle name="Note 2 3 5 12" xfId="22134" xr:uid="{00000000-0005-0000-0000-000082560000}"/>
    <cellStyle name="Note 2 3 5 12 2" xfId="22135" xr:uid="{00000000-0005-0000-0000-000083560000}"/>
    <cellStyle name="Note 2 3 5 12 3" xfId="22136" xr:uid="{00000000-0005-0000-0000-000084560000}"/>
    <cellStyle name="Note 2 3 5 12 4" xfId="22137" xr:uid="{00000000-0005-0000-0000-000085560000}"/>
    <cellStyle name="Note 2 3 5 12 5" xfId="22138" xr:uid="{00000000-0005-0000-0000-000086560000}"/>
    <cellStyle name="Note 2 3 5 12 6" xfId="22139" xr:uid="{00000000-0005-0000-0000-000087560000}"/>
    <cellStyle name="Note 2 3 5 13" xfId="22140" xr:uid="{00000000-0005-0000-0000-000088560000}"/>
    <cellStyle name="Note 2 3 5 13 2" xfId="22141" xr:uid="{00000000-0005-0000-0000-000089560000}"/>
    <cellStyle name="Note 2 3 5 13 3" xfId="22142" xr:uid="{00000000-0005-0000-0000-00008A560000}"/>
    <cellStyle name="Note 2 3 5 13 4" xfId="22143" xr:uid="{00000000-0005-0000-0000-00008B560000}"/>
    <cellStyle name="Note 2 3 5 13 5" xfId="22144" xr:uid="{00000000-0005-0000-0000-00008C560000}"/>
    <cellStyle name="Note 2 3 5 14" xfId="22145" xr:uid="{00000000-0005-0000-0000-00008D560000}"/>
    <cellStyle name="Note 2 3 5 15" xfId="22146" xr:uid="{00000000-0005-0000-0000-00008E560000}"/>
    <cellStyle name="Note 2 3 5 16" xfId="22147" xr:uid="{00000000-0005-0000-0000-00008F560000}"/>
    <cellStyle name="Note 2 3 5 17" xfId="22148" xr:uid="{00000000-0005-0000-0000-000090560000}"/>
    <cellStyle name="Note 2 3 5 18" xfId="22149" xr:uid="{00000000-0005-0000-0000-000091560000}"/>
    <cellStyle name="Note 2 3 5 19" xfId="22150" xr:uid="{00000000-0005-0000-0000-000092560000}"/>
    <cellStyle name="Note 2 3 5 2" xfId="22151" xr:uid="{00000000-0005-0000-0000-000093560000}"/>
    <cellStyle name="Note 2 3 5 2 2" xfId="22152" xr:uid="{00000000-0005-0000-0000-000094560000}"/>
    <cellStyle name="Note 2 3 5 2 2 2" xfId="22153" xr:uid="{00000000-0005-0000-0000-000095560000}"/>
    <cellStyle name="Note 2 3 5 2 2 2 2" xfId="22154" xr:uid="{00000000-0005-0000-0000-000096560000}"/>
    <cellStyle name="Note 2 3 5 2 2 2 2 2" xfId="22155" xr:uid="{00000000-0005-0000-0000-000097560000}"/>
    <cellStyle name="Note 2 3 5 2 2 2 3" xfId="22156" xr:uid="{00000000-0005-0000-0000-000098560000}"/>
    <cellStyle name="Note 2 3 5 2 2 2 3 2" xfId="22157" xr:uid="{00000000-0005-0000-0000-000099560000}"/>
    <cellStyle name="Note 2 3 5 2 2 2 4" xfId="22158" xr:uid="{00000000-0005-0000-0000-00009A560000}"/>
    <cellStyle name="Note 2 3 5 2 2 2 4 2" xfId="22159" xr:uid="{00000000-0005-0000-0000-00009B560000}"/>
    <cellStyle name="Note 2 3 5 2 2 2 5" xfId="22160" xr:uid="{00000000-0005-0000-0000-00009C560000}"/>
    <cellStyle name="Note 2 3 5 2 2 2 6" xfId="22161" xr:uid="{00000000-0005-0000-0000-00009D560000}"/>
    <cellStyle name="Note 2 3 5 2 2 3" xfId="22162" xr:uid="{00000000-0005-0000-0000-00009E560000}"/>
    <cellStyle name="Note 2 3 5 2 2 3 2" xfId="22163" xr:uid="{00000000-0005-0000-0000-00009F560000}"/>
    <cellStyle name="Note 2 3 5 2 2 4" xfId="22164" xr:uid="{00000000-0005-0000-0000-0000A0560000}"/>
    <cellStyle name="Note 2 3 5 2 2 4 2" xfId="22165" xr:uid="{00000000-0005-0000-0000-0000A1560000}"/>
    <cellStyle name="Note 2 3 5 2 2 5" xfId="22166" xr:uid="{00000000-0005-0000-0000-0000A2560000}"/>
    <cellStyle name="Note 2 3 5 2 2 6" xfId="22167" xr:uid="{00000000-0005-0000-0000-0000A3560000}"/>
    <cellStyle name="Note 2 3 5 2 2 7" xfId="22168" xr:uid="{00000000-0005-0000-0000-0000A4560000}"/>
    <cellStyle name="Note 2 3 5 2 3" xfId="22169" xr:uid="{00000000-0005-0000-0000-0000A5560000}"/>
    <cellStyle name="Note 2 3 5 2 3 2" xfId="22170" xr:uid="{00000000-0005-0000-0000-0000A6560000}"/>
    <cellStyle name="Note 2 3 5 2 3 2 2" xfId="22171" xr:uid="{00000000-0005-0000-0000-0000A7560000}"/>
    <cellStyle name="Note 2 3 5 2 3 3" xfId="22172" xr:uid="{00000000-0005-0000-0000-0000A8560000}"/>
    <cellStyle name="Note 2 3 5 2 3 3 2" xfId="22173" xr:uid="{00000000-0005-0000-0000-0000A9560000}"/>
    <cellStyle name="Note 2 3 5 2 3 4" xfId="22174" xr:uid="{00000000-0005-0000-0000-0000AA560000}"/>
    <cellStyle name="Note 2 3 5 2 3 4 2" xfId="22175" xr:uid="{00000000-0005-0000-0000-0000AB560000}"/>
    <cellStyle name="Note 2 3 5 2 3 5" xfId="22176" xr:uid="{00000000-0005-0000-0000-0000AC560000}"/>
    <cellStyle name="Note 2 3 5 2 3 6" xfId="22177" xr:uid="{00000000-0005-0000-0000-0000AD560000}"/>
    <cellStyle name="Note 2 3 5 2 4" xfId="22178" xr:uid="{00000000-0005-0000-0000-0000AE560000}"/>
    <cellStyle name="Note 2 3 5 2 4 2" xfId="22179" xr:uid="{00000000-0005-0000-0000-0000AF560000}"/>
    <cellStyle name="Note 2 3 5 2 4 3" xfId="22180" xr:uid="{00000000-0005-0000-0000-0000B0560000}"/>
    <cellStyle name="Note 2 3 5 2 5" xfId="22181" xr:uid="{00000000-0005-0000-0000-0000B1560000}"/>
    <cellStyle name="Note 2 3 5 2 5 2" xfId="22182" xr:uid="{00000000-0005-0000-0000-0000B2560000}"/>
    <cellStyle name="Note 2 3 5 2 5 3" xfId="22183" xr:uid="{00000000-0005-0000-0000-0000B3560000}"/>
    <cellStyle name="Note 2 3 5 2 6" xfId="22184" xr:uid="{00000000-0005-0000-0000-0000B4560000}"/>
    <cellStyle name="Note 2 3 5 2 6 2" xfId="22185" xr:uid="{00000000-0005-0000-0000-0000B5560000}"/>
    <cellStyle name="Note 2 3 5 2 7" xfId="22186" xr:uid="{00000000-0005-0000-0000-0000B6560000}"/>
    <cellStyle name="Note 2 3 5 2 7 2" xfId="22187" xr:uid="{00000000-0005-0000-0000-0000B7560000}"/>
    <cellStyle name="Note 2 3 5 2 8" xfId="22188" xr:uid="{00000000-0005-0000-0000-0000B8560000}"/>
    <cellStyle name="Note 2 3 5 3" xfId="22189" xr:uid="{00000000-0005-0000-0000-0000B9560000}"/>
    <cellStyle name="Note 2 3 5 3 2" xfId="22190" xr:uid="{00000000-0005-0000-0000-0000BA560000}"/>
    <cellStyle name="Note 2 3 5 3 2 2" xfId="22191" xr:uid="{00000000-0005-0000-0000-0000BB560000}"/>
    <cellStyle name="Note 2 3 5 3 2 2 2" xfId="22192" xr:uid="{00000000-0005-0000-0000-0000BC560000}"/>
    <cellStyle name="Note 2 3 5 3 2 3" xfId="22193" xr:uid="{00000000-0005-0000-0000-0000BD560000}"/>
    <cellStyle name="Note 2 3 5 3 2 3 2" xfId="22194" xr:uid="{00000000-0005-0000-0000-0000BE560000}"/>
    <cellStyle name="Note 2 3 5 3 2 4" xfId="22195" xr:uid="{00000000-0005-0000-0000-0000BF560000}"/>
    <cellStyle name="Note 2 3 5 3 2 4 2" xfId="22196" xr:uid="{00000000-0005-0000-0000-0000C0560000}"/>
    <cellStyle name="Note 2 3 5 3 2 5" xfId="22197" xr:uid="{00000000-0005-0000-0000-0000C1560000}"/>
    <cellStyle name="Note 2 3 5 3 2 5 2" xfId="22198" xr:uid="{00000000-0005-0000-0000-0000C2560000}"/>
    <cellStyle name="Note 2 3 5 3 2 6" xfId="22199" xr:uid="{00000000-0005-0000-0000-0000C3560000}"/>
    <cellStyle name="Note 2 3 5 3 3" xfId="22200" xr:uid="{00000000-0005-0000-0000-0000C4560000}"/>
    <cellStyle name="Note 2 3 5 3 3 2" xfId="22201" xr:uid="{00000000-0005-0000-0000-0000C5560000}"/>
    <cellStyle name="Note 2 3 5 3 3 2 2" xfId="22202" xr:uid="{00000000-0005-0000-0000-0000C6560000}"/>
    <cellStyle name="Note 2 3 5 3 3 3" xfId="22203" xr:uid="{00000000-0005-0000-0000-0000C7560000}"/>
    <cellStyle name="Note 2 3 5 3 3 4" xfId="22204" xr:uid="{00000000-0005-0000-0000-0000C8560000}"/>
    <cellStyle name="Note 2 3 5 3 3 5" xfId="22205" xr:uid="{00000000-0005-0000-0000-0000C9560000}"/>
    <cellStyle name="Note 2 3 5 3 3 6" xfId="22206" xr:uid="{00000000-0005-0000-0000-0000CA560000}"/>
    <cellStyle name="Note 2 3 5 3 4" xfId="22207" xr:uid="{00000000-0005-0000-0000-0000CB560000}"/>
    <cellStyle name="Note 2 3 5 3 4 2" xfId="22208" xr:uid="{00000000-0005-0000-0000-0000CC560000}"/>
    <cellStyle name="Note 2 3 5 3 5" xfId="22209" xr:uid="{00000000-0005-0000-0000-0000CD560000}"/>
    <cellStyle name="Note 2 3 5 3 5 2" xfId="22210" xr:uid="{00000000-0005-0000-0000-0000CE560000}"/>
    <cellStyle name="Note 2 3 5 3 6" xfId="22211" xr:uid="{00000000-0005-0000-0000-0000CF560000}"/>
    <cellStyle name="Note 2 3 5 3 7" xfId="22212" xr:uid="{00000000-0005-0000-0000-0000D0560000}"/>
    <cellStyle name="Note 2 3 5 3 8" xfId="22213" xr:uid="{00000000-0005-0000-0000-0000D1560000}"/>
    <cellStyle name="Note 2 3 5 4" xfId="22214" xr:uid="{00000000-0005-0000-0000-0000D2560000}"/>
    <cellStyle name="Note 2 3 5 4 2" xfId="22215" xr:uid="{00000000-0005-0000-0000-0000D3560000}"/>
    <cellStyle name="Note 2 3 5 4 2 2" xfId="22216" xr:uid="{00000000-0005-0000-0000-0000D4560000}"/>
    <cellStyle name="Note 2 3 5 4 2 2 2" xfId="22217" xr:uid="{00000000-0005-0000-0000-0000D5560000}"/>
    <cellStyle name="Note 2 3 5 4 2 3" xfId="22218" xr:uid="{00000000-0005-0000-0000-0000D6560000}"/>
    <cellStyle name="Note 2 3 5 4 2 4" xfId="22219" xr:uid="{00000000-0005-0000-0000-0000D7560000}"/>
    <cellStyle name="Note 2 3 5 4 2 5" xfId="22220" xr:uid="{00000000-0005-0000-0000-0000D8560000}"/>
    <cellStyle name="Note 2 3 5 4 2 6" xfId="22221" xr:uid="{00000000-0005-0000-0000-0000D9560000}"/>
    <cellStyle name="Note 2 3 5 4 3" xfId="22222" xr:uid="{00000000-0005-0000-0000-0000DA560000}"/>
    <cellStyle name="Note 2 3 5 4 3 2" xfId="22223" xr:uid="{00000000-0005-0000-0000-0000DB560000}"/>
    <cellStyle name="Note 2 3 5 4 3 2 2" xfId="22224" xr:uid="{00000000-0005-0000-0000-0000DC560000}"/>
    <cellStyle name="Note 2 3 5 4 3 3" xfId="22225" xr:uid="{00000000-0005-0000-0000-0000DD560000}"/>
    <cellStyle name="Note 2 3 5 4 3 4" xfId="22226" xr:uid="{00000000-0005-0000-0000-0000DE560000}"/>
    <cellStyle name="Note 2 3 5 4 3 5" xfId="22227" xr:uid="{00000000-0005-0000-0000-0000DF560000}"/>
    <cellStyle name="Note 2 3 5 4 3 6" xfId="22228" xr:uid="{00000000-0005-0000-0000-0000E0560000}"/>
    <cellStyle name="Note 2 3 5 4 4" xfId="22229" xr:uid="{00000000-0005-0000-0000-0000E1560000}"/>
    <cellStyle name="Note 2 3 5 4 4 2" xfId="22230" xr:uid="{00000000-0005-0000-0000-0000E2560000}"/>
    <cellStyle name="Note 2 3 5 4 5" xfId="22231" xr:uid="{00000000-0005-0000-0000-0000E3560000}"/>
    <cellStyle name="Note 2 3 5 4 6" xfId="22232" xr:uid="{00000000-0005-0000-0000-0000E4560000}"/>
    <cellStyle name="Note 2 3 5 4 7" xfId="22233" xr:uid="{00000000-0005-0000-0000-0000E5560000}"/>
    <cellStyle name="Note 2 3 5 4 8" xfId="22234" xr:uid="{00000000-0005-0000-0000-0000E6560000}"/>
    <cellStyle name="Note 2 3 5 5" xfId="22235" xr:uid="{00000000-0005-0000-0000-0000E7560000}"/>
    <cellStyle name="Note 2 3 5 5 2" xfId="22236" xr:uid="{00000000-0005-0000-0000-0000E8560000}"/>
    <cellStyle name="Note 2 3 5 5 2 2" xfId="22237" xr:uid="{00000000-0005-0000-0000-0000E9560000}"/>
    <cellStyle name="Note 2 3 5 5 2 3" xfId="22238" xr:uid="{00000000-0005-0000-0000-0000EA560000}"/>
    <cellStyle name="Note 2 3 5 5 2 4" xfId="22239" xr:uid="{00000000-0005-0000-0000-0000EB560000}"/>
    <cellStyle name="Note 2 3 5 5 2 5" xfId="22240" xr:uid="{00000000-0005-0000-0000-0000EC560000}"/>
    <cellStyle name="Note 2 3 5 5 2 6" xfId="22241" xr:uid="{00000000-0005-0000-0000-0000ED560000}"/>
    <cellStyle name="Note 2 3 5 5 3" xfId="22242" xr:uid="{00000000-0005-0000-0000-0000EE560000}"/>
    <cellStyle name="Note 2 3 5 5 3 2" xfId="22243" xr:uid="{00000000-0005-0000-0000-0000EF560000}"/>
    <cellStyle name="Note 2 3 5 5 3 3" xfId="22244" xr:uid="{00000000-0005-0000-0000-0000F0560000}"/>
    <cellStyle name="Note 2 3 5 5 3 4" xfId="22245" xr:uid="{00000000-0005-0000-0000-0000F1560000}"/>
    <cellStyle name="Note 2 3 5 5 3 5" xfId="22246" xr:uid="{00000000-0005-0000-0000-0000F2560000}"/>
    <cellStyle name="Note 2 3 5 5 3 6" xfId="22247" xr:uid="{00000000-0005-0000-0000-0000F3560000}"/>
    <cellStyle name="Note 2 3 5 5 4" xfId="22248" xr:uid="{00000000-0005-0000-0000-0000F4560000}"/>
    <cellStyle name="Note 2 3 5 5 4 2" xfId="22249" xr:uid="{00000000-0005-0000-0000-0000F5560000}"/>
    <cellStyle name="Note 2 3 5 5 5" xfId="22250" xr:uid="{00000000-0005-0000-0000-0000F6560000}"/>
    <cellStyle name="Note 2 3 5 5 6" xfId="22251" xr:uid="{00000000-0005-0000-0000-0000F7560000}"/>
    <cellStyle name="Note 2 3 5 5 7" xfId="22252" xr:uid="{00000000-0005-0000-0000-0000F8560000}"/>
    <cellStyle name="Note 2 3 5 5 8" xfId="22253" xr:uid="{00000000-0005-0000-0000-0000F9560000}"/>
    <cellStyle name="Note 2 3 5 6" xfId="22254" xr:uid="{00000000-0005-0000-0000-0000FA560000}"/>
    <cellStyle name="Note 2 3 5 6 2" xfId="22255" xr:uid="{00000000-0005-0000-0000-0000FB560000}"/>
    <cellStyle name="Note 2 3 5 6 2 2" xfId="22256" xr:uid="{00000000-0005-0000-0000-0000FC560000}"/>
    <cellStyle name="Note 2 3 5 6 2 3" xfId="22257" xr:uid="{00000000-0005-0000-0000-0000FD560000}"/>
    <cellStyle name="Note 2 3 5 6 2 4" xfId="22258" xr:uid="{00000000-0005-0000-0000-0000FE560000}"/>
    <cellStyle name="Note 2 3 5 6 2 5" xfId="22259" xr:uid="{00000000-0005-0000-0000-0000FF560000}"/>
    <cellStyle name="Note 2 3 5 6 2 6" xfId="22260" xr:uid="{00000000-0005-0000-0000-000000570000}"/>
    <cellStyle name="Note 2 3 5 6 3" xfId="22261" xr:uid="{00000000-0005-0000-0000-000001570000}"/>
    <cellStyle name="Note 2 3 5 6 3 2" xfId="22262" xr:uid="{00000000-0005-0000-0000-000002570000}"/>
    <cellStyle name="Note 2 3 5 6 3 3" xfId="22263" xr:uid="{00000000-0005-0000-0000-000003570000}"/>
    <cellStyle name="Note 2 3 5 6 3 4" xfId="22264" xr:uid="{00000000-0005-0000-0000-000004570000}"/>
    <cellStyle name="Note 2 3 5 6 3 5" xfId="22265" xr:uid="{00000000-0005-0000-0000-000005570000}"/>
    <cellStyle name="Note 2 3 5 6 3 6" xfId="22266" xr:uid="{00000000-0005-0000-0000-000006570000}"/>
    <cellStyle name="Note 2 3 5 6 4" xfId="22267" xr:uid="{00000000-0005-0000-0000-000007570000}"/>
    <cellStyle name="Note 2 3 5 6 4 2" xfId="22268" xr:uid="{00000000-0005-0000-0000-000008570000}"/>
    <cellStyle name="Note 2 3 5 6 5" xfId="22269" xr:uid="{00000000-0005-0000-0000-000009570000}"/>
    <cellStyle name="Note 2 3 5 6 6" xfId="22270" xr:uid="{00000000-0005-0000-0000-00000A570000}"/>
    <cellStyle name="Note 2 3 5 6 7" xfId="22271" xr:uid="{00000000-0005-0000-0000-00000B570000}"/>
    <cellStyle name="Note 2 3 5 6 8" xfId="22272" xr:uid="{00000000-0005-0000-0000-00000C570000}"/>
    <cellStyle name="Note 2 3 5 7" xfId="22273" xr:uid="{00000000-0005-0000-0000-00000D570000}"/>
    <cellStyle name="Note 2 3 5 7 2" xfId="22274" xr:uid="{00000000-0005-0000-0000-00000E570000}"/>
    <cellStyle name="Note 2 3 5 7 2 2" xfId="22275" xr:uid="{00000000-0005-0000-0000-00000F570000}"/>
    <cellStyle name="Note 2 3 5 7 2 3" xfId="22276" xr:uid="{00000000-0005-0000-0000-000010570000}"/>
    <cellStyle name="Note 2 3 5 7 2 4" xfId="22277" xr:uid="{00000000-0005-0000-0000-000011570000}"/>
    <cellStyle name="Note 2 3 5 7 2 5" xfId="22278" xr:uid="{00000000-0005-0000-0000-000012570000}"/>
    <cellStyle name="Note 2 3 5 7 2 6" xfId="22279" xr:uid="{00000000-0005-0000-0000-000013570000}"/>
    <cellStyle name="Note 2 3 5 7 3" xfId="22280" xr:uid="{00000000-0005-0000-0000-000014570000}"/>
    <cellStyle name="Note 2 3 5 7 3 2" xfId="22281" xr:uid="{00000000-0005-0000-0000-000015570000}"/>
    <cellStyle name="Note 2 3 5 7 3 3" xfId="22282" xr:uid="{00000000-0005-0000-0000-000016570000}"/>
    <cellStyle name="Note 2 3 5 7 3 4" xfId="22283" xr:uid="{00000000-0005-0000-0000-000017570000}"/>
    <cellStyle name="Note 2 3 5 7 3 5" xfId="22284" xr:uid="{00000000-0005-0000-0000-000018570000}"/>
    <cellStyle name="Note 2 3 5 7 3 6" xfId="22285" xr:uid="{00000000-0005-0000-0000-000019570000}"/>
    <cellStyle name="Note 2 3 5 7 4" xfId="22286" xr:uid="{00000000-0005-0000-0000-00001A570000}"/>
    <cellStyle name="Note 2 3 5 7 4 2" xfId="22287" xr:uid="{00000000-0005-0000-0000-00001B570000}"/>
    <cellStyle name="Note 2 3 5 7 5" xfId="22288" xr:uid="{00000000-0005-0000-0000-00001C570000}"/>
    <cellStyle name="Note 2 3 5 7 6" xfId="22289" xr:uid="{00000000-0005-0000-0000-00001D570000}"/>
    <cellStyle name="Note 2 3 5 7 7" xfId="22290" xr:uid="{00000000-0005-0000-0000-00001E570000}"/>
    <cellStyle name="Note 2 3 5 7 8" xfId="22291" xr:uid="{00000000-0005-0000-0000-00001F570000}"/>
    <cellStyle name="Note 2 3 5 8" xfId="22292" xr:uid="{00000000-0005-0000-0000-000020570000}"/>
    <cellStyle name="Note 2 3 5 8 2" xfId="22293" xr:uid="{00000000-0005-0000-0000-000021570000}"/>
    <cellStyle name="Note 2 3 5 8 2 2" xfId="22294" xr:uid="{00000000-0005-0000-0000-000022570000}"/>
    <cellStyle name="Note 2 3 5 8 2 3" xfId="22295" xr:uid="{00000000-0005-0000-0000-000023570000}"/>
    <cellStyle name="Note 2 3 5 8 2 4" xfId="22296" xr:uid="{00000000-0005-0000-0000-000024570000}"/>
    <cellStyle name="Note 2 3 5 8 2 5" xfId="22297" xr:uid="{00000000-0005-0000-0000-000025570000}"/>
    <cellStyle name="Note 2 3 5 8 2 6" xfId="22298" xr:uid="{00000000-0005-0000-0000-000026570000}"/>
    <cellStyle name="Note 2 3 5 8 3" xfId="22299" xr:uid="{00000000-0005-0000-0000-000027570000}"/>
    <cellStyle name="Note 2 3 5 8 3 2" xfId="22300" xr:uid="{00000000-0005-0000-0000-000028570000}"/>
    <cellStyle name="Note 2 3 5 8 3 3" xfId="22301" xr:uid="{00000000-0005-0000-0000-000029570000}"/>
    <cellStyle name="Note 2 3 5 8 3 4" xfId="22302" xr:uid="{00000000-0005-0000-0000-00002A570000}"/>
    <cellStyle name="Note 2 3 5 8 3 5" xfId="22303" xr:uid="{00000000-0005-0000-0000-00002B570000}"/>
    <cellStyle name="Note 2 3 5 8 3 6" xfId="22304" xr:uid="{00000000-0005-0000-0000-00002C570000}"/>
    <cellStyle name="Note 2 3 5 8 4" xfId="22305" xr:uid="{00000000-0005-0000-0000-00002D570000}"/>
    <cellStyle name="Note 2 3 5 8 5" xfId="22306" xr:uid="{00000000-0005-0000-0000-00002E570000}"/>
    <cellStyle name="Note 2 3 5 8 6" xfId="22307" xr:uid="{00000000-0005-0000-0000-00002F570000}"/>
    <cellStyle name="Note 2 3 5 8 7" xfId="22308" xr:uid="{00000000-0005-0000-0000-000030570000}"/>
    <cellStyle name="Note 2 3 5 8 8" xfId="22309" xr:uid="{00000000-0005-0000-0000-000031570000}"/>
    <cellStyle name="Note 2 3 5 9" xfId="22310" xr:uid="{00000000-0005-0000-0000-000032570000}"/>
    <cellStyle name="Note 2 3 5 9 2" xfId="22311" xr:uid="{00000000-0005-0000-0000-000033570000}"/>
    <cellStyle name="Note 2 3 5 9 2 2" xfId="22312" xr:uid="{00000000-0005-0000-0000-000034570000}"/>
    <cellStyle name="Note 2 3 5 9 2 3" xfId="22313" xr:uid="{00000000-0005-0000-0000-000035570000}"/>
    <cellStyle name="Note 2 3 5 9 2 4" xfId="22314" xr:uid="{00000000-0005-0000-0000-000036570000}"/>
    <cellStyle name="Note 2 3 5 9 2 5" xfId="22315" xr:uid="{00000000-0005-0000-0000-000037570000}"/>
    <cellStyle name="Note 2 3 5 9 2 6" xfId="22316" xr:uid="{00000000-0005-0000-0000-000038570000}"/>
    <cellStyle name="Note 2 3 5 9 3" xfId="22317" xr:uid="{00000000-0005-0000-0000-000039570000}"/>
    <cellStyle name="Note 2 3 5 9 3 2" xfId="22318" xr:uid="{00000000-0005-0000-0000-00003A570000}"/>
    <cellStyle name="Note 2 3 5 9 3 3" xfId="22319" xr:uid="{00000000-0005-0000-0000-00003B570000}"/>
    <cellStyle name="Note 2 3 5 9 3 4" xfId="22320" xr:uid="{00000000-0005-0000-0000-00003C570000}"/>
    <cellStyle name="Note 2 3 5 9 3 5" xfId="22321" xr:uid="{00000000-0005-0000-0000-00003D570000}"/>
    <cellStyle name="Note 2 3 5 9 3 6" xfId="22322" xr:uid="{00000000-0005-0000-0000-00003E570000}"/>
    <cellStyle name="Note 2 3 5 9 4" xfId="22323" xr:uid="{00000000-0005-0000-0000-00003F570000}"/>
    <cellStyle name="Note 2 3 5 9 5" xfId="22324" xr:uid="{00000000-0005-0000-0000-000040570000}"/>
    <cellStyle name="Note 2 3 5 9 6" xfId="22325" xr:uid="{00000000-0005-0000-0000-000041570000}"/>
    <cellStyle name="Note 2 3 5 9 7" xfId="22326" xr:uid="{00000000-0005-0000-0000-000042570000}"/>
    <cellStyle name="Note 2 3 5 9 8" xfId="22327" xr:uid="{00000000-0005-0000-0000-000043570000}"/>
    <cellStyle name="Note 2 3 6" xfId="22328" xr:uid="{00000000-0005-0000-0000-000044570000}"/>
    <cellStyle name="Note 2 3 6 10" xfId="22329" xr:uid="{00000000-0005-0000-0000-000045570000}"/>
    <cellStyle name="Note 2 3 6 11" xfId="22330" xr:uid="{00000000-0005-0000-0000-000046570000}"/>
    <cellStyle name="Note 2 3 6 12" xfId="22331" xr:uid="{00000000-0005-0000-0000-000047570000}"/>
    <cellStyle name="Note 2 3 6 2" xfId="22332" xr:uid="{00000000-0005-0000-0000-000048570000}"/>
    <cellStyle name="Note 2 3 6 2 2" xfId="22333" xr:uid="{00000000-0005-0000-0000-000049570000}"/>
    <cellStyle name="Note 2 3 6 2 2 2" xfId="22334" xr:uid="{00000000-0005-0000-0000-00004A570000}"/>
    <cellStyle name="Note 2 3 6 2 2 2 2" xfId="22335" xr:uid="{00000000-0005-0000-0000-00004B570000}"/>
    <cellStyle name="Note 2 3 6 2 2 2 2 2" xfId="22336" xr:uid="{00000000-0005-0000-0000-00004C570000}"/>
    <cellStyle name="Note 2 3 6 2 2 2 3" xfId="22337" xr:uid="{00000000-0005-0000-0000-00004D570000}"/>
    <cellStyle name="Note 2 3 6 2 2 2 3 2" xfId="22338" xr:uid="{00000000-0005-0000-0000-00004E570000}"/>
    <cellStyle name="Note 2 3 6 2 2 2 4" xfId="22339" xr:uid="{00000000-0005-0000-0000-00004F570000}"/>
    <cellStyle name="Note 2 3 6 2 2 3" xfId="22340" xr:uid="{00000000-0005-0000-0000-000050570000}"/>
    <cellStyle name="Note 2 3 6 2 2 3 2" xfId="22341" xr:uid="{00000000-0005-0000-0000-000051570000}"/>
    <cellStyle name="Note 2 3 6 2 2 4" xfId="22342" xr:uid="{00000000-0005-0000-0000-000052570000}"/>
    <cellStyle name="Note 2 3 6 2 2 4 2" xfId="22343" xr:uid="{00000000-0005-0000-0000-000053570000}"/>
    <cellStyle name="Note 2 3 6 2 2 5" xfId="22344" xr:uid="{00000000-0005-0000-0000-000054570000}"/>
    <cellStyle name="Note 2 3 6 2 2 5 2" xfId="22345" xr:uid="{00000000-0005-0000-0000-000055570000}"/>
    <cellStyle name="Note 2 3 6 2 2 6" xfId="22346" xr:uid="{00000000-0005-0000-0000-000056570000}"/>
    <cellStyle name="Note 2 3 6 2 3" xfId="22347" xr:uid="{00000000-0005-0000-0000-000057570000}"/>
    <cellStyle name="Note 2 3 6 2 3 2" xfId="22348" xr:uid="{00000000-0005-0000-0000-000058570000}"/>
    <cellStyle name="Note 2 3 6 2 3 2 2" xfId="22349" xr:uid="{00000000-0005-0000-0000-000059570000}"/>
    <cellStyle name="Note 2 3 6 2 3 3" xfId="22350" xr:uid="{00000000-0005-0000-0000-00005A570000}"/>
    <cellStyle name="Note 2 3 6 2 3 3 2" xfId="22351" xr:uid="{00000000-0005-0000-0000-00005B570000}"/>
    <cellStyle name="Note 2 3 6 2 3 4" xfId="22352" xr:uid="{00000000-0005-0000-0000-00005C570000}"/>
    <cellStyle name="Note 2 3 6 2 4" xfId="22353" xr:uid="{00000000-0005-0000-0000-00005D570000}"/>
    <cellStyle name="Note 2 3 6 2 4 2" xfId="22354" xr:uid="{00000000-0005-0000-0000-00005E570000}"/>
    <cellStyle name="Note 2 3 6 2 5" xfId="22355" xr:uid="{00000000-0005-0000-0000-00005F570000}"/>
    <cellStyle name="Note 2 3 6 2 5 2" xfId="22356" xr:uid="{00000000-0005-0000-0000-000060570000}"/>
    <cellStyle name="Note 2 3 6 2 6" xfId="22357" xr:uid="{00000000-0005-0000-0000-000061570000}"/>
    <cellStyle name="Note 2 3 6 2 6 2" xfId="22358" xr:uid="{00000000-0005-0000-0000-000062570000}"/>
    <cellStyle name="Note 2 3 6 2 7" xfId="22359" xr:uid="{00000000-0005-0000-0000-000063570000}"/>
    <cellStyle name="Note 2 3 6 2 7 2" xfId="22360" xr:uid="{00000000-0005-0000-0000-000064570000}"/>
    <cellStyle name="Note 2 3 6 2 8" xfId="22361" xr:uid="{00000000-0005-0000-0000-000065570000}"/>
    <cellStyle name="Note 2 3 6 2 8 2" xfId="22362" xr:uid="{00000000-0005-0000-0000-000066570000}"/>
    <cellStyle name="Note 2 3 6 2 9" xfId="22363" xr:uid="{00000000-0005-0000-0000-000067570000}"/>
    <cellStyle name="Note 2 3 6 3" xfId="22364" xr:uid="{00000000-0005-0000-0000-000068570000}"/>
    <cellStyle name="Note 2 3 6 3 2" xfId="22365" xr:uid="{00000000-0005-0000-0000-000069570000}"/>
    <cellStyle name="Note 2 3 6 3 2 2" xfId="22366" xr:uid="{00000000-0005-0000-0000-00006A570000}"/>
    <cellStyle name="Note 2 3 6 3 2 2 2" xfId="22367" xr:uid="{00000000-0005-0000-0000-00006B570000}"/>
    <cellStyle name="Note 2 3 6 3 2 3" xfId="22368" xr:uid="{00000000-0005-0000-0000-00006C570000}"/>
    <cellStyle name="Note 2 3 6 3 2 3 2" xfId="22369" xr:uid="{00000000-0005-0000-0000-00006D570000}"/>
    <cellStyle name="Note 2 3 6 3 2 4" xfId="22370" xr:uid="{00000000-0005-0000-0000-00006E570000}"/>
    <cellStyle name="Note 2 3 6 3 3" xfId="22371" xr:uid="{00000000-0005-0000-0000-00006F570000}"/>
    <cellStyle name="Note 2 3 6 3 3 2" xfId="22372" xr:uid="{00000000-0005-0000-0000-000070570000}"/>
    <cellStyle name="Note 2 3 6 3 4" xfId="22373" xr:uid="{00000000-0005-0000-0000-000071570000}"/>
    <cellStyle name="Note 2 3 6 3 4 2" xfId="22374" xr:uid="{00000000-0005-0000-0000-000072570000}"/>
    <cellStyle name="Note 2 3 6 3 5" xfId="22375" xr:uid="{00000000-0005-0000-0000-000073570000}"/>
    <cellStyle name="Note 2 3 6 3 5 2" xfId="22376" xr:uid="{00000000-0005-0000-0000-000074570000}"/>
    <cellStyle name="Note 2 3 6 3 6" xfId="22377" xr:uid="{00000000-0005-0000-0000-000075570000}"/>
    <cellStyle name="Note 2 3 6 3 6 2" xfId="22378" xr:uid="{00000000-0005-0000-0000-000076570000}"/>
    <cellStyle name="Note 2 3 6 3 7" xfId="22379" xr:uid="{00000000-0005-0000-0000-000077570000}"/>
    <cellStyle name="Note 2 3 6 3 7 2" xfId="22380" xr:uid="{00000000-0005-0000-0000-000078570000}"/>
    <cellStyle name="Note 2 3 6 3 8" xfId="22381" xr:uid="{00000000-0005-0000-0000-000079570000}"/>
    <cellStyle name="Note 2 3 6 4" xfId="22382" xr:uid="{00000000-0005-0000-0000-00007A570000}"/>
    <cellStyle name="Note 2 3 6 4 2" xfId="22383" xr:uid="{00000000-0005-0000-0000-00007B570000}"/>
    <cellStyle name="Note 2 3 6 4 2 2" xfId="22384" xr:uid="{00000000-0005-0000-0000-00007C570000}"/>
    <cellStyle name="Note 2 3 6 4 3" xfId="22385" xr:uid="{00000000-0005-0000-0000-00007D570000}"/>
    <cellStyle name="Note 2 3 6 4 3 2" xfId="22386" xr:uid="{00000000-0005-0000-0000-00007E570000}"/>
    <cellStyle name="Note 2 3 6 4 4" xfId="22387" xr:uid="{00000000-0005-0000-0000-00007F570000}"/>
    <cellStyle name="Note 2 3 6 4 4 2" xfId="22388" xr:uid="{00000000-0005-0000-0000-000080570000}"/>
    <cellStyle name="Note 2 3 6 4 5" xfId="22389" xr:uid="{00000000-0005-0000-0000-000081570000}"/>
    <cellStyle name="Note 2 3 6 4 6" xfId="22390" xr:uid="{00000000-0005-0000-0000-000082570000}"/>
    <cellStyle name="Note 2 3 6 5" xfId="22391" xr:uid="{00000000-0005-0000-0000-000083570000}"/>
    <cellStyle name="Note 2 3 6 5 2" xfId="22392" xr:uid="{00000000-0005-0000-0000-000084570000}"/>
    <cellStyle name="Note 2 3 6 5 3" xfId="22393" xr:uid="{00000000-0005-0000-0000-000085570000}"/>
    <cellStyle name="Note 2 3 6 6" xfId="22394" xr:uid="{00000000-0005-0000-0000-000086570000}"/>
    <cellStyle name="Note 2 3 6 6 2" xfId="22395" xr:uid="{00000000-0005-0000-0000-000087570000}"/>
    <cellStyle name="Note 2 3 6 7" xfId="22396" xr:uid="{00000000-0005-0000-0000-000088570000}"/>
    <cellStyle name="Note 2 3 6 7 2" xfId="22397" xr:uid="{00000000-0005-0000-0000-000089570000}"/>
    <cellStyle name="Note 2 3 6 8" xfId="22398" xr:uid="{00000000-0005-0000-0000-00008A570000}"/>
    <cellStyle name="Note 2 3 6 8 2" xfId="22399" xr:uid="{00000000-0005-0000-0000-00008B570000}"/>
    <cellStyle name="Note 2 3 6 9" xfId="22400" xr:uid="{00000000-0005-0000-0000-00008C570000}"/>
    <cellStyle name="Note 2 3 6 9 2" xfId="22401" xr:uid="{00000000-0005-0000-0000-00008D570000}"/>
    <cellStyle name="Note 2 3 7" xfId="22402" xr:uid="{00000000-0005-0000-0000-00008E570000}"/>
    <cellStyle name="Note 2 3 7 10" xfId="22403" xr:uid="{00000000-0005-0000-0000-00008F570000}"/>
    <cellStyle name="Note 2 3 7 2" xfId="22404" xr:uid="{00000000-0005-0000-0000-000090570000}"/>
    <cellStyle name="Note 2 3 7 2 2" xfId="22405" xr:uid="{00000000-0005-0000-0000-000091570000}"/>
    <cellStyle name="Note 2 3 7 2 2 2" xfId="22406" xr:uid="{00000000-0005-0000-0000-000092570000}"/>
    <cellStyle name="Note 2 3 7 2 2 2 2" xfId="22407" xr:uid="{00000000-0005-0000-0000-000093570000}"/>
    <cellStyle name="Note 2 3 7 2 2 3" xfId="22408" xr:uid="{00000000-0005-0000-0000-000094570000}"/>
    <cellStyle name="Note 2 3 7 2 2 3 2" xfId="22409" xr:uid="{00000000-0005-0000-0000-000095570000}"/>
    <cellStyle name="Note 2 3 7 2 2 4" xfId="22410" xr:uid="{00000000-0005-0000-0000-000096570000}"/>
    <cellStyle name="Note 2 3 7 2 3" xfId="22411" xr:uid="{00000000-0005-0000-0000-000097570000}"/>
    <cellStyle name="Note 2 3 7 2 3 2" xfId="22412" xr:uid="{00000000-0005-0000-0000-000098570000}"/>
    <cellStyle name="Note 2 3 7 2 4" xfId="22413" xr:uid="{00000000-0005-0000-0000-000099570000}"/>
    <cellStyle name="Note 2 3 7 2 4 2" xfId="22414" xr:uid="{00000000-0005-0000-0000-00009A570000}"/>
    <cellStyle name="Note 2 3 7 2 5" xfId="22415" xr:uid="{00000000-0005-0000-0000-00009B570000}"/>
    <cellStyle name="Note 2 3 7 2 5 2" xfId="22416" xr:uid="{00000000-0005-0000-0000-00009C570000}"/>
    <cellStyle name="Note 2 3 7 2 6" xfId="22417" xr:uid="{00000000-0005-0000-0000-00009D570000}"/>
    <cellStyle name="Note 2 3 7 2 6 2" xfId="22418" xr:uid="{00000000-0005-0000-0000-00009E570000}"/>
    <cellStyle name="Note 2 3 7 2 7" xfId="22419" xr:uid="{00000000-0005-0000-0000-00009F570000}"/>
    <cellStyle name="Note 2 3 7 2 7 2" xfId="22420" xr:uid="{00000000-0005-0000-0000-0000A0570000}"/>
    <cellStyle name="Note 2 3 7 2 8" xfId="22421" xr:uid="{00000000-0005-0000-0000-0000A1570000}"/>
    <cellStyle name="Note 2 3 7 3" xfId="22422" xr:uid="{00000000-0005-0000-0000-0000A2570000}"/>
    <cellStyle name="Note 2 3 7 3 2" xfId="22423" xr:uid="{00000000-0005-0000-0000-0000A3570000}"/>
    <cellStyle name="Note 2 3 7 3 2 2" xfId="22424" xr:uid="{00000000-0005-0000-0000-0000A4570000}"/>
    <cellStyle name="Note 2 3 7 3 3" xfId="22425" xr:uid="{00000000-0005-0000-0000-0000A5570000}"/>
    <cellStyle name="Note 2 3 7 3 3 2" xfId="22426" xr:uid="{00000000-0005-0000-0000-0000A6570000}"/>
    <cellStyle name="Note 2 3 7 3 4" xfId="22427" xr:uid="{00000000-0005-0000-0000-0000A7570000}"/>
    <cellStyle name="Note 2 3 7 3 4 2" xfId="22428" xr:uid="{00000000-0005-0000-0000-0000A8570000}"/>
    <cellStyle name="Note 2 3 7 3 5" xfId="22429" xr:uid="{00000000-0005-0000-0000-0000A9570000}"/>
    <cellStyle name="Note 2 3 7 3 6" xfId="22430" xr:uid="{00000000-0005-0000-0000-0000AA570000}"/>
    <cellStyle name="Note 2 3 7 4" xfId="22431" xr:uid="{00000000-0005-0000-0000-0000AB570000}"/>
    <cellStyle name="Note 2 3 7 4 2" xfId="22432" xr:uid="{00000000-0005-0000-0000-0000AC570000}"/>
    <cellStyle name="Note 2 3 7 4 3" xfId="22433" xr:uid="{00000000-0005-0000-0000-0000AD570000}"/>
    <cellStyle name="Note 2 3 7 5" xfId="22434" xr:uid="{00000000-0005-0000-0000-0000AE570000}"/>
    <cellStyle name="Note 2 3 7 5 2" xfId="22435" xr:uid="{00000000-0005-0000-0000-0000AF570000}"/>
    <cellStyle name="Note 2 3 7 6" xfId="22436" xr:uid="{00000000-0005-0000-0000-0000B0570000}"/>
    <cellStyle name="Note 2 3 7 6 2" xfId="22437" xr:uid="{00000000-0005-0000-0000-0000B1570000}"/>
    <cellStyle name="Note 2 3 7 7" xfId="22438" xr:uid="{00000000-0005-0000-0000-0000B2570000}"/>
    <cellStyle name="Note 2 3 7 7 2" xfId="22439" xr:uid="{00000000-0005-0000-0000-0000B3570000}"/>
    <cellStyle name="Note 2 3 7 8" xfId="22440" xr:uid="{00000000-0005-0000-0000-0000B4570000}"/>
    <cellStyle name="Note 2 3 7 8 2" xfId="22441" xr:uid="{00000000-0005-0000-0000-0000B5570000}"/>
    <cellStyle name="Note 2 3 7 9" xfId="22442" xr:uid="{00000000-0005-0000-0000-0000B6570000}"/>
    <cellStyle name="Note 2 3 8" xfId="22443" xr:uid="{00000000-0005-0000-0000-0000B7570000}"/>
    <cellStyle name="Note 2 3 8 2" xfId="22444" xr:uid="{00000000-0005-0000-0000-0000B8570000}"/>
    <cellStyle name="Note 2 3 8 2 2" xfId="22445" xr:uid="{00000000-0005-0000-0000-0000B9570000}"/>
    <cellStyle name="Note 2 3 8 3" xfId="22446" xr:uid="{00000000-0005-0000-0000-0000BA570000}"/>
    <cellStyle name="Note 2 3 8 3 2" xfId="22447" xr:uid="{00000000-0005-0000-0000-0000BB570000}"/>
    <cellStyle name="Note 2 3 8 4" xfId="22448" xr:uid="{00000000-0005-0000-0000-0000BC570000}"/>
    <cellStyle name="Note 2 3 8 4 2" xfId="22449" xr:uid="{00000000-0005-0000-0000-0000BD570000}"/>
    <cellStyle name="Note 2 3 8 5" xfId="22450" xr:uid="{00000000-0005-0000-0000-0000BE570000}"/>
    <cellStyle name="Note 2 3 9" xfId="22451" xr:uid="{00000000-0005-0000-0000-0000BF570000}"/>
    <cellStyle name="Note 2 3 9 2" xfId="22452" xr:uid="{00000000-0005-0000-0000-0000C0570000}"/>
    <cellStyle name="Note 2 3 9 2 2" xfId="22453" xr:uid="{00000000-0005-0000-0000-0000C1570000}"/>
    <cellStyle name="Note 2 3 9 3" xfId="22454" xr:uid="{00000000-0005-0000-0000-0000C2570000}"/>
    <cellStyle name="Note 2 3 9 3 2" xfId="22455" xr:uid="{00000000-0005-0000-0000-0000C3570000}"/>
    <cellStyle name="Note 2 3 9 4" xfId="22456" xr:uid="{00000000-0005-0000-0000-0000C4570000}"/>
    <cellStyle name="Note 2 3 9 4 2" xfId="22457" xr:uid="{00000000-0005-0000-0000-0000C5570000}"/>
    <cellStyle name="Note 2 3 9 5" xfId="22458" xr:uid="{00000000-0005-0000-0000-0000C6570000}"/>
    <cellStyle name="Note 2 3_Godrej Platinum_ball park estimate-190811" xfId="22459" xr:uid="{00000000-0005-0000-0000-0000C7570000}"/>
    <cellStyle name="Note 2 4" xfId="22460" xr:uid="{00000000-0005-0000-0000-0000C8570000}"/>
    <cellStyle name="Note 2 4 2" xfId="22461" xr:uid="{00000000-0005-0000-0000-0000C9570000}"/>
    <cellStyle name="Note 2 4 2 10" xfId="22462" xr:uid="{00000000-0005-0000-0000-0000CA570000}"/>
    <cellStyle name="Note 2 4 2 10 2" xfId="22463" xr:uid="{00000000-0005-0000-0000-0000CB570000}"/>
    <cellStyle name="Note 2 4 2 10 3" xfId="22464" xr:uid="{00000000-0005-0000-0000-0000CC570000}"/>
    <cellStyle name="Note 2 4 2 10 4" xfId="22465" xr:uid="{00000000-0005-0000-0000-0000CD570000}"/>
    <cellStyle name="Note 2 4 2 10 5" xfId="22466" xr:uid="{00000000-0005-0000-0000-0000CE570000}"/>
    <cellStyle name="Note 2 4 2 10 6" xfId="22467" xr:uid="{00000000-0005-0000-0000-0000CF570000}"/>
    <cellStyle name="Note 2 4 2 11" xfId="22468" xr:uid="{00000000-0005-0000-0000-0000D0570000}"/>
    <cellStyle name="Note 2 4 2 11 2" xfId="22469" xr:uid="{00000000-0005-0000-0000-0000D1570000}"/>
    <cellStyle name="Note 2 4 2 11 3" xfId="22470" xr:uid="{00000000-0005-0000-0000-0000D2570000}"/>
    <cellStyle name="Note 2 4 2 11 4" xfId="22471" xr:uid="{00000000-0005-0000-0000-0000D3570000}"/>
    <cellStyle name="Note 2 4 2 11 5" xfId="22472" xr:uid="{00000000-0005-0000-0000-0000D4570000}"/>
    <cellStyle name="Note 2 4 2 11 6" xfId="22473" xr:uid="{00000000-0005-0000-0000-0000D5570000}"/>
    <cellStyle name="Note 2 4 2 12" xfId="22474" xr:uid="{00000000-0005-0000-0000-0000D6570000}"/>
    <cellStyle name="Note 2 4 2 13" xfId="22475" xr:uid="{00000000-0005-0000-0000-0000D7570000}"/>
    <cellStyle name="Note 2 4 2 14" xfId="22476" xr:uid="{00000000-0005-0000-0000-0000D8570000}"/>
    <cellStyle name="Note 2 4 2 15" xfId="22477" xr:uid="{00000000-0005-0000-0000-0000D9570000}"/>
    <cellStyle name="Note 2 4 2 16" xfId="22478" xr:uid="{00000000-0005-0000-0000-0000DA570000}"/>
    <cellStyle name="Note 2 4 2 17" xfId="22479" xr:uid="{00000000-0005-0000-0000-0000DB570000}"/>
    <cellStyle name="Note 2 4 2 2" xfId="22480" xr:uid="{00000000-0005-0000-0000-0000DC570000}"/>
    <cellStyle name="Note 2 4 2 2 2" xfId="22481" xr:uid="{00000000-0005-0000-0000-0000DD570000}"/>
    <cellStyle name="Note 2 4 2 2 2 2" xfId="22482" xr:uid="{00000000-0005-0000-0000-0000DE570000}"/>
    <cellStyle name="Note 2 4 2 2 2 2 2" xfId="22483" xr:uid="{00000000-0005-0000-0000-0000DF570000}"/>
    <cellStyle name="Note 2 4 2 2 2 2 2 2" xfId="22484" xr:uid="{00000000-0005-0000-0000-0000E0570000}"/>
    <cellStyle name="Note 2 4 2 2 2 2 2 2 2" xfId="22485" xr:uid="{00000000-0005-0000-0000-0000E1570000}"/>
    <cellStyle name="Note 2 4 2 2 2 2 2 3" xfId="22486" xr:uid="{00000000-0005-0000-0000-0000E2570000}"/>
    <cellStyle name="Note 2 4 2 2 2 2 2 3 2" xfId="22487" xr:uid="{00000000-0005-0000-0000-0000E3570000}"/>
    <cellStyle name="Note 2 4 2 2 2 2 2 4" xfId="22488" xr:uid="{00000000-0005-0000-0000-0000E4570000}"/>
    <cellStyle name="Note 2 4 2 2 2 2 3" xfId="22489" xr:uid="{00000000-0005-0000-0000-0000E5570000}"/>
    <cellStyle name="Note 2 4 2 2 2 2 3 2" xfId="22490" xr:uid="{00000000-0005-0000-0000-0000E6570000}"/>
    <cellStyle name="Note 2 4 2 2 2 2 4" xfId="22491" xr:uid="{00000000-0005-0000-0000-0000E7570000}"/>
    <cellStyle name="Note 2 4 2 2 2 2 4 2" xfId="22492" xr:uid="{00000000-0005-0000-0000-0000E8570000}"/>
    <cellStyle name="Note 2 4 2 2 2 2 5" xfId="22493" xr:uid="{00000000-0005-0000-0000-0000E9570000}"/>
    <cellStyle name="Note 2 4 2 2 2 2 5 2" xfId="22494" xr:uid="{00000000-0005-0000-0000-0000EA570000}"/>
    <cellStyle name="Note 2 4 2 2 2 2 6" xfId="22495" xr:uid="{00000000-0005-0000-0000-0000EB570000}"/>
    <cellStyle name="Note 2 4 2 2 2 2 6 2" xfId="22496" xr:uid="{00000000-0005-0000-0000-0000EC570000}"/>
    <cellStyle name="Note 2 4 2 2 2 2 7" xfId="22497" xr:uid="{00000000-0005-0000-0000-0000ED570000}"/>
    <cellStyle name="Note 2 4 2 2 2 2 8" xfId="22498" xr:uid="{00000000-0005-0000-0000-0000EE570000}"/>
    <cellStyle name="Note 2 4 2 2 2 3" xfId="22499" xr:uid="{00000000-0005-0000-0000-0000EF570000}"/>
    <cellStyle name="Note 2 4 2 2 2 3 2" xfId="22500" xr:uid="{00000000-0005-0000-0000-0000F0570000}"/>
    <cellStyle name="Note 2 4 2 2 2 3 2 2" xfId="22501" xr:uid="{00000000-0005-0000-0000-0000F1570000}"/>
    <cellStyle name="Note 2 4 2 2 2 3 2 2 2" xfId="22502" xr:uid="{00000000-0005-0000-0000-0000F2570000}"/>
    <cellStyle name="Note 2 4 2 2 2 3 2 3" xfId="22503" xr:uid="{00000000-0005-0000-0000-0000F3570000}"/>
    <cellStyle name="Note 2 4 2 2 2 3 3" xfId="22504" xr:uid="{00000000-0005-0000-0000-0000F4570000}"/>
    <cellStyle name="Note 2 4 2 2 2 3 3 2" xfId="22505" xr:uid="{00000000-0005-0000-0000-0000F5570000}"/>
    <cellStyle name="Note 2 4 2 2 2 3 4" xfId="22506" xr:uid="{00000000-0005-0000-0000-0000F6570000}"/>
    <cellStyle name="Note 2 4 2 2 2 3 4 2" xfId="22507" xr:uid="{00000000-0005-0000-0000-0000F7570000}"/>
    <cellStyle name="Note 2 4 2 2 2 3 5" xfId="22508" xr:uid="{00000000-0005-0000-0000-0000F8570000}"/>
    <cellStyle name="Note 2 4 2 2 2 4" xfId="22509" xr:uid="{00000000-0005-0000-0000-0000F9570000}"/>
    <cellStyle name="Note 2 4 2 2 2 4 2" xfId="22510" xr:uid="{00000000-0005-0000-0000-0000FA570000}"/>
    <cellStyle name="Note 2 4 2 2 2 5" xfId="22511" xr:uid="{00000000-0005-0000-0000-0000FB570000}"/>
    <cellStyle name="Note 2 4 2 2 2 6" xfId="22512" xr:uid="{00000000-0005-0000-0000-0000FC570000}"/>
    <cellStyle name="Note 2 4 2 2 3" xfId="22513" xr:uid="{00000000-0005-0000-0000-0000FD570000}"/>
    <cellStyle name="Note 2 4 2 2 3 2" xfId="22514" xr:uid="{00000000-0005-0000-0000-0000FE570000}"/>
    <cellStyle name="Note 2 4 2 2 3 2 2" xfId="22515" xr:uid="{00000000-0005-0000-0000-0000FF570000}"/>
    <cellStyle name="Note 2 4 2 2 3 2 2 2" xfId="22516" xr:uid="{00000000-0005-0000-0000-000000580000}"/>
    <cellStyle name="Note 2 4 2 2 3 2 3" xfId="22517" xr:uid="{00000000-0005-0000-0000-000001580000}"/>
    <cellStyle name="Note 2 4 2 2 3 2 3 2" xfId="22518" xr:uid="{00000000-0005-0000-0000-000002580000}"/>
    <cellStyle name="Note 2 4 2 2 3 2 4" xfId="22519" xr:uid="{00000000-0005-0000-0000-000003580000}"/>
    <cellStyle name="Note 2 4 2 2 3 3" xfId="22520" xr:uid="{00000000-0005-0000-0000-000004580000}"/>
    <cellStyle name="Note 2 4 2 2 3 3 2" xfId="22521" xr:uid="{00000000-0005-0000-0000-000005580000}"/>
    <cellStyle name="Note 2 4 2 2 3 4" xfId="22522" xr:uid="{00000000-0005-0000-0000-000006580000}"/>
    <cellStyle name="Note 2 4 2 2 3 4 2" xfId="22523" xr:uid="{00000000-0005-0000-0000-000007580000}"/>
    <cellStyle name="Note 2 4 2 2 3 5" xfId="22524" xr:uid="{00000000-0005-0000-0000-000008580000}"/>
    <cellStyle name="Note 2 4 2 2 3 5 2" xfId="22525" xr:uid="{00000000-0005-0000-0000-000009580000}"/>
    <cellStyle name="Note 2 4 2 2 3 6" xfId="22526" xr:uid="{00000000-0005-0000-0000-00000A580000}"/>
    <cellStyle name="Note 2 4 2 2 3 6 2" xfId="22527" xr:uid="{00000000-0005-0000-0000-00000B580000}"/>
    <cellStyle name="Note 2 4 2 2 3 7" xfId="22528" xr:uid="{00000000-0005-0000-0000-00000C580000}"/>
    <cellStyle name="Note 2 4 2 2 4" xfId="22529" xr:uid="{00000000-0005-0000-0000-00000D580000}"/>
    <cellStyle name="Note 2 4 2 2 4 2" xfId="22530" xr:uid="{00000000-0005-0000-0000-00000E580000}"/>
    <cellStyle name="Note 2 4 2 2 4 2 2" xfId="22531" xr:uid="{00000000-0005-0000-0000-00000F580000}"/>
    <cellStyle name="Note 2 4 2 2 4 2 2 2" xfId="22532" xr:uid="{00000000-0005-0000-0000-000010580000}"/>
    <cellStyle name="Note 2 4 2 2 4 2 3" xfId="22533" xr:uid="{00000000-0005-0000-0000-000011580000}"/>
    <cellStyle name="Note 2 4 2 2 4 3" xfId="22534" xr:uid="{00000000-0005-0000-0000-000012580000}"/>
    <cellStyle name="Note 2 4 2 2 4 3 2" xfId="22535" xr:uid="{00000000-0005-0000-0000-000013580000}"/>
    <cellStyle name="Note 2 4 2 2 4 4" xfId="22536" xr:uid="{00000000-0005-0000-0000-000014580000}"/>
    <cellStyle name="Note 2 4 2 2 4 4 2" xfId="22537" xr:uid="{00000000-0005-0000-0000-000015580000}"/>
    <cellStyle name="Note 2 4 2 2 4 5" xfId="22538" xr:uid="{00000000-0005-0000-0000-000016580000}"/>
    <cellStyle name="Note 2 4 2 2 4 5 2" xfId="22539" xr:uid="{00000000-0005-0000-0000-000017580000}"/>
    <cellStyle name="Note 2 4 2 2 4 6" xfId="22540" xr:uid="{00000000-0005-0000-0000-000018580000}"/>
    <cellStyle name="Note 2 4 2 2 5" xfId="22541" xr:uid="{00000000-0005-0000-0000-000019580000}"/>
    <cellStyle name="Note 2 4 2 2 5 2" xfId="22542" xr:uid="{00000000-0005-0000-0000-00001A580000}"/>
    <cellStyle name="Note 2 4 2 2 5 3" xfId="22543" xr:uid="{00000000-0005-0000-0000-00001B580000}"/>
    <cellStyle name="Note 2 4 2 2 6" xfId="22544" xr:uid="{00000000-0005-0000-0000-00001C580000}"/>
    <cellStyle name="Note 2 4 2 2 6 2" xfId="22545" xr:uid="{00000000-0005-0000-0000-00001D580000}"/>
    <cellStyle name="Note 2 4 2 2 6 3" xfId="22546" xr:uid="{00000000-0005-0000-0000-00001E580000}"/>
    <cellStyle name="Note 2 4 2 2 7" xfId="22547" xr:uid="{00000000-0005-0000-0000-00001F580000}"/>
    <cellStyle name="Note 2 4 2 2 7 2" xfId="22548" xr:uid="{00000000-0005-0000-0000-000020580000}"/>
    <cellStyle name="Note 2 4 2 2 8" xfId="22549" xr:uid="{00000000-0005-0000-0000-000021580000}"/>
    <cellStyle name="Note 2 4 2 2 9" xfId="22550" xr:uid="{00000000-0005-0000-0000-000022580000}"/>
    <cellStyle name="Note 2 4 2 3" xfId="22551" xr:uid="{00000000-0005-0000-0000-000023580000}"/>
    <cellStyle name="Note 2 4 2 3 2" xfId="22552" xr:uid="{00000000-0005-0000-0000-000024580000}"/>
    <cellStyle name="Note 2 4 2 3 2 2" xfId="22553" xr:uid="{00000000-0005-0000-0000-000025580000}"/>
    <cellStyle name="Note 2 4 2 3 2 2 2" xfId="22554" xr:uid="{00000000-0005-0000-0000-000026580000}"/>
    <cellStyle name="Note 2 4 2 3 2 2 2 2" xfId="22555" xr:uid="{00000000-0005-0000-0000-000027580000}"/>
    <cellStyle name="Note 2 4 2 3 2 2 3" xfId="22556" xr:uid="{00000000-0005-0000-0000-000028580000}"/>
    <cellStyle name="Note 2 4 2 3 2 2 3 2" xfId="22557" xr:uid="{00000000-0005-0000-0000-000029580000}"/>
    <cellStyle name="Note 2 4 2 3 2 2 4" xfId="22558" xr:uid="{00000000-0005-0000-0000-00002A580000}"/>
    <cellStyle name="Note 2 4 2 3 2 3" xfId="22559" xr:uid="{00000000-0005-0000-0000-00002B580000}"/>
    <cellStyle name="Note 2 4 2 3 2 3 2" xfId="22560" xr:uid="{00000000-0005-0000-0000-00002C580000}"/>
    <cellStyle name="Note 2 4 2 3 2 4" xfId="22561" xr:uid="{00000000-0005-0000-0000-00002D580000}"/>
    <cellStyle name="Note 2 4 2 3 2 4 2" xfId="22562" xr:uid="{00000000-0005-0000-0000-00002E580000}"/>
    <cellStyle name="Note 2 4 2 3 2 5" xfId="22563" xr:uid="{00000000-0005-0000-0000-00002F580000}"/>
    <cellStyle name="Note 2 4 2 3 2 5 2" xfId="22564" xr:uid="{00000000-0005-0000-0000-000030580000}"/>
    <cellStyle name="Note 2 4 2 3 2 6" xfId="22565" xr:uid="{00000000-0005-0000-0000-000031580000}"/>
    <cellStyle name="Note 2 4 2 3 3" xfId="22566" xr:uid="{00000000-0005-0000-0000-000032580000}"/>
    <cellStyle name="Note 2 4 2 3 3 2" xfId="22567" xr:uid="{00000000-0005-0000-0000-000033580000}"/>
    <cellStyle name="Note 2 4 2 3 3 2 2" xfId="22568" xr:uid="{00000000-0005-0000-0000-000034580000}"/>
    <cellStyle name="Note 2 4 2 3 3 3" xfId="22569" xr:uid="{00000000-0005-0000-0000-000035580000}"/>
    <cellStyle name="Note 2 4 2 3 3 3 2" xfId="22570" xr:uid="{00000000-0005-0000-0000-000036580000}"/>
    <cellStyle name="Note 2 4 2 3 3 4" xfId="22571" xr:uid="{00000000-0005-0000-0000-000037580000}"/>
    <cellStyle name="Note 2 4 2 3 3 4 2" xfId="22572" xr:uid="{00000000-0005-0000-0000-000038580000}"/>
    <cellStyle name="Note 2 4 2 3 3 5" xfId="22573" xr:uid="{00000000-0005-0000-0000-000039580000}"/>
    <cellStyle name="Note 2 4 2 3 3 6" xfId="22574" xr:uid="{00000000-0005-0000-0000-00003A580000}"/>
    <cellStyle name="Note 2 4 2 3 4" xfId="22575" xr:uid="{00000000-0005-0000-0000-00003B580000}"/>
    <cellStyle name="Note 2 4 2 3 4 2" xfId="22576" xr:uid="{00000000-0005-0000-0000-00003C580000}"/>
    <cellStyle name="Note 2 4 2 3 5" xfId="22577" xr:uid="{00000000-0005-0000-0000-00003D580000}"/>
    <cellStyle name="Note 2 4 2 3 5 2" xfId="22578" xr:uid="{00000000-0005-0000-0000-00003E580000}"/>
    <cellStyle name="Note 2 4 2 3 6" xfId="22579" xr:uid="{00000000-0005-0000-0000-00003F580000}"/>
    <cellStyle name="Note 2 4 2 3 7" xfId="22580" xr:uid="{00000000-0005-0000-0000-000040580000}"/>
    <cellStyle name="Note 2 4 2 3 8" xfId="22581" xr:uid="{00000000-0005-0000-0000-000041580000}"/>
    <cellStyle name="Note 2 4 2 4" xfId="22582" xr:uid="{00000000-0005-0000-0000-000042580000}"/>
    <cellStyle name="Note 2 4 2 4 2" xfId="22583" xr:uid="{00000000-0005-0000-0000-000043580000}"/>
    <cellStyle name="Note 2 4 2 4 2 2" xfId="22584" xr:uid="{00000000-0005-0000-0000-000044580000}"/>
    <cellStyle name="Note 2 4 2 4 2 2 2" xfId="22585" xr:uid="{00000000-0005-0000-0000-000045580000}"/>
    <cellStyle name="Note 2 4 2 4 2 3" xfId="22586" xr:uid="{00000000-0005-0000-0000-000046580000}"/>
    <cellStyle name="Note 2 4 2 4 2 3 2" xfId="22587" xr:uid="{00000000-0005-0000-0000-000047580000}"/>
    <cellStyle name="Note 2 4 2 4 2 4" xfId="22588" xr:uid="{00000000-0005-0000-0000-000048580000}"/>
    <cellStyle name="Note 2 4 2 4 2 4 2" xfId="22589" xr:uid="{00000000-0005-0000-0000-000049580000}"/>
    <cellStyle name="Note 2 4 2 4 2 5" xfId="22590" xr:uid="{00000000-0005-0000-0000-00004A580000}"/>
    <cellStyle name="Note 2 4 2 4 2 6" xfId="22591" xr:uid="{00000000-0005-0000-0000-00004B580000}"/>
    <cellStyle name="Note 2 4 2 4 3" xfId="22592" xr:uid="{00000000-0005-0000-0000-00004C580000}"/>
    <cellStyle name="Note 2 4 2 4 3 2" xfId="22593" xr:uid="{00000000-0005-0000-0000-00004D580000}"/>
    <cellStyle name="Note 2 4 2 4 3 2 2" xfId="22594" xr:uid="{00000000-0005-0000-0000-00004E580000}"/>
    <cellStyle name="Note 2 4 2 4 3 3" xfId="22595" xr:uid="{00000000-0005-0000-0000-00004F580000}"/>
    <cellStyle name="Note 2 4 2 4 3 4" xfId="22596" xr:uid="{00000000-0005-0000-0000-000050580000}"/>
    <cellStyle name="Note 2 4 2 4 3 5" xfId="22597" xr:uid="{00000000-0005-0000-0000-000051580000}"/>
    <cellStyle name="Note 2 4 2 4 3 6" xfId="22598" xr:uid="{00000000-0005-0000-0000-000052580000}"/>
    <cellStyle name="Note 2 4 2 4 4" xfId="22599" xr:uid="{00000000-0005-0000-0000-000053580000}"/>
    <cellStyle name="Note 2 4 2 4 4 2" xfId="22600" xr:uid="{00000000-0005-0000-0000-000054580000}"/>
    <cellStyle name="Note 2 4 2 4 5" xfId="22601" xr:uid="{00000000-0005-0000-0000-000055580000}"/>
    <cellStyle name="Note 2 4 2 4 6" xfId="22602" xr:uid="{00000000-0005-0000-0000-000056580000}"/>
    <cellStyle name="Note 2 4 2 4 7" xfId="22603" xr:uid="{00000000-0005-0000-0000-000057580000}"/>
    <cellStyle name="Note 2 4 2 4 8" xfId="22604" xr:uid="{00000000-0005-0000-0000-000058580000}"/>
    <cellStyle name="Note 2 4 2 5" xfId="22605" xr:uid="{00000000-0005-0000-0000-000059580000}"/>
    <cellStyle name="Note 2 4 2 5 2" xfId="22606" xr:uid="{00000000-0005-0000-0000-00005A580000}"/>
    <cellStyle name="Note 2 4 2 5 2 2" xfId="22607" xr:uid="{00000000-0005-0000-0000-00005B580000}"/>
    <cellStyle name="Note 2 4 2 5 2 2 2" xfId="22608" xr:uid="{00000000-0005-0000-0000-00005C580000}"/>
    <cellStyle name="Note 2 4 2 5 2 3" xfId="22609" xr:uid="{00000000-0005-0000-0000-00005D580000}"/>
    <cellStyle name="Note 2 4 2 5 2 4" xfId="22610" xr:uid="{00000000-0005-0000-0000-00005E580000}"/>
    <cellStyle name="Note 2 4 2 5 2 5" xfId="22611" xr:uid="{00000000-0005-0000-0000-00005F580000}"/>
    <cellStyle name="Note 2 4 2 5 2 6" xfId="22612" xr:uid="{00000000-0005-0000-0000-000060580000}"/>
    <cellStyle name="Note 2 4 2 5 3" xfId="22613" xr:uid="{00000000-0005-0000-0000-000061580000}"/>
    <cellStyle name="Note 2 4 2 5 3 2" xfId="22614" xr:uid="{00000000-0005-0000-0000-000062580000}"/>
    <cellStyle name="Note 2 4 2 5 3 2 2" xfId="22615" xr:uid="{00000000-0005-0000-0000-000063580000}"/>
    <cellStyle name="Note 2 4 2 5 3 3" xfId="22616" xr:uid="{00000000-0005-0000-0000-000064580000}"/>
    <cellStyle name="Note 2 4 2 5 3 4" xfId="22617" xr:uid="{00000000-0005-0000-0000-000065580000}"/>
    <cellStyle name="Note 2 4 2 5 3 5" xfId="22618" xr:uid="{00000000-0005-0000-0000-000066580000}"/>
    <cellStyle name="Note 2 4 2 5 3 6" xfId="22619" xr:uid="{00000000-0005-0000-0000-000067580000}"/>
    <cellStyle name="Note 2 4 2 5 4" xfId="22620" xr:uid="{00000000-0005-0000-0000-000068580000}"/>
    <cellStyle name="Note 2 4 2 5 4 2" xfId="22621" xr:uid="{00000000-0005-0000-0000-000069580000}"/>
    <cellStyle name="Note 2 4 2 5 5" xfId="22622" xr:uid="{00000000-0005-0000-0000-00006A580000}"/>
    <cellStyle name="Note 2 4 2 5 5 2" xfId="22623" xr:uid="{00000000-0005-0000-0000-00006B580000}"/>
    <cellStyle name="Note 2 4 2 5 6" xfId="22624" xr:uid="{00000000-0005-0000-0000-00006C580000}"/>
    <cellStyle name="Note 2 4 2 5 7" xfId="22625" xr:uid="{00000000-0005-0000-0000-00006D580000}"/>
    <cellStyle name="Note 2 4 2 5 8" xfId="22626" xr:uid="{00000000-0005-0000-0000-00006E580000}"/>
    <cellStyle name="Note 2 4 2 6" xfId="22627" xr:uid="{00000000-0005-0000-0000-00006F580000}"/>
    <cellStyle name="Note 2 4 2 6 2" xfId="22628" xr:uid="{00000000-0005-0000-0000-000070580000}"/>
    <cellStyle name="Note 2 4 2 6 2 2" xfId="22629" xr:uid="{00000000-0005-0000-0000-000071580000}"/>
    <cellStyle name="Note 2 4 2 6 2 2 2" xfId="22630" xr:uid="{00000000-0005-0000-0000-000072580000}"/>
    <cellStyle name="Note 2 4 2 6 2 3" xfId="22631" xr:uid="{00000000-0005-0000-0000-000073580000}"/>
    <cellStyle name="Note 2 4 2 6 2 4" xfId="22632" xr:uid="{00000000-0005-0000-0000-000074580000}"/>
    <cellStyle name="Note 2 4 2 6 2 5" xfId="22633" xr:uid="{00000000-0005-0000-0000-000075580000}"/>
    <cellStyle name="Note 2 4 2 6 2 6" xfId="22634" xr:uid="{00000000-0005-0000-0000-000076580000}"/>
    <cellStyle name="Note 2 4 2 6 3" xfId="22635" xr:uid="{00000000-0005-0000-0000-000077580000}"/>
    <cellStyle name="Note 2 4 2 6 3 2" xfId="22636" xr:uid="{00000000-0005-0000-0000-000078580000}"/>
    <cellStyle name="Note 2 4 2 6 3 3" xfId="22637" xr:uid="{00000000-0005-0000-0000-000079580000}"/>
    <cellStyle name="Note 2 4 2 6 3 4" xfId="22638" xr:uid="{00000000-0005-0000-0000-00007A580000}"/>
    <cellStyle name="Note 2 4 2 6 3 5" xfId="22639" xr:uid="{00000000-0005-0000-0000-00007B580000}"/>
    <cellStyle name="Note 2 4 2 6 3 6" xfId="22640" xr:uid="{00000000-0005-0000-0000-00007C580000}"/>
    <cellStyle name="Note 2 4 2 6 4" xfId="22641" xr:uid="{00000000-0005-0000-0000-00007D580000}"/>
    <cellStyle name="Note 2 4 2 6 5" xfId="22642" xr:uid="{00000000-0005-0000-0000-00007E580000}"/>
    <cellStyle name="Note 2 4 2 6 6" xfId="22643" xr:uid="{00000000-0005-0000-0000-00007F580000}"/>
    <cellStyle name="Note 2 4 2 6 7" xfId="22644" xr:uid="{00000000-0005-0000-0000-000080580000}"/>
    <cellStyle name="Note 2 4 2 6 8" xfId="22645" xr:uid="{00000000-0005-0000-0000-000081580000}"/>
    <cellStyle name="Note 2 4 2 7" xfId="22646" xr:uid="{00000000-0005-0000-0000-000082580000}"/>
    <cellStyle name="Note 2 4 2 7 2" xfId="22647" xr:uid="{00000000-0005-0000-0000-000083580000}"/>
    <cellStyle name="Note 2 4 2 7 2 2" xfId="22648" xr:uid="{00000000-0005-0000-0000-000084580000}"/>
    <cellStyle name="Note 2 4 2 7 2 3" xfId="22649" xr:uid="{00000000-0005-0000-0000-000085580000}"/>
    <cellStyle name="Note 2 4 2 7 2 4" xfId="22650" xr:uid="{00000000-0005-0000-0000-000086580000}"/>
    <cellStyle name="Note 2 4 2 7 2 5" xfId="22651" xr:uid="{00000000-0005-0000-0000-000087580000}"/>
    <cellStyle name="Note 2 4 2 7 2 6" xfId="22652" xr:uid="{00000000-0005-0000-0000-000088580000}"/>
    <cellStyle name="Note 2 4 2 7 3" xfId="22653" xr:uid="{00000000-0005-0000-0000-000089580000}"/>
    <cellStyle name="Note 2 4 2 7 3 2" xfId="22654" xr:uid="{00000000-0005-0000-0000-00008A580000}"/>
    <cellStyle name="Note 2 4 2 7 3 3" xfId="22655" xr:uid="{00000000-0005-0000-0000-00008B580000}"/>
    <cellStyle name="Note 2 4 2 7 3 4" xfId="22656" xr:uid="{00000000-0005-0000-0000-00008C580000}"/>
    <cellStyle name="Note 2 4 2 7 3 5" xfId="22657" xr:uid="{00000000-0005-0000-0000-00008D580000}"/>
    <cellStyle name="Note 2 4 2 7 3 6" xfId="22658" xr:uid="{00000000-0005-0000-0000-00008E580000}"/>
    <cellStyle name="Note 2 4 2 7 4" xfId="22659" xr:uid="{00000000-0005-0000-0000-00008F580000}"/>
    <cellStyle name="Note 2 4 2 7 4 2" xfId="22660" xr:uid="{00000000-0005-0000-0000-000090580000}"/>
    <cellStyle name="Note 2 4 2 7 5" xfId="22661" xr:uid="{00000000-0005-0000-0000-000091580000}"/>
    <cellStyle name="Note 2 4 2 7 6" xfId="22662" xr:uid="{00000000-0005-0000-0000-000092580000}"/>
    <cellStyle name="Note 2 4 2 7 7" xfId="22663" xr:uid="{00000000-0005-0000-0000-000093580000}"/>
    <cellStyle name="Note 2 4 2 7 8" xfId="22664" xr:uid="{00000000-0005-0000-0000-000094580000}"/>
    <cellStyle name="Note 2 4 2 8" xfId="22665" xr:uid="{00000000-0005-0000-0000-000095580000}"/>
    <cellStyle name="Note 2 4 2 8 2" xfId="22666" xr:uid="{00000000-0005-0000-0000-000096580000}"/>
    <cellStyle name="Note 2 4 2 8 2 2" xfId="22667" xr:uid="{00000000-0005-0000-0000-000097580000}"/>
    <cellStyle name="Note 2 4 2 8 2 3" xfId="22668" xr:uid="{00000000-0005-0000-0000-000098580000}"/>
    <cellStyle name="Note 2 4 2 8 2 4" xfId="22669" xr:uid="{00000000-0005-0000-0000-000099580000}"/>
    <cellStyle name="Note 2 4 2 8 2 5" xfId="22670" xr:uid="{00000000-0005-0000-0000-00009A580000}"/>
    <cellStyle name="Note 2 4 2 8 2 6" xfId="22671" xr:uid="{00000000-0005-0000-0000-00009B580000}"/>
    <cellStyle name="Note 2 4 2 8 3" xfId="22672" xr:uid="{00000000-0005-0000-0000-00009C580000}"/>
    <cellStyle name="Note 2 4 2 8 3 2" xfId="22673" xr:uid="{00000000-0005-0000-0000-00009D580000}"/>
    <cellStyle name="Note 2 4 2 8 3 3" xfId="22674" xr:uid="{00000000-0005-0000-0000-00009E580000}"/>
    <cellStyle name="Note 2 4 2 8 3 4" xfId="22675" xr:uid="{00000000-0005-0000-0000-00009F580000}"/>
    <cellStyle name="Note 2 4 2 8 3 5" xfId="22676" xr:uid="{00000000-0005-0000-0000-0000A0580000}"/>
    <cellStyle name="Note 2 4 2 8 3 6" xfId="22677" xr:uid="{00000000-0005-0000-0000-0000A1580000}"/>
    <cellStyle name="Note 2 4 2 8 4" xfId="22678" xr:uid="{00000000-0005-0000-0000-0000A2580000}"/>
    <cellStyle name="Note 2 4 2 8 4 2" xfId="22679" xr:uid="{00000000-0005-0000-0000-0000A3580000}"/>
    <cellStyle name="Note 2 4 2 8 5" xfId="22680" xr:uid="{00000000-0005-0000-0000-0000A4580000}"/>
    <cellStyle name="Note 2 4 2 8 6" xfId="22681" xr:uid="{00000000-0005-0000-0000-0000A5580000}"/>
    <cellStyle name="Note 2 4 2 8 7" xfId="22682" xr:uid="{00000000-0005-0000-0000-0000A6580000}"/>
    <cellStyle name="Note 2 4 2 8 8" xfId="22683" xr:uid="{00000000-0005-0000-0000-0000A7580000}"/>
    <cellStyle name="Note 2 4 2 9" xfId="22684" xr:uid="{00000000-0005-0000-0000-0000A8580000}"/>
    <cellStyle name="Note 2 4 2 9 2" xfId="22685" xr:uid="{00000000-0005-0000-0000-0000A9580000}"/>
    <cellStyle name="Note 2 4 2 9 2 2" xfId="22686" xr:uid="{00000000-0005-0000-0000-0000AA580000}"/>
    <cellStyle name="Note 2 4 2 9 2 3" xfId="22687" xr:uid="{00000000-0005-0000-0000-0000AB580000}"/>
    <cellStyle name="Note 2 4 2 9 2 4" xfId="22688" xr:uid="{00000000-0005-0000-0000-0000AC580000}"/>
    <cellStyle name="Note 2 4 2 9 2 5" xfId="22689" xr:uid="{00000000-0005-0000-0000-0000AD580000}"/>
    <cellStyle name="Note 2 4 2 9 2 6" xfId="22690" xr:uid="{00000000-0005-0000-0000-0000AE580000}"/>
    <cellStyle name="Note 2 4 2 9 3" xfId="22691" xr:uid="{00000000-0005-0000-0000-0000AF580000}"/>
    <cellStyle name="Note 2 4 2 9 3 2" xfId="22692" xr:uid="{00000000-0005-0000-0000-0000B0580000}"/>
    <cellStyle name="Note 2 4 2 9 3 3" xfId="22693" xr:uid="{00000000-0005-0000-0000-0000B1580000}"/>
    <cellStyle name="Note 2 4 2 9 3 4" xfId="22694" xr:uid="{00000000-0005-0000-0000-0000B2580000}"/>
    <cellStyle name="Note 2 4 2 9 3 5" xfId="22695" xr:uid="{00000000-0005-0000-0000-0000B3580000}"/>
    <cellStyle name="Note 2 4 2 9 3 6" xfId="22696" xr:uid="{00000000-0005-0000-0000-0000B4580000}"/>
    <cellStyle name="Note 2 4 2 9 4" xfId="22697" xr:uid="{00000000-0005-0000-0000-0000B5580000}"/>
    <cellStyle name="Note 2 4 2 9 5" xfId="22698" xr:uid="{00000000-0005-0000-0000-0000B6580000}"/>
    <cellStyle name="Note 2 4 2 9 6" xfId="22699" xr:uid="{00000000-0005-0000-0000-0000B7580000}"/>
    <cellStyle name="Note 2 4 2 9 7" xfId="22700" xr:uid="{00000000-0005-0000-0000-0000B8580000}"/>
    <cellStyle name="Note 2 4 2 9 8" xfId="22701" xr:uid="{00000000-0005-0000-0000-0000B9580000}"/>
    <cellStyle name="Note 2 4 3" xfId="22702" xr:uid="{00000000-0005-0000-0000-0000BA580000}"/>
    <cellStyle name="Note 2 4 3 2" xfId="22703" xr:uid="{00000000-0005-0000-0000-0000BB580000}"/>
    <cellStyle name="Note 2 4 3 3" xfId="22704" xr:uid="{00000000-0005-0000-0000-0000BC580000}"/>
    <cellStyle name="Note 2 4 3 3 2" xfId="22705" xr:uid="{00000000-0005-0000-0000-0000BD580000}"/>
    <cellStyle name="Note 2 4 3 3 2 2" xfId="22706" xr:uid="{00000000-0005-0000-0000-0000BE580000}"/>
    <cellStyle name="Note 2 4 3 3 2 2 2" xfId="22707" xr:uid="{00000000-0005-0000-0000-0000BF580000}"/>
    <cellStyle name="Note 2 4 3 3 2 2 2 2" xfId="22708" xr:uid="{00000000-0005-0000-0000-0000C0580000}"/>
    <cellStyle name="Note 2 4 3 3 2 2 3" xfId="22709" xr:uid="{00000000-0005-0000-0000-0000C1580000}"/>
    <cellStyle name="Note 2 4 3 3 2 3" xfId="22710" xr:uid="{00000000-0005-0000-0000-0000C2580000}"/>
    <cellStyle name="Note 2 4 3 3 2 3 2" xfId="22711" xr:uid="{00000000-0005-0000-0000-0000C3580000}"/>
    <cellStyle name="Note 2 4 3 3 2 4" xfId="22712" xr:uid="{00000000-0005-0000-0000-0000C4580000}"/>
    <cellStyle name="Note 2 4 3 3 2 4 2" xfId="22713" xr:uid="{00000000-0005-0000-0000-0000C5580000}"/>
    <cellStyle name="Note 2 4 3 3 2 5" xfId="22714" xr:uid="{00000000-0005-0000-0000-0000C6580000}"/>
    <cellStyle name="Note 2 4 3 3 3" xfId="22715" xr:uid="{00000000-0005-0000-0000-0000C7580000}"/>
    <cellStyle name="Note 2 4 3 3 3 2" xfId="22716" xr:uid="{00000000-0005-0000-0000-0000C8580000}"/>
    <cellStyle name="Note 2 4 3 3 3 2 2" xfId="22717" xr:uid="{00000000-0005-0000-0000-0000C9580000}"/>
    <cellStyle name="Note 2 4 3 3 3 2 2 2" xfId="22718" xr:uid="{00000000-0005-0000-0000-0000CA580000}"/>
    <cellStyle name="Note 2 4 3 3 3 2 3" xfId="22719" xr:uid="{00000000-0005-0000-0000-0000CB580000}"/>
    <cellStyle name="Note 2 4 3 3 3 3" xfId="22720" xr:uid="{00000000-0005-0000-0000-0000CC580000}"/>
    <cellStyle name="Note 2 4 3 3 3 3 2" xfId="22721" xr:uid="{00000000-0005-0000-0000-0000CD580000}"/>
    <cellStyle name="Note 2 4 3 3 3 4" xfId="22722" xr:uid="{00000000-0005-0000-0000-0000CE580000}"/>
    <cellStyle name="Note 2 4 3 3 3 4 2" xfId="22723" xr:uid="{00000000-0005-0000-0000-0000CF580000}"/>
    <cellStyle name="Note 2 4 3 3 3 5" xfId="22724" xr:uid="{00000000-0005-0000-0000-0000D0580000}"/>
    <cellStyle name="Note 2 4 3 3 4" xfId="22725" xr:uid="{00000000-0005-0000-0000-0000D1580000}"/>
    <cellStyle name="Note 2 4 3 3 4 2" xfId="22726" xr:uid="{00000000-0005-0000-0000-0000D2580000}"/>
    <cellStyle name="Note 2 4 3 3 5" xfId="22727" xr:uid="{00000000-0005-0000-0000-0000D3580000}"/>
    <cellStyle name="Note 2 4 3 3 5 2" xfId="22728" xr:uid="{00000000-0005-0000-0000-0000D4580000}"/>
    <cellStyle name="Note 2 4 3 3 6" xfId="22729" xr:uid="{00000000-0005-0000-0000-0000D5580000}"/>
    <cellStyle name="Note 2 4 3 3 7" xfId="22730" xr:uid="{00000000-0005-0000-0000-0000D6580000}"/>
    <cellStyle name="Note 2 4 3 4" xfId="22731" xr:uid="{00000000-0005-0000-0000-0000D7580000}"/>
    <cellStyle name="Note 2 4 3 4 2" xfId="22732" xr:uid="{00000000-0005-0000-0000-0000D8580000}"/>
    <cellStyle name="Note 2 4 3 4 2 2" xfId="22733" xr:uid="{00000000-0005-0000-0000-0000D9580000}"/>
    <cellStyle name="Note 2 4 3 4 2 2 2" xfId="22734" xr:uid="{00000000-0005-0000-0000-0000DA580000}"/>
    <cellStyle name="Note 2 4 3 4 2 3" xfId="22735" xr:uid="{00000000-0005-0000-0000-0000DB580000}"/>
    <cellStyle name="Note 2 4 3 4 3" xfId="22736" xr:uid="{00000000-0005-0000-0000-0000DC580000}"/>
    <cellStyle name="Note 2 4 3 4 3 2" xfId="22737" xr:uid="{00000000-0005-0000-0000-0000DD580000}"/>
    <cellStyle name="Note 2 4 3 4 4" xfId="22738" xr:uid="{00000000-0005-0000-0000-0000DE580000}"/>
    <cellStyle name="Note 2 4 3 4 4 2" xfId="22739" xr:uid="{00000000-0005-0000-0000-0000DF580000}"/>
    <cellStyle name="Note 2 4 3 4 5" xfId="22740" xr:uid="{00000000-0005-0000-0000-0000E0580000}"/>
    <cellStyle name="Note 2 4 3 5" xfId="22741" xr:uid="{00000000-0005-0000-0000-0000E1580000}"/>
    <cellStyle name="Note 2 4 3 5 2" xfId="22742" xr:uid="{00000000-0005-0000-0000-0000E2580000}"/>
    <cellStyle name="Note 2 4 3 5 2 2" xfId="22743" xr:uid="{00000000-0005-0000-0000-0000E3580000}"/>
    <cellStyle name="Note 2 4 3 5 2 2 2" xfId="22744" xr:uid="{00000000-0005-0000-0000-0000E4580000}"/>
    <cellStyle name="Note 2 4 3 5 2 3" xfId="22745" xr:uid="{00000000-0005-0000-0000-0000E5580000}"/>
    <cellStyle name="Note 2 4 3 5 3" xfId="22746" xr:uid="{00000000-0005-0000-0000-0000E6580000}"/>
    <cellStyle name="Note 2 4 3 5 3 2" xfId="22747" xr:uid="{00000000-0005-0000-0000-0000E7580000}"/>
    <cellStyle name="Note 2 4 3 5 4" xfId="22748" xr:uid="{00000000-0005-0000-0000-0000E8580000}"/>
    <cellStyle name="Note 2 4 3 5 4 2" xfId="22749" xr:uid="{00000000-0005-0000-0000-0000E9580000}"/>
    <cellStyle name="Note 2 4 3 5 5" xfId="22750" xr:uid="{00000000-0005-0000-0000-0000EA580000}"/>
    <cellStyle name="Note 2 4 3 6" xfId="22751" xr:uid="{00000000-0005-0000-0000-0000EB580000}"/>
    <cellStyle name="Note 2 4 3 6 2" xfId="22752" xr:uid="{00000000-0005-0000-0000-0000EC580000}"/>
    <cellStyle name="Note 2 4 3 7" xfId="22753" xr:uid="{00000000-0005-0000-0000-0000ED580000}"/>
    <cellStyle name="Note 2 4 3 7 2" xfId="22754" xr:uid="{00000000-0005-0000-0000-0000EE580000}"/>
    <cellStyle name="Note 2 4 3 8" xfId="22755" xr:uid="{00000000-0005-0000-0000-0000EF580000}"/>
    <cellStyle name="Note 2 4 3 8 2" xfId="22756" xr:uid="{00000000-0005-0000-0000-0000F0580000}"/>
    <cellStyle name="Note 2 4 3 9" xfId="22757" xr:uid="{00000000-0005-0000-0000-0000F1580000}"/>
    <cellStyle name="Note 2 4 4" xfId="22758" xr:uid="{00000000-0005-0000-0000-0000F2580000}"/>
    <cellStyle name="Note 2 4 4 2" xfId="22759" xr:uid="{00000000-0005-0000-0000-0000F3580000}"/>
    <cellStyle name="Note 2 4 4 2 2" xfId="22760" xr:uid="{00000000-0005-0000-0000-0000F4580000}"/>
    <cellStyle name="Note 2 4 4 2 2 2" xfId="22761" xr:uid="{00000000-0005-0000-0000-0000F5580000}"/>
    <cellStyle name="Note 2 4 4 2 2 2 2" xfId="22762" xr:uid="{00000000-0005-0000-0000-0000F6580000}"/>
    <cellStyle name="Note 2 4 4 2 2 2 2 2" xfId="22763" xr:uid="{00000000-0005-0000-0000-0000F7580000}"/>
    <cellStyle name="Note 2 4 4 2 2 2 3" xfId="22764" xr:uid="{00000000-0005-0000-0000-0000F8580000}"/>
    <cellStyle name="Note 2 4 4 2 2 2 3 2" xfId="22765" xr:uid="{00000000-0005-0000-0000-0000F9580000}"/>
    <cellStyle name="Note 2 4 4 2 2 2 4" xfId="22766" xr:uid="{00000000-0005-0000-0000-0000FA580000}"/>
    <cellStyle name="Note 2 4 4 2 2 3" xfId="22767" xr:uid="{00000000-0005-0000-0000-0000FB580000}"/>
    <cellStyle name="Note 2 4 4 2 2 3 2" xfId="22768" xr:uid="{00000000-0005-0000-0000-0000FC580000}"/>
    <cellStyle name="Note 2 4 4 2 2 4" xfId="22769" xr:uid="{00000000-0005-0000-0000-0000FD580000}"/>
    <cellStyle name="Note 2 4 4 2 2 4 2" xfId="22770" xr:uid="{00000000-0005-0000-0000-0000FE580000}"/>
    <cellStyle name="Note 2 4 4 2 2 5" xfId="22771" xr:uid="{00000000-0005-0000-0000-0000FF580000}"/>
    <cellStyle name="Note 2 4 4 2 2 5 2" xfId="22772" xr:uid="{00000000-0005-0000-0000-000000590000}"/>
    <cellStyle name="Note 2 4 4 2 2 6" xfId="22773" xr:uid="{00000000-0005-0000-0000-000001590000}"/>
    <cellStyle name="Note 2 4 4 2 3" xfId="22774" xr:uid="{00000000-0005-0000-0000-000002590000}"/>
    <cellStyle name="Note 2 4 4 2 3 2" xfId="22775" xr:uid="{00000000-0005-0000-0000-000003590000}"/>
    <cellStyle name="Note 2 4 4 2 3 2 2" xfId="22776" xr:uid="{00000000-0005-0000-0000-000004590000}"/>
    <cellStyle name="Note 2 4 4 2 3 3" xfId="22777" xr:uid="{00000000-0005-0000-0000-000005590000}"/>
    <cellStyle name="Note 2 4 4 2 3 3 2" xfId="22778" xr:uid="{00000000-0005-0000-0000-000006590000}"/>
    <cellStyle name="Note 2 4 4 2 3 4" xfId="22779" xr:uid="{00000000-0005-0000-0000-000007590000}"/>
    <cellStyle name="Note 2 4 4 2 4" xfId="22780" xr:uid="{00000000-0005-0000-0000-000008590000}"/>
    <cellStyle name="Note 2 4 4 2 4 2" xfId="22781" xr:uid="{00000000-0005-0000-0000-000009590000}"/>
    <cellStyle name="Note 2 4 4 2 5" xfId="22782" xr:uid="{00000000-0005-0000-0000-00000A590000}"/>
    <cellStyle name="Note 2 4 4 2 5 2" xfId="22783" xr:uid="{00000000-0005-0000-0000-00000B590000}"/>
    <cellStyle name="Note 2 4 4 2 6" xfId="22784" xr:uid="{00000000-0005-0000-0000-00000C590000}"/>
    <cellStyle name="Note 2 4 4 2 6 2" xfId="22785" xr:uid="{00000000-0005-0000-0000-00000D590000}"/>
    <cellStyle name="Note 2 4 4 2 7" xfId="22786" xr:uid="{00000000-0005-0000-0000-00000E590000}"/>
    <cellStyle name="Note 2 4 4 2 7 2" xfId="22787" xr:uid="{00000000-0005-0000-0000-00000F590000}"/>
    <cellStyle name="Note 2 4 4 2 8" xfId="22788" xr:uid="{00000000-0005-0000-0000-000010590000}"/>
    <cellStyle name="Note 2 4 4 3" xfId="22789" xr:uid="{00000000-0005-0000-0000-000011590000}"/>
    <cellStyle name="Note 2 4 4 3 2" xfId="22790" xr:uid="{00000000-0005-0000-0000-000012590000}"/>
    <cellStyle name="Note 2 4 4 3 2 2" xfId="22791" xr:uid="{00000000-0005-0000-0000-000013590000}"/>
    <cellStyle name="Note 2 4 4 3 2 2 2" xfId="22792" xr:uid="{00000000-0005-0000-0000-000014590000}"/>
    <cellStyle name="Note 2 4 4 3 2 3" xfId="22793" xr:uid="{00000000-0005-0000-0000-000015590000}"/>
    <cellStyle name="Note 2 4 4 3 2 3 2" xfId="22794" xr:uid="{00000000-0005-0000-0000-000016590000}"/>
    <cellStyle name="Note 2 4 4 3 2 4" xfId="22795" xr:uid="{00000000-0005-0000-0000-000017590000}"/>
    <cellStyle name="Note 2 4 4 3 2 4 2" xfId="22796" xr:uid="{00000000-0005-0000-0000-000018590000}"/>
    <cellStyle name="Note 2 4 4 3 2 5" xfId="22797" xr:uid="{00000000-0005-0000-0000-000019590000}"/>
    <cellStyle name="Note 2 4 4 3 3" xfId="22798" xr:uid="{00000000-0005-0000-0000-00001A590000}"/>
    <cellStyle name="Note 2 4 4 3 3 2" xfId="22799" xr:uid="{00000000-0005-0000-0000-00001B590000}"/>
    <cellStyle name="Note 2 4 4 3 4" xfId="22800" xr:uid="{00000000-0005-0000-0000-00001C590000}"/>
    <cellStyle name="Note 2 4 4 3 4 2" xfId="22801" xr:uid="{00000000-0005-0000-0000-00001D590000}"/>
    <cellStyle name="Note 2 4 4 3 5" xfId="22802" xr:uid="{00000000-0005-0000-0000-00001E590000}"/>
    <cellStyle name="Note 2 4 4 3 5 2" xfId="22803" xr:uid="{00000000-0005-0000-0000-00001F590000}"/>
    <cellStyle name="Note 2 4 4 3 6" xfId="22804" xr:uid="{00000000-0005-0000-0000-000020590000}"/>
    <cellStyle name="Note 2 4 4 3 6 2" xfId="22805" xr:uid="{00000000-0005-0000-0000-000021590000}"/>
    <cellStyle name="Note 2 4 4 3 7" xfId="22806" xr:uid="{00000000-0005-0000-0000-000022590000}"/>
    <cellStyle name="Note 2 4 4 4" xfId="22807" xr:uid="{00000000-0005-0000-0000-000023590000}"/>
    <cellStyle name="Note 2 4 4 4 2" xfId="22808" xr:uid="{00000000-0005-0000-0000-000024590000}"/>
    <cellStyle name="Note 2 4 4 4 2 2" xfId="22809" xr:uid="{00000000-0005-0000-0000-000025590000}"/>
    <cellStyle name="Note 2 4 4 4 3" xfId="22810" xr:uid="{00000000-0005-0000-0000-000026590000}"/>
    <cellStyle name="Note 2 4 4 4 3 2" xfId="22811" xr:uid="{00000000-0005-0000-0000-000027590000}"/>
    <cellStyle name="Note 2 4 4 4 4" xfId="22812" xr:uid="{00000000-0005-0000-0000-000028590000}"/>
    <cellStyle name="Note 2 4 4 5" xfId="22813" xr:uid="{00000000-0005-0000-0000-000029590000}"/>
    <cellStyle name="Note 2 4 4 5 2" xfId="22814" xr:uid="{00000000-0005-0000-0000-00002A590000}"/>
    <cellStyle name="Note 2 4 4 6" xfId="22815" xr:uid="{00000000-0005-0000-0000-00002B590000}"/>
    <cellStyle name="Note 2 4 4 6 2" xfId="22816" xr:uid="{00000000-0005-0000-0000-00002C590000}"/>
    <cellStyle name="Note 2 4 4 7" xfId="22817" xr:uid="{00000000-0005-0000-0000-00002D590000}"/>
    <cellStyle name="Note 2 4 4 7 2" xfId="22818" xr:uid="{00000000-0005-0000-0000-00002E590000}"/>
    <cellStyle name="Note 2 4 4 8" xfId="22819" xr:uid="{00000000-0005-0000-0000-00002F590000}"/>
    <cellStyle name="Note 2 4 4 9" xfId="22820" xr:uid="{00000000-0005-0000-0000-000030590000}"/>
    <cellStyle name="Note 2 4 5" xfId="22821" xr:uid="{00000000-0005-0000-0000-000031590000}"/>
    <cellStyle name="Note 2 4 5 2" xfId="22822" xr:uid="{00000000-0005-0000-0000-000032590000}"/>
    <cellStyle name="Note 2 4 5 2 2" xfId="22823" xr:uid="{00000000-0005-0000-0000-000033590000}"/>
    <cellStyle name="Note 2 4 5 2 2 2" xfId="22824" xr:uid="{00000000-0005-0000-0000-000034590000}"/>
    <cellStyle name="Note 2 4 5 2 3" xfId="22825" xr:uid="{00000000-0005-0000-0000-000035590000}"/>
    <cellStyle name="Note 2 4 5 3" xfId="22826" xr:uid="{00000000-0005-0000-0000-000036590000}"/>
    <cellStyle name="Note 2 4 5 3 2" xfId="22827" xr:uid="{00000000-0005-0000-0000-000037590000}"/>
    <cellStyle name="Note 2 4 5 3 2 2" xfId="22828" xr:uid="{00000000-0005-0000-0000-000038590000}"/>
    <cellStyle name="Note 2 4 5 3 3" xfId="22829" xr:uid="{00000000-0005-0000-0000-000039590000}"/>
    <cellStyle name="Note 2 4 5 4" xfId="22830" xr:uid="{00000000-0005-0000-0000-00003A590000}"/>
    <cellStyle name="Note 2 4 5 4 2" xfId="22831" xr:uid="{00000000-0005-0000-0000-00003B590000}"/>
    <cellStyle name="Note 2 4 5 5" xfId="22832" xr:uid="{00000000-0005-0000-0000-00003C590000}"/>
    <cellStyle name="Note 2 4 5 5 2" xfId="22833" xr:uid="{00000000-0005-0000-0000-00003D590000}"/>
    <cellStyle name="Note 2 4 5 6" xfId="22834" xr:uid="{00000000-0005-0000-0000-00003E590000}"/>
    <cellStyle name="Note 2 4 5 7" xfId="22835" xr:uid="{00000000-0005-0000-0000-00003F590000}"/>
    <cellStyle name="Note 2 4 6" xfId="22836" xr:uid="{00000000-0005-0000-0000-000040590000}"/>
    <cellStyle name="Note 2 4 6 2" xfId="22837" xr:uid="{00000000-0005-0000-0000-000041590000}"/>
    <cellStyle name="Note 2 4 6 2 2" xfId="22838" xr:uid="{00000000-0005-0000-0000-000042590000}"/>
    <cellStyle name="Note 2 4 6 2 2 2" xfId="22839" xr:uid="{00000000-0005-0000-0000-000043590000}"/>
    <cellStyle name="Note 2 4 6 2 3" xfId="22840" xr:uid="{00000000-0005-0000-0000-000044590000}"/>
    <cellStyle name="Note 2 4 6 3" xfId="22841" xr:uid="{00000000-0005-0000-0000-000045590000}"/>
    <cellStyle name="Note 2 4 6 3 2" xfId="22842" xr:uid="{00000000-0005-0000-0000-000046590000}"/>
    <cellStyle name="Note 2 4 6 4" xfId="22843" xr:uid="{00000000-0005-0000-0000-000047590000}"/>
    <cellStyle name="Note 2 4 6 4 2" xfId="22844" xr:uid="{00000000-0005-0000-0000-000048590000}"/>
    <cellStyle name="Note 2 4 6 5" xfId="22845" xr:uid="{00000000-0005-0000-0000-000049590000}"/>
    <cellStyle name="Note 2 5" xfId="22846" xr:uid="{00000000-0005-0000-0000-00004A590000}"/>
    <cellStyle name="Note 2 5 2" xfId="22847" xr:uid="{00000000-0005-0000-0000-00004B590000}"/>
    <cellStyle name="Note 2 5 2 10" xfId="22848" xr:uid="{00000000-0005-0000-0000-00004C590000}"/>
    <cellStyle name="Note 2 5 2 10 2" xfId="22849" xr:uid="{00000000-0005-0000-0000-00004D590000}"/>
    <cellStyle name="Note 2 5 2 10 3" xfId="22850" xr:uid="{00000000-0005-0000-0000-00004E590000}"/>
    <cellStyle name="Note 2 5 2 10 4" xfId="22851" xr:uid="{00000000-0005-0000-0000-00004F590000}"/>
    <cellStyle name="Note 2 5 2 10 5" xfId="22852" xr:uid="{00000000-0005-0000-0000-000050590000}"/>
    <cellStyle name="Note 2 5 2 10 6" xfId="22853" xr:uid="{00000000-0005-0000-0000-000051590000}"/>
    <cellStyle name="Note 2 5 2 11" xfId="22854" xr:uid="{00000000-0005-0000-0000-000052590000}"/>
    <cellStyle name="Note 2 5 2 11 2" xfId="22855" xr:uid="{00000000-0005-0000-0000-000053590000}"/>
    <cellStyle name="Note 2 5 2 11 3" xfId="22856" xr:uid="{00000000-0005-0000-0000-000054590000}"/>
    <cellStyle name="Note 2 5 2 11 4" xfId="22857" xr:uid="{00000000-0005-0000-0000-000055590000}"/>
    <cellStyle name="Note 2 5 2 11 5" xfId="22858" xr:uid="{00000000-0005-0000-0000-000056590000}"/>
    <cellStyle name="Note 2 5 2 11 6" xfId="22859" xr:uid="{00000000-0005-0000-0000-000057590000}"/>
    <cellStyle name="Note 2 5 2 12" xfId="22860" xr:uid="{00000000-0005-0000-0000-000058590000}"/>
    <cellStyle name="Note 2 5 2 13" xfId="22861" xr:uid="{00000000-0005-0000-0000-000059590000}"/>
    <cellStyle name="Note 2 5 2 14" xfId="22862" xr:uid="{00000000-0005-0000-0000-00005A590000}"/>
    <cellStyle name="Note 2 5 2 15" xfId="22863" xr:uid="{00000000-0005-0000-0000-00005B590000}"/>
    <cellStyle name="Note 2 5 2 16" xfId="22864" xr:uid="{00000000-0005-0000-0000-00005C590000}"/>
    <cellStyle name="Note 2 5 2 17" xfId="22865" xr:uid="{00000000-0005-0000-0000-00005D590000}"/>
    <cellStyle name="Note 2 5 2 2" xfId="22866" xr:uid="{00000000-0005-0000-0000-00005E590000}"/>
    <cellStyle name="Note 2 5 2 2 2" xfId="22867" xr:uid="{00000000-0005-0000-0000-00005F590000}"/>
    <cellStyle name="Note 2 5 2 2 2 2" xfId="22868" xr:uid="{00000000-0005-0000-0000-000060590000}"/>
    <cellStyle name="Note 2 5 2 2 2 2 2" xfId="22869" xr:uid="{00000000-0005-0000-0000-000061590000}"/>
    <cellStyle name="Note 2 5 2 2 2 2 2 2" xfId="22870" xr:uid="{00000000-0005-0000-0000-000062590000}"/>
    <cellStyle name="Note 2 5 2 2 2 2 2 2 2" xfId="22871" xr:uid="{00000000-0005-0000-0000-000063590000}"/>
    <cellStyle name="Note 2 5 2 2 2 2 2 3" xfId="22872" xr:uid="{00000000-0005-0000-0000-000064590000}"/>
    <cellStyle name="Note 2 5 2 2 2 2 2 3 2" xfId="22873" xr:uid="{00000000-0005-0000-0000-000065590000}"/>
    <cellStyle name="Note 2 5 2 2 2 2 2 4" xfId="22874" xr:uid="{00000000-0005-0000-0000-000066590000}"/>
    <cellStyle name="Note 2 5 2 2 2 2 3" xfId="22875" xr:uid="{00000000-0005-0000-0000-000067590000}"/>
    <cellStyle name="Note 2 5 2 2 2 2 3 2" xfId="22876" xr:uid="{00000000-0005-0000-0000-000068590000}"/>
    <cellStyle name="Note 2 5 2 2 2 2 4" xfId="22877" xr:uid="{00000000-0005-0000-0000-000069590000}"/>
    <cellStyle name="Note 2 5 2 2 2 2 4 2" xfId="22878" xr:uid="{00000000-0005-0000-0000-00006A590000}"/>
    <cellStyle name="Note 2 5 2 2 2 2 5" xfId="22879" xr:uid="{00000000-0005-0000-0000-00006B590000}"/>
    <cellStyle name="Note 2 5 2 2 2 2 5 2" xfId="22880" xr:uid="{00000000-0005-0000-0000-00006C590000}"/>
    <cellStyle name="Note 2 5 2 2 2 2 6" xfId="22881" xr:uid="{00000000-0005-0000-0000-00006D590000}"/>
    <cellStyle name="Note 2 5 2 2 2 2 6 2" xfId="22882" xr:uid="{00000000-0005-0000-0000-00006E590000}"/>
    <cellStyle name="Note 2 5 2 2 2 2 7" xfId="22883" xr:uid="{00000000-0005-0000-0000-00006F590000}"/>
    <cellStyle name="Note 2 5 2 2 2 2 8" xfId="22884" xr:uid="{00000000-0005-0000-0000-000070590000}"/>
    <cellStyle name="Note 2 5 2 2 2 3" xfId="22885" xr:uid="{00000000-0005-0000-0000-000071590000}"/>
    <cellStyle name="Note 2 5 2 2 2 3 2" xfId="22886" xr:uid="{00000000-0005-0000-0000-000072590000}"/>
    <cellStyle name="Note 2 5 2 2 2 3 2 2" xfId="22887" xr:uid="{00000000-0005-0000-0000-000073590000}"/>
    <cellStyle name="Note 2 5 2 2 2 3 2 2 2" xfId="22888" xr:uid="{00000000-0005-0000-0000-000074590000}"/>
    <cellStyle name="Note 2 5 2 2 2 3 2 3" xfId="22889" xr:uid="{00000000-0005-0000-0000-000075590000}"/>
    <cellStyle name="Note 2 5 2 2 2 3 3" xfId="22890" xr:uid="{00000000-0005-0000-0000-000076590000}"/>
    <cellStyle name="Note 2 5 2 2 2 3 3 2" xfId="22891" xr:uid="{00000000-0005-0000-0000-000077590000}"/>
    <cellStyle name="Note 2 5 2 2 2 3 4" xfId="22892" xr:uid="{00000000-0005-0000-0000-000078590000}"/>
    <cellStyle name="Note 2 5 2 2 2 3 4 2" xfId="22893" xr:uid="{00000000-0005-0000-0000-000079590000}"/>
    <cellStyle name="Note 2 5 2 2 2 3 5" xfId="22894" xr:uid="{00000000-0005-0000-0000-00007A590000}"/>
    <cellStyle name="Note 2 5 2 2 2 4" xfId="22895" xr:uid="{00000000-0005-0000-0000-00007B590000}"/>
    <cellStyle name="Note 2 5 2 2 2 4 2" xfId="22896" xr:uid="{00000000-0005-0000-0000-00007C590000}"/>
    <cellStyle name="Note 2 5 2 2 2 5" xfId="22897" xr:uid="{00000000-0005-0000-0000-00007D590000}"/>
    <cellStyle name="Note 2 5 2 2 2 6" xfId="22898" xr:uid="{00000000-0005-0000-0000-00007E590000}"/>
    <cellStyle name="Note 2 5 2 2 3" xfId="22899" xr:uid="{00000000-0005-0000-0000-00007F590000}"/>
    <cellStyle name="Note 2 5 2 2 3 2" xfId="22900" xr:uid="{00000000-0005-0000-0000-000080590000}"/>
    <cellStyle name="Note 2 5 2 2 3 2 2" xfId="22901" xr:uid="{00000000-0005-0000-0000-000081590000}"/>
    <cellStyle name="Note 2 5 2 2 3 2 2 2" xfId="22902" xr:uid="{00000000-0005-0000-0000-000082590000}"/>
    <cellStyle name="Note 2 5 2 2 3 2 3" xfId="22903" xr:uid="{00000000-0005-0000-0000-000083590000}"/>
    <cellStyle name="Note 2 5 2 2 3 2 3 2" xfId="22904" xr:uid="{00000000-0005-0000-0000-000084590000}"/>
    <cellStyle name="Note 2 5 2 2 3 2 4" xfId="22905" xr:uid="{00000000-0005-0000-0000-000085590000}"/>
    <cellStyle name="Note 2 5 2 2 3 3" xfId="22906" xr:uid="{00000000-0005-0000-0000-000086590000}"/>
    <cellStyle name="Note 2 5 2 2 3 3 2" xfId="22907" xr:uid="{00000000-0005-0000-0000-000087590000}"/>
    <cellStyle name="Note 2 5 2 2 3 4" xfId="22908" xr:uid="{00000000-0005-0000-0000-000088590000}"/>
    <cellStyle name="Note 2 5 2 2 3 4 2" xfId="22909" xr:uid="{00000000-0005-0000-0000-000089590000}"/>
    <cellStyle name="Note 2 5 2 2 3 5" xfId="22910" xr:uid="{00000000-0005-0000-0000-00008A590000}"/>
    <cellStyle name="Note 2 5 2 2 3 5 2" xfId="22911" xr:uid="{00000000-0005-0000-0000-00008B590000}"/>
    <cellStyle name="Note 2 5 2 2 3 6" xfId="22912" xr:uid="{00000000-0005-0000-0000-00008C590000}"/>
    <cellStyle name="Note 2 5 2 2 3 6 2" xfId="22913" xr:uid="{00000000-0005-0000-0000-00008D590000}"/>
    <cellStyle name="Note 2 5 2 2 3 7" xfId="22914" xr:uid="{00000000-0005-0000-0000-00008E590000}"/>
    <cellStyle name="Note 2 5 2 2 4" xfId="22915" xr:uid="{00000000-0005-0000-0000-00008F590000}"/>
    <cellStyle name="Note 2 5 2 2 4 2" xfId="22916" xr:uid="{00000000-0005-0000-0000-000090590000}"/>
    <cellStyle name="Note 2 5 2 2 4 2 2" xfId="22917" xr:uid="{00000000-0005-0000-0000-000091590000}"/>
    <cellStyle name="Note 2 5 2 2 4 2 2 2" xfId="22918" xr:uid="{00000000-0005-0000-0000-000092590000}"/>
    <cellStyle name="Note 2 5 2 2 4 2 3" xfId="22919" xr:uid="{00000000-0005-0000-0000-000093590000}"/>
    <cellStyle name="Note 2 5 2 2 4 3" xfId="22920" xr:uid="{00000000-0005-0000-0000-000094590000}"/>
    <cellStyle name="Note 2 5 2 2 4 3 2" xfId="22921" xr:uid="{00000000-0005-0000-0000-000095590000}"/>
    <cellStyle name="Note 2 5 2 2 4 4" xfId="22922" xr:uid="{00000000-0005-0000-0000-000096590000}"/>
    <cellStyle name="Note 2 5 2 2 4 4 2" xfId="22923" xr:uid="{00000000-0005-0000-0000-000097590000}"/>
    <cellStyle name="Note 2 5 2 2 4 5" xfId="22924" xr:uid="{00000000-0005-0000-0000-000098590000}"/>
    <cellStyle name="Note 2 5 2 2 4 5 2" xfId="22925" xr:uid="{00000000-0005-0000-0000-000099590000}"/>
    <cellStyle name="Note 2 5 2 2 4 6" xfId="22926" xr:uid="{00000000-0005-0000-0000-00009A590000}"/>
    <cellStyle name="Note 2 5 2 2 5" xfId="22927" xr:uid="{00000000-0005-0000-0000-00009B590000}"/>
    <cellStyle name="Note 2 5 2 2 5 2" xfId="22928" xr:uid="{00000000-0005-0000-0000-00009C590000}"/>
    <cellStyle name="Note 2 5 2 2 5 3" xfId="22929" xr:uid="{00000000-0005-0000-0000-00009D590000}"/>
    <cellStyle name="Note 2 5 2 2 6" xfId="22930" xr:uid="{00000000-0005-0000-0000-00009E590000}"/>
    <cellStyle name="Note 2 5 2 2 6 2" xfId="22931" xr:uid="{00000000-0005-0000-0000-00009F590000}"/>
    <cellStyle name="Note 2 5 2 2 6 3" xfId="22932" xr:uid="{00000000-0005-0000-0000-0000A0590000}"/>
    <cellStyle name="Note 2 5 2 2 7" xfId="22933" xr:uid="{00000000-0005-0000-0000-0000A1590000}"/>
    <cellStyle name="Note 2 5 2 2 7 2" xfId="22934" xr:uid="{00000000-0005-0000-0000-0000A2590000}"/>
    <cellStyle name="Note 2 5 2 2 8" xfId="22935" xr:uid="{00000000-0005-0000-0000-0000A3590000}"/>
    <cellStyle name="Note 2 5 2 2 9" xfId="22936" xr:uid="{00000000-0005-0000-0000-0000A4590000}"/>
    <cellStyle name="Note 2 5 2 3" xfId="22937" xr:uid="{00000000-0005-0000-0000-0000A5590000}"/>
    <cellStyle name="Note 2 5 2 3 2" xfId="22938" xr:uid="{00000000-0005-0000-0000-0000A6590000}"/>
    <cellStyle name="Note 2 5 2 3 2 2" xfId="22939" xr:uid="{00000000-0005-0000-0000-0000A7590000}"/>
    <cellStyle name="Note 2 5 2 3 2 2 2" xfId="22940" xr:uid="{00000000-0005-0000-0000-0000A8590000}"/>
    <cellStyle name="Note 2 5 2 3 2 2 2 2" xfId="22941" xr:uid="{00000000-0005-0000-0000-0000A9590000}"/>
    <cellStyle name="Note 2 5 2 3 2 2 3" xfId="22942" xr:uid="{00000000-0005-0000-0000-0000AA590000}"/>
    <cellStyle name="Note 2 5 2 3 2 2 3 2" xfId="22943" xr:uid="{00000000-0005-0000-0000-0000AB590000}"/>
    <cellStyle name="Note 2 5 2 3 2 2 4" xfId="22944" xr:uid="{00000000-0005-0000-0000-0000AC590000}"/>
    <cellStyle name="Note 2 5 2 3 2 3" xfId="22945" xr:uid="{00000000-0005-0000-0000-0000AD590000}"/>
    <cellStyle name="Note 2 5 2 3 2 3 2" xfId="22946" xr:uid="{00000000-0005-0000-0000-0000AE590000}"/>
    <cellStyle name="Note 2 5 2 3 2 4" xfId="22947" xr:uid="{00000000-0005-0000-0000-0000AF590000}"/>
    <cellStyle name="Note 2 5 2 3 2 4 2" xfId="22948" xr:uid="{00000000-0005-0000-0000-0000B0590000}"/>
    <cellStyle name="Note 2 5 2 3 2 5" xfId="22949" xr:uid="{00000000-0005-0000-0000-0000B1590000}"/>
    <cellStyle name="Note 2 5 2 3 2 5 2" xfId="22950" xr:uid="{00000000-0005-0000-0000-0000B2590000}"/>
    <cellStyle name="Note 2 5 2 3 2 6" xfId="22951" xr:uid="{00000000-0005-0000-0000-0000B3590000}"/>
    <cellStyle name="Note 2 5 2 3 3" xfId="22952" xr:uid="{00000000-0005-0000-0000-0000B4590000}"/>
    <cellStyle name="Note 2 5 2 3 3 2" xfId="22953" xr:uid="{00000000-0005-0000-0000-0000B5590000}"/>
    <cellStyle name="Note 2 5 2 3 3 2 2" xfId="22954" xr:uid="{00000000-0005-0000-0000-0000B6590000}"/>
    <cellStyle name="Note 2 5 2 3 3 3" xfId="22955" xr:uid="{00000000-0005-0000-0000-0000B7590000}"/>
    <cellStyle name="Note 2 5 2 3 3 3 2" xfId="22956" xr:uid="{00000000-0005-0000-0000-0000B8590000}"/>
    <cellStyle name="Note 2 5 2 3 3 4" xfId="22957" xr:uid="{00000000-0005-0000-0000-0000B9590000}"/>
    <cellStyle name="Note 2 5 2 3 3 4 2" xfId="22958" xr:uid="{00000000-0005-0000-0000-0000BA590000}"/>
    <cellStyle name="Note 2 5 2 3 3 5" xfId="22959" xr:uid="{00000000-0005-0000-0000-0000BB590000}"/>
    <cellStyle name="Note 2 5 2 3 3 6" xfId="22960" xr:uid="{00000000-0005-0000-0000-0000BC590000}"/>
    <cellStyle name="Note 2 5 2 3 4" xfId="22961" xr:uid="{00000000-0005-0000-0000-0000BD590000}"/>
    <cellStyle name="Note 2 5 2 3 4 2" xfId="22962" xr:uid="{00000000-0005-0000-0000-0000BE590000}"/>
    <cellStyle name="Note 2 5 2 3 5" xfId="22963" xr:uid="{00000000-0005-0000-0000-0000BF590000}"/>
    <cellStyle name="Note 2 5 2 3 5 2" xfId="22964" xr:uid="{00000000-0005-0000-0000-0000C0590000}"/>
    <cellStyle name="Note 2 5 2 3 6" xfId="22965" xr:uid="{00000000-0005-0000-0000-0000C1590000}"/>
    <cellStyle name="Note 2 5 2 3 7" xfId="22966" xr:uid="{00000000-0005-0000-0000-0000C2590000}"/>
    <cellStyle name="Note 2 5 2 3 8" xfId="22967" xr:uid="{00000000-0005-0000-0000-0000C3590000}"/>
    <cellStyle name="Note 2 5 2 4" xfId="22968" xr:uid="{00000000-0005-0000-0000-0000C4590000}"/>
    <cellStyle name="Note 2 5 2 4 2" xfId="22969" xr:uid="{00000000-0005-0000-0000-0000C5590000}"/>
    <cellStyle name="Note 2 5 2 4 2 2" xfId="22970" xr:uid="{00000000-0005-0000-0000-0000C6590000}"/>
    <cellStyle name="Note 2 5 2 4 2 2 2" xfId="22971" xr:uid="{00000000-0005-0000-0000-0000C7590000}"/>
    <cellStyle name="Note 2 5 2 4 2 3" xfId="22972" xr:uid="{00000000-0005-0000-0000-0000C8590000}"/>
    <cellStyle name="Note 2 5 2 4 2 3 2" xfId="22973" xr:uid="{00000000-0005-0000-0000-0000C9590000}"/>
    <cellStyle name="Note 2 5 2 4 2 4" xfId="22974" xr:uid="{00000000-0005-0000-0000-0000CA590000}"/>
    <cellStyle name="Note 2 5 2 4 2 4 2" xfId="22975" xr:uid="{00000000-0005-0000-0000-0000CB590000}"/>
    <cellStyle name="Note 2 5 2 4 2 5" xfId="22976" xr:uid="{00000000-0005-0000-0000-0000CC590000}"/>
    <cellStyle name="Note 2 5 2 4 2 6" xfId="22977" xr:uid="{00000000-0005-0000-0000-0000CD590000}"/>
    <cellStyle name="Note 2 5 2 4 3" xfId="22978" xr:uid="{00000000-0005-0000-0000-0000CE590000}"/>
    <cellStyle name="Note 2 5 2 4 3 2" xfId="22979" xr:uid="{00000000-0005-0000-0000-0000CF590000}"/>
    <cellStyle name="Note 2 5 2 4 3 2 2" xfId="22980" xr:uid="{00000000-0005-0000-0000-0000D0590000}"/>
    <cellStyle name="Note 2 5 2 4 3 3" xfId="22981" xr:uid="{00000000-0005-0000-0000-0000D1590000}"/>
    <cellStyle name="Note 2 5 2 4 3 4" xfId="22982" xr:uid="{00000000-0005-0000-0000-0000D2590000}"/>
    <cellStyle name="Note 2 5 2 4 3 5" xfId="22983" xr:uid="{00000000-0005-0000-0000-0000D3590000}"/>
    <cellStyle name="Note 2 5 2 4 3 6" xfId="22984" xr:uid="{00000000-0005-0000-0000-0000D4590000}"/>
    <cellStyle name="Note 2 5 2 4 4" xfId="22985" xr:uid="{00000000-0005-0000-0000-0000D5590000}"/>
    <cellStyle name="Note 2 5 2 4 4 2" xfId="22986" xr:uid="{00000000-0005-0000-0000-0000D6590000}"/>
    <cellStyle name="Note 2 5 2 4 5" xfId="22987" xr:uid="{00000000-0005-0000-0000-0000D7590000}"/>
    <cellStyle name="Note 2 5 2 4 6" xfId="22988" xr:uid="{00000000-0005-0000-0000-0000D8590000}"/>
    <cellStyle name="Note 2 5 2 4 7" xfId="22989" xr:uid="{00000000-0005-0000-0000-0000D9590000}"/>
    <cellStyle name="Note 2 5 2 4 8" xfId="22990" xr:uid="{00000000-0005-0000-0000-0000DA590000}"/>
    <cellStyle name="Note 2 5 2 5" xfId="22991" xr:uid="{00000000-0005-0000-0000-0000DB590000}"/>
    <cellStyle name="Note 2 5 2 5 2" xfId="22992" xr:uid="{00000000-0005-0000-0000-0000DC590000}"/>
    <cellStyle name="Note 2 5 2 5 2 2" xfId="22993" xr:uid="{00000000-0005-0000-0000-0000DD590000}"/>
    <cellStyle name="Note 2 5 2 5 2 2 2" xfId="22994" xr:uid="{00000000-0005-0000-0000-0000DE590000}"/>
    <cellStyle name="Note 2 5 2 5 2 3" xfId="22995" xr:uid="{00000000-0005-0000-0000-0000DF590000}"/>
    <cellStyle name="Note 2 5 2 5 2 4" xfId="22996" xr:uid="{00000000-0005-0000-0000-0000E0590000}"/>
    <cellStyle name="Note 2 5 2 5 2 5" xfId="22997" xr:uid="{00000000-0005-0000-0000-0000E1590000}"/>
    <cellStyle name="Note 2 5 2 5 2 6" xfId="22998" xr:uid="{00000000-0005-0000-0000-0000E2590000}"/>
    <cellStyle name="Note 2 5 2 5 3" xfId="22999" xr:uid="{00000000-0005-0000-0000-0000E3590000}"/>
    <cellStyle name="Note 2 5 2 5 3 2" xfId="23000" xr:uid="{00000000-0005-0000-0000-0000E4590000}"/>
    <cellStyle name="Note 2 5 2 5 3 2 2" xfId="23001" xr:uid="{00000000-0005-0000-0000-0000E5590000}"/>
    <cellStyle name="Note 2 5 2 5 3 3" xfId="23002" xr:uid="{00000000-0005-0000-0000-0000E6590000}"/>
    <cellStyle name="Note 2 5 2 5 3 4" xfId="23003" xr:uid="{00000000-0005-0000-0000-0000E7590000}"/>
    <cellStyle name="Note 2 5 2 5 3 5" xfId="23004" xr:uid="{00000000-0005-0000-0000-0000E8590000}"/>
    <cellStyle name="Note 2 5 2 5 3 6" xfId="23005" xr:uid="{00000000-0005-0000-0000-0000E9590000}"/>
    <cellStyle name="Note 2 5 2 5 4" xfId="23006" xr:uid="{00000000-0005-0000-0000-0000EA590000}"/>
    <cellStyle name="Note 2 5 2 5 4 2" xfId="23007" xr:uid="{00000000-0005-0000-0000-0000EB590000}"/>
    <cellStyle name="Note 2 5 2 5 5" xfId="23008" xr:uid="{00000000-0005-0000-0000-0000EC590000}"/>
    <cellStyle name="Note 2 5 2 5 5 2" xfId="23009" xr:uid="{00000000-0005-0000-0000-0000ED590000}"/>
    <cellStyle name="Note 2 5 2 5 6" xfId="23010" xr:uid="{00000000-0005-0000-0000-0000EE590000}"/>
    <cellStyle name="Note 2 5 2 5 7" xfId="23011" xr:uid="{00000000-0005-0000-0000-0000EF590000}"/>
    <cellStyle name="Note 2 5 2 5 8" xfId="23012" xr:uid="{00000000-0005-0000-0000-0000F0590000}"/>
    <cellStyle name="Note 2 5 2 6" xfId="23013" xr:uid="{00000000-0005-0000-0000-0000F1590000}"/>
    <cellStyle name="Note 2 5 2 6 2" xfId="23014" xr:uid="{00000000-0005-0000-0000-0000F2590000}"/>
    <cellStyle name="Note 2 5 2 6 2 2" xfId="23015" xr:uid="{00000000-0005-0000-0000-0000F3590000}"/>
    <cellStyle name="Note 2 5 2 6 2 2 2" xfId="23016" xr:uid="{00000000-0005-0000-0000-0000F4590000}"/>
    <cellStyle name="Note 2 5 2 6 2 3" xfId="23017" xr:uid="{00000000-0005-0000-0000-0000F5590000}"/>
    <cellStyle name="Note 2 5 2 6 2 4" xfId="23018" xr:uid="{00000000-0005-0000-0000-0000F6590000}"/>
    <cellStyle name="Note 2 5 2 6 2 5" xfId="23019" xr:uid="{00000000-0005-0000-0000-0000F7590000}"/>
    <cellStyle name="Note 2 5 2 6 2 6" xfId="23020" xr:uid="{00000000-0005-0000-0000-0000F8590000}"/>
    <cellStyle name="Note 2 5 2 6 3" xfId="23021" xr:uid="{00000000-0005-0000-0000-0000F9590000}"/>
    <cellStyle name="Note 2 5 2 6 3 2" xfId="23022" xr:uid="{00000000-0005-0000-0000-0000FA590000}"/>
    <cellStyle name="Note 2 5 2 6 3 3" xfId="23023" xr:uid="{00000000-0005-0000-0000-0000FB590000}"/>
    <cellStyle name="Note 2 5 2 6 3 4" xfId="23024" xr:uid="{00000000-0005-0000-0000-0000FC590000}"/>
    <cellStyle name="Note 2 5 2 6 3 5" xfId="23025" xr:uid="{00000000-0005-0000-0000-0000FD590000}"/>
    <cellStyle name="Note 2 5 2 6 3 6" xfId="23026" xr:uid="{00000000-0005-0000-0000-0000FE590000}"/>
    <cellStyle name="Note 2 5 2 6 4" xfId="23027" xr:uid="{00000000-0005-0000-0000-0000FF590000}"/>
    <cellStyle name="Note 2 5 2 6 5" xfId="23028" xr:uid="{00000000-0005-0000-0000-0000005A0000}"/>
    <cellStyle name="Note 2 5 2 6 6" xfId="23029" xr:uid="{00000000-0005-0000-0000-0000015A0000}"/>
    <cellStyle name="Note 2 5 2 6 7" xfId="23030" xr:uid="{00000000-0005-0000-0000-0000025A0000}"/>
    <cellStyle name="Note 2 5 2 6 8" xfId="23031" xr:uid="{00000000-0005-0000-0000-0000035A0000}"/>
    <cellStyle name="Note 2 5 2 7" xfId="23032" xr:uid="{00000000-0005-0000-0000-0000045A0000}"/>
    <cellStyle name="Note 2 5 2 7 2" xfId="23033" xr:uid="{00000000-0005-0000-0000-0000055A0000}"/>
    <cellStyle name="Note 2 5 2 7 2 2" xfId="23034" xr:uid="{00000000-0005-0000-0000-0000065A0000}"/>
    <cellStyle name="Note 2 5 2 7 2 3" xfId="23035" xr:uid="{00000000-0005-0000-0000-0000075A0000}"/>
    <cellStyle name="Note 2 5 2 7 2 4" xfId="23036" xr:uid="{00000000-0005-0000-0000-0000085A0000}"/>
    <cellStyle name="Note 2 5 2 7 2 5" xfId="23037" xr:uid="{00000000-0005-0000-0000-0000095A0000}"/>
    <cellStyle name="Note 2 5 2 7 2 6" xfId="23038" xr:uid="{00000000-0005-0000-0000-00000A5A0000}"/>
    <cellStyle name="Note 2 5 2 7 3" xfId="23039" xr:uid="{00000000-0005-0000-0000-00000B5A0000}"/>
    <cellStyle name="Note 2 5 2 7 3 2" xfId="23040" xr:uid="{00000000-0005-0000-0000-00000C5A0000}"/>
    <cellStyle name="Note 2 5 2 7 3 3" xfId="23041" xr:uid="{00000000-0005-0000-0000-00000D5A0000}"/>
    <cellStyle name="Note 2 5 2 7 3 4" xfId="23042" xr:uid="{00000000-0005-0000-0000-00000E5A0000}"/>
    <cellStyle name="Note 2 5 2 7 3 5" xfId="23043" xr:uid="{00000000-0005-0000-0000-00000F5A0000}"/>
    <cellStyle name="Note 2 5 2 7 3 6" xfId="23044" xr:uid="{00000000-0005-0000-0000-0000105A0000}"/>
    <cellStyle name="Note 2 5 2 7 4" xfId="23045" xr:uid="{00000000-0005-0000-0000-0000115A0000}"/>
    <cellStyle name="Note 2 5 2 7 4 2" xfId="23046" xr:uid="{00000000-0005-0000-0000-0000125A0000}"/>
    <cellStyle name="Note 2 5 2 7 5" xfId="23047" xr:uid="{00000000-0005-0000-0000-0000135A0000}"/>
    <cellStyle name="Note 2 5 2 7 6" xfId="23048" xr:uid="{00000000-0005-0000-0000-0000145A0000}"/>
    <cellStyle name="Note 2 5 2 7 7" xfId="23049" xr:uid="{00000000-0005-0000-0000-0000155A0000}"/>
    <cellStyle name="Note 2 5 2 7 8" xfId="23050" xr:uid="{00000000-0005-0000-0000-0000165A0000}"/>
    <cellStyle name="Note 2 5 2 8" xfId="23051" xr:uid="{00000000-0005-0000-0000-0000175A0000}"/>
    <cellStyle name="Note 2 5 2 8 2" xfId="23052" xr:uid="{00000000-0005-0000-0000-0000185A0000}"/>
    <cellStyle name="Note 2 5 2 8 2 2" xfId="23053" xr:uid="{00000000-0005-0000-0000-0000195A0000}"/>
    <cellStyle name="Note 2 5 2 8 2 3" xfId="23054" xr:uid="{00000000-0005-0000-0000-00001A5A0000}"/>
    <cellStyle name="Note 2 5 2 8 2 4" xfId="23055" xr:uid="{00000000-0005-0000-0000-00001B5A0000}"/>
    <cellStyle name="Note 2 5 2 8 2 5" xfId="23056" xr:uid="{00000000-0005-0000-0000-00001C5A0000}"/>
    <cellStyle name="Note 2 5 2 8 2 6" xfId="23057" xr:uid="{00000000-0005-0000-0000-00001D5A0000}"/>
    <cellStyle name="Note 2 5 2 8 3" xfId="23058" xr:uid="{00000000-0005-0000-0000-00001E5A0000}"/>
    <cellStyle name="Note 2 5 2 8 3 2" xfId="23059" xr:uid="{00000000-0005-0000-0000-00001F5A0000}"/>
    <cellStyle name="Note 2 5 2 8 3 3" xfId="23060" xr:uid="{00000000-0005-0000-0000-0000205A0000}"/>
    <cellStyle name="Note 2 5 2 8 3 4" xfId="23061" xr:uid="{00000000-0005-0000-0000-0000215A0000}"/>
    <cellStyle name="Note 2 5 2 8 3 5" xfId="23062" xr:uid="{00000000-0005-0000-0000-0000225A0000}"/>
    <cellStyle name="Note 2 5 2 8 3 6" xfId="23063" xr:uid="{00000000-0005-0000-0000-0000235A0000}"/>
    <cellStyle name="Note 2 5 2 8 4" xfId="23064" xr:uid="{00000000-0005-0000-0000-0000245A0000}"/>
    <cellStyle name="Note 2 5 2 8 4 2" xfId="23065" xr:uid="{00000000-0005-0000-0000-0000255A0000}"/>
    <cellStyle name="Note 2 5 2 8 5" xfId="23066" xr:uid="{00000000-0005-0000-0000-0000265A0000}"/>
    <cellStyle name="Note 2 5 2 8 6" xfId="23067" xr:uid="{00000000-0005-0000-0000-0000275A0000}"/>
    <cellStyle name="Note 2 5 2 8 7" xfId="23068" xr:uid="{00000000-0005-0000-0000-0000285A0000}"/>
    <cellStyle name="Note 2 5 2 8 8" xfId="23069" xr:uid="{00000000-0005-0000-0000-0000295A0000}"/>
    <cellStyle name="Note 2 5 2 9" xfId="23070" xr:uid="{00000000-0005-0000-0000-00002A5A0000}"/>
    <cellStyle name="Note 2 5 2 9 2" xfId="23071" xr:uid="{00000000-0005-0000-0000-00002B5A0000}"/>
    <cellStyle name="Note 2 5 2 9 2 2" xfId="23072" xr:uid="{00000000-0005-0000-0000-00002C5A0000}"/>
    <cellStyle name="Note 2 5 2 9 2 3" xfId="23073" xr:uid="{00000000-0005-0000-0000-00002D5A0000}"/>
    <cellStyle name="Note 2 5 2 9 2 4" xfId="23074" xr:uid="{00000000-0005-0000-0000-00002E5A0000}"/>
    <cellStyle name="Note 2 5 2 9 2 5" xfId="23075" xr:uid="{00000000-0005-0000-0000-00002F5A0000}"/>
    <cellStyle name="Note 2 5 2 9 2 6" xfId="23076" xr:uid="{00000000-0005-0000-0000-0000305A0000}"/>
    <cellStyle name="Note 2 5 2 9 3" xfId="23077" xr:uid="{00000000-0005-0000-0000-0000315A0000}"/>
    <cellStyle name="Note 2 5 2 9 3 2" xfId="23078" xr:uid="{00000000-0005-0000-0000-0000325A0000}"/>
    <cellStyle name="Note 2 5 2 9 3 3" xfId="23079" xr:uid="{00000000-0005-0000-0000-0000335A0000}"/>
    <cellStyle name="Note 2 5 2 9 3 4" xfId="23080" xr:uid="{00000000-0005-0000-0000-0000345A0000}"/>
    <cellStyle name="Note 2 5 2 9 3 5" xfId="23081" xr:uid="{00000000-0005-0000-0000-0000355A0000}"/>
    <cellStyle name="Note 2 5 2 9 3 6" xfId="23082" xr:uid="{00000000-0005-0000-0000-0000365A0000}"/>
    <cellStyle name="Note 2 5 2 9 4" xfId="23083" xr:uid="{00000000-0005-0000-0000-0000375A0000}"/>
    <cellStyle name="Note 2 5 2 9 5" xfId="23084" xr:uid="{00000000-0005-0000-0000-0000385A0000}"/>
    <cellStyle name="Note 2 5 2 9 6" xfId="23085" xr:uid="{00000000-0005-0000-0000-0000395A0000}"/>
    <cellStyle name="Note 2 5 2 9 7" xfId="23086" xr:uid="{00000000-0005-0000-0000-00003A5A0000}"/>
    <cellStyle name="Note 2 5 2 9 8" xfId="23087" xr:uid="{00000000-0005-0000-0000-00003B5A0000}"/>
    <cellStyle name="Note 2 5 3" xfId="23088" xr:uid="{00000000-0005-0000-0000-00003C5A0000}"/>
    <cellStyle name="Note 2 5 3 2" xfId="23089" xr:uid="{00000000-0005-0000-0000-00003D5A0000}"/>
    <cellStyle name="Note 2 5 3 3" xfId="23090" xr:uid="{00000000-0005-0000-0000-00003E5A0000}"/>
    <cellStyle name="Note 2 5 3 3 2" xfId="23091" xr:uid="{00000000-0005-0000-0000-00003F5A0000}"/>
    <cellStyle name="Note 2 5 3 3 2 2" xfId="23092" xr:uid="{00000000-0005-0000-0000-0000405A0000}"/>
    <cellStyle name="Note 2 5 3 3 2 2 2" xfId="23093" xr:uid="{00000000-0005-0000-0000-0000415A0000}"/>
    <cellStyle name="Note 2 5 3 3 2 2 2 2" xfId="23094" xr:uid="{00000000-0005-0000-0000-0000425A0000}"/>
    <cellStyle name="Note 2 5 3 3 2 2 3" xfId="23095" xr:uid="{00000000-0005-0000-0000-0000435A0000}"/>
    <cellStyle name="Note 2 5 3 3 2 3" xfId="23096" xr:uid="{00000000-0005-0000-0000-0000445A0000}"/>
    <cellStyle name="Note 2 5 3 3 2 3 2" xfId="23097" xr:uid="{00000000-0005-0000-0000-0000455A0000}"/>
    <cellStyle name="Note 2 5 3 3 2 4" xfId="23098" xr:uid="{00000000-0005-0000-0000-0000465A0000}"/>
    <cellStyle name="Note 2 5 3 3 2 4 2" xfId="23099" xr:uid="{00000000-0005-0000-0000-0000475A0000}"/>
    <cellStyle name="Note 2 5 3 3 2 5" xfId="23100" xr:uid="{00000000-0005-0000-0000-0000485A0000}"/>
    <cellStyle name="Note 2 5 3 3 3" xfId="23101" xr:uid="{00000000-0005-0000-0000-0000495A0000}"/>
    <cellStyle name="Note 2 5 3 3 3 2" xfId="23102" xr:uid="{00000000-0005-0000-0000-00004A5A0000}"/>
    <cellStyle name="Note 2 5 3 3 3 2 2" xfId="23103" xr:uid="{00000000-0005-0000-0000-00004B5A0000}"/>
    <cellStyle name="Note 2 5 3 3 3 2 2 2" xfId="23104" xr:uid="{00000000-0005-0000-0000-00004C5A0000}"/>
    <cellStyle name="Note 2 5 3 3 3 2 3" xfId="23105" xr:uid="{00000000-0005-0000-0000-00004D5A0000}"/>
    <cellStyle name="Note 2 5 3 3 3 3" xfId="23106" xr:uid="{00000000-0005-0000-0000-00004E5A0000}"/>
    <cellStyle name="Note 2 5 3 3 3 3 2" xfId="23107" xr:uid="{00000000-0005-0000-0000-00004F5A0000}"/>
    <cellStyle name="Note 2 5 3 3 3 4" xfId="23108" xr:uid="{00000000-0005-0000-0000-0000505A0000}"/>
    <cellStyle name="Note 2 5 3 3 3 4 2" xfId="23109" xr:uid="{00000000-0005-0000-0000-0000515A0000}"/>
    <cellStyle name="Note 2 5 3 3 3 5" xfId="23110" xr:uid="{00000000-0005-0000-0000-0000525A0000}"/>
    <cellStyle name="Note 2 5 3 3 4" xfId="23111" xr:uid="{00000000-0005-0000-0000-0000535A0000}"/>
    <cellStyle name="Note 2 5 3 3 4 2" xfId="23112" xr:uid="{00000000-0005-0000-0000-0000545A0000}"/>
    <cellStyle name="Note 2 5 3 3 5" xfId="23113" xr:uid="{00000000-0005-0000-0000-0000555A0000}"/>
    <cellStyle name="Note 2 5 3 3 5 2" xfId="23114" xr:uid="{00000000-0005-0000-0000-0000565A0000}"/>
    <cellStyle name="Note 2 5 3 3 6" xfId="23115" xr:uid="{00000000-0005-0000-0000-0000575A0000}"/>
    <cellStyle name="Note 2 5 3 3 7" xfId="23116" xr:uid="{00000000-0005-0000-0000-0000585A0000}"/>
    <cellStyle name="Note 2 5 3 4" xfId="23117" xr:uid="{00000000-0005-0000-0000-0000595A0000}"/>
    <cellStyle name="Note 2 5 3 4 2" xfId="23118" xr:uid="{00000000-0005-0000-0000-00005A5A0000}"/>
    <cellStyle name="Note 2 5 3 4 2 2" xfId="23119" xr:uid="{00000000-0005-0000-0000-00005B5A0000}"/>
    <cellStyle name="Note 2 5 3 4 2 2 2" xfId="23120" xr:uid="{00000000-0005-0000-0000-00005C5A0000}"/>
    <cellStyle name="Note 2 5 3 4 2 3" xfId="23121" xr:uid="{00000000-0005-0000-0000-00005D5A0000}"/>
    <cellStyle name="Note 2 5 3 4 3" xfId="23122" xr:uid="{00000000-0005-0000-0000-00005E5A0000}"/>
    <cellStyle name="Note 2 5 3 4 3 2" xfId="23123" xr:uid="{00000000-0005-0000-0000-00005F5A0000}"/>
    <cellStyle name="Note 2 5 3 4 4" xfId="23124" xr:uid="{00000000-0005-0000-0000-0000605A0000}"/>
    <cellStyle name="Note 2 5 3 4 4 2" xfId="23125" xr:uid="{00000000-0005-0000-0000-0000615A0000}"/>
    <cellStyle name="Note 2 5 3 4 5" xfId="23126" xr:uid="{00000000-0005-0000-0000-0000625A0000}"/>
    <cellStyle name="Note 2 5 3 5" xfId="23127" xr:uid="{00000000-0005-0000-0000-0000635A0000}"/>
    <cellStyle name="Note 2 5 3 5 2" xfId="23128" xr:uid="{00000000-0005-0000-0000-0000645A0000}"/>
    <cellStyle name="Note 2 5 3 5 2 2" xfId="23129" xr:uid="{00000000-0005-0000-0000-0000655A0000}"/>
    <cellStyle name="Note 2 5 3 5 2 2 2" xfId="23130" xr:uid="{00000000-0005-0000-0000-0000665A0000}"/>
    <cellStyle name="Note 2 5 3 5 2 3" xfId="23131" xr:uid="{00000000-0005-0000-0000-0000675A0000}"/>
    <cellStyle name="Note 2 5 3 5 3" xfId="23132" xr:uid="{00000000-0005-0000-0000-0000685A0000}"/>
    <cellStyle name="Note 2 5 3 5 3 2" xfId="23133" xr:uid="{00000000-0005-0000-0000-0000695A0000}"/>
    <cellStyle name="Note 2 5 3 5 4" xfId="23134" xr:uid="{00000000-0005-0000-0000-00006A5A0000}"/>
    <cellStyle name="Note 2 5 3 5 4 2" xfId="23135" xr:uid="{00000000-0005-0000-0000-00006B5A0000}"/>
    <cellStyle name="Note 2 5 3 5 5" xfId="23136" xr:uid="{00000000-0005-0000-0000-00006C5A0000}"/>
    <cellStyle name="Note 2 5 3 6" xfId="23137" xr:uid="{00000000-0005-0000-0000-00006D5A0000}"/>
    <cellStyle name="Note 2 5 3 6 2" xfId="23138" xr:uid="{00000000-0005-0000-0000-00006E5A0000}"/>
    <cellStyle name="Note 2 5 3 7" xfId="23139" xr:uid="{00000000-0005-0000-0000-00006F5A0000}"/>
    <cellStyle name="Note 2 5 3 7 2" xfId="23140" xr:uid="{00000000-0005-0000-0000-0000705A0000}"/>
    <cellStyle name="Note 2 5 3 8" xfId="23141" xr:uid="{00000000-0005-0000-0000-0000715A0000}"/>
    <cellStyle name="Note 2 5 3 8 2" xfId="23142" xr:uid="{00000000-0005-0000-0000-0000725A0000}"/>
    <cellStyle name="Note 2 5 3 9" xfId="23143" xr:uid="{00000000-0005-0000-0000-0000735A0000}"/>
    <cellStyle name="Note 2 5 4" xfId="23144" xr:uid="{00000000-0005-0000-0000-0000745A0000}"/>
    <cellStyle name="Note 2 5 4 2" xfId="23145" xr:uid="{00000000-0005-0000-0000-0000755A0000}"/>
    <cellStyle name="Note 2 5 4 2 2" xfId="23146" xr:uid="{00000000-0005-0000-0000-0000765A0000}"/>
    <cellStyle name="Note 2 5 4 2 2 2" xfId="23147" xr:uid="{00000000-0005-0000-0000-0000775A0000}"/>
    <cellStyle name="Note 2 5 4 2 2 2 2" xfId="23148" xr:uid="{00000000-0005-0000-0000-0000785A0000}"/>
    <cellStyle name="Note 2 5 4 2 2 2 2 2" xfId="23149" xr:uid="{00000000-0005-0000-0000-0000795A0000}"/>
    <cellStyle name="Note 2 5 4 2 2 2 3" xfId="23150" xr:uid="{00000000-0005-0000-0000-00007A5A0000}"/>
    <cellStyle name="Note 2 5 4 2 2 2 3 2" xfId="23151" xr:uid="{00000000-0005-0000-0000-00007B5A0000}"/>
    <cellStyle name="Note 2 5 4 2 2 2 4" xfId="23152" xr:uid="{00000000-0005-0000-0000-00007C5A0000}"/>
    <cellStyle name="Note 2 5 4 2 2 3" xfId="23153" xr:uid="{00000000-0005-0000-0000-00007D5A0000}"/>
    <cellStyle name="Note 2 5 4 2 2 3 2" xfId="23154" xr:uid="{00000000-0005-0000-0000-00007E5A0000}"/>
    <cellStyle name="Note 2 5 4 2 2 4" xfId="23155" xr:uid="{00000000-0005-0000-0000-00007F5A0000}"/>
    <cellStyle name="Note 2 5 4 2 2 4 2" xfId="23156" xr:uid="{00000000-0005-0000-0000-0000805A0000}"/>
    <cellStyle name="Note 2 5 4 2 2 5" xfId="23157" xr:uid="{00000000-0005-0000-0000-0000815A0000}"/>
    <cellStyle name="Note 2 5 4 2 2 5 2" xfId="23158" xr:uid="{00000000-0005-0000-0000-0000825A0000}"/>
    <cellStyle name="Note 2 5 4 2 2 6" xfId="23159" xr:uid="{00000000-0005-0000-0000-0000835A0000}"/>
    <cellStyle name="Note 2 5 4 2 3" xfId="23160" xr:uid="{00000000-0005-0000-0000-0000845A0000}"/>
    <cellStyle name="Note 2 5 4 2 3 2" xfId="23161" xr:uid="{00000000-0005-0000-0000-0000855A0000}"/>
    <cellStyle name="Note 2 5 4 2 3 2 2" xfId="23162" xr:uid="{00000000-0005-0000-0000-0000865A0000}"/>
    <cellStyle name="Note 2 5 4 2 3 3" xfId="23163" xr:uid="{00000000-0005-0000-0000-0000875A0000}"/>
    <cellStyle name="Note 2 5 4 2 3 3 2" xfId="23164" xr:uid="{00000000-0005-0000-0000-0000885A0000}"/>
    <cellStyle name="Note 2 5 4 2 3 4" xfId="23165" xr:uid="{00000000-0005-0000-0000-0000895A0000}"/>
    <cellStyle name="Note 2 5 4 2 4" xfId="23166" xr:uid="{00000000-0005-0000-0000-00008A5A0000}"/>
    <cellStyle name="Note 2 5 4 2 4 2" xfId="23167" xr:uid="{00000000-0005-0000-0000-00008B5A0000}"/>
    <cellStyle name="Note 2 5 4 2 5" xfId="23168" xr:uid="{00000000-0005-0000-0000-00008C5A0000}"/>
    <cellStyle name="Note 2 5 4 2 5 2" xfId="23169" xr:uid="{00000000-0005-0000-0000-00008D5A0000}"/>
    <cellStyle name="Note 2 5 4 2 6" xfId="23170" xr:uid="{00000000-0005-0000-0000-00008E5A0000}"/>
    <cellStyle name="Note 2 5 4 2 6 2" xfId="23171" xr:uid="{00000000-0005-0000-0000-00008F5A0000}"/>
    <cellStyle name="Note 2 5 4 2 7" xfId="23172" xr:uid="{00000000-0005-0000-0000-0000905A0000}"/>
    <cellStyle name="Note 2 5 4 2 7 2" xfId="23173" xr:uid="{00000000-0005-0000-0000-0000915A0000}"/>
    <cellStyle name="Note 2 5 4 2 8" xfId="23174" xr:uid="{00000000-0005-0000-0000-0000925A0000}"/>
    <cellStyle name="Note 2 5 4 3" xfId="23175" xr:uid="{00000000-0005-0000-0000-0000935A0000}"/>
    <cellStyle name="Note 2 5 4 3 2" xfId="23176" xr:uid="{00000000-0005-0000-0000-0000945A0000}"/>
    <cellStyle name="Note 2 5 4 3 2 2" xfId="23177" xr:uid="{00000000-0005-0000-0000-0000955A0000}"/>
    <cellStyle name="Note 2 5 4 3 2 2 2" xfId="23178" xr:uid="{00000000-0005-0000-0000-0000965A0000}"/>
    <cellStyle name="Note 2 5 4 3 2 3" xfId="23179" xr:uid="{00000000-0005-0000-0000-0000975A0000}"/>
    <cellStyle name="Note 2 5 4 3 2 3 2" xfId="23180" xr:uid="{00000000-0005-0000-0000-0000985A0000}"/>
    <cellStyle name="Note 2 5 4 3 2 4" xfId="23181" xr:uid="{00000000-0005-0000-0000-0000995A0000}"/>
    <cellStyle name="Note 2 5 4 3 2 4 2" xfId="23182" xr:uid="{00000000-0005-0000-0000-00009A5A0000}"/>
    <cellStyle name="Note 2 5 4 3 2 5" xfId="23183" xr:uid="{00000000-0005-0000-0000-00009B5A0000}"/>
    <cellStyle name="Note 2 5 4 3 3" xfId="23184" xr:uid="{00000000-0005-0000-0000-00009C5A0000}"/>
    <cellStyle name="Note 2 5 4 3 3 2" xfId="23185" xr:uid="{00000000-0005-0000-0000-00009D5A0000}"/>
    <cellStyle name="Note 2 5 4 3 4" xfId="23186" xr:uid="{00000000-0005-0000-0000-00009E5A0000}"/>
    <cellStyle name="Note 2 5 4 3 4 2" xfId="23187" xr:uid="{00000000-0005-0000-0000-00009F5A0000}"/>
    <cellStyle name="Note 2 5 4 3 5" xfId="23188" xr:uid="{00000000-0005-0000-0000-0000A05A0000}"/>
    <cellStyle name="Note 2 5 4 3 5 2" xfId="23189" xr:uid="{00000000-0005-0000-0000-0000A15A0000}"/>
    <cellStyle name="Note 2 5 4 3 6" xfId="23190" xr:uid="{00000000-0005-0000-0000-0000A25A0000}"/>
    <cellStyle name="Note 2 5 4 3 6 2" xfId="23191" xr:uid="{00000000-0005-0000-0000-0000A35A0000}"/>
    <cellStyle name="Note 2 5 4 3 7" xfId="23192" xr:uid="{00000000-0005-0000-0000-0000A45A0000}"/>
    <cellStyle name="Note 2 5 4 4" xfId="23193" xr:uid="{00000000-0005-0000-0000-0000A55A0000}"/>
    <cellStyle name="Note 2 5 4 4 2" xfId="23194" xr:uid="{00000000-0005-0000-0000-0000A65A0000}"/>
    <cellStyle name="Note 2 5 4 4 2 2" xfId="23195" xr:uid="{00000000-0005-0000-0000-0000A75A0000}"/>
    <cellStyle name="Note 2 5 4 4 3" xfId="23196" xr:uid="{00000000-0005-0000-0000-0000A85A0000}"/>
    <cellStyle name="Note 2 5 4 4 3 2" xfId="23197" xr:uid="{00000000-0005-0000-0000-0000A95A0000}"/>
    <cellStyle name="Note 2 5 4 4 4" xfId="23198" xr:uid="{00000000-0005-0000-0000-0000AA5A0000}"/>
    <cellStyle name="Note 2 5 4 5" xfId="23199" xr:uid="{00000000-0005-0000-0000-0000AB5A0000}"/>
    <cellStyle name="Note 2 5 4 5 2" xfId="23200" xr:uid="{00000000-0005-0000-0000-0000AC5A0000}"/>
    <cellStyle name="Note 2 5 4 6" xfId="23201" xr:uid="{00000000-0005-0000-0000-0000AD5A0000}"/>
    <cellStyle name="Note 2 5 4 6 2" xfId="23202" xr:uid="{00000000-0005-0000-0000-0000AE5A0000}"/>
    <cellStyle name="Note 2 5 4 7" xfId="23203" xr:uid="{00000000-0005-0000-0000-0000AF5A0000}"/>
    <cellStyle name="Note 2 5 4 7 2" xfId="23204" xr:uid="{00000000-0005-0000-0000-0000B05A0000}"/>
    <cellStyle name="Note 2 5 4 8" xfId="23205" xr:uid="{00000000-0005-0000-0000-0000B15A0000}"/>
    <cellStyle name="Note 2 5 4 9" xfId="23206" xr:uid="{00000000-0005-0000-0000-0000B25A0000}"/>
    <cellStyle name="Note 2 5 5" xfId="23207" xr:uid="{00000000-0005-0000-0000-0000B35A0000}"/>
    <cellStyle name="Note 2 5 5 2" xfId="23208" xr:uid="{00000000-0005-0000-0000-0000B45A0000}"/>
    <cellStyle name="Note 2 5 5 2 2" xfId="23209" xr:uid="{00000000-0005-0000-0000-0000B55A0000}"/>
    <cellStyle name="Note 2 5 5 2 2 2" xfId="23210" xr:uid="{00000000-0005-0000-0000-0000B65A0000}"/>
    <cellStyle name="Note 2 5 5 2 3" xfId="23211" xr:uid="{00000000-0005-0000-0000-0000B75A0000}"/>
    <cellStyle name="Note 2 5 5 3" xfId="23212" xr:uid="{00000000-0005-0000-0000-0000B85A0000}"/>
    <cellStyle name="Note 2 5 5 3 2" xfId="23213" xr:uid="{00000000-0005-0000-0000-0000B95A0000}"/>
    <cellStyle name="Note 2 5 5 3 2 2" xfId="23214" xr:uid="{00000000-0005-0000-0000-0000BA5A0000}"/>
    <cellStyle name="Note 2 5 5 3 3" xfId="23215" xr:uid="{00000000-0005-0000-0000-0000BB5A0000}"/>
    <cellStyle name="Note 2 5 5 4" xfId="23216" xr:uid="{00000000-0005-0000-0000-0000BC5A0000}"/>
    <cellStyle name="Note 2 5 5 4 2" xfId="23217" xr:uid="{00000000-0005-0000-0000-0000BD5A0000}"/>
    <cellStyle name="Note 2 5 5 5" xfId="23218" xr:uid="{00000000-0005-0000-0000-0000BE5A0000}"/>
    <cellStyle name="Note 2 5 5 5 2" xfId="23219" xr:uid="{00000000-0005-0000-0000-0000BF5A0000}"/>
    <cellStyle name="Note 2 5 5 6" xfId="23220" xr:uid="{00000000-0005-0000-0000-0000C05A0000}"/>
    <cellStyle name="Note 2 5 5 7" xfId="23221" xr:uid="{00000000-0005-0000-0000-0000C15A0000}"/>
    <cellStyle name="Note 2 5 6" xfId="23222" xr:uid="{00000000-0005-0000-0000-0000C25A0000}"/>
    <cellStyle name="Note 2 5 6 2" xfId="23223" xr:uid="{00000000-0005-0000-0000-0000C35A0000}"/>
    <cellStyle name="Note 2 5 6 2 2" xfId="23224" xr:uid="{00000000-0005-0000-0000-0000C45A0000}"/>
    <cellStyle name="Note 2 5 6 2 2 2" xfId="23225" xr:uid="{00000000-0005-0000-0000-0000C55A0000}"/>
    <cellStyle name="Note 2 5 6 2 3" xfId="23226" xr:uid="{00000000-0005-0000-0000-0000C65A0000}"/>
    <cellStyle name="Note 2 5 6 3" xfId="23227" xr:uid="{00000000-0005-0000-0000-0000C75A0000}"/>
    <cellStyle name="Note 2 5 6 3 2" xfId="23228" xr:uid="{00000000-0005-0000-0000-0000C85A0000}"/>
    <cellStyle name="Note 2 5 6 4" xfId="23229" xr:uid="{00000000-0005-0000-0000-0000C95A0000}"/>
    <cellStyle name="Note 2 5 6 4 2" xfId="23230" xr:uid="{00000000-0005-0000-0000-0000CA5A0000}"/>
    <cellStyle name="Note 2 5 6 5" xfId="23231" xr:uid="{00000000-0005-0000-0000-0000CB5A0000}"/>
    <cellStyle name="Note 2 6" xfId="23232" xr:uid="{00000000-0005-0000-0000-0000CC5A0000}"/>
    <cellStyle name="Note 2 6 2" xfId="23233" xr:uid="{00000000-0005-0000-0000-0000CD5A0000}"/>
    <cellStyle name="Note 2 6 2 10" xfId="23234" xr:uid="{00000000-0005-0000-0000-0000CE5A0000}"/>
    <cellStyle name="Note 2 6 2 10 2" xfId="23235" xr:uid="{00000000-0005-0000-0000-0000CF5A0000}"/>
    <cellStyle name="Note 2 6 2 10 3" xfId="23236" xr:uid="{00000000-0005-0000-0000-0000D05A0000}"/>
    <cellStyle name="Note 2 6 2 10 4" xfId="23237" xr:uid="{00000000-0005-0000-0000-0000D15A0000}"/>
    <cellStyle name="Note 2 6 2 10 5" xfId="23238" xr:uid="{00000000-0005-0000-0000-0000D25A0000}"/>
    <cellStyle name="Note 2 6 2 10 6" xfId="23239" xr:uid="{00000000-0005-0000-0000-0000D35A0000}"/>
    <cellStyle name="Note 2 6 2 11" xfId="23240" xr:uid="{00000000-0005-0000-0000-0000D45A0000}"/>
    <cellStyle name="Note 2 6 2 11 2" xfId="23241" xr:uid="{00000000-0005-0000-0000-0000D55A0000}"/>
    <cellStyle name="Note 2 6 2 11 3" xfId="23242" xr:uid="{00000000-0005-0000-0000-0000D65A0000}"/>
    <cellStyle name="Note 2 6 2 11 4" xfId="23243" xr:uid="{00000000-0005-0000-0000-0000D75A0000}"/>
    <cellStyle name="Note 2 6 2 11 5" xfId="23244" xr:uid="{00000000-0005-0000-0000-0000D85A0000}"/>
    <cellStyle name="Note 2 6 2 11 6" xfId="23245" xr:uid="{00000000-0005-0000-0000-0000D95A0000}"/>
    <cellStyle name="Note 2 6 2 12" xfId="23246" xr:uid="{00000000-0005-0000-0000-0000DA5A0000}"/>
    <cellStyle name="Note 2 6 2 13" xfId="23247" xr:uid="{00000000-0005-0000-0000-0000DB5A0000}"/>
    <cellStyle name="Note 2 6 2 14" xfId="23248" xr:uid="{00000000-0005-0000-0000-0000DC5A0000}"/>
    <cellStyle name="Note 2 6 2 15" xfId="23249" xr:uid="{00000000-0005-0000-0000-0000DD5A0000}"/>
    <cellStyle name="Note 2 6 2 16" xfId="23250" xr:uid="{00000000-0005-0000-0000-0000DE5A0000}"/>
    <cellStyle name="Note 2 6 2 17" xfId="23251" xr:uid="{00000000-0005-0000-0000-0000DF5A0000}"/>
    <cellStyle name="Note 2 6 2 2" xfId="23252" xr:uid="{00000000-0005-0000-0000-0000E05A0000}"/>
    <cellStyle name="Note 2 6 2 2 2" xfId="23253" xr:uid="{00000000-0005-0000-0000-0000E15A0000}"/>
    <cellStyle name="Note 2 6 2 2 2 2" xfId="23254" xr:uid="{00000000-0005-0000-0000-0000E25A0000}"/>
    <cellStyle name="Note 2 6 2 2 2 2 2" xfId="23255" xr:uid="{00000000-0005-0000-0000-0000E35A0000}"/>
    <cellStyle name="Note 2 6 2 2 2 2 2 2" xfId="23256" xr:uid="{00000000-0005-0000-0000-0000E45A0000}"/>
    <cellStyle name="Note 2 6 2 2 2 2 2 2 2" xfId="23257" xr:uid="{00000000-0005-0000-0000-0000E55A0000}"/>
    <cellStyle name="Note 2 6 2 2 2 2 2 3" xfId="23258" xr:uid="{00000000-0005-0000-0000-0000E65A0000}"/>
    <cellStyle name="Note 2 6 2 2 2 2 2 3 2" xfId="23259" xr:uid="{00000000-0005-0000-0000-0000E75A0000}"/>
    <cellStyle name="Note 2 6 2 2 2 2 2 4" xfId="23260" xr:uid="{00000000-0005-0000-0000-0000E85A0000}"/>
    <cellStyle name="Note 2 6 2 2 2 2 3" xfId="23261" xr:uid="{00000000-0005-0000-0000-0000E95A0000}"/>
    <cellStyle name="Note 2 6 2 2 2 2 3 2" xfId="23262" xr:uid="{00000000-0005-0000-0000-0000EA5A0000}"/>
    <cellStyle name="Note 2 6 2 2 2 2 4" xfId="23263" xr:uid="{00000000-0005-0000-0000-0000EB5A0000}"/>
    <cellStyle name="Note 2 6 2 2 2 2 4 2" xfId="23264" xr:uid="{00000000-0005-0000-0000-0000EC5A0000}"/>
    <cellStyle name="Note 2 6 2 2 2 2 5" xfId="23265" xr:uid="{00000000-0005-0000-0000-0000ED5A0000}"/>
    <cellStyle name="Note 2 6 2 2 2 2 5 2" xfId="23266" xr:uid="{00000000-0005-0000-0000-0000EE5A0000}"/>
    <cellStyle name="Note 2 6 2 2 2 2 6" xfId="23267" xr:uid="{00000000-0005-0000-0000-0000EF5A0000}"/>
    <cellStyle name="Note 2 6 2 2 2 2 6 2" xfId="23268" xr:uid="{00000000-0005-0000-0000-0000F05A0000}"/>
    <cellStyle name="Note 2 6 2 2 2 2 7" xfId="23269" xr:uid="{00000000-0005-0000-0000-0000F15A0000}"/>
    <cellStyle name="Note 2 6 2 2 2 2 8" xfId="23270" xr:uid="{00000000-0005-0000-0000-0000F25A0000}"/>
    <cellStyle name="Note 2 6 2 2 2 3" xfId="23271" xr:uid="{00000000-0005-0000-0000-0000F35A0000}"/>
    <cellStyle name="Note 2 6 2 2 2 3 2" xfId="23272" xr:uid="{00000000-0005-0000-0000-0000F45A0000}"/>
    <cellStyle name="Note 2 6 2 2 2 3 2 2" xfId="23273" xr:uid="{00000000-0005-0000-0000-0000F55A0000}"/>
    <cellStyle name="Note 2 6 2 2 2 3 2 2 2" xfId="23274" xr:uid="{00000000-0005-0000-0000-0000F65A0000}"/>
    <cellStyle name="Note 2 6 2 2 2 3 2 3" xfId="23275" xr:uid="{00000000-0005-0000-0000-0000F75A0000}"/>
    <cellStyle name="Note 2 6 2 2 2 3 3" xfId="23276" xr:uid="{00000000-0005-0000-0000-0000F85A0000}"/>
    <cellStyle name="Note 2 6 2 2 2 3 3 2" xfId="23277" xr:uid="{00000000-0005-0000-0000-0000F95A0000}"/>
    <cellStyle name="Note 2 6 2 2 2 3 4" xfId="23278" xr:uid="{00000000-0005-0000-0000-0000FA5A0000}"/>
    <cellStyle name="Note 2 6 2 2 2 3 4 2" xfId="23279" xr:uid="{00000000-0005-0000-0000-0000FB5A0000}"/>
    <cellStyle name="Note 2 6 2 2 2 3 5" xfId="23280" xr:uid="{00000000-0005-0000-0000-0000FC5A0000}"/>
    <cellStyle name="Note 2 6 2 2 2 4" xfId="23281" xr:uid="{00000000-0005-0000-0000-0000FD5A0000}"/>
    <cellStyle name="Note 2 6 2 2 2 4 2" xfId="23282" xr:uid="{00000000-0005-0000-0000-0000FE5A0000}"/>
    <cellStyle name="Note 2 6 2 2 2 5" xfId="23283" xr:uid="{00000000-0005-0000-0000-0000FF5A0000}"/>
    <cellStyle name="Note 2 6 2 2 2 6" xfId="23284" xr:uid="{00000000-0005-0000-0000-0000005B0000}"/>
    <cellStyle name="Note 2 6 2 2 3" xfId="23285" xr:uid="{00000000-0005-0000-0000-0000015B0000}"/>
    <cellStyle name="Note 2 6 2 2 3 2" xfId="23286" xr:uid="{00000000-0005-0000-0000-0000025B0000}"/>
    <cellStyle name="Note 2 6 2 2 3 2 2" xfId="23287" xr:uid="{00000000-0005-0000-0000-0000035B0000}"/>
    <cellStyle name="Note 2 6 2 2 3 2 2 2" xfId="23288" xr:uid="{00000000-0005-0000-0000-0000045B0000}"/>
    <cellStyle name="Note 2 6 2 2 3 2 3" xfId="23289" xr:uid="{00000000-0005-0000-0000-0000055B0000}"/>
    <cellStyle name="Note 2 6 2 2 3 2 3 2" xfId="23290" xr:uid="{00000000-0005-0000-0000-0000065B0000}"/>
    <cellStyle name="Note 2 6 2 2 3 2 4" xfId="23291" xr:uid="{00000000-0005-0000-0000-0000075B0000}"/>
    <cellStyle name="Note 2 6 2 2 3 3" xfId="23292" xr:uid="{00000000-0005-0000-0000-0000085B0000}"/>
    <cellStyle name="Note 2 6 2 2 3 3 2" xfId="23293" xr:uid="{00000000-0005-0000-0000-0000095B0000}"/>
    <cellStyle name="Note 2 6 2 2 3 4" xfId="23294" xr:uid="{00000000-0005-0000-0000-00000A5B0000}"/>
    <cellStyle name="Note 2 6 2 2 3 4 2" xfId="23295" xr:uid="{00000000-0005-0000-0000-00000B5B0000}"/>
    <cellStyle name="Note 2 6 2 2 3 5" xfId="23296" xr:uid="{00000000-0005-0000-0000-00000C5B0000}"/>
    <cellStyle name="Note 2 6 2 2 3 5 2" xfId="23297" xr:uid="{00000000-0005-0000-0000-00000D5B0000}"/>
    <cellStyle name="Note 2 6 2 2 3 6" xfId="23298" xr:uid="{00000000-0005-0000-0000-00000E5B0000}"/>
    <cellStyle name="Note 2 6 2 2 3 6 2" xfId="23299" xr:uid="{00000000-0005-0000-0000-00000F5B0000}"/>
    <cellStyle name="Note 2 6 2 2 3 7" xfId="23300" xr:uid="{00000000-0005-0000-0000-0000105B0000}"/>
    <cellStyle name="Note 2 6 2 2 4" xfId="23301" xr:uid="{00000000-0005-0000-0000-0000115B0000}"/>
    <cellStyle name="Note 2 6 2 2 4 2" xfId="23302" xr:uid="{00000000-0005-0000-0000-0000125B0000}"/>
    <cellStyle name="Note 2 6 2 2 4 2 2" xfId="23303" xr:uid="{00000000-0005-0000-0000-0000135B0000}"/>
    <cellStyle name="Note 2 6 2 2 4 2 2 2" xfId="23304" xr:uid="{00000000-0005-0000-0000-0000145B0000}"/>
    <cellStyle name="Note 2 6 2 2 4 2 3" xfId="23305" xr:uid="{00000000-0005-0000-0000-0000155B0000}"/>
    <cellStyle name="Note 2 6 2 2 4 3" xfId="23306" xr:uid="{00000000-0005-0000-0000-0000165B0000}"/>
    <cellStyle name="Note 2 6 2 2 4 3 2" xfId="23307" xr:uid="{00000000-0005-0000-0000-0000175B0000}"/>
    <cellStyle name="Note 2 6 2 2 4 4" xfId="23308" xr:uid="{00000000-0005-0000-0000-0000185B0000}"/>
    <cellStyle name="Note 2 6 2 2 4 4 2" xfId="23309" xr:uid="{00000000-0005-0000-0000-0000195B0000}"/>
    <cellStyle name="Note 2 6 2 2 4 5" xfId="23310" xr:uid="{00000000-0005-0000-0000-00001A5B0000}"/>
    <cellStyle name="Note 2 6 2 2 4 5 2" xfId="23311" xr:uid="{00000000-0005-0000-0000-00001B5B0000}"/>
    <cellStyle name="Note 2 6 2 2 4 6" xfId="23312" xr:uid="{00000000-0005-0000-0000-00001C5B0000}"/>
    <cellStyle name="Note 2 6 2 2 5" xfId="23313" xr:uid="{00000000-0005-0000-0000-00001D5B0000}"/>
    <cellStyle name="Note 2 6 2 2 5 2" xfId="23314" xr:uid="{00000000-0005-0000-0000-00001E5B0000}"/>
    <cellStyle name="Note 2 6 2 2 5 3" xfId="23315" xr:uid="{00000000-0005-0000-0000-00001F5B0000}"/>
    <cellStyle name="Note 2 6 2 2 6" xfId="23316" xr:uid="{00000000-0005-0000-0000-0000205B0000}"/>
    <cellStyle name="Note 2 6 2 2 6 2" xfId="23317" xr:uid="{00000000-0005-0000-0000-0000215B0000}"/>
    <cellStyle name="Note 2 6 2 2 6 3" xfId="23318" xr:uid="{00000000-0005-0000-0000-0000225B0000}"/>
    <cellStyle name="Note 2 6 2 2 7" xfId="23319" xr:uid="{00000000-0005-0000-0000-0000235B0000}"/>
    <cellStyle name="Note 2 6 2 2 7 2" xfId="23320" xr:uid="{00000000-0005-0000-0000-0000245B0000}"/>
    <cellStyle name="Note 2 6 2 2 8" xfId="23321" xr:uid="{00000000-0005-0000-0000-0000255B0000}"/>
    <cellStyle name="Note 2 6 2 2 9" xfId="23322" xr:uid="{00000000-0005-0000-0000-0000265B0000}"/>
    <cellStyle name="Note 2 6 2 3" xfId="23323" xr:uid="{00000000-0005-0000-0000-0000275B0000}"/>
    <cellStyle name="Note 2 6 2 3 2" xfId="23324" xr:uid="{00000000-0005-0000-0000-0000285B0000}"/>
    <cellStyle name="Note 2 6 2 3 2 2" xfId="23325" xr:uid="{00000000-0005-0000-0000-0000295B0000}"/>
    <cellStyle name="Note 2 6 2 3 2 2 2" xfId="23326" xr:uid="{00000000-0005-0000-0000-00002A5B0000}"/>
    <cellStyle name="Note 2 6 2 3 2 2 2 2" xfId="23327" xr:uid="{00000000-0005-0000-0000-00002B5B0000}"/>
    <cellStyle name="Note 2 6 2 3 2 2 3" xfId="23328" xr:uid="{00000000-0005-0000-0000-00002C5B0000}"/>
    <cellStyle name="Note 2 6 2 3 2 2 3 2" xfId="23329" xr:uid="{00000000-0005-0000-0000-00002D5B0000}"/>
    <cellStyle name="Note 2 6 2 3 2 2 4" xfId="23330" xr:uid="{00000000-0005-0000-0000-00002E5B0000}"/>
    <cellStyle name="Note 2 6 2 3 2 3" xfId="23331" xr:uid="{00000000-0005-0000-0000-00002F5B0000}"/>
    <cellStyle name="Note 2 6 2 3 2 3 2" xfId="23332" xr:uid="{00000000-0005-0000-0000-0000305B0000}"/>
    <cellStyle name="Note 2 6 2 3 2 4" xfId="23333" xr:uid="{00000000-0005-0000-0000-0000315B0000}"/>
    <cellStyle name="Note 2 6 2 3 2 4 2" xfId="23334" xr:uid="{00000000-0005-0000-0000-0000325B0000}"/>
    <cellStyle name="Note 2 6 2 3 2 5" xfId="23335" xr:uid="{00000000-0005-0000-0000-0000335B0000}"/>
    <cellStyle name="Note 2 6 2 3 2 5 2" xfId="23336" xr:uid="{00000000-0005-0000-0000-0000345B0000}"/>
    <cellStyle name="Note 2 6 2 3 2 6" xfId="23337" xr:uid="{00000000-0005-0000-0000-0000355B0000}"/>
    <cellStyle name="Note 2 6 2 3 3" xfId="23338" xr:uid="{00000000-0005-0000-0000-0000365B0000}"/>
    <cellStyle name="Note 2 6 2 3 3 2" xfId="23339" xr:uid="{00000000-0005-0000-0000-0000375B0000}"/>
    <cellStyle name="Note 2 6 2 3 3 2 2" xfId="23340" xr:uid="{00000000-0005-0000-0000-0000385B0000}"/>
    <cellStyle name="Note 2 6 2 3 3 3" xfId="23341" xr:uid="{00000000-0005-0000-0000-0000395B0000}"/>
    <cellStyle name="Note 2 6 2 3 3 3 2" xfId="23342" xr:uid="{00000000-0005-0000-0000-00003A5B0000}"/>
    <cellStyle name="Note 2 6 2 3 3 4" xfId="23343" xr:uid="{00000000-0005-0000-0000-00003B5B0000}"/>
    <cellStyle name="Note 2 6 2 3 3 4 2" xfId="23344" xr:uid="{00000000-0005-0000-0000-00003C5B0000}"/>
    <cellStyle name="Note 2 6 2 3 3 5" xfId="23345" xr:uid="{00000000-0005-0000-0000-00003D5B0000}"/>
    <cellStyle name="Note 2 6 2 3 3 6" xfId="23346" xr:uid="{00000000-0005-0000-0000-00003E5B0000}"/>
    <cellStyle name="Note 2 6 2 3 4" xfId="23347" xr:uid="{00000000-0005-0000-0000-00003F5B0000}"/>
    <cellStyle name="Note 2 6 2 3 4 2" xfId="23348" xr:uid="{00000000-0005-0000-0000-0000405B0000}"/>
    <cellStyle name="Note 2 6 2 3 5" xfId="23349" xr:uid="{00000000-0005-0000-0000-0000415B0000}"/>
    <cellStyle name="Note 2 6 2 3 5 2" xfId="23350" xr:uid="{00000000-0005-0000-0000-0000425B0000}"/>
    <cellStyle name="Note 2 6 2 3 6" xfId="23351" xr:uid="{00000000-0005-0000-0000-0000435B0000}"/>
    <cellStyle name="Note 2 6 2 3 7" xfId="23352" xr:uid="{00000000-0005-0000-0000-0000445B0000}"/>
    <cellStyle name="Note 2 6 2 3 8" xfId="23353" xr:uid="{00000000-0005-0000-0000-0000455B0000}"/>
    <cellStyle name="Note 2 6 2 4" xfId="23354" xr:uid="{00000000-0005-0000-0000-0000465B0000}"/>
    <cellStyle name="Note 2 6 2 4 2" xfId="23355" xr:uid="{00000000-0005-0000-0000-0000475B0000}"/>
    <cellStyle name="Note 2 6 2 4 2 2" xfId="23356" xr:uid="{00000000-0005-0000-0000-0000485B0000}"/>
    <cellStyle name="Note 2 6 2 4 2 2 2" xfId="23357" xr:uid="{00000000-0005-0000-0000-0000495B0000}"/>
    <cellStyle name="Note 2 6 2 4 2 3" xfId="23358" xr:uid="{00000000-0005-0000-0000-00004A5B0000}"/>
    <cellStyle name="Note 2 6 2 4 2 3 2" xfId="23359" xr:uid="{00000000-0005-0000-0000-00004B5B0000}"/>
    <cellStyle name="Note 2 6 2 4 2 4" xfId="23360" xr:uid="{00000000-0005-0000-0000-00004C5B0000}"/>
    <cellStyle name="Note 2 6 2 4 2 4 2" xfId="23361" xr:uid="{00000000-0005-0000-0000-00004D5B0000}"/>
    <cellStyle name="Note 2 6 2 4 2 5" xfId="23362" xr:uid="{00000000-0005-0000-0000-00004E5B0000}"/>
    <cellStyle name="Note 2 6 2 4 2 6" xfId="23363" xr:uid="{00000000-0005-0000-0000-00004F5B0000}"/>
    <cellStyle name="Note 2 6 2 4 3" xfId="23364" xr:uid="{00000000-0005-0000-0000-0000505B0000}"/>
    <cellStyle name="Note 2 6 2 4 3 2" xfId="23365" xr:uid="{00000000-0005-0000-0000-0000515B0000}"/>
    <cellStyle name="Note 2 6 2 4 3 2 2" xfId="23366" xr:uid="{00000000-0005-0000-0000-0000525B0000}"/>
    <cellStyle name="Note 2 6 2 4 3 3" xfId="23367" xr:uid="{00000000-0005-0000-0000-0000535B0000}"/>
    <cellStyle name="Note 2 6 2 4 3 4" xfId="23368" xr:uid="{00000000-0005-0000-0000-0000545B0000}"/>
    <cellStyle name="Note 2 6 2 4 3 5" xfId="23369" xr:uid="{00000000-0005-0000-0000-0000555B0000}"/>
    <cellStyle name="Note 2 6 2 4 3 6" xfId="23370" xr:uid="{00000000-0005-0000-0000-0000565B0000}"/>
    <cellStyle name="Note 2 6 2 4 4" xfId="23371" xr:uid="{00000000-0005-0000-0000-0000575B0000}"/>
    <cellStyle name="Note 2 6 2 4 4 2" xfId="23372" xr:uid="{00000000-0005-0000-0000-0000585B0000}"/>
    <cellStyle name="Note 2 6 2 4 5" xfId="23373" xr:uid="{00000000-0005-0000-0000-0000595B0000}"/>
    <cellStyle name="Note 2 6 2 4 6" xfId="23374" xr:uid="{00000000-0005-0000-0000-00005A5B0000}"/>
    <cellStyle name="Note 2 6 2 4 7" xfId="23375" xr:uid="{00000000-0005-0000-0000-00005B5B0000}"/>
    <cellStyle name="Note 2 6 2 4 8" xfId="23376" xr:uid="{00000000-0005-0000-0000-00005C5B0000}"/>
    <cellStyle name="Note 2 6 2 5" xfId="23377" xr:uid="{00000000-0005-0000-0000-00005D5B0000}"/>
    <cellStyle name="Note 2 6 2 5 2" xfId="23378" xr:uid="{00000000-0005-0000-0000-00005E5B0000}"/>
    <cellStyle name="Note 2 6 2 5 2 2" xfId="23379" xr:uid="{00000000-0005-0000-0000-00005F5B0000}"/>
    <cellStyle name="Note 2 6 2 5 2 2 2" xfId="23380" xr:uid="{00000000-0005-0000-0000-0000605B0000}"/>
    <cellStyle name="Note 2 6 2 5 2 3" xfId="23381" xr:uid="{00000000-0005-0000-0000-0000615B0000}"/>
    <cellStyle name="Note 2 6 2 5 2 4" xfId="23382" xr:uid="{00000000-0005-0000-0000-0000625B0000}"/>
    <cellStyle name="Note 2 6 2 5 2 5" xfId="23383" xr:uid="{00000000-0005-0000-0000-0000635B0000}"/>
    <cellStyle name="Note 2 6 2 5 2 6" xfId="23384" xr:uid="{00000000-0005-0000-0000-0000645B0000}"/>
    <cellStyle name="Note 2 6 2 5 3" xfId="23385" xr:uid="{00000000-0005-0000-0000-0000655B0000}"/>
    <cellStyle name="Note 2 6 2 5 3 2" xfId="23386" xr:uid="{00000000-0005-0000-0000-0000665B0000}"/>
    <cellStyle name="Note 2 6 2 5 3 2 2" xfId="23387" xr:uid="{00000000-0005-0000-0000-0000675B0000}"/>
    <cellStyle name="Note 2 6 2 5 3 3" xfId="23388" xr:uid="{00000000-0005-0000-0000-0000685B0000}"/>
    <cellStyle name="Note 2 6 2 5 3 4" xfId="23389" xr:uid="{00000000-0005-0000-0000-0000695B0000}"/>
    <cellStyle name="Note 2 6 2 5 3 5" xfId="23390" xr:uid="{00000000-0005-0000-0000-00006A5B0000}"/>
    <cellStyle name="Note 2 6 2 5 3 6" xfId="23391" xr:uid="{00000000-0005-0000-0000-00006B5B0000}"/>
    <cellStyle name="Note 2 6 2 5 4" xfId="23392" xr:uid="{00000000-0005-0000-0000-00006C5B0000}"/>
    <cellStyle name="Note 2 6 2 5 4 2" xfId="23393" xr:uid="{00000000-0005-0000-0000-00006D5B0000}"/>
    <cellStyle name="Note 2 6 2 5 5" xfId="23394" xr:uid="{00000000-0005-0000-0000-00006E5B0000}"/>
    <cellStyle name="Note 2 6 2 5 5 2" xfId="23395" xr:uid="{00000000-0005-0000-0000-00006F5B0000}"/>
    <cellStyle name="Note 2 6 2 5 6" xfId="23396" xr:uid="{00000000-0005-0000-0000-0000705B0000}"/>
    <cellStyle name="Note 2 6 2 5 7" xfId="23397" xr:uid="{00000000-0005-0000-0000-0000715B0000}"/>
    <cellStyle name="Note 2 6 2 5 8" xfId="23398" xr:uid="{00000000-0005-0000-0000-0000725B0000}"/>
    <cellStyle name="Note 2 6 2 6" xfId="23399" xr:uid="{00000000-0005-0000-0000-0000735B0000}"/>
    <cellStyle name="Note 2 6 2 6 2" xfId="23400" xr:uid="{00000000-0005-0000-0000-0000745B0000}"/>
    <cellStyle name="Note 2 6 2 6 2 2" xfId="23401" xr:uid="{00000000-0005-0000-0000-0000755B0000}"/>
    <cellStyle name="Note 2 6 2 6 2 2 2" xfId="23402" xr:uid="{00000000-0005-0000-0000-0000765B0000}"/>
    <cellStyle name="Note 2 6 2 6 2 3" xfId="23403" xr:uid="{00000000-0005-0000-0000-0000775B0000}"/>
    <cellStyle name="Note 2 6 2 6 2 4" xfId="23404" xr:uid="{00000000-0005-0000-0000-0000785B0000}"/>
    <cellStyle name="Note 2 6 2 6 2 5" xfId="23405" xr:uid="{00000000-0005-0000-0000-0000795B0000}"/>
    <cellStyle name="Note 2 6 2 6 2 6" xfId="23406" xr:uid="{00000000-0005-0000-0000-00007A5B0000}"/>
    <cellStyle name="Note 2 6 2 6 3" xfId="23407" xr:uid="{00000000-0005-0000-0000-00007B5B0000}"/>
    <cellStyle name="Note 2 6 2 6 3 2" xfId="23408" xr:uid="{00000000-0005-0000-0000-00007C5B0000}"/>
    <cellStyle name="Note 2 6 2 6 3 3" xfId="23409" xr:uid="{00000000-0005-0000-0000-00007D5B0000}"/>
    <cellStyle name="Note 2 6 2 6 3 4" xfId="23410" xr:uid="{00000000-0005-0000-0000-00007E5B0000}"/>
    <cellStyle name="Note 2 6 2 6 3 5" xfId="23411" xr:uid="{00000000-0005-0000-0000-00007F5B0000}"/>
    <cellStyle name="Note 2 6 2 6 3 6" xfId="23412" xr:uid="{00000000-0005-0000-0000-0000805B0000}"/>
    <cellStyle name="Note 2 6 2 6 4" xfId="23413" xr:uid="{00000000-0005-0000-0000-0000815B0000}"/>
    <cellStyle name="Note 2 6 2 6 5" xfId="23414" xr:uid="{00000000-0005-0000-0000-0000825B0000}"/>
    <cellStyle name="Note 2 6 2 6 6" xfId="23415" xr:uid="{00000000-0005-0000-0000-0000835B0000}"/>
    <cellStyle name="Note 2 6 2 6 7" xfId="23416" xr:uid="{00000000-0005-0000-0000-0000845B0000}"/>
    <cellStyle name="Note 2 6 2 6 8" xfId="23417" xr:uid="{00000000-0005-0000-0000-0000855B0000}"/>
    <cellStyle name="Note 2 6 2 7" xfId="23418" xr:uid="{00000000-0005-0000-0000-0000865B0000}"/>
    <cellStyle name="Note 2 6 2 7 2" xfId="23419" xr:uid="{00000000-0005-0000-0000-0000875B0000}"/>
    <cellStyle name="Note 2 6 2 7 2 2" xfId="23420" xr:uid="{00000000-0005-0000-0000-0000885B0000}"/>
    <cellStyle name="Note 2 6 2 7 2 3" xfId="23421" xr:uid="{00000000-0005-0000-0000-0000895B0000}"/>
    <cellStyle name="Note 2 6 2 7 2 4" xfId="23422" xr:uid="{00000000-0005-0000-0000-00008A5B0000}"/>
    <cellStyle name="Note 2 6 2 7 2 5" xfId="23423" xr:uid="{00000000-0005-0000-0000-00008B5B0000}"/>
    <cellStyle name="Note 2 6 2 7 2 6" xfId="23424" xr:uid="{00000000-0005-0000-0000-00008C5B0000}"/>
    <cellStyle name="Note 2 6 2 7 3" xfId="23425" xr:uid="{00000000-0005-0000-0000-00008D5B0000}"/>
    <cellStyle name="Note 2 6 2 7 3 2" xfId="23426" xr:uid="{00000000-0005-0000-0000-00008E5B0000}"/>
    <cellStyle name="Note 2 6 2 7 3 3" xfId="23427" xr:uid="{00000000-0005-0000-0000-00008F5B0000}"/>
    <cellStyle name="Note 2 6 2 7 3 4" xfId="23428" xr:uid="{00000000-0005-0000-0000-0000905B0000}"/>
    <cellStyle name="Note 2 6 2 7 3 5" xfId="23429" xr:uid="{00000000-0005-0000-0000-0000915B0000}"/>
    <cellStyle name="Note 2 6 2 7 3 6" xfId="23430" xr:uid="{00000000-0005-0000-0000-0000925B0000}"/>
    <cellStyle name="Note 2 6 2 7 4" xfId="23431" xr:uid="{00000000-0005-0000-0000-0000935B0000}"/>
    <cellStyle name="Note 2 6 2 7 4 2" xfId="23432" xr:uid="{00000000-0005-0000-0000-0000945B0000}"/>
    <cellStyle name="Note 2 6 2 7 5" xfId="23433" xr:uid="{00000000-0005-0000-0000-0000955B0000}"/>
    <cellStyle name="Note 2 6 2 7 6" xfId="23434" xr:uid="{00000000-0005-0000-0000-0000965B0000}"/>
    <cellStyle name="Note 2 6 2 7 7" xfId="23435" xr:uid="{00000000-0005-0000-0000-0000975B0000}"/>
    <cellStyle name="Note 2 6 2 7 8" xfId="23436" xr:uid="{00000000-0005-0000-0000-0000985B0000}"/>
    <cellStyle name="Note 2 6 2 8" xfId="23437" xr:uid="{00000000-0005-0000-0000-0000995B0000}"/>
    <cellStyle name="Note 2 6 2 8 2" xfId="23438" xr:uid="{00000000-0005-0000-0000-00009A5B0000}"/>
    <cellStyle name="Note 2 6 2 8 2 2" xfId="23439" xr:uid="{00000000-0005-0000-0000-00009B5B0000}"/>
    <cellStyle name="Note 2 6 2 8 2 3" xfId="23440" xr:uid="{00000000-0005-0000-0000-00009C5B0000}"/>
    <cellStyle name="Note 2 6 2 8 2 4" xfId="23441" xr:uid="{00000000-0005-0000-0000-00009D5B0000}"/>
    <cellStyle name="Note 2 6 2 8 2 5" xfId="23442" xr:uid="{00000000-0005-0000-0000-00009E5B0000}"/>
    <cellStyle name="Note 2 6 2 8 2 6" xfId="23443" xr:uid="{00000000-0005-0000-0000-00009F5B0000}"/>
    <cellStyle name="Note 2 6 2 8 3" xfId="23444" xr:uid="{00000000-0005-0000-0000-0000A05B0000}"/>
    <cellStyle name="Note 2 6 2 8 3 2" xfId="23445" xr:uid="{00000000-0005-0000-0000-0000A15B0000}"/>
    <cellStyle name="Note 2 6 2 8 3 3" xfId="23446" xr:uid="{00000000-0005-0000-0000-0000A25B0000}"/>
    <cellStyle name="Note 2 6 2 8 3 4" xfId="23447" xr:uid="{00000000-0005-0000-0000-0000A35B0000}"/>
    <cellStyle name="Note 2 6 2 8 3 5" xfId="23448" xr:uid="{00000000-0005-0000-0000-0000A45B0000}"/>
    <cellStyle name="Note 2 6 2 8 3 6" xfId="23449" xr:uid="{00000000-0005-0000-0000-0000A55B0000}"/>
    <cellStyle name="Note 2 6 2 8 4" xfId="23450" xr:uid="{00000000-0005-0000-0000-0000A65B0000}"/>
    <cellStyle name="Note 2 6 2 8 4 2" xfId="23451" xr:uid="{00000000-0005-0000-0000-0000A75B0000}"/>
    <cellStyle name="Note 2 6 2 8 5" xfId="23452" xr:uid="{00000000-0005-0000-0000-0000A85B0000}"/>
    <cellStyle name="Note 2 6 2 8 6" xfId="23453" xr:uid="{00000000-0005-0000-0000-0000A95B0000}"/>
    <cellStyle name="Note 2 6 2 8 7" xfId="23454" xr:uid="{00000000-0005-0000-0000-0000AA5B0000}"/>
    <cellStyle name="Note 2 6 2 8 8" xfId="23455" xr:uid="{00000000-0005-0000-0000-0000AB5B0000}"/>
    <cellStyle name="Note 2 6 2 9" xfId="23456" xr:uid="{00000000-0005-0000-0000-0000AC5B0000}"/>
    <cellStyle name="Note 2 6 2 9 2" xfId="23457" xr:uid="{00000000-0005-0000-0000-0000AD5B0000}"/>
    <cellStyle name="Note 2 6 2 9 2 2" xfId="23458" xr:uid="{00000000-0005-0000-0000-0000AE5B0000}"/>
    <cellStyle name="Note 2 6 2 9 2 3" xfId="23459" xr:uid="{00000000-0005-0000-0000-0000AF5B0000}"/>
    <cellStyle name="Note 2 6 2 9 2 4" xfId="23460" xr:uid="{00000000-0005-0000-0000-0000B05B0000}"/>
    <cellStyle name="Note 2 6 2 9 2 5" xfId="23461" xr:uid="{00000000-0005-0000-0000-0000B15B0000}"/>
    <cellStyle name="Note 2 6 2 9 2 6" xfId="23462" xr:uid="{00000000-0005-0000-0000-0000B25B0000}"/>
    <cellStyle name="Note 2 6 2 9 3" xfId="23463" xr:uid="{00000000-0005-0000-0000-0000B35B0000}"/>
    <cellStyle name="Note 2 6 2 9 3 2" xfId="23464" xr:uid="{00000000-0005-0000-0000-0000B45B0000}"/>
    <cellStyle name="Note 2 6 2 9 3 3" xfId="23465" xr:uid="{00000000-0005-0000-0000-0000B55B0000}"/>
    <cellStyle name="Note 2 6 2 9 3 4" xfId="23466" xr:uid="{00000000-0005-0000-0000-0000B65B0000}"/>
    <cellStyle name="Note 2 6 2 9 3 5" xfId="23467" xr:uid="{00000000-0005-0000-0000-0000B75B0000}"/>
    <cellStyle name="Note 2 6 2 9 3 6" xfId="23468" xr:uid="{00000000-0005-0000-0000-0000B85B0000}"/>
    <cellStyle name="Note 2 6 2 9 4" xfId="23469" xr:uid="{00000000-0005-0000-0000-0000B95B0000}"/>
    <cellStyle name="Note 2 6 2 9 5" xfId="23470" xr:uid="{00000000-0005-0000-0000-0000BA5B0000}"/>
    <cellStyle name="Note 2 6 2 9 6" xfId="23471" xr:uid="{00000000-0005-0000-0000-0000BB5B0000}"/>
    <cellStyle name="Note 2 6 2 9 7" xfId="23472" xr:uid="{00000000-0005-0000-0000-0000BC5B0000}"/>
    <cellStyle name="Note 2 6 2 9 8" xfId="23473" xr:uid="{00000000-0005-0000-0000-0000BD5B0000}"/>
    <cellStyle name="Note 2 6 3" xfId="23474" xr:uid="{00000000-0005-0000-0000-0000BE5B0000}"/>
    <cellStyle name="Note 2 6 3 2" xfId="23475" xr:uid="{00000000-0005-0000-0000-0000BF5B0000}"/>
    <cellStyle name="Note 2 6 3 3" xfId="23476" xr:uid="{00000000-0005-0000-0000-0000C05B0000}"/>
    <cellStyle name="Note 2 6 3 3 2" xfId="23477" xr:uid="{00000000-0005-0000-0000-0000C15B0000}"/>
    <cellStyle name="Note 2 6 3 3 2 2" xfId="23478" xr:uid="{00000000-0005-0000-0000-0000C25B0000}"/>
    <cellStyle name="Note 2 6 3 3 2 2 2" xfId="23479" xr:uid="{00000000-0005-0000-0000-0000C35B0000}"/>
    <cellStyle name="Note 2 6 3 3 2 2 2 2" xfId="23480" xr:uid="{00000000-0005-0000-0000-0000C45B0000}"/>
    <cellStyle name="Note 2 6 3 3 2 2 3" xfId="23481" xr:uid="{00000000-0005-0000-0000-0000C55B0000}"/>
    <cellStyle name="Note 2 6 3 3 2 3" xfId="23482" xr:uid="{00000000-0005-0000-0000-0000C65B0000}"/>
    <cellStyle name="Note 2 6 3 3 2 3 2" xfId="23483" xr:uid="{00000000-0005-0000-0000-0000C75B0000}"/>
    <cellStyle name="Note 2 6 3 3 2 4" xfId="23484" xr:uid="{00000000-0005-0000-0000-0000C85B0000}"/>
    <cellStyle name="Note 2 6 3 3 2 4 2" xfId="23485" xr:uid="{00000000-0005-0000-0000-0000C95B0000}"/>
    <cellStyle name="Note 2 6 3 3 2 5" xfId="23486" xr:uid="{00000000-0005-0000-0000-0000CA5B0000}"/>
    <cellStyle name="Note 2 6 3 3 3" xfId="23487" xr:uid="{00000000-0005-0000-0000-0000CB5B0000}"/>
    <cellStyle name="Note 2 6 3 3 3 2" xfId="23488" xr:uid="{00000000-0005-0000-0000-0000CC5B0000}"/>
    <cellStyle name="Note 2 6 3 3 3 2 2" xfId="23489" xr:uid="{00000000-0005-0000-0000-0000CD5B0000}"/>
    <cellStyle name="Note 2 6 3 3 3 2 2 2" xfId="23490" xr:uid="{00000000-0005-0000-0000-0000CE5B0000}"/>
    <cellStyle name="Note 2 6 3 3 3 2 3" xfId="23491" xr:uid="{00000000-0005-0000-0000-0000CF5B0000}"/>
    <cellStyle name="Note 2 6 3 3 3 3" xfId="23492" xr:uid="{00000000-0005-0000-0000-0000D05B0000}"/>
    <cellStyle name="Note 2 6 3 3 3 3 2" xfId="23493" xr:uid="{00000000-0005-0000-0000-0000D15B0000}"/>
    <cellStyle name="Note 2 6 3 3 3 4" xfId="23494" xr:uid="{00000000-0005-0000-0000-0000D25B0000}"/>
    <cellStyle name="Note 2 6 3 3 3 4 2" xfId="23495" xr:uid="{00000000-0005-0000-0000-0000D35B0000}"/>
    <cellStyle name="Note 2 6 3 3 3 5" xfId="23496" xr:uid="{00000000-0005-0000-0000-0000D45B0000}"/>
    <cellStyle name="Note 2 6 3 3 4" xfId="23497" xr:uid="{00000000-0005-0000-0000-0000D55B0000}"/>
    <cellStyle name="Note 2 6 3 3 4 2" xfId="23498" xr:uid="{00000000-0005-0000-0000-0000D65B0000}"/>
    <cellStyle name="Note 2 6 3 3 5" xfId="23499" xr:uid="{00000000-0005-0000-0000-0000D75B0000}"/>
    <cellStyle name="Note 2 6 3 3 5 2" xfId="23500" xr:uid="{00000000-0005-0000-0000-0000D85B0000}"/>
    <cellStyle name="Note 2 6 3 3 6" xfId="23501" xr:uid="{00000000-0005-0000-0000-0000D95B0000}"/>
    <cellStyle name="Note 2 6 3 3 7" xfId="23502" xr:uid="{00000000-0005-0000-0000-0000DA5B0000}"/>
    <cellStyle name="Note 2 6 3 4" xfId="23503" xr:uid="{00000000-0005-0000-0000-0000DB5B0000}"/>
    <cellStyle name="Note 2 6 3 4 2" xfId="23504" xr:uid="{00000000-0005-0000-0000-0000DC5B0000}"/>
    <cellStyle name="Note 2 6 3 4 2 2" xfId="23505" xr:uid="{00000000-0005-0000-0000-0000DD5B0000}"/>
    <cellStyle name="Note 2 6 3 4 2 2 2" xfId="23506" xr:uid="{00000000-0005-0000-0000-0000DE5B0000}"/>
    <cellStyle name="Note 2 6 3 4 2 3" xfId="23507" xr:uid="{00000000-0005-0000-0000-0000DF5B0000}"/>
    <cellStyle name="Note 2 6 3 4 3" xfId="23508" xr:uid="{00000000-0005-0000-0000-0000E05B0000}"/>
    <cellStyle name="Note 2 6 3 4 3 2" xfId="23509" xr:uid="{00000000-0005-0000-0000-0000E15B0000}"/>
    <cellStyle name="Note 2 6 3 4 4" xfId="23510" xr:uid="{00000000-0005-0000-0000-0000E25B0000}"/>
    <cellStyle name="Note 2 6 3 4 4 2" xfId="23511" xr:uid="{00000000-0005-0000-0000-0000E35B0000}"/>
    <cellStyle name="Note 2 6 3 4 5" xfId="23512" xr:uid="{00000000-0005-0000-0000-0000E45B0000}"/>
    <cellStyle name="Note 2 6 3 5" xfId="23513" xr:uid="{00000000-0005-0000-0000-0000E55B0000}"/>
    <cellStyle name="Note 2 6 3 5 2" xfId="23514" xr:uid="{00000000-0005-0000-0000-0000E65B0000}"/>
    <cellStyle name="Note 2 6 3 5 2 2" xfId="23515" xr:uid="{00000000-0005-0000-0000-0000E75B0000}"/>
    <cellStyle name="Note 2 6 3 5 2 2 2" xfId="23516" xr:uid="{00000000-0005-0000-0000-0000E85B0000}"/>
    <cellStyle name="Note 2 6 3 5 2 3" xfId="23517" xr:uid="{00000000-0005-0000-0000-0000E95B0000}"/>
    <cellStyle name="Note 2 6 3 5 3" xfId="23518" xr:uid="{00000000-0005-0000-0000-0000EA5B0000}"/>
    <cellStyle name="Note 2 6 3 5 3 2" xfId="23519" xr:uid="{00000000-0005-0000-0000-0000EB5B0000}"/>
    <cellStyle name="Note 2 6 3 5 4" xfId="23520" xr:uid="{00000000-0005-0000-0000-0000EC5B0000}"/>
    <cellStyle name="Note 2 6 3 5 4 2" xfId="23521" xr:uid="{00000000-0005-0000-0000-0000ED5B0000}"/>
    <cellStyle name="Note 2 6 3 5 5" xfId="23522" xr:uid="{00000000-0005-0000-0000-0000EE5B0000}"/>
    <cellStyle name="Note 2 6 3 6" xfId="23523" xr:uid="{00000000-0005-0000-0000-0000EF5B0000}"/>
    <cellStyle name="Note 2 6 3 6 2" xfId="23524" xr:uid="{00000000-0005-0000-0000-0000F05B0000}"/>
    <cellStyle name="Note 2 6 3 7" xfId="23525" xr:uid="{00000000-0005-0000-0000-0000F15B0000}"/>
    <cellStyle name="Note 2 6 3 7 2" xfId="23526" xr:uid="{00000000-0005-0000-0000-0000F25B0000}"/>
    <cellStyle name="Note 2 6 3 8" xfId="23527" xr:uid="{00000000-0005-0000-0000-0000F35B0000}"/>
    <cellStyle name="Note 2 6 3 8 2" xfId="23528" xr:uid="{00000000-0005-0000-0000-0000F45B0000}"/>
    <cellStyle name="Note 2 6 3 9" xfId="23529" xr:uid="{00000000-0005-0000-0000-0000F55B0000}"/>
    <cellStyle name="Note 2 6 4" xfId="23530" xr:uid="{00000000-0005-0000-0000-0000F65B0000}"/>
    <cellStyle name="Note 2 6 4 2" xfId="23531" xr:uid="{00000000-0005-0000-0000-0000F75B0000}"/>
    <cellStyle name="Note 2 6 4 2 2" xfId="23532" xr:uid="{00000000-0005-0000-0000-0000F85B0000}"/>
    <cellStyle name="Note 2 6 4 2 2 2" xfId="23533" xr:uid="{00000000-0005-0000-0000-0000F95B0000}"/>
    <cellStyle name="Note 2 6 4 2 2 2 2" xfId="23534" xr:uid="{00000000-0005-0000-0000-0000FA5B0000}"/>
    <cellStyle name="Note 2 6 4 2 2 2 2 2" xfId="23535" xr:uid="{00000000-0005-0000-0000-0000FB5B0000}"/>
    <cellStyle name="Note 2 6 4 2 2 2 3" xfId="23536" xr:uid="{00000000-0005-0000-0000-0000FC5B0000}"/>
    <cellStyle name="Note 2 6 4 2 2 2 3 2" xfId="23537" xr:uid="{00000000-0005-0000-0000-0000FD5B0000}"/>
    <cellStyle name="Note 2 6 4 2 2 2 4" xfId="23538" xr:uid="{00000000-0005-0000-0000-0000FE5B0000}"/>
    <cellStyle name="Note 2 6 4 2 2 3" xfId="23539" xr:uid="{00000000-0005-0000-0000-0000FF5B0000}"/>
    <cellStyle name="Note 2 6 4 2 2 3 2" xfId="23540" xr:uid="{00000000-0005-0000-0000-0000005C0000}"/>
    <cellStyle name="Note 2 6 4 2 2 4" xfId="23541" xr:uid="{00000000-0005-0000-0000-0000015C0000}"/>
    <cellStyle name="Note 2 6 4 2 2 4 2" xfId="23542" xr:uid="{00000000-0005-0000-0000-0000025C0000}"/>
    <cellStyle name="Note 2 6 4 2 2 5" xfId="23543" xr:uid="{00000000-0005-0000-0000-0000035C0000}"/>
    <cellStyle name="Note 2 6 4 2 2 5 2" xfId="23544" xr:uid="{00000000-0005-0000-0000-0000045C0000}"/>
    <cellStyle name="Note 2 6 4 2 2 6" xfId="23545" xr:uid="{00000000-0005-0000-0000-0000055C0000}"/>
    <cellStyle name="Note 2 6 4 2 3" xfId="23546" xr:uid="{00000000-0005-0000-0000-0000065C0000}"/>
    <cellStyle name="Note 2 6 4 2 3 2" xfId="23547" xr:uid="{00000000-0005-0000-0000-0000075C0000}"/>
    <cellStyle name="Note 2 6 4 2 3 2 2" xfId="23548" xr:uid="{00000000-0005-0000-0000-0000085C0000}"/>
    <cellStyle name="Note 2 6 4 2 3 3" xfId="23549" xr:uid="{00000000-0005-0000-0000-0000095C0000}"/>
    <cellStyle name="Note 2 6 4 2 3 3 2" xfId="23550" xr:uid="{00000000-0005-0000-0000-00000A5C0000}"/>
    <cellStyle name="Note 2 6 4 2 3 4" xfId="23551" xr:uid="{00000000-0005-0000-0000-00000B5C0000}"/>
    <cellStyle name="Note 2 6 4 2 4" xfId="23552" xr:uid="{00000000-0005-0000-0000-00000C5C0000}"/>
    <cellStyle name="Note 2 6 4 2 4 2" xfId="23553" xr:uid="{00000000-0005-0000-0000-00000D5C0000}"/>
    <cellStyle name="Note 2 6 4 2 5" xfId="23554" xr:uid="{00000000-0005-0000-0000-00000E5C0000}"/>
    <cellStyle name="Note 2 6 4 2 5 2" xfId="23555" xr:uid="{00000000-0005-0000-0000-00000F5C0000}"/>
    <cellStyle name="Note 2 6 4 2 6" xfId="23556" xr:uid="{00000000-0005-0000-0000-0000105C0000}"/>
    <cellStyle name="Note 2 6 4 2 6 2" xfId="23557" xr:uid="{00000000-0005-0000-0000-0000115C0000}"/>
    <cellStyle name="Note 2 6 4 2 7" xfId="23558" xr:uid="{00000000-0005-0000-0000-0000125C0000}"/>
    <cellStyle name="Note 2 6 4 2 7 2" xfId="23559" xr:uid="{00000000-0005-0000-0000-0000135C0000}"/>
    <cellStyle name="Note 2 6 4 2 8" xfId="23560" xr:uid="{00000000-0005-0000-0000-0000145C0000}"/>
    <cellStyle name="Note 2 6 4 3" xfId="23561" xr:uid="{00000000-0005-0000-0000-0000155C0000}"/>
    <cellStyle name="Note 2 6 4 3 2" xfId="23562" xr:uid="{00000000-0005-0000-0000-0000165C0000}"/>
    <cellStyle name="Note 2 6 4 3 2 2" xfId="23563" xr:uid="{00000000-0005-0000-0000-0000175C0000}"/>
    <cellStyle name="Note 2 6 4 3 2 2 2" xfId="23564" xr:uid="{00000000-0005-0000-0000-0000185C0000}"/>
    <cellStyle name="Note 2 6 4 3 2 3" xfId="23565" xr:uid="{00000000-0005-0000-0000-0000195C0000}"/>
    <cellStyle name="Note 2 6 4 3 2 3 2" xfId="23566" xr:uid="{00000000-0005-0000-0000-00001A5C0000}"/>
    <cellStyle name="Note 2 6 4 3 2 4" xfId="23567" xr:uid="{00000000-0005-0000-0000-00001B5C0000}"/>
    <cellStyle name="Note 2 6 4 3 2 4 2" xfId="23568" xr:uid="{00000000-0005-0000-0000-00001C5C0000}"/>
    <cellStyle name="Note 2 6 4 3 2 5" xfId="23569" xr:uid="{00000000-0005-0000-0000-00001D5C0000}"/>
    <cellStyle name="Note 2 6 4 3 3" xfId="23570" xr:uid="{00000000-0005-0000-0000-00001E5C0000}"/>
    <cellStyle name="Note 2 6 4 3 3 2" xfId="23571" xr:uid="{00000000-0005-0000-0000-00001F5C0000}"/>
    <cellStyle name="Note 2 6 4 3 4" xfId="23572" xr:uid="{00000000-0005-0000-0000-0000205C0000}"/>
    <cellStyle name="Note 2 6 4 3 4 2" xfId="23573" xr:uid="{00000000-0005-0000-0000-0000215C0000}"/>
    <cellStyle name="Note 2 6 4 3 5" xfId="23574" xr:uid="{00000000-0005-0000-0000-0000225C0000}"/>
    <cellStyle name="Note 2 6 4 3 5 2" xfId="23575" xr:uid="{00000000-0005-0000-0000-0000235C0000}"/>
    <cellStyle name="Note 2 6 4 3 6" xfId="23576" xr:uid="{00000000-0005-0000-0000-0000245C0000}"/>
    <cellStyle name="Note 2 6 4 3 6 2" xfId="23577" xr:uid="{00000000-0005-0000-0000-0000255C0000}"/>
    <cellStyle name="Note 2 6 4 3 7" xfId="23578" xr:uid="{00000000-0005-0000-0000-0000265C0000}"/>
    <cellStyle name="Note 2 6 4 4" xfId="23579" xr:uid="{00000000-0005-0000-0000-0000275C0000}"/>
    <cellStyle name="Note 2 6 4 4 2" xfId="23580" xr:uid="{00000000-0005-0000-0000-0000285C0000}"/>
    <cellStyle name="Note 2 6 4 4 2 2" xfId="23581" xr:uid="{00000000-0005-0000-0000-0000295C0000}"/>
    <cellStyle name="Note 2 6 4 4 3" xfId="23582" xr:uid="{00000000-0005-0000-0000-00002A5C0000}"/>
    <cellStyle name="Note 2 6 4 4 3 2" xfId="23583" xr:uid="{00000000-0005-0000-0000-00002B5C0000}"/>
    <cellStyle name="Note 2 6 4 4 4" xfId="23584" xr:uid="{00000000-0005-0000-0000-00002C5C0000}"/>
    <cellStyle name="Note 2 6 4 5" xfId="23585" xr:uid="{00000000-0005-0000-0000-00002D5C0000}"/>
    <cellStyle name="Note 2 6 4 5 2" xfId="23586" xr:uid="{00000000-0005-0000-0000-00002E5C0000}"/>
    <cellStyle name="Note 2 6 4 6" xfId="23587" xr:uid="{00000000-0005-0000-0000-00002F5C0000}"/>
    <cellStyle name="Note 2 6 4 6 2" xfId="23588" xr:uid="{00000000-0005-0000-0000-0000305C0000}"/>
    <cellStyle name="Note 2 6 4 7" xfId="23589" xr:uid="{00000000-0005-0000-0000-0000315C0000}"/>
    <cellStyle name="Note 2 6 4 7 2" xfId="23590" xr:uid="{00000000-0005-0000-0000-0000325C0000}"/>
    <cellStyle name="Note 2 6 4 8" xfId="23591" xr:uid="{00000000-0005-0000-0000-0000335C0000}"/>
    <cellStyle name="Note 2 6 4 9" xfId="23592" xr:uid="{00000000-0005-0000-0000-0000345C0000}"/>
    <cellStyle name="Note 2 6 5" xfId="23593" xr:uid="{00000000-0005-0000-0000-0000355C0000}"/>
    <cellStyle name="Note 2 6 5 2" xfId="23594" xr:uid="{00000000-0005-0000-0000-0000365C0000}"/>
    <cellStyle name="Note 2 6 5 2 2" xfId="23595" xr:uid="{00000000-0005-0000-0000-0000375C0000}"/>
    <cellStyle name="Note 2 6 5 2 2 2" xfId="23596" xr:uid="{00000000-0005-0000-0000-0000385C0000}"/>
    <cellStyle name="Note 2 6 5 2 3" xfId="23597" xr:uid="{00000000-0005-0000-0000-0000395C0000}"/>
    <cellStyle name="Note 2 6 5 3" xfId="23598" xr:uid="{00000000-0005-0000-0000-00003A5C0000}"/>
    <cellStyle name="Note 2 6 5 3 2" xfId="23599" xr:uid="{00000000-0005-0000-0000-00003B5C0000}"/>
    <cellStyle name="Note 2 6 5 3 2 2" xfId="23600" xr:uid="{00000000-0005-0000-0000-00003C5C0000}"/>
    <cellStyle name="Note 2 6 5 3 3" xfId="23601" xr:uid="{00000000-0005-0000-0000-00003D5C0000}"/>
    <cellStyle name="Note 2 6 5 4" xfId="23602" xr:uid="{00000000-0005-0000-0000-00003E5C0000}"/>
    <cellStyle name="Note 2 6 5 4 2" xfId="23603" xr:uid="{00000000-0005-0000-0000-00003F5C0000}"/>
    <cellStyle name="Note 2 6 5 5" xfId="23604" xr:uid="{00000000-0005-0000-0000-0000405C0000}"/>
    <cellStyle name="Note 2 6 5 5 2" xfId="23605" xr:uid="{00000000-0005-0000-0000-0000415C0000}"/>
    <cellStyle name="Note 2 6 5 6" xfId="23606" xr:uid="{00000000-0005-0000-0000-0000425C0000}"/>
    <cellStyle name="Note 2 6 5 7" xfId="23607" xr:uid="{00000000-0005-0000-0000-0000435C0000}"/>
    <cellStyle name="Note 2 6 6" xfId="23608" xr:uid="{00000000-0005-0000-0000-0000445C0000}"/>
    <cellStyle name="Note 2 6 6 2" xfId="23609" xr:uid="{00000000-0005-0000-0000-0000455C0000}"/>
    <cellStyle name="Note 2 6 6 2 2" xfId="23610" xr:uid="{00000000-0005-0000-0000-0000465C0000}"/>
    <cellStyle name="Note 2 6 6 2 2 2" xfId="23611" xr:uid="{00000000-0005-0000-0000-0000475C0000}"/>
    <cellStyle name="Note 2 6 6 2 3" xfId="23612" xr:uid="{00000000-0005-0000-0000-0000485C0000}"/>
    <cellStyle name="Note 2 6 6 3" xfId="23613" xr:uid="{00000000-0005-0000-0000-0000495C0000}"/>
    <cellStyle name="Note 2 6 6 3 2" xfId="23614" xr:uid="{00000000-0005-0000-0000-00004A5C0000}"/>
    <cellStyle name="Note 2 6 6 4" xfId="23615" xr:uid="{00000000-0005-0000-0000-00004B5C0000}"/>
    <cellStyle name="Note 2 6 6 4 2" xfId="23616" xr:uid="{00000000-0005-0000-0000-00004C5C0000}"/>
    <cellStyle name="Note 2 6 6 5" xfId="23617" xr:uid="{00000000-0005-0000-0000-00004D5C0000}"/>
    <cellStyle name="Note 2 7" xfId="23618" xr:uid="{00000000-0005-0000-0000-00004E5C0000}"/>
    <cellStyle name="Note 2 7 2" xfId="23619" xr:uid="{00000000-0005-0000-0000-00004F5C0000}"/>
    <cellStyle name="Note 2 7 2 10" xfId="23620" xr:uid="{00000000-0005-0000-0000-0000505C0000}"/>
    <cellStyle name="Note 2 7 2 10 2" xfId="23621" xr:uid="{00000000-0005-0000-0000-0000515C0000}"/>
    <cellStyle name="Note 2 7 2 10 3" xfId="23622" xr:uid="{00000000-0005-0000-0000-0000525C0000}"/>
    <cellStyle name="Note 2 7 2 10 4" xfId="23623" xr:uid="{00000000-0005-0000-0000-0000535C0000}"/>
    <cellStyle name="Note 2 7 2 10 5" xfId="23624" xr:uid="{00000000-0005-0000-0000-0000545C0000}"/>
    <cellStyle name="Note 2 7 2 10 6" xfId="23625" xr:uid="{00000000-0005-0000-0000-0000555C0000}"/>
    <cellStyle name="Note 2 7 2 11" xfId="23626" xr:uid="{00000000-0005-0000-0000-0000565C0000}"/>
    <cellStyle name="Note 2 7 2 11 2" xfId="23627" xr:uid="{00000000-0005-0000-0000-0000575C0000}"/>
    <cellStyle name="Note 2 7 2 11 3" xfId="23628" xr:uid="{00000000-0005-0000-0000-0000585C0000}"/>
    <cellStyle name="Note 2 7 2 11 4" xfId="23629" xr:uid="{00000000-0005-0000-0000-0000595C0000}"/>
    <cellStyle name="Note 2 7 2 11 5" xfId="23630" xr:uid="{00000000-0005-0000-0000-00005A5C0000}"/>
    <cellStyle name="Note 2 7 2 11 6" xfId="23631" xr:uid="{00000000-0005-0000-0000-00005B5C0000}"/>
    <cellStyle name="Note 2 7 2 12" xfId="23632" xr:uid="{00000000-0005-0000-0000-00005C5C0000}"/>
    <cellStyle name="Note 2 7 2 13" xfId="23633" xr:uid="{00000000-0005-0000-0000-00005D5C0000}"/>
    <cellStyle name="Note 2 7 2 14" xfId="23634" xr:uid="{00000000-0005-0000-0000-00005E5C0000}"/>
    <cellStyle name="Note 2 7 2 15" xfId="23635" xr:uid="{00000000-0005-0000-0000-00005F5C0000}"/>
    <cellStyle name="Note 2 7 2 16" xfId="23636" xr:uid="{00000000-0005-0000-0000-0000605C0000}"/>
    <cellStyle name="Note 2 7 2 17" xfId="23637" xr:uid="{00000000-0005-0000-0000-0000615C0000}"/>
    <cellStyle name="Note 2 7 2 2" xfId="23638" xr:uid="{00000000-0005-0000-0000-0000625C0000}"/>
    <cellStyle name="Note 2 7 2 2 2" xfId="23639" xr:uid="{00000000-0005-0000-0000-0000635C0000}"/>
    <cellStyle name="Note 2 7 2 2 2 2" xfId="23640" xr:uid="{00000000-0005-0000-0000-0000645C0000}"/>
    <cellStyle name="Note 2 7 2 2 2 2 2" xfId="23641" xr:uid="{00000000-0005-0000-0000-0000655C0000}"/>
    <cellStyle name="Note 2 7 2 2 2 2 2 2" xfId="23642" xr:uid="{00000000-0005-0000-0000-0000665C0000}"/>
    <cellStyle name="Note 2 7 2 2 2 2 2 2 2" xfId="23643" xr:uid="{00000000-0005-0000-0000-0000675C0000}"/>
    <cellStyle name="Note 2 7 2 2 2 2 2 3" xfId="23644" xr:uid="{00000000-0005-0000-0000-0000685C0000}"/>
    <cellStyle name="Note 2 7 2 2 2 2 2 3 2" xfId="23645" xr:uid="{00000000-0005-0000-0000-0000695C0000}"/>
    <cellStyle name="Note 2 7 2 2 2 2 2 4" xfId="23646" xr:uid="{00000000-0005-0000-0000-00006A5C0000}"/>
    <cellStyle name="Note 2 7 2 2 2 2 3" xfId="23647" xr:uid="{00000000-0005-0000-0000-00006B5C0000}"/>
    <cellStyle name="Note 2 7 2 2 2 2 3 2" xfId="23648" xr:uid="{00000000-0005-0000-0000-00006C5C0000}"/>
    <cellStyle name="Note 2 7 2 2 2 2 4" xfId="23649" xr:uid="{00000000-0005-0000-0000-00006D5C0000}"/>
    <cellStyle name="Note 2 7 2 2 2 2 4 2" xfId="23650" xr:uid="{00000000-0005-0000-0000-00006E5C0000}"/>
    <cellStyle name="Note 2 7 2 2 2 2 5" xfId="23651" xr:uid="{00000000-0005-0000-0000-00006F5C0000}"/>
    <cellStyle name="Note 2 7 2 2 2 2 5 2" xfId="23652" xr:uid="{00000000-0005-0000-0000-0000705C0000}"/>
    <cellStyle name="Note 2 7 2 2 2 2 6" xfId="23653" xr:uid="{00000000-0005-0000-0000-0000715C0000}"/>
    <cellStyle name="Note 2 7 2 2 2 2 6 2" xfId="23654" xr:uid="{00000000-0005-0000-0000-0000725C0000}"/>
    <cellStyle name="Note 2 7 2 2 2 2 7" xfId="23655" xr:uid="{00000000-0005-0000-0000-0000735C0000}"/>
    <cellStyle name="Note 2 7 2 2 2 2 8" xfId="23656" xr:uid="{00000000-0005-0000-0000-0000745C0000}"/>
    <cellStyle name="Note 2 7 2 2 2 3" xfId="23657" xr:uid="{00000000-0005-0000-0000-0000755C0000}"/>
    <cellStyle name="Note 2 7 2 2 2 3 2" xfId="23658" xr:uid="{00000000-0005-0000-0000-0000765C0000}"/>
    <cellStyle name="Note 2 7 2 2 2 3 2 2" xfId="23659" xr:uid="{00000000-0005-0000-0000-0000775C0000}"/>
    <cellStyle name="Note 2 7 2 2 2 3 2 2 2" xfId="23660" xr:uid="{00000000-0005-0000-0000-0000785C0000}"/>
    <cellStyle name="Note 2 7 2 2 2 3 2 3" xfId="23661" xr:uid="{00000000-0005-0000-0000-0000795C0000}"/>
    <cellStyle name="Note 2 7 2 2 2 3 3" xfId="23662" xr:uid="{00000000-0005-0000-0000-00007A5C0000}"/>
    <cellStyle name="Note 2 7 2 2 2 3 3 2" xfId="23663" xr:uid="{00000000-0005-0000-0000-00007B5C0000}"/>
    <cellStyle name="Note 2 7 2 2 2 3 4" xfId="23664" xr:uid="{00000000-0005-0000-0000-00007C5C0000}"/>
    <cellStyle name="Note 2 7 2 2 2 3 4 2" xfId="23665" xr:uid="{00000000-0005-0000-0000-00007D5C0000}"/>
    <cellStyle name="Note 2 7 2 2 2 3 5" xfId="23666" xr:uid="{00000000-0005-0000-0000-00007E5C0000}"/>
    <cellStyle name="Note 2 7 2 2 2 4" xfId="23667" xr:uid="{00000000-0005-0000-0000-00007F5C0000}"/>
    <cellStyle name="Note 2 7 2 2 2 4 2" xfId="23668" xr:uid="{00000000-0005-0000-0000-0000805C0000}"/>
    <cellStyle name="Note 2 7 2 2 2 5" xfId="23669" xr:uid="{00000000-0005-0000-0000-0000815C0000}"/>
    <cellStyle name="Note 2 7 2 2 2 6" xfId="23670" xr:uid="{00000000-0005-0000-0000-0000825C0000}"/>
    <cellStyle name="Note 2 7 2 2 3" xfId="23671" xr:uid="{00000000-0005-0000-0000-0000835C0000}"/>
    <cellStyle name="Note 2 7 2 2 3 2" xfId="23672" xr:uid="{00000000-0005-0000-0000-0000845C0000}"/>
    <cellStyle name="Note 2 7 2 2 3 2 2" xfId="23673" xr:uid="{00000000-0005-0000-0000-0000855C0000}"/>
    <cellStyle name="Note 2 7 2 2 3 2 2 2" xfId="23674" xr:uid="{00000000-0005-0000-0000-0000865C0000}"/>
    <cellStyle name="Note 2 7 2 2 3 2 3" xfId="23675" xr:uid="{00000000-0005-0000-0000-0000875C0000}"/>
    <cellStyle name="Note 2 7 2 2 3 2 3 2" xfId="23676" xr:uid="{00000000-0005-0000-0000-0000885C0000}"/>
    <cellStyle name="Note 2 7 2 2 3 2 4" xfId="23677" xr:uid="{00000000-0005-0000-0000-0000895C0000}"/>
    <cellStyle name="Note 2 7 2 2 3 3" xfId="23678" xr:uid="{00000000-0005-0000-0000-00008A5C0000}"/>
    <cellStyle name="Note 2 7 2 2 3 3 2" xfId="23679" xr:uid="{00000000-0005-0000-0000-00008B5C0000}"/>
    <cellStyle name="Note 2 7 2 2 3 4" xfId="23680" xr:uid="{00000000-0005-0000-0000-00008C5C0000}"/>
    <cellStyle name="Note 2 7 2 2 3 4 2" xfId="23681" xr:uid="{00000000-0005-0000-0000-00008D5C0000}"/>
    <cellStyle name="Note 2 7 2 2 3 5" xfId="23682" xr:uid="{00000000-0005-0000-0000-00008E5C0000}"/>
    <cellStyle name="Note 2 7 2 2 3 5 2" xfId="23683" xr:uid="{00000000-0005-0000-0000-00008F5C0000}"/>
    <cellStyle name="Note 2 7 2 2 3 6" xfId="23684" xr:uid="{00000000-0005-0000-0000-0000905C0000}"/>
    <cellStyle name="Note 2 7 2 2 3 6 2" xfId="23685" xr:uid="{00000000-0005-0000-0000-0000915C0000}"/>
    <cellStyle name="Note 2 7 2 2 3 7" xfId="23686" xr:uid="{00000000-0005-0000-0000-0000925C0000}"/>
    <cellStyle name="Note 2 7 2 2 4" xfId="23687" xr:uid="{00000000-0005-0000-0000-0000935C0000}"/>
    <cellStyle name="Note 2 7 2 2 4 2" xfId="23688" xr:uid="{00000000-0005-0000-0000-0000945C0000}"/>
    <cellStyle name="Note 2 7 2 2 4 2 2" xfId="23689" xr:uid="{00000000-0005-0000-0000-0000955C0000}"/>
    <cellStyle name="Note 2 7 2 2 4 2 2 2" xfId="23690" xr:uid="{00000000-0005-0000-0000-0000965C0000}"/>
    <cellStyle name="Note 2 7 2 2 4 2 3" xfId="23691" xr:uid="{00000000-0005-0000-0000-0000975C0000}"/>
    <cellStyle name="Note 2 7 2 2 4 3" xfId="23692" xr:uid="{00000000-0005-0000-0000-0000985C0000}"/>
    <cellStyle name="Note 2 7 2 2 4 3 2" xfId="23693" xr:uid="{00000000-0005-0000-0000-0000995C0000}"/>
    <cellStyle name="Note 2 7 2 2 4 4" xfId="23694" xr:uid="{00000000-0005-0000-0000-00009A5C0000}"/>
    <cellStyle name="Note 2 7 2 2 4 4 2" xfId="23695" xr:uid="{00000000-0005-0000-0000-00009B5C0000}"/>
    <cellStyle name="Note 2 7 2 2 4 5" xfId="23696" xr:uid="{00000000-0005-0000-0000-00009C5C0000}"/>
    <cellStyle name="Note 2 7 2 2 4 5 2" xfId="23697" xr:uid="{00000000-0005-0000-0000-00009D5C0000}"/>
    <cellStyle name="Note 2 7 2 2 4 6" xfId="23698" xr:uid="{00000000-0005-0000-0000-00009E5C0000}"/>
    <cellStyle name="Note 2 7 2 2 5" xfId="23699" xr:uid="{00000000-0005-0000-0000-00009F5C0000}"/>
    <cellStyle name="Note 2 7 2 2 5 2" xfId="23700" xr:uid="{00000000-0005-0000-0000-0000A05C0000}"/>
    <cellStyle name="Note 2 7 2 2 5 3" xfId="23701" xr:uid="{00000000-0005-0000-0000-0000A15C0000}"/>
    <cellStyle name="Note 2 7 2 2 6" xfId="23702" xr:uid="{00000000-0005-0000-0000-0000A25C0000}"/>
    <cellStyle name="Note 2 7 2 2 6 2" xfId="23703" xr:uid="{00000000-0005-0000-0000-0000A35C0000}"/>
    <cellStyle name="Note 2 7 2 2 6 3" xfId="23704" xr:uid="{00000000-0005-0000-0000-0000A45C0000}"/>
    <cellStyle name="Note 2 7 2 2 7" xfId="23705" xr:uid="{00000000-0005-0000-0000-0000A55C0000}"/>
    <cellStyle name="Note 2 7 2 2 7 2" xfId="23706" xr:uid="{00000000-0005-0000-0000-0000A65C0000}"/>
    <cellStyle name="Note 2 7 2 2 8" xfId="23707" xr:uid="{00000000-0005-0000-0000-0000A75C0000}"/>
    <cellStyle name="Note 2 7 2 2 9" xfId="23708" xr:uid="{00000000-0005-0000-0000-0000A85C0000}"/>
    <cellStyle name="Note 2 7 2 3" xfId="23709" xr:uid="{00000000-0005-0000-0000-0000A95C0000}"/>
    <cellStyle name="Note 2 7 2 3 2" xfId="23710" xr:uid="{00000000-0005-0000-0000-0000AA5C0000}"/>
    <cellStyle name="Note 2 7 2 3 2 2" xfId="23711" xr:uid="{00000000-0005-0000-0000-0000AB5C0000}"/>
    <cellStyle name="Note 2 7 2 3 2 2 2" xfId="23712" xr:uid="{00000000-0005-0000-0000-0000AC5C0000}"/>
    <cellStyle name="Note 2 7 2 3 2 2 2 2" xfId="23713" xr:uid="{00000000-0005-0000-0000-0000AD5C0000}"/>
    <cellStyle name="Note 2 7 2 3 2 2 3" xfId="23714" xr:uid="{00000000-0005-0000-0000-0000AE5C0000}"/>
    <cellStyle name="Note 2 7 2 3 2 2 3 2" xfId="23715" xr:uid="{00000000-0005-0000-0000-0000AF5C0000}"/>
    <cellStyle name="Note 2 7 2 3 2 2 4" xfId="23716" xr:uid="{00000000-0005-0000-0000-0000B05C0000}"/>
    <cellStyle name="Note 2 7 2 3 2 3" xfId="23717" xr:uid="{00000000-0005-0000-0000-0000B15C0000}"/>
    <cellStyle name="Note 2 7 2 3 2 3 2" xfId="23718" xr:uid="{00000000-0005-0000-0000-0000B25C0000}"/>
    <cellStyle name="Note 2 7 2 3 2 4" xfId="23719" xr:uid="{00000000-0005-0000-0000-0000B35C0000}"/>
    <cellStyle name="Note 2 7 2 3 2 4 2" xfId="23720" xr:uid="{00000000-0005-0000-0000-0000B45C0000}"/>
    <cellStyle name="Note 2 7 2 3 2 5" xfId="23721" xr:uid="{00000000-0005-0000-0000-0000B55C0000}"/>
    <cellStyle name="Note 2 7 2 3 2 5 2" xfId="23722" xr:uid="{00000000-0005-0000-0000-0000B65C0000}"/>
    <cellStyle name="Note 2 7 2 3 2 6" xfId="23723" xr:uid="{00000000-0005-0000-0000-0000B75C0000}"/>
    <cellStyle name="Note 2 7 2 3 3" xfId="23724" xr:uid="{00000000-0005-0000-0000-0000B85C0000}"/>
    <cellStyle name="Note 2 7 2 3 3 2" xfId="23725" xr:uid="{00000000-0005-0000-0000-0000B95C0000}"/>
    <cellStyle name="Note 2 7 2 3 3 2 2" xfId="23726" xr:uid="{00000000-0005-0000-0000-0000BA5C0000}"/>
    <cellStyle name="Note 2 7 2 3 3 3" xfId="23727" xr:uid="{00000000-0005-0000-0000-0000BB5C0000}"/>
    <cellStyle name="Note 2 7 2 3 3 3 2" xfId="23728" xr:uid="{00000000-0005-0000-0000-0000BC5C0000}"/>
    <cellStyle name="Note 2 7 2 3 3 4" xfId="23729" xr:uid="{00000000-0005-0000-0000-0000BD5C0000}"/>
    <cellStyle name="Note 2 7 2 3 3 4 2" xfId="23730" xr:uid="{00000000-0005-0000-0000-0000BE5C0000}"/>
    <cellStyle name="Note 2 7 2 3 3 5" xfId="23731" xr:uid="{00000000-0005-0000-0000-0000BF5C0000}"/>
    <cellStyle name="Note 2 7 2 3 3 6" xfId="23732" xr:uid="{00000000-0005-0000-0000-0000C05C0000}"/>
    <cellStyle name="Note 2 7 2 3 4" xfId="23733" xr:uid="{00000000-0005-0000-0000-0000C15C0000}"/>
    <cellStyle name="Note 2 7 2 3 4 2" xfId="23734" xr:uid="{00000000-0005-0000-0000-0000C25C0000}"/>
    <cellStyle name="Note 2 7 2 3 5" xfId="23735" xr:uid="{00000000-0005-0000-0000-0000C35C0000}"/>
    <cellStyle name="Note 2 7 2 3 5 2" xfId="23736" xr:uid="{00000000-0005-0000-0000-0000C45C0000}"/>
    <cellStyle name="Note 2 7 2 3 6" xfId="23737" xr:uid="{00000000-0005-0000-0000-0000C55C0000}"/>
    <cellStyle name="Note 2 7 2 3 7" xfId="23738" xr:uid="{00000000-0005-0000-0000-0000C65C0000}"/>
    <cellStyle name="Note 2 7 2 3 8" xfId="23739" xr:uid="{00000000-0005-0000-0000-0000C75C0000}"/>
    <cellStyle name="Note 2 7 2 4" xfId="23740" xr:uid="{00000000-0005-0000-0000-0000C85C0000}"/>
    <cellStyle name="Note 2 7 2 4 2" xfId="23741" xr:uid="{00000000-0005-0000-0000-0000C95C0000}"/>
    <cellStyle name="Note 2 7 2 4 2 2" xfId="23742" xr:uid="{00000000-0005-0000-0000-0000CA5C0000}"/>
    <cellStyle name="Note 2 7 2 4 2 2 2" xfId="23743" xr:uid="{00000000-0005-0000-0000-0000CB5C0000}"/>
    <cellStyle name="Note 2 7 2 4 2 3" xfId="23744" xr:uid="{00000000-0005-0000-0000-0000CC5C0000}"/>
    <cellStyle name="Note 2 7 2 4 2 3 2" xfId="23745" xr:uid="{00000000-0005-0000-0000-0000CD5C0000}"/>
    <cellStyle name="Note 2 7 2 4 2 4" xfId="23746" xr:uid="{00000000-0005-0000-0000-0000CE5C0000}"/>
    <cellStyle name="Note 2 7 2 4 2 4 2" xfId="23747" xr:uid="{00000000-0005-0000-0000-0000CF5C0000}"/>
    <cellStyle name="Note 2 7 2 4 2 5" xfId="23748" xr:uid="{00000000-0005-0000-0000-0000D05C0000}"/>
    <cellStyle name="Note 2 7 2 4 2 6" xfId="23749" xr:uid="{00000000-0005-0000-0000-0000D15C0000}"/>
    <cellStyle name="Note 2 7 2 4 3" xfId="23750" xr:uid="{00000000-0005-0000-0000-0000D25C0000}"/>
    <cellStyle name="Note 2 7 2 4 3 2" xfId="23751" xr:uid="{00000000-0005-0000-0000-0000D35C0000}"/>
    <cellStyle name="Note 2 7 2 4 3 2 2" xfId="23752" xr:uid="{00000000-0005-0000-0000-0000D45C0000}"/>
    <cellStyle name="Note 2 7 2 4 3 3" xfId="23753" xr:uid="{00000000-0005-0000-0000-0000D55C0000}"/>
    <cellStyle name="Note 2 7 2 4 3 4" xfId="23754" xr:uid="{00000000-0005-0000-0000-0000D65C0000}"/>
    <cellStyle name="Note 2 7 2 4 3 5" xfId="23755" xr:uid="{00000000-0005-0000-0000-0000D75C0000}"/>
    <cellStyle name="Note 2 7 2 4 3 6" xfId="23756" xr:uid="{00000000-0005-0000-0000-0000D85C0000}"/>
    <cellStyle name="Note 2 7 2 4 4" xfId="23757" xr:uid="{00000000-0005-0000-0000-0000D95C0000}"/>
    <cellStyle name="Note 2 7 2 4 4 2" xfId="23758" xr:uid="{00000000-0005-0000-0000-0000DA5C0000}"/>
    <cellStyle name="Note 2 7 2 4 5" xfId="23759" xr:uid="{00000000-0005-0000-0000-0000DB5C0000}"/>
    <cellStyle name="Note 2 7 2 4 6" xfId="23760" xr:uid="{00000000-0005-0000-0000-0000DC5C0000}"/>
    <cellStyle name="Note 2 7 2 4 7" xfId="23761" xr:uid="{00000000-0005-0000-0000-0000DD5C0000}"/>
    <cellStyle name="Note 2 7 2 4 8" xfId="23762" xr:uid="{00000000-0005-0000-0000-0000DE5C0000}"/>
    <cellStyle name="Note 2 7 2 5" xfId="23763" xr:uid="{00000000-0005-0000-0000-0000DF5C0000}"/>
    <cellStyle name="Note 2 7 2 5 2" xfId="23764" xr:uid="{00000000-0005-0000-0000-0000E05C0000}"/>
    <cellStyle name="Note 2 7 2 5 2 2" xfId="23765" xr:uid="{00000000-0005-0000-0000-0000E15C0000}"/>
    <cellStyle name="Note 2 7 2 5 2 2 2" xfId="23766" xr:uid="{00000000-0005-0000-0000-0000E25C0000}"/>
    <cellStyle name="Note 2 7 2 5 2 3" xfId="23767" xr:uid="{00000000-0005-0000-0000-0000E35C0000}"/>
    <cellStyle name="Note 2 7 2 5 2 4" xfId="23768" xr:uid="{00000000-0005-0000-0000-0000E45C0000}"/>
    <cellStyle name="Note 2 7 2 5 2 5" xfId="23769" xr:uid="{00000000-0005-0000-0000-0000E55C0000}"/>
    <cellStyle name="Note 2 7 2 5 2 6" xfId="23770" xr:uid="{00000000-0005-0000-0000-0000E65C0000}"/>
    <cellStyle name="Note 2 7 2 5 3" xfId="23771" xr:uid="{00000000-0005-0000-0000-0000E75C0000}"/>
    <cellStyle name="Note 2 7 2 5 3 2" xfId="23772" xr:uid="{00000000-0005-0000-0000-0000E85C0000}"/>
    <cellStyle name="Note 2 7 2 5 3 2 2" xfId="23773" xr:uid="{00000000-0005-0000-0000-0000E95C0000}"/>
    <cellStyle name="Note 2 7 2 5 3 3" xfId="23774" xr:uid="{00000000-0005-0000-0000-0000EA5C0000}"/>
    <cellStyle name="Note 2 7 2 5 3 4" xfId="23775" xr:uid="{00000000-0005-0000-0000-0000EB5C0000}"/>
    <cellStyle name="Note 2 7 2 5 3 5" xfId="23776" xr:uid="{00000000-0005-0000-0000-0000EC5C0000}"/>
    <cellStyle name="Note 2 7 2 5 3 6" xfId="23777" xr:uid="{00000000-0005-0000-0000-0000ED5C0000}"/>
    <cellStyle name="Note 2 7 2 5 4" xfId="23778" xr:uid="{00000000-0005-0000-0000-0000EE5C0000}"/>
    <cellStyle name="Note 2 7 2 5 4 2" xfId="23779" xr:uid="{00000000-0005-0000-0000-0000EF5C0000}"/>
    <cellStyle name="Note 2 7 2 5 5" xfId="23780" xr:uid="{00000000-0005-0000-0000-0000F05C0000}"/>
    <cellStyle name="Note 2 7 2 5 5 2" xfId="23781" xr:uid="{00000000-0005-0000-0000-0000F15C0000}"/>
    <cellStyle name="Note 2 7 2 5 6" xfId="23782" xr:uid="{00000000-0005-0000-0000-0000F25C0000}"/>
    <cellStyle name="Note 2 7 2 5 7" xfId="23783" xr:uid="{00000000-0005-0000-0000-0000F35C0000}"/>
    <cellStyle name="Note 2 7 2 5 8" xfId="23784" xr:uid="{00000000-0005-0000-0000-0000F45C0000}"/>
    <cellStyle name="Note 2 7 2 6" xfId="23785" xr:uid="{00000000-0005-0000-0000-0000F55C0000}"/>
    <cellStyle name="Note 2 7 2 6 2" xfId="23786" xr:uid="{00000000-0005-0000-0000-0000F65C0000}"/>
    <cellStyle name="Note 2 7 2 6 2 2" xfId="23787" xr:uid="{00000000-0005-0000-0000-0000F75C0000}"/>
    <cellStyle name="Note 2 7 2 6 2 2 2" xfId="23788" xr:uid="{00000000-0005-0000-0000-0000F85C0000}"/>
    <cellStyle name="Note 2 7 2 6 2 3" xfId="23789" xr:uid="{00000000-0005-0000-0000-0000F95C0000}"/>
    <cellStyle name="Note 2 7 2 6 2 4" xfId="23790" xr:uid="{00000000-0005-0000-0000-0000FA5C0000}"/>
    <cellStyle name="Note 2 7 2 6 2 5" xfId="23791" xr:uid="{00000000-0005-0000-0000-0000FB5C0000}"/>
    <cellStyle name="Note 2 7 2 6 2 6" xfId="23792" xr:uid="{00000000-0005-0000-0000-0000FC5C0000}"/>
    <cellStyle name="Note 2 7 2 6 3" xfId="23793" xr:uid="{00000000-0005-0000-0000-0000FD5C0000}"/>
    <cellStyle name="Note 2 7 2 6 3 2" xfId="23794" xr:uid="{00000000-0005-0000-0000-0000FE5C0000}"/>
    <cellStyle name="Note 2 7 2 6 3 3" xfId="23795" xr:uid="{00000000-0005-0000-0000-0000FF5C0000}"/>
    <cellStyle name="Note 2 7 2 6 3 4" xfId="23796" xr:uid="{00000000-0005-0000-0000-0000005D0000}"/>
    <cellStyle name="Note 2 7 2 6 3 5" xfId="23797" xr:uid="{00000000-0005-0000-0000-0000015D0000}"/>
    <cellStyle name="Note 2 7 2 6 3 6" xfId="23798" xr:uid="{00000000-0005-0000-0000-0000025D0000}"/>
    <cellStyle name="Note 2 7 2 6 4" xfId="23799" xr:uid="{00000000-0005-0000-0000-0000035D0000}"/>
    <cellStyle name="Note 2 7 2 6 5" xfId="23800" xr:uid="{00000000-0005-0000-0000-0000045D0000}"/>
    <cellStyle name="Note 2 7 2 6 6" xfId="23801" xr:uid="{00000000-0005-0000-0000-0000055D0000}"/>
    <cellStyle name="Note 2 7 2 6 7" xfId="23802" xr:uid="{00000000-0005-0000-0000-0000065D0000}"/>
    <cellStyle name="Note 2 7 2 6 8" xfId="23803" xr:uid="{00000000-0005-0000-0000-0000075D0000}"/>
    <cellStyle name="Note 2 7 2 7" xfId="23804" xr:uid="{00000000-0005-0000-0000-0000085D0000}"/>
    <cellStyle name="Note 2 7 2 7 2" xfId="23805" xr:uid="{00000000-0005-0000-0000-0000095D0000}"/>
    <cellStyle name="Note 2 7 2 7 2 2" xfId="23806" xr:uid="{00000000-0005-0000-0000-00000A5D0000}"/>
    <cellStyle name="Note 2 7 2 7 2 3" xfId="23807" xr:uid="{00000000-0005-0000-0000-00000B5D0000}"/>
    <cellStyle name="Note 2 7 2 7 2 4" xfId="23808" xr:uid="{00000000-0005-0000-0000-00000C5D0000}"/>
    <cellStyle name="Note 2 7 2 7 2 5" xfId="23809" xr:uid="{00000000-0005-0000-0000-00000D5D0000}"/>
    <cellStyle name="Note 2 7 2 7 2 6" xfId="23810" xr:uid="{00000000-0005-0000-0000-00000E5D0000}"/>
    <cellStyle name="Note 2 7 2 7 3" xfId="23811" xr:uid="{00000000-0005-0000-0000-00000F5D0000}"/>
    <cellStyle name="Note 2 7 2 7 3 2" xfId="23812" xr:uid="{00000000-0005-0000-0000-0000105D0000}"/>
    <cellStyle name="Note 2 7 2 7 3 3" xfId="23813" xr:uid="{00000000-0005-0000-0000-0000115D0000}"/>
    <cellStyle name="Note 2 7 2 7 3 4" xfId="23814" xr:uid="{00000000-0005-0000-0000-0000125D0000}"/>
    <cellStyle name="Note 2 7 2 7 3 5" xfId="23815" xr:uid="{00000000-0005-0000-0000-0000135D0000}"/>
    <cellStyle name="Note 2 7 2 7 3 6" xfId="23816" xr:uid="{00000000-0005-0000-0000-0000145D0000}"/>
    <cellStyle name="Note 2 7 2 7 4" xfId="23817" xr:uid="{00000000-0005-0000-0000-0000155D0000}"/>
    <cellStyle name="Note 2 7 2 7 4 2" xfId="23818" xr:uid="{00000000-0005-0000-0000-0000165D0000}"/>
    <cellStyle name="Note 2 7 2 7 5" xfId="23819" xr:uid="{00000000-0005-0000-0000-0000175D0000}"/>
    <cellStyle name="Note 2 7 2 7 6" xfId="23820" xr:uid="{00000000-0005-0000-0000-0000185D0000}"/>
    <cellStyle name="Note 2 7 2 7 7" xfId="23821" xr:uid="{00000000-0005-0000-0000-0000195D0000}"/>
    <cellStyle name="Note 2 7 2 7 8" xfId="23822" xr:uid="{00000000-0005-0000-0000-00001A5D0000}"/>
    <cellStyle name="Note 2 7 2 8" xfId="23823" xr:uid="{00000000-0005-0000-0000-00001B5D0000}"/>
    <cellStyle name="Note 2 7 2 8 2" xfId="23824" xr:uid="{00000000-0005-0000-0000-00001C5D0000}"/>
    <cellStyle name="Note 2 7 2 8 2 2" xfId="23825" xr:uid="{00000000-0005-0000-0000-00001D5D0000}"/>
    <cellStyle name="Note 2 7 2 8 2 3" xfId="23826" xr:uid="{00000000-0005-0000-0000-00001E5D0000}"/>
    <cellStyle name="Note 2 7 2 8 2 4" xfId="23827" xr:uid="{00000000-0005-0000-0000-00001F5D0000}"/>
    <cellStyle name="Note 2 7 2 8 2 5" xfId="23828" xr:uid="{00000000-0005-0000-0000-0000205D0000}"/>
    <cellStyle name="Note 2 7 2 8 2 6" xfId="23829" xr:uid="{00000000-0005-0000-0000-0000215D0000}"/>
    <cellStyle name="Note 2 7 2 8 3" xfId="23830" xr:uid="{00000000-0005-0000-0000-0000225D0000}"/>
    <cellStyle name="Note 2 7 2 8 3 2" xfId="23831" xr:uid="{00000000-0005-0000-0000-0000235D0000}"/>
    <cellStyle name="Note 2 7 2 8 3 3" xfId="23832" xr:uid="{00000000-0005-0000-0000-0000245D0000}"/>
    <cellStyle name="Note 2 7 2 8 3 4" xfId="23833" xr:uid="{00000000-0005-0000-0000-0000255D0000}"/>
    <cellStyle name="Note 2 7 2 8 3 5" xfId="23834" xr:uid="{00000000-0005-0000-0000-0000265D0000}"/>
    <cellStyle name="Note 2 7 2 8 3 6" xfId="23835" xr:uid="{00000000-0005-0000-0000-0000275D0000}"/>
    <cellStyle name="Note 2 7 2 8 4" xfId="23836" xr:uid="{00000000-0005-0000-0000-0000285D0000}"/>
    <cellStyle name="Note 2 7 2 8 4 2" xfId="23837" xr:uid="{00000000-0005-0000-0000-0000295D0000}"/>
    <cellStyle name="Note 2 7 2 8 5" xfId="23838" xr:uid="{00000000-0005-0000-0000-00002A5D0000}"/>
    <cellStyle name="Note 2 7 2 8 6" xfId="23839" xr:uid="{00000000-0005-0000-0000-00002B5D0000}"/>
    <cellStyle name="Note 2 7 2 8 7" xfId="23840" xr:uid="{00000000-0005-0000-0000-00002C5D0000}"/>
    <cellStyle name="Note 2 7 2 8 8" xfId="23841" xr:uid="{00000000-0005-0000-0000-00002D5D0000}"/>
    <cellStyle name="Note 2 7 2 9" xfId="23842" xr:uid="{00000000-0005-0000-0000-00002E5D0000}"/>
    <cellStyle name="Note 2 7 2 9 2" xfId="23843" xr:uid="{00000000-0005-0000-0000-00002F5D0000}"/>
    <cellStyle name="Note 2 7 2 9 2 2" xfId="23844" xr:uid="{00000000-0005-0000-0000-0000305D0000}"/>
    <cellStyle name="Note 2 7 2 9 2 3" xfId="23845" xr:uid="{00000000-0005-0000-0000-0000315D0000}"/>
    <cellStyle name="Note 2 7 2 9 2 4" xfId="23846" xr:uid="{00000000-0005-0000-0000-0000325D0000}"/>
    <cellStyle name="Note 2 7 2 9 2 5" xfId="23847" xr:uid="{00000000-0005-0000-0000-0000335D0000}"/>
    <cellStyle name="Note 2 7 2 9 2 6" xfId="23848" xr:uid="{00000000-0005-0000-0000-0000345D0000}"/>
    <cellStyle name="Note 2 7 2 9 3" xfId="23849" xr:uid="{00000000-0005-0000-0000-0000355D0000}"/>
    <cellStyle name="Note 2 7 2 9 3 2" xfId="23850" xr:uid="{00000000-0005-0000-0000-0000365D0000}"/>
    <cellStyle name="Note 2 7 2 9 3 3" xfId="23851" xr:uid="{00000000-0005-0000-0000-0000375D0000}"/>
    <cellStyle name="Note 2 7 2 9 3 4" xfId="23852" xr:uid="{00000000-0005-0000-0000-0000385D0000}"/>
    <cellStyle name="Note 2 7 2 9 3 5" xfId="23853" xr:uid="{00000000-0005-0000-0000-0000395D0000}"/>
    <cellStyle name="Note 2 7 2 9 3 6" xfId="23854" xr:uid="{00000000-0005-0000-0000-00003A5D0000}"/>
    <cellStyle name="Note 2 7 2 9 4" xfId="23855" xr:uid="{00000000-0005-0000-0000-00003B5D0000}"/>
    <cellStyle name="Note 2 7 2 9 5" xfId="23856" xr:uid="{00000000-0005-0000-0000-00003C5D0000}"/>
    <cellStyle name="Note 2 7 2 9 6" xfId="23857" xr:uid="{00000000-0005-0000-0000-00003D5D0000}"/>
    <cellStyle name="Note 2 7 2 9 7" xfId="23858" xr:uid="{00000000-0005-0000-0000-00003E5D0000}"/>
    <cellStyle name="Note 2 7 2 9 8" xfId="23859" xr:uid="{00000000-0005-0000-0000-00003F5D0000}"/>
    <cellStyle name="Note 2 7 3" xfId="23860" xr:uid="{00000000-0005-0000-0000-0000405D0000}"/>
    <cellStyle name="Note 2 7 3 2" xfId="23861" xr:uid="{00000000-0005-0000-0000-0000415D0000}"/>
    <cellStyle name="Note 2 7 3 3" xfId="23862" xr:uid="{00000000-0005-0000-0000-0000425D0000}"/>
    <cellStyle name="Note 2 7 3 3 2" xfId="23863" xr:uid="{00000000-0005-0000-0000-0000435D0000}"/>
    <cellStyle name="Note 2 7 3 3 2 2" xfId="23864" xr:uid="{00000000-0005-0000-0000-0000445D0000}"/>
    <cellStyle name="Note 2 7 3 3 2 2 2" xfId="23865" xr:uid="{00000000-0005-0000-0000-0000455D0000}"/>
    <cellStyle name="Note 2 7 3 3 2 2 2 2" xfId="23866" xr:uid="{00000000-0005-0000-0000-0000465D0000}"/>
    <cellStyle name="Note 2 7 3 3 2 2 3" xfId="23867" xr:uid="{00000000-0005-0000-0000-0000475D0000}"/>
    <cellStyle name="Note 2 7 3 3 2 3" xfId="23868" xr:uid="{00000000-0005-0000-0000-0000485D0000}"/>
    <cellStyle name="Note 2 7 3 3 2 3 2" xfId="23869" xr:uid="{00000000-0005-0000-0000-0000495D0000}"/>
    <cellStyle name="Note 2 7 3 3 2 4" xfId="23870" xr:uid="{00000000-0005-0000-0000-00004A5D0000}"/>
    <cellStyle name="Note 2 7 3 3 2 4 2" xfId="23871" xr:uid="{00000000-0005-0000-0000-00004B5D0000}"/>
    <cellStyle name="Note 2 7 3 3 2 5" xfId="23872" xr:uid="{00000000-0005-0000-0000-00004C5D0000}"/>
    <cellStyle name="Note 2 7 3 3 3" xfId="23873" xr:uid="{00000000-0005-0000-0000-00004D5D0000}"/>
    <cellStyle name="Note 2 7 3 3 3 2" xfId="23874" xr:uid="{00000000-0005-0000-0000-00004E5D0000}"/>
    <cellStyle name="Note 2 7 3 3 3 2 2" xfId="23875" xr:uid="{00000000-0005-0000-0000-00004F5D0000}"/>
    <cellStyle name="Note 2 7 3 3 3 2 2 2" xfId="23876" xr:uid="{00000000-0005-0000-0000-0000505D0000}"/>
    <cellStyle name="Note 2 7 3 3 3 2 3" xfId="23877" xr:uid="{00000000-0005-0000-0000-0000515D0000}"/>
    <cellStyle name="Note 2 7 3 3 3 3" xfId="23878" xr:uid="{00000000-0005-0000-0000-0000525D0000}"/>
    <cellStyle name="Note 2 7 3 3 3 3 2" xfId="23879" xr:uid="{00000000-0005-0000-0000-0000535D0000}"/>
    <cellStyle name="Note 2 7 3 3 3 4" xfId="23880" xr:uid="{00000000-0005-0000-0000-0000545D0000}"/>
    <cellStyle name="Note 2 7 3 3 3 4 2" xfId="23881" xr:uid="{00000000-0005-0000-0000-0000555D0000}"/>
    <cellStyle name="Note 2 7 3 3 3 5" xfId="23882" xr:uid="{00000000-0005-0000-0000-0000565D0000}"/>
    <cellStyle name="Note 2 7 3 3 4" xfId="23883" xr:uid="{00000000-0005-0000-0000-0000575D0000}"/>
    <cellStyle name="Note 2 7 3 3 4 2" xfId="23884" xr:uid="{00000000-0005-0000-0000-0000585D0000}"/>
    <cellStyle name="Note 2 7 3 3 5" xfId="23885" xr:uid="{00000000-0005-0000-0000-0000595D0000}"/>
    <cellStyle name="Note 2 7 3 3 5 2" xfId="23886" xr:uid="{00000000-0005-0000-0000-00005A5D0000}"/>
    <cellStyle name="Note 2 7 3 3 6" xfId="23887" xr:uid="{00000000-0005-0000-0000-00005B5D0000}"/>
    <cellStyle name="Note 2 7 3 3 7" xfId="23888" xr:uid="{00000000-0005-0000-0000-00005C5D0000}"/>
    <cellStyle name="Note 2 7 3 4" xfId="23889" xr:uid="{00000000-0005-0000-0000-00005D5D0000}"/>
    <cellStyle name="Note 2 7 3 4 2" xfId="23890" xr:uid="{00000000-0005-0000-0000-00005E5D0000}"/>
    <cellStyle name="Note 2 7 3 4 2 2" xfId="23891" xr:uid="{00000000-0005-0000-0000-00005F5D0000}"/>
    <cellStyle name="Note 2 7 3 4 2 2 2" xfId="23892" xr:uid="{00000000-0005-0000-0000-0000605D0000}"/>
    <cellStyle name="Note 2 7 3 4 2 3" xfId="23893" xr:uid="{00000000-0005-0000-0000-0000615D0000}"/>
    <cellStyle name="Note 2 7 3 4 3" xfId="23894" xr:uid="{00000000-0005-0000-0000-0000625D0000}"/>
    <cellStyle name="Note 2 7 3 4 3 2" xfId="23895" xr:uid="{00000000-0005-0000-0000-0000635D0000}"/>
    <cellStyle name="Note 2 7 3 4 4" xfId="23896" xr:uid="{00000000-0005-0000-0000-0000645D0000}"/>
    <cellStyle name="Note 2 7 3 4 4 2" xfId="23897" xr:uid="{00000000-0005-0000-0000-0000655D0000}"/>
    <cellStyle name="Note 2 7 3 4 5" xfId="23898" xr:uid="{00000000-0005-0000-0000-0000665D0000}"/>
    <cellStyle name="Note 2 7 3 5" xfId="23899" xr:uid="{00000000-0005-0000-0000-0000675D0000}"/>
    <cellStyle name="Note 2 7 3 5 2" xfId="23900" xr:uid="{00000000-0005-0000-0000-0000685D0000}"/>
    <cellStyle name="Note 2 7 3 5 2 2" xfId="23901" xr:uid="{00000000-0005-0000-0000-0000695D0000}"/>
    <cellStyle name="Note 2 7 3 5 2 2 2" xfId="23902" xr:uid="{00000000-0005-0000-0000-00006A5D0000}"/>
    <cellStyle name="Note 2 7 3 5 2 3" xfId="23903" xr:uid="{00000000-0005-0000-0000-00006B5D0000}"/>
    <cellStyle name="Note 2 7 3 5 3" xfId="23904" xr:uid="{00000000-0005-0000-0000-00006C5D0000}"/>
    <cellStyle name="Note 2 7 3 5 3 2" xfId="23905" xr:uid="{00000000-0005-0000-0000-00006D5D0000}"/>
    <cellStyle name="Note 2 7 3 5 4" xfId="23906" xr:uid="{00000000-0005-0000-0000-00006E5D0000}"/>
    <cellStyle name="Note 2 7 3 5 4 2" xfId="23907" xr:uid="{00000000-0005-0000-0000-00006F5D0000}"/>
    <cellStyle name="Note 2 7 3 5 5" xfId="23908" xr:uid="{00000000-0005-0000-0000-0000705D0000}"/>
    <cellStyle name="Note 2 7 3 6" xfId="23909" xr:uid="{00000000-0005-0000-0000-0000715D0000}"/>
    <cellStyle name="Note 2 7 3 6 2" xfId="23910" xr:uid="{00000000-0005-0000-0000-0000725D0000}"/>
    <cellStyle name="Note 2 7 3 7" xfId="23911" xr:uid="{00000000-0005-0000-0000-0000735D0000}"/>
    <cellStyle name="Note 2 7 3 7 2" xfId="23912" xr:uid="{00000000-0005-0000-0000-0000745D0000}"/>
    <cellStyle name="Note 2 7 3 8" xfId="23913" xr:uid="{00000000-0005-0000-0000-0000755D0000}"/>
    <cellStyle name="Note 2 7 3 8 2" xfId="23914" xr:uid="{00000000-0005-0000-0000-0000765D0000}"/>
    <cellStyle name="Note 2 7 3 9" xfId="23915" xr:uid="{00000000-0005-0000-0000-0000775D0000}"/>
    <cellStyle name="Note 2 7 4" xfId="23916" xr:uid="{00000000-0005-0000-0000-0000785D0000}"/>
    <cellStyle name="Note 2 7 4 2" xfId="23917" xr:uid="{00000000-0005-0000-0000-0000795D0000}"/>
    <cellStyle name="Note 2 7 4 2 2" xfId="23918" xr:uid="{00000000-0005-0000-0000-00007A5D0000}"/>
    <cellStyle name="Note 2 7 4 2 2 2" xfId="23919" xr:uid="{00000000-0005-0000-0000-00007B5D0000}"/>
    <cellStyle name="Note 2 7 4 2 2 2 2" xfId="23920" xr:uid="{00000000-0005-0000-0000-00007C5D0000}"/>
    <cellStyle name="Note 2 7 4 2 2 2 2 2" xfId="23921" xr:uid="{00000000-0005-0000-0000-00007D5D0000}"/>
    <cellStyle name="Note 2 7 4 2 2 2 3" xfId="23922" xr:uid="{00000000-0005-0000-0000-00007E5D0000}"/>
    <cellStyle name="Note 2 7 4 2 2 2 3 2" xfId="23923" xr:uid="{00000000-0005-0000-0000-00007F5D0000}"/>
    <cellStyle name="Note 2 7 4 2 2 2 4" xfId="23924" xr:uid="{00000000-0005-0000-0000-0000805D0000}"/>
    <cellStyle name="Note 2 7 4 2 2 3" xfId="23925" xr:uid="{00000000-0005-0000-0000-0000815D0000}"/>
    <cellStyle name="Note 2 7 4 2 2 3 2" xfId="23926" xr:uid="{00000000-0005-0000-0000-0000825D0000}"/>
    <cellStyle name="Note 2 7 4 2 2 4" xfId="23927" xr:uid="{00000000-0005-0000-0000-0000835D0000}"/>
    <cellStyle name="Note 2 7 4 2 2 4 2" xfId="23928" xr:uid="{00000000-0005-0000-0000-0000845D0000}"/>
    <cellStyle name="Note 2 7 4 2 2 5" xfId="23929" xr:uid="{00000000-0005-0000-0000-0000855D0000}"/>
    <cellStyle name="Note 2 7 4 2 2 5 2" xfId="23930" xr:uid="{00000000-0005-0000-0000-0000865D0000}"/>
    <cellStyle name="Note 2 7 4 2 2 6" xfId="23931" xr:uid="{00000000-0005-0000-0000-0000875D0000}"/>
    <cellStyle name="Note 2 7 4 2 3" xfId="23932" xr:uid="{00000000-0005-0000-0000-0000885D0000}"/>
    <cellStyle name="Note 2 7 4 2 3 2" xfId="23933" xr:uid="{00000000-0005-0000-0000-0000895D0000}"/>
    <cellStyle name="Note 2 7 4 2 3 2 2" xfId="23934" xr:uid="{00000000-0005-0000-0000-00008A5D0000}"/>
    <cellStyle name="Note 2 7 4 2 3 3" xfId="23935" xr:uid="{00000000-0005-0000-0000-00008B5D0000}"/>
    <cellStyle name="Note 2 7 4 2 3 3 2" xfId="23936" xr:uid="{00000000-0005-0000-0000-00008C5D0000}"/>
    <cellStyle name="Note 2 7 4 2 3 4" xfId="23937" xr:uid="{00000000-0005-0000-0000-00008D5D0000}"/>
    <cellStyle name="Note 2 7 4 2 4" xfId="23938" xr:uid="{00000000-0005-0000-0000-00008E5D0000}"/>
    <cellStyle name="Note 2 7 4 2 4 2" xfId="23939" xr:uid="{00000000-0005-0000-0000-00008F5D0000}"/>
    <cellStyle name="Note 2 7 4 2 5" xfId="23940" xr:uid="{00000000-0005-0000-0000-0000905D0000}"/>
    <cellStyle name="Note 2 7 4 2 5 2" xfId="23941" xr:uid="{00000000-0005-0000-0000-0000915D0000}"/>
    <cellStyle name="Note 2 7 4 2 6" xfId="23942" xr:uid="{00000000-0005-0000-0000-0000925D0000}"/>
    <cellStyle name="Note 2 7 4 2 6 2" xfId="23943" xr:uid="{00000000-0005-0000-0000-0000935D0000}"/>
    <cellStyle name="Note 2 7 4 2 7" xfId="23944" xr:uid="{00000000-0005-0000-0000-0000945D0000}"/>
    <cellStyle name="Note 2 7 4 2 7 2" xfId="23945" xr:uid="{00000000-0005-0000-0000-0000955D0000}"/>
    <cellStyle name="Note 2 7 4 2 8" xfId="23946" xr:uid="{00000000-0005-0000-0000-0000965D0000}"/>
    <cellStyle name="Note 2 7 4 3" xfId="23947" xr:uid="{00000000-0005-0000-0000-0000975D0000}"/>
    <cellStyle name="Note 2 7 4 3 2" xfId="23948" xr:uid="{00000000-0005-0000-0000-0000985D0000}"/>
    <cellStyle name="Note 2 7 4 3 2 2" xfId="23949" xr:uid="{00000000-0005-0000-0000-0000995D0000}"/>
    <cellStyle name="Note 2 7 4 3 2 2 2" xfId="23950" xr:uid="{00000000-0005-0000-0000-00009A5D0000}"/>
    <cellStyle name="Note 2 7 4 3 2 3" xfId="23951" xr:uid="{00000000-0005-0000-0000-00009B5D0000}"/>
    <cellStyle name="Note 2 7 4 3 2 3 2" xfId="23952" xr:uid="{00000000-0005-0000-0000-00009C5D0000}"/>
    <cellStyle name="Note 2 7 4 3 2 4" xfId="23953" xr:uid="{00000000-0005-0000-0000-00009D5D0000}"/>
    <cellStyle name="Note 2 7 4 3 2 4 2" xfId="23954" xr:uid="{00000000-0005-0000-0000-00009E5D0000}"/>
    <cellStyle name="Note 2 7 4 3 2 5" xfId="23955" xr:uid="{00000000-0005-0000-0000-00009F5D0000}"/>
    <cellStyle name="Note 2 7 4 3 3" xfId="23956" xr:uid="{00000000-0005-0000-0000-0000A05D0000}"/>
    <cellStyle name="Note 2 7 4 3 3 2" xfId="23957" xr:uid="{00000000-0005-0000-0000-0000A15D0000}"/>
    <cellStyle name="Note 2 7 4 3 4" xfId="23958" xr:uid="{00000000-0005-0000-0000-0000A25D0000}"/>
    <cellStyle name="Note 2 7 4 3 4 2" xfId="23959" xr:uid="{00000000-0005-0000-0000-0000A35D0000}"/>
    <cellStyle name="Note 2 7 4 3 5" xfId="23960" xr:uid="{00000000-0005-0000-0000-0000A45D0000}"/>
    <cellStyle name="Note 2 7 4 3 5 2" xfId="23961" xr:uid="{00000000-0005-0000-0000-0000A55D0000}"/>
    <cellStyle name="Note 2 7 4 3 6" xfId="23962" xr:uid="{00000000-0005-0000-0000-0000A65D0000}"/>
    <cellStyle name="Note 2 7 4 3 6 2" xfId="23963" xr:uid="{00000000-0005-0000-0000-0000A75D0000}"/>
    <cellStyle name="Note 2 7 4 3 7" xfId="23964" xr:uid="{00000000-0005-0000-0000-0000A85D0000}"/>
    <cellStyle name="Note 2 7 4 4" xfId="23965" xr:uid="{00000000-0005-0000-0000-0000A95D0000}"/>
    <cellStyle name="Note 2 7 4 4 2" xfId="23966" xr:uid="{00000000-0005-0000-0000-0000AA5D0000}"/>
    <cellStyle name="Note 2 7 4 4 2 2" xfId="23967" xr:uid="{00000000-0005-0000-0000-0000AB5D0000}"/>
    <cellStyle name="Note 2 7 4 4 3" xfId="23968" xr:uid="{00000000-0005-0000-0000-0000AC5D0000}"/>
    <cellStyle name="Note 2 7 4 4 3 2" xfId="23969" xr:uid="{00000000-0005-0000-0000-0000AD5D0000}"/>
    <cellStyle name="Note 2 7 4 4 4" xfId="23970" xr:uid="{00000000-0005-0000-0000-0000AE5D0000}"/>
    <cellStyle name="Note 2 7 4 5" xfId="23971" xr:uid="{00000000-0005-0000-0000-0000AF5D0000}"/>
    <cellStyle name="Note 2 7 4 5 2" xfId="23972" xr:uid="{00000000-0005-0000-0000-0000B05D0000}"/>
    <cellStyle name="Note 2 7 4 6" xfId="23973" xr:uid="{00000000-0005-0000-0000-0000B15D0000}"/>
    <cellStyle name="Note 2 7 4 6 2" xfId="23974" xr:uid="{00000000-0005-0000-0000-0000B25D0000}"/>
    <cellStyle name="Note 2 7 4 7" xfId="23975" xr:uid="{00000000-0005-0000-0000-0000B35D0000}"/>
    <cellStyle name="Note 2 7 4 7 2" xfId="23976" xr:uid="{00000000-0005-0000-0000-0000B45D0000}"/>
    <cellStyle name="Note 2 7 4 8" xfId="23977" xr:uid="{00000000-0005-0000-0000-0000B55D0000}"/>
    <cellStyle name="Note 2 7 4 9" xfId="23978" xr:uid="{00000000-0005-0000-0000-0000B65D0000}"/>
    <cellStyle name="Note 2 7 5" xfId="23979" xr:uid="{00000000-0005-0000-0000-0000B75D0000}"/>
    <cellStyle name="Note 2 7 5 2" xfId="23980" xr:uid="{00000000-0005-0000-0000-0000B85D0000}"/>
    <cellStyle name="Note 2 7 5 2 2" xfId="23981" xr:uid="{00000000-0005-0000-0000-0000B95D0000}"/>
    <cellStyle name="Note 2 7 5 2 2 2" xfId="23982" xr:uid="{00000000-0005-0000-0000-0000BA5D0000}"/>
    <cellStyle name="Note 2 7 5 2 3" xfId="23983" xr:uid="{00000000-0005-0000-0000-0000BB5D0000}"/>
    <cellStyle name="Note 2 7 5 3" xfId="23984" xr:uid="{00000000-0005-0000-0000-0000BC5D0000}"/>
    <cellStyle name="Note 2 7 5 3 2" xfId="23985" xr:uid="{00000000-0005-0000-0000-0000BD5D0000}"/>
    <cellStyle name="Note 2 7 5 3 2 2" xfId="23986" xr:uid="{00000000-0005-0000-0000-0000BE5D0000}"/>
    <cellStyle name="Note 2 7 5 3 3" xfId="23987" xr:uid="{00000000-0005-0000-0000-0000BF5D0000}"/>
    <cellStyle name="Note 2 7 5 4" xfId="23988" xr:uid="{00000000-0005-0000-0000-0000C05D0000}"/>
    <cellStyle name="Note 2 7 5 4 2" xfId="23989" xr:uid="{00000000-0005-0000-0000-0000C15D0000}"/>
    <cellStyle name="Note 2 7 5 5" xfId="23990" xr:uid="{00000000-0005-0000-0000-0000C25D0000}"/>
    <cellStyle name="Note 2 7 5 5 2" xfId="23991" xr:uid="{00000000-0005-0000-0000-0000C35D0000}"/>
    <cellStyle name="Note 2 7 5 6" xfId="23992" xr:uid="{00000000-0005-0000-0000-0000C45D0000}"/>
    <cellStyle name="Note 2 7 5 7" xfId="23993" xr:uid="{00000000-0005-0000-0000-0000C55D0000}"/>
    <cellStyle name="Note 2 7 6" xfId="23994" xr:uid="{00000000-0005-0000-0000-0000C65D0000}"/>
    <cellStyle name="Note 2 7 6 2" xfId="23995" xr:uid="{00000000-0005-0000-0000-0000C75D0000}"/>
    <cellStyle name="Note 2 7 6 2 2" xfId="23996" xr:uid="{00000000-0005-0000-0000-0000C85D0000}"/>
    <cellStyle name="Note 2 7 6 2 2 2" xfId="23997" xr:uid="{00000000-0005-0000-0000-0000C95D0000}"/>
    <cellStyle name="Note 2 7 6 2 3" xfId="23998" xr:uid="{00000000-0005-0000-0000-0000CA5D0000}"/>
    <cellStyle name="Note 2 7 6 3" xfId="23999" xr:uid="{00000000-0005-0000-0000-0000CB5D0000}"/>
    <cellStyle name="Note 2 7 6 3 2" xfId="24000" xr:uid="{00000000-0005-0000-0000-0000CC5D0000}"/>
    <cellStyle name="Note 2 7 6 4" xfId="24001" xr:uid="{00000000-0005-0000-0000-0000CD5D0000}"/>
    <cellStyle name="Note 2 7 6 4 2" xfId="24002" xr:uid="{00000000-0005-0000-0000-0000CE5D0000}"/>
    <cellStyle name="Note 2 7 6 5" xfId="24003" xr:uid="{00000000-0005-0000-0000-0000CF5D0000}"/>
    <cellStyle name="Note 2 8" xfId="24004" xr:uid="{00000000-0005-0000-0000-0000D05D0000}"/>
    <cellStyle name="Note 2 8 2" xfId="24005" xr:uid="{00000000-0005-0000-0000-0000D15D0000}"/>
    <cellStyle name="Note 2 8 2 10" xfId="24006" xr:uid="{00000000-0005-0000-0000-0000D25D0000}"/>
    <cellStyle name="Note 2 8 2 10 2" xfId="24007" xr:uid="{00000000-0005-0000-0000-0000D35D0000}"/>
    <cellStyle name="Note 2 8 2 10 3" xfId="24008" xr:uid="{00000000-0005-0000-0000-0000D45D0000}"/>
    <cellStyle name="Note 2 8 2 10 4" xfId="24009" xr:uid="{00000000-0005-0000-0000-0000D55D0000}"/>
    <cellStyle name="Note 2 8 2 10 5" xfId="24010" xr:uid="{00000000-0005-0000-0000-0000D65D0000}"/>
    <cellStyle name="Note 2 8 2 10 6" xfId="24011" xr:uid="{00000000-0005-0000-0000-0000D75D0000}"/>
    <cellStyle name="Note 2 8 2 11" xfId="24012" xr:uid="{00000000-0005-0000-0000-0000D85D0000}"/>
    <cellStyle name="Note 2 8 2 11 2" xfId="24013" xr:uid="{00000000-0005-0000-0000-0000D95D0000}"/>
    <cellStyle name="Note 2 8 2 11 3" xfId="24014" xr:uid="{00000000-0005-0000-0000-0000DA5D0000}"/>
    <cellStyle name="Note 2 8 2 11 4" xfId="24015" xr:uid="{00000000-0005-0000-0000-0000DB5D0000}"/>
    <cellStyle name="Note 2 8 2 11 5" xfId="24016" xr:uid="{00000000-0005-0000-0000-0000DC5D0000}"/>
    <cellStyle name="Note 2 8 2 11 6" xfId="24017" xr:uid="{00000000-0005-0000-0000-0000DD5D0000}"/>
    <cellStyle name="Note 2 8 2 12" xfId="24018" xr:uid="{00000000-0005-0000-0000-0000DE5D0000}"/>
    <cellStyle name="Note 2 8 2 13" xfId="24019" xr:uid="{00000000-0005-0000-0000-0000DF5D0000}"/>
    <cellStyle name="Note 2 8 2 14" xfId="24020" xr:uid="{00000000-0005-0000-0000-0000E05D0000}"/>
    <cellStyle name="Note 2 8 2 15" xfId="24021" xr:uid="{00000000-0005-0000-0000-0000E15D0000}"/>
    <cellStyle name="Note 2 8 2 16" xfId="24022" xr:uid="{00000000-0005-0000-0000-0000E25D0000}"/>
    <cellStyle name="Note 2 8 2 17" xfId="24023" xr:uid="{00000000-0005-0000-0000-0000E35D0000}"/>
    <cellStyle name="Note 2 8 2 2" xfId="24024" xr:uid="{00000000-0005-0000-0000-0000E45D0000}"/>
    <cellStyle name="Note 2 8 2 2 2" xfId="24025" xr:uid="{00000000-0005-0000-0000-0000E55D0000}"/>
    <cellStyle name="Note 2 8 2 2 2 2" xfId="24026" xr:uid="{00000000-0005-0000-0000-0000E65D0000}"/>
    <cellStyle name="Note 2 8 2 2 2 2 2" xfId="24027" xr:uid="{00000000-0005-0000-0000-0000E75D0000}"/>
    <cellStyle name="Note 2 8 2 2 2 2 2 2" xfId="24028" xr:uid="{00000000-0005-0000-0000-0000E85D0000}"/>
    <cellStyle name="Note 2 8 2 2 2 2 2 2 2" xfId="24029" xr:uid="{00000000-0005-0000-0000-0000E95D0000}"/>
    <cellStyle name="Note 2 8 2 2 2 2 2 3" xfId="24030" xr:uid="{00000000-0005-0000-0000-0000EA5D0000}"/>
    <cellStyle name="Note 2 8 2 2 2 2 2 3 2" xfId="24031" xr:uid="{00000000-0005-0000-0000-0000EB5D0000}"/>
    <cellStyle name="Note 2 8 2 2 2 2 2 4" xfId="24032" xr:uid="{00000000-0005-0000-0000-0000EC5D0000}"/>
    <cellStyle name="Note 2 8 2 2 2 2 3" xfId="24033" xr:uid="{00000000-0005-0000-0000-0000ED5D0000}"/>
    <cellStyle name="Note 2 8 2 2 2 2 3 2" xfId="24034" xr:uid="{00000000-0005-0000-0000-0000EE5D0000}"/>
    <cellStyle name="Note 2 8 2 2 2 2 4" xfId="24035" xr:uid="{00000000-0005-0000-0000-0000EF5D0000}"/>
    <cellStyle name="Note 2 8 2 2 2 2 4 2" xfId="24036" xr:uid="{00000000-0005-0000-0000-0000F05D0000}"/>
    <cellStyle name="Note 2 8 2 2 2 2 5" xfId="24037" xr:uid="{00000000-0005-0000-0000-0000F15D0000}"/>
    <cellStyle name="Note 2 8 2 2 2 2 5 2" xfId="24038" xr:uid="{00000000-0005-0000-0000-0000F25D0000}"/>
    <cellStyle name="Note 2 8 2 2 2 2 6" xfId="24039" xr:uid="{00000000-0005-0000-0000-0000F35D0000}"/>
    <cellStyle name="Note 2 8 2 2 2 2 6 2" xfId="24040" xr:uid="{00000000-0005-0000-0000-0000F45D0000}"/>
    <cellStyle name="Note 2 8 2 2 2 2 7" xfId="24041" xr:uid="{00000000-0005-0000-0000-0000F55D0000}"/>
    <cellStyle name="Note 2 8 2 2 2 2 8" xfId="24042" xr:uid="{00000000-0005-0000-0000-0000F65D0000}"/>
    <cellStyle name="Note 2 8 2 2 2 3" xfId="24043" xr:uid="{00000000-0005-0000-0000-0000F75D0000}"/>
    <cellStyle name="Note 2 8 2 2 2 3 2" xfId="24044" xr:uid="{00000000-0005-0000-0000-0000F85D0000}"/>
    <cellStyle name="Note 2 8 2 2 2 3 2 2" xfId="24045" xr:uid="{00000000-0005-0000-0000-0000F95D0000}"/>
    <cellStyle name="Note 2 8 2 2 2 3 2 2 2" xfId="24046" xr:uid="{00000000-0005-0000-0000-0000FA5D0000}"/>
    <cellStyle name="Note 2 8 2 2 2 3 2 3" xfId="24047" xr:uid="{00000000-0005-0000-0000-0000FB5D0000}"/>
    <cellStyle name="Note 2 8 2 2 2 3 3" xfId="24048" xr:uid="{00000000-0005-0000-0000-0000FC5D0000}"/>
    <cellStyle name="Note 2 8 2 2 2 3 3 2" xfId="24049" xr:uid="{00000000-0005-0000-0000-0000FD5D0000}"/>
    <cellStyle name="Note 2 8 2 2 2 3 4" xfId="24050" xr:uid="{00000000-0005-0000-0000-0000FE5D0000}"/>
    <cellStyle name="Note 2 8 2 2 2 3 4 2" xfId="24051" xr:uid="{00000000-0005-0000-0000-0000FF5D0000}"/>
    <cellStyle name="Note 2 8 2 2 2 3 5" xfId="24052" xr:uid="{00000000-0005-0000-0000-0000005E0000}"/>
    <cellStyle name="Note 2 8 2 2 2 4" xfId="24053" xr:uid="{00000000-0005-0000-0000-0000015E0000}"/>
    <cellStyle name="Note 2 8 2 2 2 4 2" xfId="24054" xr:uid="{00000000-0005-0000-0000-0000025E0000}"/>
    <cellStyle name="Note 2 8 2 2 2 5" xfId="24055" xr:uid="{00000000-0005-0000-0000-0000035E0000}"/>
    <cellStyle name="Note 2 8 2 2 2 6" xfId="24056" xr:uid="{00000000-0005-0000-0000-0000045E0000}"/>
    <cellStyle name="Note 2 8 2 2 3" xfId="24057" xr:uid="{00000000-0005-0000-0000-0000055E0000}"/>
    <cellStyle name="Note 2 8 2 2 3 2" xfId="24058" xr:uid="{00000000-0005-0000-0000-0000065E0000}"/>
    <cellStyle name="Note 2 8 2 2 3 2 2" xfId="24059" xr:uid="{00000000-0005-0000-0000-0000075E0000}"/>
    <cellStyle name="Note 2 8 2 2 3 2 2 2" xfId="24060" xr:uid="{00000000-0005-0000-0000-0000085E0000}"/>
    <cellStyle name="Note 2 8 2 2 3 2 3" xfId="24061" xr:uid="{00000000-0005-0000-0000-0000095E0000}"/>
    <cellStyle name="Note 2 8 2 2 3 2 3 2" xfId="24062" xr:uid="{00000000-0005-0000-0000-00000A5E0000}"/>
    <cellStyle name="Note 2 8 2 2 3 2 4" xfId="24063" xr:uid="{00000000-0005-0000-0000-00000B5E0000}"/>
    <cellStyle name="Note 2 8 2 2 3 3" xfId="24064" xr:uid="{00000000-0005-0000-0000-00000C5E0000}"/>
    <cellStyle name="Note 2 8 2 2 3 3 2" xfId="24065" xr:uid="{00000000-0005-0000-0000-00000D5E0000}"/>
    <cellStyle name="Note 2 8 2 2 3 4" xfId="24066" xr:uid="{00000000-0005-0000-0000-00000E5E0000}"/>
    <cellStyle name="Note 2 8 2 2 3 4 2" xfId="24067" xr:uid="{00000000-0005-0000-0000-00000F5E0000}"/>
    <cellStyle name="Note 2 8 2 2 3 5" xfId="24068" xr:uid="{00000000-0005-0000-0000-0000105E0000}"/>
    <cellStyle name="Note 2 8 2 2 3 5 2" xfId="24069" xr:uid="{00000000-0005-0000-0000-0000115E0000}"/>
    <cellStyle name="Note 2 8 2 2 3 6" xfId="24070" xr:uid="{00000000-0005-0000-0000-0000125E0000}"/>
    <cellStyle name="Note 2 8 2 2 3 6 2" xfId="24071" xr:uid="{00000000-0005-0000-0000-0000135E0000}"/>
    <cellStyle name="Note 2 8 2 2 3 7" xfId="24072" xr:uid="{00000000-0005-0000-0000-0000145E0000}"/>
    <cellStyle name="Note 2 8 2 2 4" xfId="24073" xr:uid="{00000000-0005-0000-0000-0000155E0000}"/>
    <cellStyle name="Note 2 8 2 2 4 2" xfId="24074" xr:uid="{00000000-0005-0000-0000-0000165E0000}"/>
    <cellStyle name="Note 2 8 2 2 4 2 2" xfId="24075" xr:uid="{00000000-0005-0000-0000-0000175E0000}"/>
    <cellStyle name="Note 2 8 2 2 4 2 2 2" xfId="24076" xr:uid="{00000000-0005-0000-0000-0000185E0000}"/>
    <cellStyle name="Note 2 8 2 2 4 2 3" xfId="24077" xr:uid="{00000000-0005-0000-0000-0000195E0000}"/>
    <cellStyle name="Note 2 8 2 2 4 3" xfId="24078" xr:uid="{00000000-0005-0000-0000-00001A5E0000}"/>
    <cellStyle name="Note 2 8 2 2 4 3 2" xfId="24079" xr:uid="{00000000-0005-0000-0000-00001B5E0000}"/>
    <cellStyle name="Note 2 8 2 2 4 4" xfId="24080" xr:uid="{00000000-0005-0000-0000-00001C5E0000}"/>
    <cellStyle name="Note 2 8 2 2 4 4 2" xfId="24081" xr:uid="{00000000-0005-0000-0000-00001D5E0000}"/>
    <cellStyle name="Note 2 8 2 2 4 5" xfId="24082" xr:uid="{00000000-0005-0000-0000-00001E5E0000}"/>
    <cellStyle name="Note 2 8 2 2 4 5 2" xfId="24083" xr:uid="{00000000-0005-0000-0000-00001F5E0000}"/>
    <cellStyle name="Note 2 8 2 2 4 6" xfId="24084" xr:uid="{00000000-0005-0000-0000-0000205E0000}"/>
    <cellStyle name="Note 2 8 2 2 5" xfId="24085" xr:uid="{00000000-0005-0000-0000-0000215E0000}"/>
    <cellStyle name="Note 2 8 2 2 5 2" xfId="24086" xr:uid="{00000000-0005-0000-0000-0000225E0000}"/>
    <cellStyle name="Note 2 8 2 2 5 3" xfId="24087" xr:uid="{00000000-0005-0000-0000-0000235E0000}"/>
    <cellStyle name="Note 2 8 2 2 6" xfId="24088" xr:uid="{00000000-0005-0000-0000-0000245E0000}"/>
    <cellStyle name="Note 2 8 2 2 6 2" xfId="24089" xr:uid="{00000000-0005-0000-0000-0000255E0000}"/>
    <cellStyle name="Note 2 8 2 2 6 3" xfId="24090" xr:uid="{00000000-0005-0000-0000-0000265E0000}"/>
    <cellStyle name="Note 2 8 2 2 7" xfId="24091" xr:uid="{00000000-0005-0000-0000-0000275E0000}"/>
    <cellStyle name="Note 2 8 2 2 7 2" xfId="24092" xr:uid="{00000000-0005-0000-0000-0000285E0000}"/>
    <cellStyle name="Note 2 8 2 2 8" xfId="24093" xr:uid="{00000000-0005-0000-0000-0000295E0000}"/>
    <cellStyle name="Note 2 8 2 2 9" xfId="24094" xr:uid="{00000000-0005-0000-0000-00002A5E0000}"/>
    <cellStyle name="Note 2 8 2 3" xfId="24095" xr:uid="{00000000-0005-0000-0000-00002B5E0000}"/>
    <cellStyle name="Note 2 8 2 3 2" xfId="24096" xr:uid="{00000000-0005-0000-0000-00002C5E0000}"/>
    <cellStyle name="Note 2 8 2 3 2 2" xfId="24097" xr:uid="{00000000-0005-0000-0000-00002D5E0000}"/>
    <cellStyle name="Note 2 8 2 3 2 2 2" xfId="24098" xr:uid="{00000000-0005-0000-0000-00002E5E0000}"/>
    <cellStyle name="Note 2 8 2 3 2 2 2 2" xfId="24099" xr:uid="{00000000-0005-0000-0000-00002F5E0000}"/>
    <cellStyle name="Note 2 8 2 3 2 2 3" xfId="24100" xr:uid="{00000000-0005-0000-0000-0000305E0000}"/>
    <cellStyle name="Note 2 8 2 3 2 2 3 2" xfId="24101" xr:uid="{00000000-0005-0000-0000-0000315E0000}"/>
    <cellStyle name="Note 2 8 2 3 2 2 4" xfId="24102" xr:uid="{00000000-0005-0000-0000-0000325E0000}"/>
    <cellStyle name="Note 2 8 2 3 2 3" xfId="24103" xr:uid="{00000000-0005-0000-0000-0000335E0000}"/>
    <cellStyle name="Note 2 8 2 3 2 3 2" xfId="24104" xr:uid="{00000000-0005-0000-0000-0000345E0000}"/>
    <cellStyle name="Note 2 8 2 3 2 4" xfId="24105" xr:uid="{00000000-0005-0000-0000-0000355E0000}"/>
    <cellStyle name="Note 2 8 2 3 2 4 2" xfId="24106" xr:uid="{00000000-0005-0000-0000-0000365E0000}"/>
    <cellStyle name="Note 2 8 2 3 2 5" xfId="24107" xr:uid="{00000000-0005-0000-0000-0000375E0000}"/>
    <cellStyle name="Note 2 8 2 3 2 5 2" xfId="24108" xr:uid="{00000000-0005-0000-0000-0000385E0000}"/>
    <cellStyle name="Note 2 8 2 3 2 6" xfId="24109" xr:uid="{00000000-0005-0000-0000-0000395E0000}"/>
    <cellStyle name="Note 2 8 2 3 3" xfId="24110" xr:uid="{00000000-0005-0000-0000-00003A5E0000}"/>
    <cellStyle name="Note 2 8 2 3 3 2" xfId="24111" xr:uid="{00000000-0005-0000-0000-00003B5E0000}"/>
    <cellStyle name="Note 2 8 2 3 3 2 2" xfId="24112" xr:uid="{00000000-0005-0000-0000-00003C5E0000}"/>
    <cellStyle name="Note 2 8 2 3 3 3" xfId="24113" xr:uid="{00000000-0005-0000-0000-00003D5E0000}"/>
    <cellStyle name="Note 2 8 2 3 3 3 2" xfId="24114" xr:uid="{00000000-0005-0000-0000-00003E5E0000}"/>
    <cellStyle name="Note 2 8 2 3 3 4" xfId="24115" xr:uid="{00000000-0005-0000-0000-00003F5E0000}"/>
    <cellStyle name="Note 2 8 2 3 3 4 2" xfId="24116" xr:uid="{00000000-0005-0000-0000-0000405E0000}"/>
    <cellStyle name="Note 2 8 2 3 3 5" xfId="24117" xr:uid="{00000000-0005-0000-0000-0000415E0000}"/>
    <cellStyle name="Note 2 8 2 3 3 6" xfId="24118" xr:uid="{00000000-0005-0000-0000-0000425E0000}"/>
    <cellStyle name="Note 2 8 2 3 4" xfId="24119" xr:uid="{00000000-0005-0000-0000-0000435E0000}"/>
    <cellStyle name="Note 2 8 2 3 4 2" xfId="24120" xr:uid="{00000000-0005-0000-0000-0000445E0000}"/>
    <cellStyle name="Note 2 8 2 3 5" xfId="24121" xr:uid="{00000000-0005-0000-0000-0000455E0000}"/>
    <cellStyle name="Note 2 8 2 3 5 2" xfId="24122" xr:uid="{00000000-0005-0000-0000-0000465E0000}"/>
    <cellStyle name="Note 2 8 2 3 6" xfId="24123" xr:uid="{00000000-0005-0000-0000-0000475E0000}"/>
    <cellStyle name="Note 2 8 2 3 7" xfId="24124" xr:uid="{00000000-0005-0000-0000-0000485E0000}"/>
    <cellStyle name="Note 2 8 2 3 8" xfId="24125" xr:uid="{00000000-0005-0000-0000-0000495E0000}"/>
    <cellStyle name="Note 2 8 2 4" xfId="24126" xr:uid="{00000000-0005-0000-0000-00004A5E0000}"/>
    <cellStyle name="Note 2 8 2 4 2" xfId="24127" xr:uid="{00000000-0005-0000-0000-00004B5E0000}"/>
    <cellStyle name="Note 2 8 2 4 2 2" xfId="24128" xr:uid="{00000000-0005-0000-0000-00004C5E0000}"/>
    <cellStyle name="Note 2 8 2 4 2 2 2" xfId="24129" xr:uid="{00000000-0005-0000-0000-00004D5E0000}"/>
    <cellStyle name="Note 2 8 2 4 2 3" xfId="24130" xr:uid="{00000000-0005-0000-0000-00004E5E0000}"/>
    <cellStyle name="Note 2 8 2 4 2 3 2" xfId="24131" xr:uid="{00000000-0005-0000-0000-00004F5E0000}"/>
    <cellStyle name="Note 2 8 2 4 2 4" xfId="24132" xr:uid="{00000000-0005-0000-0000-0000505E0000}"/>
    <cellStyle name="Note 2 8 2 4 2 4 2" xfId="24133" xr:uid="{00000000-0005-0000-0000-0000515E0000}"/>
    <cellStyle name="Note 2 8 2 4 2 5" xfId="24134" xr:uid="{00000000-0005-0000-0000-0000525E0000}"/>
    <cellStyle name="Note 2 8 2 4 2 6" xfId="24135" xr:uid="{00000000-0005-0000-0000-0000535E0000}"/>
    <cellStyle name="Note 2 8 2 4 3" xfId="24136" xr:uid="{00000000-0005-0000-0000-0000545E0000}"/>
    <cellStyle name="Note 2 8 2 4 3 2" xfId="24137" xr:uid="{00000000-0005-0000-0000-0000555E0000}"/>
    <cellStyle name="Note 2 8 2 4 3 2 2" xfId="24138" xr:uid="{00000000-0005-0000-0000-0000565E0000}"/>
    <cellStyle name="Note 2 8 2 4 3 3" xfId="24139" xr:uid="{00000000-0005-0000-0000-0000575E0000}"/>
    <cellStyle name="Note 2 8 2 4 3 4" xfId="24140" xr:uid="{00000000-0005-0000-0000-0000585E0000}"/>
    <cellStyle name="Note 2 8 2 4 3 5" xfId="24141" xr:uid="{00000000-0005-0000-0000-0000595E0000}"/>
    <cellStyle name="Note 2 8 2 4 3 6" xfId="24142" xr:uid="{00000000-0005-0000-0000-00005A5E0000}"/>
    <cellStyle name="Note 2 8 2 4 4" xfId="24143" xr:uid="{00000000-0005-0000-0000-00005B5E0000}"/>
    <cellStyle name="Note 2 8 2 4 4 2" xfId="24144" xr:uid="{00000000-0005-0000-0000-00005C5E0000}"/>
    <cellStyle name="Note 2 8 2 4 5" xfId="24145" xr:uid="{00000000-0005-0000-0000-00005D5E0000}"/>
    <cellStyle name="Note 2 8 2 4 6" xfId="24146" xr:uid="{00000000-0005-0000-0000-00005E5E0000}"/>
    <cellStyle name="Note 2 8 2 4 7" xfId="24147" xr:uid="{00000000-0005-0000-0000-00005F5E0000}"/>
    <cellStyle name="Note 2 8 2 4 8" xfId="24148" xr:uid="{00000000-0005-0000-0000-0000605E0000}"/>
    <cellStyle name="Note 2 8 2 5" xfId="24149" xr:uid="{00000000-0005-0000-0000-0000615E0000}"/>
    <cellStyle name="Note 2 8 2 5 2" xfId="24150" xr:uid="{00000000-0005-0000-0000-0000625E0000}"/>
    <cellStyle name="Note 2 8 2 5 2 2" xfId="24151" xr:uid="{00000000-0005-0000-0000-0000635E0000}"/>
    <cellStyle name="Note 2 8 2 5 2 2 2" xfId="24152" xr:uid="{00000000-0005-0000-0000-0000645E0000}"/>
    <cellStyle name="Note 2 8 2 5 2 3" xfId="24153" xr:uid="{00000000-0005-0000-0000-0000655E0000}"/>
    <cellStyle name="Note 2 8 2 5 2 4" xfId="24154" xr:uid="{00000000-0005-0000-0000-0000665E0000}"/>
    <cellStyle name="Note 2 8 2 5 2 5" xfId="24155" xr:uid="{00000000-0005-0000-0000-0000675E0000}"/>
    <cellStyle name="Note 2 8 2 5 2 6" xfId="24156" xr:uid="{00000000-0005-0000-0000-0000685E0000}"/>
    <cellStyle name="Note 2 8 2 5 3" xfId="24157" xr:uid="{00000000-0005-0000-0000-0000695E0000}"/>
    <cellStyle name="Note 2 8 2 5 3 2" xfId="24158" xr:uid="{00000000-0005-0000-0000-00006A5E0000}"/>
    <cellStyle name="Note 2 8 2 5 3 2 2" xfId="24159" xr:uid="{00000000-0005-0000-0000-00006B5E0000}"/>
    <cellStyle name="Note 2 8 2 5 3 3" xfId="24160" xr:uid="{00000000-0005-0000-0000-00006C5E0000}"/>
    <cellStyle name="Note 2 8 2 5 3 4" xfId="24161" xr:uid="{00000000-0005-0000-0000-00006D5E0000}"/>
    <cellStyle name="Note 2 8 2 5 3 5" xfId="24162" xr:uid="{00000000-0005-0000-0000-00006E5E0000}"/>
    <cellStyle name="Note 2 8 2 5 3 6" xfId="24163" xr:uid="{00000000-0005-0000-0000-00006F5E0000}"/>
    <cellStyle name="Note 2 8 2 5 4" xfId="24164" xr:uid="{00000000-0005-0000-0000-0000705E0000}"/>
    <cellStyle name="Note 2 8 2 5 4 2" xfId="24165" xr:uid="{00000000-0005-0000-0000-0000715E0000}"/>
    <cellStyle name="Note 2 8 2 5 5" xfId="24166" xr:uid="{00000000-0005-0000-0000-0000725E0000}"/>
    <cellStyle name="Note 2 8 2 5 5 2" xfId="24167" xr:uid="{00000000-0005-0000-0000-0000735E0000}"/>
    <cellStyle name="Note 2 8 2 5 6" xfId="24168" xr:uid="{00000000-0005-0000-0000-0000745E0000}"/>
    <cellStyle name="Note 2 8 2 5 7" xfId="24169" xr:uid="{00000000-0005-0000-0000-0000755E0000}"/>
    <cellStyle name="Note 2 8 2 5 8" xfId="24170" xr:uid="{00000000-0005-0000-0000-0000765E0000}"/>
    <cellStyle name="Note 2 8 2 6" xfId="24171" xr:uid="{00000000-0005-0000-0000-0000775E0000}"/>
    <cellStyle name="Note 2 8 2 6 2" xfId="24172" xr:uid="{00000000-0005-0000-0000-0000785E0000}"/>
    <cellStyle name="Note 2 8 2 6 2 2" xfId="24173" xr:uid="{00000000-0005-0000-0000-0000795E0000}"/>
    <cellStyle name="Note 2 8 2 6 2 2 2" xfId="24174" xr:uid="{00000000-0005-0000-0000-00007A5E0000}"/>
    <cellStyle name="Note 2 8 2 6 2 3" xfId="24175" xr:uid="{00000000-0005-0000-0000-00007B5E0000}"/>
    <cellStyle name="Note 2 8 2 6 2 4" xfId="24176" xr:uid="{00000000-0005-0000-0000-00007C5E0000}"/>
    <cellStyle name="Note 2 8 2 6 2 5" xfId="24177" xr:uid="{00000000-0005-0000-0000-00007D5E0000}"/>
    <cellStyle name="Note 2 8 2 6 2 6" xfId="24178" xr:uid="{00000000-0005-0000-0000-00007E5E0000}"/>
    <cellStyle name="Note 2 8 2 6 3" xfId="24179" xr:uid="{00000000-0005-0000-0000-00007F5E0000}"/>
    <cellStyle name="Note 2 8 2 6 3 2" xfId="24180" xr:uid="{00000000-0005-0000-0000-0000805E0000}"/>
    <cellStyle name="Note 2 8 2 6 3 3" xfId="24181" xr:uid="{00000000-0005-0000-0000-0000815E0000}"/>
    <cellStyle name="Note 2 8 2 6 3 4" xfId="24182" xr:uid="{00000000-0005-0000-0000-0000825E0000}"/>
    <cellStyle name="Note 2 8 2 6 3 5" xfId="24183" xr:uid="{00000000-0005-0000-0000-0000835E0000}"/>
    <cellStyle name="Note 2 8 2 6 3 6" xfId="24184" xr:uid="{00000000-0005-0000-0000-0000845E0000}"/>
    <cellStyle name="Note 2 8 2 6 4" xfId="24185" xr:uid="{00000000-0005-0000-0000-0000855E0000}"/>
    <cellStyle name="Note 2 8 2 6 5" xfId="24186" xr:uid="{00000000-0005-0000-0000-0000865E0000}"/>
    <cellStyle name="Note 2 8 2 6 6" xfId="24187" xr:uid="{00000000-0005-0000-0000-0000875E0000}"/>
    <cellStyle name="Note 2 8 2 6 7" xfId="24188" xr:uid="{00000000-0005-0000-0000-0000885E0000}"/>
    <cellStyle name="Note 2 8 2 6 8" xfId="24189" xr:uid="{00000000-0005-0000-0000-0000895E0000}"/>
    <cellStyle name="Note 2 8 2 7" xfId="24190" xr:uid="{00000000-0005-0000-0000-00008A5E0000}"/>
    <cellStyle name="Note 2 8 2 7 2" xfId="24191" xr:uid="{00000000-0005-0000-0000-00008B5E0000}"/>
    <cellStyle name="Note 2 8 2 7 2 2" xfId="24192" xr:uid="{00000000-0005-0000-0000-00008C5E0000}"/>
    <cellStyle name="Note 2 8 2 7 2 3" xfId="24193" xr:uid="{00000000-0005-0000-0000-00008D5E0000}"/>
    <cellStyle name="Note 2 8 2 7 2 4" xfId="24194" xr:uid="{00000000-0005-0000-0000-00008E5E0000}"/>
    <cellStyle name="Note 2 8 2 7 2 5" xfId="24195" xr:uid="{00000000-0005-0000-0000-00008F5E0000}"/>
    <cellStyle name="Note 2 8 2 7 2 6" xfId="24196" xr:uid="{00000000-0005-0000-0000-0000905E0000}"/>
    <cellStyle name="Note 2 8 2 7 3" xfId="24197" xr:uid="{00000000-0005-0000-0000-0000915E0000}"/>
    <cellStyle name="Note 2 8 2 7 3 2" xfId="24198" xr:uid="{00000000-0005-0000-0000-0000925E0000}"/>
    <cellStyle name="Note 2 8 2 7 3 3" xfId="24199" xr:uid="{00000000-0005-0000-0000-0000935E0000}"/>
    <cellStyle name="Note 2 8 2 7 3 4" xfId="24200" xr:uid="{00000000-0005-0000-0000-0000945E0000}"/>
    <cellStyle name="Note 2 8 2 7 3 5" xfId="24201" xr:uid="{00000000-0005-0000-0000-0000955E0000}"/>
    <cellStyle name="Note 2 8 2 7 3 6" xfId="24202" xr:uid="{00000000-0005-0000-0000-0000965E0000}"/>
    <cellStyle name="Note 2 8 2 7 4" xfId="24203" xr:uid="{00000000-0005-0000-0000-0000975E0000}"/>
    <cellStyle name="Note 2 8 2 7 4 2" xfId="24204" xr:uid="{00000000-0005-0000-0000-0000985E0000}"/>
    <cellStyle name="Note 2 8 2 7 5" xfId="24205" xr:uid="{00000000-0005-0000-0000-0000995E0000}"/>
    <cellStyle name="Note 2 8 2 7 6" xfId="24206" xr:uid="{00000000-0005-0000-0000-00009A5E0000}"/>
    <cellStyle name="Note 2 8 2 7 7" xfId="24207" xr:uid="{00000000-0005-0000-0000-00009B5E0000}"/>
    <cellStyle name="Note 2 8 2 7 8" xfId="24208" xr:uid="{00000000-0005-0000-0000-00009C5E0000}"/>
    <cellStyle name="Note 2 8 2 8" xfId="24209" xr:uid="{00000000-0005-0000-0000-00009D5E0000}"/>
    <cellStyle name="Note 2 8 2 8 2" xfId="24210" xr:uid="{00000000-0005-0000-0000-00009E5E0000}"/>
    <cellStyle name="Note 2 8 2 8 2 2" xfId="24211" xr:uid="{00000000-0005-0000-0000-00009F5E0000}"/>
    <cellStyle name="Note 2 8 2 8 2 3" xfId="24212" xr:uid="{00000000-0005-0000-0000-0000A05E0000}"/>
    <cellStyle name="Note 2 8 2 8 2 4" xfId="24213" xr:uid="{00000000-0005-0000-0000-0000A15E0000}"/>
    <cellStyle name="Note 2 8 2 8 2 5" xfId="24214" xr:uid="{00000000-0005-0000-0000-0000A25E0000}"/>
    <cellStyle name="Note 2 8 2 8 2 6" xfId="24215" xr:uid="{00000000-0005-0000-0000-0000A35E0000}"/>
    <cellStyle name="Note 2 8 2 8 3" xfId="24216" xr:uid="{00000000-0005-0000-0000-0000A45E0000}"/>
    <cellStyle name="Note 2 8 2 8 3 2" xfId="24217" xr:uid="{00000000-0005-0000-0000-0000A55E0000}"/>
    <cellStyle name="Note 2 8 2 8 3 3" xfId="24218" xr:uid="{00000000-0005-0000-0000-0000A65E0000}"/>
    <cellStyle name="Note 2 8 2 8 3 4" xfId="24219" xr:uid="{00000000-0005-0000-0000-0000A75E0000}"/>
    <cellStyle name="Note 2 8 2 8 3 5" xfId="24220" xr:uid="{00000000-0005-0000-0000-0000A85E0000}"/>
    <cellStyle name="Note 2 8 2 8 3 6" xfId="24221" xr:uid="{00000000-0005-0000-0000-0000A95E0000}"/>
    <cellStyle name="Note 2 8 2 8 4" xfId="24222" xr:uid="{00000000-0005-0000-0000-0000AA5E0000}"/>
    <cellStyle name="Note 2 8 2 8 4 2" xfId="24223" xr:uid="{00000000-0005-0000-0000-0000AB5E0000}"/>
    <cellStyle name="Note 2 8 2 8 5" xfId="24224" xr:uid="{00000000-0005-0000-0000-0000AC5E0000}"/>
    <cellStyle name="Note 2 8 2 8 6" xfId="24225" xr:uid="{00000000-0005-0000-0000-0000AD5E0000}"/>
    <cellStyle name="Note 2 8 2 8 7" xfId="24226" xr:uid="{00000000-0005-0000-0000-0000AE5E0000}"/>
    <cellStyle name="Note 2 8 2 8 8" xfId="24227" xr:uid="{00000000-0005-0000-0000-0000AF5E0000}"/>
    <cellStyle name="Note 2 8 2 9" xfId="24228" xr:uid="{00000000-0005-0000-0000-0000B05E0000}"/>
    <cellStyle name="Note 2 8 2 9 2" xfId="24229" xr:uid="{00000000-0005-0000-0000-0000B15E0000}"/>
    <cellStyle name="Note 2 8 2 9 2 2" xfId="24230" xr:uid="{00000000-0005-0000-0000-0000B25E0000}"/>
    <cellStyle name="Note 2 8 2 9 2 3" xfId="24231" xr:uid="{00000000-0005-0000-0000-0000B35E0000}"/>
    <cellStyle name="Note 2 8 2 9 2 4" xfId="24232" xr:uid="{00000000-0005-0000-0000-0000B45E0000}"/>
    <cellStyle name="Note 2 8 2 9 2 5" xfId="24233" xr:uid="{00000000-0005-0000-0000-0000B55E0000}"/>
    <cellStyle name="Note 2 8 2 9 2 6" xfId="24234" xr:uid="{00000000-0005-0000-0000-0000B65E0000}"/>
    <cellStyle name="Note 2 8 2 9 3" xfId="24235" xr:uid="{00000000-0005-0000-0000-0000B75E0000}"/>
    <cellStyle name="Note 2 8 2 9 3 2" xfId="24236" xr:uid="{00000000-0005-0000-0000-0000B85E0000}"/>
    <cellStyle name="Note 2 8 2 9 3 3" xfId="24237" xr:uid="{00000000-0005-0000-0000-0000B95E0000}"/>
    <cellStyle name="Note 2 8 2 9 3 4" xfId="24238" xr:uid="{00000000-0005-0000-0000-0000BA5E0000}"/>
    <cellStyle name="Note 2 8 2 9 3 5" xfId="24239" xr:uid="{00000000-0005-0000-0000-0000BB5E0000}"/>
    <cellStyle name="Note 2 8 2 9 3 6" xfId="24240" xr:uid="{00000000-0005-0000-0000-0000BC5E0000}"/>
    <cellStyle name="Note 2 8 2 9 4" xfId="24241" xr:uid="{00000000-0005-0000-0000-0000BD5E0000}"/>
    <cellStyle name="Note 2 8 2 9 5" xfId="24242" xr:uid="{00000000-0005-0000-0000-0000BE5E0000}"/>
    <cellStyle name="Note 2 8 2 9 6" xfId="24243" xr:uid="{00000000-0005-0000-0000-0000BF5E0000}"/>
    <cellStyle name="Note 2 8 2 9 7" xfId="24244" xr:uid="{00000000-0005-0000-0000-0000C05E0000}"/>
    <cellStyle name="Note 2 8 2 9 8" xfId="24245" xr:uid="{00000000-0005-0000-0000-0000C15E0000}"/>
    <cellStyle name="Note 2 8 3" xfId="24246" xr:uid="{00000000-0005-0000-0000-0000C25E0000}"/>
    <cellStyle name="Note 2 8 3 2" xfId="24247" xr:uid="{00000000-0005-0000-0000-0000C35E0000}"/>
    <cellStyle name="Note 2 8 3 3" xfId="24248" xr:uid="{00000000-0005-0000-0000-0000C45E0000}"/>
    <cellStyle name="Note 2 8 3 3 2" xfId="24249" xr:uid="{00000000-0005-0000-0000-0000C55E0000}"/>
    <cellStyle name="Note 2 8 3 3 2 2" xfId="24250" xr:uid="{00000000-0005-0000-0000-0000C65E0000}"/>
    <cellStyle name="Note 2 8 3 3 2 2 2" xfId="24251" xr:uid="{00000000-0005-0000-0000-0000C75E0000}"/>
    <cellStyle name="Note 2 8 3 3 2 2 2 2" xfId="24252" xr:uid="{00000000-0005-0000-0000-0000C85E0000}"/>
    <cellStyle name="Note 2 8 3 3 2 2 3" xfId="24253" xr:uid="{00000000-0005-0000-0000-0000C95E0000}"/>
    <cellStyle name="Note 2 8 3 3 2 3" xfId="24254" xr:uid="{00000000-0005-0000-0000-0000CA5E0000}"/>
    <cellStyle name="Note 2 8 3 3 2 3 2" xfId="24255" xr:uid="{00000000-0005-0000-0000-0000CB5E0000}"/>
    <cellStyle name="Note 2 8 3 3 2 4" xfId="24256" xr:uid="{00000000-0005-0000-0000-0000CC5E0000}"/>
    <cellStyle name="Note 2 8 3 3 2 4 2" xfId="24257" xr:uid="{00000000-0005-0000-0000-0000CD5E0000}"/>
    <cellStyle name="Note 2 8 3 3 2 5" xfId="24258" xr:uid="{00000000-0005-0000-0000-0000CE5E0000}"/>
    <cellStyle name="Note 2 8 3 3 3" xfId="24259" xr:uid="{00000000-0005-0000-0000-0000CF5E0000}"/>
    <cellStyle name="Note 2 8 3 3 3 2" xfId="24260" xr:uid="{00000000-0005-0000-0000-0000D05E0000}"/>
    <cellStyle name="Note 2 8 3 3 3 2 2" xfId="24261" xr:uid="{00000000-0005-0000-0000-0000D15E0000}"/>
    <cellStyle name="Note 2 8 3 3 3 2 2 2" xfId="24262" xr:uid="{00000000-0005-0000-0000-0000D25E0000}"/>
    <cellStyle name="Note 2 8 3 3 3 2 3" xfId="24263" xr:uid="{00000000-0005-0000-0000-0000D35E0000}"/>
    <cellStyle name="Note 2 8 3 3 3 3" xfId="24264" xr:uid="{00000000-0005-0000-0000-0000D45E0000}"/>
    <cellStyle name="Note 2 8 3 3 3 3 2" xfId="24265" xr:uid="{00000000-0005-0000-0000-0000D55E0000}"/>
    <cellStyle name="Note 2 8 3 3 3 4" xfId="24266" xr:uid="{00000000-0005-0000-0000-0000D65E0000}"/>
    <cellStyle name="Note 2 8 3 3 3 4 2" xfId="24267" xr:uid="{00000000-0005-0000-0000-0000D75E0000}"/>
    <cellStyle name="Note 2 8 3 3 3 5" xfId="24268" xr:uid="{00000000-0005-0000-0000-0000D85E0000}"/>
    <cellStyle name="Note 2 8 3 3 4" xfId="24269" xr:uid="{00000000-0005-0000-0000-0000D95E0000}"/>
    <cellStyle name="Note 2 8 3 3 4 2" xfId="24270" xr:uid="{00000000-0005-0000-0000-0000DA5E0000}"/>
    <cellStyle name="Note 2 8 3 3 5" xfId="24271" xr:uid="{00000000-0005-0000-0000-0000DB5E0000}"/>
    <cellStyle name="Note 2 8 3 3 5 2" xfId="24272" xr:uid="{00000000-0005-0000-0000-0000DC5E0000}"/>
    <cellStyle name="Note 2 8 3 3 6" xfId="24273" xr:uid="{00000000-0005-0000-0000-0000DD5E0000}"/>
    <cellStyle name="Note 2 8 3 3 7" xfId="24274" xr:uid="{00000000-0005-0000-0000-0000DE5E0000}"/>
    <cellStyle name="Note 2 8 3 4" xfId="24275" xr:uid="{00000000-0005-0000-0000-0000DF5E0000}"/>
    <cellStyle name="Note 2 8 3 4 2" xfId="24276" xr:uid="{00000000-0005-0000-0000-0000E05E0000}"/>
    <cellStyle name="Note 2 8 3 4 2 2" xfId="24277" xr:uid="{00000000-0005-0000-0000-0000E15E0000}"/>
    <cellStyle name="Note 2 8 3 4 2 2 2" xfId="24278" xr:uid="{00000000-0005-0000-0000-0000E25E0000}"/>
    <cellStyle name="Note 2 8 3 4 2 3" xfId="24279" xr:uid="{00000000-0005-0000-0000-0000E35E0000}"/>
    <cellStyle name="Note 2 8 3 4 3" xfId="24280" xr:uid="{00000000-0005-0000-0000-0000E45E0000}"/>
    <cellStyle name="Note 2 8 3 4 3 2" xfId="24281" xr:uid="{00000000-0005-0000-0000-0000E55E0000}"/>
    <cellStyle name="Note 2 8 3 4 4" xfId="24282" xr:uid="{00000000-0005-0000-0000-0000E65E0000}"/>
    <cellStyle name="Note 2 8 3 4 4 2" xfId="24283" xr:uid="{00000000-0005-0000-0000-0000E75E0000}"/>
    <cellStyle name="Note 2 8 3 4 5" xfId="24284" xr:uid="{00000000-0005-0000-0000-0000E85E0000}"/>
    <cellStyle name="Note 2 8 3 5" xfId="24285" xr:uid="{00000000-0005-0000-0000-0000E95E0000}"/>
    <cellStyle name="Note 2 8 3 5 2" xfId="24286" xr:uid="{00000000-0005-0000-0000-0000EA5E0000}"/>
    <cellStyle name="Note 2 8 3 5 2 2" xfId="24287" xr:uid="{00000000-0005-0000-0000-0000EB5E0000}"/>
    <cellStyle name="Note 2 8 3 5 2 2 2" xfId="24288" xr:uid="{00000000-0005-0000-0000-0000EC5E0000}"/>
    <cellStyle name="Note 2 8 3 5 2 3" xfId="24289" xr:uid="{00000000-0005-0000-0000-0000ED5E0000}"/>
    <cellStyle name="Note 2 8 3 5 3" xfId="24290" xr:uid="{00000000-0005-0000-0000-0000EE5E0000}"/>
    <cellStyle name="Note 2 8 3 5 3 2" xfId="24291" xr:uid="{00000000-0005-0000-0000-0000EF5E0000}"/>
    <cellStyle name="Note 2 8 3 5 4" xfId="24292" xr:uid="{00000000-0005-0000-0000-0000F05E0000}"/>
    <cellStyle name="Note 2 8 3 5 4 2" xfId="24293" xr:uid="{00000000-0005-0000-0000-0000F15E0000}"/>
    <cellStyle name="Note 2 8 3 5 5" xfId="24294" xr:uid="{00000000-0005-0000-0000-0000F25E0000}"/>
    <cellStyle name="Note 2 8 3 6" xfId="24295" xr:uid="{00000000-0005-0000-0000-0000F35E0000}"/>
    <cellStyle name="Note 2 8 3 6 2" xfId="24296" xr:uid="{00000000-0005-0000-0000-0000F45E0000}"/>
    <cellStyle name="Note 2 8 3 7" xfId="24297" xr:uid="{00000000-0005-0000-0000-0000F55E0000}"/>
    <cellStyle name="Note 2 8 3 7 2" xfId="24298" xr:uid="{00000000-0005-0000-0000-0000F65E0000}"/>
    <cellStyle name="Note 2 8 3 8" xfId="24299" xr:uid="{00000000-0005-0000-0000-0000F75E0000}"/>
    <cellStyle name="Note 2 8 3 8 2" xfId="24300" xr:uid="{00000000-0005-0000-0000-0000F85E0000}"/>
    <cellStyle name="Note 2 8 3 9" xfId="24301" xr:uid="{00000000-0005-0000-0000-0000F95E0000}"/>
    <cellStyle name="Note 2 8 4" xfId="24302" xr:uid="{00000000-0005-0000-0000-0000FA5E0000}"/>
    <cellStyle name="Note 2 8 4 2" xfId="24303" xr:uid="{00000000-0005-0000-0000-0000FB5E0000}"/>
    <cellStyle name="Note 2 8 4 2 2" xfId="24304" xr:uid="{00000000-0005-0000-0000-0000FC5E0000}"/>
    <cellStyle name="Note 2 8 4 2 2 2" xfId="24305" xr:uid="{00000000-0005-0000-0000-0000FD5E0000}"/>
    <cellStyle name="Note 2 8 4 2 2 2 2" xfId="24306" xr:uid="{00000000-0005-0000-0000-0000FE5E0000}"/>
    <cellStyle name="Note 2 8 4 2 2 2 2 2" xfId="24307" xr:uid="{00000000-0005-0000-0000-0000FF5E0000}"/>
    <cellStyle name="Note 2 8 4 2 2 2 3" xfId="24308" xr:uid="{00000000-0005-0000-0000-0000005F0000}"/>
    <cellStyle name="Note 2 8 4 2 2 2 3 2" xfId="24309" xr:uid="{00000000-0005-0000-0000-0000015F0000}"/>
    <cellStyle name="Note 2 8 4 2 2 2 4" xfId="24310" xr:uid="{00000000-0005-0000-0000-0000025F0000}"/>
    <cellStyle name="Note 2 8 4 2 2 3" xfId="24311" xr:uid="{00000000-0005-0000-0000-0000035F0000}"/>
    <cellStyle name="Note 2 8 4 2 2 3 2" xfId="24312" xr:uid="{00000000-0005-0000-0000-0000045F0000}"/>
    <cellStyle name="Note 2 8 4 2 2 4" xfId="24313" xr:uid="{00000000-0005-0000-0000-0000055F0000}"/>
    <cellStyle name="Note 2 8 4 2 2 4 2" xfId="24314" xr:uid="{00000000-0005-0000-0000-0000065F0000}"/>
    <cellStyle name="Note 2 8 4 2 2 5" xfId="24315" xr:uid="{00000000-0005-0000-0000-0000075F0000}"/>
    <cellStyle name="Note 2 8 4 2 2 5 2" xfId="24316" xr:uid="{00000000-0005-0000-0000-0000085F0000}"/>
    <cellStyle name="Note 2 8 4 2 2 6" xfId="24317" xr:uid="{00000000-0005-0000-0000-0000095F0000}"/>
    <cellStyle name="Note 2 8 4 2 3" xfId="24318" xr:uid="{00000000-0005-0000-0000-00000A5F0000}"/>
    <cellStyle name="Note 2 8 4 2 3 2" xfId="24319" xr:uid="{00000000-0005-0000-0000-00000B5F0000}"/>
    <cellStyle name="Note 2 8 4 2 3 2 2" xfId="24320" xr:uid="{00000000-0005-0000-0000-00000C5F0000}"/>
    <cellStyle name="Note 2 8 4 2 3 3" xfId="24321" xr:uid="{00000000-0005-0000-0000-00000D5F0000}"/>
    <cellStyle name="Note 2 8 4 2 3 3 2" xfId="24322" xr:uid="{00000000-0005-0000-0000-00000E5F0000}"/>
    <cellStyle name="Note 2 8 4 2 3 4" xfId="24323" xr:uid="{00000000-0005-0000-0000-00000F5F0000}"/>
    <cellStyle name="Note 2 8 4 2 4" xfId="24324" xr:uid="{00000000-0005-0000-0000-0000105F0000}"/>
    <cellStyle name="Note 2 8 4 2 4 2" xfId="24325" xr:uid="{00000000-0005-0000-0000-0000115F0000}"/>
    <cellStyle name="Note 2 8 4 2 5" xfId="24326" xr:uid="{00000000-0005-0000-0000-0000125F0000}"/>
    <cellStyle name="Note 2 8 4 2 5 2" xfId="24327" xr:uid="{00000000-0005-0000-0000-0000135F0000}"/>
    <cellStyle name="Note 2 8 4 2 6" xfId="24328" xr:uid="{00000000-0005-0000-0000-0000145F0000}"/>
    <cellStyle name="Note 2 8 4 2 6 2" xfId="24329" xr:uid="{00000000-0005-0000-0000-0000155F0000}"/>
    <cellStyle name="Note 2 8 4 2 7" xfId="24330" xr:uid="{00000000-0005-0000-0000-0000165F0000}"/>
    <cellStyle name="Note 2 8 4 2 7 2" xfId="24331" xr:uid="{00000000-0005-0000-0000-0000175F0000}"/>
    <cellStyle name="Note 2 8 4 2 8" xfId="24332" xr:uid="{00000000-0005-0000-0000-0000185F0000}"/>
    <cellStyle name="Note 2 8 4 3" xfId="24333" xr:uid="{00000000-0005-0000-0000-0000195F0000}"/>
    <cellStyle name="Note 2 8 4 3 2" xfId="24334" xr:uid="{00000000-0005-0000-0000-00001A5F0000}"/>
    <cellStyle name="Note 2 8 4 3 2 2" xfId="24335" xr:uid="{00000000-0005-0000-0000-00001B5F0000}"/>
    <cellStyle name="Note 2 8 4 3 2 2 2" xfId="24336" xr:uid="{00000000-0005-0000-0000-00001C5F0000}"/>
    <cellStyle name="Note 2 8 4 3 2 3" xfId="24337" xr:uid="{00000000-0005-0000-0000-00001D5F0000}"/>
    <cellStyle name="Note 2 8 4 3 2 3 2" xfId="24338" xr:uid="{00000000-0005-0000-0000-00001E5F0000}"/>
    <cellStyle name="Note 2 8 4 3 2 4" xfId="24339" xr:uid="{00000000-0005-0000-0000-00001F5F0000}"/>
    <cellStyle name="Note 2 8 4 3 2 4 2" xfId="24340" xr:uid="{00000000-0005-0000-0000-0000205F0000}"/>
    <cellStyle name="Note 2 8 4 3 2 5" xfId="24341" xr:uid="{00000000-0005-0000-0000-0000215F0000}"/>
    <cellStyle name="Note 2 8 4 3 3" xfId="24342" xr:uid="{00000000-0005-0000-0000-0000225F0000}"/>
    <cellStyle name="Note 2 8 4 3 3 2" xfId="24343" xr:uid="{00000000-0005-0000-0000-0000235F0000}"/>
    <cellStyle name="Note 2 8 4 3 4" xfId="24344" xr:uid="{00000000-0005-0000-0000-0000245F0000}"/>
    <cellStyle name="Note 2 8 4 3 4 2" xfId="24345" xr:uid="{00000000-0005-0000-0000-0000255F0000}"/>
    <cellStyle name="Note 2 8 4 3 5" xfId="24346" xr:uid="{00000000-0005-0000-0000-0000265F0000}"/>
    <cellStyle name="Note 2 8 4 3 5 2" xfId="24347" xr:uid="{00000000-0005-0000-0000-0000275F0000}"/>
    <cellStyle name="Note 2 8 4 3 6" xfId="24348" xr:uid="{00000000-0005-0000-0000-0000285F0000}"/>
    <cellStyle name="Note 2 8 4 3 6 2" xfId="24349" xr:uid="{00000000-0005-0000-0000-0000295F0000}"/>
    <cellStyle name="Note 2 8 4 3 7" xfId="24350" xr:uid="{00000000-0005-0000-0000-00002A5F0000}"/>
    <cellStyle name="Note 2 8 4 4" xfId="24351" xr:uid="{00000000-0005-0000-0000-00002B5F0000}"/>
    <cellStyle name="Note 2 8 4 4 2" xfId="24352" xr:uid="{00000000-0005-0000-0000-00002C5F0000}"/>
    <cellStyle name="Note 2 8 4 4 2 2" xfId="24353" xr:uid="{00000000-0005-0000-0000-00002D5F0000}"/>
    <cellStyle name="Note 2 8 4 4 3" xfId="24354" xr:uid="{00000000-0005-0000-0000-00002E5F0000}"/>
    <cellStyle name="Note 2 8 4 4 3 2" xfId="24355" xr:uid="{00000000-0005-0000-0000-00002F5F0000}"/>
    <cellStyle name="Note 2 8 4 4 4" xfId="24356" xr:uid="{00000000-0005-0000-0000-0000305F0000}"/>
    <cellStyle name="Note 2 8 4 5" xfId="24357" xr:uid="{00000000-0005-0000-0000-0000315F0000}"/>
    <cellStyle name="Note 2 8 4 5 2" xfId="24358" xr:uid="{00000000-0005-0000-0000-0000325F0000}"/>
    <cellStyle name="Note 2 8 4 6" xfId="24359" xr:uid="{00000000-0005-0000-0000-0000335F0000}"/>
    <cellStyle name="Note 2 8 4 6 2" xfId="24360" xr:uid="{00000000-0005-0000-0000-0000345F0000}"/>
    <cellStyle name="Note 2 8 4 7" xfId="24361" xr:uid="{00000000-0005-0000-0000-0000355F0000}"/>
    <cellStyle name="Note 2 8 4 7 2" xfId="24362" xr:uid="{00000000-0005-0000-0000-0000365F0000}"/>
    <cellStyle name="Note 2 8 4 8" xfId="24363" xr:uid="{00000000-0005-0000-0000-0000375F0000}"/>
    <cellStyle name="Note 2 8 4 9" xfId="24364" xr:uid="{00000000-0005-0000-0000-0000385F0000}"/>
    <cellStyle name="Note 2 8 5" xfId="24365" xr:uid="{00000000-0005-0000-0000-0000395F0000}"/>
    <cellStyle name="Note 2 8 5 2" xfId="24366" xr:uid="{00000000-0005-0000-0000-00003A5F0000}"/>
    <cellStyle name="Note 2 8 5 2 2" xfId="24367" xr:uid="{00000000-0005-0000-0000-00003B5F0000}"/>
    <cellStyle name="Note 2 8 5 2 2 2" xfId="24368" xr:uid="{00000000-0005-0000-0000-00003C5F0000}"/>
    <cellStyle name="Note 2 8 5 2 3" xfId="24369" xr:uid="{00000000-0005-0000-0000-00003D5F0000}"/>
    <cellStyle name="Note 2 8 5 3" xfId="24370" xr:uid="{00000000-0005-0000-0000-00003E5F0000}"/>
    <cellStyle name="Note 2 8 5 3 2" xfId="24371" xr:uid="{00000000-0005-0000-0000-00003F5F0000}"/>
    <cellStyle name="Note 2 8 5 3 2 2" xfId="24372" xr:uid="{00000000-0005-0000-0000-0000405F0000}"/>
    <cellStyle name="Note 2 8 5 3 3" xfId="24373" xr:uid="{00000000-0005-0000-0000-0000415F0000}"/>
    <cellStyle name="Note 2 8 5 4" xfId="24374" xr:uid="{00000000-0005-0000-0000-0000425F0000}"/>
    <cellStyle name="Note 2 8 5 4 2" xfId="24375" xr:uid="{00000000-0005-0000-0000-0000435F0000}"/>
    <cellStyle name="Note 2 8 5 5" xfId="24376" xr:uid="{00000000-0005-0000-0000-0000445F0000}"/>
    <cellStyle name="Note 2 8 5 5 2" xfId="24377" xr:uid="{00000000-0005-0000-0000-0000455F0000}"/>
    <cellStyle name="Note 2 8 5 6" xfId="24378" xr:uid="{00000000-0005-0000-0000-0000465F0000}"/>
    <cellStyle name="Note 2 8 5 7" xfId="24379" xr:uid="{00000000-0005-0000-0000-0000475F0000}"/>
    <cellStyle name="Note 2 8 6" xfId="24380" xr:uid="{00000000-0005-0000-0000-0000485F0000}"/>
    <cellStyle name="Note 2 8 6 2" xfId="24381" xr:uid="{00000000-0005-0000-0000-0000495F0000}"/>
    <cellStyle name="Note 2 8 6 2 2" xfId="24382" xr:uid="{00000000-0005-0000-0000-00004A5F0000}"/>
    <cellStyle name="Note 2 8 6 2 2 2" xfId="24383" xr:uid="{00000000-0005-0000-0000-00004B5F0000}"/>
    <cellStyle name="Note 2 8 6 2 3" xfId="24384" xr:uid="{00000000-0005-0000-0000-00004C5F0000}"/>
    <cellStyle name="Note 2 8 6 3" xfId="24385" xr:uid="{00000000-0005-0000-0000-00004D5F0000}"/>
    <cellStyle name="Note 2 8 6 3 2" xfId="24386" xr:uid="{00000000-0005-0000-0000-00004E5F0000}"/>
    <cellStyle name="Note 2 8 6 4" xfId="24387" xr:uid="{00000000-0005-0000-0000-00004F5F0000}"/>
    <cellStyle name="Note 2 8 6 4 2" xfId="24388" xr:uid="{00000000-0005-0000-0000-0000505F0000}"/>
    <cellStyle name="Note 2 8 6 5" xfId="24389" xr:uid="{00000000-0005-0000-0000-0000515F0000}"/>
    <cellStyle name="Note 2 9" xfId="24390" xr:uid="{00000000-0005-0000-0000-0000525F0000}"/>
    <cellStyle name="Note 2 9 2" xfId="24391" xr:uid="{00000000-0005-0000-0000-0000535F0000}"/>
    <cellStyle name="Note 2 9 2 10" xfId="24392" xr:uid="{00000000-0005-0000-0000-0000545F0000}"/>
    <cellStyle name="Note 2 9 2 10 2" xfId="24393" xr:uid="{00000000-0005-0000-0000-0000555F0000}"/>
    <cellStyle name="Note 2 9 2 10 3" xfId="24394" xr:uid="{00000000-0005-0000-0000-0000565F0000}"/>
    <cellStyle name="Note 2 9 2 10 4" xfId="24395" xr:uid="{00000000-0005-0000-0000-0000575F0000}"/>
    <cellStyle name="Note 2 9 2 10 5" xfId="24396" xr:uid="{00000000-0005-0000-0000-0000585F0000}"/>
    <cellStyle name="Note 2 9 2 10 6" xfId="24397" xr:uid="{00000000-0005-0000-0000-0000595F0000}"/>
    <cellStyle name="Note 2 9 2 11" xfId="24398" xr:uid="{00000000-0005-0000-0000-00005A5F0000}"/>
    <cellStyle name="Note 2 9 2 11 2" xfId="24399" xr:uid="{00000000-0005-0000-0000-00005B5F0000}"/>
    <cellStyle name="Note 2 9 2 11 3" xfId="24400" xr:uid="{00000000-0005-0000-0000-00005C5F0000}"/>
    <cellStyle name="Note 2 9 2 11 4" xfId="24401" xr:uid="{00000000-0005-0000-0000-00005D5F0000}"/>
    <cellStyle name="Note 2 9 2 11 5" xfId="24402" xr:uid="{00000000-0005-0000-0000-00005E5F0000}"/>
    <cellStyle name="Note 2 9 2 11 6" xfId="24403" xr:uid="{00000000-0005-0000-0000-00005F5F0000}"/>
    <cellStyle name="Note 2 9 2 12" xfId="24404" xr:uid="{00000000-0005-0000-0000-0000605F0000}"/>
    <cellStyle name="Note 2 9 2 13" xfId="24405" xr:uid="{00000000-0005-0000-0000-0000615F0000}"/>
    <cellStyle name="Note 2 9 2 14" xfId="24406" xr:uid="{00000000-0005-0000-0000-0000625F0000}"/>
    <cellStyle name="Note 2 9 2 15" xfId="24407" xr:uid="{00000000-0005-0000-0000-0000635F0000}"/>
    <cellStyle name="Note 2 9 2 16" xfId="24408" xr:uid="{00000000-0005-0000-0000-0000645F0000}"/>
    <cellStyle name="Note 2 9 2 17" xfId="24409" xr:uid="{00000000-0005-0000-0000-0000655F0000}"/>
    <cellStyle name="Note 2 9 2 2" xfId="24410" xr:uid="{00000000-0005-0000-0000-0000665F0000}"/>
    <cellStyle name="Note 2 9 2 2 2" xfId="24411" xr:uid="{00000000-0005-0000-0000-0000675F0000}"/>
    <cellStyle name="Note 2 9 2 2 2 2" xfId="24412" xr:uid="{00000000-0005-0000-0000-0000685F0000}"/>
    <cellStyle name="Note 2 9 2 2 2 2 2" xfId="24413" xr:uid="{00000000-0005-0000-0000-0000695F0000}"/>
    <cellStyle name="Note 2 9 2 2 2 2 2 2" xfId="24414" xr:uid="{00000000-0005-0000-0000-00006A5F0000}"/>
    <cellStyle name="Note 2 9 2 2 2 2 2 2 2" xfId="24415" xr:uid="{00000000-0005-0000-0000-00006B5F0000}"/>
    <cellStyle name="Note 2 9 2 2 2 2 2 3" xfId="24416" xr:uid="{00000000-0005-0000-0000-00006C5F0000}"/>
    <cellStyle name="Note 2 9 2 2 2 2 2 3 2" xfId="24417" xr:uid="{00000000-0005-0000-0000-00006D5F0000}"/>
    <cellStyle name="Note 2 9 2 2 2 2 2 4" xfId="24418" xr:uid="{00000000-0005-0000-0000-00006E5F0000}"/>
    <cellStyle name="Note 2 9 2 2 2 2 3" xfId="24419" xr:uid="{00000000-0005-0000-0000-00006F5F0000}"/>
    <cellStyle name="Note 2 9 2 2 2 2 3 2" xfId="24420" xr:uid="{00000000-0005-0000-0000-0000705F0000}"/>
    <cellStyle name="Note 2 9 2 2 2 2 4" xfId="24421" xr:uid="{00000000-0005-0000-0000-0000715F0000}"/>
    <cellStyle name="Note 2 9 2 2 2 2 4 2" xfId="24422" xr:uid="{00000000-0005-0000-0000-0000725F0000}"/>
    <cellStyle name="Note 2 9 2 2 2 2 5" xfId="24423" xr:uid="{00000000-0005-0000-0000-0000735F0000}"/>
    <cellStyle name="Note 2 9 2 2 2 2 5 2" xfId="24424" xr:uid="{00000000-0005-0000-0000-0000745F0000}"/>
    <cellStyle name="Note 2 9 2 2 2 2 6" xfId="24425" xr:uid="{00000000-0005-0000-0000-0000755F0000}"/>
    <cellStyle name="Note 2 9 2 2 2 2 6 2" xfId="24426" xr:uid="{00000000-0005-0000-0000-0000765F0000}"/>
    <cellStyle name="Note 2 9 2 2 2 2 7" xfId="24427" xr:uid="{00000000-0005-0000-0000-0000775F0000}"/>
    <cellStyle name="Note 2 9 2 2 2 2 8" xfId="24428" xr:uid="{00000000-0005-0000-0000-0000785F0000}"/>
    <cellStyle name="Note 2 9 2 2 2 3" xfId="24429" xr:uid="{00000000-0005-0000-0000-0000795F0000}"/>
    <cellStyle name="Note 2 9 2 2 2 3 2" xfId="24430" xr:uid="{00000000-0005-0000-0000-00007A5F0000}"/>
    <cellStyle name="Note 2 9 2 2 2 3 2 2" xfId="24431" xr:uid="{00000000-0005-0000-0000-00007B5F0000}"/>
    <cellStyle name="Note 2 9 2 2 2 3 2 2 2" xfId="24432" xr:uid="{00000000-0005-0000-0000-00007C5F0000}"/>
    <cellStyle name="Note 2 9 2 2 2 3 2 3" xfId="24433" xr:uid="{00000000-0005-0000-0000-00007D5F0000}"/>
    <cellStyle name="Note 2 9 2 2 2 3 3" xfId="24434" xr:uid="{00000000-0005-0000-0000-00007E5F0000}"/>
    <cellStyle name="Note 2 9 2 2 2 3 3 2" xfId="24435" xr:uid="{00000000-0005-0000-0000-00007F5F0000}"/>
    <cellStyle name="Note 2 9 2 2 2 3 4" xfId="24436" xr:uid="{00000000-0005-0000-0000-0000805F0000}"/>
    <cellStyle name="Note 2 9 2 2 2 3 4 2" xfId="24437" xr:uid="{00000000-0005-0000-0000-0000815F0000}"/>
    <cellStyle name="Note 2 9 2 2 2 3 5" xfId="24438" xr:uid="{00000000-0005-0000-0000-0000825F0000}"/>
    <cellStyle name="Note 2 9 2 2 2 4" xfId="24439" xr:uid="{00000000-0005-0000-0000-0000835F0000}"/>
    <cellStyle name="Note 2 9 2 2 2 4 2" xfId="24440" xr:uid="{00000000-0005-0000-0000-0000845F0000}"/>
    <cellStyle name="Note 2 9 2 2 2 5" xfId="24441" xr:uid="{00000000-0005-0000-0000-0000855F0000}"/>
    <cellStyle name="Note 2 9 2 2 2 6" xfId="24442" xr:uid="{00000000-0005-0000-0000-0000865F0000}"/>
    <cellStyle name="Note 2 9 2 2 3" xfId="24443" xr:uid="{00000000-0005-0000-0000-0000875F0000}"/>
    <cellStyle name="Note 2 9 2 2 3 2" xfId="24444" xr:uid="{00000000-0005-0000-0000-0000885F0000}"/>
    <cellStyle name="Note 2 9 2 2 3 2 2" xfId="24445" xr:uid="{00000000-0005-0000-0000-0000895F0000}"/>
    <cellStyle name="Note 2 9 2 2 3 2 2 2" xfId="24446" xr:uid="{00000000-0005-0000-0000-00008A5F0000}"/>
    <cellStyle name="Note 2 9 2 2 3 2 3" xfId="24447" xr:uid="{00000000-0005-0000-0000-00008B5F0000}"/>
    <cellStyle name="Note 2 9 2 2 3 2 3 2" xfId="24448" xr:uid="{00000000-0005-0000-0000-00008C5F0000}"/>
    <cellStyle name="Note 2 9 2 2 3 2 4" xfId="24449" xr:uid="{00000000-0005-0000-0000-00008D5F0000}"/>
    <cellStyle name="Note 2 9 2 2 3 3" xfId="24450" xr:uid="{00000000-0005-0000-0000-00008E5F0000}"/>
    <cellStyle name="Note 2 9 2 2 3 3 2" xfId="24451" xr:uid="{00000000-0005-0000-0000-00008F5F0000}"/>
    <cellStyle name="Note 2 9 2 2 3 4" xfId="24452" xr:uid="{00000000-0005-0000-0000-0000905F0000}"/>
    <cellStyle name="Note 2 9 2 2 3 4 2" xfId="24453" xr:uid="{00000000-0005-0000-0000-0000915F0000}"/>
    <cellStyle name="Note 2 9 2 2 3 5" xfId="24454" xr:uid="{00000000-0005-0000-0000-0000925F0000}"/>
    <cellStyle name="Note 2 9 2 2 3 5 2" xfId="24455" xr:uid="{00000000-0005-0000-0000-0000935F0000}"/>
    <cellStyle name="Note 2 9 2 2 3 6" xfId="24456" xr:uid="{00000000-0005-0000-0000-0000945F0000}"/>
    <cellStyle name="Note 2 9 2 2 3 6 2" xfId="24457" xr:uid="{00000000-0005-0000-0000-0000955F0000}"/>
    <cellStyle name="Note 2 9 2 2 3 7" xfId="24458" xr:uid="{00000000-0005-0000-0000-0000965F0000}"/>
    <cellStyle name="Note 2 9 2 2 4" xfId="24459" xr:uid="{00000000-0005-0000-0000-0000975F0000}"/>
    <cellStyle name="Note 2 9 2 2 4 2" xfId="24460" xr:uid="{00000000-0005-0000-0000-0000985F0000}"/>
    <cellStyle name="Note 2 9 2 2 4 2 2" xfId="24461" xr:uid="{00000000-0005-0000-0000-0000995F0000}"/>
    <cellStyle name="Note 2 9 2 2 4 2 2 2" xfId="24462" xr:uid="{00000000-0005-0000-0000-00009A5F0000}"/>
    <cellStyle name="Note 2 9 2 2 4 2 3" xfId="24463" xr:uid="{00000000-0005-0000-0000-00009B5F0000}"/>
    <cellStyle name="Note 2 9 2 2 4 3" xfId="24464" xr:uid="{00000000-0005-0000-0000-00009C5F0000}"/>
    <cellStyle name="Note 2 9 2 2 4 3 2" xfId="24465" xr:uid="{00000000-0005-0000-0000-00009D5F0000}"/>
    <cellStyle name="Note 2 9 2 2 4 4" xfId="24466" xr:uid="{00000000-0005-0000-0000-00009E5F0000}"/>
    <cellStyle name="Note 2 9 2 2 4 4 2" xfId="24467" xr:uid="{00000000-0005-0000-0000-00009F5F0000}"/>
    <cellStyle name="Note 2 9 2 2 4 5" xfId="24468" xr:uid="{00000000-0005-0000-0000-0000A05F0000}"/>
    <cellStyle name="Note 2 9 2 2 4 5 2" xfId="24469" xr:uid="{00000000-0005-0000-0000-0000A15F0000}"/>
    <cellStyle name="Note 2 9 2 2 4 6" xfId="24470" xr:uid="{00000000-0005-0000-0000-0000A25F0000}"/>
    <cellStyle name="Note 2 9 2 2 5" xfId="24471" xr:uid="{00000000-0005-0000-0000-0000A35F0000}"/>
    <cellStyle name="Note 2 9 2 2 5 2" xfId="24472" xr:uid="{00000000-0005-0000-0000-0000A45F0000}"/>
    <cellStyle name="Note 2 9 2 2 5 3" xfId="24473" xr:uid="{00000000-0005-0000-0000-0000A55F0000}"/>
    <cellStyle name="Note 2 9 2 2 6" xfId="24474" xr:uid="{00000000-0005-0000-0000-0000A65F0000}"/>
    <cellStyle name="Note 2 9 2 2 6 2" xfId="24475" xr:uid="{00000000-0005-0000-0000-0000A75F0000}"/>
    <cellStyle name="Note 2 9 2 2 6 3" xfId="24476" xr:uid="{00000000-0005-0000-0000-0000A85F0000}"/>
    <cellStyle name="Note 2 9 2 2 7" xfId="24477" xr:uid="{00000000-0005-0000-0000-0000A95F0000}"/>
    <cellStyle name="Note 2 9 2 2 7 2" xfId="24478" xr:uid="{00000000-0005-0000-0000-0000AA5F0000}"/>
    <cellStyle name="Note 2 9 2 2 8" xfId="24479" xr:uid="{00000000-0005-0000-0000-0000AB5F0000}"/>
    <cellStyle name="Note 2 9 2 2 9" xfId="24480" xr:uid="{00000000-0005-0000-0000-0000AC5F0000}"/>
    <cellStyle name="Note 2 9 2 3" xfId="24481" xr:uid="{00000000-0005-0000-0000-0000AD5F0000}"/>
    <cellStyle name="Note 2 9 2 3 2" xfId="24482" xr:uid="{00000000-0005-0000-0000-0000AE5F0000}"/>
    <cellStyle name="Note 2 9 2 3 2 2" xfId="24483" xr:uid="{00000000-0005-0000-0000-0000AF5F0000}"/>
    <cellStyle name="Note 2 9 2 3 2 2 2" xfId="24484" xr:uid="{00000000-0005-0000-0000-0000B05F0000}"/>
    <cellStyle name="Note 2 9 2 3 2 2 2 2" xfId="24485" xr:uid="{00000000-0005-0000-0000-0000B15F0000}"/>
    <cellStyle name="Note 2 9 2 3 2 2 3" xfId="24486" xr:uid="{00000000-0005-0000-0000-0000B25F0000}"/>
    <cellStyle name="Note 2 9 2 3 2 2 3 2" xfId="24487" xr:uid="{00000000-0005-0000-0000-0000B35F0000}"/>
    <cellStyle name="Note 2 9 2 3 2 2 4" xfId="24488" xr:uid="{00000000-0005-0000-0000-0000B45F0000}"/>
    <cellStyle name="Note 2 9 2 3 2 3" xfId="24489" xr:uid="{00000000-0005-0000-0000-0000B55F0000}"/>
    <cellStyle name="Note 2 9 2 3 2 3 2" xfId="24490" xr:uid="{00000000-0005-0000-0000-0000B65F0000}"/>
    <cellStyle name="Note 2 9 2 3 2 4" xfId="24491" xr:uid="{00000000-0005-0000-0000-0000B75F0000}"/>
    <cellStyle name="Note 2 9 2 3 2 4 2" xfId="24492" xr:uid="{00000000-0005-0000-0000-0000B85F0000}"/>
    <cellStyle name="Note 2 9 2 3 2 5" xfId="24493" xr:uid="{00000000-0005-0000-0000-0000B95F0000}"/>
    <cellStyle name="Note 2 9 2 3 2 5 2" xfId="24494" xr:uid="{00000000-0005-0000-0000-0000BA5F0000}"/>
    <cellStyle name="Note 2 9 2 3 2 6" xfId="24495" xr:uid="{00000000-0005-0000-0000-0000BB5F0000}"/>
    <cellStyle name="Note 2 9 2 3 3" xfId="24496" xr:uid="{00000000-0005-0000-0000-0000BC5F0000}"/>
    <cellStyle name="Note 2 9 2 3 3 2" xfId="24497" xr:uid="{00000000-0005-0000-0000-0000BD5F0000}"/>
    <cellStyle name="Note 2 9 2 3 3 2 2" xfId="24498" xr:uid="{00000000-0005-0000-0000-0000BE5F0000}"/>
    <cellStyle name="Note 2 9 2 3 3 3" xfId="24499" xr:uid="{00000000-0005-0000-0000-0000BF5F0000}"/>
    <cellStyle name="Note 2 9 2 3 3 3 2" xfId="24500" xr:uid="{00000000-0005-0000-0000-0000C05F0000}"/>
    <cellStyle name="Note 2 9 2 3 3 4" xfId="24501" xr:uid="{00000000-0005-0000-0000-0000C15F0000}"/>
    <cellStyle name="Note 2 9 2 3 3 4 2" xfId="24502" xr:uid="{00000000-0005-0000-0000-0000C25F0000}"/>
    <cellStyle name="Note 2 9 2 3 3 5" xfId="24503" xr:uid="{00000000-0005-0000-0000-0000C35F0000}"/>
    <cellStyle name="Note 2 9 2 3 3 6" xfId="24504" xr:uid="{00000000-0005-0000-0000-0000C45F0000}"/>
    <cellStyle name="Note 2 9 2 3 4" xfId="24505" xr:uid="{00000000-0005-0000-0000-0000C55F0000}"/>
    <cellStyle name="Note 2 9 2 3 4 2" xfId="24506" xr:uid="{00000000-0005-0000-0000-0000C65F0000}"/>
    <cellStyle name="Note 2 9 2 3 5" xfId="24507" xr:uid="{00000000-0005-0000-0000-0000C75F0000}"/>
    <cellStyle name="Note 2 9 2 3 5 2" xfId="24508" xr:uid="{00000000-0005-0000-0000-0000C85F0000}"/>
    <cellStyle name="Note 2 9 2 3 6" xfId="24509" xr:uid="{00000000-0005-0000-0000-0000C95F0000}"/>
    <cellStyle name="Note 2 9 2 3 7" xfId="24510" xr:uid="{00000000-0005-0000-0000-0000CA5F0000}"/>
    <cellStyle name="Note 2 9 2 3 8" xfId="24511" xr:uid="{00000000-0005-0000-0000-0000CB5F0000}"/>
    <cellStyle name="Note 2 9 2 4" xfId="24512" xr:uid="{00000000-0005-0000-0000-0000CC5F0000}"/>
    <cellStyle name="Note 2 9 2 4 2" xfId="24513" xr:uid="{00000000-0005-0000-0000-0000CD5F0000}"/>
    <cellStyle name="Note 2 9 2 4 2 2" xfId="24514" xr:uid="{00000000-0005-0000-0000-0000CE5F0000}"/>
    <cellStyle name="Note 2 9 2 4 2 2 2" xfId="24515" xr:uid="{00000000-0005-0000-0000-0000CF5F0000}"/>
    <cellStyle name="Note 2 9 2 4 2 3" xfId="24516" xr:uid="{00000000-0005-0000-0000-0000D05F0000}"/>
    <cellStyle name="Note 2 9 2 4 2 3 2" xfId="24517" xr:uid="{00000000-0005-0000-0000-0000D15F0000}"/>
    <cellStyle name="Note 2 9 2 4 2 4" xfId="24518" xr:uid="{00000000-0005-0000-0000-0000D25F0000}"/>
    <cellStyle name="Note 2 9 2 4 2 4 2" xfId="24519" xr:uid="{00000000-0005-0000-0000-0000D35F0000}"/>
    <cellStyle name="Note 2 9 2 4 2 5" xfId="24520" xr:uid="{00000000-0005-0000-0000-0000D45F0000}"/>
    <cellStyle name="Note 2 9 2 4 2 6" xfId="24521" xr:uid="{00000000-0005-0000-0000-0000D55F0000}"/>
    <cellStyle name="Note 2 9 2 4 3" xfId="24522" xr:uid="{00000000-0005-0000-0000-0000D65F0000}"/>
    <cellStyle name="Note 2 9 2 4 3 2" xfId="24523" xr:uid="{00000000-0005-0000-0000-0000D75F0000}"/>
    <cellStyle name="Note 2 9 2 4 3 2 2" xfId="24524" xr:uid="{00000000-0005-0000-0000-0000D85F0000}"/>
    <cellStyle name="Note 2 9 2 4 3 3" xfId="24525" xr:uid="{00000000-0005-0000-0000-0000D95F0000}"/>
    <cellStyle name="Note 2 9 2 4 3 4" xfId="24526" xr:uid="{00000000-0005-0000-0000-0000DA5F0000}"/>
    <cellStyle name="Note 2 9 2 4 3 5" xfId="24527" xr:uid="{00000000-0005-0000-0000-0000DB5F0000}"/>
    <cellStyle name="Note 2 9 2 4 3 6" xfId="24528" xr:uid="{00000000-0005-0000-0000-0000DC5F0000}"/>
    <cellStyle name="Note 2 9 2 4 4" xfId="24529" xr:uid="{00000000-0005-0000-0000-0000DD5F0000}"/>
    <cellStyle name="Note 2 9 2 4 4 2" xfId="24530" xr:uid="{00000000-0005-0000-0000-0000DE5F0000}"/>
    <cellStyle name="Note 2 9 2 4 5" xfId="24531" xr:uid="{00000000-0005-0000-0000-0000DF5F0000}"/>
    <cellStyle name="Note 2 9 2 4 6" xfId="24532" xr:uid="{00000000-0005-0000-0000-0000E05F0000}"/>
    <cellStyle name="Note 2 9 2 4 7" xfId="24533" xr:uid="{00000000-0005-0000-0000-0000E15F0000}"/>
    <cellStyle name="Note 2 9 2 4 8" xfId="24534" xr:uid="{00000000-0005-0000-0000-0000E25F0000}"/>
    <cellStyle name="Note 2 9 2 5" xfId="24535" xr:uid="{00000000-0005-0000-0000-0000E35F0000}"/>
    <cellStyle name="Note 2 9 2 5 2" xfId="24536" xr:uid="{00000000-0005-0000-0000-0000E45F0000}"/>
    <cellStyle name="Note 2 9 2 5 2 2" xfId="24537" xr:uid="{00000000-0005-0000-0000-0000E55F0000}"/>
    <cellStyle name="Note 2 9 2 5 2 2 2" xfId="24538" xr:uid="{00000000-0005-0000-0000-0000E65F0000}"/>
    <cellStyle name="Note 2 9 2 5 2 3" xfId="24539" xr:uid="{00000000-0005-0000-0000-0000E75F0000}"/>
    <cellStyle name="Note 2 9 2 5 2 4" xfId="24540" xr:uid="{00000000-0005-0000-0000-0000E85F0000}"/>
    <cellStyle name="Note 2 9 2 5 2 5" xfId="24541" xr:uid="{00000000-0005-0000-0000-0000E95F0000}"/>
    <cellStyle name="Note 2 9 2 5 2 6" xfId="24542" xr:uid="{00000000-0005-0000-0000-0000EA5F0000}"/>
    <cellStyle name="Note 2 9 2 5 3" xfId="24543" xr:uid="{00000000-0005-0000-0000-0000EB5F0000}"/>
    <cellStyle name="Note 2 9 2 5 3 2" xfId="24544" xr:uid="{00000000-0005-0000-0000-0000EC5F0000}"/>
    <cellStyle name="Note 2 9 2 5 3 2 2" xfId="24545" xr:uid="{00000000-0005-0000-0000-0000ED5F0000}"/>
    <cellStyle name="Note 2 9 2 5 3 3" xfId="24546" xr:uid="{00000000-0005-0000-0000-0000EE5F0000}"/>
    <cellStyle name="Note 2 9 2 5 3 4" xfId="24547" xr:uid="{00000000-0005-0000-0000-0000EF5F0000}"/>
    <cellStyle name="Note 2 9 2 5 3 5" xfId="24548" xr:uid="{00000000-0005-0000-0000-0000F05F0000}"/>
    <cellStyle name="Note 2 9 2 5 3 6" xfId="24549" xr:uid="{00000000-0005-0000-0000-0000F15F0000}"/>
    <cellStyle name="Note 2 9 2 5 4" xfId="24550" xr:uid="{00000000-0005-0000-0000-0000F25F0000}"/>
    <cellStyle name="Note 2 9 2 5 4 2" xfId="24551" xr:uid="{00000000-0005-0000-0000-0000F35F0000}"/>
    <cellStyle name="Note 2 9 2 5 5" xfId="24552" xr:uid="{00000000-0005-0000-0000-0000F45F0000}"/>
    <cellStyle name="Note 2 9 2 5 5 2" xfId="24553" xr:uid="{00000000-0005-0000-0000-0000F55F0000}"/>
    <cellStyle name="Note 2 9 2 5 6" xfId="24554" xr:uid="{00000000-0005-0000-0000-0000F65F0000}"/>
    <cellStyle name="Note 2 9 2 5 7" xfId="24555" xr:uid="{00000000-0005-0000-0000-0000F75F0000}"/>
    <cellStyle name="Note 2 9 2 5 8" xfId="24556" xr:uid="{00000000-0005-0000-0000-0000F85F0000}"/>
    <cellStyle name="Note 2 9 2 6" xfId="24557" xr:uid="{00000000-0005-0000-0000-0000F95F0000}"/>
    <cellStyle name="Note 2 9 2 6 2" xfId="24558" xr:uid="{00000000-0005-0000-0000-0000FA5F0000}"/>
    <cellStyle name="Note 2 9 2 6 2 2" xfId="24559" xr:uid="{00000000-0005-0000-0000-0000FB5F0000}"/>
    <cellStyle name="Note 2 9 2 6 2 2 2" xfId="24560" xr:uid="{00000000-0005-0000-0000-0000FC5F0000}"/>
    <cellStyle name="Note 2 9 2 6 2 3" xfId="24561" xr:uid="{00000000-0005-0000-0000-0000FD5F0000}"/>
    <cellStyle name="Note 2 9 2 6 2 4" xfId="24562" xr:uid="{00000000-0005-0000-0000-0000FE5F0000}"/>
    <cellStyle name="Note 2 9 2 6 2 5" xfId="24563" xr:uid="{00000000-0005-0000-0000-0000FF5F0000}"/>
    <cellStyle name="Note 2 9 2 6 2 6" xfId="24564" xr:uid="{00000000-0005-0000-0000-000000600000}"/>
    <cellStyle name="Note 2 9 2 6 3" xfId="24565" xr:uid="{00000000-0005-0000-0000-000001600000}"/>
    <cellStyle name="Note 2 9 2 6 3 2" xfId="24566" xr:uid="{00000000-0005-0000-0000-000002600000}"/>
    <cellStyle name="Note 2 9 2 6 3 3" xfId="24567" xr:uid="{00000000-0005-0000-0000-000003600000}"/>
    <cellStyle name="Note 2 9 2 6 3 4" xfId="24568" xr:uid="{00000000-0005-0000-0000-000004600000}"/>
    <cellStyle name="Note 2 9 2 6 3 5" xfId="24569" xr:uid="{00000000-0005-0000-0000-000005600000}"/>
    <cellStyle name="Note 2 9 2 6 3 6" xfId="24570" xr:uid="{00000000-0005-0000-0000-000006600000}"/>
    <cellStyle name="Note 2 9 2 6 4" xfId="24571" xr:uid="{00000000-0005-0000-0000-000007600000}"/>
    <cellStyle name="Note 2 9 2 6 5" xfId="24572" xr:uid="{00000000-0005-0000-0000-000008600000}"/>
    <cellStyle name="Note 2 9 2 6 6" xfId="24573" xr:uid="{00000000-0005-0000-0000-000009600000}"/>
    <cellStyle name="Note 2 9 2 6 7" xfId="24574" xr:uid="{00000000-0005-0000-0000-00000A600000}"/>
    <cellStyle name="Note 2 9 2 6 8" xfId="24575" xr:uid="{00000000-0005-0000-0000-00000B600000}"/>
    <cellStyle name="Note 2 9 2 7" xfId="24576" xr:uid="{00000000-0005-0000-0000-00000C600000}"/>
    <cellStyle name="Note 2 9 2 7 2" xfId="24577" xr:uid="{00000000-0005-0000-0000-00000D600000}"/>
    <cellStyle name="Note 2 9 2 7 2 2" xfId="24578" xr:uid="{00000000-0005-0000-0000-00000E600000}"/>
    <cellStyle name="Note 2 9 2 7 2 3" xfId="24579" xr:uid="{00000000-0005-0000-0000-00000F600000}"/>
    <cellStyle name="Note 2 9 2 7 2 4" xfId="24580" xr:uid="{00000000-0005-0000-0000-000010600000}"/>
    <cellStyle name="Note 2 9 2 7 2 5" xfId="24581" xr:uid="{00000000-0005-0000-0000-000011600000}"/>
    <cellStyle name="Note 2 9 2 7 2 6" xfId="24582" xr:uid="{00000000-0005-0000-0000-000012600000}"/>
    <cellStyle name="Note 2 9 2 7 3" xfId="24583" xr:uid="{00000000-0005-0000-0000-000013600000}"/>
    <cellStyle name="Note 2 9 2 7 3 2" xfId="24584" xr:uid="{00000000-0005-0000-0000-000014600000}"/>
    <cellStyle name="Note 2 9 2 7 3 3" xfId="24585" xr:uid="{00000000-0005-0000-0000-000015600000}"/>
    <cellStyle name="Note 2 9 2 7 3 4" xfId="24586" xr:uid="{00000000-0005-0000-0000-000016600000}"/>
    <cellStyle name="Note 2 9 2 7 3 5" xfId="24587" xr:uid="{00000000-0005-0000-0000-000017600000}"/>
    <cellStyle name="Note 2 9 2 7 3 6" xfId="24588" xr:uid="{00000000-0005-0000-0000-000018600000}"/>
    <cellStyle name="Note 2 9 2 7 4" xfId="24589" xr:uid="{00000000-0005-0000-0000-000019600000}"/>
    <cellStyle name="Note 2 9 2 7 4 2" xfId="24590" xr:uid="{00000000-0005-0000-0000-00001A600000}"/>
    <cellStyle name="Note 2 9 2 7 5" xfId="24591" xr:uid="{00000000-0005-0000-0000-00001B600000}"/>
    <cellStyle name="Note 2 9 2 7 6" xfId="24592" xr:uid="{00000000-0005-0000-0000-00001C600000}"/>
    <cellStyle name="Note 2 9 2 7 7" xfId="24593" xr:uid="{00000000-0005-0000-0000-00001D600000}"/>
    <cellStyle name="Note 2 9 2 7 8" xfId="24594" xr:uid="{00000000-0005-0000-0000-00001E600000}"/>
    <cellStyle name="Note 2 9 2 8" xfId="24595" xr:uid="{00000000-0005-0000-0000-00001F600000}"/>
    <cellStyle name="Note 2 9 2 8 2" xfId="24596" xr:uid="{00000000-0005-0000-0000-000020600000}"/>
    <cellStyle name="Note 2 9 2 8 2 2" xfId="24597" xr:uid="{00000000-0005-0000-0000-000021600000}"/>
    <cellStyle name="Note 2 9 2 8 2 3" xfId="24598" xr:uid="{00000000-0005-0000-0000-000022600000}"/>
    <cellStyle name="Note 2 9 2 8 2 4" xfId="24599" xr:uid="{00000000-0005-0000-0000-000023600000}"/>
    <cellStyle name="Note 2 9 2 8 2 5" xfId="24600" xr:uid="{00000000-0005-0000-0000-000024600000}"/>
    <cellStyle name="Note 2 9 2 8 2 6" xfId="24601" xr:uid="{00000000-0005-0000-0000-000025600000}"/>
    <cellStyle name="Note 2 9 2 8 3" xfId="24602" xr:uid="{00000000-0005-0000-0000-000026600000}"/>
    <cellStyle name="Note 2 9 2 8 3 2" xfId="24603" xr:uid="{00000000-0005-0000-0000-000027600000}"/>
    <cellStyle name="Note 2 9 2 8 3 3" xfId="24604" xr:uid="{00000000-0005-0000-0000-000028600000}"/>
    <cellStyle name="Note 2 9 2 8 3 4" xfId="24605" xr:uid="{00000000-0005-0000-0000-000029600000}"/>
    <cellStyle name="Note 2 9 2 8 3 5" xfId="24606" xr:uid="{00000000-0005-0000-0000-00002A600000}"/>
    <cellStyle name="Note 2 9 2 8 3 6" xfId="24607" xr:uid="{00000000-0005-0000-0000-00002B600000}"/>
    <cellStyle name="Note 2 9 2 8 4" xfId="24608" xr:uid="{00000000-0005-0000-0000-00002C600000}"/>
    <cellStyle name="Note 2 9 2 8 4 2" xfId="24609" xr:uid="{00000000-0005-0000-0000-00002D600000}"/>
    <cellStyle name="Note 2 9 2 8 5" xfId="24610" xr:uid="{00000000-0005-0000-0000-00002E600000}"/>
    <cellStyle name="Note 2 9 2 8 6" xfId="24611" xr:uid="{00000000-0005-0000-0000-00002F600000}"/>
    <cellStyle name="Note 2 9 2 8 7" xfId="24612" xr:uid="{00000000-0005-0000-0000-000030600000}"/>
    <cellStyle name="Note 2 9 2 8 8" xfId="24613" xr:uid="{00000000-0005-0000-0000-000031600000}"/>
    <cellStyle name="Note 2 9 2 9" xfId="24614" xr:uid="{00000000-0005-0000-0000-000032600000}"/>
    <cellStyle name="Note 2 9 2 9 2" xfId="24615" xr:uid="{00000000-0005-0000-0000-000033600000}"/>
    <cellStyle name="Note 2 9 2 9 2 2" xfId="24616" xr:uid="{00000000-0005-0000-0000-000034600000}"/>
    <cellStyle name="Note 2 9 2 9 2 3" xfId="24617" xr:uid="{00000000-0005-0000-0000-000035600000}"/>
    <cellStyle name="Note 2 9 2 9 2 4" xfId="24618" xr:uid="{00000000-0005-0000-0000-000036600000}"/>
    <cellStyle name="Note 2 9 2 9 2 5" xfId="24619" xr:uid="{00000000-0005-0000-0000-000037600000}"/>
    <cellStyle name="Note 2 9 2 9 2 6" xfId="24620" xr:uid="{00000000-0005-0000-0000-000038600000}"/>
    <cellStyle name="Note 2 9 2 9 3" xfId="24621" xr:uid="{00000000-0005-0000-0000-000039600000}"/>
    <cellStyle name="Note 2 9 2 9 3 2" xfId="24622" xr:uid="{00000000-0005-0000-0000-00003A600000}"/>
    <cellStyle name="Note 2 9 2 9 3 3" xfId="24623" xr:uid="{00000000-0005-0000-0000-00003B600000}"/>
    <cellStyle name="Note 2 9 2 9 3 4" xfId="24624" xr:uid="{00000000-0005-0000-0000-00003C600000}"/>
    <cellStyle name="Note 2 9 2 9 3 5" xfId="24625" xr:uid="{00000000-0005-0000-0000-00003D600000}"/>
    <cellStyle name="Note 2 9 2 9 3 6" xfId="24626" xr:uid="{00000000-0005-0000-0000-00003E600000}"/>
    <cellStyle name="Note 2 9 2 9 4" xfId="24627" xr:uid="{00000000-0005-0000-0000-00003F600000}"/>
    <cellStyle name="Note 2 9 2 9 5" xfId="24628" xr:uid="{00000000-0005-0000-0000-000040600000}"/>
    <cellStyle name="Note 2 9 2 9 6" xfId="24629" xr:uid="{00000000-0005-0000-0000-000041600000}"/>
    <cellStyle name="Note 2 9 2 9 7" xfId="24630" xr:uid="{00000000-0005-0000-0000-000042600000}"/>
    <cellStyle name="Note 2 9 2 9 8" xfId="24631" xr:uid="{00000000-0005-0000-0000-000043600000}"/>
    <cellStyle name="Note 2 9 3" xfId="24632" xr:uid="{00000000-0005-0000-0000-000044600000}"/>
    <cellStyle name="Note 2 9 3 2" xfId="24633" xr:uid="{00000000-0005-0000-0000-000045600000}"/>
    <cellStyle name="Note 2 9 3 3" xfId="24634" xr:uid="{00000000-0005-0000-0000-000046600000}"/>
    <cellStyle name="Note 2 9 3 3 2" xfId="24635" xr:uid="{00000000-0005-0000-0000-000047600000}"/>
    <cellStyle name="Note 2 9 3 3 2 2" xfId="24636" xr:uid="{00000000-0005-0000-0000-000048600000}"/>
    <cellStyle name="Note 2 9 3 3 2 2 2" xfId="24637" xr:uid="{00000000-0005-0000-0000-000049600000}"/>
    <cellStyle name="Note 2 9 3 3 2 2 2 2" xfId="24638" xr:uid="{00000000-0005-0000-0000-00004A600000}"/>
    <cellStyle name="Note 2 9 3 3 2 2 3" xfId="24639" xr:uid="{00000000-0005-0000-0000-00004B600000}"/>
    <cellStyle name="Note 2 9 3 3 2 3" xfId="24640" xr:uid="{00000000-0005-0000-0000-00004C600000}"/>
    <cellStyle name="Note 2 9 3 3 2 3 2" xfId="24641" xr:uid="{00000000-0005-0000-0000-00004D600000}"/>
    <cellStyle name="Note 2 9 3 3 2 4" xfId="24642" xr:uid="{00000000-0005-0000-0000-00004E600000}"/>
    <cellStyle name="Note 2 9 3 3 2 4 2" xfId="24643" xr:uid="{00000000-0005-0000-0000-00004F600000}"/>
    <cellStyle name="Note 2 9 3 3 2 5" xfId="24644" xr:uid="{00000000-0005-0000-0000-000050600000}"/>
    <cellStyle name="Note 2 9 3 3 3" xfId="24645" xr:uid="{00000000-0005-0000-0000-000051600000}"/>
    <cellStyle name="Note 2 9 3 3 3 2" xfId="24646" xr:uid="{00000000-0005-0000-0000-000052600000}"/>
    <cellStyle name="Note 2 9 3 3 3 2 2" xfId="24647" xr:uid="{00000000-0005-0000-0000-000053600000}"/>
    <cellStyle name="Note 2 9 3 3 3 2 2 2" xfId="24648" xr:uid="{00000000-0005-0000-0000-000054600000}"/>
    <cellStyle name="Note 2 9 3 3 3 2 3" xfId="24649" xr:uid="{00000000-0005-0000-0000-000055600000}"/>
    <cellStyle name="Note 2 9 3 3 3 3" xfId="24650" xr:uid="{00000000-0005-0000-0000-000056600000}"/>
    <cellStyle name="Note 2 9 3 3 3 3 2" xfId="24651" xr:uid="{00000000-0005-0000-0000-000057600000}"/>
    <cellStyle name="Note 2 9 3 3 3 4" xfId="24652" xr:uid="{00000000-0005-0000-0000-000058600000}"/>
    <cellStyle name="Note 2 9 3 3 3 4 2" xfId="24653" xr:uid="{00000000-0005-0000-0000-000059600000}"/>
    <cellStyle name="Note 2 9 3 3 3 5" xfId="24654" xr:uid="{00000000-0005-0000-0000-00005A600000}"/>
    <cellStyle name="Note 2 9 3 3 4" xfId="24655" xr:uid="{00000000-0005-0000-0000-00005B600000}"/>
    <cellStyle name="Note 2 9 3 3 4 2" xfId="24656" xr:uid="{00000000-0005-0000-0000-00005C600000}"/>
    <cellStyle name="Note 2 9 3 3 5" xfId="24657" xr:uid="{00000000-0005-0000-0000-00005D600000}"/>
    <cellStyle name="Note 2 9 3 3 5 2" xfId="24658" xr:uid="{00000000-0005-0000-0000-00005E600000}"/>
    <cellStyle name="Note 2 9 3 3 6" xfId="24659" xr:uid="{00000000-0005-0000-0000-00005F600000}"/>
    <cellStyle name="Note 2 9 3 3 7" xfId="24660" xr:uid="{00000000-0005-0000-0000-000060600000}"/>
    <cellStyle name="Note 2 9 3 4" xfId="24661" xr:uid="{00000000-0005-0000-0000-000061600000}"/>
    <cellStyle name="Note 2 9 3 4 2" xfId="24662" xr:uid="{00000000-0005-0000-0000-000062600000}"/>
    <cellStyle name="Note 2 9 3 4 2 2" xfId="24663" xr:uid="{00000000-0005-0000-0000-000063600000}"/>
    <cellStyle name="Note 2 9 3 4 2 2 2" xfId="24664" xr:uid="{00000000-0005-0000-0000-000064600000}"/>
    <cellStyle name="Note 2 9 3 4 2 3" xfId="24665" xr:uid="{00000000-0005-0000-0000-000065600000}"/>
    <cellStyle name="Note 2 9 3 4 3" xfId="24666" xr:uid="{00000000-0005-0000-0000-000066600000}"/>
    <cellStyle name="Note 2 9 3 4 3 2" xfId="24667" xr:uid="{00000000-0005-0000-0000-000067600000}"/>
    <cellStyle name="Note 2 9 3 4 4" xfId="24668" xr:uid="{00000000-0005-0000-0000-000068600000}"/>
    <cellStyle name="Note 2 9 3 4 4 2" xfId="24669" xr:uid="{00000000-0005-0000-0000-000069600000}"/>
    <cellStyle name="Note 2 9 3 4 5" xfId="24670" xr:uid="{00000000-0005-0000-0000-00006A600000}"/>
    <cellStyle name="Note 2 9 3 5" xfId="24671" xr:uid="{00000000-0005-0000-0000-00006B600000}"/>
    <cellStyle name="Note 2 9 3 5 2" xfId="24672" xr:uid="{00000000-0005-0000-0000-00006C600000}"/>
    <cellStyle name="Note 2 9 3 5 2 2" xfId="24673" xr:uid="{00000000-0005-0000-0000-00006D600000}"/>
    <cellStyle name="Note 2 9 3 5 2 2 2" xfId="24674" xr:uid="{00000000-0005-0000-0000-00006E600000}"/>
    <cellStyle name="Note 2 9 3 5 2 3" xfId="24675" xr:uid="{00000000-0005-0000-0000-00006F600000}"/>
    <cellStyle name="Note 2 9 3 5 3" xfId="24676" xr:uid="{00000000-0005-0000-0000-000070600000}"/>
    <cellStyle name="Note 2 9 3 5 3 2" xfId="24677" xr:uid="{00000000-0005-0000-0000-000071600000}"/>
    <cellStyle name="Note 2 9 3 5 4" xfId="24678" xr:uid="{00000000-0005-0000-0000-000072600000}"/>
    <cellStyle name="Note 2 9 3 5 4 2" xfId="24679" xr:uid="{00000000-0005-0000-0000-000073600000}"/>
    <cellStyle name="Note 2 9 3 5 5" xfId="24680" xr:uid="{00000000-0005-0000-0000-000074600000}"/>
    <cellStyle name="Note 2 9 3 6" xfId="24681" xr:uid="{00000000-0005-0000-0000-000075600000}"/>
    <cellStyle name="Note 2 9 3 6 2" xfId="24682" xr:uid="{00000000-0005-0000-0000-000076600000}"/>
    <cellStyle name="Note 2 9 3 7" xfId="24683" xr:uid="{00000000-0005-0000-0000-000077600000}"/>
    <cellStyle name="Note 2 9 3 7 2" xfId="24684" xr:uid="{00000000-0005-0000-0000-000078600000}"/>
    <cellStyle name="Note 2 9 3 8" xfId="24685" xr:uid="{00000000-0005-0000-0000-000079600000}"/>
    <cellStyle name="Note 2 9 3 8 2" xfId="24686" xr:uid="{00000000-0005-0000-0000-00007A600000}"/>
    <cellStyle name="Note 2 9 3 9" xfId="24687" xr:uid="{00000000-0005-0000-0000-00007B600000}"/>
    <cellStyle name="Note 2 9 4" xfId="24688" xr:uid="{00000000-0005-0000-0000-00007C600000}"/>
    <cellStyle name="Note 2 9 4 2" xfId="24689" xr:uid="{00000000-0005-0000-0000-00007D600000}"/>
    <cellStyle name="Note 2 9 4 2 2" xfId="24690" xr:uid="{00000000-0005-0000-0000-00007E600000}"/>
    <cellStyle name="Note 2 9 4 2 2 2" xfId="24691" xr:uid="{00000000-0005-0000-0000-00007F600000}"/>
    <cellStyle name="Note 2 9 4 2 2 2 2" xfId="24692" xr:uid="{00000000-0005-0000-0000-000080600000}"/>
    <cellStyle name="Note 2 9 4 2 2 2 2 2" xfId="24693" xr:uid="{00000000-0005-0000-0000-000081600000}"/>
    <cellStyle name="Note 2 9 4 2 2 2 3" xfId="24694" xr:uid="{00000000-0005-0000-0000-000082600000}"/>
    <cellStyle name="Note 2 9 4 2 2 2 3 2" xfId="24695" xr:uid="{00000000-0005-0000-0000-000083600000}"/>
    <cellStyle name="Note 2 9 4 2 2 2 4" xfId="24696" xr:uid="{00000000-0005-0000-0000-000084600000}"/>
    <cellStyle name="Note 2 9 4 2 2 3" xfId="24697" xr:uid="{00000000-0005-0000-0000-000085600000}"/>
    <cellStyle name="Note 2 9 4 2 2 3 2" xfId="24698" xr:uid="{00000000-0005-0000-0000-000086600000}"/>
    <cellStyle name="Note 2 9 4 2 2 4" xfId="24699" xr:uid="{00000000-0005-0000-0000-000087600000}"/>
    <cellStyle name="Note 2 9 4 2 2 4 2" xfId="24700" xr:uid="{00000000-0005-0000-0000-000088600000}"/>
    <cellStyle name="Note 2 9 4 2 2 5" xfId="24701" xr:uid="{00000000-0005-0000-0000-000089600000}"/>
    <cellStyle name="Note 2 9 4 2 2 5 2" xfId="24702" xr:uid="{00000000-0005-0000-0000-00008A600000}"/>
    <cellStyle name="Note 2 9 4 2 2 6" xfId="24703" xr:uid="{00000000-0005-0000-0000-00008B600000}"/>
    <cellStyle name="Note 2 9 4 2 3" xfId="24704" xr:uid="{00000000-0005-0000-0000-00008C600000}"/>
    <cellStyle name="Note 2 9 4 2 3 2" xfId="24705" xr:uid="{00000000-0005-0000-0000-00008D600000}"/>
    <cellStyle name="Note 2 9 4 2 3 2 2" xfId="24706" xr:uid="{00000000-0005-0000-0000-00008E600000}"/>
    <cellStyle name="Note 2 9 4 2 3 3" xfId="24707" xr:uid="{00000000-0005-0000-0000-00008F600000}"/>
    <cellStyle name="Note 2 9 4 2 3 3 2" xfId="24708" xr:uid="{00000000-0005-0000-0000-000090600000}"/>
    <cellStyle name="Note 2 9 4 2 3 4" xfId="24709" xr:uid="{00000000-0005-0000-0000-000091600000}"/>
    <cellStyle name="Note 2 9 4 2 4" xfId="24710" xr:uid="{00000000-0005-0000-0000-000092600000}"/>
    <cellStyle name="Note 2 9 4 2 4 2" xfId="24711" xr:uid="{00000000-0005-0000-0000-000093600000}"/>
    <cellStyle name="Note 2 9 4 2 5" xfId="24712" xr:uid="{00000000-0005-0000-0000-000094600000}"/>
    <cellStyle name="Note 2 9 4 2 5 2" xfId="24713" xr:uid="{00000000-0005-0000-0000-000095600000}"/>
    <cellStyle name="Note 2 9 4 2 6" xfId="24714" xr:uid="{00000000-0005-0000-0000-000096600000}"/>
    <cellStyle name="Note 2 9 4 2 6 2" xfId="24715" xr:uid="{00000000-0005-0000-0000-000097600000}"/>
    <cellStyle name="Note 2 9 4 2 7" xfId="24716" xr:uid="{00000000-0005-0000-0000-000098600000}"/>
    <cellStyle name="Note 2 9 4 2 7 2" xfId="24717" xr:uid="{00000000-0005-0000-0000-000099600000}"/>
    <cellStyle name="Note 2 9 4 2 8" xfId="24718" xr:uid="{00000000-0005-0000-0000-00009A600000}"/>
    <cellStyle name="Note 2 9 4 3" xfId="24719" xr:uid="{00000000-0005-0000-0000-00009B600000}"/>
    <cellStyle name="Note 2 9 4 3 2" xfId="24720" xr:uid="{00000000-0005-0000-0000-00009C600000}"/>
    <cellStyle name="Note 2 9 4 3 2 2" xfId="24721" xr:uid="{00000000-0005-0000-0000-00009D600000}"/>
    <cellStyle name="Note 2 9 4 3 2 2 2" xfId="24722" xr:uid="{00000000-0005-0000-0000-00009E600000}"/>
    <cellStyle name="Note 2 9 4 3 2 3" xfId="24723" xr:uid="{00000000-0005-0000-0000-00009F600000}"/>
    <cellStyle name="Note 2 9 4 3 2 3 2" xfId="24724" xr:uid="{00000000-0005-0000-0000-0000A0600000}"/>
    <cellStyle name="Note 2 9 4 3 2 4" xfId="24725" xr:uid="{00000000-0005-0000-0000-0000A1600000}"/>
    <cellStyle name="Note 2 9 4 3 2 4 2" xfId="24726" xr:uid="{00000000-0005-0000-0000-0000A2600000}"/>
    <cellStyle name="Note 2 9 4 3 2 5" xfId="24727" xr:uid="{00000000-0005-0000-0000-0000A3600000}"/>
    <cellStyle name="Note 2 9 4 3 3" xfId="24728" xr:uid="{00000000-0005-0000-0000-0000A4600000}"/>
    <cellStyle name="Note 2 9 4 3 3 2" xfId="24729" xr:uid="{00000000-0005-0000-0000-0000A5600000}"/>
    <cellStyle name="Note 2 9 4 3 4" xfId="24730" xr:uid="{00000000-0005-0000-0000-0000A6600000}"/>
    <cellStyle name="Note 2 9 4 3 4 2" xfId="24731" xr:uid="{00000000-0005-0000-0000-0000A7600000}"/>
    <cellStyle name="Note 2 9 4 3 5" xfId="24732" xr:uid="{00000000-0005-0000-0000-0000A8600000}"/>
    <cellStyle name="Note 2 9 4 3 5 2" xfId="24733" xr:uid="{00000000-0005-0000-0000-0000A9600000}"/>
    <cellStyle name="Note 2 9 4 3 6" xfId="24734" xr:uid="{00000000-0005-0000-0000-0000AA600000}"/>
    <cellStyle name="Note 2 9 4 3 6 2" xfId="24735" xr:uid="{00000000-0005-0000-0000-0000AB600000}"/>
    <cellStyle name="Note 2 9 4 3 7" xfId="24736" xr:uid="{00000000-0005-0000-0000-0000AC600000}"/>
    <cellStyle name="Note 2 9 4 4" xfId="24737" xr:uid="{00000000-0005-0000-0000-0000AD600000}"/>
    <cellStyle name="Note 2 9 4 4 2" xfId="24738" xr:uid="{00000000-0005-0000-0000-0000AE600000}"/>
    <cellStyle name="Note 2 9 4 4 2 2" xfId="24739" xr:uid="{00000000-0005-0000-0000-0000AF600000}"/>
    <cellStyle name="Note 2 9 4 4 3" xfId="24740" xr:uid="{00000000-0005-0000-0000-0000B0600000}"/>
    <cellStyle name="Note 2 9 4 4 3 2" xfId="24741" xr:uid="{00000000-0005-0000-0000-0000B1600000}"/>
    <cellStyle name="Note 2 9 4 4 4" xfId="24742" xr:uid="{00000000-0005-0000-0000-0000B2600000}"/>
    <cellStyle name="Note 2 9 4 5" xfId="24743" xr:uid="{00000000-0005-0000-0000-0000B3600000}"/>
    <cellStyle name="Note 2 9 4 5 2" xfId="24744" xr:uid="{00000000-0005-0000-0000-0000B4600000}"/>
    <cellStyle name="Note 2 9 4 6" xfId="24745" xr:uid="{00000000-0005-0000-0000-0000B5600000}"/>
    <cellStyle name="Note 2 9 4 6 2" xfId="24746" xr:uid="{00000000-0005-0000-0000-0000B6600000}"/>
    <cellStyle name="Note 2 9 4 7" xfId="24747" xr:uid="{00000000-0005-0000-0000-0000B7600000}"/>
    <cellStyle name="Note 2 9 4 7 2" xfId="24748" xr:uid="{00000000-0005-0000-0000-0000B8600000}"/>
    <cellStyle name="Note 2 9 4 8" xfId="24749" xr:uid="{00000000-0005-0000-0000-0000B9600000}"/>
    <cellStyle name="Note 2 9 4 9" xfId="24750" xr:uid="{00000000-0005-0000-0000-0000BA600000}"/>
    <cellStyle name="Note 2 9 5" xfId="24751" xr:uid="{00000000-0005-0000-0000-0000BB600000}"/>
    <cellStyle name="Note 2 9 5 2" xfId="24752" xr:uid="{00000000-0005-0000-0000-0000BC600000}"/>
    <cellStyle name="Note 2 9 5 2 2" xfId="24753" xr:uid="{00000000-0005-0000-0000-0000BD600000}"/>
    <cellStyle name="Note 2 9 5 2 2 2" xfId="24754" xr:uid="{00000000-0005-0000-0000-0000BE600000}"/>
    <cellStyle name="Note 2 9 5 2 3" xfId="24755" xr:uid="{00000000-0005-0000-0000-0000BF600000}"/>
    <cellStyle name="Note 2 9 5 3" xfId="24756" xr:uid="{00000000-0005-0000-0000-0000C0600000}"/>
    <cellStyle name="Note 2 9 5 3 2" xfId="24757" xr:uid="{00000000-0005-0000-0000-0000C1600000}"/>
    <cellStyle name="Note 2 9 5 3 2 2" xfId="24758" xr:uid="{00000000-0005-0000-0000-0000C2600000}"/>
    <cellStyle name="Note 2 9 5 3 3" xfId="24759" xr:uid="{00000000-0005-0000-0000-0000C3600000}"/>
    <cellStyle name="Note 2 9 5 4" xfId="24760" xr:uid="{00000000-0005-0000-0000-0000C4600000}"/>
    <cellStyle name="Note 2 9 5 4 2" xfId="24761" xr:uid="{00000000-0005-0000-0000-0000C5600000}"/>
    <cellStyle name="Note 2 9 5 5" xfId="24762" xr:uid="{00000000-0005-0000-0000-0000C6600000}"/>
    <cellStyle name="Note 2 9 5 5 2" xfId="24763" xr:uid="{00000000-0005-0000-0000-0000C7600000}"/>
    <cellStyle name="Note 2 9 5 6" xfId="24764" xr:uid="{00000000-0005-0000-0000-0000C8600000}"/>
    <cellStyle name="Note 2 9 5 7" xfId="24765" xr:uid="{00000000-0005-0000-0000-0000C9600000}"/>
    <cellStyle name="Note 2 9 6" xfId="24766" xr:uid="{00000000-0005-0000-0000-0000CA600000}"/>
    <cellStyle name="Note 2 9 6 2" xfId="24767" xr:uid="{00000000-0005-0000-0000-0000CB600000}"/>
    <cellStyle name="Note 2 9 6 2 2" xfId="24768" xr:uid="{00000000-0005-0000-0000-0000CC600000}"/>
    <cellStyle name="Note 2 9 6 2 2 2" xfId="24769" xr:uid="{00000000-0005-0000-0000-0000CD600000}"/>
    <cellStyle name="Note 2 9 6 2 3" xfId="24770" xr:uid="{00000000-0005-0000-0000-0000CE600000}"/>
    <cellStyle name="Note 2 9 6 3" xfId="24771" xr:uid="{00000000-0005-0000-0000-0000CF600000}"/>
    <cellStyle name="Note 2 9 6 3 2" xfId="24772" xr:uid="{00000000-0005-0000-0000-0000D0600000}"/>
    <cellStyle name="Note 2 9 6 4" xfId="24773" xr:uid="{00000000-0005-0000-0000-0000D1600000}"/>
    <cellStyle name="Note 2 9 6 4 2" xfId="24774" xr:uid="{00000000-0005-0000-0000-0000D2600000}"/>
    <cellStyle name="Note 2 9 6 5" xfId="24775" xr:uid="{00000000-0005-0000-0000-0000D3600000}"/>
    <cellStyle name="Note 2_Godrej Platinum_ball park estimate-190811" xfId="24776" xr:uid="{00000000-0005-0000-0000-0000D4600000}"/>
    <cellStyle name="Note 3" xfId="24777" xr:uid="{00000000-0005-0000-0000-0000D5600000}"/>
    <cellStyle name="Note 3 10" xfId="24778" xr:uid="{00000000-0005-0000-0000-0000D6600000}"/>
    <cellStyle name="Note 3 10 2" xfId="24779" xr:uid="{00000000-0005-0000-0000-0000D7600000}"/>
    <cellStyle name="Note 3 10 3" xfId="24780" xr:uid="{00000000-0005-0000-0000-0000D8600000}"/>
    <cellStyle name="Note 3 11" xfId="24781" xr:uid="{00000000-0005-0000-0000-0000D9600000}"/>
    <cellStyle name="Note 3 12" xfId="24782" xr:uid="{00000000-0005-0000-0000-0000DA600000}"/>
    <cellStyle name="Note 3 13" xfId="24783" xr:uid="{00000000-0005-0000-0000-0000DB600000}"/>
    <cellStyle name="Note 3 14" xfId="24784" xr:uid="{00000000-0005-0000-0000-0000DC600000}"/>
    <cellStyle name="Note 3 2" xfId="24785" xr:uid="{00000000-0005-0000-0000-0000DD600000}"/>
    <cellStyle name="Note 3 2 10" xfId="24786" xr:uid="{00000000-0005-0000-0000-0000DE600000}"/>
    <cellStyle name="Note 3 2 11" xfId="24787" xr:uid="{00000000-0005-0000-0000-0000DF600000}"/>
    <cellStyle name="Note 3 2 12" xfId="24788" xr:uid="{00000000-0005-0000-0000-0000E0600000}"/>
    <cellStyle name="Note 3 2 2" xfId="24789" xr:uid="{00000000-0005-0000-0000-0000E1600000}"/>
    <cellStyle name="Note 3 2 2 10" xfId="24790" xr:uid="{00000000-0005-0000-0000-0000E2600000}"/>
    <cellStyle name="Note 3 2 2 10 2" xfId="24791" xr:uid="{00000000-0005-0000-0000-0000E3600000}"/>
    <cellStyle name="Note 3 2 2 10 2 2" xfId="24792" xr:uid="{00000000-0005-0000-0000-0000E4600000}"/>
    <cellStyle name="Note 3 2 2 10 2 3" xfId="24793" xr:uid="{00000000-0005-0000-0000-0000E5600000}"/>
    <cellStyle name="Note 3 2 2 10 2 4" xfId="24794" xr:uid="{00000000-0005-0000-0000-0000E6600000}"/>
    <cellStyle name="Note 3 2 2 10 2 5" xfId="24795" xr:uid="{00000000-0005-0000-0000-0000E7600000}"/>
    <cellStyle name="Note 3 2 2 10 2 6" xfId="24796" xr:uid="{00000000-0005-0000-0000-0000E8600000}"/>
    <cellStyle name="Note 3 2 2 10 3" xfId="24797" xr:uid="{00000000-0005-0000-0000-0000E9600000}"/>
    <cellStyle name="Note 3 2 2 10 3 2" xfId="24798" xr:uid="{00000000-0005-0000-0000-0000EA600000}"/>
    <cellStyle name="Note 3 2 2 10 3 3" xfId="24799" xr:uid="{00000000-0005-0000-0000-0000EB600000}"/>
    <cellStyle name="Note 3 2 2 10 3 4" xfId="24800" xr:uid="{00000000-0005-0000-0000-0000EC600000}"/>
    <cellStyle name="Note 3 2 2 10 3 5" xfId="24801" xr:uid="{00000000-0005-0000-0000-0000ED600000}"/>
    <cellStyle name="Note 3 2 2 10 3 6" xfId="24802" xr:uid="{00000000-0005-0000-0000-0000EE600000}"/>
    <cellStyle name="Note 3 2 2 10 4" xfId="24803" xr:uid="{00000000-0005-0000-0000-0000EF600000}"/>
    <cellStyle name="Note 3 2 2 10 5" xfId="24804" xr:uid="{00000000-0005-0000-0000-0000F0600000}"/>
    <cellStyle name="Note 3 2 2 10 6" xfId="24805" xr:uid="{00000000-0005-0000-0000-0000F1600000}"/>
    <cellStyle name="Note 3 2 2 10 7" xfId="24806" xr:uid="{00000000-0005-0000-0000-0000F2600000}"/>
    <cellStyle name="Note 3 2 2 10 8" xfId="24807" xr:uid="{00000000-0005-0000-0000-0000F3600000}"/>
    <cellStyle name="Note 3 2 2 11" xfId="24808" xr:uid="{00000000-0005-0000-0000-0000F4600000}"/>
    <cellStyle name="Note 3 2 2 11 2" xfId="24809" xr:uid="{00000000-0005-0000-0000-0000F5600000}"/>
    <cellStyle name="Note 3 2 2 11 3" xfId="24810" xr:uid="{00000000-0005-0000-0000-0000F6600000}"/>
    <cellStyle name="Note 3 2 2 11 4" xfId="24811" xr:uid="{00000000-0005-0000-0000-0000F7600000}"/>
    <cellStyle name="Note 3 2 2 11 5" xfId="24812" xr:uid="{00000000-0005-0000-0000-0000F8600000}"/>
    <cellStyle name="Note 3 2 2 11 6" xfId="24813" xr:uid="{00000000-0005-0000-0000-0000F9600000}"/>
    <cellStyle name="Note 3 2 2 12" xfId="24814" xr:uid="{00000000-0005-0000-0000-0000FA600000}"/>
    <cellStyle name="Note 3 2 2 12 2" xfId="24815" xr:uid="{00000000-0005-0000-0000-0000FB600000}"/>
    <cellStyle name="Note 3 2 2 12 3" xfId="24816" xr:uid="{00000000-0005-0000-0000-0000FC600000}"/>
    <cellStyle name="Note 3 2 2 12 4" xfId="24817" xr:uid="{00000000-0005-0000-0000-0000FD600000}"/>
    <cellStyle name="Note 3 2 2 12 5" xfId="24818" xr:uid="{00000000-0005-0000-0000-0000FE600000}"/>
    <cellStyle name="Note 3 2 2 12 6" xfId="24819" xr:uid="{00000000-0005-0000-0000-0000FF600000}"/>
    <cellStyle name="Note 3 2 2 13" xfId="24820" xr:uid="{00000000-0005-0000-0000-000000610000}"/>
    <cellStyle name="Note 3 2 2 13 2" xfId="24821" xr:uid="{00000000-0005-0000-0000-000001610000}"/>
    <cellStyle name="Note 3 2 2 14" xfId="24822" xr:uid="{00000000-0005-0000-0000-000002610000}"/>
    <cellStyle name="Note 3 2 2 14 2" xfId="24823" xr:uid="{00000000-0005-0000-0000-000003610000}"/>
    <cellStyle name="Note 3 2 2 15" xfId="24824" xr:uid="{00000000-0005-0000-0000-000004610000}"/>
    <cellStyle name="Note 3 2 2 16" xfId="24825" xr:uid="{00000000-0005-0000-0000-000005610000}"/>
    <cellStyle name="Note 3 2 2 17" xfId="24826" xr:uid="{00000000-0005-0000-0000-000006610000}"/>
    <cellStyle name="Note 3 2 2 18" xfId="24827" xr:uid="{00000000-0005-0000-0000-000007610000}"/>
    <cellStyle name="Note 3 2 2 2" xfId="24828" xr:uid="{00000000-0005-0000-0000-000008610000}"/>
    <cellStyle name="Note 3 2 2 2 10" xfId="24829" xr:uid="{00000000-0005-0000-0000-000009610000}"/>
    <cellStyle name="Note 3 2 2 2 11" xfId="24830" xr:uid="{00000000-0005-0000-0000-00000A610000}"/>
    <cellStyle name="Note 3 2 2 2 2" xfId="24831" xr:uid="{00000000-0005-0000-0000-00000B610000}"/>
    <cellStyle name="Note 3 2 2 2 2 10" xfId="24832" xr:uid="{00000000-0005-0000-0000-00000C610000}"/>
    <cellStyle name="Note 3 2 2 2 2 2" xfId="24833" xr:uid="{00000000-0005-0000-0000-00000D610000}"/>
    <cellStyle name="Note 3 2 2 2 2 2 2" xfId="24834" xr:uid="{00000000-0005-0000-0000-00000E610000}"/>
    <cellStyle name="Note 3 2 2 2 2 2 2 2" xfId="24835" xr:uid="{00000000-0005-0000-0000-00000F610000}"/>
    <cellStyle name="Note 3 2 2 2 2 2 3" xfId="24836" xr:uid="{00000000-0005-0000-0000-000010610000}"/>
    <cellStyle name="Note 3 2 2 2 2 2 3 2" xfId="24837" xr:uid="{00000000-0005-0000-0000-000011610000}"/>
    <cellStyle name="Note 3 2 2 2 2 2 4" xfId="24838" xr:uid="{00000000-0005-0000-0000-000012610000}"/>
    <cellStyle name="Note 3 2 2 2 2 2 4 2" xfId="24839" xr:uid="{00000000-0005-0000-0000-000013610000}"/>
    <cellStyle name="Note 3 2 2 2 2 2 5" xfId="24840" xr:uid="{00000000-0005-0000-0000-000014610000}"/>
    <cellStyle name="Note 3 2 2 2 2 2 5 2" xfId="24841" xr:uid="{00000000-0005-0000-0000-000015610000}"/>
    <cellStyle name="Note 3 2 2 2 2 2 6" xfId="24842" xr:uid="{00000000-0005-0000-0000-000016610000}"/>
    <cellStyle name="Note 3 2 2 2 2 2 6 2" xfId="24843" xr:uid="{00000000-0005-0000-0000-000017610000}"/>
    <cellStyle name="Note 3 2 2 2 2 2 7" xfId="24844" xr:uid="{00000000-0005-0000-0000-000018610000}"/>
    <cellStyle name="Note 3 2 2 2 2 2 8" xfId="24845" xr:uid="{00000000-0005-0000-0000-000019610000}"/>
    <cellStyle name="Note 3 2 2 2 2 3" xfId="24846" xr:uid="{00000000-0005-0000-0000-00001A610000}"/>
    <cellStyle name="Note 3 2 2 2 2 3 2" xfId="24847" xr:uid="{00000000-0005-0000-0000-00001B610000}"/>
    <cellStyle name="Note 3 2 2 2 2 3 3" xfId="24848" xr:uid="{00000000-0005-0000-0000-00001C610000}"/>
    <cellStyle name="Note 3 2 2 2 2 4" xfId="24849" xr:uid="{00000000-0005-0000-0000-00001D610000}"/>
    <cellStyle name="Note 3 2 2 2 2 4 2" xfId="24850" xr:uid="{00000000-0005-0000-0000-00001E610000}"/>
    <cellStyle name="Note 3 2 2 2 2 5" xfId="24851" xr:uid="{00000000-0005-0000-0000-00001F610000}"/>
    <cellStyle name="Note 3 2 2 2 2 5 2" xfId="24852" xr:uid="{00000000-0005-0000-0000-000020610000}"/>
    <cellStyle name="Note 3 2 2 2 2 6" xfId="24853" xr:uid="{00000000-0005-0000-0000-000021610000}"/>
    <cellStyle name="Note 3 2 2 2 2 6 2" xfId="24854" xr:uid="{00000000-0005-0000-0000-000022610000}"/>
    <cellStyle name="Note 3 2 2 2 2 7" xfId="24855" xr:uid="{00000000-0005-0000-0000-000023610000}"/>
    <cellStyle name="Note 3 2 2 2 2 7 2" xfId="24856" xr:uid="{00000000-0005-0000-0000-000024610000}"/>
    <cellStyle name="Note 3 2 2 2 2 8" xfId="24857" xr:uid="{00000000-0005-0000-0000-000025610000}"/>
    <cellStyle name="Note 3 2 2 2 2 8 2" xfId="24858" xr:uid="{00000000-0005-0000-0000-000026610000}"/>
    <cellStyle name="Note 3 2 2 2 2 9" xfId="24859" xr:uid="{00000000-0005-0000-0000-000027610000}"/>
    <cellStyle name="Note 3 2 2 2 2 9 2" xfId="24860" xr:uid="{00000000-0005-0000-0000-000028610000}"/>
    <cellStyle name="Note 3 2 2 2 3" xfId="24861" xr:uid="{00000000-0005-0000-0000-000029610000}"/>
    <cellStyle name="Note 3 2 2 2 3 2" xfId="24862" xr:uid="{00000000-0005-0000-0000-00002A610000}"/>
    <cellStyle name="Note 3 2 2 2 3 2 2" xfId="24863" xr:uid="{00000000-0005-0000-0000-00002B610000}"/>
    <cellStyle name="Note 3 2 2 2 3 2 2 2" xfId="24864" xr:uid="{00000000-0005-0000-0000-00002C610000}"/>
    <cellStyle name="Note 3 2 2 2 3 2 3" xfId="24865" xr:uid="{00000000-0005-0000-0000-00002D610000}"/>
    <cellStyle name="Note 3 2 2 2 3 2 3 2" xfId="24866" xr:uid="{00000000-0005-0000-0000-00002E610000}"/>
    <cellStyle name="Note 3 2 2 2 3 2 4" xfId="24867" xr:uid="{00000000-0005-0000-0000-00002F610000}"/>
    <cellStyle name="Note 3 2 2 2 3 2 5" xfId="24868" xr:uid="{00000000-0005-0000-0000-000030610000}"/>
    <cellStyle name="Note 3 2 2 2 3 3" xfId="24869" xr:uid="{00000000-0005-0000-0000-000031610000}"/>
    <cellStyle name="Note 3 2 2 2 3 3 2" xfId="24870" xr:uid="{00000000-0005-0000-0000-000032610000}"/>
    <cellStyle name="Note 3 2 2 2 3 4" xfId="24871" xr:uid="{00000000-0005-0000-0000-000033610000}"/>
    <cellStyle name="Note 3 2 2 2 3 4 2" xfId="24872" xr:uid="{00000000-0005-0000-0000-000034610000}"/>
    <cellStyle name="Note 3 2 2 2 3 5" xfId="24873" xr:uid="{00000000-0005-0000-0000-000035610000}"/>
    <cellStyle name="Note 3 2 2 2 3 5 2" xfId="24874" xr:uid="{00000000-0005-0000-0000-000036610000}"/>
    <cellStyle name="Note 3 2 2 2 3 6" xfId="24875" xr:uid="{00000000-0005-0000-0000-000037610000}"/>
    <cellStyle name="Note 3 2 2 2 3 6 2" xfId="24876" xr:uid="{00000000-0005-0000-0000-000038610000}"/>
    <cellStyle name="Note 3 2 2 2 3 7" xfId="24877" xr:uid="{00000000-0005-0000-0000-000039610000}"/>
    <cellStyle name="Note 3 2 2 2 3 7 2" xfId="24878" xr:uid="{00000000-0005-0000-0000-00003A610000}"/>
    <cellStyle name="Note 3 2 2 2 3 8" xfId="24879" xr:uid="{00000000-0005-0000-0000-00003B610000}"/>
    <cellStyle name="Note 3 2 2 2 3 8 2" xfId="24880" xr:uid="{00000000-0005-0000-0000-00003C610000}"/>
    <cellStyle name="Note 3 2 2 2 3 9" xfId="24881" xr:uid="{00000000-0005-0000-0000-00003D610000}"/>
    <cellStyle name="Note 3 2 2 2 4" xfId="24882" xr:uid="{00000000-0005-0000-0000-00003E610000}"/>
    <cellStyle name="Note 3 2 2 2 4 2" xfId="24883" xr:uid="{00000000-0005-0000-0000-00003F610000}"/>
    <cellStyle name="Note 3 2 2 2 4 3" xfId="24884" xr:uid="{00000000-0005-0000-0000-000040610000}"/>
    <cellStyle name="Note 3 2 2 2 5" xfId="24885" xr:uid="{00000000-0005-0000-0000-000041610000}"/>
    <cellStyle name="Note 3 2 2 2 5 2" xfId="24886" xr:uid="{00000000-0005-0000-0000-000042610000}"/>
    <cellStyle name="Note 3 2 2 2 6" xfId="24887" xr:uid="{00000000-0005-0000-0000-000043610000}"/>
    <cellStyle name="Note 3 2 2 2 6 2" xfId="24888" xr:uid="{00000000-0005-0000-0000-000044610000}"/>
    <cellStyle name="Note 3 2 2 2 7" xfId="24889" xr:uid="{00000000-0005-0000-0000-000045610000}"/>
    <cellStyle name="Note 3 2 2 2 7 2" xfId="24890" xr:uid="{00000000-0005-0000-0000-000046610000}"/>
    <cellStyle name="Note 3 2 2 2 8" xfId="24891" xr:uid="{00000000-0005-0000-0000-000047610000}"/>
    <cellStyle name="Note 3 2 2 2 8 2" xfId="24892" xr:uid="{00000000-0005-0000-0000-000048610000}"/>
    <cellStyle name="Note 3 2 2 2 9" xfId="24893" xr:uid="{00000000-0005-0000-0000-000049610000}"/>
    <cellStyle name="Note 3 2 2 2 9 2" xfId="24894" xr:uid="{00000000-0005-0000-0000-00004A610000}"/>
    <cellStyle name="Note 3 2 2 3" xfId="24895" xr:uid="{00000000-0005-0000-0000-00004B610000}"/>
    <cellStyle name="Note 3 2 2 3 10" xfId="24896" xr:uid="{00000000-0005-0000-0000-00004C610000}"/>
    <cellStyle name="Note 3 2 2 3 2" xfId="24897" xr:uid="{00000000-0005-0000-0000-00004D610000}"/>
    <cellStyle name="Note 3 2 2 3 2 2" xfId="24898" xr:uid="{00000000-0005-0000-0000-00004E610000}"/>
    <cellStyle name="Note 3 2 2 3 2 2 2" xfId="24899" xr:uid="{00000000-0005-0000-0000-00004F610000}"/>
    <cellStyle name="Note 3 2 2 3 2 2 3" xfId="24900" xr:uid="{00000000-0005-0000-0000-000050610000}"/>
    <cellStyle name="Note 3 2 2 3 2 2 4" xfId="24901" xr:uid="{00000000-0005-0000-0000-000051610000}"/>
    <cellStyle name="Note 3 2 2 3 2 2 5" xfId="24902" xr:uid="{00000000-0005-0000-0000-000052610000}"/>
    <cellStyle name="Note 3 2 2 3 2 3" xfId="24903" xr:uid="{00000000-0005-0000-0000-000053610000}"/>
    <cellStyle name="Note 3 2 2 3 2 3 2" xfId="24904" xr:uid="{00000000-0005-0000-0000-000054610000}"/>
    <cellStyle name="Note 3 2 2 3 2 3 3" xfId="24905" xr:uid="{00000000-0005-0000-0000-000055610000}"/>
    <cellStyle name="Note 3 2 2 3 2 3 4" xfId="24906" xr:uid="{00000000-0005-0000-0000-000056610000}"/>
    <cellStyle name="Note 3 2 2 3 2 3 5" xfId="24907" xr:uid="{00000000-0005-0000-0000-000057610000}"/>
    <cellStyle name="Note 3 2 2 3 2 4" xfId="24908" xr:uid="{00000000-0005-0000-0000-000058610000}"/>
    <cellStyle name="Note 3 2 2 3 2 4 2" xfId="24909" xr:uid="{00000000-0005-0000-0000-000059610000}"/>
    <cellStyle name="Note 3 2 2 3 2 5" xfId="24910" xr:uid="{00000000-0005-0000-0000-00005A610000}"/>
    <cellStyle name="Note 3 2 2 3 2 5 2" xfId="24911" xr:uid="{00000000-0005-0000-0000-00005B610000}"/>
    <cellStyle name="Note 3 2 2 3 2 6" xfId="24912" xr:uid="{00000000-0005-0000-0000-00005C610000}"/>
    <cellStyle name="Note 3 2 2 3 2 6 2" xfId="24913" xr:uid="{00000000-0005-0000-0000-00005D610000}"/>
    <cellStyle name="Note 3 2 2 3 2 7" xfId="24914" xr:uid="{00000000-0005-0000-0000-00005E610000}"/>
    <cellStyle name="Note 3 2 2 3 2 7 2" xfId="24915" xr:uid="{00000000-0005-0000-0000-00005F610000}"/>
    <cellStyle name="Note 3 2 2 3 2 8" xfId="24916" xr:uid="{00000000-0005-0000-0000-000060610000}"/>
    <cellStyle name="Note 3 2 2 3 2 9" xfId="24917" xr:uid="{00000000-0005-0000-0000-000061610000}"/>
    <cellStyle name="Note 3 2 2 3 3" xfId="24918" xr:uid="{00000000-0005-0000-0000-000062610000}"/>
    <cellStyle name="Note 3 2 2 3 3 2" xfId="24919" xr:uid="{00000000-0005-0000-0000-000063610000}"/>
    <cellStyle name="Note 3 2 2 3 3 2 2" xfId="24920" xr:uid="{00000000-0005-0000-0000-000064610000}"/>
    <cellStyle name="Note 3 2 2 3 3 3" xfId="24921" xr:uid="{00000000-0005-0000-0000-000065610000}"/>
    <cellStyle name="Note 3 2 2 3 3 4" xfId="24922" xr:uid="{00000000-0005-0000-0000-000066610000}"/>
    <cellStyle name="Note 3 2 2 3 3 5" xfId="24923" xr:uid="{00000000-0005-0000-0000-000067610000}"/>
    <cellStyle name="Note 3 2 2 3 3 6" xfId="24924" xr:uid="{00000000-0005-0000-0000-000068610000}"/>
    <cellStyle name="Note 3 2 2 3 4" xfId="24925" xr:uid="{00000000-0005-0000-0000-000069610000}"/>
    <cellStyle name="Note 3 2 2 3 4 2" xfId="24926" xr:uid="{00000000-0005-0000-0000-00006A610000}"/>
    <cellStyle name="Note 3 2 2 3 4 3" xfId="24927" xr:uid="{00000000-0005-0000-0000-00006B610000}"/>
    <cellStyle name="Note 3 2 2 3 4 4" xfId="24928" xr:uid="{00000000-0005-0000-0000-00006C610000}"/>
    <cellStyle name="Note 3 2 2 3 4 5" xfId="24929" xr:uid="{00000000-0005-0000-0000-00006D610000}"/>
    <cellStyle name="Note 3 2 2 3 5" xfId="24930" xr:uid="{00000000-0005-0000-0000-00006E610000}"/>
    <cellStyle name="Note 3 2 2 3 5 2" xfId="24931" xr:uid="{00000000-0005-0000-0000-00006F610000}"/>
    <cellStyle name="Note 3 2 2 3 6" xfId="24932" xr:uid="{00000000-0005-0000-0000-000070610000}"/>
    <cellStyle name="Note 3 2 2 3 6 2" xfId="24933" xr:uid="{00000000-0005-0000-0000-000071610000}"/>
    <cellStyle name="Note 3 2 2 3 7" xfId="24934" xr:uid="{00000000-0005-0000-0000-000072610000}"/>
    <cellStyle name="Note 3 2 2 3 7 2" xfId="24935" xr:uid="{00000000-0005-0000-0000-000073610000}"/>
    <cellStyle name="Note 3 2 2 3 8" xfId="24936" xr:uid="{00000000-0005-0000-0000-000074610000}"/>
    <cellStyle name="Note 3 2 2 3 8 2" xfId="24937" xr:uid="{00000000-0005-0000-0000-000075610000}"/>
    <cellStyle name="Note 3 2 2 3 9" xfId="24938" xr:uid="{00000000-0005-0000-0000-000076610000}"/>
    <cellStyle name="Note 3 2 2 3 9 2" xfId="24939" xr:uid="{00000000-0005-0000-0000-000077610000}"/>
    <cellStyle name="Note 3 2 2 4" xfId="24940" xr:uid="{00000000-0005-0000-0000-000078610000}"/>
    <cellStyle name="Note 3 2 2 4 2" xfId="24941" xr:uid="{00000000-0005-0000-0000-000079610000}"/>
    <cellStyle name="Note 3 2 2 4 2 2" xfId="24942" xr:uid="{00000000-0005-0000-0000-00007A610000}"/>
    <cellStyle name="Note 3 2 2 4 2 2 2" xfId="24943" xr:uid="{00000000-0005-0000-0000-00007B610000}"/>
    <cellStyle name="Note 3 2 2 4 2 3" xfId="24944" xr:uid="{00000000-0005-0000-0000-00007C610000}"/>
    <cellStyle name="Note 3 2 2 4 2 3 2" xfId="24945" xr:uid="{00000000-0005-0000-0000-00007D610000}"/>
    <cellStyle name="Note 3 2 2 4 2 4" xfId="24946" xr:uid="{00000000-0005-0000-0000-00007E610000}"/>
    <cellStyle name="Note 3 2 2 4 2 4 2" xfId="24947" xr:uid="{00000000-0005-0000-0000-00007F610000}"/>
    <cellStyle name="Note 3 2 2 4 2 5" xfId="24948" xr:uid="{00000000-0005-0000-0000-000080610000}"/>
    <cellStyle name="Note 3 2 2 4 2 6" xfId="24949" xr:uid="{00000000-0005-0000-0000-000081610000}"/>
    <cellStyle name="Note 3 2 2 4 3" xfId="24950" xr:uid="{00000000-0005-0000-0000-000082610000}"/>
    <cellStyle name="Note 3 2 2 4 3 2" xfId="24951" xr:uid="{00000000-0005-0000-0000-000083610000}"/>
    <cellStyle name="Note 3 2 2 4 3 2 2" xfId="24952" xr:uid="{00000000-0005-0000-0000-000084610000}"/>
    <cellStyle name="Note 3 2 2 4 3 3" xfId="24953" xr:uid="{00000000-0005-0000-0000-000085610000}"/>
    <cellStyle name="Note 3 2 2 4 3 4" xfId="24954" xr:uid="{00000000-0005-0000-0000-000086610000}"/>
    <cellStyle name="Note 3 2 2 4 3 5" xfId="24955" xr:uid="{00000000-0005-0000-0000-000087610000}"/>
    <cellStyle name="Note 3 2 2 4 3 6" xfId="24956" xr:uid="{00000000-0005-0000-0000-000088610000}"/>
    <cellStyle name="Note 3 2 2 4 4" xfId="24957" xr:uid="{00000000-0005-0000-0000-000089610000}"/>
    <cellStyle name="Note 3 2 2 4 4 2" xfId="24958" xr:uid="{00000000-0005-0000-0000-00008A610000}"/>
    <cellStyle name="Note 3 2 2 4 5" xfId="24959" xr:uid="{00000000-0005-0000-0000-00008B610000}"/>
    <cellStyle name="Note 3 2 2 4 5 2" xfId="24960" xr:uid="{00000000-0005-0000-0000-00008C610000}"/>
    <cellStyle name="Note 3 2 2 4 6" xfId="24961" xr:uid="{00000000-0005-0000-0000-00008D610000}"/>
    <cellStyle name="Note 3 2 2 4 6 2" xfId="24962" xr:uid="{00000000-0005-0000-0000-00008E610000}"/>
    <cellStyle name="Note 3 2 2 4 7" xfId="24963" xr:uid="{00000000-0005-0000-0000-00008F610000}"/>
    <cellStyle name="Note 3 2 2 4 7 2" xfId="24964" xr:uid="{00000000-0005-0000-0000-000090610000}"/>
    <cellStyle name="Note 3 2 2 4 8" xfId="24965" xr:uid="{00000000-0005-0000-0000-000091610000}"/>
    <cellStyle name="Note 3 2 2 5" xfId="24966" xr:uid="{00000000-0005-0000-0000-000092610000}"/>
    <cellStyle name="Note 3 2 2 5 2" xfId="24967" xr:uid="{00000000-0005-0000-0000-000093610000}"/>
    <cellStyle name="Note 3 2 2 5 2 2" xfId="24968" xr:uid="{00000000-0005-0000-0000-000094610000}"/>
    <cellStyle name="Note 3 2 2 5 2 2 2" xfId="24969" xr:uid="{00000000-0005-0000-0000-000095610000}"/>
    <cellStyle name="Note 3 2 2 5 2 3" xfId="24970" xr:uid="{00000000-0005-0000-0000-000096610000}"/>
    <cellStyle name="Note 3 2 2 5 2 4" xfId="24971" xr:uid="{00000000-0005-0000-0000-000097610000}"/>
    <cellStyle name="Note 3 2 2 5 2 5" xfId="24972" xr:uid="{00000000-0005-0000-0000-000098610000}"/>
    <cellStyle name="Note 3 2 2 5 2 6" xfId="24973" xr:uid="{00000000-0005-0000-0000-000099610000}"/>
    <cellStyle name="Note 3 2 2 5 3" xfId="24974" xr:uid="{00000000-0005-0000-0000-00009A610000}"/>
    <cellStyle name="Note 3 2 2 5 3 2" xfId="24975" xr:uid="{00000000-0005-0000-0000-00009B610000}"/>
    <cellStyle name="Note 3 2 2 5 3 2 2" xfId="24976" xr:uid="{00000000-0005-0000-0000-00009C610000}"/>
    <cellStyle name="Note 3 2 2 5 3 3" xfId="24977" xr:uid="{00000000-0005-0000-0000-00009D610000}"/>
    <cellStyle name="Note 3 2 2 5 3 4" xfId="24978" xr:uid="{00000000-0005-0000-0000-00009E610000}"/>
    <cellStyle name="Note 3 2 2 5 3 5" xfId="24979" xr:uid="{00000000-0005-0000-0000-00009F610000}"/>
    <cellStyle name="Note 3 2 2 5 3 6" xfId="24980" xr:uid="{00000000-0005-0000-0000-0000A0610000}"/>
    <cellStyle name="Note 3 2 2 5 4" xfId="24981" xr:uid="{00000000-0005-0000-0000-0000A1610000}"/>
    <cellStyle name="Note 3 2 2 5 4 2" xfId="24982" xr:uid="{00000000-0005-0000-0000-0000A2610000}"/>
    <cellStyle name="Note 3 2 2 5 5" xfId="24983" xr:uid="{00000000-0005-0000-0000-0000A3610000}"/>
    <cellStyle name="Note 3 2 2 5 5 2" xfId="24984" xr:uid="{00000000-0005-0000-0000-0000A4610000}"/>
    <cellStyle name="Note 3 2 2 5 6" xfId="24985" xr:uid="{00000000-0005-0000-0000-0000A5610000}"/>
    <cellStyle name="Note 3 2 2 5 7" xfId="24986" xr:uid="{00000000-0005-0000-0000-0000A6610000}"/>
    <cellStyle name="Note 3 2 2 5 8" xfId="24987" xr:uid="{00000000-0005-0000-0000-0000A7610000}"/>
    <cellStyle name="Note 3 2 2 6" xfId="24988" xr:uid="{00000000-0005-0000-0000-0000A8610000}"/>
    <cellStyle name="Note 3 2 2 6 2" xfId="24989" xr:uid="{00000000-0005-0000-0000-0000A9610000}"/>
    <cellStyle name="Note 3 2 2 6 2 2" xfId="24990" xr:uid="{00000000-0005-0000-0000-0000AA610000}"/>
    <cellStyle name="Note 3 2 2 6 2 3" xfId="24991" xr:uid="{00000000-0005-0000-0000-0000AB610000}"/>
    <cellStyle name="Note 3 2 2 6 2 4" xfId="24992" xr:uid="{00000000-0005-0000-0000-0000AC610000}"/>
    <cellStyle name="Note 3 2 2 6 2 5" xfId="24993" xr:uid="{00000000-0005-0000-0000-0000AD610000}"/>
    <cellStyle name="Note 3 2 2 6 2 6" xfId="24994" xr:uid="{00000000-0005-0000-0000-0000AE610000}"/>
    <cellStyle name="Note 3 2 2 6 3" xfId="24995" xr:uid="{00000000-0005-0000-0000-0000AF610000}"/>
    <cellStyle name="Note 3 2 2 6 3 2" xfId="24996" xr:uid="{00000000-0005-0000-0000-0000B0610000}"/>
    <cellStyle name="Note 3 2 2 6 3 3" xfId="24997" xr:uid="{00000000-0005-0000-0000-0000B1610000}"/>
    <cellStyle name="Note 3 2 2 6 3 4" xfId="24998" xr:uid="{00000000-0005-0000-0000-0000B2610000}"/>
    <cellStyle name="Note 3 2 2 6 3 5" xfId="24999" xr:uid="{00000000-0005-0000-0000-0000B3610000}"/>
    <cellStyle name="Note 3 2 2 6 3 6" xfId="25000" xr:uid="{00000000-0005-0000-0000-0000B4610000}"/>
    <cellStyle name="Note 3 2 2 6 4" xfId="25001" xr:uid="{00000000-0005-0000-0000-0000B5610000}"/>
    <cellStyle name="Note 3 2 2 6 4 2" xfId="25002" xr:uid="{00000000-0005-0000-0000-0000B6610000}"/>
    <cellStyle name="Note 3 2 2 6 5" xfId="25003" xr:uid="{00000000-0005-0000-0000-0000B7610000}"/>
    <cellStyle name="Note 3 2 2 6 6" xfId="25004" xr:uid="{00000000-0005-0000-0000-0000B8610000}"/>
    <cellStyle name="Note 3 2 2 6 7" xfId="25005" xr:uid="{00000000-0005-0000-0000-0000B9610000}"/>
    <cellStyle name="Note 3 2 2 6 8" xfId="25006" xr:uid="{00000000-0005-0000-0000-0000BA610000}"/>
    <cellStyle name="Note 3 2 2 7" xfId="25007" xr:uid="{00000000-0005-0000-0000-0000BB610000}"/>
    <cellStyle name="Note 3 2 2 7 2" xfId="25008" xr:uid="{00000000-0005-0000-0000-0000BC610000}"/>
    <cellStyle name="Note 3 2 2 7 2 2" xfId="25009" xr:uid="{00000000-0005-0000-0000-0000BD610000}"/>
    <cellStyle name="Note 3 2 2 7 2 3" xfId="25010" xr:uid="{00000000-0005-0000-0000-0000BE610000}"/>
    <cellStyle name="Note 3 2 2 7 2 4" xfId="25011" xr:uid="{00000000-0005-0000-0000-0000BF610000}"/>
    <cellStyle name="Note 3 2 2 7 2 5" xfId="25012" xr:uid="{00000000-0005-0000-0000-0000C0610000}"/>
    <cellStyle name="Note 3 2 2 7 2 6" xfId="25013" xr:uid="{00000000-0005-0000-0000-0000C1610000}"/>
    <cellStyle name="Note 3 2 2 7 3" xfId="25014" xr:uid="{00000000-0005-0000-0000-0000C2610000}"/>
    <cellStyle name="Note 3 2 2 7 3 2" xfId="25015" xr:uid="{00000000-0005-0000-0000-0000C3610000}"/>
    <cellStyle name="Note 3 2 2 7 3 3" xfId="25016" xr:uid="{00000000-0005-0000-0000-0000C4610000}"/>
    <cellStyle name="Note 3 2 2 7 3 4" xfId="25017" xr:uid="{00000000-0005-0000-0000-0000C5610000}"/>
    <cellStyle name="Note 3 2 2 7 3 5" xfId="25018" xr:uid="{00000000-0005-0000-0000-0000C6610000}"/>
    <cellStyle name="Note 3 2 2 7 3 6" xfId="25019" xr:uid="{00000000-0005-0000-0000-0000C7610000}"/>
    <cellStyle name="Note 3 2 2 7 4" xfId="25020" xr:uid="{00000000-0005-0000-0000-0000C8610000}"/>
    <cellStyle name="Note 3 2 2 7 4 2" xfId="25021" xr:uid="{00000000-0005-0000-0000-0000C9610000}"/>
    <cellStyle name="Note 3 2 2 7 5" xfId="25022" xr:uid="{00000000-0005-0000-0000-0000CA610000}"/>
    <cellStyle name="Note 3 2 2 7 6" xfId="25023" xr:uid="{00000000-0005-0000-0000-0000CB610000}"/>
    <cellStyle name="Note 3 2 2 7 7" xfId="25024" xr:uid="{00000000-0005-0000-0000-0000CC610000}"/>
    <cellStyle name="Note 3 2 2 7 8" xfId="25025" xr:uid="{00000000-0005-0000-0000-0000CD610000}"/>
    <cellStyle name="Note 3 2 2 8" xfId="25026" xr:uid="{00000000-0005-0000-0000-0000CE610000}"/>
    <cellStyle name="Note 3 2 2 8 2" xfId="25027" xr:uid="{00000000-0005-0000-0000-0000CF610000}"/>
    <cellStyle name="Note 3 2 2 8 2 2" xfId="25028" xr:uid="{00000000-0005-0000-0000-0000D0610000}"/>
    <cellStyle name="Note 3 2 2 8 2 3" xfId="25029" xr:uid="{00000000-0005-0000-0000-0000D1610000}"/>
    <cellStyle name="Note 3 2 2 8 2 4" xfId="25030" xr:uid="{00000000-0005-0000-0000-0000D2610000}"/>
    <cellStyle name="Note 3 2 2 8 2 5" xfId="25031" xr:uid="{00000000-0005-0000-0000-0000D3610000}"/>
    <cellStyle name="Note 3 2 2 8 2 6" xfId="25032" xr:uid="{00000000-0005-0000-0000-0000D4610000}"/>
    <cellStyle name="Note 3 2 2 8 3" xfId="25033" xr:uid="{00000000-0005-0000-0000-0000D5610000}"/>
    <cellStyle name="Note 3 2 2 8 3 2" xfId="25034" xr:uid="{00000000-0005-0000-0000-0000D6610000}"/>
    <cellStyle name="Note 3 2 2 8 3 3" xfId="25035" xr:uid="{00000000-0005-0000-0000-0000D7610000}"/>
    <cellStyle name="Note 3 2 2 8 3 4" xfId="25036" xr:uid="{00000000-0005-0000-0000-0000D8610000}"/>
    <cellStyle name="Note 3 2 2 8 3 5" xfId="25037" xr:uid="{00000000-0005-0000-0000-0000D9610000}"/>
    <cellStyle name="Note 3 2 2 8 3 6" xfId="25038" xr:uid="{00000000-0005-0000-0000-0000DA610000}"/>
    <cellStyle name="Note 3 2 2 8 4" xfId="25039" xr:uid="{00000000-0005-0000-0000-0000DB610000}"/>
    <cellStyle name="Note 3 2 2 8 4 2" xfId="25040" xr:uid="{00000000-0005-0000-0000-0000DC610000}"/>
    <cellStyle name="Note 3 2 2 8 5" xfId="25041" xr:uid="{00000000-0005-0000-0000-0000DD610000}"/>
    <cellStyle name="Note 3 2 2 8 6" xfId="25042" xr:uid="{00000000-0005-0000-0000-0000DE610000}"/>
    <cellStyle name="Note 3 2 2 8 7" xfId="25043" xr:uid="{00000000-0005-0000-0000-0000DF610000}"/>
    <cellStyle name="Note 3 2 2 8 8" xfId="25044" xr:uid="{00000000-0005-0000-0000-0000E0610000}"/>
    <cellStyle name="Note 3 2 2 9" xfId="25045" xr:uid="{00000000-0005-0000-0000-0000E1610000}"/>
    <cellStyle name="Note 3 2 2 9 2" xfId="25046" xr:uid="{00000000-0005-0000-0000-0000E2610000}"/>
    <cellStyle name="Note 3 2 2 9 2 2" xfId="25047" xr:uid="{00000000-0005-0000-0000-0000E3610000}"/>
    <cellStyle name="Note 3 2 2 9 2 3" xfId="25048" xr:uid="{00000000-0005-0000-0000-0000E4610000}"/>
    <cellStyle name="Note 3 2 2 9 2 4" xfId="25049" xr:uid="{00000000-0005-0000-0000-0000E5610000}"/>
    <cellStyle name="Note 3 2 2 9 2 5" xfId="25050" xr:uid="{00000000-0005-0000-0000-0000E6610000}"/>
    <cellStyle name="Note 3 2 2 9 2 6" xfId="25051" xr:uid="{00000000-0005-0000-0000-0000E7610000}"/>
    <cellStyle name="Note 3 2 2 9 3" xfId="25052" xr:uid="{00000000-0005-0000-0000-0000E8610000}"/>
    <cellStyle name="Note 3 2 2 9 3 2" xfId="25053" xr:uid="{00000000-0005-0000-0000-0000E9610000}"/>
    <cellStyle name="Note 3 2 2 9 3 3" xfId="25054" xr:uid="{00000000-0005-0000-0000-0000EA610000}"/>
    <cellStyle name="Note 3 2 2 9 3 4" xfId="25055" xr:uid="{00000000-0005-0000-0000-0000EB610000}"/>
    <cellStyle name="Note 3 2 2 9 3 5" xfId="25056" xr:uid="{00000000-0005-0000-0000-0000EC610000}"/>
    <cellStyle name="Note 3 2 2 9 3 6" xfId="25057" xr:uid="{00000000-0005-0000-0000-0000ED610000}"/>
    <cellStyle name="Note 3 2 2 9 4" xfId="25058" xr:uid="{00000000-0005-0000-0000-0000EE610000}"/>
    <cellStyle name="Note 3 2 2 9 4 2" xfId="25059" xr:uid="{00000000-0005-0000-0000-0000EF610000}"/>
    <cellStyle name="Note 3 2 2 9 5" xfId="25060" xr:uid="{00000000-0005-0000-0000-0000F0610000}"/>
    <cellStyle name="Note 3 2 2 9 6" xfId="25061" xr:uid="{00000000-0005-0000-0000-0000F1610000}"/>
    <cellStyle name="Note 3 2 2 9 7" xfId="25062" xr:uid="{00000000-0005-0000-0000-0000F2610000}"/>
    <cellStyle name="Note 3 2 2 9 8" xfId="25063" xr:uid="{00000000-0005-0000-0000-0000F3610000}"/>
    <cellStyle name="Note 3 2 3" xfId="25064" xr:uid="{00000000-0005-0000-0000-0000F4610000}"/>
    <cellStyle name="Note 3 2 3 10" xfId="25065" xr:uid="{00000000-0005-0000-0000-0000F5610000}"/>
    <cellStyle name="Note 3 2 3 11" xfId="25066" xr:uid="{00000000-0005-0000-0000-0000F6610000}"/>
    <cellStyle name="Note 3 2 3 2" xfId="25067" xr:uid="{00000000-0005-0000-0000-0000F7610000}"/>
    <cellStyle name="Note 3 2 3 2 2" xfId="25068" xr:uid="{00000000-0005-0000-0000-0000F8610000}"/>
    <cellStyle name="Note 3 2 3 2 2 2" xfId="25069" xr:uid="{00000000-0005-0000-0000-0000F9610000}"/>
    <cellStyle name="Note 3 2 3 2 2 2 2" xfId="25070" xr:uid="{00000000-0005-0000-0000-0000FA610000}"/>
    <cellStyle name="Note 3 2 3 2 2 2 2 2" xfId="25071" xr:uid="{00000000-0005-0000-0000-0000FB610000}"/>
    <cellStyle name="Note 3 2 3 2 2 2 3" xfId="25072" xr:uid="{00000000-0005-0000-0000-0000FC610000}"/>
    <cellStyle name="Note 3 2 3 2 2 2 3 2" xfId="25073" xr:uid="{00000000-0005-0000-0000-0000FD610000}"/>
    <cellStyle name="Note 3 2 3 2 2 2 4" xfId="25074" xr:uid="{00000000-0005-0000-0000-0000FE610000}"/>
    <cellStyle name="Note 3 2 3 2 2 3" xfId="25075" xr:uid="{00000000-0005-0000-0000-0000FF610000}"/>
    <cellStyle name="Note 3 2 3 2 2 3 2" xfId="25076" xr:uid="{00000000-0005-0000-0000-000000620000}"/>
    <cellStyle name="Note 3 2 3 2 2 4" xfId="25077" xr:uid="{00000000-0005-0000-0000-000001620000}"/>
    <cellStyle name="Note 3 2 3 2 2 4 2" xfId="25078" xr:uid="{00000000-0005-0000-0000-000002620000}"/>
    <cellStyle name="Note 3 2 3 2 2 5" xfId="25079" xr:uid="{00000000-0005-0000-0000-000003620000}"/>
    <cellStyle name="Note 3 2 3 2 2 5 2" xfId="25080" xr:uid="{00000000-0005-0000-0000-000004620000}"/>
    <cellStyle name="Note 3 2 3 2 2 6" xfId="25081" xr:uid="{00000000-0005-0000-0000-000005620000}"/>
    <cellStyle name="Note 3 2 3 2 3" xfId="25082" xr:uid="{00000000-0005-0000-0000-000006620000}"/>
    <cellStyle name="Note 3 2 3 2 3 2" xfId="25083" xr:uid="{00000000-0005-0000-0000-000007620000}"/>
    <cellStyle name="Note 3 2 3 2 3 2 2" xfId="25084" xr:uid="{00000000-0005-0000-0000-000008620000}"/>
    <cellStyle name="Note 3 2 3 2 3 3" xfId="25085" xr:uid="{00000000-0005-0000-0000-000009620000}"/>
    <cellStyle name="Note 3 2 3 2 3 3 2" xfId="25086" xr:uid="{00000000-0005-0000-0000-00000A620000}"/>
    <cellStyle name="Note 3 2 3 2 3 4" xfId="25087" xr:uid="{00000000-0005-0000-0000-00000B620000}"/>
    <cellStyle name="Note 3 2 3 2 3 5" xfId="25088" xr:uid="{00000000-0005-0000-0000-00000C620000}"/>
    <cellStyle name="Note 3 2 3 2 4" xfId="25089" xr:uid="{00000000-0005-0000-0000-00000D620000}"/>
    <cellStyle name="Note 3 2 3 2 4 2" xfId="25090" xr:uid="{00000000-0005-0000-0000-00000E620000}"/>
    <cellStyle name="Note 3 2 3 2 5" xfId="25091" xr:uid="{00000000-0005-0000-0000-00000F620000}"/>
    <cellStyle name="Note 3 2 3 2 5 2" xfId="25092" xr:uid="{00000000-0005-0000-0000-000010620000}"/>
    <cellStyle name="Note 3 2 3 2 6" xfId="25093" xr:uid="{00000000-0005-0000-0000-000011620000}"/>
    <cellStyle name="Note 3 2 3 2 6 2" xfId="25094" xr:uid="{00000000-0005-0000-0000-000012620000}"/>
    <cellStyle name="Note 3 2 3 2 7" xfId="25095" xr:uid="{00000000-0005-0000-0000-000013620000}"/>
    <cellStyle name="Note 3 2 3 2 7 2" xfId="25096" xr:uid="{00000000-0005-0000-0000-000014620000}"/>
    <cellStyle name="Note 3 2 3 2 8" xfId="25097" xr:uid="{00000000-0005-0000-0000-000015620000}"/>
    <cellStyle name="Note 3 2 3 2 8 2" xfId="25098" xr:uid="{00000000-0005-0000-0000-000016620000}"/>
    <cellStyle name="Note 3 2 3 2 9" xfId="25099" xr:uid="{00000000-0005-0000-0000-000017620000}"/>
    <cellStyle name="Note 3 2 3 3" xfId="25100" xr:uid="{00000000-0005-0000-0000-000018620000}"/>
    <cellStyle name="Note 3 2 3 3 2" xfId="25101" xr:uid="{00000000-0005-0000-0000-000019620000}"/>
    <cellStyle name="Note 3 2 3 3 2 2" xfId="25102" xr:uid="{00000000-0005-0000-0000-00001A620000}"/>
    <cellStyle name="Note 3 2 3 3 2 2 2" xfId="25103" xr:uid="{00000000-0005-0000-0000-00001B620000}"/>
    <cellStyle name="Note 3 2 3 3 2 3" xfId="25104" xr:uid="{00000000-0005-0000-0000-00001C620000}"/>
    <cellStyle name="Note 3 2 3 3 2 3 2" xfId="25105" xr:uid="{00000000-0005-0000-0000-00001D620000}"/>
    <cellStyle name="Note 3 2 3 3 2 4" xfId="25106" xr:uid="{00000000-0005-0000-0000-00001E620000}"/>
    <cellStyle name="Note 3 2 3 3 2 4 2" xfId="25107" xr:uid="{00000000-0005-0000-0000-00001F620000}"/>
    <cellStyle name="Note 3 2 3 3 2 5" xfId="25108" xr:uid="{00000000-0005-0000-0000-000020620000}"/>
    <cellStyle name="Note 3 2 3 3 3" xfId="25109" xr:uid="{00000000-0005-0000-0000-000021620000}"/>
    <cellStyle name="Note 3 2 3 3 3 2" xfId="25110" xr:uid="{00000000-0005-0000-0000-000022620000}"/>
    <cellStyle name="Note 3 2 3 3 4" xfId="25111" xr:uid="{00000000-0005-0000-0000-000023620000}"/>
    <cellStyle name="Note 3 2 3 3 4 2" xfId="25112" xr:uid="{00000000-0005-0000-0000-000024620000}"/>
    <cellStyle name="Note 3 2 3 3 5" xfId="25113" xr:uid="{00000000-0005-0000-0000-000025620000}"/>
    <cellStyle name="Note 3 2 3 3 5 2" xfId="25114" xr:uid="{00000000-0005-0000-0000-000026620000}"/>
    <cellStyle name="Note 3 2 3 3 6" xfId="25115" xr:uid="{00000000-0005-0000-0000-000027620000}"/>
    <cellStyle name="Note 3 2 3 3 6 2" xfId="25116" xr:uid="{00000000-0005-0000-0000-000028620000}"/>
    <cellStyle name="Note 3 2 3 3 7" xfId="25117" xr:uid="{00000000-0005-0000-0000-000029620000}"/>
    <cellStyle name="Note 3 2 3 3 7 2" xfId="25118" xr:uid="{00000000-0005-0000-0000-00002A620000}"/>
    <cellStyle name="Note 3 2 3 3 8" xfId="25119" xr:uid="{00000000-0005-0000-0000-00002B620000}"/>
    <cellStyle name="Note 3 2 3 4" xfId="25120" xr:uid="{00000000-0005-0000-0000-00002C620000}"/>
    <cellStyle name="Note 3 2 3 4 2" xfId="25121" xr:uid="{00000000-0005-0000-0000-00002D620000}"/>
    <cellStyle name="Note 3 2 3 4 2 2" xfId="25122" xr:uid="{00000000-0005-0000-0000-00002E620000}"/>
    <cellStyle name="Note 3 2 3 4 3" xfId="25123" xr:uid="{00000000-0005-0000-0000-00002F620000}"/>
    <cellStyle name="Note 3 2 3 4 3 2" xfId="25124" xr:uid="{00000000-0005-0000-0000-000030620000}"/>
    <cellStyle name="Note 3 2 3 4 4" xfId="25125" xr:uid="{00000000-0005-0000-0000-000031620000}"/>
    <cellStyle name="Note 3 2 3 4 4 2" xfId="25126" xr:uid="{00000000-0005-0000-0000-000032620000}"/>
    <cellStyle name="Note 3 2 3 4 5" xfId="25127" xr:uid="{00000000-0005-0000-0000-000033620000}"/>
    <cellStyle name="Note 3 2 3 4 6" xfId="25128" xr:uid="{00000000-0005-0000-0000-000034620000}"/>
    <cellStyle name="Note 3 2 3 5" xfId="25129" xr:uid="{00000000-0005-0000-0000-000035620000}"/>
    <cellStyle name="Note 3 2 3 5 2" xfId="25130" xr:uid="{00000000-0005-0000-0000-000036620000}"/>
    <cellStyle name="Note 3 2 3 5 3" xfId="25131" xr:uid="{00000000-0005-0000-0000-000037620000}"/>
    <cellStyle name="Note 3 2 3 6" xfId="25132" xr:uid="{00000000-0005-0000-0000-000038620000}"/>
    <cellStyle name="Note 3 2 3 6 2" xfId="25133" xr:uid="{00000000-0005-0000-0000-000039620000}"/>
    <cellStyle name="Note 3 2 3 7" xfId="25134" xr:uid="{00000000-0005-0000-0000-00003A620000}"/>
    <cellStyle name="Note 3 2 3 7 2" xfId="25135" xr:uid="{00000000-0005-0000-0000-00003B620000}"/>
    <cellStyle name="Note 3 2 3 8" xfId="25136" xr:uid="{00000000-0005-0000-0000-00003C620000}"/>
    <cellStyle name="Note 3 2 3 8 2" xfId="25137" xr:uid="{00000000-0005-0000-0000-00003D620000}"/>
    <cellStyle name="Note 3 2 3 9" xfId="25138" xr:uid="{00000000-0005-0000-0000-00003E620000}"/>
    <cellStyle name="Note 3 2 4" xfId="25139" xr:uid="{00000000-0005-0000-0000-00003F620000}"/>
    <cellStyle name="Note 3 2 4 10" xfId="25140" xr:uid="{00000000-0005-0000-0000-000040620000}"/>
    <cellStyle name="Note 3 2 4 2" xfId="25141" xr:uid="{00000000-0005-0000-0000-000041620000}"/>
    <cellStyle name="Note 3 2 4 2 2" xfId="25142" xr:uid="{00000000-0005-0000-0000-000042620000}"/>
    <cellStyle name="Note 3 2 4 2 2 2" xfId="25143" xr:uid="{00000000-0005-0000-0000-000043620000}"/>
    <cellStyle name="Note 3 2 4 2 2 2 2" xfId="25144" xr:uid="{00000000-0005-0000-0000-000044620000}"/>
    <cellStyle name="Note 3 2 4 2 2 3" xfId="25145" xr:uid="{00000000-0005-0000-0000-000045620000}"/>
    <cellStyle name="Note 3 2 4 2 2 3 2" xfId="25146" xr:uid="{00000000-0005-0000-0000-000046620000}"/>
    <cellStyle name="Note 3 2 4 2 2 4" xfId="25147" xr:uid="{00000000-0005-0000-0000-000047620000}"/>
    <cellStyle name="Note 3 2 4 2 2 5" xfId="25148" xr:uid="{00000000-0005-0000-0000-000048620000}"/>
    <cellStyle name="Note 3 2 4 2 3" xfId="25149" xr:uid="{00000000-0005-0000-0000-000049620000}"/>
    <cellStyle name="Note 3 2 4 2 3 2" xfId="25150" xr:uid="{00000000-0005-0000-0000-00004A620000}"/>
    <cellStyle name="Note 3 2 4 2 4" xfId="25151" xr:uid="{00000000-0005-0000-0000-00004B620000}"/>
    <cellStyle name="Note 3 2 4 2 4 2" xfId="25152" xr:uid="{00000000-0005-0000-0000-00004C620000}"/>
    <cellStyle name="Note 3 2 4 2 5" xfId="25153" xr:uid="{00000000-0005-0000-0000-00004D620000}"/>
    <cellStyle name="Note 3 2 4 2 5 2" xfId="25154" xr:uid="{00000000-0005-0000-0000-00004E620000}"/>
    <cellStyle name="Note 3 2 4 2 6" xfId="25155" xr:uid="{00000000-0005-0000-0000-00004F620000}"/>
    <cellStyle name="Note 3 2 4 2 6 2" xfId="25156" xr:uid="{00000000-0005-0000-0000-000050620000}"/>
    <cellStyle name="Note 3 2 4 2 7" xfId="25157" xr:uid="{00000000-0005-0000-0000-000051620000}"/>
    <cellStyle name="Note 3 2 4 2 7 2" xfId="25158" xr:uid="{00000000-0005-0000-0000-000052620000}"/>
    <cellStyle name="Note 3 2 4 2 8" xfId="25159" xr:uid="{00000000-0005-0000-0000-000053620000}"/>
    <cellStyle name="Note 3 2 4 3" xfId="25160" xr:uid="{00000000-0005-0000-0000-000054620000}"/>
    <cellStyle name="Note 3 2 4 3 2" xfId="25161" xr:uid="{00000000-0005-0000-0000-000055620000}"/>
    <cellStyle name="Note 3 2 4 3 2 2" xfId="25162" xr:uid="{00000000-0005-0000-0000-000056620000}"/>
    <cellStyle name="Note 3 2 4 3 3" xfId="25163" xr:uid="{00000000-0005-0000-0000-000057620000}"/>
    <cellStyle name="Note 3 2 4 3 3 2" xfId="25164" xr:uid="{00000000-0005-0000-0000-000058620000}"/>
    <cellStyle name="Note 3 2 4 3 4" xfId="25165" xr:uid="{00000000-0005-0000-0000-000059620000}"/>
    <cellStyle name="Note 3 2 4 3 4 2" xfId="25166" xr:uid="{00000000-0005-0000-0000-00005A620000}"/>
    <cellStyle name="Note 3 2 4 3 5" xfId="25167" xr:uid="{00000000-0005-0000-0000-00005B620000}"/>
    <cellStyle name="Note 3 2 4 3 6" xfId="25168" xr:uid="{00000000-0005-0000-0000-00005C620000}"/>
    <cellStyle name="Note 3 2 4 4" xfId="25169" xr:uid="{00000000-0005-0000-0000-00005D620000}"/>
    <cellStyle name="Note 3 2 4 4 2" xfId="25170" xr:uid="{00000000-0005-0000-0000-00005E620000}"/>
    <cellStyle name="Note 3 2 4 4 3" xfId="25171" xr:uid="{00000000-0005-0000-0000-00005F620000}"/>
    <cellStyle name="Note 3 2 4 5" xfId="25172" xr:uid="{00000000-0005-0000-0000-000060620000}"/>
    <cellStyle name="Note 3 2 4 5 2" xfId="25173" xr:uid="{00000000-0005-0000-0000-000061620000}"/>
    <cellStyle name="Note 3 2 4 6" xfId="25174" xr:uid="{00000000-0005-0000-0000-000062620000}"/>
    <cellStyle name="Note 3 2 4 6 2" xfId="25175" xr:uid="{00000000-0005-0000-0000-000063620000}"/>
    <cellStyle name="Note 3 2 4 7" xfId="25176" xr:uid="{00000000-0005-0000-0000-000064620000}"/>
    <cellStyle name="Note 3 2 4 7 2" xfId="25177" xr:uid="{00000000-0005-0000-0000-000065620000}"/>
    <cellStyle name="Note 3 2 4 8" xfId="25178" xr:uid="{00000000-0005-0000-0000-000066620000}"/>
    <cellStyle name="Note 3 2 4 8 2" xfId="25179" xr:uid="{00000000-0005-0000-0000-000067620000}"/>
    <cellStyle name="Note 3 2 4 9" xfId="25180" xr:uid="{00000000-0005-0000-0000-000068620000}"/>
    <cellStyle name="Note 3 2 5" xfId="25181" xr:uid="{00000000-0005-0000-0000-000069620000}"/>
    <cellStyle name="Note 3 2 5 2" xfId="25182" xr:uid="{00000000-0005-0000-0000-00006A620000}"/>
    <cellStyle name="Note 3 2 5 2 2" xfId="25183" xr:uid="{00000000-0005-0000-0000-00006B620000}"/>
    <cellStyle name="Note 3 2 5 2 2 2" xfId="25184" xr:uid="{00000000-0005-0000-0000-00006C620000}"/>
    <cellStyle name="Note 3 2 5 2 3" xfId="25185" xr:uid="{00000000-0005-0000-0000-00006D620000}"/>
    <cellStyle name="Note 3 2 5 2 3 2" xfId="25186" xr:uid="{00000000-0005-0000-0000-00006E620000}"/>
    <cellStyle name="Note 3 2 5 2 4" xfId="25187" xr:uid="{00000000-0005-0000-0000-00006F620000}"/>
    <cellStyle name="Note 3 2 5 2 5" xfId="25188" xr:uid="{00000000-0005-0000-0000-000070620000}"/>
    <cellStyle name="Note 3 2 5 3" xfId="25189" xr:uid="{00000000-0005-0000-0000-000071620000}"/>
    <cellStyle name="Note 3 2 5 3 2" xfId="25190" xr:uid="{00000000-0005-0000-0000-000072620000}"/>
    <cellStyle name="Note 3 2 5 4" xfId="25191" xr:uid="{00000000-0005-0000-0000-000073620000}"/>
    <cellStyle name="Note 3 2 5 4 2" xfId="25192" xr:uid="{00000000-0005-0000-0000-000074620000}"/>
    <cellStyle name="Note 3 2 5 5" xfId="25193" xr:uid="{00000000-0005-0000-0000-000075620000}"/>
    <cellStyle name="Note 3 2 5 5 2" xfId="25194" xr:uid="{00000000-0005-0000-0000-000076620000}"/>
    <cellStyle name="Note 3 2 5 6" xfId="25195" xr:uid="{00000000-0005-0000-0000-000077620000}"/>
    <cellStyle name="Note 3 2 5 6 2" xfId="25196" xr:uid="{00000000-0005-0000-0000-000078620000}"/>
    <cellStyle name="Note 3 2 5 7" xfId="25197" xr:uid="{00000000-0005-0000-0000-000079620000}"/>
    <cellStyle name="Note 3 2 5 7 2" xfId="25198" xr:uid="{00000000-0005-0000-0000-00007A620000}"/>
    <cellStyle name="Note 3 2 5 8" xfId="25199" xr:uid="{00000000-0005-0000-0000-00007B620000}"/>
    <cellStyle name="Note 3 2 5 8 2" xfId="25200" xr:uid="{00000000-0005-0000-0000-00007C620000}"/>
    <cellStyle name="Note 3 2 5 9" xfId="25201" xr:uid="{00000000-0005-0000-0000-00007D620000}"/>
    <cellStyle name="Note 3 2 6" xfId="25202" xr:uid="{00000000-0005-0000-0000-00007E620000}"/>
    <cellStyle name="Note 3 2 6 2" xfId="25203" xr:uid="{00000000-0005-0000-0000-00007F620000}"/>
    <cellStyle name="Note 3 2 6 2 2" xfId="25204" xr:uid="{00000000-0005-0000-0000-000080620000}"/>
    <cellStyle name="Note 3 2 6 2 3" xfId="25205" xr:uid="{00000000-0005-0000-0000-000081620000}"/>
    <cellStyle name="Note 3 2 6 2 4" xfId="25206" xr:uid="{00000000-0005-0000-0000-000082620000}"/>
    <cellStyle name="Note 3 2 6 2 5" xfId="25207" xr:uid="{00000000-0005-0000-0000-000083620000}"/>
    <cellStyle name="Note 3 2 6 3" xfId="25208" xr:uid="{00000000-0005-0000-0000-000084620000}"/>
    <cellStyle name="Note 3 2 6 3 2" xfId="25209" xr:uid="{00000000-0005-0000-0000-000085620000}"/>
    <cellStyle name="Note 3 2 6 3 3" xfId="25210" xr:uid="{00000000-0005-0000-0000-000086620000}"/>
    <cellStyle name="Note 3 2 6 3 4" xfId="25211" xr:uid="{00000000-0005-0000-0000-000087620000}"/>
    <cellStyle name="Note 3 2 6 3 5" xfId="25212" xr:uid="{00000000-0005-0000-0000-000088620000}"/>
    <cellStyle name="Note 3 2 6 4" xfId="25213" xr:uid="{00000000-0005-0000-0000-000089620000}"/>
    <cellStyle name="Note 3 2 6 5" xfId="25214" xr:uid="{00000000-0005-0000-0000-00008A620000}"/>
    <cellStyle name="Note 3 2 6 6" xfId="25215" xr:uid="{00000000-0005-0000-0000-00008B620000}"/>
    <cellStyle name="Note 3 2 6 7" xfId="25216" xr:uid="{00000000-0005-0000-0000-00008C620000}"/>
    <cellStyle name="Note 3 2 7" xfId="25217" xr:uid="{00000000-0005-0000-0000-00008D620000}"/>
    <cellStyle name="Note 3 2 7 2" xfId="25218" xr:uid="{00000000-0005-0000-0000-00008E620000}"/>
    <cellStyle name="Note 3 2 7 3" xfId="25219" xr:uid="{00000000-0005-0000-0000-00008F620000}"/>
    <cellStyle name="Note 3 2 8" xfId="25220" xr:uid="{00000000-0005-0000-0000-000090620000}"/>
    <cellStyle name="Note 3 2 8 2" xfId="25221" xr:uid="{00000000-0005-0000-0000-000091620000}"/>
    <cellStyle name="Note 3 2 9" xfId="25222" xr:uid="{00000000-0005-0000-0000-000092620000}"/>
    <cellStyle name="Note 3 3" xfId="25223" xr:uid="{00000000-0005-0000-0000-000093620000}"/>
    <cellStyle name="Note 3 3 10" xfId="25224" xr:uid="{00000000-0005-0000-0000-000094620000}"/>
    <cellStyle name="Note 3 3 11" xfId="25225" xr:uid="{00000000-0005-0000-0000-000095620000}"/>
    <cellStyle name="Note 3 3 12" xfId="25226" xr:uid="{00000000-0005-0000-0000-000096620000}"/>
    <cellStyle name="Note 3 3 2" xfId="25227" xr:uid="{00000000-0005-0000-0000-000097620000}"/>
    <cellStyle name="Note 3 3 2 10" xfId="25228" xr:uid="{00000000-0005-0000-0000-000098620000}"/>
    <cellStyle name="Note 3 3 2 10 2" xfId="25229" xr:uid="{00000000-0005-0000-0000-000099620000}"/>
    <cellStyle name="Note 3 3 2 10 2 2" xfId="25230" xr:uid="{00000000-0005-0000-0000-00009A620000}"/>
    <cellStyle name="Note 3 3 2 10 2 3" xfId="25231" xr:uid="{00000000-0005-0000-0000-00009B620000}"/>
    <cellStyle name="Note 3 3 2 10 2 4" xfId="25232" xr:uid="{00000000-0005-0000-0000-00009C620000}"/>
    <cellStyle name="Note 3 3 2 10 2 5" xfId="25233" xr:uid="{00000000-0005-0000-0000-00009D620000}"/>
    <cellStyle name="Note 3 3 2 10 2 6" xfId="25234" xr:uid="{00000000-0005-0000-0000-00009E620000}"/>
    <cellStyle name="Note 3 3 2 10 3" xfId="25235" xr:uid="{00000000-0005-0000-0000-00009F620000}"/>
    <cellStyle name="Note 3 3 2 10 3 2" xfId="25236" xr:uid="{00000000-0005-0000-0000-0000A0620000}"/>
    <cellStyle name="Note 3 3 2 10 3 3" xfId="25237" xr:uid="{00000000-0005-0000-0000-0000A1620000}"/>
    <cellStyle name="Note 3 3 2 10 3 4" xfId="25238" xr:uid="{00000000-0005-0000-0000-0000A2620000}"/>
    <cellStyle name="Note 3 3 2 10 3 5" xfId="25239" xr:uid="{00000000-0005-0000-0000-0000A3620000}"/>
    <cellStyle name="Note 3 3 2 10 3 6" xfId="25240" xr:uid="{00000000-0005-0000-0000-0000A4620000}"/>
    <cellStyle name="Note 3 3 2 10 4" xfId="25241" xr:uid="{00000000-0005-0000-0000-0000A5620000}"/>
    <cellStyle name="Note 3 3 2 10 5" xfId="25242" xr:uid="{00000000-0005-0000-0000-0000A6620000}"/>
    <cellStyle name="Note 3 3 2 10 6" xfId="25243" xr:uid="{00000000-0005-0000-0000-0000A7620000}"/>
    <cellStyle name="Note 3 3 2 10 7" xfId="25244" xr:uid="{00000000-0005-0000-0000-0000A8620000}"/>
    <cellStyle name="Note 3 3 2 10 8" xfId="25245" xr:uid="{00000000-0005-0000-0000-0000A9620000}"/>
    <cellStyle name="Note 3 3 2 11" xfId="25246" xr:uid="{00000000-0005-0000-0000-0000AA620000}"/>
    <cellStyle name="Note 3 3 2 11 2" xfId="25247" xr:uid="{00000000-0005-0000-0000-0000AB620000}"/>
    <cellStyle name="Note 3 3 2 11 3" xfId="25248" xr:uid="{00000000-0005-0000-0000-0000AC620000}"/>
    <cellStyle name="Note 3 3 2 11 4" xfId="25249" xr:uid="{00000000-0005-0000-0000-0000AD620000}"/>
    <cellStyle name="Note 3 3 2 11 5" xfId="25250" xr:uid="{00000000-0005-0000-0000-0000AE620000}"/>
    <cellStyle name="Note 3 3 2 11 6" xfId="25251" xr:uid="{00000000-0005-0000-0000-0000AF620000}"/>
    <cellStyle name="Note 3 3 2 12" xfId="25252" xr:uid="{00000000-0005-0000-0000-0000B0620000}"/>
    <cellStyle name="Note 3 3 2 12 2" xfId="25253" xr:uid="{00000000-0005-0000-0000-0000B1620000}"/>
    <cellStyle name="Note 3 3 2 12 3" xfId="25254" xr:uid="{00000000-0005-0000-0000-0000B2620000}"/>
    <cellStyle name="Note 3 3 2 12 4" xfId="25255" xr:uid="{00000000-0005-0000-0000-0000B3620000}"/>
    <cellStyle name="Note 3 3 2 12 5" xfId="25256" xr:uid="{00000000-0005-0000-0000-0000B4620000}"/>
    <cellStyle name="Note 3 3 2 12 6" xfId="25257" xr:uid="{00000000-0005-0000-0000-0000B5620000}"/>
    <cellStyle name="Note 3 3 2 13" xfId="25258" xr:uid="{00000000-0005-0000-0000-0000B6620000}"/>
    <cellStyle name="Note 3 3 2 14" xfId="25259" xr:uid="{00000000-0005-0000-0000-0000B7620000}"/>
    <cellStyle name="Note 3 3 2 15" xfId="25260" xr:uid="{00000000-0005-0000-0000-0000B8620000}"/>
    <cellStyle name="Note 3 3 2 16" xfId="25261" xr:uid="{00000000-0005-0000-0000-0000B9620000}"/>
    <cellStyle name="Note 3 3 2 17" xfId="25262" xr:uid="{00000000-0005-0000-0000-0000BA620000}"/>
    <cellStyle name="Note 3 3 2 18" xfId="25263" xr:uid="{00000000-0005-0000-0000-0000BB620000}"/>
    <cellStyle name="Note 3 3 2 2" xfId="25264" xr:uid="{00000000-0005-0000-0000-0000BC620000}"/>
    <cellStyle name="Note 3 3 2 2 2" xfId="25265" xr:uid="{00000000-0005-0000-0000-0000BD620000}"/>
    <cellStyle name="Note 3 3 2 2 2 2" xfId="25266" xr:uid="{00000000-0005-0000-0000-0000BE620000}"/>
    <cellStyle name="Note 3 3 2 2 2 2 2" xfId="25267" xr:uid="{00000000-0005-0000-0000-0000BF620000}"/>
    <cellStyle name="Note 3 3 2 2 2 2 2 2" xfId="25268" xr:uid="{00000000-0005-0000-0000-0000C0620000}"/>
    <cellStyle name="Note 3 3 2 2 2 2 3" xfId="25269" xr:uid="{00000000-0005-0000-0000-0000C1620000}"/>
    <cellStyle name="Note 3 3 2 2 2 2 3 2" xfId="25270" xr:uid="{00000000-0005-0000-0000-0000C2620000}"/>
    <cellStyle name="Note 3 3 2 2 2 2 4" xfId="25271" xr:uid="{00000000-0005-0000-0000-0000C3620000}"/>
    <cellStyle name="Note 3 3 2 2 2 3" xfId="25272" xr:uid="{00000000-0005-0000-0000-0000C4620000}"/>
    <cellStyle name="Note 3 3 2 2 2 3 2" xfId="25273" xr:uid="{00000000-0005-0000-0000-0000C5620000}"/>
    <cellStyle name="Note 3 3 2 2 2 4" xfId="25274" xr:uid="{00000000-0005-0000-0000-0000C6620000}"/>
    <cellStyle name="Note 3 3 2 2 2 4 2" xfId="25275" xr:uid="{00000000-0005-0000-0000-0000C7620000}"/>
    <cellStyle name="Note 3 3 2 2 2 5" xfId="25276" xr:uid="{00000000-0005-0000-0000-0000C8620000}"/>
    <cellStyle name="Note 3 3 2 2 2 5 2" xfId="25277" xr:uid="{00000000-0005-0000-0000-0000C9620000}"/>
    <cellStyle name="Note 3 3 2 2 2 6" xfId="25278" xr:uid="{00000000-0005-0000-0000-0000CA620000}"/>
    <cellStyle name="Note 3 3 2 2 2 6 2" xfId="25279" xr:uid="{00000000-0005-0000-0000-0000CB620000}"/>
    <cellStyle name="Note 3 3 2 2 2 7" xfId="25280" xr:uid="{00000000-0005-0000-0000-0000CC620000}"/>
    <cellStyle name="Note 3 3 2 2 3" xfId="25281" xr:uid="{00000000-0005-0000-0000-0000CD620000}"/>
    <cellStyle name="Note 3 3 2 2 3 2" xfId="25282" xr:uid="{00000000-0005-0000-0000-0000CE620000}"/>
    <cellStyle name="Note 3 3 2 2 3 2 2" xfId="25283" xr:uid="{00000000-0005-0000-0000-0000CF620000}"/>
    <cellStyle name="Note 3 3 2 2 3 2 2 2" xfId="25284" xr:uid="{00000000-0005-0000-0000-0000D0620000}"/>
    <cellStyle name="Note 3 3 2 2 3 2 3" xfId="25285" xr:uid="{00000000-0005-0000-0000-0000D1620000}"/>
    <cellStyle name="Note 3 3 2 2 3 3" xfId="25286" xr:uid="{00000000-0005-0000-0000-0000D2620000}"/>
    <cellStyle name="Note 3 3 2 2 3 3 2" xfId="25287" xr:uid="{00000000-0005-0000-0000-0000D3620000}"/>
    <cellStyle name="Note 3 3 2 2 3 4" xfId="25288" xr:uid="{00000000-0005-0000-0000-0000D4620000}"/>
    <cellStyle name="Note 3 3 2 2 3 4 2" xfId="25289" xr:uid="{00000000-0005-0000-0000-0000D5620000}"/>
    <cellStyle name="Note 3 3 2 2 3 5" xfId="25290" xr:uid="{00000000-0005-0000-0000-0000D6620000}"/>
    <cellStyle name="Note 3 3 2 2 3 5 2" xfId="25291" xr:uid="{00000000-0005-0000-0000-0000D7620000}"/>
    <cellStyle name="Note 3 3 2 2 3 6" xfId="25292" xr:uid="{00000000-0005-0000-0000-0000D8620000}"/>
    <cellStyle name="Note 3 3 2 2 3 6 2" xfId="25293" xr:uid="{00000000-0005-0000-0000-0000D9620000}"/>
    <cellStyle name="Note 3 3 2 2 3 7" xfId="25294" xr:uid="{00000000-0005-0000-0000-0000DA620000}"/>
    <cellStyle name="Note 3 3 2 2 4" xfId="25295" xr:uid="{00000000-0005-0000-0000-0000DB620000}"/>
    <cellStyle name="Note 3 3 2 2 4 2" xfId="25296" xr:uid="{00000000-0005-0000-0000-0000DC620000}"/>
    <cellStyle name="Note 3 3 2 2 5" xfId="25297" xr:uid="{00000000-0005-0000-0000-0000DD620000}"/>
    <cellStyle name="Note 3 3 2 2 5 2" xfId="25298" xr:uid="{00000000-0005-0000-0000-0000DE620000}"/>
    <cellStyle name="Note 3 3 2 2 6" xfId="25299" xr:uid="{00000000-0005-0000-0000-0000DF620000}"/>
    <cellStyle name="Note 3 3 2 2 7" xfId="25300" xr:uid="{00000000-0005-0000-0000-0000E0620000}"/>
    <cellStyle name="Note 3 3 2 2 8" xfId="25301" xr:uid="{00000000-0005-0000-0000-0000E1620000}"/>
    <cellStyle name="Note 3 3 2 3" xfId="25302" xr:uid="{00000000-0005-0000-0000-0000E2620000}"/>
    <cellStyle name="Note 3 3 2 3 2" xfId="25303" xr:uid="{00000000-0005-0000-0000-0000E3620000}"/>
    <cellStyle name="Note 3 3 2 3 2 2" xfId="25304" xr:uid="{00000000-0005-0000-0000-0000E4620000}"/>
    <cellStyle name="Note 3 3 2 3 2 2 2" xfId="25305" xr:uid="{00000000-0005-0000-0000-0000E5620000}"/>
    <cellStyle name="Note 3 3 2 3 2 3" xfId="25306" xr:uid="{00000000-0005-0000-0000-0000E6620000}"/>
    <cellStyle name="Note 3 3 2 3 2 3 2" xfId="25307" xr:uid="{00000000-0005-0000-0000-0000E7620000}"/>
    <cellStyle name="Note 3 3 2 3 2 4" xfId="25308" xr:uid="{00000000-0005-0000-0000-0000E8620000}"/>
    <cellStyle name="Note 3 3 2 3 2 4 2" xfId="25309" xr:uid="{00000000-0005-0000-0000-0000E9620000}"/>
    <cellStyle name="Note 3 3 2 3 2 5" xfId="25310" xr:uid="{00000000-0005-0000-0000-0000EA620000}"/>
    <cellStyle name="Note 3 3 2 3 2 6" xfId="25311" xr:uid="{00000000-0005-0000-0000-0000EB620000}"/>
    <cellStyle name="Note 3 3 2 3 3" xfId="25312" xr:uid="{00000000-0005-0000-0000-0000EC620000}"/>
    <cellStyle name="Note 3 3 2 3 3 2" xfId="25313" xr:uid="{00000000-0005-0000-0000-0000ED620000}"/>
    <cellStyle name="Note 3 3 2 3 3 2 2" xfId="25314" xr:uid="{00000000-0005-0000-0000-0000EE620000}"/>
    <cellStyle name="Note 3 3 2 3 3 3" xfId="25315" xr:uid="{00000000-0005-0000-0000-0000EF620000}"/>
    <cellStyle name="Note 3 3 2 3 3 4" xfId="25316" xr:uid="{00000000-0005-0000-0000-0000F0620000}"/>
    <cellStyle name="Note 3 3 2 3 3 5" xfId="25317" xr:uid="{00000000-0005-0000-0000-0000F1620000}"/>
    <cellStyle name="Note 3 3 2 3 3 6" xfId="25318" xr:uid="{00000000-0005-0000-0000-0000F2620000}"/>
    <cellStyle name="Note 3 3 2 3 4" xfId="25319" xr:uid="{00000000-0005-0000-0000-0000F3620000}"/>
    <cellStyle name="Note 3 3 2 3 4 2" xfId="25320" xr:uid="{00000000-0005-0000-0000-0000F4620000}"/>
    <cellStyle name="Note 3 3 2 3 5" xfId="25321" xr:uid="{00000000-0005-0000-0000-0000F5620000}"/>
    <cellStyle name="Note 3 3 2 3 5 2" xfId="25322" xr:uid="{00000000-0005-0000-0000-0000F6620000}"/>
    <cellStyle name="Note 3 3 2 3 6" xfId="25323" xr:uid="{00000000-0005-0000-0000-0000F7620000}"/>
    <cellStyle name="Note 3 3 2 3 6 2" xfId="25324" xr:uid="{00000000-0005-0000-0000-0000F8620000}"/>
    <cellStyle name="Note 3 3 2 3 7" xfId="25325" xr:uid="{00000000-0005-0000-0000-0000F9620000}"/>
    <cellStyle name="Note 3 3 2 3 8" xfId="25326" xr:uid="{00000000-0005-0000-0000-0000FA620000}"/>
    <cellStyle name="Note 3 3 2 4" xfId="25327" xr:uid="{00000000-0005-0000-0000-0000FB620000}"/>
    <cellStyle name="Note 3 3 2 4 2" xfId="25328" xr:uid="{00000000-0005-0000-0000-0000FC620000}"/>
    <cellStyle name="Note 3 3 2 4 2 2" xfId="25329" xr:uid="{00000000-0005-0000-0000-0000FD620000}"/>
    <cellStyle name="Note 3 3 2 4 2 2 2" xfId="25330" xr:uid="{00000000-0005-0000-0000-0000FE620000}"/>
    <cellStyle name="Note 3 3 2 4 2 3" xfId="25331" xr:uid="{00000000-0005-0000-0000-0000FF620000}"/>
    <cellStyle name="Note 3 3 2 4 2 3 2" xfId="25332" xr:uid="{00000000-0005-0000-0000-000000630000}"/>
    <cellStyle name="Note 3 3 2 4 2 4" xfId="25333" xr:uid="{00000000-0005-0000-0000-000001630000}"/>
    <cellStyle name="Note 3 3 2 4 2 5" xfId="25334" xr:uid="{00000000-0005-0000-0000-000002630000}"/>
    <cellStyle name="Note 3 3 2 4 2 6" xfId="25335" xr:uid="{00000000-0005-0000-0000-000003630000}"/>
    <cellStyle name="Note 3 3 2 4 3" xfId="25336" xr:uid="{00000000-0005-0000-0000-000004630000}"/>
    <cellStyle name="Note 3 3 2 4 3 2" xfId="25337" xr:uid="{00000000-0005-0000-0000-000005630000}"/>
    <cellStyle name="Note 3 3 2 4 3 2 2" xfId="25338" xr:uid="{00000000-0005-0000-0000-000006630000}"/>
    <cellStyle name="Note 3 3 2 4 3 3" xfId="25339" xr:uid="{00000000-0005-0000-0000-000007630000}"/>
    <cellStyle name="Note 3 3 2 4 3 4" xfId="25340" xr:uid="{00000000-0005-0000-0000-000008630000}"/>
    <cellStyle name="Note 3 3 2 4 3 5" xfId="25341" xr:uid="{00000000-0005-0000-0000-000009630000}"/>
    <cellStyle name="Note 3 3 2 4 3 6" xfId="25342" xr:uid="{00000000-0005-0000-0000-00000A630000}"/>
    <cellStyle name="Note 3 3 2 4 4" xfId="25343" xr:uid="{00000000-0005-0000-0000-00000B630000}"/>
    <cellStyle name="Note 3 3 2 4 4 2" xfId="25344" xr:uid="{00000000-0005-0000-0000-00000C630000}"/>
    <cellStyle name="Note 3 3 2 4 5" xfId="25345" xr:uid="{00000000-0005-0000-0000-00000D630000}"/>
    <cellStyle name="Note 3 3 2 4 5 2" xfId="25346" xr:uid="{00000000-0005-0000-0000-00000E630000}"/>
    <cellStyle name="Note 3 3 2 4 6" xfId="25347" xr:uid="{00000000-0005-0000-0000-00000F630000}"/>
    <cellStyle name="Note 3 3 2 4 7" xfId="25348" xr:uid="{00000000-0005-0000-0000-000010630000}"/>
    <cellStyle name="Note 3 3 2 4 8" xfId="25349" xr:uid="{00000000-0005-0000-0000-000011630000}"/>
    <cellStyle name="Note 3 3 2 5" xfId="25350" xr:uid="{00000000-0005-0000-0000-000012630000}"/>
    <cellStyle name="Note 3 3 2 5 2" xfId="25351" xr:uid="{00000000-0005-0000-0000-000013630000}"/>
    <cellStyle name="Note 3 3 2 5 2 2" xfId="25352" xr:uid="{00000000-0005-0000-0000-000014630000}"/>
    <cellStyle name="Note 3 3 2 5 2 3" xfId="25353" xr:uid="{00000000-0005-0000-0000-000015630000}"/>
    <cellStyle name="Note 3 3 2 5 2 4" xfId="25354" xr:uid="{00000000-0005-0000-0000-000016630000}"/>
    <cellStyle name="Note 3 3 2 5 2 5" xfId="25355" xr:uid="{00000000-0005-0000-0000-000017630000}"/>
    <cellStyle name="Note 3 3 2 5 2 6" xfId="25356" xr:uid="{00000000-0005-0000-0000-000018630000}"/>
    <cellStyle name="Note 3 3 2 5 3" xfId="25357" xr:uid="{00000000-0005-0000-0000-000019630000}"/>
    <cellStyle name="Note 3 3 2 5 3 2" xfId="25358" xr:uid="{00000000-0005-0000-0000-00001A630000}"/>
    <cellStyle name="Note 3 3 2 5 3 3" xfId="25359" xr:uid="{00000000-0005-0000-0000-00001B630000}"/>
    <cellStyle name="Note 3 3 2 5 3 4" xfId="25360" xr:uid="{00000000-0005-0000-0000-00001C630000}"/>
    <cellStyle name="Note 3 3 2 5 3 5" xfId="25361" xr:uid="{00000000-0005-0000-0000-00001D630000}"/>
    <cellStyle name="Note 3 3 2 5 3 6" xfId="25362" xr:uid="{00000000-0005-0000-0000-00001E630000}"/>
    <cellStyle name="Note 3 3 2 5 4" xfId="25363" xr:uid="{00000000-0005-0000-0000-00001F630000}"/>
    <cellStyle name="Note 3 3 2 5 4 2" xfId="25364" xr:uid="{00000000-0005-0000-0000-000020630000}"/>
    <cellStyle name="Note 3 3 2 5 5" xfId="25365" xr:uid="{00000000-0005-0000-0000-000021630000}"/>
    <cellStyle name="Note 3 3 2 5 6" xfId="25366" xr:uid="{00000000-0005-0000-0000-000022630000}"/>
    <cellStyle name="Note 3 3 2 5 7" xfId="25367" xr:uid="{00000000-0005-0000-0000-000023630000}"/>
    <cellStyle name="Note 3 3 2 5 8" xfId="25368" xr:uid="{00000000-0005-0000-0000-000024630000}"/>
    <cellStyle name="Note 3 3 2 6" xfId="25369" xr:uid="{00000000-0005-0000-0000-000025630000}"/>
    <cellStyle name="Note 3 3 2 6 2" xfId="25370" xr:uid="{00000000-0005-0000-0000-000026630000}"/>
    <cellStyle name="Note 3 3 2 6 2 2" xfId="25371" xr:uid="{00000000-0005-0000-0000-000027630000}"/>
    <cellStyle name="Note 3 3 2 6 2 3" xfId="25372" xr:uid="{00000000-0005-0000-0000-000028630000}"/>
    <cellStyle name="Note 3 3 2 6 2 4" xfId="25373" xr:uid="{00000000-0005-0000-0000-000029630000}"/>
    <cellStyle name="Note 3 3 2 6 2 5" xfId="25374" xr:uid="{00000000-0005-0000-0000-00002A630000}"/>
    <cellStyle name="Note 3 3 2 6 2 6" xfId="25375" xr:uid="{00000000-0005-0000-0000-00002B630000}"/>
    <cellStyle name="Note 3 3 2 6 3" xfId="25376" xr:uid="{00000000-0005-0000-0000-00002C630000}"/>
    <cellStyle name="Note 3 3 2 6 3 2" xfId="25377" xr:uid="{00000000-0005-0000-0000-00002D630000}"/>
    <cellStyle name="Note 3 3 2 6 3 3" xfId="25378" xr:uid="{00000000-0005-0000-0000-00002E630000}"/>
    <cellStyle name="Note 3 3 2 6 3 4" xfId="25379" xr:uid="{00000000-0005-0000-0000-00002F630000}"/>
    <cellStyle name="Note 3 3 2 6 3 5" xfId="25380" xr:uid="{00000000-0005-0000-0000-000030630000}"/>
    <cellStyle name="Note 3 3 2 6 3 6" xfId="25381" xr:uid="{00000000-0005-0000-0000-000031630000}"/>
    <cellStyle name="Note 3 3 2 6 4" xfId="25382" xr:uid="{00000000-0005-0000-0000-000032630000}"/>
    <cellStyle name="Note 3 3 2 6 4 2" xfId="25383" xr:uid="{00000000-0005-0000-0000-000033630000}"/>
    <cellStyle name="Note 3 3 2 6 5" xfId="25384" xr:uid="{00000000-0005-0000-0000-000034630000}"/>
    <cellStyle name="Note 3 3 2 6 6" xfId="25385" xr:uid="{00000000-0005-0000-0000-000035630000}"/>
    <cellStyle name="Note 3 3 2 6 7" xfId="25386" xr:uid="{00000000-0005-0000-0000-000036630000}"/>
    <cellStyle name="Note 3 3 2 6 8" xfId="25387" xr:uid="{00000000-0005-0000-0000-000037630000}"/>
    <cellStyle name="Note 3 3 2 7" xfId="25388" xr:uid="{00000000-0005-0000-0000-000038630000}"/>
    <cellStyle name="Note 3 3 2 7 2" xfId="25389" xr:uid="{00000000-0005-0000-0000-000039630000}"/>
    <cellStyle name="Note 3 3 2 7 2 2" xfId="25390" xr:uid="{00000000-0005-0000-0000-00003A630000}"/>
    <cellStyle name="Note 3 3 2 7 2 3" xfId="25391" xr:uid="{00000000-0005-0000-0000-00003B630000}"/>
    <cellStyle name="Note 3 3 2 7 2 4" xfId="25392" xr:uid="{00000000-0005-0000-0000-00003C630000}"/>
    <cellStyle name="Note 3 3 2 7 2 5" xfId="25393" xr:uid="{00000000-0005-0000-0000-00003D630000}"/>
    <cellStyle name="Note 3 3 2 7 2 6" xfId="25394" xr:uid="{00000000-0005-0000-0000-00003E630000}"/>
    <cellStyle name="Note 3 3 2 7 3" xfId="25395" xr:uid="{00000000-0005-0000-0000-00003F630000}"/>
    <cellStyle name="Note 3 3 2 7 3 2" xfId="25396" xr:uid="{00000000-0005-0000-0000-000040630000}"/>
    <cellStyle name="Note 3 3 2 7 3 3" xfId="25397" xr:uid="{00000000-0005-0000-0000-000041630000}"/>
    <cellStyle name="Note 3 3 2 7 3 4" xfId="25398" xr:uid="{00000000-0005-0000-0000-000042630000}"/>
    <cellStyle name="Note 3 3 2 7 3 5" xfId="25399" xr:uid="{00000000-0005-0000-0000-000043630000}"/>
    <cellStyle name="Note 3 3 2 7 3 6" xfId="25400" xr:uid="{00000000-0005-0000-0000-000044630000}"/>
    <cellStyle name="Note 3 3 2 7 4" xfId="25401" xr:uid="{00000000-0005-0000-0000-000045630000}"/>
    <cellStyle name="Note 3 3 2 7 4 2" xfId="25402" xr:uid="{00000000-0005-0000-0000-000046630000}"/>
    <cellStyle name="Note 3 3 2 7 5" xfId="25403" xr:uid="{00000000-0005-0000-0000-000047630000}"/>
    <cellStyle name="Note 3 3 2 7 6" xfId="25404" xr:uid="{00000000-0005-0000-0000-000048630000}"/>
    <cellStyle name="Note 3 3 2 7 7" xfId="25405" xr:uid="{00000000-0005-0000-0000-000049630000}"/>
    <cellStyle name="Note 3 3 2 7 8" xfId="25406" xr:uid="{00000000-0005-0000-0000-00004A630000}"/>
    <cellStyle name="Note 3 3 2 8" xfId="25407" xr:uid="{00000000-0005-0000-0000-00004B630000}"/>
    <cellStyle name="Note 3 3 2 8 2" xfId="25408" xr:uid="{00000000-0005-0000-0000-00004C630000}"/>
    <cellStyle name="Note 3 3 2 8 2 2" xfId="25409" xr:uid="{00000000-0005-0000-0000-00004D630000}"/>
    <cellStyle name="Note 3 3 2 8 2 3" xfId="25410" xr:uid="{00000000-0005-0000-0000-00004E630000}"/>
    <cellStyle name="Note 3 3 2 8 2 4" xfId="25411" xr:uid="{00000000-0005-0000-0000-00004F630000}"/>
    <cellStyle name="Note 3 3 2 8 2 5" xfId="25412" xr:uid="{00000000-0005-0000-0000-000050630000}"/>
    <cellStyle name="Note 3 3 2 8 2 6" xfId="25413" xr:uid="{00000000-0005-0000-0000-000051630000}"/>
    <cellStyle name="Note 3 3 2 8 3" xfId="25414" xr:uid="{00000000-0005-0000-0000-000052630000}"/>
    <cellStyle name="Note 3 3 2 8 3 2" xfId="25415" xr:uid="{00000000-0005-0000-0000-000053630000}"/>
    <cellStyle name="Note 3 3 2 8 3 3" xfId="25416" xr:uid="{00000000-0005-0000-0000-000054630000}"/>
    <cellStyle name="Note 3 3 2 8 3 4" xfId="25417" xr:uid="{00000000-0005-0000-0000-000055630000}"/>
    <cellStyle name="Note 3 3 2 8 3 5" xfId="25418" xr:uid="{00000000-0005-0000-0000-000056630000}"/>
    <cellStyle name="Note 3 3 2 8 3 6" xfId="25419" xr:uid="{00000000-0005-0000-0000-000057630000}"/>
    <cellStyle name="Note 3 3 2 8 4" xfId="25420" xr:uid="{00000000-0005-0000-0000-000058630000}"/>
    <cellStyle name="Note 3 3 2 8 5" xfId="25421" xr:uid="{00000000-0005-0000-0000-000059630000}"/>
    <cellStyle name="Note 3 3 2 8 6" xfId="25422" xr:uid="{00000000-0005-0000-0000-00005A630000}"/>
    <cellStyle name="Note 3 3 2 8 7" xfId="25423" xr:uid="{00000000-0005-0000-0000-00005B630000}"/>
    <cellStyle name="Note 3 3 2 8 8" xfId="25424" xr:uid="{00000000-0005-0000-0000-00005C630000}"/>
    <cellStyle name="Note 3 3 2 9" xfId="25425" xr:uid="{00000000-0005-0000-0000-00005D630000}"/>
    <cellStyle name="Note 3 3 2 9 2" xfId="25426" xr:uid="{00000000-0005-0000-0000-00005E630000}"/>
    <cellStyle name="Note 3 3 2 9 2 2" xfId="25427" xr:uid="{00000000-0005-0000-0000-00005F630000}"/>
    <cellStyle name="Note 3 3 2 9 2 3" xfId="25428" xr:uid="{00000000-0005-0000-0000-000060630000}"/>
    <cellStyle name="Note 3 3 2 9 2 4" xfId="25429" xr:uid="{00000000-0005-0000-0000-000061630000}"/>
    <cellStyle name="Note 3 3 2 9 2 5" xfId="25430" xr:uid="{00000000-0005-0000-0000-000062630000}"/>
    <cellStyle name="Note 3 3 2 9 2 6" xfId="25431" xr:uid="{00000000-0005-0000-0000-000063630000}"/>
    <cellStyle name="Note 3 3 2 9 3" xfId="25432" xr:uid="{00000000-0005-0000-0000-000064630000}"/>
    <cellStyle name="Note 3 3 2 9 3 2" xfId="25433" xr:uid="{00000000-0005-0000-0000-000065630000}"/>
    <cellStyle name="Note 3 3 2 9 3 3" xfId="25434" xr:uid="{00000000-0005-0000-0000-000066630000}"/>
    <cellStyle name="Note 3 3 2 9 3 4" xfId="25435" xr:uid="{00000000-0005-0000-0000-000067630000}"/>
    <cellStyle name="Note 3 3 2 9 3 5" xfId="25436" xr:uid="{00000000-0005-0000-0000-000068630000}"/>
    <cellStyle name="Note 3 3 2 9 3 6" xfId="25437" xr:uid="{00000000-0005-0000-0000-000069630000}"/>
    <cellStyle name="Note 3 3 2 9 4" xfId="25438" xr:uid="{00000000-0005-0000-0000-00006A630000}"/>
    <cellStyle name="Note 3 3 2 9 5" xfId="25439" xr:uid="{00000000-0005-0000-0000-00006B630000}"/>
    <cellStyle name="Note 3 3 2 9 6" xfId="25440" xr:uid="{00000000-0005-0000-0000-00006C630000}"/>
    <cellStyle name="Note 3 3 2 9 7" xfId="25441" xr:uid="{00000000-0005-0000-0000-00006D630000}"/>
    <cellStyle name="Note 3 3 2 9 8" xfId="25442" xr:uid="{00000000-0005-0000-0000-00006E630000}"/>
    <cellStyle name="Note 3 3 3" xfId="25443" xr:uid="{00000000-0005-0000-0000-00006F630000}"/>
    <cellStyle name="Note 3 3 3 10" xfId="25444" xr:uid="{00000000-0005-0000-0000-000070630000}"/>
    <cellStyle name="Note 3 3 3 11" xfId="25445" xr:uid="{00000000-0005-0000-0000-000071630000}"/>
    <cellStyle name="Note 3 3 3 2" xfId="25446" xr:uid="{00000000-0005-0000-0000-000072630000}"/>
    <cellStyle name="Note 3 3 3 2 2" xfId="25447" xr:uid="{00000000-0005-0000-0000-000073630000}"/>
    <cellStyle name="Note 3 3 3 2 2 2" xfId="25448" xr:uid="{00000000-0005-0000-0000-000074630000}"/>
    <cellStyle name="Note 3 3 3 2 2 2 2" xfId="25449" xr:uid="{00000000-0005-0000-0000-000075630000}"/>
    <cellStyle name="Note 3 3 3 2 2 3" xfId="25450" xr:uid="{00000000-0005-0000-0000-000076630000}"/>
    <cellStyle name="Note 3 3 3 2 2 3 2" xfId="25451" xr:uid="{00000000-0005-0000-0000-000077630000}"/>
    <cellStyle name="Note 3 3 3 2 2 4" xfId="25452" xr:uid="{00000000-0005-0000-0000-000078630000}"/>
    <cellStyle name="Note 3 3 3 2 2 4 2" xfId="25453" xr:uid="{00000000-0005-0000-0000-000079630000}"/>
    <cellStyle name="Note 3 3 3 2 2 5" xfId="25454" xr:uid="{00000000-0005-0000-0000-00007A630000}"/>
    <cellStyle name="Note 3 3 3 2 2 5 2" xfId="25455" xr:uid="{00000000-0005-0000-0000-00007B630000}"/>
    <cellStyle name="Note 3 3 3 2 2 6" xfId="25456" xr:uid="{00000000-0005-0000-0000-00007C630000}"/>
    <cellStyle name="Note 3 3 3 2 3" xfId="25457" xr:uid="{00000000-0005-0000-0000-00007D630000}"/>
    <cellStyle name="Note 3 3 3 2 3 2" xfId="25458" xr:uid="{00000000-0005-0000-0000-00007E630000}"/>
    <cellStyle name="Note 3 3 3 2 4" xfId="25459" xr:uid="{00000000-0005-0000-0000-00007F630000}"/>
    <cellStyle name="Note 3 3 3 2 4 2" xfId="25460" xr:uid="{00000000-0005-0000-0000-000080630000}"/>
    <cellStyle name="Note 3 3 3 2 5" xfId="25461" xr:uid="{00000000-0005-0000-0000-000081630000}"/>
    <cellStyle name="Note 3 3 3 2 5 2" xfId="25462" xr:uid="{00000000-0005-0000-0000-000082630000}"/>
    <cellStyle name="Note 3 3 3 2 6" xfId="25463" xr:uid="{00000000-0005-0000-0000-000083630000}"/>
    <cellStyle name="Note 3 3 3 2 6 2" xfId="25464" xr:uid="{00000000-0005-0000-0000-000084630000}"/>
    <cellStyle name="Note 3 3 3 2 7" xfId="25465" xr:uid="{00000000-0005-0000-0000-000085630000}"/>
    <cellStyle name="Note 3 3 3 2 7 2" xfId="25466" xr:uid="{00000000-0005-0000-0000-000086630000}"/>
    <cellStyle name="Note 3 3 3 2 8" xfId="25467" xr:uid="{00000000-0005-0000-0000-000087630000}"/>
    <cellStyle name="Note 3 3 3 2 8 2" xfId="25468" xr:uid="{00000000-0005-0000-0000-000088630000}"/>
    <cellStyle name="Note 3 3 3 2 9" xfId="25469" xr:uid="{00000000-0005-0000-0000-000089630000}"/>
    <cellStyle name="Note 3 3 3 3" xfId="25470" xr:uid="{00000000-0005-0000-0000-00008A630000}"/>
    <cellStyle name="Note 3 3 3 3 2" xfId="25471" xr:uid="{00000000-0005-0000-0000-00008B630000}"/>
    <cellStyle name="Note 3 3 3 3 2 2" xfId="25472" xr:uid="{00000000-0005-0000-0000-00008C630000}"/>
    <cellStyle name="Note 3 3 3 3 2 2 2" xfId="25473" xr:uid="{00000000-0005-0000-0000-00008D630000}"/>
    <cellStyle name="Note 3 3 3 3 2 3" xfId="25474" xr:uid="{00000000-0005-0000-0000-00008E630000}"/>
    <cellStyle name="Note 3 3 3 3 2 3 2" xfId="25475" xr:uid="{00000000-0005-0000-0000-00008F630000}"/>
    <cellStyle name="Note 3 3 3 3 2 4" xfId="25476" xr:uid="{00000000-0005-0000-0000-000090630000}"/>
    <cellStyle name="Note 3 3 3 3 3" xfId="25477" xr:uid="{00000000-0005-0000-0000-000091630000}"/>
    <cellStyle name="Note 3 3 3 3 3 2" xfId="25478" xr:uid="{00000000-0005-0000-0000-000092630000}"/>
    <cellStyle name="Note 3 3 3 3 4" xfId="25479" xr:uid="{00000000-0005-0000-0000-000093630000}"/>
    <cellStyle name="Note 3 3 3 3 4 2" xfId="25480" xr:uid="{00000000-0005-0000-0000-000094630000}"/>
    <cellStyle name="Note 3 3 3 3 5" xfId="25481" xr:uid="{00000000-0005-0000-0000-000095630000}"/>
    <cellStyle name="Note 3 3 3 3 5 2" xfId="25482" xr:uid="{00000000-0005-0000-0000-000096630000}"/>
    <cellStyle name="Note 3 3 3 3 6" xfId="25483" xr:uid="{00000000-0005-0000-0000-000097630000}"/>
    <cellStyle name="Note 3 3 3 3 6 2" xfId="25484" xr:uid="{00000000-0005-0000-0000-000098630000}"/>
    <cellStyle name="Note 3 3 3 3 7" xfId="25485" xr:uid="{00000000-0005-0000-0000-000099630000}"/>
    <cellStyle name="Note 3 3 3 3 7 2" xfId="25486" xr:uid="{00000000-0005-0000-0000-00009A630000}"/>
    <cellStyle name="Note 3 3 3 3 8" xfId="25487" xr:uid="{00000000-0005-0000-0000-00009B630000}"/>
    <cellStyle name="Note 3 3 3 3 9" xfId="25488" xr:uid="{00000000-0005-0000-0000-00009C630000}"/>
    <cellStyle name="Note 3 3 3 4" xfId="25489" xr:uid="{00000000-0005-0000-0000-00009D630000}"/>
    <cellStyle name="Note 3 3 3 4 2" xfId="25490" xr:uid="{00000000-0005-0000-0000-00009E630000}"/>
    <cellStyle name="Note 3 3 3 4 3" xfId="25491" xr:uid="{00000000-0005-0000-0000-00009F630000}"/>
    <cellStyle name="Note 3 3 3 5" xfId="25492" xr:uid="{00000000-0005-0000-0000-0000A0630000}"/>
    <cellStyle name="Note 3 3 3 5 2" xfId="25493" xr:uid="{00000000-0005-0000-0000-0000A1630000}"/>
    <cellStyle name="Note 3 3 3 6" xfId="25494" xr:uid="{00000000-0005-0000-0000-0000A2630000}"/>
    <cellStyle name="Note 3 3 3 6 2" xfId="25495" xr:uid="{00000000-0005-0000-0000-0000A3630000}"/>
    <cellStyle name="Note 3 3 3 7" xfId="25496" xr:uid="{00000000-0005-0000-0000-0000A4630000}"/>
    <cellStyle name="Note 3 3 3 7 2" xfId="25497" xr:uid="{00000000-0005-0000-0000-0000A5630000}"/>
    <cellStyle name="Note 3 3 3 8" xfId="25498" xr:uid="{00000000-0005-0000-0000-0000A6630000}"/>
    <cellStyle name="Note 3 3 3 8 2" xfId="25499" xr:uid="{00000000-0005-0000-0000-0000A7630000}"/>
    <cellStyle name="Note 3 3 3 9" xfId="25500" xr:uid="{00000000-0005-0000-0000-0000A8630000}"/>
    <cellStyle name="Note 3 3 4" xfId="25501" xr:uid="{00000000-0005-0000-0000-0000A9630000}"/>
    <cellStyle name="Note 3 3 4 2" xfId="25502" xr:uid="{00000000-0005-0000-0000-0000AA630000}"/>
    <cellStyle name="Note 3 3 4 2 2" xfId="25503" xr:uid="{00000000-0005-0000-0000-0000AB630000}"/>
    <cellStyle name="Note 3 3 4 2 2 2" xfId="25504" xr:uid="{00000000-0005-0000-0000-0000AC630000}"/>
    <cellStyle name="Note 3 3 4 2 3" xfId="25505" xr:uid="{00000000-0005-0000-0000-0000AD630000}"/>
    <cellStyle name="Note 3 3 4 2 3 2" xfId="25506" xr:uid="{00000000-0005-0000-0000-0000AE630000}"/>
    <cellStyle name="Note 3 3 4 2 4" xfId="25507" xr:uid="{00000000-0005-0000-0000-0000AF630000}"/>
    <cellStyle name="Note 3 3 4 2 4 2" xfId="25508" xr:uid="{00000000-0005-0000-0000-0000B0630000}"/>
    <cellStyle name="Note 3 3 4 2 5" xfId="25509" xr:uid="{00000000-0005-0000-0000-0000B1630000}"/>
    <cellStyle name="Note 3 3 4 2 5 2" xfId="25510" xr:uid="{00000000-0005-0000-0000-0000B2630000}"/>
    <cellStyle name="Note 3 3 4 2 6" xfId="25511" xr:uid="{00000000-0005-0000-0000-0000B3630000}"/>
    <cellStyle name="Note 3 3 4 2 6 2" xfId="25512" xr:uid="{00000000-0005-0000-0000-0000B4630000}"/>
    <cellStyle name="Note 3 3 4 2 7" xfId="25513" xr:uid="{00000000-0005-0000-0000-0000B5630000}"/>
    <cellStyle name="Note 3 3 4 3" xfId="25514" xr:uid="{00000000-0005-0000-0000-0000B6630000}"/>
    <cellStyle name="Note 3 3 4 3 2" xfId="25515" xr:uid="{00000000-0005-0000-0000-0000B7630000}"/>
    <cellStyle name="Note 3 3 4 3 2 2" xfId="25516" xr:uid="{00000000-0005-0000-0000-0000B8630000}"/>
    <cellStyle name="Note 3 3 4 3 3" xfId="25517" xr:uid="{00000000-0005-0000-0000-0000B9630000}"/>
    <cellStyle name="Note 3 3 4 3 4" xfId="25518" xr:uid="{00000000-0005-0000-0000-0000BA630000}"/>
    <cellStyle name="Note 3 3 4 3 5" xfId="25519" xr:uid="{00000000-0005-0000-0000-0000BB630000}"/>
    <cellStyle name="Note 3 3 4 3 6" xfId="25520" xr:uid="{00000000-0005-0000-0000-0000BC630000}"/>
    <cellStyle name="Note 3 3 4 4" xfId="25521" xr:uid="{00000000-0005-0000-0000-0000BD630000}"/>
    <cellStyle name="Note 3 3 4 4 2" xfId="25522" xr:uid="{00000000-0005-0000-0000-0000BE630000}"/>
    <cellStyle name="Note 3 3 4 5" xfId="25523" xr:uid="{00000000-0005-0000-0000-0000BF630000}"/>
    <cellStyle name="Note 3 3 4 5 2" xfId="25524" xr:uid="{00000000-0005-0000-0000-0000C0630000}"/>
    <cellStyle name="Note 3 3 4 6" xfId="25525" xr:uid="{00000000-0005-0000-0000-0000C1630000}"/>
    <cellStyle name="Note 3 3 4 6 2" xfId="25526" xr:uid="{00000000-0005-0000-0000-0000C2630000}"/>
    <cellStyle name="Note 3 3 4 7" xfId="25527" xr:uid="{00000000-0005-0000-0000-0000C3630000}"/>
    <cellStyle name="Note 3 3 4 7 2" xfId="25528" xr:uid="{00000000-0005-0000-0000-0000C4630000}"/>
    <cellStyle name="Note 3 3 4 8" xfId="25529" xr:uid="{00000000-0005-0000-0000-0000C5630000}"/>
    <cellStyle name="Note 3 3 5" xfId="25530" xr:uid="{00000000-0005-0000-0000-0000C6630000}"/>
    <cellStyle name="Note 3 3 5 2" xfId="25531" xr:uid="{00000000-0005-0000-0000-0000C7630000}"/>
    <cellStyle name="Note 3 3 5 2 2" xfId="25532" xr:uid="{00000000-0005-0000-0000-0000C8630000}"/>
    <cellStyle name="Note 3 3 5 2 2 2" xfId="25533" xr:uid="{00000000-0005-0000-0000-0000C9630000}"/>
    <cellStyle name="Note 3 3 5 2 3" xfId="25534" xr:uid="{00000000-0005-0000-0000-0000CA630000}"/>
    <cellStyle name="Note 3 3 5 2 3 2" xfId="25535" xr:uid="{00000000-0005-0000-0000-0000CB630000}"/>
    <cellStyle name="Note 3 3 5 2 4" xfId="25536" xr:uid="{00000000-0005-0000-0000-0000CC630000}"/>
    <cellStyle name="Note 3 3 5 2 5" xfId="25537" xr:uid="{00000000-0005-0000-0000-0000CD630000}"/>
    <cellStyle name="Note 3 3 5 3" xfId="25538" xr:uid="{00000000-0005-0000-0000-0000CE630000}"/>
    <cellStyle name="Note 3 3 5 3 2" xfId="25539" xr:uid="{00000000-0005-0000-0000-0000CF630000}"/>
    <cellStyle name="Note 3 3 5 4" xfId="25540" xr:uid="{00000000-0005-0000-0000-0000D0630000}"/>
    <cellStyle name="Note 3 3 5 4 2" xfId="25541" xr:uid="{00000000-0005-0000-0000-0000D1630000}"/>
    <cellStyle name="Note 3 3 5 5" xfId="25542" xr:uid="{00000000-0005-0000-0000-0000D2630000}"/>
    <cellStyle name="Note 3 3 5 5 2" xfId="25543" xr:uid="{00000000-0005-0000-0000-0000D3630000}"/>
    <cellStyle name="Note 3 3 5 6" xfId="25544" xr:uid="{00000000-0005-0000-0000-0000D4630000}"/>
    <cellStyle name="Note 3 3 5 6 2" xfId="25545" xr:uid="{00000000-0005-0000-0000-0000D5630000}"/>
    <cellStyle name="Note 3 3 5 7" xfId="25546" xr:uid="{00000000-0005-0000-0000-0000D6630000}"/>
    <cellStyle name="Note 3 3 5 7 2" xfId="25547" xr:uid="{00000000-0005-0000-0000-0000D7630000}"/>
    <cellStyle name="Note 3 3 5 8" xfId="25548" xr:uid="{00000000-0005-0000-0000-0000D8630000}"/>
    <cellStyle name="Note 3 3 6" xfId="25549" xr:uid="{00000000-0005-0000-0000-0000D9630000}"/>
    <cellStyle name="Note 3 3 6 2" xfId="25550" xr:uid="{00000000-0005-0000-0000-0000DA630000}"/>
    <cellStyle name="Note 3 3 6 3" xfId="25551" xr:uid="{00000000-0005-0000-0000-0000DB630000}"/>
    <cellStyle name="Note 3 3 7" xfId="25552" xr:uid="{00000000-0005-0000-0000-0000DC630000}"/>
    <cellStyle name="Note 3 3 7 2" xfId="25553" xr:uid="{00000000-0005-0000-0000-0000DD630000}"/>
    <cellStyle name="Note 3 3 8" xfId="25554" xr:uid="{00000000-0005-0000-0000-0000DE630000}"/>
    <cellStyle name="Note 3 3 8 2" xfId="25555" xr:uid="{00000000-0005-0000-0000-0000DF630000}"/>
    <cellStyle name="Note 3 3 9" xfId="25556" xr:uid="{00000000-0005-0000-0000-0000E0630000}"/>
    <cellStyle name="Note 3 3 9 2" xfId="25557" xr:uid="{00000000-0005-0000-0000-0000E1630000}"/>
    <cellStyle name="Note 3 4" xfId="25558" xr:uid="{00000000-0005-0000-0000-0000E2630000}"/>
    <cellStyle name="Note 3 4 10" xfId="25559" xr:uid="{00000000-0005-0000-0000-0000E3630000}"/>
    <cellStyle name="Note 3 4 10 2" xfId="25560" xr:uid="{00000000-0005-0000-0000-0000E4630000}"/>
    <cellStyle name="Note 3 4 10 2 2" xfId="25561" xr:uid="{00000000-0005-0000-0000-0000E5630000}"/>
    <cellStyle name="Note 3 4 10 2 3" xfId="25562" xr:uid="{00000000-0005-0000-0000-0000E6630000}"/>
    <cellStyle name="Note 3 4 10 2 4" xfId="25563" xr:uid="{00000000-0005-0000-0000-0000E7630000}"/>
    <cellStyle name="Note 3 4 10 2 5" xfId="25564" xr:uid="{00000000-0005-0000-0000-0000E8630000}"/>
    <cellStyle name="Note 3 4 10 2 6" xfId="25565" xr:uid="{00000000-0005-0000-0000-0000E9630000}"/>
    <cellStyle name="Note 3 4 10 3" xfId="25566" xr:uid="{00000000-0005-0000-0000-0000EA630000}"/>
    <cellStyle name="Note 3 4 10 3 2" xfId="25567" xr:uid="{00000000-0005-0000-0000-0000EB630000}"/>
    <cellStyle name="Note 3 4 10 3 3" xfId="25568" xr:uid="{00000000-0005-0000-0000-0000EC630000}"/>
    <cellStyle name="Note 3 4 10 3 4" xfId="25569" xr:uid="{00000000-0005-0000-0000-0000ED630000}"/>
    <cellStyle name="Note 3 4 10 3 5" xfId="25570" xr:uid="{00000000-0005-0000-0000-0000EE630000}"/>
    <cellStyle name="Note 3 4 10 3 6" xfId="25571" xr:uid="{00000000-0005-0000-0000-0000EF630000}"/>
    <cellStyle name="Note 3 4 10 4" xfId="25572" xr:uid="{00000000-0005-0000-0000-0000F0630000}"/>
    <cellStyle name="Note 3 4 10 5" xfId="25573" xr:uid="{00000000-0005-0000-0000-0000F1630000}"/>
    <cellStyle name="Note 3 4 10 6" xfId="25574" xr:uid="{00000000-0005-0000-0000-0000F2630000}"/>
    <cellStyle name="Note 3 4 10 7" xfId="25575" xr:uid="{00000000-0005-0000-0000-0000F3630000}"/>
    <cellStyle name="Note 3 4 10 8" xfId="25576" xr:uid="{00000000-0005-0000-0000-0000F4630000}"/>
    <cellStyle name="Note 3 4 11" xfId="25577" xr:uid="{00000000-0005-0000-0000-0000F5630000}"/>
    <cellStyle name="Note 3 4 11 2" xfId="25578" xr:uid="{00000000-0005-0000-0000-0000F6630000}"/>
    <cellStyle name="Note 3 4 11 3" xfId="25579" xr:uid="{00000000-0005-0000-0000-0000F7630000}"/>
    <cellStyle name="Note 3 4 11 4" xfId="25580" xr:uid="{00000000-0005-0000-0000-0000F8630000}"/>
    <cellStyle name="Note 3 4 11 5" xfId="25581" xr:uid="{00000000-0005-0000-0000-0000F9630000}"/>
    <cellStyle name="Note 3 4 11 6" xfId="25582" xr:uid="{00000000-0005-0000-0000-0000FA630000}"/>
    <cellStyle name="Note 3 4 12" xfId="25583" xr:uid="{00000000-0005-0000-0000-0000FB630000}"/>
    <cellStyle name="Note 3 4 12 2" xfId="25584" xr:uid="{00000000-0005-0000-0000-0000FC630000}"/>
    <cellStyle name="Note 3 4 12 3" xfId="25585" xr:uid="{00000000-0005-0000-0000-0000FD630000}"/>
    <cellStyle name="Note 3 4 12 4" xfId="25586" xr:uid="{00000000-0005-0000-0000-0000FE630000}"/>
    <cellStyle name="Note 3 4 12 5" xfId="25587" xr:uid="{00000000-0005-0000-0000-0000FF630000}"/>
    <cellStyle name="Note 3 4 12 6" xfId="25588" xr:uid="{00000000-0005-0000-0000-000000640000}"/>
    <cellStyle name="Note 3 4 13" xfId="25589" xr:uid="{00000000-0005-0000-0000-000001640000}"/>
    <cellStyle name="Note 3 4 13 2" xfId="25590" xr:uid="{00000000-0005-0000-0000-000002640000}"/>
    <cellStyle name="Note 3 4 13 3" xfId="25591" xr:uid="{00000000-0005-0000-0000-000003640000}"/>
    <cellStyle name="Note 3 4 13 4" xfId="25592" xr:uid="{00000000-0005-0000-0000-000004640000}"/>
    <cellStyle name="Note 3 4 13 5" xfId="25593" xr:uid="{00000000-0005-0000-0000-000005640000}"/>
    <cellStyle name="Note 3 4 14" xfId="25594" xr:uid="{00000000-0005-0000-0000-000006640000}"/>
    <cellStyle name="Note 3 4 15" xfId="25595" xr:uid="{00000000-0005-0000-0000-000007640000}"/>
    <cellStyle name="Note 3 4 16" xfId="25596" xr:uid="{00000000-0005-0000-0000-000008640000}"/>
    <cellStyle name="Note 3 4 17" xfId="25597" xr:uid="{00000000-0005-0000-0000-000009640000}"/>
    <cellStyle name="Note 3 4 18" xfId="25598" xr:uid="{00000000-0005-0000-0000-00000A640000}"/>
    <cellStyle name="Note 3 4 19" xfId="25599" xr:uid="{00000000-0005-0000-0000-00000B640000}"/>
    <cellStyle name="Note 3 4 2" xfId="25600" xr:uid="{00000000-0005-0000-0000-00000C640000}"/>
    <cellStyle name="Note 3 4 2 2" xfId="25601" xr:uid="{00000000-0005-0000-0000-00000D640000}"/>
    <cellStyle name="Note 3 4 2 2 2" xfId="25602" xr:uid="{00000000-0005-0000-0000-00000E640000}"/>
    <cellStyle name="Note 3 4 2 2 2 2" xfId="25603" xr:uid="{00000000-0005-0000-0000-00000F640000}"/>
    <cellStyle name="Note 3 4 2 2 2 2 2" xfId="25604" xr:uid="{00000000-0005-0000-0000-000010640000}"/>
    <cellStyle name="Note 3 4 2 2 2 3" xfId="25605" xr:uid="{00000000-0005-0000-0000-000011640000}"/>
    <cellStyle name="Note 3 4 2 2 2 3 2" xfId="25606" xr:uid="{00000000-0005-0000-0000-000012640000}"/>
    <cellStyle name="Note 3 4 2 2 2 4" xfId="25607" xr:uid="{00000000-0005-0000-0000-000013640000}"/>
    <cellStyle name="Note 3 4 2 2 2 4 2" xfId="25608" xr:uid="{00000000-0005-0000-0000-000014640000}"/>
    <cellStyle name="Note 3 4 2 2 2 5" xfId="25609" xr:uid="{00000000-0005-0000-0000-000015640000}"/>
    <cellStyle name="Note 3 4 2 2 2 6" xfId="25610" xr:uid="{00000000-0005-0000-0000-000016640000}"/>
    <cellStyle name="Note 3 4 2 2 3" xfId="25611" xr:uid="{00000000-0005-0000-0000-000017640000}"/>
    <cellStyle name="Note 3 4 2 2 3 2" xfId="25612" xr:uid="{00000000-0005-0000-0000-000018640000}"/>
    <cellStyle name="Note 3 4 2 2 4" xfId="25613" xr:uid="{00000000-0005-0000-0000-000019640000}"/>
    <cellStyle name="Note 3 4 2 2 4 2" xfId="25614" xr:uid="{00000000-0005-0000-0000-00001A640000}"/>
    <cellStyle name="Note 3 4 2 2 5" xfId="25615" xr:uid="{00000000-0005-0000-0000-00001B640000}"/>
    <cellStyle name="Note 3 4 2 2 6" xfId="25616" xr:uid="{00000000-0005-0000-0000-00001C640000}"/>
    <cellStyle name="Note 3 4 2 2 7" xfId="25617" xr:uid="{00000000-0005-0000-0000-00001D640000}"/>
    <cellStyle name="Note 3 4 2 3" xfId="25618" xr:uid="{00000000-0005-0000-0000-00001E640000}"/>
    <cellStyle name="Note 3 4 2 3 2" xfId="25619" xr:uid="{00000000-0005-0000-0000-00001F640000}"/>
    <cellStyle name="Note 3 4 2 3 2 2" xfId="25620" xr:uid="{00000000-0005-0000-0000-000020640000}"/>
    <cellStyle name="Note 3 4 2 3 3" xfId="25621" xr:uid="{00000000-0005-0000-0000-000021640000}"/>
    <cellStyle name="Note 3 4 2 3 3 2" xfId="25622" xr:uid="{00000000-0005-0000-0000-000022640000}"/>
    <cellStyle name="Note 3 4 2 3 4" xfId="25623" xr:uid="{00000000-0005-0000-0000-000023640000}"/>
    <cellStyle name="Note 3 4 2 3 4 2" xfId="25624" xr:uid="{00000000-0005-0000-0000-000024640000}"/>
    <cellStyle name="Note 3 4 2 3 5" xfId="25625" xr:uid="{00000000-0005-0000-0000-000025640000}"/>
    <cellStyle name="Note 3 4 2 3 6" xfId="25626" xr:uid="{00000000-0005-0000-0000-000026640000}"/>
    <cellStyle name="Note 3 4 2 4" xfId="25627" xr:uid="{00000000-0005-0000-0000-000027640000}"/>
    <cellStyle name="Note 3 4 2 4 2" xfId="25628" xr:uid="{00000000-0005-0000-0000-000028640000}"/>
    <cellStyle name="Note 3 4 2 4 3" xfId="25629" xr:uid="{00000000-0005-0000-0000-000029640000}"/>
    <cellStyle name="Note 3 4 2 5" xfId="25630" xr:uid="{00000000-0005-0000-0000-00002A640000}"/>
    <cellStyle name="Note 3 4 2 5 2" xfId="25631" xr:uid="{00000000-0005-0000-0000-00002B640000}"/>
    <cellStyle name="Note 3 4 2 5 3" xfId="25632" xr:uid="{00000000-0005-0000-0000-00002C640000}"/>
    <cellStyle name="Note 3 4 2 6" xfId="25633" xr:uid="{00000000-0005-0000-0000-00002D640000}"/>
    <cellStyle name="Note 3 4 2 6 2" xfId="25634" xr:uid="{00000000-0005-0000-0000-00002E640000}"/>
    <cellStyle name="Note 3 4 2 7" xfId="25635" xr:uid="{00000000-0005-0000-0000-00002F640000}"/>
    <cellStyle name="Note 3 4 2 7 2" xfId="25636" xr:uid="{00000000-0005-0000-0000-000030640000}"/>
    <cellStyle name="Note 3 4 2 8" xfId="25637" xr:uid="{00000000-0005-0000-0000-000031640000}"/>
    <cellStyle name="Note 3 4 3" xfId="25638" xr:uid="{00000000-0005-0000-0000-000032640000}"/>
    <cellStyle name="Note 3 4 3 2" xfId="25639" xr:uid="{00000000-0005-0000-0000-000033640000}"/>
    <cellStyle name="Note 3 4 3 2 2" xfId="25640" xr:uid="{00000000-0005-0000-0000-000034640000}"/>
    <cellStyle name="Note 3 4 3 2 2 2" xfId="25641" xr:uid="{00000000-0005-0000-0000-000035640000}"/>
    <cellStyle name="Note 3 4 3 2 3" xfId="25642" xr:uid="{00000000-0005-0000-0000-000036640000}"/>
    <cellStyle name="Note 3 4 3 2 3 2" xfId="25643" xr:uid="{00000000-0005-0000-0000-000037640000}"/>
    <cellStyle name="Note 3 4 3 2 4" xfId="25644" xr:uid="{00000000-0005-0000-0000-000038640000}"/>
    <cellStyle name="Note 3 4 3 2 4 2" xfId="25645" xr:uid="{00000000-0005-0000-0000-000039640000}"/>
    <cellStyle name="Note 3 4 3 2 5" xfId="25646" xr:uid="{00000000-0005-0000-0000-00003A640000}"/>
    <cellStyle name="Note 3 4 3 2 5 2" xfId="25647" xr:uid="{00000000-0005-0000-0000-00003B640000}"/>
    <cellStyle name="Note 3 4 3 2 6" xfId="25648" xr:uid="{00000000-0005-0000-0000-00003C640000}"/>
    <cellStyle name="Note 3 4 3 3" xfId="25649" xr:uid="{00000000-0005-0000-0000-00003D640000}"/>
    <cellStyle name="Note 3 4 3 3 2" xfId="25650" xr:uid="{00000000-0005-0000-0000-00003E640000}"/>
    <cellStyle name="Note 3 4 3 3 2 2" xfId="25651" xr:uid="{00000000-0005-0000-0000-00003F640000}"/>
    <cellStyle name="Note 3 4 3 3 3" xfId="25652" xr:uid="{00000000-0005-0000-0000-000040640000}"/>
    <cellStyle name="Note 3 4 3 3 4" xfId="25653" xr:uid="{00000000-0005-0000-0000-000041640000}"/>
    <cellStyle name="Note 3 4 3 3 5" xfId="25654" xr:uid="{00000000-0005-0000-0000-000042640000}"/>
    <cellStyle name="Note 3 4 3 3 6" xfId="25655" xr:uid="{00000000-0005-0000-0000-000043640000}"/>
    <cellStyle name="Note 3 4 3 4" xfId="25656" xr:uid="{00000000-0005-0000-0000-000044640000}"/>
    <cellStyle name="Note 3 4 3 4 2" xfId="25657" xr:uid="{00000000-0005-0000-0000-000045640000}"/>
    <cellStyle name="Note 3 4 3 5" xfId="25658" xr:uid="{00000000-0005-0000-0000-000046640000}"/>
    <cellStyle name="Note 3 4 3 5 2" xfId="25659" xr:uid="{00000000-0005-0000-0000-000047640000}"/>
    <cellStyle name="Note 3 4 3 6" xfId="25660" xr:uid="{00000000-0005-0000-0000-000048640000}"/>
    <cellStyle name="Note 3 4 3 7" xfId="25661" xr:uid="{00000000-0005-0000-0000-000049640000}"/>
    <cellStyle name="Note 3 4 3 8" xfId="25662" xr:uid="{00000000-0005-0000-0000-00004A640000}"/>
    <cellStyle name="Note 3 4 4" xfId="25663" xr:uid="{00000000-0005-0000-0000-00004B640000}"/>
    <cellStyle name="Note 3 4 4 2" xfId="25664" xr:uid="{00000000-0005-0000-0000-00004C640000}"/>
    <cellStyle name="Note 3 4 4 2 2" xfId="25665" xr:uid="{00000000-0005-0000-0000-00004D640000}"/>
    <cellStyle name="Note 3 4 4 2 2 2" xfId="25666" xr:uid="{00000000-0005-0000-0000-00004E640000}"/>
    <cellStyle name="Note 3 4 4 2 3" xfId="25667" xr:uid="{00000000-0005-0000-0000-00004F640000}"/>
    <cellStyle name="Note 3 4 4 2 4" xfId="25668" xr:uid="{00000000-0005-0000-0000-000050640000}"/>
    <cellStyle name="Note 3 4 4 2 5" xfId="25669" xr:uid="{00000000-0005-0000-0000-000051640000}"/>
    <cellStyle name="Note 3 4 4 2 6" xfId="25670" xr:uid="{00000000-0005-0000-0000-000052640000}"/>
    <cellStyle name="Note 3 4 4 3" xfId="25671" xr:uid="{00000000-0005-0000-0000-000053640000}"/>
    <cellStyle name="Note 3 4 4 3 2" xfId="25672" xr:uid="{00000000-0005-0000-0000-000054640000}"/>
    <cellStyle name="Note 3 4 4 3 2 2" xfId="25673" xr:uid="{00000000-0005-0000-0000-000055640000}"/>
    <cellStyle name="Note 3 4 4 3 3" xfId="25674" xr:uid="{00000000-0005-0000-0000-000056640000}"/>
    <cellStyle name="Note 3 4 4 3 4" xfId="25675" xr:uid="{00000000-0005-0000-0000-000057640000}"/>
    <cellStyle name="Note 3 4 4 3 5" xfId="25676" xr:uid="{00000000-0005-0000-0000-000058640000}"/>
    <cellStyle name="Note 3 4 4 3 6" xfId="25677" xr:uid="{00000000-0005-0000-0000-000059640000}"/>
    <cellStyle name="Note 3 4 4 4" xfId="25678" xr:uid="{00000000-0005-0000-0000-00005A640000}"/>
    <cellStyle name="Note 3 4 4 4 2" xfId="25679" xr:uid="{00000000-0005-0000-0000-00005B640000}"/>
    <cellStyle name="Note 3 4 4 5" xfId="25680" xr:uid="{00000000-0005-0000-0000-00005C640000}"/>
    <cellStyle name="Note 3 4 4 6" xfId="25681" xr:uid="{00000000-0005-0000-0000-00005D640000}"/>
    <cellStyle name="Note 3 4 4 7" xfId="25682" xr:uid="{00000000-0005-0000-0000-00005E640000}"/>
    <cellStyle name="Note 3 4 4 8" xfId="25683" xr:uid="{00000000-0005-0000-0000-00005F640000}"/>
    <cellStyle name="Note 3 4 5" xfId="25684" xr:uid="{00000000-0005-0000-0000-000060640000}"/>
    <cellStyle name="Note 3 4 5 2" xfId="25685" xr:uid="{00000000-0005-0000-0000-000061640000}"/>
    <cellStyle name="Note 3 4 5 2 2" xfId="25686" xr:uid="{00000000-0005-0000-0000-000062640000}"/>
    <cellStyle name="Note 3 4 5 2 3" xfId="25687" xr:uid="{00000000-0005-0000-0000-000063640000}"/>
    <cellStyle name="Note 3 4 5 2 4" xfId="25688" xr:uid="{00000000-0005-0000-0000-000064640000}"/>
    <cellStyle name="Note 3 4 5 2 5" xfId="25689" xr:uid="{00000000-0005-0000-0000-000065640000}"/>
    <cellStyle name="Note 3 4 5 2 6" xfId="25690" xr:uid="{00000000-0005-0000-0000-000066640000}"/>
    <cellStyle name="Note 3 4 5 3" xfId="25691" xr:uid="{00000000-0005-0000-0000-000067640000}"/>
    <cellStyle name="Note 3 4 5 3 2" xfId="25692" xr:uid="{00000000-0005-0000-0000-000068640000}"/>
    <cellStyle name="Note 3 4 5 3 3" xfId="25693" xr:uid="{00000000-0005-0000-0000-000069640000}"/>
    <cellStyle name="Note 3 4 5 3 4" xfId="25694" xr:uid="{00000000-0005-0000-0000-00006A640000}"/>
    <cellStyle name="Note 3 4 5 3 5" xfId="25695" xr:uid="{00000000-0005-0000-0000-00006B640000}"/>
    <cellStyle name="Note 3 4 5 3 6" xfId="25696" xr:uid="{00000000-0005-0000-0000-00006C640000}"/>
    <cellStyle name="Note 3 4 5 4" xfId="25697" xr:uid="{00000000-0005-0000-0000-00006D640000}"/>
    <cellStyle name="Note 3 4 5 4 2" xfId="25698" xr:uid="{00000000-0005-0000-0000-00006E640000}"/>
    <cellStyle name="Note 3 4 5 5" xfId="25699" xr:uid="{00000000-0005-0000-0000-00006F640000}"/>
    <cellStyle name="Note 3 4 5 6" xfId="25700" xr:uid="{00000000-0005-0000-0000-000070640000}"/>
    <cellStyle name="Note 3 4 5 7" xfId="25701" xr:uid="{00000000-0005-0000-0000-000071640000}"/>
    <cellStyle name="Note 3 4 5 8" xfId="25702" xr:uid="{00000000-0005-0000-0000-000072640000}"/>
    <cellStyle name="Note 3 4 6" xfId="25703" xr:uid="{00000000-0005-0000-0000-000073640000}"/>
    <cellStyle name="Note 3 4 6 2" xfId="25704" xr:uid="{00000000-0005-0000-0000-000074640000}"/>
    <cellStyle name="Note 3 4 6 2 2" xfId="25705" xr:uid="{00000000-0005-0000-0000-000075640000}"/>
    <cellStyle name="Note 3 4 6 2 3" xfId="25706" xr:uid="{00000000-0005-0000-0000-000076640000}"/>
    <cellStyle name="Note 3 4 6 2 4" xfId="25707" xr:uid="{00000000-0005-0000-0000-000077640000}"/>
    <cellStyle name="Note 3 4 6 2 5" xfId="25708" xr:uid="{00000000-0005-0000-0000-000078640000}"/>
    <cellStyle name="Note 3 4 6 2 6" xfId="25709" xr:uid="{00000000-0005-0000-0000-000079640000}"/>
    <cellStyle name="Note 3 4 6 3" xfId="25710" xr:uid="{00000000-0005-0000-0000-00007A640000}"/>
    <cellStyle name="Note 3 4 6 3 2" xfId="25711" xr:uid="{00000000-0005-0000-0000-00007B640000}"/>
    <cellStyle name="Note 3 4 6 3 3" xfId="25712" xr:uid="{00000000-0005-0000-0000-00007C640000}"/>
    <cellStyle name="Note 3 4 6 3 4" xfId="25713" xr:uid="{00000000-0005-0000-0000-00007D640000}"/>
    <cellStyle name="Note 3 4 6 3 5" xfId="25714" xr:uid="{00000000-0005-0000-0000-00007E640000}"/>
    <cellStyle name="Note 3 4 6 3 6" xfId="25715" xr:uid="{00000000-0005-0000-0000-00007F640000}"/>
    <cellStyle name="Note 3 4 6 4" xfId="25716" xr:uid="{00000000-0005-0000-0000-000080640000}"/>
    <cellStyle name="Note 3 4 6 4 2" xfId="25717" xr:uid="{00000000-0005-0000-0000-000081640000}"/>
    <cellStyle name="Note 3 4 6 5" xfId="25718" xr:uid="{00000000-0005-0000-0000-000082640000}"/>
    <cellStyle name="Note 3 4 6 6" xfId="25719" xr:uid="{00000000-0005-0000-0000-000083640000}"/>
    <cellStyle name="Note 3 4 6 7" xfId="25720" xr:uid="{00000000-0005-0000-0000-000084640000}"/>
    <cellStyle name="Note 3 4 6 8" xfId="25721" xr:uid="{00000000-0005-0000-0000-000085640000}"/>
    <cellStyle name="Note 3 4 7" xfId="25722" xr:uid="{00000000-0005-0000-0000-000086640000}"/>
    <cellStyle name="Note 3 4 7 2" xfId="25723" xr:uid="{00000000-0005-0000-0000-000087640000}"/>
    <cellStyle name="Note 3 4 7 2 2" xfId="25724" xr:uid="{00000000-0005-0000-0000-000088640000}"/>
    <cellStyle name="Note 3 4 7 2 3" xfId="25725" xr:uid="{00000000-0005-0000-0000-000089640000}"/>
    <cellStyle name="Note 3 4 7 2 4" xfId="25726" xr:uid="{00000000-0005-0000-0000-00008A640000}"/>
    <cellStyle name="Note 3 4 7 2 5" xfId="25727" xr:uid="{00000000-0005-0000-0000-00008B640000}"/>
    <cellStyle name="Note 3 4 7 2 6" xfId="25728" xr:uid="{00000000-0005-0000-0000-00008C640000}"/>
    <cellStyle name="Note 3 4 7 3" xfId="25729" xr:uid="{00000000-0005-0000-0000-00008D640000}"/>
    <cellStyle name="Note 3 4 7 3 2" xfId="25730" xr:uid="{00000000-0005-0000-0000-00008E640000}"/>
    <cellStyle name="Note 3 4 7 3 3" xfId="25731" xr:uid="{00000000-0005-0000-0000-00008F640000}"/>
    <cellStyle name="Note 3 4 7 3 4" xfId="25732" xr:uid="{00000000-0005-0000-0000-000090640000}"/>
    <cellStyle name="Note 3 4 7 3 5" xfId="25733" xr:uid="{00000000-0005-0000-0000-000091640000}"/>
    <cellStyle name="Note 3 4 7 3 6" xfId="25734" xr:uid="{00000000-0005-0000-0000-000092640000}"/>
    <cellStyle name="Note 3 4 7 4" xfId="25735" xr:uid="{00000000-0005-0000-0000-000093640000}"/>
    <cellStyle name="Note 3 4 7 4 2" xfId="25736" xr:uid="{00000000-0005-0000-0000-000094640000}"/>
    <cellStyle name="Note 3 4 7 5" xfId="25737" xr:uid="{00000000-0005-0000-0000-000095640000}"/>
    <cellStyle name="Note 3 4 7 6" xfId="25738" xr:uid="{00000000-0005-0000-0000-000096640000}"/>
    <cellStyle name="Note 3 4 7 7" xfId="25739" xr:uid="{00000000-0005-0000-0000-000097640000}"/>
    <cellStyle name="Note 3 4 7 8" xfId="25740" xr:uid="{00000000-0005-0000-0000-000098640000}"/>
    <cellStyle name="Note 3 4 8" xfId="25741" xr:uid="{00000000-0005-0000-0000-000099640000}"/>
    <cellStyle name="Note 3 4 8 2" xfId="25742" xr:uid="{00000000-0005-0000-0000-00009A640000}"/>
    <cellStyle name="Note 3 4 8 2 2" xfId="25743" xr:uid="{00000000-0005-0000-0000-00009B640000}"/>
    <cellStyle name="Note 3 4 8 2 3" xfId="25744" xr:uid="{00000000-0005-0000-0000-00009C640000}"/>
    <cellStyle name="Note 3 4 8 2 4" xfId="25745" xr:uid="{00000000-0005-0000-0000-00009D640000}"/>
    <cellStyle name="Note 3 4 8 2 5" xfId="25746" xr:uid="{00000000-0005-0000-0000-00009E640000}"/>
    <cellStyle name="Note 3 4 8 2 6" xfId="25747" xr:uid="{00000000-0005-0000-0000-00009F640000}"/>
    <cellStyle name="Note 3 4 8 3" xfId="25748" xr:uid="{00000000-0005-0000-0000-0000A0640000}"/>
    <cellStyle name="Note 3 4 8 3 2" xfId="25749" xr:uid="{00000000-0005-0000-0000-0000A1640000}"/>
    <cellStyle name="Note 3 4 8 3 3" xfId="25750" xr:uid="{00000000-0005-0000-0000-0000A2640000}"/>
    <cellStyle name="Note 3 4 8 3 4" xfId="25751" xr:uid="{00000000-0005-0000-0000-0000A3640000}"/>
    <cellStyle name="Note 3 4 8 3 5" xfId="25752" xr:uid="{00000000-0005-0000-0000-0000A4640000}"/>
    <cellStyle name="Note 3 4 8 3 6" xfId="25753" xr:uid="{00000000-0005-0000-0000-0000A5640000}"/>
    <cellStyle name="Note 3 4 8 4" xfId="25754" xr:uid="{00000000-0005-0000-0000-0000A6640000}"/>
    <cellStyle name="Note 3 4 8 5" xfId="25755" xr:uid="{00000000-0005-0000-0000-0000A7640000}"/>
    <cellStyle name="Note 3 4 8 6" xfId="25756" xr:uid="{00000000-0005-0000-0000-0000A8640000}"/>
    <cellStyle name="Note 3 4 8 7" xfId="25757" xr:uid="{00000000-0005-0000-0000-0000A9640000}"/>
    <cellStyle name="Note 3 4 8 8" xfId="25758" xr:uid="{00000000-0005-0000-0000-0000AA640000}"/>
    <cellStyle name="Note 3 4 9" xfId="25759" xr:uid="{00000000-0005-0000-0000-0000AB640000}"/>
    <cellStyle name="Note 3 4 9 2" xfId="25760" xr:uid="{00000000-0005-0000-0000-0000AC640000}"/>
    <cellStyle name="Note 3 4 9 2 2" xfId="25761" xr:uid="{00000000-0005-0000-0000-0000AD640000}"/>
    <cellStyle name="Note 3 4 9 2 3" xfId="25762" xr:uid="{00000000-0005-0000-0000-0000AE640000}"/>
    <cellStyle name="Note 3 4 9 2 4" xfId="25763" xr:uid="{00000000-0005-0000-0000-0000AF640000}"/>
    <cellStyle name="Note 3 4 9 2 5" xfId="25764" xr:uid="{00000000-0005-0000-0000-0000B0640000}"/>
    <cellStyle name="Note 3 4 9 2 6" xfId="25765" xr:uid="{00000000-0005-0000-0000-0000B1640000}"/>
    <cellStyle name="Note 3 4 9 3" xfId="25766" xr:uid="{00000000-0005-0000-0000-0000B2640000}"/>
    <cellStyle name="Note 3 4 9 3 2" xfId="25767" xr:uid="{00000000-0005-0000-0000-0000B3640000}"/>
    <cellStyle name="Note 3 4 9 3 3" xfId="25768" xr:uid="{00000000-0005-0000-0000-0000B4640000}"/>
    <cellStyle name="Note 3 4 9 3 4" xfId="25769" xr:uid="{00000000-0005-0000-0000-0000B5640000}"/>
    <cellStyle name="Note 3 4 9 3 5" xfId="25770" xr:uid="{00000000-0005-0000-0000-0000B6640000}"/>
    <cellStyle name="Note 3 4 9 3 6" xfId="25771" xr:uid="{00000000-0005-0000-0000-0000B7640000}"/>
    <cellStyle name="Note 3 4 9 4" xfId="25772" xr:uid="{00000000-0005-0000-0000-0000B8640000}"/>
    <cellStyle name="Note 3 4 9 5" xfId="25773" xr:uid="{00000000-0005-0000-0000-0000B9640000}"/>
    <cellStyle name="Note 3 4 9 6" xfId="25774" xr:uid="{00000000-0005-0000-0000-0000BA640000}"/>
    <cellStyle name="Note 3 4 9 7" xfId="25775" xr:uid="{00000000-0005-0000-0000-0000BB640000}"/>
    <cellStyle name="Note 3 4 9 8" xfId="25776" xr:uid="{00000000-0005-0000-0000-0000BC640000}"/>
    <cellStyle name="Note 3 5" xfId="25777" xr:uid="{00000000-0005-0000-0000-0000BD640000}"/>
    <cellStyle name="Note 3 5 10" xfId="25778" xr:uid="{00000000-0005-0000-0000-0000BE640000}"/>
    <cellStyle name="Note 3 5 11" xfId="25779" xr:uid="{00000000-0005-0000-0000-0000BF640000}"/>
    <cellStyle name="Note 3 5 12" xfId="25780" xr:uid="{00000000-0005-0000-0000-0000C0640000}"/>
    <cellStyle name="Note 3 5 2" xfId="25781" xr:uid="{00000000-0005-0000-0000-0000C1640000}"/>
    <cellStyle name="Note 3 5 2 2" xfId="25782" xr:uid="{00000000-0005-0000-0000-0000C2640000}"/>
    <cellStyle name="Note 3 5 2 2 2" xfId="25783" xr:uid="{00000000-0005-0000-0000-0000C3640000}"/>
    <cellStyle name="Note 3 5 2 2 2 2" xfId="25784" xr:uid="{00000000-0005-0000-0000-0000C4640000}"/>
    <cellStyle name="Note 3 5 2 2 2 2 2" xfId="25785" xr:uid="{00000000-0005-0000-0000-0000C5640000}"/>
    <cellStyle name="Note 3 5 2 2 2 3" xfId="25786" xr:uid="{00000000-0005-0000-0000-0000C6640000}"/>
    <cellStyle name="Note 3 5 2 2 2 3 2" xfId="25787" xr:uid="{00000000-0005-0000-0000-0000C7640000}"/>
    <cellStyle name="Note 3 5 2 2 2 4" xfId="25788" xr:uid="{00000000-0005-0000-0000-0000C8640000}"/>
    <cellStyle name="Note 3 5 2 2 3" xfId="25789" xr:uid="{00000000-0005-0000-0000-0000C9640000}"/>
    <cellStyle name="Note 3 5 2 2 3 2" xfId="25790" xr:uid="{00000000-0005-0000-0000-0000CA640000}"/>
    <cellStyle name="Note 3 5 2 2 4" xfId="25791" xr:uid="{00000000-0005-0000-0000-0000CB640000}"/>
    <cellStyle name="Note 3 5 2 2 4 2" xfId="25792" xr:uid="{00000000-0005-0000-0000-0000CC640000}"/>
    <cellStyle name="Note 3 5 2 2 5" xfId="25793" xr:uid="{00000000-0005-0000-0000-0000CD640000}"/>
    <cellStyle name="Note 3 5 2 2 5 2" xfId="25794" xr:uid="{00000000-0005-0000-0000-0000CE640000}"/>
    <cellStyle name="Note 3 5 2 2 6" xfId="25795" xr:uid="{00000000-0005-0000-0000-0000CF640000}"/>
    <cellStyle name="Note 3 5 2 3" xfId="25796" xr:uid="{00000000-0005-0000-0000-0000D0640000}"/>
    <cellStyle name="Note 3 5 2 3 2" xfId="25797" xr:uid="{00000000-0005-0000-0000-0000D1640000}"/>
    <cellStyle name="Note 3 5 2 3 2 2" xfId="25798" xr:uid="{00000000-0005-0000-0000-0000D2640000}"/>
    <cellStyle name="Note 3 5 2 3 3" xfId="25799" xr:uid="{00000000-0005-0000-0000-0000D3640000}"/>
    <cellStyle name="Note 3 5 2 3 3 2" xfId="25800" xr:uid="{00000000-0005-0000-0000-0000D4640000}"/>
    <cellStyle name="Note 3 5 2 3 4" xfId="25801" xr:uid="{00000000-0005-0000-0000-0000D5640000}"/>
    <cellStyle name="Note 3 5 2 4" xfId="25802" xr:uid="{00000000-0005-0000-0000-0000D6640000}"/>
    <cellStyle name="Note 3 5 2 4 2" xfId="25803" xr:uid="{00000000-0005-0000-0000-0000D7640000}"/>
    <cellStyle name="Note 3 5 2 5" xfId="25804" xr:uid="{00000000-0005-0000-0000-0000D8640000}"/>
    <cellStyle name="Note 3 5 2 5 2" xfId="25805" xr:uid="{00000000-0005-0000-0000-0000D9640000}"/>
    <cellStyle name="Note 3 5 2 6" xfId="25806" xr:uid="{00000000-0005-0000-0000-0000DA640000}"/>
    <cellStyle name="Note 3 5 2 6 2" xfId="25807" xr:uid="{00000000-0005-0000-0000-0000DB640000}"/>
    <cellStyle name="Note 3 5 2 7" xfId="25808" xr:uid="{00000000-0005-0000-0000-0000DC640000}"/>
    <cellStyle name="Note 3 5 2 7 2" xfId="25809" xr:uid="{00000000-0005-0000-0000-0000DD640000}"/>
    <cellStyle name="Note 3 5 2 8" xfId="25810" xr:uid="{00000000-0005-0000-0000-0000DE640000}"/>
    <cellStyle name="Note 3 5 2 8 2" xfId="25811" xr:uid="{00000000-0005-0000-0000-0000DF640000}"/>
    <cellStyle name="Note 3 5 2 9" xfId="25812" xr:uid="{00000000-0005-0000-0000-0000E0640000}"/>
    <cellStyle name="Note 3 5 3" xfId="25813" xr:uid="{00000000-0005-0000-0000-0000E1640000}"/>
    <cellStyle name="Note 3 5 3 2" xfId="25814" xr:uid="{00000000-0005-0000-0000-0000E2640000}"/>
    <cellStyle name="Note 3 5 3 2 2" xfId="25815" xr:uid="{00000000-0005-0000-0000-0000E3640000}"/>
    <cellStyle name="Note 3 5 3 2 2 2" xfId="25816" xr:uid="{00000000-0005-0000-0000-0000E4640000}"/>
    <cellStyle name="Note 3 5 3 2 3" xfId="25817" xr:uid="{00000000-0005-0000-0000-0000E5640000}"/>
    <cellStyle name="Note 3 5 3 2 3 2" xfId="25818" xr:uid="{00000000-0005-0000-0000-0000E6640000}"/>
    <cellStyle name="Note 3 5 3 2 4" xfId="25819" xr:uid="{00000000-0005-0000-0000-0000E7640000}"/>
    <cellStyle name="Note 3 5 3 3" xfId="25820" xr:uid="{00000000-0005-0000-0000-0000E8640000}"/>
    <cellStyle name="Note 3 5 3 3 2" xfId="25821" xr:uid="{00000000-0005-0000-0000-0000E9640000}"/>
    <cellStyle name="Note 3 5 3 4" xfId="25822" xr:uid="{00000000-0005-0000-0000-0000EA640000}"/>
    <cellStyle name="Note 3 5 3 4 2" xfId="25823" xr:uid="{00000000-0005-0000-0000-0000EB640000}"/>
    <cellStyle name="Note 3 5 3 5" xfId="25824" xr:uid="{00000000-0005-0000-0000-0000EC640000}"/>
    <cellStyle name="Note 3 5 3 5 2" xfId="25825" xr:uid="{00000000-0005-0000-0000-0000ED640000}"/>
    <cellStyle name="Note 3 5 3 6" xfId="25826" xr:uid="{00000000-0005-0000-0000-0000EE640000}"/>
    <cellStyle name="Note 3 5 3 6 2" xfId="25827" xr:uid="{00000000-0005-0000-0000-0000EF640000}"/>
    <cellStyle name="Note 3 5 3 7" xfId="25828" xr:uid="{00000000-0005-0000-0000-0000F0640000}"/>
    <cellStyle name="Note 3 5 3 7 2" xfId="25829" xr:uid="{00000000-0005-0000-0000-0000F1640000}"/>
    <cellStyle name="Note 3 5 3 8" xfId="25830" xr:uid="{00000000-0005-0000-0000-0000F2640000}"/>
    <cellStyle name="Note 3 5 4" xfId="25831" xr:uid="{00000000-0005-0000-0000-0000F3640000}"/>
    <cellStyle name="Note 3 5 4 2" xfId="25832" xr:uid="{00000000-0005-0000-0000-0000F4640000}"/>
    <cellStyle name="Note 3 5 4 2 2" xfId="25833" xr:uid="{00000000-0005-0000-0000-0000F5640000}"/>
    <cellStyle name="Note 3 5 4 3" xfId="25834" xr:uid="{00000000-0005-0000-0000-0000F6640000}"/>
    <cellStyle name="Note 3 5 4 3 2" xfId="25835" xr:uid="{00000000-0005-0000-0000-0000F7640000}"/>
    <cellStyle name="Note 3 5 4 4" xfId="25836" xr:uid="{00000000-0005-0000-0000-0000F8640000}"/>
    <cellStyle name="Note 3 5 4 4 2" xfId="25837" xr:uid="{00000000-0005-0000-0000-0000F9640000}"/>
    <cellStyle name="Note 3 5 4 5" xfId="25838" xr:uid="{00000000-0005-0000-0000-0000FA640000}"/>
    <cellStyle name="Note 3 5 4 6" xfId="25839" xr:uid="{00000000-0005-0000-0000-0000FB640000}"/>
    <cellStyle name="Note 3 5 5" xfId="25840" xr:uid="{00000000-0005-0000-0000-0000FC640000}"/>
    <cellStyle name="Note 3 5 5 2" xfId="25841" xr:uid="{00000000-0005-0000-0000-0000FD640000}"/>
    <cellStyle name="Note 3 5 5 3" xfId="25842" xr:uid="{00000000-0005-0000-0000-0000FE640000}"/>
    <cellStyle name="Note 3 5 6" xfId="25843" xr:uid="{00000000-0005-0000-0000-0000FF640000}"/>
    <cellStyle name="Note 3 5 6 2" xfId="25844" xr:uid="{00000000-0005-0000-0000-000000650000}"/>
    <cellStyle name="Note 3 5 7" xfId="25845" xr:uid="{00000000-0005-0000-0000-000001650000}"/>
    <cellStyle name="Note 3 5 7 2" xfId="25846" xr:uid="{00000000-0005-0000-0000-000002650000}"/>
    <cellStyle name="Note 3 5 8" xfId="25847" xr:uid="{00000000-0005-0000-0000-000003650000}"/>
    <cellStyle name="Note 3 5 8 2" xfId="25848" xr:uid="{00000000-0005-0000-0000-000004650000}"/>
    <cellStyle name="Note 3 5 9" xfId="25849" xr:uid="{00000000-0005-0000-0000-000005650000}"/>
    <cellStyle name="Note 3 5 9 2" xfId="25850" xr:uid="{00000000-0005-0000-0000-000006650000}"/>
    <cellStyle name="Note 3 6" xfId="25851" xr:uid="{00000000-0005-0000-0000-000007650000}"/>
    <cellStyle name="Note 3 6 10" xfId="25852" xr:uid="{00000000-0005-0000-0000-000008650000}"/>
    <cellStyle name="Note 3 6 2" xfId="25853" xr:uid="{00000000-0005-0000-0000-000009650000}"/>
    <cellStyle name="Note 3 6 2 2" xfId="25854" xr:uid="{00000000-0005-0000-0000-00000A650000}"/>
    <cellStyle name="Note 3 6 2 2 2" xfId="25855" xr:uid="{00000000-0005-0000-0000-00000B650000}"/>
    <cellStyle name="Note 3 6 2 2 2 2" xfId="25856" xr:uid="{00000000-0005-0000-0000-00000C650000}"/>
    <cellStyle name="Note 3 6 2 2 3" xfId="25857" xr:uid="{00000000-0005-0000-0000-00000D650000}"/>
    <cellStyle name="Note 3 6 2 2 3 2" xfId="25858" xr:uid="{00000000-0005-0000-0000-00000E650000}"/>
    <cellStyle name="Note 3 6 2 2 4" xfId="25859" xr:uid="{00000000-0005-0000-0000-00000F650000}"/>
    <cellStyle name="Note 3 6 2 3" xfId="25860" xr:uid="{00000000-0005-0000-0000-000010650000}"/>
    <cellStyle name="Note 3 6 2 3 2" xfId="25861" xr:uid="{00000000-0005-0000-0000-000011650000}"/>
    <cellStyle name="Note 3 6 2 4" xfId="25862" xr:uid="{00000000-0005-0000-0000-000012650000}"/>
    <cellStyle name="Note 3 6 2 4 2" xfId="25863" xr:uid="{00000000-0005-0000-0000-000013650000}"/>
    <cellStyle name="Note 3 6 2 5" xfId="25864" xr:uid="{00000000-0005-0000-0000-000014650000}"/>
    <cellStyle name="Note 3 6 2 5 2" xfId="25865" xr:uid="{00000000-0005-0000-0000-000015650000}"/>
    <cellStyle name="Note 3 6 2 6" xfId="25866" xr:uid="{00000000-0005-0000-0000-000016650000}"/>
    <cellStyle name="Note 3 6 2 6 2" xfId="25867" xr:uid="{00000000-0005-0000-0000-000017650000}"/>
    <cellStyle name="Note 3 6 2 7" xfId="25868" xr:uid="{00000000-0005-0000-0000-000018650000}"/>
    <cellStyle name="Note 3 6 2 7 2" xfId="25869" xr:uid="{00000000-0005-0000-0000-000019650000}"/>
    <cellStyle name="Note 3 6 2 8" xfId="25870" xr:uid="{00000000-0005-0000-0000-00001A650000}"/>
    <cellStyle name="Note 3 6 3" xfId="25871" xr:uid="{00000000-0005-0000-0000-00001B650000}"/>
    <cellStyle name="Note 3 6 3 2" xfId="25872" xr:uid="{00000000-0005-0000-0000-00001C650000}"/>
    <cellStyle name="Note 3 6 3 2 2" xfId="25873" xr:uid="{00000000-0005-0000-0000-00001D650000}"/>
    <cellStyle name="Note 3 6 3 3" xfId="25874" xr:uid="{00000000-0005-0000-0000-00001E650000}"/>
    <cellStyle name="Note 3 6 3 3 2" xfId="25875" xr:uid="{00000000-0005-0000-0000-00001F650000}"/>
    <cellStyle name="Note 3 6 3 4" xfId="25876" xr:uid="{00000000-0005-0000-0000-000020650000}"/>
    <cellStyle name="Note 3 6 3 4 2" xfId="25877" xr:uid="{00000000-0005-0000-0000-000021650000}"/>
    <cellStyle name="Note 3 6 3 5" xfId="25878" xr:uid="{00000000-0005-0000-0000-000022650000}"/>
    <cellStyle name="Note 3 6 3 6" xfId="25879" xr:uid="{00000000-0005-0000-0000-000023650000}"/>
    <cellStyle name="Note 3 6 4" xfId="25880" xr:uid="{00000000-0005-0000-0000-000024650000}"/>
    <cellStyle name="Note 3 6 4 2" xfId="25881" xr:uid="{00000000-0005-0000-0000-000025650000}"/>
    <cellStyle name="Note 3 6 4 3" xfId="25882" xr:uid="{00000000-0005-0000-0000-000026650000}"/>
    <cellStyle name="Note 3 6 5" xfId="25883" xr:uid="{00000000-0005-0000-0000-000027650000}"/>
    <cellStyle name="Note 3 6 5 2" xfId="25884" xr:uid="{00000000-0005-0000-0000-000028650000}"/>
    <cellStyle name="Note 3 6 6" xfId="25885" xr:uid="{00000000-0005-0000-0000-000029650000}"/>
    <cellStyle name="Note 3 6 6 2" xfId="25886" xr:uid="{00000000-0005-0000-0000-00002A650000}"/>
    <cellStyle name="Note 3 6 7" xfId="25887" xr:uid="{00000000-0005-0000-0000-00002B650000}"/>
    <cellStyle name="Note 3 6 7 2" xfId="25888" xr:uid="{00000000-0005-0000-0000-00002C650000}"/>
    <cellStyle name="Note 3 6 8" xfId="25889" xr:uid="{00000000-0005-0000-0000-00002D650000}"/>
    <cellStyle name="Note 3 6 8 2" xfId="25890" xr:uid="{00000000-0005-0000-0000-00002E650000}"/>
    <cellStyle name="Note 3 6 9" xfId="25891" xr:uid="{00000000-0005-0000-0000-00002F650000}"/>
    <cellStyle name="Note 3 7" xfId="25892" xr:uid="{00000000-0005-0000-0000-000030650000}"/>
    <cellStyle name="Note 3 7 2" xfId="25893" xr:uid="{00000000-0005-0000-0000-000031650000}"/>
    <cellStyle name="Note 3 7 2 2" xfId="25894" xr:uid="{00000000-0005-0000-0000-000032650000}"/>
    <cellStyle name="Note 3 7 3" xfId="25895" xr:uid="{00000000-0005-0000-0000-000033650000}"/>
    <cellStyle name="Note 3 7 3 2" xfId="25896" xr:uid="{00000000-0005-0000-0000-000034650000}"/>
    <cellStyle name="Note 3 7 4" xfId="25897" xr:uid="{00000000-0005-0000-0000-000035650000}"/>
    <cellStyle name="Note 3 7 4 2" xfId="25898" xr:uid="{00000000-0005-0000-0000-000036650000}"/>
    <cellStyle name="Note 3 7 5" xfId="25899" xr:uid="{00000000-0005-0000-0000-000037650000}"/>
    <cellStyle name="Note 3 8" xfId="25900" xr:uid="{00000000-0005-0000-0000-000038650000}"/>
    <cellStyle name="Note 3 8 2" xfId="25901" xr:uid="{00000000-0005-0000-0000-000039650000}"/>
    <cellStyle name="Note 3 8 2 2" xfId="25902" xr:uid="{00000000-0005-0000-0000-00003A650000}"/>
    <cellStyle name="Note 3 8 3" xfId="25903" xr:uid="{00000000-0005-0000-0000-00003B650000}"/>
    <cellStyle name="Note 3 8 3 2" xfId="25904" xr:uid="{00000000-0005-0000-0000-00003C650000}"/>
    <cellStyle name="Note 3 8 4" xfId="25905" xr:uid="{00000000-0005-0000-0000-00003D650000}"/>
    <cellStyle name="Note 3 8 4 2" xfId="25906" xr:uid="{00000000-0005-0000-0000-00003E650000}"/>
    <cellStyle name="Note 3 8 5" xfId="25907" xr:uid="{00000000-0005-0000-0000-00003F650000}"/>
    <cellStyle name="Note 3 9" xfId="25908" xr:uid="{00000000-0005-0000-0000-000040650000}"/>
    <cellStyle name="Note 3 9 2" xfId="25909" xr:uid="{00000000-0005-0000-0000-000041650000}"/>
    <cellStyle name="Nr" xfId="25910" xr:uid="{00000000-0005-0000-0000-000042650000}"/>
    <cellStyle name="Nr 2" xfId="25911" xr:uid="{00000000-0005-0000-0000-000043650000}"/>
    <cellStyle name="Nr 2 2" xfId="25912" xr:uid="{00000000-0005-0000-0000-000044650000}"/>
    <cellStyle name="Nr 2 3" xfId="25913" xr:uid="{00000000-0005-0000-0000-000045650000}"/>
    <cellStyle name="Nr 3" xfId="25914" xr:uid="{00000000-0005-0000-0000-000046650000}"/>
    <cellStyle name="Nr 3 2" xfId="25915" xr:uid="{00000000-0005-0000-0000-000047650000}"/>
    <cellStyle name="Nr 3 3" xfId="25916" xr:uid="{00000000-0005-0000-0000-000048650000}"/>
    <cellStyle name="Nr 4" xfId="25917" xr:uid="{00000000-0005-0000-0000-000049650000}"/>
    <cellStyle name="Output 2" xfId="25918" xr:uid="{00000000-0005-0000-0000-00004A650000}"/>
    <cellStyle name="Output 2 10" xfId="25919" xr:uid="{00000000-0005-0000-0000-00004B650000}"/>
    <cellStyle name="Output 2 10 2" xfId="25920" xr:uid="{00000000-0005-0000-0000-00004C650000}"/>
    <cellStyle name="Output 2 10 3" xfId="25921" xr:uid="{00000000-0005-0000-0000-00004D650000}"/>
    <cellStyle name="Output 2 11" xfId="25922" xr:uid="{00000000-0005-0000-0000-00004E650000}"/>
    <cellStyle name="Output 2 12" xfId="25923" xr:uid="{00000000-0005-0000-0000-00004F650000}"/>
    <cellStyle name="Output 2 13" xfId="25924" xr:uid="{00000000-0005-0000-0000-000050650000}"/>
    <cellStyle name="Output 2 14" xfId="25925" xr:uid="{00000000-0005-0000-0000-000051650000}"/>
    <cellStyle name="Output 2 2" xfId="25926" xr:uid="{00000000-0005-0000-0000-000052650000}"/>
    <cellStyle name="Output 2 2 10" xfId="25927" xr:uid="{00000000-0005-0000-0000-000053650000}"/>
    <cellStyle name="Output 2 2 11" xfId="25928" xr:uid="{00000000-0005-0000-0000-000054650000}"/>
    <cellStyle name="Output 2 2 12" xfId="25929" xr:uid="{00000000-0005-0000-0000-000055650000}"/>
    <cellStyle name="Output 2 2 13" xfId="25930" xr:uid="{00000000-0005-0000-0000-000056650000}"/>
    <cellStyle name="Output 2 2 2" xfId="25931" xr:uid="{00000000-0005-0000-0000-000057650000}"/>
    <cellStyle name="Output 2 2 2 10" xfId="25932" xr:uid="{00000000-0005-0000-0000-000058650000}"/>
    <cellStyle name="Output 2 2 2 10 2" xfId="25933" xr:uid="{00000000-0005-0000-0000-000059650000}"/>
    <cellStyle name="Output 2 2 2 10 2 2" xfId="25934" xr:uid="{00000000-0005-0000-0000-00005A650000}"/>
    <cellStyle name="Output 2 2 2 10 2 3" xfId="25935" xr:uid="{00000000-0005-0000-0000-00005B650000}"/>
    <cellStyle name="Output 2 2 2 10 2 4" xfId="25936" xr:uid="{00000000-0005-0000-0000-00005C650000}"/>
    <cellStyle name="Output 2 2 2 10 2 5" xfId="25937" xr:uid="{00000000-0005-0000-0000-00005D650000}"/>
    <cellStyle name="Output 2 2 2 10 2 6" xfId="25938" xr:uid="{00000000-0005-0000-0000-00005E650000}"/>
    <cellStyle name="Output 2 2 2 10 3" xfId="25939" xr:uid="{00000000-0005-0000-0000-00005F650000}"/>
    <cellStyle name="Output 2 2 2 10 3 2" xfId="25940" xr:uid="{00000000-0005-0000-0000-000060650000}"/>
    <cellStyle name="Output 2 2 2 10 3 3" xfId="25941" xr:uid="{00000000-0005-0000-0000-000061650000}"/>
    <cellStyle name="Output 2 2 2 10 3 4" xfId="25942" xr:uid="{00000000-0005-0000-0000-000062650000}"/>
    <cellStyle name="Output 2 2 2 10 3 5" xfId="25943" xr:uid="{00000000-0005-0000-0000-000063650000}"/>
    <cellStyle name="Output 2 2 2 10 3 6" xfId="25944" xr:uid="{00000000-0005-0000-0000-000064650000}"/>
    <cellStyle name="Output 2 2 2 10 4" xfId="25945" xr:uid="{00000000-0005-0000-0000-000065650000}"/>
    <cellStyle name="Output 2 2 2 10 5" xfId="25946" xr:uid="{00000000-0005-0000-0000-000066650000}"/>
    <cellStyle name="Output 2 2 2 10 6" xfId="25947" xr:uid="{00000000-0005-0000-0000-000067650000}"/>
    <cellStyle name="Output 2 2 2 10 7" xfId="25948" xr:uid="{00000000-0005-0000-0000-000068650000}"/>
    <cellStyle name="Output 2 2 2 10 8" xfId="25949" xr:uid="{00000000-0005-0000-0000-000069650000}"/>
    <cellStyle name="Output 2 2 2 11" xfId="25950" xr:uid="{00000000-0005-0000-0000-00006A650000}"/>
    <cellStyle name="Output 2 2 2 12" xfId="25951" xr:uid="{00000000-0005-0000-0000-00006B650000}"/>
    <cellStyle name="Output 2 2 2 13" xfId="25952" xr:uid="{00000000-0005-0000-0000-00006C650000}"/>
    <cellStyle name="Output 2 2 2 14" xfId="25953" xr:uid="{00000000-0005-0000-0000-00006D650000}"/>
    <cellStyle name="Output 2 2 2 15" xfId="25954" xr:uid="{00000000-0005-0000-0000-00006E650000}"/>
    <cellStyle name="Output 2 2 2 16" xfId="25955" xr:uid="{00000000-0005-0000-0000-00006F650000}"/>
    <cellStyle name="Output 2 2 2 2" xfId="25956" xr:uid="{00000000-0005-0000-0000-000070650000}"/>
    <cellStyle name="Output 2 2 2 2 10" xfId="25957" xr:uid="{00000000-0005-0000-0000-000071650000}"/>
    <cellStyle name="Output 2 2 2 2 2" xfId="25958" xr:uid="{00000000-0005-0000-0000-000072650000}"/>
    <cellStyle name="Output 2 2 2 2 2 2" xfId="25959" xr:uid="{00000000-0005-0000-0000-000073650000}"/>
    <cellStyle name="Output 2 2 2 2 2 2 2" xfId="25960" xr:uid="{00000000-0005-0000-0000-000074650000}"/>
    <cellStyle name="Output 2 2 2 2 2 2 2 2" xfId="25961" xr:uid="{00000000-0005-0000-0000-000075650000}"/>
    <cellStyle name="Output 2 2 2 2 2 2 2 2 2" xfId="25962" xr:uid="{00000000-0005-0000-0000-000076650000}"/>
    <cellStyle name="Output 2 2 2 2 2 2 2 3" xfId="25963" xr:uid="{00000000-0005-0000-0000-000077650000}"/>
    <cellStyle name="Output 2 2 2 2 2 2 2 3 2" xfId="25964" xr:uid="{00000000-0005-0000-0000-000078650000}"/>
    <cellStyle name="Output 2 2 2 2 2 2 2 4" xfId="25965" xr:uid="{00000000-0005-0000-0000-000079650000}"/>
    <cellStyle name="Output 2 2 2 2 2 2 3" xfId="25966" xr:uid="{00000000-0005-0000-0000-00007A650000}"/>
    <cellStyle name="Output 2 2 2 2 2 2 3 2" xfId="25967" xr:uid="{00000000-0005-0000-0000-00007B650000}"/>
    <cellStyle name="Output 2 2 2 2 2 2 4" xfId="25968" xr:uid="{00000000-0005-0000-0000-00007C650000}"/>
    <cellStyle name="Output 2 2 2 2 2 2 4 2" xfId="25969" xr:uid="{00000000-0005-0000-0000-00007D650000}"/>
    <cellStyle name="Output 2 2 2 2 2 2 5" xfId="25970" xr:uid="{00000000-0005-0000-0000-00007E650000}"/>
    <cellStyle name="Output 2 2 2 2 2 2 5 2" xfId="25971" xr:uid="{00000000-0005-0000-0000-00007F650000}"/>
    <cellStyle name="Output 2 2 2 2 2 2 6" xfId="25972" xr:uid="{00000000-0005-0000-0000-000080650000}"/>
    <cellStyle name="Output 2 2 2 2 2 3" xfId="25973" xr:uid="{00000000-0005-0000-0000-000081650000}"/>
    <cellStyle name="Output 2 2 2 2 2 3 2" xfId="25974" xr:uid="{00000000-0005-0000-0000-000082650000}"/>
    <cellStyle name="Output 2 2 2 2 2 3 2 2" xfId="25975" xr:uid="{00000000-0005-0000-0000-000083650000}"/>
    <cellStyle name="Output 2 2 2 2 2 3 3" xfId="25976" xr:uid="{00000000-0005-0000-0000-000084650000}"/>
    <cellStyle name="Output 2 2 2 2 2 3 3 2" xfId="25977" xr:uid="{00000000-0005-0000-0000-000085650000}"/>
    <cellStyle name="Output 2 2 2 2 2 3 4" xfId="25978" xr:uid="{00000000-0005-0000-0000-000086650000}"/>
    <cellStyle name="Output 2 2 2 2 2 3 4 2" xfId="25979" xr:uid="{00000000-0005-0000-0000-000087650000}"/>
    <cellStyle name="Output 2 2 2 2 2 3 5" xfId="25980" xr:uid="{00000000-0005-0000-0000-000088650000}"/>
    <cellStyle name="Output 2 2 2 2 2 3 6" xfId="25981" xr:uid="{00000000-0005-0000-0000-000089650000}"/>
    <cellStyle name="Output 2 2 2 2 2 4" xfId="25982" xr:uid="{00000000-0005-0000-0000-00008A650000}"/>
    <cellStyle name="Output 2 2 2 2 2 4 2" xfId="25983" xr:uid="{00000000-0005-0000-0000-00008B650000}"/>
    <cellStyle name="Output 2 2 2 2 2 5" xfId="25984" xr:uid="{00000000-0005-0000-0000-00008C650000}"/>
    <cellStyle name="Output 2 2 2 2 2 5 2" xfId="25985" xr:uid="{00000000-0005-0000-0000-00008D650000}"/>
    <cellStyle name="Output 2 2 2 2 2 6" xfId="25986" xr:uid="{00000000-0005-0000-0000-00008E650000}"/>
    <cellStyle name="Output 2 2 2 2 2 6 2" xfId="25987" xr:uid="{00000000-0005-0000-0000-00008F650000}"/>
    <cellStyle name="Output 2 2 2 2 2 7" xfId="25988" xr:uid="{00000000-0005-0000-0000-000090650000}"/>
    <cellStyle name="Output 2 2 2 2 2 8" xfId="25989" xr:uid="{00000000-0005-0000-0000-000091650000}"/>
    <cellStyle name="Output 2 2 2 2 3" xfId="25990" xr:uid="{00000000-0005-0000-0000-000092650000}"/>
    <cellStyle name="Output 2 2 2 2 3 2" xfId="25991" xr:uid="{00000000-0005-0000-0000-000093650000}"/>
    <cellStyle name="Output 2 2 2 2 3 2 2" xfId="25992" xr:uid="{00000000-0005-0000-0000-000094650000}"/>
    <cellStyle name="Output 2 2 2 2 3 2 2 2" xfId="25993" xr:uid="{00000000-0005-0000-0000-000095650000}"/>
    <cellStyle name="Output 2 2 2 2 3 2 3" xfId="25994" xr:uid="{00000000-0005-0000-0000-000096650000}"/>
    <cellStyle name="Output 2 2 2 2 3 2 3 2" xfId="25995" xr:uid="{00000000-0005-0000-0000-000097650000}"/>
    <cellStyle name="Output 2 2 2 2 3 2 4" xfId="25996" xr:uid="{00000000-0005-0000-0000-000098650000}"/>
    <cellStyle name="Output 2 2 2 2 3 2 4 2" xfId="25997" xr:uid="{00000000-0005-0000-0000-000099650000}"/>
    <cellStyle name="Output 2 2 2 2 3 2 5" xfId="25998" xr:uid="{00000000-0005-0000-0000-00009A650000}"/>
    <cellStyle name="Output 2 2 2 2 3 2 5 2" xfId="25999" xr:uid="{00000000-0005-0000-0000-00009B650000}"/>
    <cellStyle name="Output 2 2 2 2 3 2 6" xfId="26000" xr:uid="{00000000-0005-0000-0000-00009C650000}"/>
    <cellStyle name="Output 2 2 2 2 3 2 7" xfId="26001" xr:uid="{00000000-0005-0000-0000-00009D650000}"/>
    <cellStyle name="Output 2 2 2 2 3 3" xfId="26002" xr:uid="{00000000-0005-0000-0000-00009E650000}"/>
    <cellStyle name="Output 2 2 2 2 3 3 2" xfId="26003" xr:uid="{00000000-0005-0000-0000-00009F650000}"/>
    <cellStyle name="Output 2 2 2 2 3 4" xfId="26004" xr:uid="{00000000-0005-0000-0000-0000A0650000}"/>
    <cellStyle name="Output 2 2 2 2 3 4 2" xfId="26005" xr:uid="{00000000-0005-0000-0000-0000A1650000}"/>
    <cellStyle name="Output 2 2 2 2 3 5" xfId="26006" xr:uid="{00000000-0005-0000-0000-0000A2650000}"/>
    <cellStyle name="Output 2 2 2 2 3 6" xfId="26007" xr:uid="{00000000-0005-0000-0000-0000A3650000}"/>
    <cellStyle name="Output 2 2 2 2 3 7" xfId="26008" xr:uid="{00000000-0005-0000-0000-0000A4650000}"/>
    <cellStyle name="Output 2 2 2 2 4" xfId="26009" xr:uid="{00000000-0005-0000-0000-0000A5650000}"/>
    <cellStyle name="Output 2 2 2 2 4 2" xfId="26010" xr:uid="{00000000-0005-0000-0000-0000A6650000}"/>
    <cellStyle name="Output 2 2 2 2 4 2 2" xfId="26011" xr:uid="{00000000-0005-0000-0000-0000A7650000}"/>
    <cellStyle name="Output 2 2 2 2 4 3" xfId="26012" xr:uid="{00000000-0005-0000-0000-0000A8650000}"/>
    <cellStyle name="Output 2 2 2 2 4 3 2" xfId="26013" xr:uid="{00000000-0005-0000-0000-0000A9650000}"/>
    <cellStyle name="Output 2 2 2 2 4 4" xfId="26014" xr:uid="{00000000-0005-0000-0000-0000AA650000}"/>
    <cellStyle name="Output 2 2 2 2 4 4 2" xfId="26015" xr:uid="{00000000-0005-0000-0000-0000AB650000}"/>
    <cellStyle name="Output 2 2 2 2 4 5" xfId="26016" xr:uid="{00000000-0005-0000-0000-0000AC650000}"/>
    <cellStyle name="Output 2 2 2 2 4 6" xfId="26017" xr:uid="{00000000-0005-0000-0000-0000AD650000}"/>
    <cellStyle name="Output 2 2 2 2 5" xfId="26018" xr:uid="{00000000-0005-0000-0000-0000AE650000}"/>
    <cellStyle name="Output 2 2 2 2 5 2" xfId="26019" xr:uid="{00000000-0005-0000-0000-0000AF650000}"/>
    <cellStyle name="Output 2 2 2 2 6" xfId="26020" xr:uid="{00000000-0005-0000-0000-0000B0650000}"/>
    <cellStyle name="Output 2 2 2 2 6 2" xfId="26021" xr:uid="{00000000-0005-0000-0000-0000B1650000}"/>
    <cellStyle name="Output 2 2 2 2 7" xfId="26022" xr:uid="{00000000-0005-0000-0000-0000B2650000}"/>
    <cellStyle name="Output 2 2 2 2 8" xfId="26023" xr:uid="{00000000-0005-0000-0000-0000B3650000}"/>
    <cellStyle name="Output 2 2 2 2 9" xfId="26024" xr:uid="{00000000-0005-0000-0000-0000B4650000}"/>
    <cellStyle name="Output 2 2 2 3" xfId="26025" xr:uid="{00000000-0005-0000-0000-0000B5650000}"/>
    <cellStyle name="Output 2 2 2 3 2" xfId="26026" xr:uid="{00000000-0005-0000-0000-0000B6650000}"/>
    <cellStyle name="Output 2 2 2 3 2 2" xfId="26027" xr:uid="{00000000-0005-0000-0000-0000B7650000}"/>
    <cellStyle name="Output 2 2 2 3 2 2 2" xfId="26028" xr:uid="{00000000-0005-0000-0000-0000B8650000}"/>
    <cellStyle name="Output 2 2 2 3 2 2 2 2" xfId="26029" xr:uid="{00000000-0005-0000-0000-0000B9650000}"/>
    <cellStyle name="Output 2 2 2 3 2 2 2 2 2" xfId="26030" xr:uid="{00000000-0005-0000-0000-0000BA650000}"/>
    <cellStyle name="Output 2 2 2 3 2 2 2 3" xfId="26031" xr:uid="{00000000-0005-0000-0000-0000BB650000}"/>
    <cellStyle name="Output 2 2 2 3 2 2 2 3 2" xfId="26032" xr:uid="{00000000-0005-0000-0000-0000BC650000}"/>
    <cellStyle name="Output 2 2 2 3 2 2 2 4" xfId="26033" xr:uid="{00000000-0005-0000-0000-0000BD650000}"/>
    <cellStyle name="Output 2 2 2 3 2 2 3" xfId="26034" xr:uid="{00000000-0005-0000-0000-0000BE650000}"/>
    <cellStyle name="Output 2 2 2 3 2 2 3 2" xfId="26035" xr:uid="{00000000-0005-0000-0000-0000BF650000}"/>
    <cellStyle name="Output 2 2 2 3 2 2 4" xfId="26036" xr:uid="{00000000-0005-0000-0000-0000C0650000}"/>
    <cellStyle name="Output 2 2 2 3 2 2 4 2" xfId="26037" xr:uid="{00000000-0005-0000-0000-0000C1650000}"/>
    <cellStyle name="Output 2 2 2 3 2 2 5" xfId="26038" xr:uid="{00000000-0005-0000-0000-0000C2650000}"/>
    <cellStyle name="Output 2 2 2 3 2 2 5 2" xfId="26039" xr:uid="{00000000-0005-0000-0000-0000C3650000}"/>
    <cellStyle name="Output 2 2 2 3 2 2 6" xfId="26040" xr:uid="{00000000-0005-0000-0000-0000C4650000}"/>
    <cellStyle name="Output 2 2 2 3 2 3" xfId="26041" xr:uid="{00000000-0005-0000-0000-0000C5650000}"/>
    <cellStyle name="Output 2 2 2 3 2 3 2" xfId="26042" xr:uid="{00000000-0005-0000-0000-0000C6650000}"/>
    <cellStyle name="Output 2 2 2 3 2 3 2 2" xfId="26043" xr:uid="{00000000-0005-0000-0000-0000C7650000}"/>
    <cellStyle name="Output 2 2 2 3 2 3 3" xfId="26044" xr:uid="{00000000-0005-0000-0000-0000C8650000}"/>
    <cellStyle name="Output 2 2 2 3 2 3 3 2" xfId="26045" xr:uid="{00000000-0005-0000-0000-0000C9650000}"/>
    <cellStyle name="Output 2 2 2 3 2 3 4" xfId="26046" xr:uid="{00000000-0005-0000-0000-0000CA650000}"/>
    <cellStyle name="Output 2 2 2 3 2 4" xfId="26047" xr:uid="{00000000-0005-0000-0000-0000CB650000}"/>
    <cellStyle name="Output 2 2 2 3 2 4 2" xfId="26048" xr:uid="{00000000-0005-0000-0000-0000CC650000}"/>
    <cellStyle name="Output 2 2 2 3 2 5" xfId="26049" xr:uid="{00000000-0005-0000-0000-0000CD650000}"/>
    <cellStyle name="Output 2 2 2 3 2 5 2" xfId="26050" xr:uid="{00000000-0005-0000-0000-0000CE650000}"/>
    <cellStyle name="Output 2 2 2 3 2 6" xfId="26051" xr:uid="{00000000-0005-0000-0000-0000CF650000}"/>
    <cellStyle name="Output 2 2 2 3 2 6 2" xfId="26052" xr:uid="{00000000-0005-0000-0000-0000D0650000}"/>
    <cellStyle name="Output 2 2 2 3 2 7" xfId="26053" xr:uid="{00000000-0005-0000-0000-0000D1650000}"/>
    <cellStyle name="Output 2 2 2 3 3" xfId="26054" xr:uid="{00000000-0005-0000-0000-0000D2650000}"/>
    <cellStyle name="Output 2 2 2 3 3 2" xfId="26055" xr:uid="{00000000-0005-0000-0000-0000D3650000}"/>
    <cellStyle name="Output 2 2 2 3 3 2 2" xfId="26056" xr:uid="{00000000-0005-0000-0000-0000D4650000}"/>
    <cellStyle name="Output 2 2 2 3 3 2 2 2" xfId="26057" xr:uid="{00000000-0005-0000-0000-0000D5650000}"/>
    <cellStyle name="Output 2 2 2 3 3 2 3" xfId="26058" xr:uid="{00000000-0005-0000-0000-0000D6650000}"/>
    <cellStyle name="Output 2 2 2 3 3 2 3 2" xfId="26059" xr:uid="{00000000-0005-0000-0000-0000D7650000}"/>
    <cellStyle name="Output 2 2 2 3 3 2 4" xfId="26060" xr:uid="{00000000-0005-0000-0000-0000D8650000}"/>
    <cellStyle name="Output 2 2 2 3 3 3" xfId="26061" xr:uid="{00000000-0005-0000-0000-0000D9650000}"/>
    <cellStyle name="Output 2 2 2 3 3 3 2" xfId="26062" xr:uid="{00000000-0005-0000-0000-0000DA650000}"/>
    <cellStyle name="Output 2 2 2 3 3 4" xfId="26063" xr:uid="{00000000-0005-0000-0000-0000DB650000}"/>
    <cellStyle name="Output 2 2 2 3 3 4 2" xfId="26064" xr:uid="{00000000-0005-0000-0000-0000DC650000}"/>
    <cellStyle name="Output 2 2 2 3 3 5" xfId="26065" xr:uid="{00000000-0005-0000-0000-0000DD650000}"/>
    <cellStyle name="Output 2 2 2 3 3 5 2" xfId="26066" xr:uid="{00000000-0005-0000-0000-0000DE650000}"/>
    <cellStyle name="Output 2 2 2 3 3 6" xfId="26067" xr:uid="{00000000-0005-0000-0000-0000DF650000}"/>
    <cellStyle name="Output 2 2 2 3 4" xfId="26068" xr:uid="{00000000-0005-0000-0000-0000E0650000}"/>
    <cellStyle name="Output 2 2 2 3 4 2" xfId="26069" xr:uid="{00000000-0005-0000-0000-0000E1650000}"/>
    <cellStyle name="Output 2 2 2 3 4 2 2" xfId="26070" xr:uid="{00000000-0005-0000-0000-0000E2650000}"/>
    <cellStyle name="Output 2 2 2 3 4 3" xfId="26071" xr:uid="{00000000-0005-0000-0000-0000E3650000}"/>
    <cellStyle name="Output 2 2 2 3 4 3 2" xfId="26072" xr:uid="{00000000-0005-0000-0000-0000E4650000}"/>
    <cellStyle name="Output 2 2 2 3 4 4" xfId="26073" xr:uid="{00000000-0005-0000-0000-0000E5650000}"/>
    <cellStyle name="Output 2 2 2 3 4 4 2" xfId="26074" xr:uid="{00000000-0005-0000-0000-0000E6650000}"/>
    <cellStyle name="Output 2 2 2 3 4 5" xfId="26075" xr:uid="{00000000-0005-0000-0000-0000E7650000}"/>
    <cellStyle name="Output 2 2 2 3 4 6" xfId="26076" xr:uid="{00000000-0005-0000-0000-0000E8650000}"/>
    <cellStyle name="Output 2 2 2 3 5" xfId="26077" xr:uid="{00000000-0005-0000-0000-0000E9650000}"/>
    <cellStyle name="Output 2 2 2 3 5 2" xfId="26078" xr:uid="{00000000-0005-0000-0000-0000EA650000}"/>
    <cellStyle name="Output 2 2 2 3 6" xfId="26079" xr:uid="{00000000-0005-0000-0000-0000EB650000}"/>
    <cellStyle name="Output 2 2 2 3 6 2" xfId="26080" xr:uid="{00000000-0005-0000-0000-0000EC650000}"/>
    <cellStyle name="Output 2 2 2 3 7" xfId="26081" xr:uid="{00000000-0005-0000-0000-0000ED650000}"/>
    <cellStyle name="Output 2 2 2 3 7 2" xfId="26082" xr:uid="{00000000-0005-0000-0000-0000EE650000}"/>
    <cellStyle name="Output 2 2 2 3 8" xfId="26083" xr:uid="{00000000-0005-0000-0000-0000EF650000}"/>
    <cellStyle name="Output 2 2 2 4" xfId="26084" xr:uid="{00000000-0005-0000-0000-0000F0650000}"/>
    <cellStyle name="Output 2 2 2 4 10" xfId="26085" xr:uid="{00000000-0005-0000-0000-0000F1650000}"/>
    <cellStyle name="Output 2 2 2 4 2" xfId="26086" xr:uid="{00000000-0005-0000-0000-0000F2650000}"/>
    <cellStyle name="Output 2 2 2 4 2 2" xfId="26087" xr:uid="{00000000-0005-0000-0000-0000F3650000}"/>
    <cellStyle name="Output 2 2 2 4 2 2 2" xfId="26088" xr:uid="{00000000-0005-0000-0000-0000F4650000}"/>
    <cellStyle name="Output 2 2 2 4 2 2 2 2" xfId="26089" xr:uid="{00000000-0005-0000-0000-0000F5650000}"/>
    <cellStyle name="Output 2 2 2 4 2 2 3" xfId="26090" xr:uid="{00000000-0005-0000-0000-0000F6650000}"/>
    <cellStyle name="Output 2 2 2 4 2 2 3 2" xfId="26091" xr:uid="{00000000-0005-0000-0000-0000F7650000}"/>
    <cellStyle name="Output 2 2 2 4 2 2 4" xfId="26092" xr:uid="{00000000-0005-0000-0000-0000F8650000}"/>
    <cellStyle name="Output 2 2 2 4 2 3" xfId="26093" xr:uid="{00000000-0005-0000-0000-0000F9650000}"/>
    <cellStyle name="Output 2 2 2 4 2 3 2" xfId="26094" xr:uid="{00000000-0005-0000-0000-0000FA650000}"/>
    <cellStyle name="Output 2 2 2 4 2 4" xfId="26095" xr:uid="{00000000-0005-0000-0000-0000FB650000}"/>
    <cellStyle name="Output 2 2 2 4 2 4 2" xfId="26096" xr:uid="{00000000-0005-0000-0000-0000FC650000}"/>
    <cellStyle name="Output 2 2 2 4 2 5" xfId="26097" xr:uid="{00000000-0005-0000-0000-0000FD650000}"/>
    <cellStyle name="Output 2 2 2 4 2 5 2" xfId="26098" xr:uid="{00000000-0005-0000-0000-0000FE650000}"/>
    <cellStyle name="Output 2 2 2 4 2 6" xfId="26099" xr:uid="{00000000-0005-0000-0000-0000FF650000}"/>
    <cellStyle name="Output 2 2 2 4 2 6 2" xfId="26100" xr:uid="{00000000-0005-0000-0000-000000660000}"/>
    <cellStyle name="Output 2 2 2 4 2 7" xfId="26101" xr:uid="{00000000-0005-0000-0000-000001660000}"/>
    <cellStyle name="Output 2 2 2 4 2 7 2" xfId="26102" xr:uid="{00000000-0005-0000-0000-000002660000}"/>
    <cellStyle name="Output 2 2 2 4 2 8" xfId="26103" xr:uid="{00000000-0005-0000-0000-000003660000}"/>
    <cellStyle name="Output 2 2 2 4 2 8 2" xfId="26104" xr:uid="{00000000-0005-0000-0000-000004660000}"/>
    <cellStyle name="Output 2 2 2 4 2 9" xfId="26105" xr:uid="{00000000-0005-0000-0000-000005660000}"/>
    <cellStyle name="Output 2 2 2 4 3" xfId="26106" xr:uid="{00000000-0005-0000-0000-000006660000}"/>
    <cellStyle name="Output 2 2 2 4 3 2" xfId="26107" xr:uid="{00000000-0005-0000-0000-000007660000}"/>
    <cellStyle name="Output 2 2 2 4 3 2 2" xfId="26108" xr:uid="{00000000-0005-0000-0000-000008660000}"/>
    <cellStyle name="Output 2 2 2 4 3 3" xfId="26109" xr:uid="{00000000-0005-0000-0000-000009660000}"/>
    <cellStyle name="Output 2 2 2 4 3 3 2" xfId="26110" xr:uid="{00000000-0005-0000-0000-00000A660000}"/>
    <cellStyle name="Output 2 2 2 4 3 4" xfId="26111" xr:uid="{00000000-0005-0000-0000-00000B660000}"/>
    <cellStyle name="Output 2 2 2 4 3 4 2" xfId="26112" xr:uid="{00000000-0005-0000-0000-00000C660000}"/>
    <cellStyle name="Output 2 2 2 4 3 5" xfId="26113" xr:uid="{00000000-0005-0000-0000-00000D660000}"/>
    <cellStyle name="Output 2 2 2 4 3 5 2" xfId="26114" xr:uid="{00000000-0005-0000-0000-00000E660000}"/>
    <cellStyle name="Output 2 2 2 4 3 6" xfId="26115" xr:uid="{00000000-0005-0000-0000-00000F660000}"/>
    <cellStyle name="Output 2 2 2 4 3 7" xfId="26116" xr:uid="{00000000-0005-0000-0000-000010660000}"/>
    <cellStyle name="Output 2 2 2 4 4" xfId="26117" xr:uid="{00000000-0005-0000-0000-000011660000}"/>
    <cellStyle name="Output 2 2 2 4 4 2" xfId="26118" xr:uid="{00000000-0005-0000-0000-000012660000}"/>
    <cellStyle name="Output 2 2 2 4 4 3" xfId="26119" xr:uid="{00000000-0005-0000-0000-000013660000}"/>
    <cellStyle name="Output 2 2 2 4 5" xfId="26120" xr:uid="{00000000-0005-0000-0000-000014660000}"/>
    <cellStyle name="Output 2 2 2 4 5 2" xfId="26121" xr:uid="{00000000-0005-0000-0000-000015660000}"/>
    <cellStyle name="Output 2 2 2 4 6" xfId="26122" xr:uid="{00000000-0005-0000-0000-000016660000}"/>
    <cellStyle name="Output 2 2 2 4 6 2" xfId="26123" xr:uid="{00000000-0005-0000-0000-000017660000}"/>
    <cellStyle name="Output 2 2 2 4 7" xfId="26124" xr:uid="{00000000-0005-0000-0000-000018660000}"/>
    <cellStyle name="Output 2 2 2 4 7 2" xfId="26125" xr:uid="{00000000-0005-0000-0000-000019660000}"/>
    <cellStyle name="Output 2 2 2 4 8" xfId="26126" xr:uid="{00000000-0005-0000-0000-00001A660000}"/>
    <cellStyle name="Output 2 2 2 4 8 2" xfId="26127" xr:uid="{00000000-0005-0000-0000-00001B660000}"/>
    <cellStyle name="Output 2 2 2 4 9" xfId="26128" xr:uid="{00000000-0005-0000-0000-00001C660000}"/>
    <cellStyle name="Output 2 2 2 4 9 2" xfId="26129" xr:uid="{00000000-0005-0000-0000-00001D660000}"/>
    <cellStyle name="Output 2 2 2 5" xfId="26130" xr:uid="{00000000-0005-0000-0000-00001E660000}"/>
    <cellStyle name="Output 2 2 2 5 2" xfId="26131" xr:uid="{00000000-0005-0000-0000-00001F660000}"/>
    <cellStyle name="Output 2 2 2 5 2 2" xfId="26132" xr:uid="{00000000-0005-0000-0000-000020660000}"/>
    <cellStyle name="Output 2 2 2 5 2 2 2" xfId="26133" xr:uid="{00000000-0005-0000-0000-000021660000}"/>
    <cellStyle name="Output 2 2 2 5 2 3" xfId="26134" xr:uid="{00000000-0005-0000-0000-000022660000}"/>
    <cellStyle name="Output 2 2 2 5 2 4" xfId="26135" xr:uid="{00000000-0005-0000-0000-000023660000}"/>
    <cellStyle name="Output 2 2 2 5 2 5" xfId="26136" xr:uid="{00000000-0005-0000-0000-000024660000}"/>
    <cellStyle name="Output 2 2 2 5 2 6" xfId="26137" xr:uid="{00000000-0005-0000-0000-000025660000}"/>
    <cellStyle name="Output 2 2 2 5 3" xfId="26138" xr:uid="{00000000-0005-0000-0000-000026660000}"/>
    <cellStyle name="Output 2 2 2 5 3 2" xfId="26139" xr:uid="{00000000-0005-0000-0000-000027660000}"/>
    <cellStyle name="Output 2 2 2 5 3 2 2" xfId="26140" xr:uid="{00000000-0005-0000-0000-000028660000}"/>
    <cellStyle name="Output 2 2 2 5 3 3" xfId="26141" xr:uid="{00000000-0005-0000-0000-000029660000}"/>
    <cellStyle name="Output 2 2 2 5 3 4" xfId="26142" xr:uid="{00000000-0005-0000-0000-00002A660000}"/>
    <cellStyle name="Output 2 2 2 5 3 5" xfId="26143" xr:uid="{00000000-0005-0000-0000-00002B660000}"/>
    <cellStyle name="Output 2 2 2 5 3 6" xfId="26144" xr:uid="{00000000-0005-0000-0000-00002C660000}"/>
    <cellStyle name="Output 2 2 2 5 4" xfId="26145" xr:uid="{00000000-0005-0000-0000-00002D660000}"/>
    <cellStyle name="Output 2 2 2 5 4 2" xfId="26146" xr:uid="{00000000-0005-0000-0000-00002E660000}"/>
    <cellStyle name="Output 2 2 2 5 5" xfId="26147" xr:uid="{00000000-0005-0000-0000-00002F660000}"/>
    <cellStyle name="Output 2 2 2 5 6" xfId="26148" xr:uid="{00000000-0005-0000-0000-000030660000}"/>
    <cellStyle name="Output 2 2 2 5 7" xfId="26149" xr:uid="{00000000-0005-0000-0000-000031660000}"/>
    <cellStyle name="Output 2 2 2 5 8" xfId="26150" xr:uid="{00000000-0005-0000-0000-000032660000}"/>
    <cellStyle name="Output 2 2 2 6" xfId="26151" xr:uid="{00000000-0005-0000-0000-000033660000}"/>
    <cellStyle name="Output 2 2 2 6 2" xfId="26152" xr:uid="{00000000-0005-0000-0000-000034660000}"/>
    <cellStyle name="Output 2 2 2 6 2 2" xfId="26153" xr:uid="{00000000-0005-0000-0000-000035660000}"/>
    <cellStyle name="Output 2 2 2 6 2 3" xfId="26154" xr:uid="{00000000-0005-0000-0000-000036660000}"/>
    <cellStyle name="Output 2 2 2 6 2 4" xfId="26155" xr:uid="{00000000-0005-0000-0000-000037660000}"/>
    <cellStyle name="Output 2 2 2 6 2 5" xfId="26156" xr:uid="{00000000-0005-0000-0000-000038660000}"/>
    <cellStyle name="Output 2 2 2 6 2 6" xfId="26157" xr:uid="{00000000-0005-0000-0000-000039660000}"/>
    <cellStyle name="Output 2 2 2 6 3" xfId="26158" xr:uid="{00000000-0005-0000-0000-00003A660000}"/>
    <cellStyle name="Output 2 2 2 6 3 2" xfId="26159" xr:uid="{00000000-0005-0000-0000-00003B660000}"/>
    <cellStyle name="Output 2 2 2 6 3 3" xfId="26160" xr:uid="{00000000-0005-0000-0000-00003C660000}"/>
    <cellStyle name="Output 2 2 2 6 3 4" xfId="26161" xr:uid="{00000000-0005-0000-0000-00003D660000}"/>
    <cellStyle name="Output 2 2 2 6 3 5" xfId="26162" xr:uid="{00000000-0005-0000-0000-00003E660000}"/>
    <cellStyle name="Output 2 2 2 6 3 6" xfId="26163" xr:uid="{00000000-0005-0000-0000-00003F660000}"/>
    <cellStyle name="Output 2 2 2 6 4" xfId="26164" xr:uid="{00000000-0005-0000-0000-000040660000}"/>
    <cellStyle name="Output 2 2 2 6 4 2" xfId="26165" xr:uid="{00000000-0005-0000-0000-000041660000}"/>
    <cellStyle name="Output 2 2 2 6 5" xfId="26166" xr:uid="{00000000-0005-0000-0000-000042660000}"/>
    <cellStyle name="Output 2 2 2 6 6" xfId="26167" xr:uid="{00000000-0005-0000-0000-000043660000}"/>
    <cellStyle name="Output 2 2 2 6 7" xfId="26168" xr:uid="{00000000-0005-0000-0000-000044660000}"/>
    <cellStyle name="Output 2 2 2 6 8" xfId="26169" xr:uid="{00000000-0005-0000-0000-000045660000}"/>
    <cellStyle name="Output 2 2 2 7" xfId="26170" xr:uid="{00000000-0005-0000-0000-000046660000}"/>
    <cellStyle name="Output 2 2 2 7 2" xfId="26171" xr:uid="{00000000-0005-0000-0000-000047660000}"/>
    <cellStyle name="Output 2 2 2 7 2 2" xfId="26172" xr:uid="{00000000-0005-0000-0000-000048660000}"/>
    <cellStyle name="Output 2 2 2 7 2 3" xfId="26173" xr:uid="{00000000-0005-0000-0000-000049660000}"/>
    <cellStyle name="Output 2 2 2 7 2 4" xfId="26174" xr:uid="{00000000-0005-0000-0000-00004A660000}"/>
    <cellStyle name="Output 2 2 2 7 2 5" xfId="26175" xr:uid="{00000000-0005-0000-0000-00004B660000}"/>
    <cellStyle name="Output 2 2 2 7 2 6" xfId="26176" xr:uid="{00000000-0005-0000-0000-00004C660000}"/>
    <cellStyle name="Output 2 2 2 7 3" xfId="26177" xr:uid="{00000000-0005-0000-0000-00004D660000}"/>
    <cellStyle name="Output 2 2 2 7 3 2" xfId="26178" xr:uid="{00000000-0005-0000-0000-00004E660000}"/>
    <cellStyle name="Output 2 2 2 7 3 3" xfId="26179" xr:uid="{00000000-0005-0000-0000-00004F660000}"/>
    <cellStyle name="Output 2 2 2 7 3 4" xfId="26180" xr:uid="{00000000-0005-0000-0000-000050660000}"/>
    <cellStyle name="Output 2 2 2 7 3 5" xfId="26181" xr:uid="{00000000-0005-0000-0000-000051660000}"/>
    <cellStyle name="Output 2 2 2 7 3 6" xfId="26182" xr:uid="{00000000-0005-0000-0000-000052660000}"/>
    <cellStyle name="Output 2 2 2 7 4" xfId="26183" xr:uid="{00000000-0005-0000-0000-000053660000}"/>
    <cellStyle name="Output 2 2 2 7 4 2" xfId="26184" xr:uid="{00000000-0005-0000-0000-000054660000}"/>
    <cellStyle name="Output 2 2 2 7 5" xfId="26185" xr:uid="{00000000-0005-0000-0000-000055660000}"/>
    <cellStyle name="Output 2 2 2 7 6" xfId="26186" xr:uid="{00000000-0005-0000-0000-000056660000}"/>
    <cellStyle name="Output 2 2 2 7 7" xfId="26187" xr:uid="{00000000-0005-0000-0000-000057660000}"/>
    <cellStyle name="Output 2 2 2 7 8" xfId="26188" xr:uid="{00000000-0005-0000-0000-000058660000}"/>
    <cellStyle name="Output 2 2 2 8" xfId="26189" xr:uid="{00000000-0005-0000-0000-000059660000}"/>
    <cellStyle name="Output 2 2 2 8 2" xfId="26190" xr:uid="{00000000-0005-0000-0000-00005A660000}"/>
    <cellStyle name="Output 2 2 2 8 2 2" xfId="26191" xr:uid="{00000000-0005-0000-0000-00005B660000}"/>
    <cellStyle name="Output 2 2 2 8 2 3" xfId="26192" xr:uid="{00000000-0005-0000-0000-00005C660000}"/>
    <cellStyle name="Output 2 2 2 8 2 4" xfId="26193" xr:uid="{00000000-0005-0000-0000-00005D660000}"/>
    <cellStyle name="Output 2 2 2 8 2 5" xfId="26194" xr:uid="{00000000-0005-0000-0000-00005E660000}"/>
    <cellStyle name="Output 2 2 2 8 2 6" xfId="26195" xr:uid="{00000000-0005-0000-0000-00005F660000}"/>
    <cellStyle name="Output 2 2 2 8 3" xfId="26196" xr:uid="{00000000-0005-0000-0000-000060660000}"/>
    <cellStyle name="Output 2 2 2 8 3 2" xfId="26197" xr:uid="{00000000-0005-0000-0000-000061660000}"/>
    <cellStyle name="Output 2 2 2 8 3 3" xfId="26198" xr:uid="{00000000-0005-0000-0000-000062660000}"/>
    <cellStyle name="Output 2 2 2 8 3 4" xfId="26199" xr:uid="{00000000-0005-0000-0000-000063660000}"/>
    <cellStyle name="Output 2 2 2 8 3 5" xfId="26200" xr:uid="{00000000-0005-0000-0000-000064660000}"/>
    <cellStyle name="Output 2 2 2 8 3 6" xfId="26201" xr:uid="{00000000-0005-0000-0000-000065660000}"/>
    <cellStyle name="Output 2 2 2 8 4" xfId="26202" xr:uid="{00000000-0005-0000-0000-000066660000}"/>
    <cellStyle name="Output 2 2 2 8 5" xfId="26203" xr:uid="{00000000-0005-0000-0000-000067660000}"/>
    <cellStyle name="Output 2 2 2 8 6" xfId="26204" xr:uid="{00000000-0005-0000-0000-000068660000}"/>
    <cellStyle name="Output 2 2 2 8 7" xfId="26205" xr:uid="{00000000-0005-0000-0000-000069660000}"/>
    <cellStyle name="Output 2 2 2 8 8" xfId="26206" xr:uid="{00000000-0005-0000-0000-00006A660000}"/>
    <cellStyle name="Output 2 2 2 9" xfId="26207" xr:uid="{00000000-0005-0000-0000-00006B660000}"/>
    <cellStyle name="Output 2 2 2 9 2" xfId="26208" xr:uid="{00000000-0005-0000-0000-00006C660000}"/>
    <cellStyle name="Output 2 2 2 9 2 2" xfId="26209" xr:uid="{00000000-0005-0000-0000-00006D660000}"/>
    <cellStyle name="Output 2 2 2 9 2 3" xfId="26210" xr:uid="{00000000-0005-0000-0000-00006E660000}"/>
    <cellStyle name="Output 2 2 2 9 2 4" xfId="26211" xr:uid="{00000000-0005-0000-0000-00006F660000}"/>
    <cellStyle name="Output 2 2 2 9 2 5" xfId="26212" xr:uid="{00000000-0005-0000-0000-000070660000}"/>
    <cellStyle name="Output 2 2 2 9 2 6" xfId="26213" xr:uid="{00000000-0005-0000-0000-000071660000}"/>
    <cellStyle name="Output 2 2 2 9 3" xfId="26214" xr:uid="{00000000-0005-0000-0000-000072660000}"/>
    <cellStyle name="Output 2 2 2 9 3 2" xfId="26215" xr:uid="{00000000-0005-0000-0000-000073660000}"/>
    <cellStyle name="Output 2 2 2 9 3 3" xfId="26216" xr:uid="{00000000-0005-0000-0000-000074660000}"/>
    <cellStyle name="Output 2 2 2 9 3 4" xfId="26217" xr:uid="{00000000-0005-0000-0000-000075660000}"/>
    <cellStyle name="Output 2 2 2 9 3 5" xfId="26218" xr:uid="{00000000-0005-0000-0000-000076660000}"/>
    <cellStyle name="Output 2 2 2 9 3 6" xfId="26219" xr:uid="{00000000-0005-0000-0000-000077660000}"/>
    <cellStyle name="Output 2 2 2 9 4" xfId="26220" xr:uid="{00000000-0005-0000-0000-000078660000}"/>
    <cellStyle name="Output 2 2 2 9 5" xfId="26221" xr:uid="{00000000-0005-0000-0000-000079660000}"/>
    <cellStyle name="Output 2 2 2 9 6" xfId="26222" xr:uid="{00000000-0005-0000-0000-00007A660000}"/>
    <cellStyle name="Output 2 2 2 9 7" xfId="26223" xr:uid="{00000000-0005-0000-0000-00007B660000}"/>
    <cellStyle name="Output 2 2 2 9 8" xfId="26224" xr:uid="{00000000-0005-0000-0000-00007C660000}"/>
    <cellStyle name="Output 2 2 3" xfId="26225" xr:uid="{00000000-0005-0000-0000-00007D660000}"/>
    <cellStyle name="Output 2 2 3 10" xfId="26226" xr:uid="{00000000-0005-0000-0000-00007E660000}"/>
    <cellStyle name="Output 2 2 3 10 2" xfId="26227" xr:uid="{00000000-0005-0000-0000-00007F660000}"/>
    <cellStyle name="Output 2 2 3 10 2 2" xfId="26228" xr:uid="{00000000-0005-0000-0000-000080660000}"/>
    <cellStyle name="Output 2 2 3 10 2 3" xfId="26229" xr:uid="{00000000-0005-0000-0000-000081660000}"/>
    <cellStyle name="Output 2 2 3 10 2 4" xfId="26230" xr:uid="{00000000-0005-0000-0000-000082660000}"/>
    <cellStyle name="Output 2 2 3 10 2 5" xfId="26231" xr:uid="{00000000-0005-0000-0000-000083660000}"/>
    <cellStyle name="Output 2 2 3 10 2 6" xfId="26232" xr:uid="{00000000-0005-0000-0000-000084660000}"/>
    <cellStyle name="Output 2 2 3 10 3" xfId="26233" xr:uid="{00000000-0005-0000-0000-000085660000}"/>
    <cellStyle name="Output 2 2 3 10 3 2" xfId="26234" xr:uid="{00000000-0005-0000-0000-000086660000}"/>
    <cellStyle name="Output 2 2 3 10 3 3" xfId="26235" xr:uid="{00000000-0005-0000-0000-000087660000}"/>
    <cellStyle name="Output 2 2 3 10 3 4" xfId="26236" xr:uid="{00000000-0005-0000-0000-000088660000}"/>
    <cellStyle name="Output 2 2 3 10 3 5" xfId="26237" xr:uid="{00000000-0005-0000-0000-000089660000}"/>
    <cellStyle name="Output 2 2 3 10 3 6" xfId="26238" xr:uid="{00000000-0005-0000-0000-00008A660000}"/>
    <cellStyle name="Output 2 2 3 10 4" xfId="26239" xr:uid="{00000000-0005-0000-0000-00008B660000}"/>
    <cellStyle name="Output 2 2 3 10 5" xfId="26240" xr:uid="{00000000-0005-0000-0000-00008C660000}"/>
    <cellStyle name="Output 2 2 3 10 6" xfId="26241" xr:uid="{00000000-0005-0000-0000-00008D660000}"/>
    <cellStyle name="Output 2 2 3 10 7" xfId="26242" xr:uid="{00000000-0005-0000-0000-00008E660000}"/>
    <cellStyle name="Output 2 2 3 10 8" xfId="26243" xr:uid="{00000000-0005-0000-0000-00008F660000}"/>
    <cellStyle name="Output 2 2 3 11" xfId="26244" xr:uid="{00000000-0005-0000-0000-000090660000}"/>
    <cellStyle name="Output 2 2 3 11 2" xfId="26245" xr:uid="{00000000-0005-0000-0000-000091660000}"/>
    <cellStyle name="Output 2 2 3 11 3" xfId="26246" xr:uid="{00000000-0005-0000-0000-000092660000}"/>
    <cellStyle name="Output 2 2 3 11 4" xfId="26247" xr:uid="{00000000-0005-0000-0000-000093660000}"/>
    <cellStyle name="Output 2 2 3 11 5" xfId="26248" xr:uid="{00000000-0005-0000-0000-000094660000}"/>
    <cellStyle name="Output 2 2 3 11 6" xfId="26249" xr:uid="{00000000-0005-0000-0000-000095660000}"/>
    <cellStyle name="Output 2 2 3 12" xfId="26250" xr:uid="{00000000-0005-0000-0000-000096660000}"/>
    <cellStyle name="Output 2 2 3 12 2" xfId="26251" xr:uid="{00000000-0005-0000-0000-000097660000}"/>
    <cellStyle name="Output 2 2 3 12 3" xfId="26252" xr:uid="{00000000-0005-0000-0000-000098660000}"/>
    <cellStyle name="Output 2 2 3 12 4" xfId="26253" xr:uid="{00000000-0005-0000-0000-000099660000}"/>
    <cellStyle name="Output 2 2 3 12 5" xfId="26254" xr:uid="{00000000-0005-0000-0000-00009A660000}"/>
    <cellStyle name="Output 2 2 3 12 6" xfId="26255" xr:uid="{00000000-0005-0000-0000-00009B660000}"/>
    <cellStyle name="Output 2 2 3 13" xfId="26256" xr:uid="{00000000-0005-0000-0000-00009C660000}"/>
    <cellStyle name="Output 2 2 3 14" xfId="26257" xr:uid="{00000000-0005-0000-0000-00009D660000}"/>
    <cellStyle name="Output 2 2 3 15" xfId="26258" xr:uid="{00000000-0005-0000-0000-00009E660000}"/>
    <cellStyle name="Output 2 2 3 16" xfId="26259" xr:uid="{00000000-0005-0000-0000-00009F660000}"/>
    <cellStyle name="Output 2 2 3 17" xfId="26260" xr:uid="{00000000-0005-0000-0000-0000A0660000}"/>
    <cellStyle name="Output 2 2 3 18" xfId="26261" xr:uid="{00000000-0005-0000-0000-0000A1660000}"/>
    <cellStyle name="Output 2 2 3 2" xfId="26262" xr:uid="{00000000-0005-0000-0000-0000A2660000}"/>
    <cellStyle name="Output 2 2 3 2 10" xfId="26263" xr:uid="{00000000-0005-0000-0000-0000A3660000}"/>
    <cellStyle name="Output 2 2 3 2 11" xfId="26264" xr:uid="{00000000-0005-0000-0000-0000A4660000}"/>
    <cellStyle name="Output 2 2 3 2 2" xfId="26265" xr:uid="{00000000-0005-0000-0000-0000A5660000}"/>
    <cellStyle name="Output 2 2 3 2 2 10" xfId="26266" xr:uid="{00000000-0005-0000-0000-0000A6660000}"/>
    <cellStyle name="Output 2 2 3 2 2 2" xfId="26267" xr:uid="{00000000-0005-0000-0000-0000A7660000}"/>
    <cellStyle name="Output 2 2 3 2 2 2 2" xfId="26268" xr:uid="{00000000-0005-0000-0000-0000A8660000}"/>
    <cellStyle name="Output 2 2 3 2 2 2 2 2" xfId="26269" xr:uid="{00000000-0005-0000-0000-0000A9660000}"/>
    <cellStyle name="Output 2 2 3 2 2 2 3" xfId="26270" xr:uid="{00000000-0005-0000-0000-0000AA660000}"/>
    <cellStyle name="Output 2 2 3 2 2 2 3 2" xfId="26271" xr:uid="{00000000-0005-0000-0000-0000AB660000}"/>
    <cellStyle name="Output 2 2 3 2 2 2 4" xfId="26272" xr:uid="{00000000-0005-0000-0000-0000AC660000}"/>
    <cellStyle name="Output 2 2 3 2 2 2 4 2" xfId="26273" xr:uid="{00000000-0005-0000-0000-0000AD660000}"/>
    <cellStyle name="Output 2 2 3 2 2 2 5" xfId="26274" xr:uid="{00000000-0005-0000-0000-0000AE660000}"/>
    <cellStyle name="Output 2 2 3 2 2 2 5 2" xfId="26275" xr:uid="{00000000-0005-0000-0000-0000AF660000}"/>
    <cellStyle name="Output 2 2 3 2 2 2 6" xfId="26276" xr:uid="{00000000-0005-0000-0000-0000B0660000}"/>
    <cellStyle name="Output 2 2 3 2 2 2 6 2" xfId="26277" xr:uid="{00000000-0005-0000-0000-0000B1660000}"/>
    <cellStyle name="Output 2 2 3 2 2 2 7" xfId="26278" xr:uid="{00000000-0005-0000-0000-0000B2660000}"/>
    <cellStyle name="Output 2 2 3 2 2 2 8" xfId="26279" xr:uid="{00000000-0005-0000-0000-0000B3660000}"/>
    <cellStyle name="Output 2 2 3 2 2 3" xfId="26280" xr:uid="{00000000-0005-0000-0000-0000B4660000}"/>
    <cellStyle name="Output 2 2 3 2 2 3 2" xfId="26281" xr:uid="{00000000-0005-0000-0000-0000B5660000}"/>
    <cellStyle name="Output 2 2 3 2 2 3 3" xfId="26282" xr:uid="{00000000-0005-0000-0000-0000B6660000}"/>
    <cellStyle name="Output 2 2 3 2 2 4" xfId="26283" xr:uid="{00000000-0005-0000-0000-0000B7660000}"/>
    <cellStyle name="Output 2 2 3 2 2 4 2" xfId="26284" xr:uid="{00000000-0005-0000-0000-0000B8660000}"/>
    <cellStyle name="Output 2 2 3 2 2 5" xfId="26285" xr:uid="{00000000-0005-0000-0000-0000B9660000}"/>
    <cellStyle name="Output 2 2 3 2 2 5 2" xfId="26286" xr:uid="{00000000-0005-0000-0000-0000BA660000}"/>
    <cellStyle name="Output 2 2 3 2 2 6" xfId="26287" xr:uid="{00000000-0005-0000-0000-0000BB660000}"/>
    <cellStyle name="Output 2 2 3 2 2 6 2" xfId="26288" xr:uid="{00000000-0005-0000-0000-0000BC660000}"/>
    <cellStyle name="Output 2 2 3 2 2 7" xfId="26289" xr:uid="{00000000-0005-0000-0000-0000BD660000}"/>
    <cellStyle name="Output 2 2 3 2 2 7 2" xfId="26290" xr:uid="{00000000-0005-0000-0000-0000BE660000}"/>
    <cellStyle name="Output 2 2 3 2 2 8" xfId="26291" xr:uid="{00000000-0005-0000-0000-0000BF660000}"/>
    <cellStyle name="Output 2 2 3 2 2 8 2" xfId="26292" xr:uid="{00000000-0005-0000-0000-0000C0660000}"/>
    <cellStyle name="Output 2 2 3 2 2 9" xfId="26293" xr:uid="{00000000-0005-0000-0000-0000C1660000}"/>
    <cellStyle name="Output 2 2 3 2 2 9 2" xfId="26294" xr:uid="{00000000-0005-0000-0000-0000C2660000}"/>
    <cellStyle name="Output 2 2 3 2 3" xfId="26295" xr:uid="{00000000-0005-0000-0000-0000C3660000}"/>
    <cellStyle name="Output 2 2 3 2 3 2" xfId="26296" xr:uid="{00000000-0005-0000-0000-0000C4660000}"/>
    <cellStyle name="Output 2 2 3 2 3 2 2" xfId="26297" xr:uid="{00000000-0005-0000-0000-0000C5660000}"/>
    <cellStyle name="Output 2 2 3 2 3 2 2 2" xfId="26298" xr:uid="{00000000-0005-0000-0000-0000C6660000}"/>
    <cellStyle name="Output 2 2 3 2 3 2 3" xfId="26299" xr:uid="{00000000-0005-0000-0000-0000C7660000}"/>
    <cellStyle name="Output 2 2 3 2 3 2 3 2" xfId="26300" xr:uid="{00000000-0005-0000-0000-0000C8660000}"/>
    <cellStyle name="Output 2 2 3 2 3 2 4" xfId="26301" xr:uid="{00000000-0005-0000-0000-0000C9660000}"/>
    <cellStyle name="Output 2 2 3 2 3 2 5" xfId="26302" xr:uid="{00000000-0005-0000-0000-0000CA660000}"/>
    <cellStyle name="Output 2 2 3 2 3 3" xfId="26303" xr:uid="{00000000-0005-0000-0000-0000CB660000}"/>
    <cellStyle name="Output 2 2 3 2 3 3 2" xfId="26304" xr:uid="{00000000-0005-0000-0000-0000CC660000}"/>
    <cellStyle name="Output 2 2 3 2 3 4" xfId="26305" xr:uid="{00000000-0005-0000-0000-0000CD660000}"/>
    <cellStyle name="Output 2 2 3 2 3 4 2" xfId="26306" xr:uid="{00000000-0005-0000-0000-0000CE660000}"/>
    <cellStyle name="Output 2 2 3 2 3 5" xfId="26307" xr:uid="{00000000-0005-0000-0000-0000CF660000}"/>
    <cellStyle name="Output 2 2 3 2 3 5 2" xfId="26308" xr:uid="{00000000-0005-0000-0000-0000D0660000}"/>
    <cellStyle name="Output 2 2 3 2 3 6" xfId="26309" xr:uid="{00000000-0005-0000-0000-0000D1660000}"/>
    <cellStyle name="Output 2 2 3 2 3 6 2" xfId="26310" xr:uid="{00000000-0005-0000-0000-0000D2660000}"/>
    <cellStyle name="Output 2 2 3 2 3 7" xfId="26311" xr:uid="{00000000-0005-0000-0000-0000D3660000}"/>
    <cellStyle name="Output 2 2 3 2 3 7 2" xfId="26312" xr:uid="{00000000-0005-0000-0000-0000D4660000}"/>
    <cellStyle name="Output 2 2 3 2 3 8" xfId="26313" xr:uid="{00000000-0005-0000-0000-0000D5660000}"/>
    <cellStyle name="Output 2 2 3 2 4" xfId="26314" xr:uid="{00000000-0005-0000-0000-0000D6660000}"/>
    <cellStyle name="Output 2 2 3 2 4 2" xfId="26315" xr:uid="{00000000-0005-0000-0000-0000D7660000}"/>
    <cellStyle name="Output 2 2 3 2 4 3" xfId="26316" xr:uid="{00000000-0005-0000-0000-0000D8660000}"/>
    <cellStyle name="Output 2 2 3 2 5" xfId="26317" xr:uid="{00000000-0005-0000-0000-0000D9660000}"/>
    <cellStyle name="Output 2 2 3 2 5 2" xfId="26318" xr:uid="{00000000-0005-0000-0000-0000DA660000}"/>
    <cellStyle name="Output 2 2 3 2 6" xfId="26319" xr:uid="{00000000-0005-0000-0000-0000DB660000}"/>
    <cellStyle name="Output 2 2 3 2 6 2" xfId="26320" xr:uid="{00000000-0005-0000-0000-0000DC660000}"/>
    <cellStyle name="Output 2 2 3 2 7" xfId="26321" xr:uid="{00000000-0005-0000-0000-0000DD660000}"/>
    <cellStyle name="Output 2 2 3 2 7 2" xfId="26322" xr:uid="{00000000-0005-0000-0000-0000DE660000}"/>
    <cellStyle name="Output 2 2 3 2 8" xfId="26323" xr:uid="{00000000-0005-0000-0000-0000DF660000}"/>
    <cellStyle name="Output 2 2 3 2 8 2" xfId="26324" xr:uid="{00000000-0005-0000-0000-0000E0660000}"/>
    <cellStyle name="Output 2 2 3 2 9" xfId="26325" xr:uid="{00000000-0005-0000-0000-0000E1660000}"/>
    <cellStyle name="Output 2 2 3 2 9 2" xfId="26326" xr:uid="{00000000-0005-0000-0000-0000E2660000}"/>
    <cellStyle name="Output 2 2 3 3" xfId="26327" xr:uid="{00000000-0005-0000-0000-0000E3660000}"/>
    <cellStyle name="Output 2 2 3 3 2" xfId="26328" xr:uid="{00000000-0005-0000-0000-0000E4660000}"/>
    <cellStyle name="Output 2 2 3 3 2 2" xfId="26329" xr:uid="{00000000-0005-0000-0000-0000E5660000}"/>
    <cellStyle name="Output 2 2 3 3 2 2 2" xfId="26330" xr:uid="{00000000-0005-0000-0000-0000E6660000}"/>
    <cellStyle name="Output 2 2 3 3 2 3" xfId="26331" xr:uid="{00000000-0005-0000-0000-0000E7660000}"/>
    <cellStyle name="Output 2 2 3 3 2 3 2" xfId="26332" xr:uid="{00000000-0005-0000-0000-0000E8660000}"/>
    <cellStyle name="Output 2 2 3 3 2 4" xfId="26333" xr:uid="{00000000-0005-0000-0000-0000E9660000}"/>
    <cellStyle name="Output 2 2 3 3 2 4 2" xfId="26334" xr:uid="{00000000-0005-0000-0000-0000EA660000}"/>
    <cellStyle name="Output 2 2 3 3 2 5" xfId="26335" xr:uid="{00000000-0005-0000-0000-0000EB660000}"/>
    <cellStyle name="Output 2 2 3 3 2 6" xfId="26336" xr:uid="{00000000-0005-0000-0000-0000EC660000}"/>
    <cellStyle name="Output 2 2 3 3 3" xfId="26337" xr:uid="{00000000-0005-0000-0000-0000ED660000}"/>
    <cellStyle name="Output 2 2 3 3 3 2" xfId="26338" xr:uid="{00000000-0005-0000-0000-0000EE660000}"/>
    <cellStyle name="Output 2 2 3 3 3 2 2" xfId="26339" xr:uid="{00000000-0005-0000-0000-0000EF660000}"/>
    <cellStyle name="Output 2 2 3 3 3 3" xfId="26340" xr:uid="{00000000-0005-0000-0000-0000F0660000}"/>
    <cellStyle name="Output 2 2 3 3 3 4" xfId="26341" xr:uid="{00000000-0005-0000-0000-0000F1660000}"/>
    <cellStyle name="Output 2 2 3 3 3 5" xfId="26342" xr:uid="{00000000-0005-0000-0000-0000F2660000}"/>
    <cellStyle name="Output 2 2 3 3 3 6" xfId="26343" xr:uid="{00000000-0005-0000-0000-0000F3660000}"/>
    <cellStyle name="Output 2 2 3 3 4" xfId="26344" xr:uid="{00000000-0005-0000-0000-0000F4660000}"/>
    <cellStyle name="Output 2 2 3 3 4 2" xfId="26345" xr:uid="{00000000-0005-0000-0000-0000F5660000}"/>
    <cellStyle name="Output 2 2 3 3 5" xfId="26346" xr:uid="{00000000-0005-0000-0000-0000F6660000}"/>
    <cellStyle name="Output 2 2 3 3 5 2" xfId="26347" xr:uid="{00000000-0005-0000-0000-0000F7660000}"/>
    <cellStyle name="Output 2 2 3 3 6" xfId="26348" xr:uid="{00000000-0005-0000-0000-0000F8660000}"/>
    <cellStyle name="Output 2 2 3 3 6 2" xfId="26349" xr:uid="{00000000-0005-0000-0000-0000F9660000}"/>
    <cellStyle name="Output 2 2 3 3 7" xfId="26350" xr:uid="{00000000-0005-0000-0000-0000FA660000}"/>
    <cellStyle name="Output 2 2 3 3 8" xfId="26351" xr:uid="{00000000-0005-0000-0000-0000FB660000}"/>
    <cellStyle name="Output 2 2 3 4" xfId="26352" xr:uid="{00000000-0005-0000-0000-0000FC660000}"/>
    <cellStyle name="Output 2 2 3 4 2" xfId="26353" xr:uid="{00000000-0005-0000-0000-0000FD660000}"/>
    <cellStyle name="Output 2 2 3 4 2 2" xfId="26354" xr:uid="{00000000-0005-0000-0000-0000FE660000}"/>
    <cellStyle name="Output 2 2 3 4 2 2 2" xfId="26355" xr:uid="{00000000-0005-0000-0000-0000FF660000}"/>
    <cellStyle name="Output 2 2 3 4 2 3" xfId="26356" xr:uid="{00000000-0005-0000-0000-000000670000}"/>
    <cellStyle name="Output 2 2 3 4 2 3 2" xfId="26357" xr:uid="{00000000-0005-0000-0000-000001670000}"/>
    <cellStyle name="Output 2 2 3 4 2 4" xfId="26358" xr:uid="{00000000-0005-0000-0000-000002670000}"/>
    <cellStyle name="Output 2 2 3 4 2 5" xfId="26359" xr:uid="{00000000-0005-0000-0000-000003670000}"/>
    <cellStyle name="Output 2 2 3 4 2 6" xfId="26360" xr:uid="{00000000-0005-0000-0000-000004670000}"/>
    <cellStyle name="Output 2 2 3 4 3" xfId="26361" xr:uid="{00000000-0005-0000-0000-000005670000}"/>
    <cellStyle name="Output 2 2 3 4 3 2" xfId="26362" xr:uid="{00000000-0005-0000-0000-000006670000}"/>
    <cellStyle name="Output 2 2 3 4 3 2 2" xfId="26363" xr:uid="{00000000-0005-0000-0000-000007670000}"/>
    <cellStyle name="Output 2 2 3 4 3 3" xfId="26364" xr:uid="{00000000-0005-0000-0000-000008670000}"/>
    <cellStyle name="Output 2 2 3 4 3 4" xfId="26365" xr:uid="{00000000-0005-0000-0000-000009670000}"/>
    <cellStyle name="Output 2 2 3 4 3 5" xfId="26366" xr:uid="{00000000-0005-0000-0000-00000A670000}"/>
    <cellStyle name="Output 2 2 3 4 3 6" xfId="26367" xr:uid="{00000000-0005-0000-0000-00000B670000}"/>
    <cellStyle name="Output 2 2 3 4 4" xfId="26368" xr:uid="{00000000-0005-0000-0000-00000C670000}"/>
    <cellStyle name="Output 2 2 3 4 4 2" xfId="26369" xr:uid="{00000000-0005-0000-0000-00000D670000}"/>
    <cellStyle name="Output 2 2 3 4 5" xfId="26370" xr:uid="{00000000-0005-0000-0000-00000E670000}"/>
    <cellStyle name="Output 2 2 3 4 6" xfId="26371" xr:uid="{00000000-0005-0000-0000-00000F670000}"/>
    <cellStyle name="Output 2 2 3 4 7" xfId="26372" xr:uid="{00000000-0005-0000-0000-000010670000}"/>
    <cellStyle name="Output 2 2 3 4 8" xfId="26373" xr:uid="{00000000-0005-0000-0000-000011670000}"/>
    <cellStyle name="Output 2 2 3 5" xfId="26374" xr:uid="{00000000-0005-0000-0000-000012670000}"/>
    <cellStyle name="Output 2 2 3 5 2" xfId="26375" xr:uid="{00000000-0005-0000-0000-000013670000}"/>
    <cellStyle name="Output 2 2 3 5 2 2" xfId="26376" xr:uid="{00000000-0005-0000-0000-000014670000}"/>
    <cellStyle name="Output 2 2 3 5 2 3" xfId="26377" xr:uid="{00000000-0005-0000-0000-000015670000}"/>
    <cellStyle name="Output 2 2 3 5 2 4" xfId="26378" xr:uid="{00000000-0005-0000-0000-000016670000}"/>
    <cellStyle name="Output 2 2 3 5 2 5" xfId="26379" xr:uid="{00000000-0005-0000-0000-000017670000}"/>
    <cellStyle name="Output 2 2 3 5 2 6" xfId="26380" xr:uid="{00000000-0005-0000-0000-000018670000}"/>
    <cellStyle name="Output 2 2 3 5 3" xfId="26381" xr:uid="{00000000-0005-0000-0000-000019670000}"/>
    <cellStyle name="Output 2 2 3 5 3 2" xfId="26382" xr:uid="{00000000-0005-0000-0000-00001A670000}"/>
    <cellStyle name="Output 2 2 3 5 3 3" xfId="26383" xr:uid="{00000000-0005-0000-0000-00001B670000}"/>
    <cellStyle name="Output 2 2 3 5 3 4" xfId="26384" xr:uid="{00000000-0005-0000-0000-00001C670000}"/>
    <cellStyle name="Output 2 2 3 5 3 5" xfId="26385" xr:uid="{00000000-0005-0000-0000-00001D670000}"/>
    <cellStyle name="Output 2 2 3 5 3 6" xfId="26386" xr:uid="{00000000-0005-0000-0000-00001E670000}"/>
    <cellStyle name="Output 2 2 3 5 4" xfId="26387" xr:uid="{00000000-0005-0000-0000-00001F670000}"/>
    <cellStyle name="Output 2 2 3 5 4 2" xfId="26388" xr:uid="{00000000-0005-0000-0000-000020670000}"/>
    <cellStyle name="Output 2 2 3 5 5" xfId="26389" xr:uid="{00000000-0005-0000-0000-000021670000}"/>
    <cellStyle name="Output 2 2 3 5 6" xfId="26390" xr:uid="{00000000-0005-0000-0000-000022670000}"/>
    <cellStyle name="Output 2 2 3 5 7" xfId="26391" xr:uid="{00000000-0005-0000-0000-000023670000}"/>
    <cellStyle name="Output 2 2 3 5 8" xfId="26392" xr:uid="{00000000-0005-0000-0000-000024670000}"/>
    <cellStyle name="Output 2 2 3 6" xfId="26393" xr:uid="{00000000-0005-0000-0000-000025670000}"/>
    <cellStyle name="Output 2 2 3 6 2" xfId="26394" xr:uid="{00000000-0005-0000-0000-000026670000}"/>
    <cellStyle name="Output 2 2 3 6 2 2" xfId="26395" xr:uid="{00000000-0005-0000-0000-000027670000}"/>
    <cellStyle name="Output 2 2 3 6 2 3" xfId="26396" xr:uid="{00000000-0005-0000-0000-000028670000}"/>
    <cellStyle name="Output 2 2 3 6 2 4" xfId="26397" xr:uid="{00000000-0005-0000-0000-000029670000}"/>
    <cellStyle name="Output 2 2 3 6 2 5" xfId="26398" xr:uid="{00000000-0005-0000-0000-00002A670000}"/>
    <cellStyle name="Output 2 2 3 6 2 6" xfId="26399" xr:uid="{00000000-0005-0000-0000-00002B670000}"/>
    <cellStyle name="Output 2 2 3 6 3" xfId="26400" xr:uid="{00000000-0005-0000-0000-00002C670000}"/>
    <cellStyle name="Output 2 2 3 6 3 2" xfId="26401" xr:uid="{00000000-0005-0000-0000-00002D670000}"/>
    <cellStyle name="Output 2 2 3 6 3 3" xfId="26402" xr:uid="{00000000-0005-0000-0000-00002E670000}"/>
    <cellStyle name="Output 2 2 3 6 3 4" xfId="26403" xr:uid="{00000000-0005-0000-0000-00002F670000}"/>
    <cellStyle name="Output 2 2 3 6 3 5" xfId="26404" xr:uid="{00000000-0005-0000-0000-000030670000}"/>
    <cellStyle name="Output 2 2 3 6 3 6" xfId="26405" xr:uid="{00000000-0005-0000-0000-000031670000}"/>
    <cellStyle name="Output 2 2 3 6 4" xfId="26406" xr:uid="{00000000-0005-0000-0000-000032670000}"/>
    <cellStyle name="Output 2 2 3 6 4 2" xfId="26407" xr:uid="{00000000-0005-0000-0000-000033670000}"/>
    <cellStyle name="Output 2 2 3 6 5" xfId="26408" xr:uid="{00000000-0005-0000-0000-000034670000}"/>
    <cellStyle name="Output 2 2 3 6 6" xfId="26409" xr:uid="{00000000-0005-0000-0000-000035670000}"/>
    <cellStyle name="Output 2 2 3 6 7" xfId="26410" xr:uid="{00000000-0005-0000-0000-000036670000}"/>
    <cellStyle name="Output 2 2 3 6 8" xfId="26411" xr:uid="{00000000-0005-0000-0000-000037670000}"/>
    <cellStyle name="Output 2 2 3 7" xfId="26412" xr:uid="{00000000-0005-0000-0000-000038670000}"/>
    <cellStyle name="Output 2 2 3 7 2" xfId="26413" xr:uid="{00000000-0005-0000-0000-000039670000}"/>
    <cellStyle name="Output 2 2 3 7 2 2" xfId="26414" xr:uid="{00000000-0005-0000-0000-00003A670000}"/>
    <cellStyle name="Output 2 2 3 7 2 3" xfId="26415" xr:uid="{00000000-0005-0000-0000-00003B670000}"/>
    <cellStyle name="Output 2 2 3 7 2 4" xfId="26416" xr:uid="{00000000-0005-0000-0000-00003C670000}"/>
    <cellStyle name="Output 2 2 3 7 2 5" xfId="26417" xr:uid="{00000000-0005-0000-0000-00003D670000}"/>
    <cellStyle name="Output 2 2 3 7 2 6" xfId="26418" xr:uid="{00000000-0005-0000-0000-00003E670000}"/>
    <cellStyle name="Output 2 2 3 7 3" xfId="26419" xr:uid="{00000000-0005-0000-0000-00003F670000}"/>
    <cellStyle name="Output 2 2 3 7 3 2" xfId="26420" xr:uid="{00000000-0005-0000-0000-000040670000}"/>
    <cellStyle name="Output 2 2 3 7 3 3" xfId="26421" xr:uid="{00000000-0005-0000-0000-000041670000}"/>
    <cellStyle name="Output 2 2 3 7 3 4" xfId="26422" xr:uid="{00000000-0005-0000-0000-000042670000}"/>
    <cellStyle name="Output 2 2 3 7 3 5" xfId="26423" xr:uid="{00000000-0005-0000-0000-000043670000}"/>
    <cellStyle name="Output 2 2 3 7 3 6" xfId="26424" xr:uid="{00000000-0005-0000-0000-000044670000}"/>
    <cellStyle name="Output 2 2 3 7 4" xfId="26425" xr:uid="{00000000-0005-0000-0000-000045670000}"/>
    <cellStyle name="Output 2 2 3 7 4 2" xfId="26426" xr:uid="{00000000-0005-0000-0000-000046670000}"/>
    <cellStyle name="Output 2 2 3 7 5" xfId="26427" xr:uid="{00000000-0005-0000-0000-000047670000}"/>
    <cellStyle name="Output 2 2 3 7 6" xfId="26428" xr:uid="{00000000-0005-0000-0000-000048670000}"/>
    <cellStyle name="Output 2 2 3 7 7" xfId="26429" xr:uid="{00000000-0005-0000-0000-000049670000}"/>
    <cellStyle name="Output 2 2 3 7 8" xfId="26430" xr:uid="{00000000-0005-0000-0000-00004A670000}"/>
    <cellStyle name="Output 2 2 3 8" xfId="26431" xr:uid="{00000000-0005-0000-0000-00004B670000}"/>
    <cellStyle name="Output 2 2 3 8 2" xfId="26432" xr:uid="{00000000-0005-0000-0000-00004C670000}"/>
    <cellStyle name="Output 2 2 3 8 2 2" xfId="26433" xr:uid="{00000000-0005-0000-0000-00004D670000}"/>
    <cellStyle name="Output 2 2 3 8 2 3" xfId="26434" xr:uid="{00000000-0005-0000-0000-00004E670000}"/>
    <cellStyle name="Output 2 2 3 8 2 4" xfId="26435" xr:uid="{00000000-0005-0000-0000-00004F670000}"/>
    <cellStyle name="Output 2 2 3 8 2 5" xfId="26436" xr:uid="{00000000-0005-0000-0000-000050670000}"/>
    <cellStyle name="Output 2 2 3 8 2 6" xfId="26437" xr:uid="{00000000-0005-0000-0000-000051670000}"/>
    <cellStyle name="Output 2 2 3 8 3" xfId="26438" xr:uid="{00000000-0005-0000-0000-000052670000}"/>
    <cellStyle name="Output 2 2 3 8 3 2" xfId="26439" xr:uid="{00000000-0005-0000-0000-000053670000}"/>
    <cellStyle name="Output 2 2 3 8 3 3" xfId="26440" xr:uid="{00000000-0005-0000-0000-000054670000}"/>
    <cellStyle name="Output 2 2 3 8 3 4" xfId="26441" xr:uid="{00000000-0005-0000-0000-000055670000}"/>
    <cellStyle name="Output 2 2 3 8 3 5" xfId="26442" xr:uid="{00000000-0005-0000-0000-000056670000}"/>
    <cellStyle name="Output 2 2 3 8 3 6" xfId="26443" xr:uid="{00000000-0005-0000-0000-000057670000}"/>
    <cellStyle name="Output 2 2 3 8 4" xfId="26444" xr:uid="{00000000-0005-0000-0000-000058670000}"/>
    <cellStyle name="Output 2 2 3 8 5" xfId="26445" xr:uid="{00000000-0005-0000-0000-000059670000}"/>
    <cellStyle name="Output 2 2 3 8 6" xfId="26446" xr:uid="{00000000-0005-0000-0000-00005A670000}"/>
    <cellStyle name="Output 2 2 3 8 7" xfId="26447" xr:uid="{00000000-0005-0000-0000-00005B670000}"/>
    <cellStyle name="Output 2 2 3 8 8" xfId="26448" xr:uid="{00000000-0005-0000-0000-00005C670000}"/>
    <cellStyle name="Output 2 2 3 9" xfId="26449" xr:uid="{00000000-0005-0000-0000-00005D670000}"/>
    <cellStyle name="Output 2 2 3 9 2" xfId="26450" xr:uid="{00000000-0005-0000-0000-00005E670000}"/>
    <cellStyle name="Output 2 2 3 9 2 2" xfId="26451" xr:uid="{00000000-0005-0000-0000-00005F670000}"/>
    <cellStyle name="Output 2 2 3 9 2 3" xfId="26452" xr:uid="{00000000-0005-0000-0000-000060670000}"/>
    <cellStyle name="Output 2 2 3 9 2 4" xfId="26453" xr:uid="{00000000-0005-0000-0000-000061670000}"/>
    <cellStyle name="Output 2 2 3 9 2 5" xfId="26454" xr:uid="{00000000-0005-0000-0000-000062670000}"/>
    <cellStyle name="Output 2 2 3 9 2 6" xfId="26455" xr:uid="{00000000-0005-0000-0000-000063670000}"/>
    <cellStyle name="Output 2 2 3 9 3" xfId="26456" xr:uid="{00000000-0005-0000-0000-000064670000}"/>
    <cellStyle name="Output 2 2 3 9 3 2" xfId="26457" xr:uid="{00000000-0005-0000-0000-000065670000}"/>
    <cellStyle name="Output 2 2 3 9 3 3" xfId="26458" xr:uid="{00000000-0005-0000-0000-000066670000}"/>
    <cellStyle name="Output 2 2 3 9 3 4" xfId="26459" xr:uid="{00000000-0005-0000-0000-000067670000}"/>
    <cellStyle name="Output 2 2 3 9 3 5" xfId="26460" xr:uid="{00000000-0005-0000-0000-000068670000}"/>
    <cellStyle name="Output 2 2 3 9 3 6" xfId="26461" xr:uid="{00000000-0005-0000-0000-000069670000}"/>
    <cellStyle name="Output 2 2 3 9 4" xfId="26462" xr:uid="{00000000-0005-0000-0000-00006A670000}"/>
    <cellStyle name="Output 2 2 3 9 5" xfId="26463" xr:uid="{00000000-0005-0000-0000-00006B670000}"/>
    <cellStyle name="Output 2 2 3 9 6" xfId="26464" xr:uid="{00000000-0005-0000-0000-00006C670000}"/>
    <cellStyle name="Output 2 2 3 9 7" xfId="26465" xr:uid="{00000000-0005-0000-0000-00006D670000}"/>
    <cellStyle name="Output 2 2 3 9 8" xfId="26466" xr:uid="{00000000-0005-0000-0000-00006E670000}"/>
    <cellStyle name="Output 2 2 4" xfId="26467" xr:uid="{00000000-0005-0000-0000-00006F670000}"/>
    <cellStyle name="Output 2 2 4 10" xfId="26468" xr:uid="{00000000-0005-0000-0000-000070670000}"/>
    <cellStyle name="Output 2 2 4 11" xfId="26469" xr:uid="{00000000-0005-0000-0000-000071670000}"/>
    <cellStyle name="Output 2 2 4 2" xfId="26470" xr:uid="{00000000-0005-0000-0000-000072670000}"/>
    <cellStyle name="Output 2 2 4 2 2" xfId="26471" xr:uid="{00000000-0005-0000-0000-000073670000}"/>
    <cellStyle name="Output 2 2 4 2 2 2" xfId="26472" xr:uid="{00000000-0005-0000-0000-000074670000}"/>
    <cellStyle name="Output 2 2 4 2 2 2 2" xfId="26473" xr:uid="{00000000-0005-0000-0000-000075670000}"/>
    <cellStyle name="Output 2 2 4 2 2 2 2 2" xfId="26474" xr:uid="{00000000-0005-0000-0000-000076670000}"/>
    <cellStyle name="Output 2 2 4 2 2 2 3" xfId="26475" xr:uid="{00000000-0005-0000-0000-000077670000}"/>
    <cellStyle name="Output 2 2 4 2 2 2 3 2" xfId="26476" xr:uid="{00000000-0005-0000-0000-000078670000}"/>
    <cellStyle name="Output 2 2 4 2 2 2 4" xfId="26477" xr:uid="{00000000-0005-0000-0000-000079670000}"/>
    <cellStyle name="Output 2 2 4 2 2 3" xfId="26478" xr:uid="{00000000-0005-0000-0000-00007A670000}"/>
    <cellStyle name="Output 2 2 4 2 2 3 2" xfId="26479" xr:uid="{00000000-0005-0000-0000-00007B670000}"/>
    <cellStyle name="Output 2 2 4 2 2 4" xfId="26480" xr:uid="{00000000-0005-0000-0000-00007C670000}"/>
    <cellStyle name="Output 2 2 4 2 2 4 2" xfId="26481" xr:uid="{00000000-0005-0000-0000-00007D670000}"/>
    <cellStyle name="Output 2 2 4 2 2 5" xfId="26482" xr:uid="{00000000-0005-0000-0000-00007E670000}"/>
    <cellStyle name="Output 2 2 4 2 2 5 2" xfId="26483" xr:uid="{00000000-0005-0000-0000-00007F670000}"/>
    <cellStyle name="Output 2 2 4 2 2 6" xfId="26484" xr:uid="{00000000-0005-0000-0000-000080670000}"/>
    <cellStyle name="Output 2 2 4 2 3" xfId="26485" xr:uid="{00000000-0005-0000-0000-000081670000}"/>
    <cellStyle name="Output 2 2 4 2 3 2" xfId="26486" xr:uid="{00000000-0005-0000-0000-000082670000}"/>
    <cellStyle name="Output 2 2 4 2 3 2 2" xfId="26487" xr:uid="{00000000-0005-0000-0000-000083670000}"/>
    <cellStyle name="Output 2 2 4 2 3 3" xfId="26488" xr:uid="{00000000-0005-0000-0000-000084670000}"/>
    <cellStyle name="Output 2 2 4 2 3 3 2" xfId="26489" xr:uid="{00000000-0005-0000-0000-000085670000}"/>
    <cellStyle name="Output 2 2 4 2 3 4" xfId="26490" xr:uid="{00000000-0005-0000-0000-000086670000}"/>
    <cellStyle name="Output 2 2 4 2 3 5" xfId="26491" xr:uid="{00000000-0005-0000-0000-000087670000}"/>
    <cellStyle name="Output 2 2 4 2 4" xfId="26492" xr:uid="{00000000-0005-0000-0000-000088670000}"/>
    <cellStyle name="Output 2 2 4 2 4 2" xfId="26493" xr:uid="{00000000-0005-0000-0000-000089670000}"/>
    <cellStyle name="Output 2 2 4 2 5" xfId="26494" xr:uid="{00000000-0005-0000-0000-00008A670000}"/>
    <cellStyle name="Output 2 2 4 2 5 2" xfId="26495" xr:uid="{00000000-0005-0000-0000-00008B670000}"/>
    <cellStyle name="Output 2 2 4 2 6" xfId="26496" xr:uid="{00000000-0005-0000-0000-00008C670000}"/>
    <cellStyle name="Output 2 2 4 2 6 2" xfId="26497" xr:uid="{00000000-0005-0000-0000-00008D670000}"/>
    <cellStyle name="Output 2 2 4 2 7" xfId="26498" xr:uid="{00000000-0005-0000-0000-00008E670000}"/>
    <cellStyle name="Output 2 2 4 2 7 2" xfId="26499" xr:uid="{00000000-0005-0000-0000-00008F670000}"/>
    <cellStyle name="Output 2 2 4 2 8" xfId="26500" xr:uid="{00000000-0005-0000-0000-000090670000}"/>
    <cellStyle name="Output 2 2 4 2 8 2" xfId="26501" xr:uid="{00000000-0005-0000-0000-000091670000}"/>
    <cellStyle name="Output 2 2 4 2 9" xfId="26502" xr:uid="{00000000-0005-0000-0000-000092670000}"/>
    <cellStyle name="Output 2 2 4 3" xfId="26503" xr:uid="{00000000-0005-0000-0000-000093670000}"/>
    <cellStyle name="Output 2 2 4 3 2" xfId="26504" xr:uid="{00000000-0005-0000-0000-000094670000}"/>
    <cellStyle name="Output 2 2 4 3 2 2" xfId="26505" xr:uid="{00000000-0005-0000-0000-000095670000}"/>
    <cellStyle name="Output 2 2 4 3 2 2 2" xfId="26506" xr:uid="{00000000-0005-0000-0000-000096670000}"/>
    <cellStyle name="Output 2 2 4 3 2 3" xfId="26507" xr:uid="{00000000-0005-0000-0000-000097670000}"/>
    <cellStyle name="Output 2 2 4 3 2 3 2" xfId="26508" xr:uid="{00000000-0005-0000-0000-000098670000}"/>
    <cellStyle name="Output 2 2 4 3 2 4" xfId="26509" xr:uid="{00000000-0005-0000-0000-000099670000}"/>
    <cellStyle name="Output 2 2 4 3 2 4 2" xfId="26510" xr:uid="{00000000-0005-0000-0000-00009A670000}"/>
    <cellStyle name="Output 2 2 4 3 2 5" xfId="26511" xr:uid="{00000000-0005-0000-0000-00009B670000}"/>
    <cellStyle name="Output 2 2 4 3 3" xfId="26512" xr:uid="{00000000-0005-0000-0000-00009C670000}"/>
    <cellStyle name="Output 2 2 4 3 3 2" xfId="26513" xr:uid="{00000000-0005-0000-0000-00009D670000}"/>
    <cellStyle name="Output 2 2 4 3 4" xfId="26514" xr:uid="{00000000-0005-0000-0000-00009E670000}"/>
    <cellStyle name="Output 2 2 4 3 4 2" xfId="26515" xr:uid="{00000000-0005-0000-0000-00009F670000}"/>
    <cellStyle name="Output 2 2 4 3 5" xfId="26516" xr:uid="{00000000-0005-0000-0000-0000A0670000}"/>
    <cellStyle name="Output 2 2 4 3 5 2" xfId="26517" xr:uid="{00000000-0005-0000-0000-0000A1670000}"/>
    <cellStyle name="Output 2 2 4 3 6" xfId="26518" xr:uid="{00000000-0005-0000-0000-0000A2670000}"/>
    <cellStyle name="Output 2 2 4 3 6 2" xfId="26519" xr:uid="{00000000-0005-0000-0000-0000A3670000}"/>
    <cellStyle name="Output 2 2 4 3 7" xfId="26520" xr:uid="{00000000-0005-0000-0000-0000A4670000}"/>
    <cellStyle name="Output 2 2 4 4" xfId="26521" xr:uid="{00000000-0005-0000-0000-0000A5670000}"/>
    <cellStyle name="Output 2 2 4 4 2" xfId="26522" xr:uid="{00000000-0005-0000-0000-0000A6670000}"/>
    <cellStyle name="Output 2 2 4 4 2 2" xfId="26523" xr:uid="{00000000-0005-0000-0000-0000A7670000}"/>
    <cellStyle name="Output 2 2 4 4 3" xfId="26524" xr:uid="{00000000-0005-0000-0000-0000A8670000}"/>
    <cellStyle name="Output 2 2 4 4 3 2" xfId="26525" xr:uid="{00000000-0005-0000-0000-0000A9670000}"/>
    <cellStyle name="Output 2 2 4 4 4" xfId="26526" xr:uid="{00000000-0005-0000-0000-0000AA670000}"/>
    <cellStyle name="Output 2 2 4 4 4 2" xfId="26527" xr:uid="{00000000-0005-0000-0000-0000AB670000}"/>
    <cellStyle name="Output 2 2 4 4 5" xfId="26528" xr:uid="{00000000-0005-0000-0000-0000AC670000}"/>
    <cellStyle name="Output 2 2 4 4 6" xfId="26529" xr:uid="{00000000-0005-0000-0000-0000AD670000}"/>
    <cellStyle name="Output 2 2 4 5" xfId="26530" xr:uid="{00000000-0005-0000-0000-0000AE670000}"/>
    <cellStyle name="Output 2 2 4 5 2" xfId="26531" xr:uid="{00000000-0005-0000-0000-0000AF670000}"/>
    <cellStyle name="Output 2 2 4 5 3" xfId="26532" xr:uid="{00000000-0005-0000-0000-0000B0670000}"/>
    <cellStyle name="Output 2 2 4 6" xfId="26533" xr:uid="{00000000-0005-0000-0000-0000B1670000}"/>
    <cellStyle name="Output 2 2 4 6 2" xfId="26534" xr:uid="{00000000-0005-0000-0000-0000B2670000}"/>
    <cellStyle name="Output 2 2 4 7" xfId="26535" xr:uid="{00000000-0005-0000-0000-0000B3670000}"/>
    <cellStyle name="Output 2 2 4 7 2" xfId="26536" xr:uid="{00000000-0005-0000-0000-0000B4670000}"/>
    <cellStyle name="Output 2 2 4 8" xfId="26537" xr:uid="{00000000-0005-0000-0000-0000B5670000}"/>
    <cellStyle name="Output 2 2 4 8 2" xfId="26538" xr:uid="{00000000-0005-0000-0000-0000B6670000}"/>
    <cellStyle name="Output 2 2 4 9" xfId="26539" xr:uid="{00000000-0005-0000-0000-0000B7670000}"/>
    <cellStyle name="Output 2 2 5" xfId="26540" xr:uid="{00000000-0005-0000-0000-0000B8670000}"/>
    <cellStyle name="Output 2 2 5 10" xfId="26541" xr:uid="{00000000-0005-0000-0000-0000B9670000}"/>
    <cellStyle name="Output 2 2 5 2" xfId="26542" xr:uid="{00000000-0005-0000-0000-0000BA670000}"/>
    <cellStyle name="Output 2 2 5 2 2" xfId="26543" xr:uid="{00000000-0005-0000-0000-0000BB670000}"/>
    <cellStyle name="Output 2 2 5 2 2 2" xfId="26544" xr:uid="{00000000-0005-0000-0000-0000BC670000}"/>
    <cellStyle name="Output 2 2 5 2 2 2 2" xfId="26545" xr:uid="{00000000-0005-0000-0000-0000BD670000}"/>
    <cellStyle name="Output 2 2 5 2 2 3" xfId="26546" xr:uid="{00000000-0005-0000-0000-0000BE670000}"/>
    <cellStyle name="Output 2 2 5 2 2 3 2" xfId="26547" xr:uid="{00000000-0005-0000-0000-0000BF670000}"/>
    <cellStyle name="Output 2 2 5 2 2 4" xfId="26548" xr:uid="{00000000-0005-0000-0000-0000C0670000}"/>
    <cellStyle name="Output 2 2 5 2 2 5" xfId="26549" xr:uid="{00000000-0005-0000-0000-0000C1670000}"/>
    <cellStyle name="Output 2 2 5 2 3" xfId="26550" xr:uid="{00000000-0005-0000-0000-0000C2670000}"/>
    <cellStyle name="Output 2 2 5 2 3 2" xfId="26551" xr:uid="{00000000-0005-0000-0000-0000C3670000}"/>
    <cellStyle name="Output 2 2 5 2 4" xfId="26552" xr:uid="{00000000-0005-0000-0000-0000C4670000}"/>
    <cellStyle name="Output 2 2 5 2 4 2" xfId="26553" xr:uid="{00000000-0005-0000-0000-0000C5670000}"/>
    <cellStyle name="Output 2 2 5 2 5" xfId="26554" xr:uid="{00000000-0005-0000-0000-0000C6670000}"/>
    <cellStyle name="Output 2 2 5 2 5 2" xfId="26555" xr:uid="{00000000-0005-0000-0000-0000C7670000}"/>
    <cellStyle name="Output 2 2 5 2 6" xfId="26556" xr:uid="{00000000-0005-0000-0000-0000C8670000}"/>
    <cellStyle name="Output 2 2 5 2 6 2" xfId="26557" xr:uid="{00000000-0005-0000-0000-0000C9670000}"/>
    <cellStyle name="Output 2 2 5 2 7" xfId="26558" xr:uid="{00000000-0005-0000-0000-0000CA670000}"/>
    <cellStyle name="Output 2 2 5 3" xfId="26559" xr:uid="{00000000-0005-0000-0000-0000CB670000}"/>
    <cellStyle name="Output 2 2 5 3 2" xfId="26560" xr:uid="{00000000-0005-0000-0000-0000CC670000}"/>
    <cellStyle name="Output 2 2 5 3 2 2" xfId="26561" xr:uid="{00000000-0005-0000-0000-0000CD670000}"/>
    <cellStyle name="Output 2 2 5 3 3" xfId="26562" xr:uid="{00000000-0005-0000-0000-0000CE670000}"/>
    <cellStyle name="Output 2 2 5 3 3 2" xfId="26563" xr:uid="{00000000-0005-0000-0000-0000CF670000}"/>
    <cellStyle name="Output 2 2 5 3 4" xfId="26564" xr:uid="{00000000-0005-0000-0000-0000D0670000}"/>
    <cellStyle name="Output 2 2 5 3 4 2" xfId="26565" xr:uid="{00000000-0005-0000-0000-0000D1670000}"/>
    <cellStyle name="Output 2 2 5 3 5" xfId="26566" xr:uid="{00000000-0005-0000-0000-0000D2670000}"/>
    <cellStyle name="Output 2 2 5 3 5 2" xfId="26567" xr:uid="{00000000-0005-0000-0000-0000D3670000}"/>
    <cellStyle name="Output 2 2 5 3 6" xfId="26568" xr:uid="{00000000-0005-0000-0000-0000D4670000}"/>
    <cellStyle name="Output 2 2 5 3 7" xfId="26569" xr:uid="{00000000-0005-0000-0000-0000D5670000}"/>
    <cellStyle name="Output 2 2 5 4" xfId="26570" xr:uid="{00000000-0005-0000-0000-0000D6670000}"/>
    <cellStyle name="Output 2 2 5 4 2" xfId="26571" xr:uid="{00000000-0005-0000-0000-0000D7670000}"/>
    <cellStyle name="Output 2 2 5 5" xfId="26572" xr:uid="{00000000-0005-0000-0000-0000D8670000}"/>
    <cellStyle name="Output 2 2 5 5 2" xfId="26573" xr:uid="{00000000-0005-0000-0000-0000D9670000}"/>
    <cellStyle name="Output 2 2 5 6" xfId="26574" xr:uid="{00000000-0005-0000-0000-0000DA670000}"/>
    <cellStyle name="Output 2 2 5 6 2" xfId="26575" xr:uid="{00000000-0005-0000-0000-0000DB670000}"/>
    <cellStyle name="Output 2 2 5 7" xfId="26576" xr:uid="{00000000-0005-0000-0000-0000DC670000}"/>
    <cellStyle name="Output 2 2 5 7 2" xfId="26577" xr:uid="{00000000-0005-0000-0000-0000DD670000}"/>
    <cellStyle name="Output 2 2 5 8" xfId="26578" xr:uid="{00000000-0005-0000-0000-0000DE670000}"/>
    <cellStyle name="Output 2 2 5 8 2" xfId="26579" xr:uid="{00000000-0005-0000-0000-0000DF670000}"/>
    <cellStyle name="Output 2 2 5 9" xfId="26580" xr:uid="{00000000-0005-0000-0000-0000E0670000}"/>
    <cellStyle name="Output 2 2 6" xfId="26581" xr:uid="{00000000-0005-0000-0000-0000E1670000}"/>
    <cellStyle name="Output 2 2 6 2" xfId="26582" xr:uid="{00000000-0005-0000-0000-0000E2670000}"/>
    <cellStyle name="Output 2 2 6 2 2" xfId="26583" xr:uid="{00000000-0005-0000-0000-0000E3670000}"/>
    <cellStyle name="Output 2 2 6 2 2 2" xfId="26584" xr:uid="{00000000-0005-0000-0000-0000E4670000}"/>
    <cellStyle name="Output 2 2 6 2 3" xfId="26585" xr:uid="{00000000-0005-0000-0000-0000E5670000}"/>
    <cellStyle name="Output 2 2 6 2 3 2" xfId="26586" xr:uid="{00000000-0005-0000-0000-0000E6670000}"/>
    <cellStyle name="Output 2 2 6 2 4" xfId="26587" xr:uid="{00000000-0005-0000-0000-0000E7670000}"/>
    <cellStyle name="Output 2 2 6 2 4 2" xfId="26588" xr:uid="{00000000-0005-0000-0000-0000E8670000}"/>
    <cellStyle name="Output 2 2 6 2 5" xfId="26589" xr:uid="{00000000-0005-0000-0000-0000E9670000}"/>
    <cellStyle name="Output 2 2 6 2 6" xfId="26590" xr:uid="{00000000-0005-0000-0000-0000EA670000}"/>
    <cellStyle name="Output 2 2 6 3" xfId="26591" xr:uid="{00000000-0005-0000-0000-0000EB670000}"/>
    <cellStyle name="Output 2 2 6 3 2" xfId="26592" xr:uid="{00000000-0005-0000-0000-0000EC670000}"/>
    <cellStyle name="Output 2 2 6 3 2 2" xfId="26593" xr:uid="{00000000-0005-0000-0000-0000ED670000}"/>
    <cellStyle name="Output 2 2 6 3 3" xfId="26594" xr:uid="{00000000-0005-0000-0000-0000EE670000}"/>
    <cellStyle name="Output 2 2 6 3 4" xfId="26595" xr:uid="{00000000-0005-0000-0000-0000EF670000}"/>
    <cellStyle name="Output 2 2 6 3 5" xfId="26596" xr:uid="{00000000-0005-0000-0000-0000F0670000}"/>
    <cellStyle name="Output 2 2 6 3 6" xfId="26597" xr:uid="{00000000-0005-0000-0000-0000F1670000}"/>
    <cellStyle name="Output 2 2 6 4" xfId="26598" xr:uid="{00000000-0005-0000-0000-0000F2670000}"/>
    <cellStyle name="Output 2 2 6 4 2" xfId="26599" xr:uid="{00000000-0005-0000-0000-0000F3670000}"/>
    <cellStyle name="Output 2 2 6 5" xfId="26600" xr:uid="{00000000-0005-0000-0000-0000F4670000}"/>
    <cellStyle name="Output 2 2 6 5 2" xfId="26601" xr:uid="{00000000-0005-0000-0000-0000F5670000}"/>
    <cellStyle name="Output 2 2 6 6" xfId="26602" xr:uid="{00000000-0005-0000-0000-0000F6670000}"/>
    <cellStyle name="Output 2 2 6 6 2" xfId="26603" xr:uid="{00000000-0005-0000-0000-0000F7670000}"/>
    <cellStyle name="Output 2 2 6 7" xfId="26604" xr:uid="{00000000-0005-0000-0000-0000F8670000}"/>
    <cellStyle name="Output 2 2 6 8" xfId="26605" xr:uid="{00000000-0005-0000-0000-0000F9670000}"/>
    <cellStyle name="Output 2 2 7" xfId="26606" xr:uid="{00000000-0005-0000-0000-0000FA670000}"/>
    <cellStyle name="Output 2 2 7 2" xfId="26607" xr:uid="{00000000-0005-0000-0000-0000FB670000}"/>
    <cellStyle name="Output 2 2 7 2 2" xfId="26608" xr:uid="{00000000-0005-0000-0000-0000FC670000}"/>
    <cellStyle name="Output 2 2 7 2 3" xfId="26609" xr:uid="{00000000-0005-0000-0000-0000FD670000}"/>
    <cellStyle name="Output 2 2 7 2 4" xfId="26610" xr:uid="{00000000-0005-0000-0000-0000FE670000}"/>
    <cellStyle name="Output 2 2 7 2 5" xfId="26611" xr:uid="{00000000-0005-0000-0000-0000FF670000}"/>
    <cellStyle name="Output 2 2 7 2 6" xfId="26612" xr:uid="{00000000-0005-0000-0000-000000680000}"/>
    <cellStyle name="Output 2 2 7 3" xfId="26613" xr:uid="{00000000-0005-0000-0000-000001680000}"/>
    <cellStyle name="Output 2 2 7 3 2" xfId="26614" xr:uid="{00000000-0005-0000-0000-000002680000}"/>
    <cellStyle name="Output 2 2 7 3 3" xfId="26615" xr:uid="{00000000-0005-0000-0000-000003680000}"/>
    <cellStyle name="Output 2 2 7 3 4" xfId="26616" xr:uid="{00000000-0005-0000-0000-000004680000}"/>
    <cellStyle name="Output 2 2 7 3 5" xfId="26617" xr:uid="{00000000-0005-0000-0000-000005680000}"/>
    <cellStyle name="Output 2 2 7 3 6" xfId="26618" xr:uid="{00000000-0005-0000-0000-000006680000}"/>
    <cellStyle name="Output 2 2 7 4" xfId="26619" xr:uid="{00000000-0005-0000-0000-000007680000}"/>
    <cellStyle name="Output 2 2 7 4 2" xfId="26620" xr:uid="{00000000-0005-0000-0000-000008680000}"/>
    <cellStyle name="Output 2 2 7 5" xfId="26621" xr:uid="{00000000-0005-0000-0000-000009680000}"/>
    <cellStyle name="Output 2 2 7 6" xfId="26622" xr:uid="{00000000-0005-0000-0000-00000A680000}"/>
    <cellStyle name="Output 2 2 7 7" xfId="26623" xr:uid="{00000000-0005-0000-0000-00000B680000}"/>
    <cellStyle name="Output 2 2 7 8" xfId="26624" xr:uid="{00000000-0005-0000-0000-00000C680000}"/>
    <cellStyle name="Output 2 2 8" xfId="26625" xr:uid="{00000000-0005-0000-0000-00000D680000}"/>
    <cellStyle name="Output 2 2 8 2" xfId="26626" xr:uid="{00000000-0005-0000-0000-00000E680000}"/>
    <cellStyle name="Output 2 2 9" xfId="26627" xr:uid="{00000000-0005-0000-0000-00000F680000}"/>
    <cellStyle name="Output 2 3" xfId="26628" xr:uid="{00000000-0005-0000-0000-000010680000}"/>
    <cellStyle name="Output 2 3 10" xfId="26629" xr:uid="{00000000-0005-0000-0000-000011680000}"/>
    <cellStyle name="Output 2 3 11" xfId="26630" xr:uid="{00000000-0005-0000-0000-000012680000}"/>
    <cellStyle name="Output 2 3 12" xfId="26631" xr:uid="{00000000-0005-0000-0000-000013680000}"/>
    <cellStyle name="Output 2 3 2" xfId="26632" xr:uid="{00000000-0005-0000-0000-000014680000}"/>
    <cellStyle name="Output 2 3 2 10" xfId="26633" xr:uid="{00000000-0005-0000-0000-000015680000}"/>
    <cellStyle name="Output 2 3 2 10 2" xfId="26634" xr:uid="{00000000-0005-0000-0000-000016680000}"/>
    <cellStyle name="Output 2 3 2 10 2 2" xfId="26635" xr:uid="{00000000-0005-0000-0000-000017680000}"/>
    <cellStyle name="Output 2 3 2 10 2 3" xfId="26636" xr:uid="{00000000-0005-0000-0000-000018680000}"/>
    <cellStyle name="Output 2 3 2 10 2 4" xfId="26637" xr:uid="{00000000-0005-0000-0000-000019680000}"/>
    <cellStyle name="Output 2 3 2 10 2 5" xfId="26638" xr:uid="{00000000-0005-0000-0000-00001A680000}"/>
    <cellStyle name="Output 2 3 2 10 2 6" xfId="26639" xr:uid="{00000000-0005-0000-0000-00001B680000}"/>
    <cellStyle name="Output 2 3 2 10 3" xfId="26640" xr:uid="{00000000-0005-0000-0000-00001C680000}"/>
    <cellStyle name="Output 2 3 2 10 3 2" xfId="26641" xr:uid="{00000000-0005-0000-0000-00001D680000}"/>
    <cellStyle name="Output 2 3 2 10 3 3" xfId="26642" xr:uid="{00000000-0005-0000-0000-00001E680000}"/>
    <cellStyle name="Output 2 3 2 10 3 4" xfId="26643" xr:uid="{00000000-0005-0000-0000-00001F680000}"/>
    <cellStyle name="Output 2 3 2 10 3 5" xfId="26644" xr:uid="{00000000-0005-0000-0000-000020680000}"/>
    <cellStyle name="Output 2 3 2 10 3 6" xfId="26645" xr:uid="{00000000-0005-0000-0000-000021680000}"/>
    <cellStyle name="Output 2 3 2 10 4" xfId="26646" xr:uid="{00000000-0005-0000-0000-000022680000}"/>
    <cellStyle name="Output 2 3 2 10 5" xfId="26647" xr:uid="{00000000-0005-0000-0000-000023680000}"/>
    <cellStyle name="Output 2 3 2 10 6" xfId="26648" xr:uid="{00000000-0005-0000-0000-000024680000}"/>
    <cellStyle name="Output 2 3 2 10 7" xfId="26649" xr:uid="{00000000-0005-0000-0000-000025680000}"/>
    <cellStyle name="Output 2 3 2 10 8" xfId="26650" xr:uid="{00000000-0005-0000-0000-000026680000}"/>
    <cellStyle name="Output 2 3 2 11" xfId="26651" xr:uid="{00000000-0005-0000-0000-000027680000}"/>
    <cellStyle name="Output 2 3 2 11 2" xfId="26652" xr:uid="{00000000-0005-0000-0000-000028680000}"/>
    <cellStyle name="Output 2 3 2 11 3" xfId="26653" xr:uid="{00000000-0005-0000-0000-000029680000}"/>
    <cellStyle name="Output 2 3 2 11 4" xfId="26654" xr:uid="{00000000-0005-0000-0000-00002A680000}"/>
    <cellStyle name="Output 2 3 2 11 5" xfId="26655" xr:uid="{00000000-0005-0000-0000-00002B680000}"/>
    <cellStyle name="Output 2 3 2 11 6" xfId="26656" xr:uid="{00000000-0005-0000-0000-00002C680000}"/>
    <cellStyle name="Output 2 3 2 12" xfId="26657" xr:uid="{00000000-0005-0000-0000-00002D680000}"/>
    <cellStyle name="Output 2 3 2 12 2" xfId="26658" xr:uid="{00000000-0005-0000-0000-00002E680000}"/>
    <cellStyle name="Output 2 3 2 12 3" xfId="26659" xr:uid="{00000000-0005-0000-0000-00002F680000}"/>
    <cellStyle name="Output 2 3 2 12 4" xfId="26660" xr:uid="{00000000-0005-0000-0000-000030680000}"/>
    <cellStyle name="Output 2 3 2 12 5" xfId="26661" xr:uid="{00000000-0005-0000-0000-000031680000}"/>
    <cellStyle name="Output 2 3 2 12 6" xfId="26662" xr:uid="{00000000-0005-0000-0000-000032680000}"/>
    <cellStyle name="Output 2 3 2 13" xfId="26663" xr:uid="{00000000-0005-0000-0000-000033680000}"/>
    <cellStyle name="Output 2 3 2 14" xfId="26664" xr:uid="{00000000-0005-0000-0000-000034680000}"/>
    <cellStyle name="Output 2 3 2 15" xfId="26665" xr:uid="{00000000-0005-0000-0000-000035680000}"/>
    <cellStyle name="Output 2 3 2 16" xfId="26666" xr:uid="{00000000-0005-0000-0000-000036680000}"/>
    <cellStyle name="Output 2 3 2 17" xfId="26667" xr:uid="{00000000-0005-0000-0000-000037680000}"/>
    <cellStyle name="Output 2 3 2 18" xfId="26668" xr:uid="{00000000-0005-0000-0000-000038680000}"/>
    <cellStyle name="Output 2 3 2 2" xfId="26669" xr:uid="{00000000-0005-0000-0000-000039680000}"/>
    <cellStyle name="Output 2 3 2 2 2" xfId="26670" xr:uid="{00000000-0005-0000-0000-00003A680000}"/>
    <cellStyle name="Output 2 3 2 2 2 2" xfId="26671" xr:uid="{00000000-0005-0000-0000-00003B680000}"/>
    <cellStyle name="Output 2 3 2 2 2 2 2" xfId="26672" xr:uid="{00000000-0005-0000-0000-00003C680000}"/>
    <cellStyle name="Output 2 3 2 2 2 2 2 2" xfId="26673" xr:uid="{00000000-0005-0000-0000-00003D680000}"/>
    <cellStyle name="Output 2 3 2 2 2 2 3" xfId="26674" xr:uid="{00000000-0005-0000-0000-00003E680000}"/>
    <cellStyle name="Output 2 3 2 2 2 2 3 2" xfId="26675" xr:uid="{00000000-0005-0000-0000-00003F680000}"/>
    <cellStyle name="Output 2 3 2 2 2 2 4" xfId="26676" xr:uid="{00000000-0005-0000-0000-000040680000}"/>
    <cellStyle name="Output 2 3 2 2 2 2 4 2" xfId="26677" xr:uid="{00000000-0005-0000-0000-000041680000}"/>
    <cellStyle name="Output 2 3 2 2 2 2 5" xfId="26678" xr:uid="{00000000-0005-0000-0000-000042680000}"/>
    <cellStyle name="Output 2 3 2 2 2 2 5 2" xfId="26679" xr:uid="{00000000-0005-0000-0000-000043680000}"/>
    <cellStyle name="Output 2 3 2 2 2 2 6" xfId="26680" xr:uid="{00000000-0005-0000-0000-000044680000}"/>
    <cellStyle name="Output 2 3 2 2 2 2 7" xfId="26681" xr:uid="{00000000-0005-0000-0000-000045680000}"/>
    <cellStyle name="Output 2 3 2 2 2 3" xfId="26682" xr:uid="{00000000-0005-0000-0000-000046680000}"/>
    <cellStyle name="Output 2 3 2 2 2 3 2" xfId="26683" xr:uid="{00000000-0005-0000-0000-000047680000}"/>
    <cellStyle name="Output 2 3 2 2 2 4" xfId="26684" xr:uid="{00000000-0005-0000-0000-000048680000}"/>
    <cellStyle name="Output 2 3 2 2 2 4 2" xfId="26685" xr:uid="{00000000-0005-0000-0000-000049680000}"/>
    <cellStyle name="Output 2 3 2 2 2 5" xfId="26686" xr:uid="{00000000-0005-0000-0000-00004A680000}"/>
    <cellStyle name="Output 2 3 2 2 2 5 2" xfId="26687" xr:uid="{00000000-0005-0000-0000-00004B680000}"/>
    <cellStyle name="Output 2 3 2 2 2 6" xfId="26688" xr:uid="{00000000-0005-0000-0000-00004C680000}"/>
    <cellStyle name="Output 2 3 2 2 3" xfId="26689" xr:uid="{00000000-0005-0000-0000-00004D680000}"/>
    <cellStyle name="Output 2 3 2 2 3 2" xfId="26690" xr:uid="{00000000-0005-0000-0000-00004E680000}"/>
    <cellStyle name="Output 2 3 2 2 3 2 2" xfId="26691" xr:uid="{00000000-0005-0000-0000-00004F680000}"/>
    <cellStyle name="Output 2 3 2 2 3 2 2 2" xfId="26692" xr:uid="{00000000-0005-0000-0000-000050680000}"/>
    <cellStyle name="Output 2 3 2 2 3 2 3" xfId="26693" xr:uid="{00000000-0005-0000-0000-000051680000}"/>
    <cellStyle name="Output 2 3 2 2 3 2 3 2" xfId="26694" xr:uid="{00000000-0005-0000-0000-000052680000}"/>
    <cellStyle name="Output 2 3 2 2 3 2 4" xfId="26695" xr:uid="{00000000-0005-0000-0000-000053680000}"/>
    <cellStyle name="Output 2 3 2 2 3 3" xfId="26696" xr:uid="{00000000-0005-0000-0000-000054680000}"/>
    <cellStyle name="Output 2 3 2 2 3 3 2" xfId="26697" xr:uid="{00000000-0005-0000-0000-000055680000}"/>
    <cellStyle name="Output 2 3 2 2 3 4" xfId="26698" xr:uid="{00000000-0005-0000-0000-000056680000}"/>
    <cellStyle name="Output 2 3 2 2 3 4 2" xfId="26699" xr:uid="{00000000-0005-0000-0000-000057680000}"/>
    <cellStyle name="Output 2 3 2 2 3 5" xfId="26700" xr:uid="{00000000-0005-0000-0000-000058680000}"/>
    <cellStyle name="Output 2 3 2 2 3 5 2" xfId="26701" xr:uid="{00000000-0005-0000-0000-000059680000}"/>
    <cellStyle name="Output 2 3 2 2 3 6" xfId="26702" xr:uid="{00000000-0005-0000-0000-00005A680000}"/>
    <cellStyle name="Output 2 3 2 2 4" xfId="26703" xr:uid="{00000000-0005-0000-0000-00005B680000}"/>
    <cellStyle name="Output 2 3 2 2 4 2" xfId="26704" xr:uid="{00000000-0005-0000-0000-00005C680000}"/>
    <cellStyle name="Output 2 3 2 2 5" xfId="26705" xr:uid="{00000000-0005-0000-0000-00005D680000}"/>
    <cellStyle name="Output 2 3 2 2 5 2" xfId="26706" xr:uid="{00000000-0005-0000-0000-00005E680000}"/>
    <cellStyle name="Output 2 3 2 2 6" xfId="26707" xr:uid="{00000000-0005-0000-0000-00005F680000}"/>
    <cellStyle name="Output 2 3 2 2 7" xfId="26708" xr:uid="{00000000-0005-0000-0000-000060680000}"/>
    <cellStyle name="Output 2 3 2 2 8" xfId="26709" xr:uid="{00000000-0005-0000-0000-000061680000}"/>
    <cellStyle name="Output 2 3 2 3" xfId="26710" xr:uid="{00000000-0005-0000-0000-000062680000}"/>
    <cellStyle name="Output 2 3 2 3 2" xfId="26711" xr:uid="{00000000-0005-0000-0000-000063680000}"/>
    <cellStyle name="Output 2 3 2 3 2 2" xfId="26712" xr:uid="{00000000-0005-0000-0000-000064680000}"/>
    <cellStyle name="Output 2 3 2 3 2 2 2" xfId="26713" xr:uid="{00000000-0005-0000-0000-000065680000}"/>
    <cellStyle name="Output 2 3 2 3 2 3" xfId="26714" xr:uid="{00000000-0005-0000-0000-000066680000}"/>
    <cellStyle name="Output 2 3 2 3 2 3 2" xfId="26715" xr:uid="{00000000-0005-0000-0000-000067680000}"/>
    <cellStyle name="Output 2 3 2 3 2 4" xfId="26716" xr:uid="{00000000-0005-0000-0000-000068680000}"/>
    <cellStyle name="Output 2 3 2 3 2 4 2" xfId="26717" xr:uid="{00000000-0005-0000-0000-000069680000}"/>
    <cellStyle name="Output 2 3 2 3 2 5" xfId="26718" xr:uid="{00000000-0005-0000-0000-00006A680000}"/>
    <cellStyle name="Output 2 3 2 3 2 5 2" xfId="26719" xr:uid="{00000000-0005-0000-0000-00006B680000}"/>
    <cellStyle name="Output 2 3 2 3 2 6" xfId="26720" xr:uid="{00000000-0005-0000-0000-00006C680000}"/>
    <cellStyle name="Output 2 3 2 3 2 7" xfId="26721" xr:uid="{00000000-0005-0000-0000-00006D680000}"/>
    <cellStyle name="Output 2 3 2 3 3" xfId="26722" xr:uid="{00000000-0005-0000-0000-00006E680000}"/>
    <cellStyle name="Output 2 3 2 3 3 2" xfId="26723" xr:uid="{00000000-0005-0000-0000-00006F680000}"/>
    <cellStyle name="Output 2 3 2 3 3 2 2" xfId="26724" xr:uid="{00000000-0005-0000-0000-000070680000}"/>
    <cellStyle name="Output 2 3 2 3 3 3" xfId="26725" xr:uid="{00000000-0005-0000-0000-000071680000}"/>
    <cellStyle name="Output 2 3 2 3 3 4" xfId="26726" xr:uid="{00000000-0005-0000-0000-000072680000}"/>
    <cellStyle name="Output 2 3 2 3 3 5" xfId="26727" xr:uid="{00000000-0005-0000-0000-000073680000}"/>
    <cellStyle name="Output 2 3 2 3 3 6" xfId="26728" xr:uid="{00000000-0005-0000-0000-000074680000}"/>
    <cellStyle name="Output 2 3 2 3 4" xfId="26729" xr:uid="{00000000-0005-0000-0000-000075680000}"/>
    <cellStyle name="Output 2 3 2 3 4 2" xfId="26730" xr:uid="{00000000-0005-0000-0000-000076680000}"/>
    <cellStyle name="Output 2 3 2 3 5" xfId="26731" xr:uid="{00000000-0005-0000-0000-000077680000}"/>
    <cellStyle name="Output 2 3 2 3 5 2" xfId="26732" xr:uid="{00000000-0005-0000-0000-000078680000}"/>
    <cellStyle name="Output 2 3 2 3 6" xfId="26733" xr:uid="{00000000-0005-0000-0000-000079680000}"/>
    <cellStyle name="Output 2 3 2 3 7" xfId="26734" xr:uid="{00000000-0005-0000-0000-00007A680000}"/>
    <cellStyle name="Output 2 3 2 3 8" xfId="26735" xr:uid="{00000000-0005-0000-0000-00007B680000}"/>
    <cellStyle name="Output 2 3 2 4" xfId="26736" xr:uid="{00000000-0005-0000-0000-00007C680000}"/>
    <cellStyle name="Output 2 3 2 4 2" xfId="26737" xr:uid="{00000000-0005-0000-0000-00007D680000}"/>
    <cellStyle name="Output 2 3 2 4 2 2" xfId="26738" xr:uid="{00000000-0005-0000-0000-00007E680000}"/>
    <cellStyle name="Output 2 3 2 4 2 2 2" xfId="26739" xr:uid="{00000000-0005-0000-0000-00007F680000}"/>
    <cellStyle name="Output 2 3 2 4 2 3" xfId="26740" xr:uid="{00000000-0005-0000-0000-000080680000}"/>
    <cellStyle name="Output 2 3 2 4 2 3 2" xfId="26741" xr:uid="{00000000-0005-0000-0000-000081680000}"/>
    <cellStyle name="Output 2 3 2 4 2 4" xfId="26742" xr:uid="{00000000-0005-0000-0000-000082680000}"/>
    <cellStyle name="Output 2 3 2 4 2 4 2" xfId="26743" xr:uid="{00000000-0005-0000-0000-000083680000}"/>
    <cellStyle name="Output 2 3 2 4 2 5" xfId="26744" xr:uid="{00000000-0005-0000-0000-000084680000}"/>
    <cellStyle name="Output 2 3 2 4 2 6" xfId="26745" xr:uid="{00000000-0005-0000-0000-000085680000}"/>
    <cellStyle name="Output 2 3 2 4 3" xfId="26746" xr:uid="{00000000-0005-0000-0000-000086680000}"/>
    <cellStyle name="Output 2 3 2 4 3 2" xfId="26747" xr:uid="{00000000-0005-0000-0000-000087680000}"/>
    <cellStyle name="Output 2 3 2 4 3 2 2" xfId="26748" xr:uid="{00000000-0005-0000-0000-000088680000}"/>
    <cellStyle name="Output 2 3 2 4 3 3" xfId="26749" xr:uid="{00000000-0005-0000-0000-000089680000}"/>
    <cellStyle name="Output 2 3 2 4 3 4" xfId="26750" xr:uid="{00000000-0005-0000-0000-00008A680000}"/>
    <cellStyle name="Output 2 3 2 4 3 5" xfId="26751" xr:uid="{00000000-0005-0000-0000-00008B680000}"/>
    <cellStyle name="Output 2 3 2 4 3 6" xfId="26752" xr:uid="{00000000-0005-0000-0000-00008C680000}"/>
    <cellStyle name="Output 2 3 2 4 4" xfId="26753" xr:uid="{00000000-0005-0000-0000-00008D680000}"/>
    <cellStyle name="Output 2 3 2 4 4 2" xfId="26754" xr:uid="{00000000-0005-0000-0000-00008E680000}"/>
    <cellStyle name="Output 2 3 2 4 5" xfId="26755" xr:uid="{00000000-0005-0000-0000-00008F680000}"/>
    <cellStyle name="Output 2 3 2 4 5 2" xfId="26756" xr:uid="{00000000-0005-0000-0000-000090680000}"/>
    <cellStyle name="Output 2 3 2 4 6" xfId="26757" xr:uid="{00000000-0005-0000-0000-000091680000}"/>
    <cellStyle name="Output 2 3 2 4 7" xfId="26758" xr:uid="{00000000-0005-0000-0000-000092680000}"/>
    <cellStyle name="Output 2 3 2 4 8" xfId="26759" xr:uid="{00000000-0005-0000-0000-000093680000}"/>
    <cellStyle name="Output 2 3 2 5" xfId="26760" xr:uid="{00000000-0005-0000-0000-000094680000}"/>
    <cellStyle name="Output 2 3 2 5 2" xfId="26761" xr:uid="{00000000-0005-0000-0000-000095680000}"/>
    <cellStyle name="Output 2 3 2 5 2 2" xfId="26762" xr:uid="{00000000-0005-0000-0000-000096680000}"/>
    <cellStyle name="Output 2 3 2 5 2 3" xfId="26763" xr:uid="{00000000-0005-0000-0000-000097680000}"/>
    <cellStyle name="Output 2 3 2 5 2 4" xfId="26764" xr:uid="{00000000-0005-0000-0000-000098680000}"/>
    <cellStyle name="Output 2 3 2 5 2 5" xfId="26765" xr:uid="{00000000-0005-0000-0000-000099680000}"/>
    <cellStyle name="Output 2 3 2 5 2 6" xfId="26766" xr:uid="{00000000-0005-0000-0000-00009A680000}"/>
    <cellStyle name="Output 2 3 2 5 3" xfId="26767" xr:uid="{00000000-0005-0000-0000-00009B680000}"/>
    <cellStyle name="Output 2 3 2 5 3 2" xfId="26768" xr:uid="{00000000-0005-0000-0000-00009C680000}"/>
    <cellStyle name="Output 2 3 2 5 3 3" xfId="26769" xr:uid="{00000000-0005-0000-0000-00009D680000}"/>
    <cellStyle name="Output 2 3 2 5 3 4" xfId="26770" xr:uid="{00000000-0005-0000-0000-00009E680000}"/>
    <cellStyle name="Output 2 3 2 5 3 5" xfId="26771" xr:uid="{00000000-0005-0000-0000-00009F680000}"/>
    <cellStyle name="Output 2 3 2 5 3 6" xfId="26772" xr:uid="{00000000-0005-0000-0000-0000A0680000}"/>
    <cellStyle name="Output 2 3 2 5 4" xfId="26773" xr:uid="{00000000-0005-0000-0000-0000A1680000}"/>
    <cellStyle name="Output 2 3 2 5 4 2" xfId="26774" xr:uid="{00000000-0005-0000-0000-0000A2680000}"/>
    <cellStyle name="Output 2 3 2 5 5" xfId="26775" xr:uid="{00000000-0005-0000-0000-0000A3680000}"/>
    <cellStyle name="Output 2 3 2 5 6" xfId="26776" xr:uid="{00000000-0005-0000-0000-0000A4680000}"/>
    <cellStyle name="Output 2 3 2 5 7" xfId="26777" xr:uid="{00000000-0005-0000-0000-0000A5680000}"/>
    <cellStyle name="Output 2 3 2 5 8" xfId="26778" xr:uid="{00000000-0005-0000-0000-0000A6680000}"/>
    <cellStyle name="Output 2 3 2 6" xfId="26779" xr:uid="{00000000-0005-0000-0000-0000A7680000}"/>
    <cellStyle name="Output 2 3 2 6 2" xfId="26780" xr:uid="{00000000-0005-0000-0000-0000A8680000}"/>
    <cellStyle name="Output 2 3 2 6 2 2" xfId="26781" xr:uid="{00000000-0005-0000-0000-0000A9680000}"/>
    <cellStyle name="Output 2 3 2 6 2 3" xfId="26782" xr:uid="{00000000-0005-0000-0000-0000AA680000}"/>
    <cellStyle name="Output 2 3 2 6 2 4" xfId="26783" xr:uid="{00000000-0005-0000-0000-0000AB680000}"/>
    <cellStyle name="Output 2 3 2 6 2 5" xfId="26784" xr:uid="{00000000-0005-0000-0000-0000AC680000}"/>
    <cellStyle name="Output 2 3 2 6 2 6" xfId="26785" xr:uid="{00000000-0005-0000-0000-0000AD680000}"/>
    <cellStyle name="Output 2 3 2 6 3" xfId="26786" xr:uid="{00000000-0005-0000-0000-0000AE680000}"/>
    <cellStyle name="Output 2 3 2 6 3 2" xfId="26787" xr:uid="{00000000-0005-0000-0000-0000AF680000}"/>
    <cellStyle name="Output 2 3 2 6 3 3" xfId="26788" xr:uid="{00000000-0005-0000-0000-0000B0680000}"/>
    <cellStyle name="Output 2 3 2 6 3 4" xfId="26789" xr:uid="{00000000-0005-0000-0000-0000B1680000}"/>
    <cellStyle name="Output 2 3 2 6 3 5" xfId="26790" xr:uid="{00000000-0005-0000-0000-0000B2680000}"/>
    <cellStyle name="Output 2 3 2 6 3 6" xfId="26791" xr:uid="{00000000-0005-0000-0000-0000B3680000}"/>
    <cellStyle name="Output 2 3 2 6 4" xfId="26792" xr:uid="{00000000-0005-0000-0000-0000B4680000}"/>
    <cellStyle name="Output 2 3 2 6 4 2" xfId="26793" xr:uid="{00000000-0005-0000-0000-0000B5680000}"/>
    <cellStyle name="Output 2 3 2 6 5" xfId="26794" xr:uid="{00000000-0005-0000-0000-0000B6680000}"/>
    <cellStyle name="Output 2 3 2 6 6" xfId="26795" xr:uid="{00000000-0005-0000-0000-0000B7680000}"/>
    <cellStyle name="Output 2 3 2 6 7" xfId="26796" xr:uid="{00000000-0005-0000-0000-0000B8680000}"/>
    <cellStyle name="Output 2 3 2 6 8" xfId="26797" xr:uid="{00000000-0005-0000-0000-0000B9680000}"/>
    <cellStyle name="Output 2 3 2 7" xfId="26798" xr:uid="{00000000-0005-0000-0000-0000BA680000}"/>
    <cellStyle name="Output 2 3 2 7 2" xfId="26799" xr:uid="{00000000-0005-0000-0000-0000BB680000}"/>
    <cellStyle name="Output 2 3 2 7 2 2" xfId="26800" xr:uid="{00000000-0005-0000-0000-0000BC680000}"/>
    <cellStyle name="Output 2 3 2 7 2 3" xfId="26801" xr:uid="{00000000-0005-0000-0000-0000BD680000}"/>
    <cellStyle name="Output 2 3 2 7 2 4" xfId="26802" xr:uid="{00000000-0005-0000-0000-0000BE680000}"/>
    <cellStyle name="Output 2 3 2 7 2 5" xfId="26803" xr:uid="{00000000-0005-0000-0000-0000BF680000}"/>
    <cellStyle name="Output 2 3 2 7 2 6" xfId="26804" xr:uid="{00000000-0005-0000-0000-0000C0680000}"/>
    <cellStyle name="Output 2 3 2 7 3" xfId="26805" xr:uid="{00000000-0005-0000-0000-0000C1680000}"/>
    <cellStyle name="Output 2 3 2 7 3 2" xfId="26806" xr:uid="{00000000-0005-0000-0000-0000C2680000}"/>
    <cellStyle name="Output 2 3 2 7 3 3" xfId="26807" xr:uid="{00000000-0005-0000-0000-0000C3680000}"/>
    <cellStyle name="Output 2 3 2 7 3 4" xfId="26808" xr:uid="{00000000-0005-0000-0000-0000C4680000}"/>
    <cellStyle name="Output 2 3 2 7 3 5" xfId="26809" xr:uid="{00000000-0005-0000-0000-0000C5680000}"/>
    <cellStyle name="Output 2 3 2 7 3 6" xfId="26810" xr:uid="{00000000-0005-0000-0000-0000C6680000}"/>
    <cellStyle name="Output 2 3 2 7 4" xfId="26811" xr:uid="{00000000-0005-0000-0000-0000C7680000}"/>
    <cellStyle name="Output 2 3 2 7 4 2" xfId="26812" xr:uid="{00000000-0005-0000-0000-0000C8680000}"/>
    <cellStyle name="Output 2 3 2 7 5" xfId="26813" xr:uid="{00000000-0005-0000-0000-0000C9680000}"/>
    <cellStyle name="Output 2 3 2 7 6" xfId="26814" xr:uid="{00000000-0005-0000-0000-0000CA680000}"/>
    <cellStyle name="Output 2 3 2 7 7" xfId="26815" xr:uid="{00000000-0005-0000-0000-0000CB680000}"/>
    <cellStyle name="Output 2 3 2 7 8" xfId="26816" xr:uid="{00000000-0005-0000-0000-0000CC680000}"/>
    <cellStyle name="Output 2 3 2 8" xfId="26817" xr:uid="{00000000-0005-0000-0000-0000CD680000}"/>
    <cellStyle name="Output 2 3 2 8 2" xfId="26818" xr:uid="{00000000-0005-0000-0000-0000CE680000}"/>
    <cellStyle name="Output 2 3 2 8 2 2" xfId="26819" xr:uid="{00000000-0005-0000-0000-0000CF680000}"/>
    <cellStyle name="Output 2 3 2 8 2 3" xfId="26820" xr:uid="{00000000-0005-0000-0000-0000D0680000}"/>
    <cellStyle name="Output 2 3 2 8 2 4" xfId="26821" xr:uid="{00000000-0005-0000-0000-0000D1680000}"/>
    <cellStyle name="Output 2 3 2 8 2 5" xfId="26822" xr:uid="{00000000-0005-0000-0000-0000D2680000}"/>
    <cellStyle name="Output 2 3 2 8 2 6" xfId="26823" xr:uid="{00000000-0005-0000-0000-0000D3680000}"/>
    <cellStyle name="Output 2 3 2 8 3" xfId="26824" xr:uid="{00000000-0005-0000-0000-0000D4680000}"/>
    <cellStyle name="Output 2 3 2 8 3 2" xfId="26825" xr:uid="{00000000-0005-0000-0000-0000D5680000}"/>
    <cellStyle name="Output 2 3 2 8 3 3" xfId="26826" xr:uid="{00000000-0005-0000-0000-0000D6680000}"/>
    <cellStyle name="Output 2 3 2 8 3 4" xfId="26827" xr:uid="{00000000-0005-0000-0000-0000D7680000}"/>
    <cellStyle name="Output 2 3 2 8 3 5" xfId="26828" xr:uid="{00000000-0005-0000-0000-0000D8680000}"/>
    <cellStyle name="Output 2 3 2 8 3 6" xfId="26829" xr:uid="{00000000-0005-0000-0000-0000D9680000}"/>
    <cellStyle name="Output 2 3 2 8 4" xfId="26830" xr:uid="{00000000-0005-0000-0000-0000DA680000}"/>
    <cellStyle name="Output 2 3 2 8 5" xfId="26831" xr:uid="{00000000-0005-0000-0000-0000DB680000}"/>
    <cellStyle name="Output 2 3 2 8 6" xfId="26832" xr:uid="{00000000-0005-0000-0000-0000DC680000}"/>
    <cellStyle name="Output 2 3 2 8 7" xfId="26833" xr:uid="{00000000-0005-0000-0000-0000DD680000}"/>
    <cellStyle name="Output 2 3 2 8 8" xfId="26834" xr:uid="{00000000-0005-0000-0000-0000DE680000}"/>
    <cellStyle name="Output 2 3 2 9" xfId="26835" xr:uid="{00000000-0005-0000-0000-0000DF680000}"/>
    <cellStyle name="Output 2 3 2 9 2" xfId="26836" xr:uid="{00000000-0005-0000-0000-0000E0680000}"/>
    <cellStyle name="Output 2 3 2 9 2 2" xfId="26837" xr:uid="{00000000-0005-0000-0000-0000E1680000}"/>
    <cellStyle name="Output 2 3 2 9 2 3" xfId="26838" xr:uid="{00000000-0005-0000-0000-0000E2680000}"/>
    <cellStyle name="Output 2 3 2 9 2 4" xfId="26839" xr:uid="{00000000-0005-0000-0000-0000E3680000}"/>
    <cellStyle name="Output 2 3 2 9 2 5" xfId="26840" xr:uid="{00000000-0005-0000-0000-0000E4680000}"/>
    <cellStyle name="Output 2 3 2 9 2 6" xfId="26841" xr:uid="{00000000-0005-0000-0000-0000E5680000}"/>
    <cellStyle name="Output 2 3 2 9 3" xfId="26842" xr:uid="{00000000-0005-0000-0000-0000E6680000}"/>
    <cellStyle name="Output 2 3 2 9 3 2" xfId="26843" xr:uid="{00000000-0005-0000-0000-0000E7680000}"/>
    <cellStyle name="Output 2 3 2 9 3 3" xfId="26844" xr:uid="{00000000-0005-0000-0000-0000E8680000}"/>
    <cellStyle name="Output 2 3 2 9 3 4" xfId="26845" xr:uid="{00000000-0005-0000-0000-0000E9680000}"/>
    <cellStyle name="Output 2 3 2 9 3 5" xfId="26846" xr:uid="{00000000-0005-0000-0000-0000EA680000}"/>
    <cellStyle name="Output 2 3 2 9 3 6" xfId="26847" xr:uid="{00000000-0005-0000-0000-0000EB680000}"/>
    <cellStyle name="Output 2 3 2 9 4" xfId="26848" xr:uid="{00000000-0005-0000-0000-0000EC680000}"/>
    <cellStyle name="Output 2 3 2 9 5" xfId="26849" xr:uid="{00000000-0005-0000-0000-0000ED680000}"/>
    <cellStyle name="Output 2 3 2 9 6" xfId="26850" xr:uid="{00000000-0005-0000-0000-0000EE680000}"/>
    <cellStyle name="Output 2 3 2 9 7" xfId="26851" xr:uid="{00000000-0005-0000-0000-0000EF680000}"/>
    <cellStyle name="Output 2 3 2 9 8" xfId="26852" xr:uid="{00000000-0005-0000-0000-0000F0680000}"/>
    <cellStyle name="Output 2 3 3" xfId="26853" xr:uid="{00000000-0005-0000-0000-0000F1680000}"/>
    <cellStyle name="Output 2 3 3 10" xfId="26854" xr:uid="{00000000-0005-0000-0000-0000F2680000}"/>
    <cellStyle name="Output 2 3 3 11" xfId="26855" xr:uid="{00000000-0005-0000-0000-0000F3680000}"/>
    <cellStyle name="Output 2 3 3 2" xfId="26856" xr:uid="{00000000-0005-0000-0000-0000F4680000}"/>
    <cellStyle name="Output 2 3 3 2 2" xfId="26857" xr:uid="{00000000-0005-0000-0000-0000F5680000}"/>
    <cellStyle name="Output 2 3 3 2 2 2" xfId="26858" xr:uid="{00000000-0005-0000-0000-0000F6680000}"/>
    <cellStyle name="Output 2 3 3 2 2 2 2" xfId="26859" xr:uid="{00000000-0005-0000-0000-0000F7680000}"/>
    <cellStyle name="Output 2 3 3 2 2 3" xfId="26860" xr:uid="{00000000-0005-0000-0000-0000F8680000}"/>
    <cellStyle name="Output 2 3 3 2 2 3 2" xfId="26861" xr:uid="{00000000-0005-0000-0000-0000F9680000}"/>
    <cellStyle name="Output 2 3 3 2 2 4" xfId="26862" xr:uid="{00000000-0005-0000-0000-0000FA680000}"/>
    <cellStyle name="Output 2 3 3 2 2 4 2" xfId="26863" xr:uid="{00000000-0005-0000-0000-0000FB680000}"/>
    <cellStyle name="Output 2 3 3 2 2 5" xfId="26864" xr:uid="{00000000-0005-0000-0000-0000FC680000}"/>
    <cellStyle name="Output 2 3 3 2 2 5 2" xfId="26865" xr:uid="{00000000-0005-0000-0000-0000FD680000}"/>
    <cellStyle name="Output 2 3 3 2 2 6" xfId="26866" xr:uid="{00000000-0005-0000-0000-0000FE680000}"/>
    <cellStyle name="Output 2 3 3 2 3" xfId="26867" xr:uid="{00000000-0005-0000-0000-0000FF680000}"/>
    <cellStyle name="Output 2 3 3 2 3 2" xfId="26868" xr:uid="{00000000-0005-0000-0000-000000690000}"/>
    <cellStyle name="Output 2 3 3 2 4" xfId="26869" xr:uid="{00000000-0005-0000-0000-000001690000}"/>
    <cellStyle name="Output 2 3 3 2 4 2" xfId="26870" xr:uid="{00000000-0005-0000-0000-000002690000}"/>
    <cellStyle name="Output 2 3 3 2 5" xfId="26871" xr:uid="{00000000-0005-0000-0000-000003690000}"/>
    <cellStyle name="Output 2 3 3 2 5 2" xfId="26872" xr:uid="{00000000-0005-0000-0000-000004690000}"/>
    <cellStyle name="Output 2 3 3 2 6" xfId="26873" xr:uid="{00000000-0005-0000-0000-000005690000}"/>
    <cellStyle name="Output 2 3 3 2 6 2" xfId="26874" xr:uid="{00000000-0005-0000-0000-000006690000}"/>
    <cellStyle name="Output 2 3 3 2 7" xfId="26875" xr:uid="{00000000-0005-0000-0000-000007690000}"/>
    <cellStyle name="Output 2 3 3 2 7 2" xfId="26876" xr:uid="{00000000-0005-0000-0000-000008690000}"/>
    <cellStyle name="Output 2 3 3 2 8" xfId="26877" xr:uid="{00000000-0005-0000-0000-000009690000}"/>
    <cellStyle name="Output 2 3 3 2 8 2" xfId="26878" xr:uid="{00000000-0005-0000-0000-00000A690000}"/>
    <cellStyle name="Output 2 3 3 2 9" xfId="26879" xr:uid="{00000000-0005-0000-0000-00000B690000}"/>
    <cellStyle name="Output 2 3 3 3" xfId="26880" xr:uid="{00000000-0005-0000-0000-00000C690000}"/>
    <cellStyle name="Output 2 3 3 3 2" xfId="26881" xr:uid="{00000000-0005-0000-0000-00000D690000}"/>
    <cellStyle name="Output 2 3 3 3 2 2" xfId="26882" xr:uid="{00000000-0005-0000-0000-00000E690000}"/>
    <cellStyle name="Output 2 3 3 3 2 2 2" xfId="26883" xr:uid="{00000000-0005-0000-0000-00000F690000}"/>
    <cellStyle name="Output 2 3 3 3 2 3" xfId="26884" xr:uid="{00000000-0005-0000-0000-000010690000}"/>
    <cellStyle name="Output 2 3 3 3 2 3 2" xfId="26885" xr:uid="{00000000-0005-0000-0000-000011690000}"/>
    <cellStyle name="Output 2 3 3 3 2 4" xfId="26886" xr:uid="{00000000-0005-0000-0000-000012690000}"/>
    <cellStyle name="Output 2 3 3 3 3" xfId="26887" xr:uid="{00000000-0005-0000-0000-000013690000}"/>
    <cellStyle name="Output 2 3 3 3 3 2" xfId="26888" xr:uid="{00000000-0005-0000-0000-000014690000}"/>
    <cellStyle name="Output 2 3 3 3 4" xfId="26889" xr:uid="{00000000-0005-0000-0000-000015690000}"/>
    <cellStyle name="Output 2 3 3 3 4 2" xfId="26890" xr:uid="{00000000-0005-0000-0000-000016690000}"/>
    <cellStyle name="Output 2 3 3 3 5" xfId="26891" xr:uid="{00000000-0005-0000-0000-000017690000}"/>
    <cellStyle name="Output 2 3 3 3 5 2" xfId="26892" xr:uid="{00000000-0005-0000-0000-000018690000}"/>
    <cellStyle name="Output 2 3 3 3 6" xfId="26893" xr:uid="{00000000-0005-0000-0000-000019690000}"/>
    <cellStyle name="Output 2 3 3 3 6 2" xfId="26894" xr:uid="{00000000-0005-0000-0000-00001A690000}"/>
    <cellStyle name="Output 2 3 3 3 7" xfId="26895" xr:uid="{00000000-0005-0000-0000-00001B690000}"/>
    <cellStyle name="Output 2 3 3 3 8" xfId="26896" xr:uid="{00000000-0005-0000-0000-00001C690000}"/>
    <cellStyle name="Output 2 3 3 4" xfId="26897" xr:uid="{00000000-0005-0000-0000-00001D690000}"/>
    <cellStyle name="Output 2 3 3 4 2" xfId="26898" xr:uid="{00000000-0005-0000-0000-00001E690000}"/>
    <cellStyle name="Output 2 3 3 4 3" xfId="26899" xr:uid="{00000000-0005-0000-0000-00001F690000}"/>
    <cellStyle name="Output 2 3 3 5" xfId="26900" xr:uid="{00000000-0005-0000-0000-000020690000}"/>
    <cellStyle name="Output 2 3 3 5 2" xfId="26901" xr:uid="{00000000-0005-0000-0000-000021690000}"/>
    <cellStyle name="Output 2 3 3 6" xfId="26902" xr:uid="{00000000-0005-0000-0000-000022690000}"/>
    <cellStyle name="Output 2 3 3 6 2" xfId="26903" xr:uid="{00000000-0005-0000-0000-000023690000}"/>
    <cellStyle name="Output 2 3 3 7" xfId="26904" xr:uid="{00000000-0005-0000-0000-000024690000}"/>
    <cellStyle name="Output 2 3 3 7 2" xfId="26905" xr:uid="{00000000-0005-0000-0000-000025690000}"/>
    <cellStyle name="Output 2 3 3 8" xfId="26906" xr:uid="{00000000-0005-0000-0000-000026690000}"/>
    <cellStyle name="Output 2 3 3 8 2" xfId="26907" xr:uid="{00000000-0005-0000-0000-000027690000}"/>
    <cellStyle name="Output 2 3 3 9" xfId="26908" xr:uid="{00000000-0005-0000-0000-000028690000}"/>
    <cellStyle name="Output 2 3 4" xfId="26909" xr:uid="{00000000-0005-0000-0000-000029690000}"/>
    <cellStyle name="Output 2 3 4 2" xfId="26910" xr:uid="{00000000-0005-0000-0000-00002A690000}"/>
    <cellStyle name="Output 2 3 4 2 2" xfId="26911" xr:uid="{00000000-0005-0000-0000-00002B690000}"/>
    <cellStyle name="Output 2 3 4 2 2 2" xfId="26912" xr:uid="{00000000-0005-0000-0000-00002C690000}"/>
    <cellStyle name="Output 2 3 4 2 3" xfId="26913" xr:uid="{00000000-0005-0000-0000-00002D690000}"/>
    <cellStyle name="Output 2 3 4 2 3 2" xfId="26914" xr:uid="{00000000-0005-0000-0000-00002E690000}"/>
    <cellStyle name="Output 2 3 4 2 4" xfId="26915" xr:uid="{00000000-0005-0000-0000-00002F690000}"/>
    <cellStyle name="Output 2 3 4 2 4 2" xfId="26916" xr:uid="{00000000-0005-0000-0000-000030690000}"/>
    <cellStyle name="Output 2 3 4 2 5" xfId="26917" xr:uid="{00000000-0005-0000-0000-000031690000}"/>
    <cellStyle name="Output 2 3 4 2 5 2" xfId="26918" xr:uid="{00000000-0005-0000-0000-000032690000}"/>
    <cellStyle name="Output 2 3 4 2 6" xfId="26919" xr:uid="{00000000-0005-0000-0000-000033690000}"/>
    <cellStyle name="Output 2 3 4 2 6 2" xfId="26920" xr:uid="{00000000-0005-0000-0000-000034690000}"/>
    <cellStyle name="Output 2 3 4 2 7" xfId="26921" xr:uid="{00000000-0005-0000-0000-000035690000}"/>
    <cellStyle name="Output 2 3 4 3" xfId="26922" xr:uid="{00000000-0005-0000-0000-000036690000}"/>
    <cellStyle name="Output 2 3 4 3 2" xfId="26923" xr:uid="{00000000-0005-0000-0000-000037690000}"/>
    <cellStyle name="Output 2 3 4 3 2 2" xfId="26924" xr:uid="{00000000-0005-0000-0000-000038690000}"/>
    <cellStyle name="Output 2 3 4 3 3" xfId="26925" xr:uid="{00000000-0005-0000-0000-000039690000}"/>
    <cellStyle name="Output 2 3 4 3 4" xfId="26926" xr:uid="{00000000-0005-0000-0000-00003A690000}"/>
    <cellStyle name="Output 2 3 4 3 5" xfId="26927" xr:uid="{00000000-0005-0000-0000-00003B690000}"/>
    <cellStyle name="Output 2 3 4 3 6" xfId="26928" xr:uid="{00000000-0005-0000-0000-00003C690000}"/>
    <cellStyle name="Output 2 3 4 4" xfId="26929" xr:uid="{00000000-0005-0000-0000-00003D690000}"/>
    <cellStyle name="Output 2 3 4 4 2" xfId="26930" xr:uid="{00000000-0005-0000-0000-00003E690000}"/>
    <cellStyle name="Output 2 3 4 5" xfId="26931" xr:uid="{00000000-0005-0000-0000-00003F690000}"/>
    <cellStyle name="Output 2 3 4 5 2" xfId="26932" xr:uid="{00000000-0005-0000-0000-000040690000}"/>
    <cellStyle name="Output 2 3 4 6" xfId="26933" xr:uid="{00000000-0005-0000-0000-000041690000}"/>
    <cellStyle name="Output 2 3 4 6 2" xfId="26934" xr:uid="{00000000-0005-0000-0000-000042690000}"/>
    <cellStyle name="Output 2 3 4 7" xfId="26935" xr:uid="{00000000-0005-0000-0000-000043690000}"/>
    <cellStyle name="Output 2 3 4 7 2" xfId="26936" xr:uid="{00000000-0005-0000-0000-000044690000}"/>
    <cellStyle name="Output 2 3 4 8" xfId="26937" xr:uid="{00000000-0005-0000-0000-000045690000}"/>
    <cellStyle name="Output 2 3 5" xfId="26938" xr:uid="{00000000-0005-0000-0000-000046690000}"/>
    <cellStyle name="Output 2 3 5 2" xfId="26939" xr:uid="{00000000-0005-0000-0000-000047690000}"/>
    <cellStyle name="Output 2 3 5 2 2" xfId="26940" xr:uid="{00000000-0005-0000-0000-000048690000}"/>
    <cellStyle name="Output 2 3 5 2 2 2" xfId="26941" xr:uid="{00000000-0005-0000-0000-000049690000}"/>
    <cellStyle name="Output 2 3 5 2 3" xfId="26942" xr:uid="{00000000-0005-0000-0000-00004A690000}"/>
    <cellStyle name="Output 2 3 5 2 3 2" xfId="26943" xr:uid="{00000000-0005-0000-0000-00004B690000}"/>
    <cellStyle name="Output 2 3 5 2 4" xfId="26944" xr:uid="{00000000-0005-0000-0000-00004C690000}"/>
    <cellStyle name="Output 2 3 5 2 4 2" xfId="26945" xr:uid="{00000000-0005-0000-0000-00004D690000}"/>
    <cellStyle name="Output 2 3 5 2 5" xfId="26946" xr:uid="{00000000-0005-0000-0000-00004E690000}"/>
    <cellStyle name="Output 2 3 5 2 6" xfId="26947" xr:uid="{00000000-0005-0000-0000-00004F690000}"/>
    <cellStyle name="Output 2 3 5 3" xfId="26948" xr:uid="{00000000-0005-0000-0000-000050690000}"/>
    <cellStyle name="Output 2 3 5 3 2" xfId="26949" xr:uid="{00000000-0005-0000-0000-000051690000}"/>
    <cellStyle name="Output 2 3 5 3 2 2" xfId="26950" xr:uid="{00000000-0005-0000-0000-000052690000}"/>
    <cellStyle name="Output 2 3 5 3 3" xfId="26951" xr:uid="{00000000-0005-0000-0000-000053690000}"/>
    <cellStyle name="Output 2 3 5 3 4" xfId="26952" xr:uid="{00000000-0005-0000-0000-000054690000}"/>
    <cellStyle name="Output 2 3 5 3 5" xfId="26953" xr:uid="{00000000-0005-0000-0000-000055690000}"/>
    <cellStyle name="Output 2 3 5 3 6" xfId="26954" xr:uid="{00000000-0005-0000-0000-000056690000}"/>
    <cellStyle name="Output 2 3 5 4" xfId="26955" xr:uid="{00000000-0005-0000-0000-000057690000}"/>
    <cellStyle name="Output 2 3 5 4 2" xfId="26956" xr:uid="{00000000-0005-0000-0000-000058690000}"/>
    <cellStyle name="Output 2 3 5 5" xfId="26957" xr:uid="{00000000-0005-0000-0000-000059690000}"/>
    <cellStyle name="Output 2 3 5 5 2" xfId="26958" xr:uid="{00000000-0005-0000-0000-00005A690000}"/>
    <cellStyle name="Output 2 3 5 6" xfId="26959" xr:uid="{00000000-0005-0000-0000-00005B690000}"/>
    <cellStyle name="Output 2 3 5 6 2" xfId="26960" xr:uid="{00000000-0005-0000-0000-00005C690000}"/>
    <cellStyle name="Output 2 3 5 7" xfId="26961" xr:uid="{00000000-0005-0000-0000-00005D690000}"/>
    <cellStyle name="Output 2 3 5 8" xfId="26962" xr:uid="{00000000-0005-0000-0000-00005E690000}"/>
    <cellStyle name="Output 2 3 6" xfId="26963" xr:uid="{00000000-0005-0000-0000-00005F690000}"/>
    <cellStyle name="Output 2 3 6 2" xfId="26964" xr:uid="{00000000-0005-0000-0000-000060690000}"/>
    <cellStyle name="Output 2 3 6 2 2" xfId="26965" xr:uid="{00000000-0005-0000-0000-000061690000}"/>
    <cellStyle name="Output 2 3 6 2 3" xfId="26966" xr:uid="{00000000-0005-0000-0000-000062690000}"/>
    <cellStyle name="Output 2 3 6 2 4" xfId="26967" xr:uid="{00000000-0005-0000-0000-000063690000}"/>
    <cellStyle name="Output 2 3 6 2 5" xfId="26968" xr:uid="{00000000-0005-0000-0000-000064690000}"/>
    <cellStyle name="Output 2 3 6 2 6" xfId="26969" xr:uid="{00000000-0005-0000-0000-000065690000}"/>
    <cellStyle name="Output 2 3 6 3" xfId="26970" xr:uid="{00000000-0005-0000-0000-000066690000}"/>
    <cellStyle name="Output 2 3 6 3 2" xfId="26971" xr:uid="{00000000-0005-0000-0000-000067690000}"/>
    <cellStyle name="Output 2 3 6 3 3" xfId="26972" xr:uid="{00000000-0005-0000-0000-000068690000}"/>
    <cellStyle name="Output 2 3 6 3 4" xfId="26973" xr:uid="{00000000-0005-0000-0000-000069690000}"/>
    <cellStyle name="Output 2 3 6 3 5" xfId="26974" xr:uid="{00000000-0005-0000-0000-00006A690000}"/>
    <cellStyle name="Output 2 3 6 3 6" xfId="26975" xr:uid="{00000000-0005-0000-0000-00006B690000}"/>
    <cellStyle name="Output 2 3 6 4" xfId="26976" xr:uid="{00000000-0005-0000-0000-00006C690000}"/>
    <cellStyle name="Output 2 3 6 4 2" xfId="26977" xr:uid="{00000000-0005-0000-0000-00006D690000}"/>
    <cellStyle name="Output 2 3 6 5" xfId="26978" xr:uid="{00000000-0005-0000-0000-00006E690000}"/>
    <cellStyle name="Output 2 3 6 6" xfId="26979" xr:uid="{00000000-0005-0000-0000-00006F690000}"/>
    <cellStyle name="Output 2 3 6 7" xfId="26980" xr:uid="{00000000-0005-0000-0000-000070690000}"/>
    <cellStyle name="Output 2 3 6 8" xfId="26981" xr:uid="{00000000-0005-0000-0000-000071690000}"/>
    <cellStyle name="Output 2 3 7" xfId="26982" xr:uid="{00000000-0005-0000-0000-000072690000}"/>
    <cellStyle name="Output 2 3 7 2" xfId="26983" xr:uid="{00000000-0005-0000-0000-000073690000}"/>
    <cellStyle name="Output 2 3 8" xfId="26984" xr:uid="{00000000-0005-0000-0000-000074690000}"/>
    <cellStyle name="Output 2 3 8 2" xfId="26985" xr:uid="{00000000-0005-0000-0000-000075690000}"/>
    <cellStyle name="Output 2 3 9" xfId="26986" xr:uid="{00000000-0005-0000-0000-000076690000}"/>
    <cellStyle name="Output 2 3 9 2" xfId="26987" xr:uid="{00000000-0005-0000-0000-000077690000}"/>
    <cellStyle name="Output 2 4" xfId="26988" xr:uid="{00000000-0005-0000-0000-000078690000}"/>
    <cellStyle name="Output 2 4 10" xfId="26989" xr:uid="{00000000-0005-0000-0000-000079690000}"/>
    <cellStyle name="Output 2 4 10 2" xfId="26990" xr:uid="{00000000-0005-0000-0000-00007A690000}"/>
    <cellStyle name="Output 2 4 10 2 2" xfId="26991" xr:uid="{00000000-0005-0000-0000-00007B690000}"/>
    <cellStyle name="Output 2 4 10 2 3" xfId="26992" xr:uid="{00000000-0005-0000-0000-00007C690000}"/>
    <cellStyle name="Output 2 4 10 2 4" xfId="26993" xr:uid="{00000000-0005-0000-0000-00007D690000}"/>
    <cellStyle name="Output 2 4 10 2 5" xfId="26994" xr:uid="{00000000-0005-0000-0000-00007E690000}"/>
    <cellStyle name="Output 2 4 10 2 6" xfId="26995" xr:uid="{00000000-0005-0000-0000-00007F690000}"/>
    <cellStyle name="Output 2 4 10 3" xfId="26996" xr:uid="{00000000-0005-0000-0000-000080690000}"/>
    <cellStyle name="Output 2 4 10 3 2" xfId="26997" xr:uid="{00000000-0005-0000-0000-000081690000}"/>
    <cellStyle name="Output 2 4 10 3 3" xfId="26998" xr:uid="{00000000-0005-0000-0000-000082690000}"/>
    <cellStyle name="Output 2 4 10 3 4" xfId="26999" xr:uid="{00000000-0005-0000-0000-000083690000}"/>
    <cellStyle name="Output 2 4 10 3 5" xfId="27000" xr:uid="{00000000-0005-0000-0000-000084690000}"/>
    <cellStyle name="Output 2 4 10 3 6" xfId="27001" xr:uid="{00000000-0005-0000-0000-000085690000}"/>
    <cellStyle name="Output 2 4 10 4" xfId="27002" xr:uid="{00000000-0005-0000-0000-000086690000}"/>
    <cellStyle name="Output 2 4 10 5" xfId="27003" xr:uid="{00000000-0005-0000-0000-000087690000}"/>
    <cellStyle name="Output 2 4 10 6" xfId="27004" xr:uid="{00000000-0005-0000-0000-000088690000}"/>
    <cellStyle name="Output 2 4 10 7" xfId="27005" xr:uid="{00000000-0005-0000-0000-000089690000}"/>
    <cellStyle name="Output 2 4 10 8" xfId="27006" xr:uid="{00000000-0005-0000-0000-00008A690000}"/>
    <cellStyle name="Output 2 4 11" xfId="27007" xr:uid="{00000000-0005-0000-0000-00008B690000}"/>
    <cellStyle name="Output 2 4 11 2" xfId="27008" xr:uid="{00000000-0005-0000-0000-00008C690000}"/>
    <cellStyle name="Output 2 4 11 3" xfId="27009" xr:uid="{00000000-0005-0000-0000-00008D690000}"/>
    <cellStyle name="Output 2 4 11 4" xfId="27010" xr:uid="{00000000-0005-0000-0000-00008E690000}"/>
    <cellStyle name="Output 2 4 11 5" xfId="27011" xr:uid="{00000000-0005-0000-0000-00008F690000}"/>
    <cellStyle name="Output 2 4 11 6" xfId="27012" xr:uid="{00000000-0005-0000-0000-000090690000}"/>
    <cellStyle name="Output 2 4 12" xfId="27013" xr:uid="{00000000-0005-0000-0000-000091690000}"/>
    <cellStyle name="Output 2 4 12 2" xfId="27014" xr:uid="{00000000-0005-0000-0000-000092690000}"/>
    <cellStyle name="Output 2 4 12 3" xfId="27015" xr:uid="{00000000-0005-0000-0000-000093690000}"/>
    <cellStyle name="Output 2 4 12 4" xfId="27016" xr:uid="{00000000-0005-0000-0000-000094690000}"/>
    <cellStyle name="Output 2 4 12 5" xfId="27017" xr:uid="{00000000-0005-0000-0000-000095690000}"/>
    <cellStyle name="Output 2 4 12 6" xfId="27018" xr:uid="{00000000-0005-0000-0000-000096690000}"/>
    <cellStyle name="Output 2 4 13" xfId="27019" xr:uid="{00000000-0005-0000-0000-000097690000}"/>
    <cellStyle name="Output 2 4 13 2" xfId="27020" xr:uid="{00000000-0005-0000-0000-000098690000}"/>
    <cellStyle name="Output 2 4 13 3" xfId="27021" xr:uid="{00000000-0005-0000-0000-000099690000}"/>
    <cellStyle name="Output 2 4 13 4" xfId="27022" xr:uid="{00000000-0005-0000-0000-00009A690000}"/>
    <cellStyle name="Output 2 4 13 5" xfId="27023" xr:uid="{00000000-0005-0000-0000-00009B690000}"/>
    <cellStyle name="Output 2 4 14" xfId="27024" xr:uid="{00000000-0005-0000-0000-00009C690000}"/>
    <cellStyle name="Output 2 4 15" xfId="27025" xr:uid="{00000000-0005-0000-0000-00009D690000}"/>
    <cellStyle name="Output 2 4 16" xfId="27026" xr:uid="{00000000-0005-0000-0000-00009E690000}"/>
    <cellStyle name="Output 2 4 17" xfId="27027" xr:uid="{00000000-0005-0000-0000-00009F690000}"/>
    <cellStyle name="Output 2 4 18" xfId="27028" xr:uid="{00000000-0005-0000-0000-0000A0690000}"/>
    <cellStyle name="Output 2 4 19" xfId="27029" xr:uid="{00000000-0005-0000-0000-0000A1690000}"/>
    <cellStyle name="Output 2 4 2" xfId="27030" xr:uid="{00000000-0005-0000-0000-0000A2690000}"/>
    <cellStyle name="Output 2 4 2 2" xfId="27031" xr:uid="{00000000-0005-0000-0000-0000A3690000}"/>
    <cellStyle name="Output 2 4 2 2 2" xfId="27032" xr:uid="{00000000-0005-0000-0000-0000A4690000}"/>
    <cellStyle name="Output 2 4 2 2 2 2" xfId="27033" xr:uid="{00000000-0005-0000-0000-0000A5690000}"/>
    <cellStyle name="Output 2 4 2 2 2 2 2" xfId="27034" xr:uid="{00000000-0005-0000-0000-0000A6690000}"/>
    <cellStyle name="Output 2 4 2 2 2 3" xfId="27035" xr:uid="{00000000-0005-0000-0000-0000A7690000}"/>
    <cellStyle name="Output 2 4 2 2 2 3 2" xfId="27036" xr:uid="{00000000-0005-0000-0000-0000A8690000}"/>
    <cellStyle name="Output 2 4 2 2 2 4" xfId="27037" xr:uid="{00000000-0005-0000-0000-0000A9690000}"/>
    <cellStyle name="Output 2 4 2 2 2 4 2" xfId="27038" xr:uid="{00000000-0005-0000-0000-0000AA690000}"/>
    <cellStyle name="Output 2 4 2 2 2 5" xfId="27039" xr:uid="{00000000-0005-0000-0000-0000AB690000}"/>
    <cellStyle name="Output 2 4 2 2 2 6" xfId="27040" xr:uid="{00000000-0005-0000-0000-0000AC690000}"/>
    <cellStyle name="Output 2 4 2 2 3" xfId="27041" xr:uid="{00000000-0005-0000-0000-0000AD690000}"/>
    <cellStyle name="Output 2 4 2 2 3 2" xfId="27042" xr:uid="{00000000-0005-0000-0000-0000AE690000}"/>
    <cellStyle name="Output 2 4 2 2 4" xfId="27043" xr:uid="{00000000-0005-0000-0000-0000AF690000}"/>
    <cellStyle name="Output 2 4 2 2 4 2" xfId="27044" xr:uid="{00000000-0005-0000-0000-0000B0690000}"/>
    <cellStyle name="Output 2 4 2 2 5" xfId="27045" xr:uid="{00000000-0005-0000-0000-0000B1690000}"/>
    <cellStyle name="Output 2 4 2 2 6" xfId="27046" xr:uid="{00000000-0005-0000-0000-0000B2690000}"/>
    <cellStyle name="Output 2 4 2 2 7" xfId="27047" xr:uid="{00000000-0005-0000-0000-0000B3690000}"/>
    <cellStyle name="Output 2 4 2 3" xfId="27048" xr:uid="{00000000-0005-0000-0000-0000B4690000}"/>
    <cellStyle name="Output 2 4 2 3 2" xfId="27049" xr:uid="{00000000-0005-0000-0000-0000B5690000}"/>
    <cellStyle name="Output 2 4 2 3 2 2" xfId="27050" xr:uid="{00000000-0005-0000-0000-0000B6690000}"/>
    <cellStyle name="Output 2 4 2 3 3" xfId="27051" xr:uid="{00000000-0005-0000-0000-0000B7690000}"/>
    <cellStyle name="Output 2 4 2 3 3 2" xfId="27052" xr:uid="{00000000-0005-0000-0000-0000B8690000}"/>
    <cellStyle name="Output 2 4 2 3 4" xfId="27053" xr:uid="{00000000-0005-0000-0000-0000B9690000}"/>
    <cellStyle name="Output 2 4 2 3 4 2" xfId="27054" xr:uid="{00000000-0005-0000-0000-0000BA690000}"/>
    <cellStyle name="Output 2 4 2 3 5" xfId="27055" xr:uid="{00000000-0005-0000-0000-0000BB690000}"/>
    <cellStyle name="Output 2 4 2 3 6" xfId="27056" xr:uid="{00000000-0005-0000-0000-0000BC690000}"/>
    <cellStyle name="Output 2 4 2 4" xfId="27057" xr:uid="{00000000-0005-0000-0000-0000BD690000}"/>
    <cellStyle name="Output 2 4 2 4 2" xfId="27058" xr:uid="{00000000-0005-0000-0000-0000BE690000}"/>
    <cellStyle name="Output 2 4 2 4 3" xfId="27059" xr:uid="{00000000-0005-0000-0000-0000BF690000}"/>
    <cellStyle name="Output 2 4 2 5" xfId="27060" xr:uid="{00000000-0005-0000-0000-0000C0690000}"/>
    <cellStyle name="Output 2 4 2 5 2" xfId="27061" xr:uid="{00000000-0005-0000-0000-0000C1690000}"/>
    <cellStyle name="Output 2 4 2 5 3" xfId="27062" xr:uid="{00000000-0005-0000-0000-0000C2690000}"/>
    <cellStyle name="Output 2 4 2 6" xfId="27063" xr:uid="{00000000-0005-0000-0000-0000C3690000}"/>
    <cellStyle name="Output 2 4 2 6 2" xfId="27064" xr:uid="{00000000-0005-0000-0000-0000C4690000}"/>
    <cellStyle name="Output 2 4 2 7" xfId="27065" xr:uid="{00000000-0005-0000-0000-0000C5690000}"/>
    <cellStyle name="Output 2 4 2 7 2" xfId="27066" xr:uid="{00000000-0005-0000-0000-0000C6690000}"/>
    <cellStyle name="Output 2 4 2 8" xfId="27067" xr:uid="{00000000-0005-0000-0000-0000C7690000}"/>
    <cellStyle name="Output 2 4 3" xfId="27068" xr:uid="{00000000-0005-0000-0000-0000C8690000}"/>
    <cellStyle name="Output 2 4 3 2" xfId="27069" xr:uid="{00000000-0005-0000-0000-0000C9690000}"/>
    <cellStyle name="Output 2 4 3 2 2" xfId="27070" xr:uid="{00000000-0005-0000-0000-0000CA690000}"/>
    <cellStyle name="Output 2 4 3 2 2 2" xfId="27071" xr:uid="{00000000-0005-0000-0000-0000CB690000}"/>
    <cellStyle name="Output 2 4 3 2 3" xfId="27072" xr:uid="{00000000-0005-0000-0000-0000CC690000}"/>
    <cellStyle name="Output 2 4 3 2 3 2" xfId="27073" xr:uid="{00000000-0005-0000-0000-0000CD690000}"/>
    <cellStyle name="Output 2 4 3 2 4" xfId="27074" xr:uid="{00000000-0005-0000-0000-0000CE690000}"/>
    <cellStyle name="Output 2 4 3 2 4 2" xfId="27075" xr:uid="{00000000-0005-0000-0000-0000CF690000}"/>
    <cellStyle name="Output 2 4 3 2 5" xfId="27076" xr:uid="{00000000-0005-0000-0000-0000D0690000}"/>
    <cellStyle name="Output 2 4 3 2 5 2" xfId="27077" xr:uid="{00000000-0005-0000-0000-0000D1690000}"/>
    <cellStyle name="Output 2 4 3 2 6" xfId="27078" xr:uid="{00000000-0005-0000-0000-0000D2690000}"/>
    <cellStyle name="Output 2 4 3 3" xfId="27079" xr:uid="{00000000-0005-0000-0000-0000D3690000}"/>
    <cellStyle name="Output 2 4 3 3 2" xfId="27080" xr:uid="{00000000-0005-0000-0000-0000D4690000}"/>
    <cellStyle name="Output 2 4 3 3 2 2" xfId="27081" xr:uid="{00000000-0005-0000-0000-0000D5690000}"/>
    <cellStyle name="Output 2 4 3 3 3" xfId="27082" xr:uid="{00000000-0005-0000-0000-0000D6690000}"/>
    <cellStyle name="Output 2 4 3 3 4" xfId="27083" xr:uid="{00000000-0005-0000-0000-0000D7690000}"/>
    <cellStyle name="Output 2 4 3 3 5" xfId="27084" xr:uid="{00000000-0005-0000-0000-0000D8690000}"/>
    <cellStyle name="Output 2 4 3 3 6" xfId="27085" xr:uid="{00000000-0005-0000-0000-0000D9690000}"/>
    <cellStyle name="Output 2 4 3 4" xfId="27086" xr:uid="{00000000-0005-0000-0000-0000DA690000}"/>
    <cellStyle name="Output 2 4 3 4 2" xfId="27087" xr:uid="{00000000-0005-0000-0000-0000DB690000}"/>
    <cellStyle name="Output 2 4 3 5" xfId="27088" xr:uid="{00000000-0005-0000-0000-0000DC690000}"/>
    <cellStyle name="Output 2 4 3 6" xfId="27089" xr:uid="{00000000-0005-0000-0000-0000DD690000}"/>
    <cellStyle name="Output 2 4 3 7" xfId="27090" xr:uid="{00000000-0005-0000-0000-0000DE690000}"/>
    <cellStyle name="Output 2 4 3 8" xfId="27091" xr:uid="{00000000-0005-0000-0000-0000DF690000}"/>
    <cellStyle name="Output 2 4 4" xfId="27092" xr:uid="{00000000-0005-0000-0000-0000E0690000}"/>
    <cellStyle name="Output 2 4 4 2" xfId="27093" xr:uid="{00000000-0005-0000-0000-0000E1690000}"/>
    <cellStyle name="Output 2 4 4 2 2" xfId="27094" xr:uid="{00000000-0005-0000-0000-0000E2690000}"/>
    <cellStyle name="Output 2 4 4 2 2 2" xfId="27095" xr:uid="{00000000-0005-0000-0000-0000E3690000}"/>
    <cellStyle name="Output 2 4 4 2 3" xfId="27096" xr:uid="{00000000-0005-0000-0000-0000E4690000}"/>
    <cellStyle name="Output 2 4 4 2 4" xfId="27097" xr:uid="{00000000-0005-0000-0000-0000E5690000}"/>
    <cellStyle name="Output 2 4 4 2 5" xfId="27098" xr:uid="{00000000-0005-0000-0000-0000E6690000}"/>
    <cellStyle name="Output 2 4 4 2 6" xfId="27099" xr:uid="{00000000-0005-0000-0000-0000E7690000}"/>
    <cellStyle name="Output 2 4 4 3" xfId="27100" xr:uid="{00000000-0005-0000-0000-0000E8690000}"/>
    <cellStyle name="Output 2 4 4 3 2" xfId="27101" xr:uid="{00000000-0005-0000-0000-0000E9690000}"/>
    <cellStyle name="Output 2 4 4 3 2 2" xfId="27102" xr:uid="{00000000-0005-0000-0000-0000EA690000}"/>
    <cellStyle name="Output 2 4 4 3 3" xfId="27103" xr:uid="{00000000-0005-0000-0000-0000EB690000}"/>
    <cellStyle name="Output 2 4 4 3 4" xfId="27104" xr:uid="{00000000-0005-0000-0000-0000EC690000}"/>
    <cellStyle name="Output 2 4 4 3 5" xfId="27105" xr:uid="{00000000-0005-0000-0000-0000ED690000}"/>
    <cellStyle name="Output 2 4 4 3 6" xfId="27106" xr:uid="{00000000-0005-0000-0000-0000EE690000}"/>
    <cellStyle name="Output 2 4 4 4" xfId="27107" xr:uid="{00000000-0005-0000-0000-0000EF690000}"/>
    <cellStyle name="Output 2 4 4 4 2" xfId="27108" xr:uid="{00000000-0005-0000-0000-0000F0690000}"/>
    <cellStyle name="Output 2 4 4 5" xfId="27109" xr:uid="{00000000-0005-0000-0000-0000F1690000}"/>
    <cellStyle name="Output 2 4 4 6" xfId="27110" xr:uid="{00000000-0005-0000-0000-0000F2690000}"/>
    <cellStyle name="Output 2 4 4 7" xfId="27111" xr:uid="{00000000-0005-0000-0000-0000F3690000}"/>
    <cellStyle name="Output 2 4 4 8" xfId="27112" xr:uid="{00000000-0005-0000-0000-0000F4690000}"/>
    <cellStyle name="Output 2 4 5" xfId="27113" xr:uid="{00000000-0005-0000-0000-0000F5690000}"/>
    <cellStyle name="Output 2 4 5 2" xfId="27114" xr:uid="{00000000-0005-0000-0000-0000F6690000}"/>
    <cellStyle name="Output 2 4 5 2 2" xfId="27115" xr:uid="{00000000-0005-0000-0000-0000F7690000}"/>
    <cellStyle name="Output 2 4 5 2 3" xfId="27116" xr:uid="{00000000-0005-0000-0000-0000F8690000}"/>
    <cellStyle name="Output 2 4 5 2 4" xfId="27117" xr:uid="{00000000-0005-0000-0000-0000F9690000}"/>
    <cellStyle name="Output 2 4 5 2 5" xfId="27118" xr:uid="{00000000-0005-0000-0000-0000FA690000}"/>
    <cellStyle name="Output 2 4 5 2 6" xfId="27119" xr:uid="{00000000-0005-0000-0000-0000FB690000}"/>
    <cellStyle name="Output 2 4 5 3" xfId="27120" xr:uid="{00000000-0005-0000-0000-0000FC690000}"/>
    <cellStyle name="Output 2 4 5 3 2" xfId="27121" xr:uid="{00000000-0005-0000-0000-0000FD690000}"/>
    <cellStyle name="Output 2 4 5 3 3" xfId="27122" xr:uid="{00000000-0005-0000-0000-0000FE690000}"/>
    <cellStyle name="Output 2 4 5 3 4" xfId="27123" xr:uid="{00000000-0005-0000-0000-0000FF690000}"/>
    <cellStyle name="Output 2 4 5 3 5" xfId="27124" xr:uid="{00000000-0005-0000-0000-0000006A0000}"/>
    <cellStyle name="Output 2 4 5 3 6" xfId="27125" xr:uid="{00000000-0005-0000-0000-0000016A0000}"/>
    <cellStyle name="Output 2 4 5 4" xfId="27126" xr:uid="{00000000-0005-0000-0000-0000026A0000}"/>
    <cellStyle name="Output 2 4 5 4 2" xfId="27127" xr:uid="{00000000-0005-0000-0000-0000036A0000}"/>
    <cellStyle name="Output 2 4 5 5" xfId="27128" xr:uid="{00000000-0005-0000-0000-0000046A0000}"/>
    <cellStyle name="Output 2 4 5 6" xfId="27129" xr:uid="{00000000-0005-0000-0000-0000056A0000}"/>
    <cellStyle name="Output 2 4 5 7" xfId="27130" xr:uid="{00000000-0005-0000-0000-0000066A0000}"/>
    <cellStyle name="Output 2 4 5 8" xfId="27131" xr:uid="{00000000-0005-0000-0000-0000076A0000}"/>
    <cellStyle name="Output 2 4 6" xfId="27132" xr:uid="{00000000-0005-0000-0000-0000086A0000}"/>
    <cellStyle name="Output 2 4 6 2" xfId="27133" xr:uid="{00000000-0005-0000-0000-0000096A0000}"/>
    <cellStyle name="Output 2 4 6 2 2" xfId="27134" xr:uid="{00000000-0005-0000-0000-00000A6A0000}"/>
    <cellStyle name="Output 2 4 6 2 3" xfId="27135" xr:uid="{00000000-0005-0000-0000-00000B6A0000}"/>
    <cellStyle name="Output 2 4 6 2 4" xfId="27136" xr:uid="{00000000-0005-0000-0000-00000C6A0000}"/>
    <cellStyle name="Output 2 4 6 2 5" xfId="27137" xr:uid="{00000000-0005-0000-0000-00000D6A0000}"/>
    <cellStyle name="Output 2 4 6 2 6" xfId="27138" xr:uid="{00000000-0005-0000-0000-00000E6A0000}"/>
    <cellStyle name="Output 2 4 6 3" xfId="27139" xr:uid="{00000000-0005-0000-0000-00000F6A0000}"/>
    <cellStyle name="Output 2 4 6 3 2" xfId="27140" xr:uid="{00000000-0005-0000-0000-0000106A0000}"/>
    <cellStyle name="Output 2 4 6 3 3" xfId="27141" xr:uid="{00000000-0005-0000-0000-0000116A0000}"/>
    <cellStyle name="Output 2 4 6 3 4" xfId="27142" xr:uid="{00000000-0005-0000-0000-0000126A0000}"/>
    <cellStyle name="Output 2 4 6 3 5" xfId="27143" xr:uid="{00000000-0005-0000-0000-0000136A0000}"/>
    <cellStyle name="Output 2 4 6 3 6" xfId="27144" xr:uid="{00000000-0005-0000-0000-0000146A0000}"/>
    <cellStyle name="Output 2 4 6 4" xfId="27145" xr:uid="{00000000-0005-0000-0000-0000156A0000}"/>
    <cellStyle name="Output 2 4 6 4 2" xfId="27146" xr:uid="{00000000-0005-0000-0000-0000166A0000}"/>
    <cellStyle name="Output 2 4 6 5" xfId="27147" xr:uid="{00000000-0005-0000-0000-0000176A0000}"/>
    <cellStyle name="Output 2 4 6 6" xfId="27148" xr:uid="{00000000-0005-0000-0000-0000186A0000}"/>
    <cellStyle name="Output 2 4 6 7" xfId="27149" xr:uid="{00000000-0005-0000-0000-0000196A0000}"/>
    <cellStyle name="Output 2 4 6 8" xfId="27150" xr:uid="{00000000-0005-0000-0000-00001A6A0000}"/>
    <cellStyle name="Output 2 4 7" xfId="27151" xr:uid="{00000000-0005-0000-0000-00001B6A0000}"/>
    <cellStyle name="Output 2 4 7 2" xfId="27152" xr:uid="{00000000-0005-0000-0000-00001C6A0000}"/>
    <cellStyle name="Output 2 4 7 2 2" xfId="27153" xr:uid="{00000000-0005-0000-0000-00001D6A0000}"/>
    <cellStyle name="Output 2 4 7 2 3" xfId="27154" xr:uid="{00000000-0005-0000-0000-00001E6A0000}"/>
    <cellStyle name="Output 2 4 7 2 4" xfId="27155" xr:uid="{00000000-0005-0000-0000-00001F6A0000}"/>
    <cellStyle name="Output 2 4 7 2 5" xfId="27156" xr:uid="{00000000-0005-0000-0000-0000206A0000}"/>
    <cellStyle name="Output 2 4 7 2 6" xfId="27157" xr:uid="{00000000-0005-0000-0000-0000216A0000}"/>
    <cellStyle name="Output 2 4 7 3" xfId="27158" xr:uid="{00000000-0005-0000-0000-0000226A0000}"/>
    <cellStyle name="Output 2 4 7 3 2" xfId="27159" xr:uid="{00000000-0005-0000-0000-0000236A0000}"/>
    <cellStyle name="Output 2 4 7 3 3" xfId="27160" xr:uid="{00000000-0005-0000-0000-0000246A0000}"/>
    <cellStyle name="Output 2 4 7 3 4" xfId="27161" xr:uid="{00000000-0005-0000-0000-0000256A0000}"/>
    <cellStyle name="Output 2 4 7 3 5" xfId="27162" xr:uid="{00000000-0005-0000-0000-0000266A0000}"/>
    <cellStyle name="Output 2 4 7 3 6" xfId="27163" xr:uid="{00000000-0005-0000-0000-0000276A0000}"/>
    <cellStyle name="Output 2 4 7 4" xfId="27164" xr:uid="{00000000-0005-0000-0000-0000286A0000}"/>
    <cellStyle name="Output 2 4 7 4 2" xfId="27165" xr:uid="{00000000-0005-0000-0000-0000296A0000}"/>
    <cellStyle name="Output 2 4 7 5" xfId="27166" xr:uid="{00000000-0005-0000-0000-00002A6A0000}"/>
    <cellStyle name="Output 2 4 7 6" xfId="27167" xr:uid="{00000000-0005-0000-0000-00002B6A0000}"/>
    <cellStyle name="Output 2 4 7 7" xfId="27168" xr:uid="{00000000-0005-0000-0000-00002C6A0000}"/>
    <cellStyle name="Output 2 4 7 8" xfId="27169" xr:uid="{00000000-0005-0000-0000-00002D6A0000}"/>
    <cellStyle name="Output 2 4 8" xfId="27170" xr:uid="{00000000-0005-0000-0000-00002E6A0000}"/>
    <cellStyle name="Output 2 4 8 2" xfId="27171" xr:uid="{00000000-0005-0000-0000-00002F6A0000}"/>
    <cellStyle name="Output 2 4 8 2 2" xfId="27172" xr:uid="{00000000-0005-0000-0000-0000306A0000}"/>
    <cellStyle name="Output 2 4 8 2 3" xfId="27173" xr:uid="{00000000-0005-0000-0000-0000316A0000}"/>
    <cellStyle name="Output 2 4 8 2 4" xfId="27174" xr:uid="{00000000-0005-0000-0000-0000326A0000}"/>
    <cellStyle name="Output 2 4 8 2 5" xfId="27175" xr:uid="{00000000-0005-0000-0000-0000336A0000}"/>
    <cellStyle name="Output 2 4 8 2 6" xfId="27176" xr:uid="{00000000-0005-0000-0000-0000346A0000}"/>
    <cellStyle name="Output 2 4 8 3" xfId="27177" xr:uid="{00000000-0005-0000-0000-0000356A0000}"/>
    <cellStyle name="Output 2 4 8 3 2" xfId="27178" xr:uid="{00000000-0005-0000-0000-0000366A0000}"/>
    <cellStyle name="Output 2 4 8 3 3" xfId="27179" xr:uid="{00000000-0005-0000-0000-0000376A0000}"/>
    <cellStyle name="Output 2 4 8 3 4" xfId="27180" xr:uid="{00000000-0005-0000-0000-0000386A0000}"/>
    <cellStyle name="Output 2 4 8 3 5" xfId="27181" xr:uid="{00000000-0005-0000-0000-0000396A0000}"/>
    <cellStyle name="Output 2 4 8 3 6" xfId="27182" xr:uid="{00000000-0005-0000-0000-00003A6A0000}"/>
    <cellStyle name="Output 2 4 8 4" xfId="27183" xr:uid="{00000000-0005-0000-0000-00003B6A0000}"/>
    <cellStyle name="Output 2 4 8 5" xfId="27184" xr:uid="{00000000-0005-0000-0000-00003C6A0000}"/>
    <cellStyle name="Output 2 4 8 6" xfId="27185" xr:uid="{00000000-0005-0000-0000-00003D6A0000}"/>
    <cellStyle name="Output 2 4 8 7" xfId="27186" xr:uid="{00000000-0005-0000-0000-00003E6A0000}"/>
    <cellStyle name="Output 2 4 8 8" xfId="27187" xr:uid="{00000000-0005-0000-0000-00003F6A0000}"/>
    <cellStyle name="Output 2 4 9" xfId="27188" xr:uid="{00000000-0005-0000-0000-0000406A0000}"/>
    <cellStyle name="Output 2 4 9 2" xfId="27189" xr:uid="{00000000-0005-0000-0000-0000416A0000}"/>
    <cellStyle name="Output 2 4 9 2 2" xfId="27190" xr:uid="{00000000-0005-0000-0000-0000426A0000}"/>
    <cellStyle name="Output 2 4 9 2 3" xfId="27191" xr:uid="{00000000-0005-0000-0000-0000436A0000}"/>
    <cellStyle name="Output 2 4 9 2 4" xfId="27192" xr:uid="{00000000-0005-0000-0000-0000446A0000}"/>
    <cellStyle name="Output 2 4 9 2 5" xfId="27193" xr:uid="{00000000-0005-0000-0000-0000456A0000}"/>
    <cellStyle name="Output 2 4 9 2 6" xfId="27194" xr:uid="{00000000-0005-0000-0000-0000466A0000}"/>
    <cellStyle name="Output 2 4 9 3" xfId="27195" xr:uid="{00000000-0005-0000-0000-0000476A0000}"/>
    <cellStyle name="Output 2 4 9 3 2" xfId="27196" xr:uid="{00000000-0005-0000-0000-0000486A0000}"/>
    <cellStyle name="Output 2 4 9 3 3" xfId="27197" xr:uid="{00000000-0005-0000-0000-0000496A0000}"/>
    <cellStyle name="Output 2 4 9 3 4" xfId="27198" xr:uid="{00000000-0005-0000-0000-00004A6A0000}"/>
    <cellStyle name="Output 2 4 9 3 5" xfId="27199" xr:uid="{00000000-0005-0000-0000-00004B6A0000}"/>
    <cellStyle name="Output 2 4 9 3 6" xfId="27200" xr:uid="{00000000-0005-0000-0000-00004C6A0000}"/>
    <cellStyle name="Output 2 4 9 4" xfId="27201" xr:uid="{00000000-0005-0000-0000-00004D6A0000}"/>
    <cellStyle name="Output 2 4 9 5" xfId="27202" xr:uid="{00000000-0005-0000-0000-00004E6A0000}"/>
    <cellStyle name="Output 2 4 9 6" xfId="27203" xr:uid="{00000000-0005-0000-0000-00004F6A0000}"/>
    <cellStyle name="Output 2 4 9 7" xfId="27204" xr:uid="{00000000-0005-0000-0000-0000506A0000}"/>
    <cellStyle name="Output 2 4 9 8" xfId="27205" xr:uid="{00000000-0005-0000-0000-0000516A0000}"/>
    <cellStyle name="Output 2 5" xfId="27206" xr:uid="{00000000-0005-0000-0000-0000526A0000}"/>
    <cellStyle name="Output 2 5 10" xfId="27207" xr:uid="{00000000-0005-0000-0000-0000536A0000}"/>
    <cellStyle name="Output 2 5 11" xfId="27208" xr:uid="{00000000-0005-0000-0000-0000546A0000}"/>
    <cellStyle name="Output 2 5 12" xfId="27209" xr:uid="{00000000-0005-0000-0000-0000556A0000}"/>
    <cellStyle name="Output 2 5 2" xfId="27210" xr:uid="{00000000-0005-0000-0000-0000566A0000}"/>
    <cellStyle name="Output 2 5 2 2" xfId="27211" xr:uid="{00000000-0005-0000-0000-0000576A0000}"/>
    <cellStyle name="Output 2 5 2 2 2" xfId="27212" xr:uid="{00000000-0005-0000-0000-0000586A0000}"/>
    <cellStyle name="Output 2 5 2 2 2 2" xfId="27213" xr:uid="{00000000-0005-0000-0000-0000596A0000}"/>
    <cellStyle name="Output 2 5 2 2 2 2 2" xfId="27214" xr:uid="{00000000-0005-0000-0000-00005A6A0000}"/>
    <cellStyle name="Output 2 5 2 2 2 3" xfId="27215" xr:uid="{00000000-0005-0000-0000-00005B6A0000}"/>
    <cellStyle name="Output 2 5 2 2 2 3 2" xfId="27216" xr:uid="{00000000-0005-0000-0000-00005C6A0000}"/>
    <cellStyle name="Output 2 5 2 2 2 4" xfId="27217" xr:uid="{00000000-0005-0000-0000-00005D6A0000}"/>
    <cellStyle name="Output 2 5 2 2 3" xfId="27218" xr:uid="{00000000-0005-0000-0000-00005E6A0000}"/>
    <cellStyle name="Output 2 5 2 2 3 2" xfId="27219" xr:uid="{00000000-0005-0000-0000-00005F6A0000}"/>
    <cellStyle name="Output 2 5 2 2 4" xfId="27220" xr:uid="{00000000-0005-0000-0000-0000606A0000}"/>
    <cellStyle name="Output 2 5 2 2 4 2" xfId="27221" xr:uid="{00000000-0005-0000-0000-0000616A0000}"/>
    <cellStyle name="Output 2 5 2 2 5" xfId="27222" xr:uid="{00000000-0005-0000-0000-0000626A0000}"/>
    <cellStyle name="Output 2 5 2 2 5 2" xfId="27223" xr:uid="{00000000-0005-0000-0000-0000636A0000}"/>
    <cellStyle name="Output 2 5 2 2 6" xfId="27224" xr:uid="{00000000-0005-0000-0000-0000646A0000}"/>
    <cellStyle name="Output 2 5 2 3" xfId="27225" xr:uid="{00000000-0005-0000-0000-0000656A0000}"/>
    <cellStyle name="Output 2 5 2 3 2" xfId="27226" xr:uid="{00000000-0005-0000-0000-0000666A0000}"/>
    <cellStyle name="Output 2 5 2 3 2 2" xfId="27227" xr:uid="{00000000-0005-0000-0000-0000676A0000}"/>
    <cellStyle name="Output 2 5 2 3 3" xfId="27228" xr:uid="{00000000-0005-0000-0000-0000686A0000}"/>
    <cellStyle name="Output 2 5 2 3 3 2" xfId="27229" xr:uid="{00000000-0005-0000-0000-0000696A0000}"/>
    <cellStyle name="Output 2 5 2 3 4" xfId="27230" xr:uid="{00000000-0005-0000-0000-00006A6A0000}"/>
    <cellStyle name="Output 2 5 2 4" xfId="27231" xr:uid="{00000000-0005-0000-0000-00006B6A0000}"/>
    <cellStyle name="Output 2 5 2 4 2" xfId="27232" xr:uid="{00000000-0005-0000-0000-00006C6A0000}"/>
    <cellStyle name="Output 2 5 2 5" xfId="27233" xr:uid="{00000000-0005-0000-0000-00006D6A0000}"/>
    <cellStyle name="Output 2 5 2 5 2" xfId="27234" xr:uid="{00000000-0005-0000-0000-00006E6A0000}"/>
    <cellStyle name="Output 2 5 2 6" xfId="27235" xr:uid="{00000000-0005-0000-0000-00006F6A0000}"/>
    <cellStyle name="Output 2 5 2 6 2" xfId="27236" xr:uid="{00000000-0005-0000-0000-0000706A0000}"/>
    <cellStyle name="Output 2 5 2 7" xfId="27237" xr:uid="{00000000-0005-0000-0000-0000716A0000}"/>
    <cellStyle name="Output 2 5 2 7 2" xfId="27238" xr:uid="{00000000-0005-0000-0000-0000726A0000}"/>
    <cellStyle name="Output 2 5 2 8" xfId="27239" xr:uid="{00000000-0005-0000-0000-0000736A0000}"/>
    <cellStyle name="Output 2 5 2 8 2" xfId="27240" xr:uid="{00000000-0005-0000-0000-0000746A0000}"/>
    <cellStyle name="Output 2 5 2 9" xfId="27241" xr:uid="{00000000-0005-0000-0000-0000756A0000}"/>
    <cellStyle name="Output 2 5 3" xfId="27242" xr:uid="{00000000-0005-0000-0000-0000766A0000}"/>
    <cellStyle name="Output 2 5 3 2" xfId="27243" xr:uid="{00000000-0005-0000-0000-0000776A0000}"/>
    <cellStyle name="Output 2 5 3 2 2" xfId="27244" xr:uid="{00000000-0005-0000-0000-0000786A0000}"/>
    <cellStyle name="Output 2 5 3 2 2 2" xfId="27245" xr:uid="{00000000-0005-0000-0000-0000796A0000}"/>
    <cellStyle name="Output 2 5 3 2 3" xfId="27246" xr:uid="{00000000-0005-0000-0000-00007A6A0000}"/>
    <cellStyle name="Output 2 5 3 2 3 2" xfId="27247" xr:uid="{00000000-0005-0000-0000-00007B6A0000}"/>
    <cellStyle name="Output 2 5 3 2 4" xfId="27248" xr:uid="{00000000-0005-0000-0000-00007C6A0000}"/>
    <cellStyle name="Output 2 5 3 3" xfId="27249" xr:uid="{00000000-0005-0000-0000-00007D6A0000}"/>
    <cellStyle name="Output 2 5 3 3 2" xfId="27250" xr:uid="{00000000-0005-0000-0000-00007E6A0000}"/>
    <cellStyle name="Output 2 5 3 4" xfId="27251" xr:uid="{00000000-0005-0000-0000-00007F6A0000}"/>
    <cellStyle name="Output 2 5 3 4 2" xfId="27252" xr:uid="{00000000-0005-0000-0000-0000806A0000}"/>
    <cellStyle name="Output 2 5 3 5" xfId="27253" xr:uid="{00000000-0005-0000-0000-0000816A0000}"/>
    <cellStyle name="Output 2 5 3 5 2" xfId="27254" xr:uid="{00000000-0005-0000-0000-0000826A0000}"/>
    <cellStyle name="Output 2 5 3 6" xfId="27255" xr:uid="{00000000-0005-0000-0000-0000836A0000}"/>
    <cellStyle name="Output 2 5 3 6 2" xfId="27256" xr:uid="{00000000-0005-0000-0000-0000846A0000}"/>
    <cellStyle name="Output 2 5 3 7" xfId="27257" xr:uid="{00000000-0005-0000-0000-0000856A0000}"/>
    <cellStyle name="Output 2 5 3 7 2" xfId="27258" xr:uid="{00000000-0005-0000-0000-0000866A0000}"/>
    <cellStyle name="Output 2 5 3 8" xfId="27259" xr:uid="{00000000-0005-0000-0000-0000876A0000}"/>
    <cellStyle name="Output 2 5 4" xfId="27260" xr:uid="{00000000-0005-0000-0000-0000886A0000}"/>
    <cellStyle name="Output 2 5 4 2" xfId="27261" xr:uid="{00000000-0005-0000-0000-0000896A0000}"/>
    <cellStyle name="Output 2 5 4 2 2" xfId="27262" xr:uid="{00000000-0005-0000-0000-00008A6A0000}"/>
    <cellStyle name="Output 2 5 4 3" xfId="27263" xr:uid="{00000000-0005-0000-0000-00008B6A0000}"/>
    <cellStyle name="Output 2 5 4 3 2" xfId="27264" xr:uid="{00000000-0005-0000-0000-00008C6A0000}"/>
    <cellStyle name="Output 2 5 4 4" xfId="27265" xr:uid="{00000000-0005-0000-0000-00008D6A0000}"/>
    <cellStyle name="Output 2 5 4 4 2" xfId="27266" xr:uid="{00000000-0005-0000-0000-00008E6A0000}"/>
    <cellStyle name="Output 2 5 4 5" xfId="27267" xr:uid="{00000000-0005-0000-0000-00008F6A0000}"/>
    <cellStyle name="Output 2 5 4 6" xfId="27268" xr:uid="{00000000-0005-0000-0000-0000906A0000}"/>
    <cellStyle name="Output 2 5 5" xfId="27269" xr:uid="{00000000-0005-0000-0000-0000916A0000}"/>
    <cellStyle name="Output 2 5 5 2" xfId="27270" xr:uid="{00000000-0005-0000-0000-0000926A0000}"/>
    <cellStyle name="Output 2 5 5 3" xfId="27271" xr:uid="{00000000-0005-0000-0000-0000936A0000}"/>
    <cellStyle name="Output 2 5 6" xfId="27272" xr:uid="{00000000-0005-0000-0000-0000946A0000}"/>
    <cellStyle name="Output 2 5 6 2" xfId="27273" xr:uid="{00000000-0005-0000-0000-0000956A0000}"/>
    <cellStyle name="Output 2 5 7" xfId="27274" xr:uid="{00000000-0005-0000-0000-0000966A0000}"/>
    <cellStyle name="Output 2 5 7 2" xfId="27275" xr:uid="{00000000-0005-0000-0000-0000976A0000}"/>
    <cellStyle name="Output 2 5 8" xfId="27276" xr:uid="{00000000-0005-0000-0000-0000986A0000}"/>
    <cellStyle name="Output 2 5 8 2" xfId="27277" xr:uid="{00000000-0005-0000-0000-0000996A0000}"/>
    <cellStyle name="Output 2 5 9" xfId="27278" xr:uid="{00000000-0005-0000-0000-00009A6A0000}"/>
    <cellStyle name="Output 2 5 9 2" xfId="27279" xr:uid="{00000000-0005-0000-0000-00009B6A0000}"/>
    <cellStyle name="Output 2 6" xfId="27280" xr:uid="{00000000-0005-0000-0000-00009C6A0000}"/>
    <cellStyle name="Output 2 6 2" xfId="27281" xr:uid="{00000000-0005-0000-0000-00009D6A0000}"/>
    <cellStyle name="Output 2 6 2 2" xfId="27282" xr:uid="{00000000-0005-0000-0000-00009E6A0000}"/>
    <cellStyle name="Output 2 6 2 2 2" xfId="27283" xr:uid="{00000000-0005-0000-0000-00009F6A0000}"/>
    <cellStyle name="Output 2 6 2 2 2 2" xfId="27284" xr:uid="{00000000-0005-0000-0000-0000A06A0000}"/>
    <cellStyle name="Output 2 6 2 2 3" xfId="27285" xr:uid="{00000000-0005-0000-0000-0000A16A0000}"/>
    <cellStyle name="Output 2 6 2 2 3 2" xfId="27286" xr:uid="{00000000-0005-0000-0000-0000A26A0000}"/>
    <cellStyle name="Output 2 6 2 2 4" xfId="27287" xr:uid="{00000000-0005-0000-0000-0000A36A0000}"/>
    <cellStyle name="Output 2 6 2 3" xfId="27288" xr:uid="{00000000-0005-0000-0000-0000A46A0000}"/>
    <cellStyle name="Output 2 6 2 3 2" xfId="27289" xr:uid="{00000000-0005-0000-0000-0000A56A0000}"/>
    <cellStyle name="Output 2 6 2 4" xfId="27290" xr:uid="{00000000-0005-0000-0000-0000A66A0000}"/>
    <cellStyle name="Output 2 6 2 4 2" xfId="27291" xr:uid="{00000000-0005-0000-0000-0000A76A0000}"/>
    <cellStyle name="Output 2 6 2 5" xfId="27292" xr:uid="{00000000-0005-0000-0000-0000A86A0000}"/>
    <cellStyle name="Output 2 6 2 5 2" xfId="27293" xr:uid="{00000000-0005-0000-0000-0000A96A0000}"/>
    <cellStyle name="Output 2 6 2 6" xfId="27294" xr:uid="{00000000-0005-0000-0000-0000AA6A0000}"/>
    <cellStyle name="Output 2 6 2 6 2" xfId="27295" xr:uid="{00000000-0005-0000-0000-0000AB6A0000}"/>
    <cellStyle name="Output 2 6 2 7" xfId="27296" xr:uid="{00000000-0005-0000-0000-0000AC6A0000}"/>
    <cellStyle name="Output 2 6 2 7 2" xfId="27297" xr:uid="{00000000-0005-0000-0000-0000AD6A0000}"/>
    <cellStyle name="Output 2 6 2 8" xfId="27298" xr:uid="{00000000-0005-0000-0000-0000AE6A0000}"/>
    <cellStyle name="Output 2 6 3" xfId="27299" xr:uid="{00000000-0005-0000-0000-0000AF6A0000}"/>
    <cellStyle name="Output 2 6 3 2" xfId="27300" xr:uid="{00000000-0005-0000-0000-0000B06A0000}"/>
    <cellStyle name="Output 2 6 3 2 2" xfId="27301" xr:uid="{00000000-0005-0000-0000-0000B16A0000}"/>
    <cellStyle name="Output 2 6 3 3" xfId="27302" xr:uid="{00000000-0005-0000-0000-0000B26A0000}"/>
    <cellStyle name="Output 2 6 3 3 2" xfId="27303" xr:uid="{00000000-0005-0000-0000-0000B36A0000}"/>
    <cellStyle name="Output 2 6 3 4" xfId="27304" xr:uid="{00000000-0005-0000-0000-0000B46A0000}"/>
    <cellStyle name="Output 2 6 3 4 2" xfId="27305" xr:uid="{00000000-0005-0000-0000-0000B56A0000}"/>
    <cellStyle name="Output 2 6 3 5" xfId="27306" xr:uid="{00000000-0005-0000-0000-0000B66A0000}"/>
    <cellStyle name="Output 2 6 3 6" xfId="27307" xr:uid="{00000000-0005-0000-0000-0000B76A0000}"/>
    <cellStyle name="Output 2 6 4" xfId="27308" xr:uid="{00000000-0005-0000-0000-0000B86A0000}"/>
    <cellStyle name="Output 2 6 4 2" xfId="27309" xr:uid="{00000000-0005-0000-0000-0000B96A0000}"/>
    <cellStyle name="Output 2 6 5" xfId="27310" xr:uid="{00000000-0005-0000-0000-0000BA6A0000}"/>
    <cellStyle name="Output 2 6 5 2" xfId="27311" xr:uid="{00000000-0005-0000-0000-0000BB6A0000}"/>
    <cellStyle name="Output 2 6 6" xfId="27312" xr:uid="{00000000-0005-0000-0000-0000BC6A0000}"/>
    <cellStyle name="Output 2 6 6 2" xfId="27313" xr:uid="{00000000-0005-0000-0000-0000BD6A0000}"/>
    <cellStyle name="Output 2 6 7" xfId="27314" xr:uid="{00000000-0005-0000-0000-0000BE6A0000}"/>
    <cellStyle name="Output 2 6 7 2" xfId="27315" xr:uid="{00000000-0005-0000-0000-0000BF6A0000}"/>
    <cellStyle name="Output 2 6 8" xfId="27316" xr:uid="{00000000-0005-0000-0000-0000C06A0000}"/>
    <cellStyle name="Output 2 6 9" xfId="27317" xr:uid="{00000000-0005-0000-0000-0000C16A0000}"/>
    <cellStyle name="Output 2 7" xfId="27318" xr:uid="{00000000-0005-0000-0000-0000C26A0000}"/>
    <cellStyle name="Output 2 7 2" xfId="27319" xr:uid="{00000000-0005-0000-0000-0000C36A0000}"/>
    <cellStyle name="Output 2 7 2 2" xfId="27320" xr:uid="{00000000-0005-0000-0000-0000C46A0000}"/>
    <cellStyle name="Output 2 7 2 2 2" xfId="27321" xr:uid="{00000000-0005-0000-0000-0000C56A0000}"/>
    <cellStyle name="Output 2 7 2 3" xfId="27322" xr:uid="{00000000-0005-0000-0000-0000C66A0000}"/>
    <cellStyle name="Output 2 7 2 4" xfId="27323" xr:uid="{00000000-0005-0000-0000-0000C76A0000}"/>
    <cellStyle name="Output 2 7 2 5" xfId="27324" xr:uid="{00000000-0005-0000-0000-0000C86A0000}"/>
    <cellStyle name="Output 2 7 2 6" xfId="27325" xr:uid="{00000000-0005-0000-0000-0000C96A0000}"/>
    <cellStyle name="Output 2 7 3" xfId="27326" xr:uid="{00000000-0005-0000-0000-0000CA6A0000}"/>
    <cellStyle name="Output 2 7 3 2" xfId="27327" xr:uid="{00000000-0005-0000-0000-0000CB6A0000}"/>
    <cellStyle name="Output 2 7 3 2 2" xfId="27328" xr:uid="{00000000-0005-0000-0000-0000CC6A0000}"/>
    <cellStyle name="Output 2 7 3 3" xfId="27329" xr:uid="{00000000-0005-0000-0000-0000CD6A0000}"/>
    <cellStyle name="Output 2 7 3 4" xfId="27330" xr:uid="{00000000-0005-0000-0000-0000CE6A0000}"/>
    <cellStyle name="Output 2 7 3 5" xfId="27331" xr:uid="{00000000-0005-0000-0000-0000CF6A0000}"/>
    <cellStyle name="Output 2 7 3 6" xfId="27332" xr:uid="{00000000-0005-0000-0000-0000D06A0000}"/>
    <cellStyle name="Output 2 7 4" xfId="27333" xr:uid="{00000000-0005-0000-0000-0000D16A0000}"/>
    <cellStyle name="Output 2 7 4 2" xfId="27334" xr:uid="{00000000-0005-0000-0000-0000D26A0000}"/>
    <cellStyle name="Output 2 7 5" xfId="27335" xr:uid="{00000000-0005-0000-0000-0000D36A0000}"/>
    <cellStyle name="Output 2 7 5 2" xfId="27336" xr:uid="{00000000-0005-0000-0000-0000D46A0000}"/>
    <cellStyle name="Output 2 7 6" xfId="27337" xr:uid="{00000000-0005-0000-0000-0000D56A0000}"/>
    <cellStyle name="Output 2 7 7" xfId="27338" xr:uid="{00000000-0005-0000-0000-0000D66A0000}"/>
    <cellStyle name="Output 2 7 8" xfId="27339" xr:uid="{00000000-0005-0000-0000-0000D76A0000}"/>
    <cellStyle name="Output 2 8" xfId="27340" xr:uid="{00000000-0005-0000-0000-0000D86A0000}"/>
    <cellStyle name="Output 2 8 2" xfId="27341" xr:uid="{00000000-0005-0000-0000-0000D96A0000}"/>
    <cellStyle name="Output 2 8 2 2" xfId="27342" xr:uid="{00000000-0005-0000-0000-0000DA6A0000}"/>
    <cellStyle name="Output 2 8 2 2 2" xfId="27343" xr:uid="{00000000-0005-0000-0000-0000DB6A0000}"/>
    <cellStyle name="Output 2 8 2 3" xfId="27344" xr:uid="{00000000-0005-0000-0000-0000DC6A0000}"/>
    <cellStyle name="Output 2 8 2 4" xfId="27345" xr:uid="{00000000-0005-0000-0000-0000DD6A0000}"/>
    <cellStyle name="Output 2 8 2 5" xfId="27346" xr:uid="{00000000-0005-0000-0000-0000DE6A0000}"/>
    <cellStyle name="Output 2 8 2 6" xfId="27347" xr:uid="{00000000-0005-0000-0000-0000DF6A0000}"/>
    <cellStyle name="Output 2 8 3" xfId="27348" xr:uid="{00000000-0005-0000-0000-0000E06A0000}"/>
    <cellStyle name="Output 2 8 3 2" xfId="27349" xr:uid="{00000000-0005-0000-0000-0000E16A0000}"/>
    <cellStyle name="Output 2 8 3 2 2" xfId="27350" xr:uid="{00000000-0005-0000-0000-0000E26A0000}"/>
    <cellStyle name="Output 2 8 3 3" xfId="27351" xr:uid="{00000000-0005-0000-0000-0000E36A0000}"/>
    <cellStyle name="Output 2 8 3 4" xfId="27352" xr:uid="{00000000-0005-0000-0000-0000E46A0000}"/>
    <cellStyle name="Output 2 8 3 5" xfId="27353" xr:uid="{00000000-0005-0000-0000-0000E56A0000}"/>
    <cellStyle name="Output 2 8 3 6" xfId="27354" xr:uid="{00000000-0005-0000-0000-0000E66A0000}"/>
    <cellStyle name="Output 2 8 4" xfId="27355" xr:uid="{00000000-0005-0000-0000-0000E76A0000}"/>
    <cellStyle name="Output 2 8 4 2" xfId="27356" xr:uid="{00000000-0005-0000-0000-0000E86A0000}"/>
    <cellStyle name="Output 2 8 5" xfId="27357" xr:uid="{00000000-0005-0000-0000-0000E96A0000}"/>
    <cellStyle name="Output 2 8 6" xfId="27358" xr:uid="{00000000-0005-0000-0000-0000EA6A0000}"/>
    <cellStyle name="Output 2 8 7" xfId="27359" xr:uid="{00000000-0005-0000-0000-0000EB6A0000}"/>
    <cellStyle name="Output 2 8 8" xfId="27360" xr:uid="{00000000-0005-0000-0000-0000EC6A0000}"/>
    <cellStyle name="Output 2 9" xfId="27361" xr:uid="{00000000-0005-0000-0000-0000ED6A0000}"/>
    <cellStyle name="Output 2 9 2" xfId="27362" xr:uid="{00000000-0005-0000-0000-0000EE6A0000}"/>
    <cellStyle name="paint" xfId="27363" xr:uid="{00000000-0005-0000-0000-0000EF6A0000}"/>
    <cellStyle name="paint 2" xfId="27364" xr:uid="{00000000-0005-0000-0000-0000F06A0000}"/>
    <cellStyle name="paint 2 2" xfId="27365" xr:uid="{00000000-0005-0000-0000-0000F16A0000}"/>
    <cellStyle name="paint 2 3" xfId="27366" xr:uid="{00000000-0005-0000-0000-0000F26A0000}"/>
    <cellStyle name="paint 3" xfId="27367" xr:uid="{00000000-0005-0000-0000-0000F36A0000}"/>
    <cellStyle name="paint 3 2" xfId="27368" xr:uid="{00000000-0005-0000-0000-0000F46A0000}"/>
    <cellStyle name="paint 3 3" xfId="27369" xr:uid="{00000000-0005-0000-0000-0000F56A0000}"/>
    <cellStyle name="paint 4" xfId="27370" xr:uid="{00000000-0005-0000-0000-0000F66A0000}"/>
    <cellStyle name="Percent [0]" xfId="27371" xr:uid="{00000000-0005-0000-0000-0000F76A0000}"/>
    <cellStyle name="Percent [0] 2" xfId="27372" xr:uid="{00000000-0005-0000-0000-0000F86A0000}"/>
    <cellStyle name="Percent [0] 2 2" xfId="27373" xr:uid="{00000000-0005-0000-0000-0000F96A0000}"/>
    <cellStyle name="Percent [0] 2 3" xfId="27374" xr:uid="{00000000-0005-0000-0000-0000FA6A0000}"/>
    <cellStyle name="Percent [0] 3" xfId="27375" xr:uid="{00000000-0005-0000-0000-0000FB6A0000}"/>
    <cellStyle name="Percent [0] 3 2" xfId="27376" xr:uid="{00000000-0005-0000-0000-0000FC6A0000}"/>
    <cellStyle name="Percent [0] 3 3" xfId="27377" xr:uid="{00000000-0005-0000-0000-0000FD6A0000}"/>
    <cellStyle name="Percent [0] 4" xfId="27378" xr:uid="{00000000-0005-0000-0000-0000FE6A0000}"/>
    <cellStyle name="Percent [00]" xfId="27379" xr:uid="{00000000-0005-0000-0000-0000FF6A0000}"/>
    <cellStyle name="Percent [00] 2" xfId="27380" xr:uid="{00000000-0005-0000-0000-0000006B0000}"/>
    <cellStyle name="Percent [00] 2 2" xfId="27381" xr:uid="{00000000-0005-0000-0000-0000016B0000}"/>
    <cellStyle name="Percent [00] 2 3" xfId="27382" xr:uid="{00000000-0005-0000-0000-0000026B0000}"/>
    <cellStyle name="Percent [00] 3" xfId="27383" xr:uid="{00000000-0005-0000-0000-0000036B0000}"/>
    <cellStyle name="Percent [00] 3 2" xfId="27384" xr:uid="{00000000-0005-0000-0000-0000046B0000}"/>
    <cellStyle name="Percent [00] 3 3" xfId="27385" xr:uid="{00000000-0005-0000-0000-0000056B0000}"/>
    <cellStyle name="Percent [00] 4" xfId="27386" xr:uid="{00000000-0005-0000-0000-0000066B0000}"/>
    <cellStyle name="Percent [2]" xfId="27387" xr:uid="{00000000-0005-0000-0000-0000076B0000}"/>
    <cellStyle name="Percent [2] 2" xfId="27388" xr:uid="{00000000-0005-0000-0000-0000086B0000}"/>
    <cellStyle name="Percent [2] 2 2" xfId="27389" xr:uid="{00000000-0005-0000-0000-0000096B0000}"/>
    <cellStyle name="Percent [2] 2 3" xfId="27390" xr:uid="{00000000-0005-0000-0000-00000A6B0000}"/>
    <cellStyle name="Percent [2] 3" xfId="27391" xr:uid="{00000000-0005-0000-0000-00000B6B0000}"/>
    <cellStyle name="Percent [2] 3 2" xfId="27392" xr:uid="{00000000-0005-0000-0000-00000C6B0000}"/>
    <cellStyle name="Percent [2] 3 3" xfId="27393" xr:uid="{00000000-0005-0000-0000-00000D6B0000}"/>
    <cellStyle name="Percent [2] 4" xfId="27394" xr:uid="{00000000-0005-0000-0000-00000E6B0000}"/>
    <cellStyle name="Percent 11" xfId="27395" xr:uid="{00000000-0005-0000-0000-00000F6B0000}"/>
    <cellStyle name="Percent 11 2" xfId="27396" xr:uid="{00000000-0005-0000-0000-0000106B0000}"/>
    <cellStyle name="Percent 11 2 2" xfId="27397" xr:uid="{00000000-0005-0000-0000-0000116B0000}"/>
    <cellStyle name="Percent 11 2 3" xfId="27398" xr:uid="{00000000-0005-0000-0000-0000126B0000}"/>
    <cellStyle name="Percent 11 3" xfId="27399" xr:uid="{00000000-0005-0000-0000-0000136B0000}"/>
    <cellStyle name="Percent 11 3 2" xfId="27400" xr:uid="{00000000-0005-0000-0000-0000146B0000}"/>
    <cellStyle name="Percent 11 3 3" xfId="27401" xr:uid="{00000000-0005-0000-0000-0000156B0000}"/>
    <cellStyle name="Percent 11 4" xfId="27402" xr:uid="{00000000-0005-0000-0000-0000166B0000}"/>
    <cellStyle name="Percent 2" xfId="27403" xr:uid="{00000000-0005-0000-0000-0000176B0000}"/>
    <cellStyle name="Percent 2 2" xfId="27404" xr:uid="{00000000-0005-0000-0000-0000186B0000}"/>
    <cellStyle name="Percent 2 2 2" xfId="27405" xr:uid="{00000000-0005-0000-0000-0000196B0000}"/>
    <cellStyle name="Percent 2 2 2 2" xfId="27406" xr:uid="{00000000-0005-0000-0000-00001A6B0000}"/>
    <cellStyle name="Percent 2 2 2 3" xfId="27407" xr:uid="{00000000-0005-0000-0000-00001B6B0000}"/>
    <cellStyle name="Percent 2 2 3" xfId="27408" xr:uid="{00000000-0005-0000-0000-00001C6B0000}"/>
    <cellStyle name="Percent 2 2 3 2" xfId="27409" xr:uid="{00000000-0005-0000-0000-00001D6B0000}"/>
    <cellStyle name="Percent 2 2 3 3" xfId="27410" xr:uid="{00000000-0005-0000-0000-00001E6B0000}"/>
    <cellStyle name="Percent 2 2 4" xfId="27411" xr:uid="{00000000-0005-0000-0000-00001F6B0000}"/>
    <cellStyle name="Percent 2 2 4 2" xfId="27412" xr:uid="{00000000-0005-0000-0000-0000206B0000}"/>
    <cellStyle name="Percent 2 3" xfId="27413" xr:uid="{00000000-0005-0000-0000-0000216B0000}"/>
    <cellStyle name="Percent 2 3 2" xfId="27414" xr:uid="{00000000-0005-0000-0000-0000226B0000}"/>
    <cellStyle name="Percent 2 3 3" xfId="27415" xr:uid="{00000000-0005-0000-0000-0000236B0000}"/>
    <cellStyle name="Percent 2 4" xfId="27416" xr:uid="{00000000-0005-0000-0000-0000246B0000}"/>
    <cellStyle name="Percent 2 4 2" xfId="27417" xr:uid="{00000000-0005-0000-0000-0000256B0000}"/>
    <cellStyle name="Percent 2 4 3" xfId="27418" xr:uid="{00000000-0005-0000-0000-0000266B0000}"/>
    <cellStyle name="Percent 2 5" xfId="27419" xr:uid="{00000000-0005-0000-0000-0000276B0000}"/>
    <cellStyle name="Percent 2 6" xfId="27420" xr:uid="{00000000-0005-0000-0000-0000286B0000}"/>
    <cellStyle name="Percent 2 7" xfId="56869" xr:uid="{00000000-0005-0000-0000-0000296B0000}"/>
    <cellStyle name="Percent 3" xfId="27421" xr:uid="{00000000-0005-0000-0000-00002A6B0000}"/>
    <cellStyle name="Percent 3 2" xfId="27422" xr:uid="{00000000-0005-0000-0000-00002B6B0000}"/>
    <cellStyle name="Percent 3 2 2" xfId="27423" xr:uid="{00000000-0005-0000-0000-00002C6B0000}"/>
    <cellStyle name="Percent 3 2 2 2" xfId="27424" xr:uid="{00000000-0005-0000-0000-00002D6B0000}"/>
    <cellStyle name="Percent 3 2 2 2 2" xfId="27425" xr:uid="{00000000-0005-0000-0000-00002E6B0000}"/>
    <cellStyle name="Percent 3 2 2 2 3" xfId="27426" xr:uid="{00000000-0005-0000-0000-00002F6B0000}"/>
    <cellStyle name="Percent 3 2 2 3" xfId="27427" xr:uid="{00000000-0005-0000-0000-0000306B0000}"/>
    <cellStyle name="Percent 3 2 2 3 2" xfId="27428" xr:uid="{00000000-0005-0000-0000-0000316B0000}"/>
    <cellStyle name="Percent 3 2 2 3 3" xfId="27429" xr:uid="{00000000-0005-0000-0000-0000326B0000}"/>
    <cellStyle name="Percent 3 2 2 4" xfId="27430" xr:uid="{00000000-0005-0000-0000-0000336B0000}"/>
    <cellStyle name="Percent 3 2 3" xfId="27431" xr:uid="{00000000-0005-0000-0000-0000346B0000}"/>
    <cellStyle name="Percent 3 2 3 2" xfId="27432" xr:uid="{00000000-0005-0000-0000-0000356B0000}"/>
    <cellStyle name="Percent 3 2 3 3" xfId="27433" xr:uid="{00000000-0005-0000-0000-0000366B0000}"/>
    <cellStyle name="Percent 3 2 4" xfId="27434" xr:uid="{00000000-0005-0000-0000-0000376B0000}"/>
    <cellStyle name="Percent 3 2 4 2" xfId="27435" xr:uid="{00000000-0005-0000-0000-0000386B0000}"/>
    <cellStyle name="Percent 3 2 4 3" xfId="27436" xr:uid="{00000000-0005-0000-0000-0000396B0000}"/>
    <cellStyle name="Percent 3 2 5" xfId="27437" xr:uid="{00000000-0005-0000-0000-00003A6B0000}"/>
    <cellStyle name="Percent 3 3" xfId="27438" xr:uid="{00000000-0005-0000-0000-00003B6B0000}"/>
    <cellStyle name="Percent 3 3 2" xfId="27439" xr:uid="{00000000-0005-0000-0000-00003C6B0000}"/>
    <cellStyle name="Percent 3 3 3" xfId="27440" xr:uid="{00000000-0005-0000-0000-00003D6B0000}"/>
    <cellStyle name="Percent 3 4" xfId="27441" xr:uid="{00000000-0005-0000-0000-00003E6B0000}"/>
    <cellStyle name="Percent 3 4 2" xfId="27442" xr:uid="{00000000-0005-0000-0000-00003F6B0000}"/>
    <cellStyle name="Percent 3 4 3" xfId="27443" xr:uid="{00000000-0005-0000-0000-0000406B0000}"/>
    <cellStyle name="Percent 3 5" xfId="27444" xr:uid="{00000000-0005-0000-0000-0000416B0000}"/>
    <cellStyle name="Percent 3 6" xfId="27445" xr:uid="{00000000-0005-0000-0000-0000426B0000}"/>
    <cellStyle name="Percent 4" xfId="27446" xr:uid="{00000000-0005-0000-0000-0000436B0000}"/>
    <cellStyle name="Percent 4 2" xfId="27447" xr:uid="{00000000-0005-0000-0000-0000446B0000}"/>
    <cellStyle name="Percent 4 2 2" xfId="27448" xr:uid="{00000000-0005-0000-0000-0000456B0000}"/>
    <cellStyle name="Percent 4 2 2 2" xfId="27449" xr:uid="{00000000-0005-0000-0000-0000466B0000}"/>
    <cellStyle name="Percent 4 2 2 2 2" xfId="27450" xr:uid="{00000000-0005-0000-0000-0000476B0000}"/>
    <cellStyle name="Percent 4 2 2 2 3" xfId="27451" xr:uid="{00000000-0005-0000-0000-0000486B0000}"/>
    <cellStyle name="Percent 4 2 2 3" xfId="27452" xr:uid="{00000000-0005-0000-0000-0000496B0000}"/>
    <cellStyle name="Percent 4 2 2 3 2" xfId="27453" xr:uid="{00000000-0005-0000-0000-00004A6B0000}"/>
    <cellStyle name="Percent 4 2 2 3 3" xfId="27454" xr:uid="{00000000-0005-0000-0000-00004B6B0000}"/>
    <cellStyle name="Percent 4 2 2 4" xfId="27455" xr:uid="{00000000-0005-0000-0000-00004C6B0000}"/>
    <cellStyle name="Percent 4 2 3" xfId="27456" xr:uid="{00000000-0005-0000-0000-00004D6B0000}"/>
    <cellStyle name="Percent 4 2 3 2" xfId="27457" xr:uid="{00000000-0005-0000-0000-00004E6B0000}"/>
    <cellStyle name="Percent 4 2 3 2 2" xfId="27458" xr:uid="{00000000-0005-0000-0000-00004F6B0000}"/>
    <cellStyle name="Percent 4 2 3 2 3" xfId="27459" xr:uid="{00000000-0005-0000-0000-0000506B0000}"/>
    <cellStyle name="Percent 4 2 3 3" xfId="27460" xr:uid="{00000000-0005-0000-0000-0000516B0000}"/>
    <cellStyle name="Percent 4 2 3 3 2" xfId="27461" xr:uid="{00000000-0005-0000-0000-0000526B0000}"/>
    <cellStyle name="Percent 4 2 3 3 3" xfId="27462" xr:uid="{00000000-0005-0000-0000-0000536B0000}"/>
    <cellStyle name="Percent 4 2 3 4" xfId="27463" xr:uid="{00000000-0005-0000-0000-0000546B0000}"/>
    <cellStyle name="Percent 4 2 4" xfId="27464" xr:uid="{00000000-0005-0000-0000-0000556B0000}"/>
    <cellStyle name="Percent 4 2 4 2" xfId="27465" xr:uid="{00000000-0005-0000-0000-0000566B0000}"/>
    <cellStyle name="Percent 4 2 4 3" xfId="27466" xr:uid="{00000000-0005-0000-0000-0000576B0000}"/>
    <cellStyle name="Percent 4 2 5" xfId="27467" xr:uid="{00000000-0005-0000-0000-0000586B0000}"/>
    <cellStyle name="Percent 4 2 5 2" xfId="27468" xr:uid="{00000000-0005-0000-0000-0000596B0000}"/>
    <cellStyle name="Percent 4 2 5 3" xfId="27469" xr:uid="{00000000-0005-0000-0000-00005A6B0000}"/>
    <cellStyle name="Percent 4 2 6" xfId="27470" xr:uid="{00000000-0005-0000-0000-00005B6B0000}"/>
    <cellStyle name="Percent 4 3" xfId="27471" xr:uid="{00000000-0005-0000-0000-00005C6B0000}"/>
    <cellStyle name="Percent 4 3 2" xfId="27472" xr:uid="{00000000-0005-0000-0000-00005D6B0000}"/>
    <cellStyle name="Percent 4 3 3" xfId="27473" xr:uid="{00000000-0005-0000-0000-00005E6B0000}"/>
    <cellStyle name="Percent 4 4" xfId="27474" xr:uid="{00000000-0005-0000-0000-00005F6B0000}"/>
    <cellStyle name="Percent 4 4 2" xfId="27475" xr:uid="{00000000-0005-0000-0000-0000606B0000}"/>
    <cellStyle name="Percent 4 4 3" xfId="27476" xr:uid="{00000000-0005-0000-0000-0000616B0000}"/>
    <cellStyle name="Percent 4 5" xfId="27477" xr:uid="{00000000-0005-0000-0000-0000626B0000}"/>
    <cellStyle name="Percent 4 6" xfId="27478" xr:uid="{00000000-0005-0000-0000-0000636B0000}"/>
    <cellStyle name="Percent 5" xfId="27479" xr:uid="{00000000-0005-0000-0000-0000646B0000}"/>
    <cellStyle name="Percent 5 2" xfId="27480" xr:uid="{00000000-0005-0000-0000-0000656B0000}"/>
    <cellStyle name="Percent 5 2 2" xfId="27481" xr:uid="{00000000-0005-0000-0000-0000666B0000}"/>
    <cellStyle name="Percent 5 2 3" xfId="27482" xr:uid="{00000000-0005-0000-0000-0000676B0000}"/>
    <cellStyle name="Percent 5 3" xfId="27483" xr:uid="{00000000-0005-0000-0000-0000686B0000}"/>
    <cellStyle name="Percent 5 3 2" xfId="27484" xr:uid="{00000000-0005-0000-0000-0000696B0000}"/>
    <cellStyle name="Percent 5 3 3" xfId="27485" xr:uid="{00000000-0005-0000-0000-00006A6B0000}"/>
    <cellStyle name="Percent 5 4" xfId="27486" xr:uid="{00000000-0005-0000-0000-00006B6B0000}"/>
    <cellStyle name="Percent 6" xfId="27487" xr:uid="{00000000-0005-0000-0000-00006C6B0000}"/>
    <cellStyle name="Percent 6 2" xfId="27488" xr:uid="{00000000-0005-0000-0000-00006D6B0000}"/>
    <cellStyle name="Percent 7" xfId="27489" xr:uid="{00000000-0005-0000-0000-00006E6B0000}"/>
    <cellStyle name="Percent 8" xfId="27490" xr:uid="{00000000-0005-0000-0000-00006F6B0000}"/>
    <cellStyle name="Percent 9" xfId="27491" xr:uid="{00000000-0005-0000-0000-0000706B0000}"/>
    <cellStyle name="Popis" xfId="27492" xr:uid="{00000000-0005-0000-0000-0000716B0000}"/>
    <cellStyle name="Popis 2" xfId="27493" xr:uid="{00000000-0005-0000-0000-0000726B0000}"/>
    <cellStyle name="Popis 2 2" xfId="27494" xr:uid="{00000000-0005-0000-0000-0000736B0000}"/>
    <cellStyle name="Popis 2 3" xfId="27495" xr:uid="{00000000-0005-0000-0000-0000746B0000}"/>
    <cellStyle name="Popis 3" xfId="27496" xr:uid="{00000000-0005-0000-0000-0000756B0000}"/>
    <cellStyle name="Popis 3 2" xfId="27497" xr:uid="{00000000-0005-0000-0000-0000766B0000}"/>
    <cellStyle name="Popis 3 3" xfId="27498" xr:uid="{00000000-0005-0000-0000-0000776B0000}"/>
    <cellStyle name="Popis 4" xfId="27499" xr:uid="{00000000-0005-0000-0000-0000786B0000}"/>
    <cellStyle name="PrePop Currency (0)" xfId="27500" xr:uid="{00000000-0005-0000-0000-0000796B0000}"/>
    <cellStyle name="PrePop Currency (2)" xfId="27501" xr:uid="{00000000-0005-0000-0000-00007A6B0000}"/>
    <cellStyle name="PrePop Currency (2) 2" xfId="27502" xr:uid="{00000000-0005-0000-0000-00007B6B0000}"/>
    <cellStyle name="PrePop Currency (2) 2 2" xfId="27503" xr:uid="{00000000-0005-0000-0000-00007C6B0000}"/>
    <cellStyle name="PrePop Currency (2) 2 3" xfId="27504" xr:uid="{00000000-0005-0000-0000-00007D6B0000}"/>
    <cellStyle name="PrePop Currency (2) 3" xfId="27505" xr:uid="{00000000-0005-0000-0000-00007E6B0000}"/>
    <cellStyle name="PrePop Currency (2) 3 2" xfId="27506" xr:uid="{00000000-0005-0000-0000-00007F6B0000}"/>
    <cellStyle name="PrePop Currency (2) 3 3" xfId="27507" xr:uid="{00000000-0005-0000-0000-0000806B0000}"/>
    <cellStyle name="PrePop Currency (2) 4" xfId="27508" xr:uid="{00000000-0005-0000-0000-0000816B0000}"/>
    <cellStyle name="PrePop Units (0)" xfId="27509" xr:uid="{00000000-0005-0000-0000-0000826B0000}"/>
    <cellStyle name="PrePop Units (1)" xfId="27510" xr:uid="{00000000-0005-0000-0000-0000836B0000}"/>
    <cellStyle name="PrePop Units (2)" xfId="27511" xr:uid="{00000000-0005-0000-0000-0000846B0000}"/>
    <cellStyle name="PrePop Units (2) 2" xfId="27512" xr:uid="{00000000-0005-0000-0000-0000856B0000}"/>
    <cellStyle name="PrePop Units (2) 2 2" xfId="27513" xr:uid="{00000000-0005-0000-0000-0000866B0000}"/>
    <cellStyle name="PrePop Units (2) 2 3" xfId="27514" xr:uid="{00000000-0005-0000-0000-0000876B0000}"/>
    <cellStyle name="PrePop Units (2) 3" xfId="27515" xr:uid="{00000000-0005-0000-0000-0000886B0000}"/>
    <cellStyle name="PrePop Units (2) 3 2" xfId="27516" xr:uid="{00000000-0005-0000-0000-0000896B0000}"/>
    <cellStyle name="PrePop Units (2) 3 3" xfId="27517" xr:uid="{00000000-0005-0000-0000-00008A6B0000}"/>
    <cellStyle name="PrePop Units (2) 4" xfId="27518" xr:uid="{00000000-0005-0000-0000-00008B6B0000}"/>
    <cellStyle name="Rate" xfId="27519" xr:uid="{00000000-0005-0000-0000-00008C6B0000}"/>
    <cellStyle name="Rate 2" xfId="27520" xr:uid="{00000000-0005-0000-0000-00008D6B0000}"/>
    <cellStyle name="Rate 2 2" xfId="27521" xr:uid="{00000000-0005-0000-0000-00008E6B0000}"/>
    <cellStyle name="Rate 2 3" xfId="27522" xr:uid="{00000000-0005-0000-0000-00008F6B0000}"/>
    <cellStyle name="Rate 3" xfId="27523" xr:uid="{00000000-0005-0000-0000-0000906B0000}"/>
    <cellStyle name="Rate 3 2" xfId="27524" xr:uid="{00000000-0005-0000-0000-0000916B0000}"/>
    <cellStyle name="Rate 3 3" xfId="27525" xr:uid="{00000000-0005-0000-0000-0000926B0000}"/>
    <cellStyle name="Rate 4" xfId="27526" xr:uid="{00000000-0005-0000-0000-0000936B0000}"/>
    <cellStyle name="RateBold" xfId="27527" xr:uid="{00000000-0005-0000-0000-0000946B0000}"/>
    <cellStyle name="RateBold 2" xfId="27528" xr:uid="{00000000-0005-0000-0000-0000956B0000}"/>
    <cellStyle name="RateBold 2 2" xfId="27529" xr:uid="{00000000-0005-0000-0000-0000966B0000}"/>
    <cellStyle name="RateBold 2 3" xfId="27530" xr:uid="{00000000-0005-0000-0000-0000976B0000}"/>
    <cellStyle name="RateBold 3" xfId="27531" xr:uid="{00000000-0005-0000-0000-0000986B0000}"/>
    <cellStyle name="RateBold 3 2" xfId="27532" xr:uid="{00000000-0005-0000-0000-0000996B0000}"/>
    <cellStyle name="RateBold 3 3" xfId="27533" xr:uid="{00000000-0005-0000-0000-00009A6B0000}"/>
    <cellStyle name="RateBold 4" xfId="27534" xr:uid="{00000000-0005-0000-0000-00009B6B0000}"/>
    <cellStyle name="Reset  - Style7" xfId="27535" xr:uid="{00000000-0005-0000-0000-00009C6B0000}"/>
    <cellStyle name="Reset  - Style7 2" xfId="27536" xr:uid="{00000000-0005-0000-0000-00009D6B0000}"/>
    <cellStyle name="Reset  - Style7 2 2" xfId="27537" xr:uid="{00000000-0005-0000-0000-00009E6B0000}"/>
    <cellStyle name="Reset  - Style7 2 3" xfId="27538" xr:uid="{00000000-0005-0000-0000-00009F6B0000}"/>
    <cellStyle name="Reset  - Style7 3" xfId="27539" xr:uid="{00000000-0005-0000-0000-0000A06B0000}"/>
    <cellStyle name="Reset  - Style7 3 2" xfId="27540" xr:uid="{00000000-0005-0000-0000-0000A16B0000}"/>
    <cellStyle name="Reset  - Style7 3 3" xfId="27541" xr:uid="{00000000-0005-0000-0000-0000A26B0000}"/>
    <cellStyle name="Reset  - Style7 4" xfId="27542" xr:uid="{00000000-0005-0000-0000-0000A36B0000}"/>
    <cellStyle name="RevList" xfId="27543" xr:uid="{00000000-0005-0000-0000-0000A46B0000}"/>
    <cellStyle name="RevList 2" xfId="27544" xr:uid="{00000000-0005-0000-0000-0000A56B0000}"/>
    <cellStyle name="RevList 2 2" xfId="27545" xr:uid="{00000000-0005-0000-0000-0000A66B0000}"/>
    <cellStyle name="RevList 2 3" xfId="27546" xr:uid="{00000000-0005-0000-0000-0000A76B0000}"/>
    <cellStyle name="RevList 3" xfId="27547" xr:uid="{00000000-0005-0000-0000-0000A86B0000}"/>
    <cellStyle name="RevList 3 2" xfId="27548" xr:uid="{00000000-0005-0000-0000-0000A96B0000}"/>
    <cellStyle name="RevList 3 3" xfId="27549" xr:uid="{00000000-0005-0000-0000-0000AA6B0000}"/>
    <cellStyle name="RevList 4" xfId="27550" xr:uid="{00000000-0005-0000-0000-0000AB6B0000}"/>
    <cellStyle name="sebi" xfId="27551" xr:uid="{00000000-0005-0000-0000-0000AC6B0000}"/>
    <cellStyle name="Section heading" xfId="27552" xr:uid="{00000000-0005-0000-0000-0000AD6B0000}"/>
    <cellStyle name="Section heading 2" xfId="27553" xr:uid="{00000000-0005-0000-0000-0000AE6B0000}"/>
    <cellStyle name="Section heading 2 2" xfId="27554" xr:uid="{00000000-0005-0000-0000-0000AF6B0000}"/>
    <cellStyle name="Section heading 2 3" xfId="27555" xr:uid="{00000000-0005-0000-0000-0000B06B0000}"/>
    <cellStyle name="Section heading 3" xfId="27556" xr:uid="{00000000-0005-0000-0000-0000B16B0000}"/>
    <cellStyle name="Section Title" xfId="27557" xr:uid="{00000000-0005-0000-0000-0000B26B0000}"/>
    <cellStyle name="Section Title 2" xfId="27558" xr:uid="{00000000-0005-0000-0000-0000B36B0000}"/>
    <cellStyle name="Section Title 2 2" xfId="27559" xr:uid="{00000000-0005-0000-0000-0000B46B0000}"/>
    <cellStyle name="Section Title 2 3" xfId="27560" xr:uid="{00000000-0005-0000-0000-0000B56B0000}"/>
    <cellStyle name="Section Title 3" xfId="27561" xr:uid="{00000000-0005-0000-0000-0000B66B0000}"/>
    <cellStyle name="Section Title 3 2" xfId="27562" xr:uid="{00000000-0005-0000-0000-0000B76B0000}"/>
    <cellStyle name="Section Title 3 3" xfId="27563" xr:uid="{00000000-0005-0000-0000-0000B86B0000}"/>
    <cellStyle name="Section Title 4" xfId="27564" xr:uid="{00000000-0005-0000-0000-0000B96B0000}"/>
    <cellStyle name="Sledovaný hypertextový odkaz" xfId="27565" xr:uid="{00000000-0005-0000-0000-0000BA6B0000}"/>
    <cellStyle name="Sledovaný hypertextový odkaz 2" xfId="27566" xr:uid="{00000000-0005-0000-0000-0000BB6B0000}"/>
    <cellStyle name="Sledovaný hypertextový odkaz 2 2" xfId="27567" xr:uid="{00000000-0005-0000-0000-0000BC6B0000}"/>
    <cellStyle name="Sledovaný hypertextový odkaz 2 3" xfId="27568" xr:uid="{00000000-0005-0000-0000-0000BD6B0000}"/>
    <cellStyle name="Sledovaný hypertextový odkaz 3" xfId="27569" xr:uid="{00000000-0005-0000-0000-0000BE6B0000}"/>
    <cellStyle name="Sledovaný hypertextový odkaz 3 2" xfId="27570" xr:uid="{00000000-0005-0000-0000-0000BF6B0000}"/>
    <cellStyle name="Sledovaný hypertextový odkaz 3 3" xfId="27571" xr:uid="{00000000-0005-0000-0000-0000C06B0000}"/>
    <cellStyle name="Sledovaný hypertextový odkaz 4" xfId="27572" xr:uid="{00000000-0005-0000-0000-0000C16B0000}"/>
    <cellStyle name="Standard_BS14" xfId="27573" xr:uid="{00000000-0005-0000-0000-0000C26B0000}"/>
    <cellStyle name="Style 1" xfId="6" xr:uid="{00000000-0005-0000-0000-0000C36B0000}"/>
    <cellStyle name="Style 1 2" xfId="27574" xr:uid="{00000000-0005-0000-0000-0000C46B0000}"/>
    <cellStyle name="Style 1 2 2" xfId="27575" xr:uid="{00000000-0005-0000-0000-0000C56B0000}"/>
    <cellStyle name="Style 1 2 2 2" xfId="5" xr:uid="{00000000-0005-0000-0000-0000C66B0000}"/>
    <cellStyle name="Style 1 2 2 2 2" xfId="17" xr:uid="{00000000-0005-0000-0000-0000C76B0000}"/>
    <cellStyle name="Style 1 2 2 2 2 2" xfId="27577" xr:uid="{00000000-0005-0000-0000-0000C86B0000}"/>
    <cellStyle name="Style 1 2 2 2 3" xfId="27576" xr:uid="{00000000-0005-0000-0000-0000C96B0000}"/>
    <cellStyle name="Style 1 2 2 3" xfId="27578" xr:uid="{00000000-0005-0000-0000-0000CA6B0000}"/>
    <cellStyle name="Style 1 2 3" xfId="27579" xr:uid="{00000000-0005-0000-0000-0000CB6B0000}"/>
    <cellStyle name="Style 1 2 3 2" xfId="9" xr:uid="{00000000-0005-0000-0000-0000CC6B0000}"/>
    <cellStyle name="Style 1 2 3 3" xfId="27580" xr:uid="{00000000-0005-0000-0000-0000CD6B0000}"/>
    <cellStyle name="Style 1 2 4" xfId="27581" xr:uid="{00000000-0005-0000-0000-0000CE6B0000}"/>
    <cellStyle name="Style 1 3" xfId="27582" xr:uid="{00000000-0005-0000-0000-0000CF6B0000}"/>
    <cellStyle name="Style 1 3 2" xfId="27583" xr:uid="{00000000-0005-0000-0000-0000D06B0000}"/>
    <cellStyle name="Style 1 4" xfId="27584" xr:uid="{00000000-0005-0000-0000-0000D16B0000}"/>
    <cellStyle name="Style 1 4 2" xfId="27585" xr:uid="{00000000-0005-0000-0000-0000D26B0000}"/>
    <cellStyle name="Style 1 5" xfId="27586" xr:uid="{00000000-0005-0000-0000-0000D36B0000}"/>
    <cellStyle name="Style 1 6" xfId="27587" xr:uid="{00000000-0005-0000-0000-0000D46B0000}"/>
    <cellStyle name="Style 1 6 2" xfId="27588" xr:uid="{00000000-0005-0000-0000-0000D56B0000}"/>
    <cellStyle name="Style 1_3.2 M&amp;P BOQ -Bosch Adugodi-17.08.2012" xfId="27589" xr:uid="{00000000-0005-0000-0000-0000D66B0000}"/>
    <cellStyle name="SubDescription" xfId="27590" xr:uid="{00000000-0005-0000-0000-0000D76B0000}"/>
    <cellStyle name="SubDescription 2" xfId="27591" xr:uid="{00000000-0005-0000-0000-0000D86B0000}"/>
    <cellStyle name="SubDescription 2 2" xfId="27592" xr:uid="{00000000-0005-0000-0000-0000D96B0000}"/>
    <cellStyle name="SubDescription 2 3" xfId="27593" xr:uid="{00000000-0005-0000-0000-0000DA6B0000}"/>
    <cellStyle name="SubDescription 3" xfId="27594" xr:uid="{00000000-0005-0000-0000-0000DB6B0000}"/>
    <cellStyle name="SubDescription 3 2" xfId="27595" xr:uid="{00000000-0005-0000-0000-0000DC6B0000}"/>
    <cellStyle name="SubDescription 3 3" xfId="27596" xr:uid="{00000000-0005-0000-0000-0000DD6B0000}"/>
    <cellStyle name="SubDescription 4" xfId="27597" xr:uid="{00000000-0005-0000-0000-0000DE6B0000}"/>
    <cellStyle name="subhead" xfId="27598" xr:uid="{00000000-0005-0000-0000-0000DF6B0000}"/>
    <cellStyle name="subhead 2" xfId="27599" xr:uid="{00000000-0005-0000-0000-0000E06B0000}"/>
    <cellStyle name="subhead 2 2" xfId="27600" xr:uid="{00000000-0005-0000-0000-0000E16B0000}"/>
    <cellStyle name="subhead 2 3" xfId="27601" xr:uid="{00000000-0005-0000-0000-0000E26B0000}"/>
    <cellStyle name="subhead 3" xfId="27602" xr:uid="{00000000-0005-0000-0000-0000E36B0000}"/>
    <cellStyle name="subhead 3 2" xfId="27603" xr:uid="{00000000-0005-0000-0000-0000E46B0000}"/>
    <cellStyle name="subhead 3 3" xfId="27604" xr:uid="{00000000-0005-0000-0000-0000E56B0000}"/>
    <cellStyle name="subhead 4" xfId="27605" xr:uid="{00000000-0005-0000-0000-0000E66B0000}"/>
    <cellStyle name="Subtitle" xfId="27606" xr:uid="{00000000-0005-0000-0000-0000E76B0000}"/>
    <cellStyle name="Subtitle 2" xfId="27607" xr:uid="{00000000-0005-0000-0000-0000E86B0000}"/>
    <cellStyle name="Subtitle 2 2" xfId="27608" xr:uid="{00000000-0005-0000-0000-0000E96B0000}"/>
    <cellStyle name="Subtitle 2 3" xfId="27609" xr:uid="{00000000-0005-0000-0000-0000EA6B0000}"/>
    <cellStyle name="Subtitle 3" xfId="27610" xr:uid="{00000000-0005-0000-0000-0000EB6B0000}"/>
    <cellStyle name="Subtitle 3 2" xfId="27611" xr:uid="{00000000-0005-0000-0000-0000EC6B0000}"/>
    <cellStyle name="Subtitle 3 3" xfId="27612" xr:uid="{00000000-0005-0000-0000-0000ED6B0000}"/>
    <cellStyle name="Subtitle 4" xfId="27613" xr:uid="{00000000-0005-0000-0000-0000EE6B0000}"/>
    <cellStyle name="Subtotal" xfId="27614" xr:uid="{00000000-0005-0000-0000-0000EF6B0000}"/>
    <cellStyle name="Subtotal 2" xfId="27615" xr:uid="{00000000-0005-0000-0000-0000F06B0000}"/>
    <cellStyle name="Subtotal 2 10" xfId="27616" xr:uid="{00000000-0005-0000-0000-0000F16B0000}"/>
    <cellStyle name="Subtotal 2 11" xfId="27617" xr:uid="{00000000-0005-0000-0000-0000F26B0000}"/>
    <cellStyle name="Subtotal 2 12" xfId="27618" xr:uid="{00000000-0005-0000-0000-0000F36B0000}"/>
    <cellStyle name="Subtotal 2 13" xfId="27619" xr:uid="{00000000-0005-0000-0000-0000F46B0000}"/>
    <cellStyle name="Subtotal 2 14" xfId="27620" xr:uid="{00000000-0005-0000-0000-0000F56B0000}"/>
    <cellStyle name="Subtotal 2 15" xfId="27621" xr:uid="{00000000-0005-0000-0000-0000F66B0000}"/>
    <cellStyle name="Subtotal 2 2" xfId="27622" xr:uid="{00000000-0005-0000-0000-0000F76B0000}"/>
    <cellStyle name="Subtotal 2 2 10" xfId="27623" xr:uid="{00000000-0005-0000-0000-0000F86B0000}"/>
    <cellStyle name="Subtotal 2 2 10 10" xfId="27624" xr:uid="{00000000-0005-0000-0000-0000F96B0000}"/>
    <cellStyle name="Subtotal 2 2 10 11" xfId="27625" xr:uid="{00000000-0005-0000-0000-0000FA6B0000}"/>
    <cellStyle name="Subtotal 2 2 10 2" xfId="27626" xr:uid="{00000000-0005-0000-0000-0000FB6B0000}"/>
    <cellStyle name="Subtotal 2 2 10 2 2" xfId="27627" xr:uid="{00000000-0005-0000-0000-0000FC6B0000}"/>
    <cellStyle name="Subtotal 2 2 10 2 2 2" xfId="27628" xr:uid="{00000000-0005-0000-0000-0000FD6B0000}"/>
    <cellStyle name="Subtotal 2 2 10 2 2 3" xfId="27629" xr:uid="{00000000-0005-0000-0000-0000FE6B0000}"/>
    <cellStyle name="Subtotal 2 2 10 2 2 4" xfId="27630" xr:uid="{00000000-0005-0000-0000-0000FF6B0000}"/>
    <cellStyle name="Subtotal 2 2 10 2 2 5" xfId="27631" xr:uid="{00000000-0005-0000-0000-0000006C0000}"/>
    <cellStyle name="Subtotal 2 2 10 2 2 6" xfId="27632" xr:uid="{00000000-0005-0000-0000-0000016C0000}"/>
    <cellStyle name="Subtotal 2 2 10 2 3" xfId="27633" xr:uid="{00000000-0005-0000-0000-0000026C0000}"/>
    <cellStyle name="Subtotal 2 2 10 2 4" xfId="27634" xr:uid="{00000000-0005-0000-0000-0000036C0000}"/>
    <cellStyle name="Subtotal 2 2 10 2 5" xfId="27635" xr:uid="{00000000-0005-0000-0000-0000046C0000}"/>
    <cellStyle name="Subtotal 2 2 10 2 6" xfId="27636" xr:uid="{00000000-0005-0000-0000-0000056C0000}"/>
    <cellStyle name="Subtotal 2 2 10 2 7" xfId="27637" xr:uid="{00000000-0005-0000-0000-0000066C0000}"/>
    <cellStyle name="Subtotal 2 2 10 2 8" xfId="27638" xr:uid="{00000000-0005-0000-0000-0000076C0000}"/>
    <cellStyle name="Subtotal 2 2 10 3" xfId="27639" xr:uid="{00000000-0005-0000-0000-0000086C0000}"/>
    <cellStyle name="Subtotal 2 2 10 3 2" xfId="27640" xr:uid="{00000000-0005-0000-0000-0000096C0000}"/>
    <cellStyle name="Subtotal 2 2 10 3 3" xfId="27641" xr:uid="{00000000-0005-0000-0000-00000A6C0000}"/>
    <cellStyle name="Subtotal 2 2 10 3 4" xfId="27642" xr:uid="{00000000-0005-0000-0000-00000B6C0000}"/>
    <cellStyle name="Subtotal 2 2 10 3 5" xfId="27643" xr:uid="{00000000-0005-0000-0000-00000C6C0000}"/>
    <cellStyle name="Subtotal 2 2 10 3 6" xfId="27644" xr:uid="{00000000-0005-0000-0000-00000D6C0000}"/>
    <cellStyle name="Subtotal 2 2 10 3 7" xfId="27645" xr:uid="{00000000-0005-0000-0000-00000E6C0000}"/>
    <cellStyle name="Subtotal 2 2 10 3 8" xfId="27646" xr:uid="{00000000-0005-0000-0000-00000F6C0000}"/>
    <cellStyle name="Subtotal 2 2 10 3 9" xfId="27647" xr:uid="{00000000-0005-0000-0000-0000106C0000}"/>
    <cellStyle name="Subtotal 2 2 10 4" xfId="27648" xr:uid="{00000000-0005-0000-0000-0000116C0000}"/>
    <cellStyle name="Subtotal 2 2 10 4 2" xfId="27649" xr:uid="{00000000-0005-0000-0000-0000126C0000}"/>
    <cellStyle name="Subtotal 2 2 10 4 3" xfId="27650" xr:uid="{00000000-0005-0000-0000-0000136C0000}"/>
    <cellStyle name="Subtotal 2 2 10 4 4" xfId="27651" xr:uid="{00000000-0005-0000-0000-0000146C0000}"/>
    <cellStyle name="Subtotal 2 2 10 4 5" xfId="27652" xr:uid="{00000000-0005-0000-0000-0000156C0000}"/>
    <cellStyle name="Subtotal 2 2 10 4 6" xfId="27653" xr:uid="{00000000-0005-0000-0000-0000166C0000}"/>
    <cellStyle name="Subtotal 2 2 10 5" xfId="27654" xr:uid="{00000000-0005-0000-0000-0000176C0000}"/>
    <cellStyle name="Subtotal 2 2 10 6" xfId="27655" xr:uid="{00000000-0005-0000-0000-0000186C0000}"/>
    <cellStyle name="Subtotal 2 2 10 7" xfId="27656" xr:uid="{00000000-0005-0000-0000-0000196C0000}"/>
    <cellStyle name="Subtotal 2 2 10 8" xfId="27657" xr:uid="{00000000-0005-0000-0000-00001A6C0000}"/>
    <cellStyle name="Subtotal 2 2 10 9" xfId="27658" xr:uid="{00000000-0005-0000-0000-00001B6C0000}"/>
    <cellStyle name="Subtotal 2 2 11" xfId="27659" xr:uid="{00000000-0005-0000-0000-00001C6C0000}"/>
    <cellStyle name="Subtotal 2 2 11 10" xfId="27660" xr:uid="{00000000-0005-0000-0000-00001D6C0000}"/>
    <cellStyle name="Subtotal 2 2 11 11" xfId="27661" xr:uid="{00000000-0005-0000-0000-00001E6C0000}"/>
    <cellStyle name="Subtotal 2 2 11 2" xfId="27662" xr:uid="{00000000-0005-0000-0000-00001F6C0000}"/>
    <cellStyle name="Subtotal 2 2 11 2 2" xfId="27663" xr:uid="{00000000-0005-0000-0000-0000206C0000}"/>
    <cellStyle name="Subtotal 2 2 11 2 2 2" xfId="27664" xr:uid="{00000000-0005-0000-0000-0000216C0000}"/>
    <cellStyle name="Subtotal 2 2 11 2 2 3" xfId="27665" xr:uid="{00000000-0005-0000-0000-0000226C0000}"/>
    <cellStyle name="Subtotal 2 2 11 2 2 4" xfId="27666" xr:uid="{00000000-0005-0000-0000-0000236C0000}"/>
    <cellStyle name="Subtotal 2 2 11 2 2 5" xfId="27667" xr:uid="{00000000-0005-0000-0000-0000246C0000}"/>
    <cellStyle name="Subtotal 2 2 11 2 2 6" xfId="27668" xr:uid="{00000000-0005-0000-0000-0000256C0000}"/>
    <cellStyle name="Subtotal 2 2 11 2 3" xfId="27669" xr:uid="{00000000-0005-0000-0000-0000266C0000}"/>
    <cellStyle name="Subtotal 2 2 11 2 4" xfId="27670" xr:uid="{00000000-0005-0000-0000-0000276C0000}"/>
    <cellStyle name="Subtotal 2 2 11 2 5" xfId="27671" xr:uid="{00000000-0005-0000-0000-0000286C0000}"/>
    <cellStyle name="Subtotal 2 2 11 2 6" xfId="27672" xr:uid="{00000000-0005-0000-0000-0000296C0000}"/>
    <cellStyle name="Subtotal 2 2 11 2 7" xfId="27673" xr:uid="{00000000-0005-0000-0000-00002A6C0000}"/>
    <cellStyle name="Subtotal 2 2 11 3" xfId="27674" xr:uid="{00000000-0005-0000-0000-00002B6C0000}"/>
    <cellStyle name="Subtotal 2 2 11 3 2" xfId="27675" xr:uid="{00000000-0005-0000-0000-00002C6C0000}"/>
    <cellStyle name="Subtotal 2 2 11 3 3" xfId="27676" xr:uid="{00000000-0005-0000-0000-00002D6C0000}"/>
    <cellStyle name="Subtotal 2 2 11 3 4" xfId="27677" xr:uid="{00000000-0005-0000-0000-00002E6C0000}"/>
    <cellStyle name="Subtotal 2 2 11 3 5" xfId="27678" xr:uid="{00000000-0005-0000-0000-00002F6C0000}"/>
    <cellStyle name="Subtotal 2 2 11 3 6" xfId="27679" xr:uid="{00000000-0005-0000-0000-0000306C0000}"/>
    <cellStyle name="Subtotal 2 2 11 4" xfId="27680" xr:uid="{00000000-0005-0000-0000-0000316C0000}"/>
    <cellStyle name="Subtotal 2 2 11 4 2" xfId="27681" xr:uid="{00000000-0005-0000-0000-0000326C0000}"/>
    <cellStyle name="Subtotal 2 2 11 4 3" xfId="27682" xr:uid="{00000000-0005-0000-0000-0000336C0000}"/>
    <cellStyle name="Subtotal 2 2 11 4 4" xfId="27683" xr:uid="{00000000-0005-0000-0000-0000346C0000}"/>
    <cellStyle name="Subtotal 2 2 11 4 5" xfId="27684" xr:uid="{00000000-0005-0000-0000-0000356C0000}"/>
    <cellStyle name="Subtotal 2 2 11 4 6" xfId="27685" xr:uid="{00000000-0005-0000-0000-0000366C0000}"/>
    <cellStyle name="Subtotal 2 2 11 5" xfId="27686" xr:uid="{00000000-0005-0000-0000-0000376C0000}"/>
    <cellStyle name="Subtotal 2 2 11 6" xfId="27687" xr:uid="{00000000-0005-0000-0000-0000386C0000}"/>
    <cellStyle name="Subtotal 2 2 11 7" xfId="27688" xr:uid="{00000000-0005-0000-0000-0000396C0000}"/>
    <cellStyle name="Subtotal 2 2 11 8" xfId="27689" xr:uid="{00000000-0005-0000-0000-00003A6C0000}"/>
    <cellStyle name="Subtotal 2 2 11 9" xfId="27690" xr:uid="{00000000-0005-0000-0000-00003B6C0000}"/>
    <cellStyle name="Subtotal 2 2 12" xfId="27691" xr:uid="{00000000-0005-0000-0000-00003C6C0000}"/>
    <cellStyle name="Subtotal 2 2 12 10" xfId="27692" xr:uid="{00000000-0005-0000-0000-00003D6C0000}"/>
    <cellStyle name="Subtotal 2 2 12 11" xfId="27693" xr:uid="{00000000-0005-0000-0000-00003E6C0000}"/>
    <cellStyle name="Subtotal 2 2 12 2" xfId="27694" xr:uid="{00000000-0005-0000-0000-00003F6C0000}"/>
    <cellStyle name="Subtotal 2 2 12 2 2" xfId="27695" xr:uid="{00000000-0005-0000-0000-0000406C0000}"/>
    <cellStyle name="Subtotal 2 2 12 2 3" xfId="27696" xr:uid="{00000000-0005-0000-0000-0000416C0000}"/>
    <cellStyle name="Subtotal 2 2 12 2 4" xfId="27697" xr:uid="{00000000-0005-0000-0000-0000426C0000}"/>
    <cellStyle name="Subtotal 2 2 12 2 5" xfId="27698" xr:uid="{00000000-0005-0000-0000-0000436C0000}"/>
    <cellStyle name="Subtotal 2 2 12 2 6" xfId="27699" xr:uid="{00000000-0005-0000-0000-0000446C0000}"/>
    <cellStyle name="Subtotal 2 2 12 3" xfId="27700" xr:uid="{00000000-0005-0000-0000-0000456C0000}"/>
    <cellStyle name="Subtotal 2 2 12 3 2" xfId="27701" xr:uid="{00000000-0005-0000-0000-0000466C0000}"/>
    <cellStyle name="Subtotal 2 2 12 3 3" xfId="27702" xr:uid="{00000000-0005-0000-0000-0000476C0000}"/>
    <cellStyle name="Subtotal 2 2 12 3 4" xfId="27703" xr:uid="{00000000-0005-0000-0000-0000486C0000}"/>
    <cellStyle name="Subtotal 2 2 12 3 5" xfId="27704" xr:uid="{00000000-0005-0000-0000-0000496C0000}"/>
    <cellStyle name="Subtotal 2 2 12 3 6" xfId="27705" xr:uid="{00000000-0005-0000-0000-00004A6C0000}"/>
    <cellStyle name="Subtotal 2 2 12 4" xfId="27706" xr:uid="{00000000-0005-0000-0000-00004B6C0000}"/>
    <cellStyle name="Subtotal 2 2 12 5" xfId="27707" xr:uid="{00000000-0005-0000-0000-00004C6C0000}"/>
    <cellStyle name="Subtotal 2 2 12 6" xfId="27708" xr:uid="{00000000-0005-0000-0000-00004D6C0000}"/>
    <cellStyle name="Subtotal 2 2 12 7" xfId="27709" xr:uid="{00000000-0005-0000-0000-00004E6C0000}"/>
    <cellStyle name="Subtotal 2 2 12 8" xfId="27710" xr:uid="{00000000-0005-0000-0000-00004F6C0000}"/>
    <cellStyle name="Subtotal 2 2 12 9" xfId="27711" xr:uid="{00000000-0005-0000-0000-0000506C0000}"/>
    <cellStyle name="Subtotal 2 2 13" xfId="27712" xr:uid="{00000000-0005-0000-0000-0000516C0000}"/>
    <cellStyle name="Subtotal 2 2 13 10" xfId="27713" xr:uid="{00000000-0005-0000-0000-0000526C0000}"/>
    <cellStyle name="Subtotal 2 2 13 11" xfId="27714" xr:uid="{00000000-0005-0000-0000-0000536C0000}"/>
    <cellStyle name="Subtotal 2 2 13 2" xfId="27715" xr:uid="{00000000-0005-0000-0000-0000546C0000}"/>
    <cellStyle name="Subtotal 2 2 13 2 2" xfId="27716" xr:uid="{00000000-0005-0000-0000-0000556C0000}"/>
    <cellStyle name="Subtotal 2 2 13 2 3" xfId="27717" xr:uid="{00000000-0005-0000-0000-0000566C0000}"/>
    <cellStyle name="Subtotal 2 2 13 2 4" xfId="27718" xr:uid="{00000000-0005-0000-0000-0000576C0000}"/>
    <cellStyle name="Subtotal 2 2 13 2 5" xfId="27719" xr:uid="{00000000-0005-0000-0000-0000586C0000}"/>
    <cellStyle name="Subtotal 2 2 13 2 6" xfId="27720" xr:uid="{00000000-0005-0000-0000-0000596C0000}"/>
    <cellStyle name="Subtotal 2 2 13 3" xfId="27721" xr:uid="{00000000-0005-0000-0000-00005A6C0000}"/>
    <cellStyle name="Subtotal 2 2 13 3 2" xfId="27722" xr:uid="{00000000-0005-0000-0000-00005B6C0000}"/>
    <cellStyle name="Subtotal 2 2 13 3 3" xfId="27723" xr:uid="{00000000-0005-0000-0000-00005C6C0000}"/>
    <cellStyle name="Subtotal 2 2 13 3 4" xfId="27724" xr:uid="{00000000-0005-0000-0000-00005D6C0000}"/>
    <cellStyle name="Subtotal 2 2 13 3 5" xfId="27725" xr:uid="{00000000-0005-0000-0000-00005E6C0000}"/>
    <cellStyle name="Subtotal 2 2 13 3 6" xfId="27726" xr:uid="{00000000-0005-0000-0000-00005F6C0000}"/>
    <cellStyle name="Subtotal 2 2 13 4" xfId="27727" xr:uid="{00000000-0005-0000-0000-0000606C0000}"/>
    <cellStyle name="Subtotal 2 2 13 5" xfId="27728" xr:uid="{00000000-0005-0000-0000-0000616C0000}"/>
    <cellStyle name="Subtotal 2 2 13 6" xfId="27729" xr:uid="{00000000-0005-0000-0000-0000626C0000}"/>
    <cellStyle name="Subtotal 2 2 13 7" xfId="27730" xr:uid="{00000000-0005-0000-0000-0000636C0000}"/>
    <cellStyle name="Subtotal 2 2 13 8" xfId="27731" xr:uid="{00000000-0005-0000-0000-0000646C0000}"/>
    <cellStyle name="Subtotal 2 2 13 9" xfId="27732" xr:uid="{00000000-0005-0000-0000-0000656C0000}"/>
    <cellStyle name="Subtotal 2 2 14" xfId="27733" xr:uid="{00000000-0005-0000-0000-0000666C0000}"/>
    <cellStyle name="Subtotal 2 2 14 10" xfId="27734" xr:uid="{00000000-0005-0000-0000-0000676C0000}"/>
    <cellStyle name="Subtotal 2 2 14 11" xfId="27735" xr:uid="{00000000-0005-0000-0000-0000686C0000}"/>
    <cellStyle name="Subtotal 2 2 14 2" xfId="27736" xr:uid="{00000000-0005-0000-0000-0000696C0000}"/>
    <cellStyle name="Subtotal 2 2 14 2 2" xfId="27737" xr:uid="{00000000-0005-0000-0000-00006A6C0000}"/>
    <cellStyle name="Subtotal 2 2 14 2 3" xfId="27738" xr:uid="{00000000-0005-0000-0000-00006B6C0000}"/>
    <cellStyle name="Subtotal 2 2 14 2 4" xfId="27739" xr:uid="{00000000-0005-0000-0000-00006C6C0000}"/>
    <cellStyle name="Subtotal 2 2 14 2 5" xfId="27740" xr:uid="{00000000-0005-0000-0000-00006D6C0000}"/>
    <cellStyle name="Subtotal 2 2 14 2 6" xfId="27741" xr:uid="{00000000-0005-0000-0000-00006E6C0000}"/>
    <cellStyle name="Subtotal 2 2 14 2 7" xfId="27742" xr:uid="{00000000-0005-0000-0000-00006F6C0000}"/>
    <cellStyle name="Subtotal 2 2 14 2 8" xfId="27743" xr:uid="{00000000-0005-0000-0000-0000706C0000}"/>
    <cellStyle name="Subtotal 2 2 14 3" xfId="27744" xr:uid="{00000000-0005-0000-0000-0000716C0000}"/>
    <cellStyle name="Subtotal 2 2 14 3 2" xfId="27745" xr:uid="{00000000-0005-0000-0000-0000726C0000}"/>
    <cellStyle name="Subtotal 2 2 14 3 3" xfId="27746" xr:uid="{00000000-0005-0000-0000-0000736C0000}"/>
    <cellStyle name="Subtotal 2 2 14 3 4" xfId="27747" xr:uid="{00000000-0005-0000-0000-0000746C0000}"/>
    <cellStyle name="Subtotal 2 2 14 3 5" xfId="27748" xr:uid="{00000000-0005-0000-0000-0000756C0000}"/>
    <cellStyle name="Subtotal 2 2 14 3 6" xfId="27749" xr:uid="{00000000-0005-0000-0000-0000766C0000}"/>
    <cellStyle name="Subtotal 2 2 14 3 7" xfId="27750" xr:uid="{00000000-0005-0000-0000-0000776C0000}"/>
    <cellStyle name="Subtotal 2 2 14 3 8" xfId="27751" xr:uid="{00000000-0005-0000-0000-0000786C0000}"/>
    <cellStyle name="Subtotal 2 2 14 4" xfId="27752" xr:uid="{00000000-0005-0000-0000-0000796C0000}"/>
    <cellStyle name="Subtotal 2 2 14 5" xfId="27753" xr:uid="{00000000-0005-0000-0000-00007A6C0000}"/>
    <cellStyle name="Subtotal 2 2 14 6" xfId="27754" xr:uid="{00000000-0005-0000-0000-00007B6C0000}"/>
    <cellStyle name="Subtotal 2 2 14 7" xfId="27755" xr:uid="{00000000-0005-0000-0000-00007C6C0000}"/>
    <cellStyle name="Subtotal 2 2 14 8" xfId="27756" xr:uid="{00000000-0005-0000-0000-00007D6C0000}"/>
    <cellStyle name="Subtotal 2 2 14 9" xfId="27757" xr:uid="{00000000-0005-0000-0000-00007E6C0000}"/>
    <cellStyle name="Subtotal 2 2 15" xfId="27758" xr:uid="{00000000-0005-0000-0000-00007F6C0000}"/>
    <cellStyle name="Subtotal 2 2 15 10" xfId="27759" xr:uid="{00000000-0005-0000-0000-0000806C0000}"/>
    <cellStyle name="Subtotal 2 2 15 11" xfId="27760" xr:uid="{00000000-0005-0000-0000-0000816C0000}"/>
    <cellStyle name="Subtotal 2 2 15 2" xfId="27761" xr:uid="{00000000-0005-0000-0000-0000826C0000}"/>
    <cellStyle name="Subtotal 2 2 15 2 2" xfId="27762" xr:uid="{00000000-0005-0000-0000-0000836C0000}"/>
    <cellStyle name="Subtotal 2 2 15 2 3" xfId="27763" xr:uid="{00000000-0005-0000-0000-0000846C0000}"/>
    <cellStyle name="Subtotal 2 2 15 2 4" xfId="27764" xr:uid="{00000000-0005-0000-0000-0000856C0000}"/>
    <cellStyle name="Subtotal 2 2 15 2 5" xfId="27765" xr:uid="{00000000-0005-0000-0000-0000866C0000}"/>
    <cellStyle name="Subtotal 2 2 15 2 6" xfId="27766" xr:uid="{00000000-0005-0000-0000-0000876C0000}"/>
    <cellStyle name="Subtotal 2 2 15 2 7" xfId="27767" xr:uid="{00000000-0005-0000-0000-0000886C0000}"/>
    <cellStyle name="Subtotal 2 2 15 2 8" xfId="27768" xr:uid="{00000000-0005-0000-0000-0000896C0000}"/>
    <cellStyle name="Subtotal 2 2 15 3" xfId="27769" xr:uid="{00000000-0005-0000-0000-00008A6C0000}"/>
    <cellStyle name="Subtotal 2 2 15 3 2" xfId="27770" xr:uid="{00000000-0005-0000-0000-00008B6C0000}"/>
    <cellStyle name="Subtotal 2 2 15 3 3" xfId="27771" xr:uid="{00000000-0005-0000-0000-00008C6C0000}"/>
    <cellStyle name="Subtotal 2 2 15 3 4" xfId="27772" xr:uid="{00000000-0005-0000-0000-00008D6C0000}"/>
    <cellStyle name="Subtotal 2 2 15 3 5" xfId="27773" xr:uid="{00000000-0005-0000-0000-00008E6C0000}"/>
    <cellStyle name="Subtotal 2 2 15 3 6" xfId="27774" xr:uid="{00000000-0005-0000-0000-00008F6C0000}"/>
    <cellStyle name="Subtotal 2 2 15 3 7" xfId="27775" xr:uid="{00000000-0005-0000-0000-0000906C0000}"/>
    <cellStyle name="Subtotal 2 2 15 3 8" xfId="27776" xr:uid="{00000000-0005-0000-0000-0000916C0000}"/>
    <cellStyle name="Subtotal 2 2 15 4" xfId="27777" xr:uid="{00000000-0005-0000-0000-0000926C0000}"/>
    <cellStyle name="Subtotal 2 2 15 5" xfId="27778" xr:uid="{00000000-0005-0000-0000-0000936C0000}"/>
    <cellStyle name="Subtotal 2 2 15 6" xfId="27779" xr:uid="{00000000-0005-0000-0000-0000946C0000}"/>
    <cellStyle name="Subtotal 2 2 15 7" xfId="27780" xr:uid="{00000000-0005-0000-0000-0000956C0000}"/>
    <cellStyle name="Subtotal 2 2 15 8" xfId="27781" xr:uid="{00000000-0005-0000-0000-0000966C0000}"/>
    <cellStyle name="Subtotal 2 2 15 9" xfId="27782" xr:uid="{00000000-0005-0000-0000-0000976C0000}"/>
    <cellStyle name="Subtotal 2 2 16" xfId="27783" xr:uid="{00000000-0005-0000-0000-0000986C0000}"/>
    <cellStyle name="Subtotal 2 2 16 10" xfId="27784" xr:uid="{00000000-0005-0000-0000-0000996C0000}"/>
    <cellStyle name="Subtotal 2 2 16 11" xfId="27785" xr:uid="{00000000-0005-0000-0000-00009A6C0000}"/>
    <cellStyle name="Subtotal 2 2 16 2" xfId="27786" xr:uid="{00000000-0005-0000-0000-00009B6C0000}"/>
    <cellStyle name="Subtotal 2 2 16 2 2" xfId="27787" xr:uid="{00000000-0005-0000-0000-00009C6C0000}"/>
    <cellStyle name="Subtotal 2 2 16 2 3" xfId="27788" xr:uid="{00000000-0005-0000-0000-00009D6C0000}"/>
    <cellStyle name="Subtotal 2 2 16 2 4" xfId="27789" xr:uid="{00000000-0005-0000-0000-00009E6C0000}"/>
    <cellStyle name="Subtotal 2 2 16 2 5" xfId="27790" xr:uid="{00000000-0005-0000-0000-00009F6C0000}"/>
    <cellStyle name="Subtotal 2 2 16 2 6" xfId="27791" xr:uid="{00000000-0005-0000-0000-0000A06C0000}"/>
    <cellStyle name="Subtotal 2 2 16 2 7" xfId="27792" xr:uid="{00000000-0005-0000-0000-0000A16C0000}"/>
    <cellStyle name="Subtotal 2 2 16 2 8" xfId="27793" xr:uid="{00000000-0005-0000-0000-0000A26C0000}"/>
    <cellStyle name="Subtotal 2 2 16 3" xfId="27794" xr:uid="{00000000-0005-0000-0000-0000A36C0000}"/>
    <cellStyle name="Subtotal 2 2 16 3 2" xfId="27795" xr:uid="{00000000-0005-0000-0000-0000A46C0000}"/>
    <cellStyle name="Subtotal 2 2 16 3 3" xfId="27796" xr:uid="{00000000-0005-0000-0000-0000A56C0000}"/>
    <cellStyle name="Subtotal 2 2 16 3 4" xfId="27797" xr:uid="{00000000-0005-0000-0000-0000A66C0000}"/>
    <cellStyle name="Subtotal 2 2 16 3 5" xfId="27798" xr:uid="{00000000-0005-0000-0000-0000A76C0000}"/>
    <cellStyle name="Subtotal 2 2 16 3 6" xfId="27799" xr:uid="{00000000-0005-0000-0000-0000A86C0000}"/>
    <cellStyle name="Subtotal 2 2 16 3 7" xfId="27800" xr:uid="{00000000-0005-0000-0000-0000A96C0000}"/>
    <cellStyle name="Subtotal 2 2 16 3 8" xfId="27801" xr:uid="{00000000-0005-0000-0000-0000AA6C0000}"/>
    <cellStyle name="Subtotal 2 2 16 4" xfId="27802" xr:uid="{00000000-0005-0000-0000-0000AB6C0000}"/>
    <cellStyle name="Subtotal 2 2 16 5" xfId="27803" xr:uid="{00000000-0005-0000-0000-0000AC6C0000}"/>
    <cellStyle name="Subtotal 2 2 16 6" xfId="27804" xr:uid="{00000000-0005-0000-0000-0000AD6C0000}"/>
    <cellStyle name="Subtotal 2 2 16 7" xfId="27805" xr:uid="{00000000-0005-0000-0000-0000AE6C0000}"/>
    <cellStyle name="Subtotal 2 2 16 8" xfId="27806" xr:uid="{00000000-0005-0000-0000-0000AF6C0000}"/>
    <cellStyle name="Subtotal 2 2 16 9" xfId="27807" xr:uid="{00000000-0005-0000-0000-0000B06C0000}"/>
    <cellStyle name="Subtotal 2 2 17" xfId="27808" xr:uid="{00000000-0005-0000-0000-0000B16C0000}"/>
    <cellStyle name="Subtotal 2 2 17 10" xfId="27809" xr:uid="{00000000-0005-0000-0000-0000B26C0000}"/>
    <cellStyle name="Subtotal 2 2 17 11" xfId="27810" xr:uid="{00000000-0005-0000-0000-0000B36C0000}"/>
    <cellStyle name="Subtotal 2 2 17 2" xfId="27811" xr:uid="{00000000-0005-0000-0000-0000B46C0000}"/>
    <cellStyle name="Subtotal 2 2 17 2 2" xfId="27812" xr:uid="{00000000-0005-0000-0000-0000B56C0000}"/>
    <cellStyle name="Subtotal 2 2 17 2 3" xfId="27813" xr:uid="{00000000-0005-0000-0000-0000B66C0000}"/>
    <cellStyle name="Subtotal 2 2 17 2 4" xfId="27814" xr:uid="{00000000-0005-0000-0000-0000B76C0000}"/>
    <cellStyle name="Subtotal 2 2 17 2 5" xfId="27815" xr:uid="{00000000-0005-0000-0000-0000B86C0000}"/>
    <cellStyle name="Subtotal 2 2 17 2 6" xfId="27816" xr:uid="{00000000-0005-0000-0000-0000B96C0000}"/>
    <cellStyle name="Subtotal 2 2 17 2 7" xfId="27817" xr:uid="{00000000-0005-0000-0000-0000BA6C0000}"/>
    <cellStyle name="Subtotal 2 2 17 2 8" xfId="27818" xr:uid="{00000000-0005-0000-0000-0000BB6C0000}"/>
    <cellStyle name="Subtotal 2 2 17 3" xfId="27819" xr:uid="{00000000-0005-0000-0000-0000BC6C0000}"/>
    <cellStyle name="Subtotal 2 2 17 3 2" xfId="27820" xr:uid="{00000000-0005-0000-0000-0000BD6C0000}"/>
    <cellStyle name="Subtotal 2 2 17 3 3" xfId="27821" xr:uid="{00000000-0005-0000-0000-0000BE6C0000}"/>
    <cellStyle name="Subtotal 2 2 17 3 4" xfId="27822" xr:uid="{00000000-0005-0000-0000-0000BF6C0000}"/>
    <cellStyle name="Subtotal 2 2 17 3 5" xfId="27823" xr:uid="{00000000-0005-0000-0000-0000C06C0000}"/>
    <cellStyle name="Subtotal 2 2 17 3 6" xfId="27824" xr:uid="{00000000-0005-0000-0000-0000C16C0000}"/>
    <cellStyle name="Subtotal 2 2 17 3 7" xfId="27825" xr:uid="{00000000-0005-0000-0000-0000C26C0000}"/>
    <cellStyle name="Subtotal 2 2 17 3 8" xfId="27826" xr:uid="{00000000-0005-0000-0000-0000C36C0000}"/>
    <cellStyle name="Subtotal 2 2 17 4" xfId="27827" xr:uid="{00000000-0005-0000-0000-0000C46C0000}"/>
    <cellStyle name="Subtotal 2 2 17 5" xfId="27828" xr:uid="{00000000-0005-0000-0000-0000C56C0000}"/>
    <cellStyle name="Subtotal 2 2 17 6" xfId="27829" xr:uid="{00000000-0005-0000-0000-0000C66C0000}"/>
    <cellStyle name="Subtotal 2 2 17 7" xfId="27830" xr:uid="{00000000-0005-0000-0000-0000C76C0000}"/>
    <cellStyle name="Subtotal 2 2 17 8" xfId="27831" xr:uid="{00000000-0005-0000-0000-0000C86C0000}"/>
    <cellStyle name="Subtotal 2 2 17 9" xfId="27832" xr:uid="{00000000-0005-0000-0000-0000C96C0000}"/>
    <cellStyle name="Subtotal 2 2 18" xfId="27833" xr:uid="{00000000-0005-0000-0000-0000CA6C0000}"/>
    <cellStyle name="Subtotal 2 2 18 10" xfId="27834" xr:uid="{00000000-0005-0000-0000-0000CB6C0000}"/>
    <cellStyle name="Subtotal 2 2 18 11" xfId="27835" xr:uid="{00000000-0005-0000-0000-0000CC6C0000}"/>
    <cellStyle name="Subtotal 2 2 18 2" xfId="27836" xr:uid="{00000000-0005-0000-0000-0000CD6C0000}"/>
    <cellStyle name="Subtotal 2 2 18 2 2" xfId="27837" xr:uid="{00000000-0005-0000-0000-0000CE6C0000}"/>
    <cellStyle name="Subtotal 2 2 18 2 3" xfId="27838" xr:uid="{00000000-0005-0000-0000-0000CF6C0000}"/>
    <cellStyle name="Subtotal 2 2 18 2 4" xfId="27839" xr:uid="{00000000-0005-0000-0000-0000D06C0000}"/>
    <cellStyle name="Subtotal 2 2 18 2 5" xfId="27840" xr:uid="{00000000-0005-0000-0000-0000D16C0000}"/>
    <cellStyle name="Subtotal 2 2 18 2 6" xfId="27841" xr:uid="{00000000-0005-0000-0000-0000D26C0000}"/>
    <cellStyle name="Subtotal 2 2 18 2 7" xfId="27842" xr:uid="{00000000-0005-0000-0000-0000D36C0000}"/>
    <cellStyle name="Subtotal 2 2 18 2 8" xfId="27843" xr:uid="{00000000-0005-0000-0000-0000D46C0000}"/>
    <cellStyle name="Subtotal 2 2 18 3" xfId="27844" xr:uid="{00000000-0005-0000-0000-0000D56C0000}"/>
    <cellStyle name="Subtotal 2 2 18 3 2" xfId="27845" xr:uid="{00000000-0005-0000-0000-0000D66C0000}"/>
    <cellStyle name="Subtotal 2 2 18 3 3" xfId="27846" xr:uid="{00000000-0005-0000-0000-0000D76C0000}"/>
    <cellStyle name="Subtotal 2 2 18 3 4" xfId="27847" xr:uid="{00000000-0005-0000-0000-0000D86C0000}"/>
    <cellStyle name="Subtotal 2 2 18 3 5" xfId="27848" xr:uid="{00000000-0005-0000-0000-0000D96C0000}"/>
    <cellStyle name="Subtotal 2 2 18 3 6" xfId="27849" xr:uid="{00000000-0005-0000-0000-0000DA6C0000}"/>
    <cellStyle name="Subtotal 2 2 18 3 7" xfId="27850" xr:uid="{00000000-0005-0000-0000-0000DB6C0000}"/>
    <cellStyle name="Subtotal 2 2 18 3 8" xfId="27851" xr:uid="{00000000-0005-0000-0000-0000DC6C0000}"/>
    <cellStyle name="Subtotal 2 2 18 4" xfId="27852" xr:uid="{00000000-0005-0000-0000-0000DD6C0000}"/>
    <cellStyle name="Subtotal 2 2 18 5" xfId="27853" xr:uid="{00000000-0005-0000-0000-0000DE6C0000}"/>
    <cellStyle name="Subtotal 2 2 18 6" xfId="27854" xr:uid="{00000000-0005-0000-0000-0000DF6C0000}"/>
    <cellStyle name="Subtotal 2 2 18 7" xfId="27855" xr:uid="{00000000-0005-0000-0000-0000E06C0000}"/>
    <cellStyle name="Subtotal 2 2 18 8" xfId="27856" xr:uid="{00000000-0005-0000-0000-0000E16C0000}"/>
    <cellStyle name="Subtotal 2 2 18 9" xfId="27857" xr:uid="{00000000-0005-0000-0000-0000E26C0000}"/>
    <cellStyle name="Subtotal 2 2 19" xfId="27858" xr:uid="{00000000-0005-0000-0000-0000E36C0000}"/>
    <cellStyle name="Subtotal 2 2 19 10" xfId="27859" xr:uid="{00000000-0005-0000-0000-0000E46C0000}"/>
    <cellStyle name="Subtotal 2 2 19 11" xfId="27860" xr:uid="{00000000-0005-0000-0000-0000E56C0000}"/>
    <cellStyle name="Subtotal 2 2 19 2" xfId="27861" xr:uid="{00000000-0005-0000-0000-0000E66C0000}"/>
    <cellStyle name="Subtotal 2 2 19 2 2" xfId="27862" xr:uid="{00000000-0005-0000-0000-0000E76C0000}"/>
    <cellStyle name="Subtotal 2 2 19 2 3" xfId="27863" xr:uid="{00000000-0005-0000-0000-0000E86C0000}"/>
    <cellStyle name="Subtotal 2 2 19 2 4" xfId="27864" xr:uid="{00000000-0005-0000-0000-0000E96C0000}"/>
    <cellStyle name="Subtotal 2 2 19 2 5" xfId="27865" xr:uid="{00000000-0005-0000-0000-0000EA6C0000}"/>
    <cellStyle name="Subtotal 2 2 19 2 6" xfId="27866" xr:uid="{00000000-0005-0000-0000-0000EB6C0000}"/>
    <cellStyle name="Subtotal 2 2 19 2 7" xfId="27867" xr:uid="{00000000-0005-0000-0000-0000EC6C0000}"/>
    <cellStyle name="Subtotal 2 2 19 2 8" xfId="27868" xr:uid="{00000000-0005-0000-0000-0000ED6C0000}"/>
    <cellStyle name="Subtotal 2 2 19 3" xfId="27869" xr:uid="{00000000-0005-0000-0000-0000EE6C0000}"/>
    <cellStyle name="Subtotal 2 2 19 3 2" xfId="27870" xr:uid="{00000000-0005-0000-0000-0000EF6C0000}"/>
    <cellStyle name="Subtotal 2 2 19 3 3" xfId="27871" xr:uid="{00000000-0005-0000-0000-0000F06C0000}"/>
    <cellStyle name="Subtotal 2 2 19 3 4" xfId="27872" xr:uid="{00000000-0005-0000-0000-0000F16C0000}"/>
    <cellStyle name="Subtotal 2 2 19 3 5" xfId="27873" xr:uid="{00000000-0005-0000-0000-0000F26C0000}"/>
    <cellStyle name="Subtotal 2 2 19 3 6" xfId="27874" xr:uid="{00000000-0005-0000-0000-0000F36C0000}"/>
    <cellStyle name="Subtotal 2 2 19 3 7" xfId="27875" xr:uid="{00000000-0005-0000-0000-0000F46C0000}"/>
    <cellStyle name="Subtotal 2 2 19 3 8" xfId="27876" xr:uid="{00000000-0005-0000-0000-0000F56C0000}"/>
    <cellStyle name="Subtotal 2 2 19 4" xfId="27877" xr:uid="{00000000-0005-0000-0000-0000F66C0000}"/>
    <cellStyle name="Subtotal 2 2 19 5" xfId="27878" xr:uid="{00000000-0005-0000-0000-0000F76C0000}"/>
    <cellStyle name="Subtotal 2 2 19 6" xfId="27879" xr:uid="{00000000-0005-0000-0000-0000F86C0000}"/>
    <cellStyle name="Subtotal 2 2 19 7" xfId="27880" xr:uid="{00000000-0005-0000-0000-0000F96C0000}"/>
    <cellStyle name="Subtotal 2 2 19 8" xfId="27881" xr:uid="{00000000-0005-0000-0000-0000FA6C0000}"/>
    <cellStyle name="Subtotal 2 2 19 9" xfId="27882" xr:uid="{00000000-0005-0000-0000-0000FB6C0000}"/>
    <cellStyle name="Subtotal 2 2 2" xfId="27883" xr:uid="{00000000-0005-0000-0000-0000FC6C0000}"/>
    <cellStyle name="Subtotal 2 2 2 10" xfId="27884" xr:uid="{00000000-0005-0000-0000-0000FD6C0000}"/>
    <cellStyle name="Subtotal 2 2 2 10 2" xfId="27885" xr:uid="{00000000-0005-0000-0000-0000FE6C0000}"/>
    <cellStyle name="Subtotal 2 2 2 10 2 2" xfId="27886" xr:uid="{00000000-0005-0000-0000-0000FF6C0000}"/>
    <cellStyle name="Subtotal 2 2 2 10 2 3" xfId="27887" xr:uid="{00000000-0005-0000-0000-0000006D0000}"/>
    <cellStyle name="Subtotal 2 2 2 10 2 4" xfId="27888" xr:uid="{00000000-0005-0000-0000-0000016D0000}"/>
    <cellStyle name="Subtotal 2 2 2 10 2 5" xfId="27889" xr:uid="{00000000-0005-0000-0000-0000026D0000}"/>
    <cellStyle name="Subtotal 2 2 2 10 2 6" xfId="27890" xr:uid="{00000000-0005-0000-0000-0000036D0000}"/>
    <cellStyle name="Subtotal 2 2 2 10 3" xfId="27891" xr:uid="{00000000-0005-0000-0000-0000046D0000}"/>
    <cellStyle name="Subtotal 2 2 2 10 3 2" xfId="27892" xr:uid="{00000000-0005-0000-0000-0000056D0000}"/>
    <cellStyle name="Subtotal 2 2 2 10 3 3" xfId="27893" xr:uid="{00000000-0005-0000-0000-0000066D0000}"/>
    <cellStyle name="Subtotal 2 2 2 10 3 4" xfId="27894" xr:uid="{00000000-0005-0000-0000-0000076D0000}"/>
    <cellStyle name="Subtotal 2 2 2 10 3 5" xfId="27895" xr:uid="{00000000-0005-0000-0000-0000086D0000}"/>
    <cellStyle name="Subtotal 2 2 2 10 3 6" xfId="27896" xr:uid="{00000000-0005-0000-0000-0000096D0000}"/>
    <cellStyle name="Subtotal 2 2 2 10 4" xfId="27897" xr:uid="{00000000-0005-0000-0000-00000A6D0000}"/>
    <cellStyle name="Subtotal 2 2 2 10 5" xfId="27898" xr:uid="{00000000-0005-0000-0000-00000B6D0000}"/>
    <cellStyle name="Subtotal 2 2 2 10 6" xfId="27899" xr:uid="{00000000-0005-0000-0000-00000C6D0000}"/>
    <cellStyle name="Subtotal 2 2 2 10 7" xfId="27900" xr:uid="{00000000-0005-0000-0000-00000D6D0000}"/>
    <cellStyle name="Subtotal 2 2 2 10 8" xfId="27901" xr:uid="{00000000-0005-0000-0000-00000E6D0000}"/>
    <cellStyle name="Subtotal 2 2 2 11" xfId="27902" xr:uid="{00000000-0005-0000-0000-00000F6D0000}"/>
    <cellStyle name="Subtotal 2 2 2 11 2" xfId="27903" xr:uid="{00000000-0005-0000-0000-0000106D0000}"/>
    <cellStyle name="Subtotal 2 2 2 11 2 2" xfId="27904" xr:uid="{00000000-0005-0000-0000-0000116D0000}"/>
    <cellStyle name="Subtotal 2 2 2 11 2 3" xfId="27905" xr:uid="{00000000-0005-0000-0000-0000126D0000}"/>
    <cellStyle name="Subtotal 2 2 2 11 2 4" xfId="27906" xr:uid="{00000000-0005-0000-0000-0000136D0000}"/>
    <cellStyle name="Subtotal 2 2 2 11 2 5" xfId="27907" xr:uid="{00000000-0005-0000-0000-0000146D0000}"/>
    <cellStyle name="Subtotal 2 2 2 11 2 6" xfId="27908" xr:uid="{00000000-0005-0000-0000-0000156D0000}"/>
    <cellStyle name="Subtotal 2 2 2 11 3" xfId="27909" xr:uid="{00000000-0005-0000-0000-0000166D0000}"/>
    <cellStyle name="Subtotal 2 2 2 11 4" xfId="27910" xr:uid="{00000000-0005-0000-0000-0000176D0000}"/>
    <cellStyle name="Subtotal 2 2 2 11 5" xfId="27911" xr:uid="{00000000-0005-0000-0000-0000186D0000}"/>
    <cellStyle name="Subtotal 2 2 2 11 6" xfId="27912" xr:uid="{00000000-0005-0000-0000-0000196D0000}"/>
    <cellStyle name="Subtotal 2 2 2 11 7" xfId="27913" xr:uid="{00000000-0005-0000-0000-00001A6D0000}"/>
    <cellStyle name="Subtotal 2 2 2 11 8" xfId="27914" xr:uid="{00000000-0005-0000-0000-00001B6D0000}"/>
    <cellStyle name="Subtotal 2 2 2 12" xfId="27915" xr:uid="{00000000-0005-0000-0000-00001C6D0000}"/>
    <cellStyle name="Subtotal 2 2 2 12 2" xfId="27916" xr:uid="{00000000-0005-0000-0000-00001D6D0000}"/>
    <cellStyle name="Subtotal 2 2 2 12 3" xfId="27917" xr:uid="{00000000-0005-0000-0000-00001E6D0000}"/>
    <cellStyle name="Subtotal 2 2 2 12 4" xfId="27918" xr:uid="{00000000-0005-0000-0000-00001F6D0000}"/>
    <cellStyle name="Subtotal 2 2 2 12 5" xfId="27919" xr:uid="{00000000-0005-0000-0000-0000206D0000}"/>
    <cellStyle name="Subtotal 2 2 2 12 6" xfId="27920" xr:uid="{00000000-0005-0000-0000-0000216D0000}"/>
    <cellStyle name="Subtotal 2 2 2 12 7" xfId="27921" xr:uid="{00000000-0005-0000-0000-0000226D0000}"/>
    <cellStyle name="Subtotal 2 2 2 13" xfId="27922" xr:uid="{00000000-0005-0000-0000-0000236D0000}"/>
    <cellStyle name="Subtotal 2 2 2 13 2" xfId="27923" xr:uid="{00000000-0005-0000-0000-0000246D0000}"/>
    <cellStyle name="Subtotal 2 2 2 13 3" xfId="27924" xr:uid="{00000000-0005-0000-0000-0000256D0000}"/>
    <cellStyle name="Subtotal 2 2 2 13 4" xfId="27925" xr:uid="{00000000-0005-0000-0000-0000266D0000}"/>
    <cellStyle name="Subtotal 2 2 2 13 5" xfId="27926" xr:uid="{00000000-0005-0000-0000-0000276D0000}"/>
    <cellStyle name="Subtotal 2 2 2 13 6" xfId="27927" xr:uid="{00000000-0005-0000-0000-0000286D0000}"/>
    <cellStyle name="Subtotal 2 2 2 13 7" xfId="27928" xr:uid="{00000000-0005-0000-0000-0000296D0000}"/>
    <cellStyle name="Subtotal 2 2 2 14" xfId="27929" xr:uid="{00000000-0005-0000-0000-00002A6D0000}"/>
    <cellStyle name="Subtotal 2 2 2 14 2" xfId="27930" xr:uid="{00000000-0005-0000-0000-00002B6D0000}"/>
    <cellStyle name="Subtotal 2 2 2 14 3" xfId="27931" xr:uid="{00000000-0005-0000-0000-00002C6D0000}"/>
    <cellStyle name="Subtotal 2 2 2 14 4" xfId="27932" xr:uid="{00000000-0005-0000-0000-00002D6D0000}"/>
    <cellStyle name="Subtotal 2 2 2 14 5" xfId="27933" xr:uid="{00000000-0005-0000-0000-00002E6D0000}"/>
    <cellStyle name="Subtotal 2 2 2 14 6" xfId="27934" xr:uid="{00000000-0005-0000-0000-00002F6D0000}"/>
    <cellStyle name="Subtotal 2 2 2 14 7" xfId="27935" xr:uid="{00000000-0005-0000-0000-0000306D0000}"/>
    <cellStyle name="Subtotal 2 2 2 15" xfId="27936" xr:uid="{00000000-0005-0000-0000-0000316D0000}"/>
    <cellStyle name="Subtotal 2 2 2 16" xfId="27937" xr:uid="{00000000-0005-0000-0000-0000326D0000}"/>
    <cellStyle name="Subtotal 2 2 2 17" xfId="27938" xr:uid="{00000000-0005-0000-0000-0000336D0000}"/>
    <cellStyle name="Subtotal 2 2 2 18" xfId="27939" xr:uid="{00000000-0005-0000-0000-0000346D0000}"/>
    <cellStyle name="Subtotal 2 2 2 19" xfId="27940" xr:uid="{00000000-0005-0000-0000-0000356D0000}"/>
    <cellStyle name="Subtotal 2 2 2 2" xfId="27941" xr:uid="{00000000-0005-0000-0000-0000366D0000}"/>
    <cellStyle name="Subtotal 2 2 2 2 10" xfId="27942" xr:uid="{00000000-0005-0000-0000-0000376D0000}"/>
    <cellStyle name="Subtotal 2 2 2 2 11" xfId="27943" xr:uid="{00000000-0005-0000-0000-0000386D0000}"/>
    <cellStyle name="Subtotal 2 2 2 2 12" xfId="27944" xr:uid="{00000000-0005-0000-0000-0000396D0000}"/>
    <cellStyle name="Subtotal 2 2 2 2 2" xfId="27945" xr:uid="{00000000-0005-0000-0000-00003A6D0000}"/>
    <cellStyle name="Subtotal 2 2 2 2 2 10" xfId="27946" xr:uid="{00000000-0005-0000-0000-00003B6D0000}"/>
    <cellStyle name="Subtotal 2 2 2 2 2 2" xfId="27947" xr:uid="{00000000-0005-0000-0000-00003C6D0000}"/>
    <cellStyle name="Subtotal 2 2 2 2 2 2 2" xfId="27948" xr:uid="{00000000-0005-0000-0000-00003D6D0000}"/>
    <cellStyle name="Subtotal 2 2 2 2 2 2 2 2" xfId="27949" xr:uid="{00000000-0005-0000-0000-00003E6D0000}"/>
    <cellStyle name="Subtotal 2 2 2 2 2 2 2 3" xfId="27950" xr:uid="{00000000-0005-0000-0000-00003F6D0000}"/>
    <cellStyle name="Subtotal 2 2 2 2 2 2 2 4" xfId="27951" xr:uid="{00000000-0005-0000-0000-0000406D0000}"/>
    <cellStyle name="Subtotal 2 2 2 2 2 2 2 5" xfId="27952" xr:uid="{00000000-0005-0000-0000-0000416D0000}"/>
    <cellStyle name="Subtotal 2 2 2 2 2 2 2 6" xfId="27953" xr:uid="{00000000-0005-0000-0000-0000426D0000}"/>
    <cellStyle name="Subtotal 2 2 2 2 2 2 3" xfId="27954" xr:uid="{00000000-0005-0000-0000-0000436D0000}"/>
    <cellStyle name="Subtotal 2 2 2 2 2 2 4" xfId="27955" xr:uid="{00000000-0005-0000-0000-0000446D0000}"/>
    <cellStyle name="Subtotal 2 2 2 2 2 2 5" xfId="27956" xr:uid="{00000000-0005-0000-0000-0000456D0000}"/>
    <cellStyle name="Subtotal 2 2 2 2 2 2 6" xfId="27957" xr:uid="{00000000-0005-0000-0000-0000466D0000}"/>
    <cellStyle name="Subtotal 2 2 2 2 2 2 7" xfId="27958" xr:uid="{00000000-0005-0000-0000-0000476D0000}"/>
    <cellStyle name="Subtotal 2 2 2 2 2 2 8" xfId="27959" xr:uid="{00000000-0005-0000-0000-0000486D0000}"/>
    <cellStyle name="Subtotal 2 2 2 2 2 3" xfId="27960" xr:uid="{00000000-0005-0000-0000-0000496D0000}"/>
    <cellStyle name="Subtotal 2 2 2 2 2 3 2" xfId="27961" xr:uid="{00000000-0005-0000-0000-00004A6D0000}"/>
    <cellStyle name="Subtotal 2 2 2 2 2 3 3" xfId="27962" xr:uid="{00000000-0005-0000-0000-00004B6D0000}"/>
    <cellStyle name="Subtotal 2 2 2 2 2 3 4" xfId="27963" xr:uid="{00000000-0005-0000-0000-00004C6D0000}"/>
    <cellStyle name="Subtotal 2 2 2 2 2 3 5" xfId="27964" xr:uid="{00000000-0005-0000-0000-00004D6D0000}"/>
    <cellStyle name="Subtotal 2 2 2 2 2 3 6" xfId="27965" xr:uid="{00000000-0005-0000-0000-00004E6D0000}"/>
    <cellStyle name="Subtotal 2 2 2 2 2 3 7" xfId="27966" xr:uid="{00000000-0005-0000-0000-00004F6D0000}"/>
    <cellStyle name="Subtotal 2 2 2 2 2 4" xfId="27967" xr:uid="{00000000-0005-0000-0000-0000506D0000}"/>
    <cellStyle name="Subtotal 2 2 2 2 2 5" xfId="27968" xr:uid="{00000000-0005-0000-0000-0000516D0000}"/>
    <cellStyle name="Subtotal 2 2 2 2 2 6" xfId="27969" xr:uid="{00000000-0005-0000-0000-0000526D0000}"/>
    <cellStyle name="Subtotal 2 2 2 2 2 7" xfId="27970" xr:uid="{00000000-0005-0000-0000-0000536D0000}"/>
    <cellStyle name="Subtotal 2 2 2 2 2 8" xfId="27971" xr:uid="{00000000-0005-0000-0000-0000546D0000}"/>
    <cellStyle name="Subtotal 2 2 2 2 2 9" xfId="27972" xr:uid="{00000000-0005-0000-0000-0000556D0000}"/>
    <cellStyle name="Subtotal 2 2 2 2 3" xfId="27973" xr:uid="{00000000-0005-0000-0000-0000566D0000}"/>
    <cellStyle name="Subtotal 2 2 2 2 3 2" xfId="27974" xr:uid="{00000000-0005-0000-0000-0000576D0000}"/>
    <cellStyle name="Subtotal 2 2 2 2 3 2 2" xfId="27975" xr:uid="{00000000-0005-0000-0000-0000586D0000}"/>
    <cellStyle name="Subtotal 2 2 2 2 3 2 3" xfId="27976" xr:uid="{00000000-0005-0000-0000-0000596D0000}"/>
    <cellStyle name="Subtotal 2 2 2 2 3 2 4" xfId="27977" xr:uid="{00000000-0005-0000-0000-00005A6D0000}"/>
    <cellStyle name="Subtotal 2 2 2 2 3 2 5" xfId="27978" xr:uid="{00000000-0005-0000-0000-00005B6D0000}"/>
    <cellStyle name="Subtotal 2 2 2 2 3 2 6" xfId="27979" xr:uid="{00000000-0005-0000-0000-00005C6D0000}"/>
    <cellStyle name="Subtotal 2 2 2 2 3 2 7" xfId="27980" xr:uid="{00000000-0005-0000-0000-00005D6D0000}"/>
    <cellStyle name="Subtotal 2 2 2 2 3 3" xfId="27981" xr:uid="{00000000-0005-0000-0000-00005E6D0000}"/>
    <cellStyle name="Subtotal 2 2 2 2 3 3 2" xfId="27982" xr:uid="{00000000-0005-0000-0000-00005F6D0000}"/>
    <cellStyle name="Subtotal 2 2 2 2 3 3 3" xfId="27983" xr:uid="{00000000-0005-0000-0000-0000606D0000}"/>
    <cellStyle name="Subtotal 2 2 2 2 3 3 4" xfId="27984" xr:uid="{00000000-0005-0000-0000-0000616D0000}"/>
    <cellStyle name="Subtotal 2 2 2 2 3 3 5" xfId="27985" xr:uid="{00000000-0005-0000-0000-0000626D0000}"/>
    <cellStyle name="Subtotal 2 2 2 2 3 3 6" xfId="27986" xr:uid="{00000000-0005-0000-0000-0000636D0000}"/>
    <cellStyle name="Subtotal 2 2 2 2 3 3 7" xfId="27987" xr:uid="{00000000-0005-0000-0000-0000646D0000}"/>
    <cellStyle name="Subtotal 2 2 2 2 3 4" xfId="27988" xr:uid="{00000000-0005-0000-0000-0000656D0000}"/>
    <cellStyle name="Subtotal 2 2 2 2 3 5" xfId="27989" xr:uid="{00000000-0005-0000-0000-0000666D0000}"/>
    <cellStyle name="Subtotal 2 2 2 2 3 6" xfId="27990" xr:uid="{00000000-0005-0000-0000-0000676D0000}"/>
    <cellStyle name="Subtotal 2 2 2 2 3 7" xfId="27991" xr:uid="{00000000-0005-0000-0000-0000686D0000}"/>
    <cellStyle name="Subtotal 2 2 2 2 3 8" xfId="27992" xr:uid="{00000000-0005-0000-0000-0000696D0000}"/>
    <cellStyle name="Subtotal 2 2 2 2 4" xfId="27993" xr:uid="{00000000-0005-0000-0000-00006A6D0000}"/>
    <cellStyle name="Subtotal 2 2 2 2 4 2" xfId="27994" xr:uid="{00000000-0005-0000-0000-00006B6D0000}"/>
    <cellStyle name="Subtotal 2 2 2 2 4 2 2" xfId="27995" xr:uid="{00000000-0005-0000-0000-00006C6D0000}"/>
    <cellStyle name="Subtotal 2 2 2 2 4 2 3" xfId="27996" xr:uid="{00000000-0005-0000-0000-00006D6D0000}"/>
    <cellStyle name="Subtotal 2 2 2 2 4 2 4" xfId="27997" xr:uid="{00000000-0005-0000-0000-00006E6D0000}"/>
    <cellStyle name="Subtotal 2 2 2 2 4 2 5" xfId="27998" xr:uid="{00000000-0005-0000-0000-00006F6D0000}"/>
    <cellStyle name="Subtotal 2 2 2 2 4 2 6" xfId="27999" xr:uid="{00000000-0005-0000-0000-0000706D0000}"/>
    <cellStyle name="Subtotal 2 2 2 2 4 3" xfId="28000" xr:uid="{00000000-0005-0000-0000-0000716D0000}"/>
    <cellStyle name="Subtotal 2 2 2 2 4 4" xfId="28001" xr:uid="{00000000-0005-0000-0000-0000726D0000}"/>
    <cellStyle name="Subtotal 2 2 2 2 4 5" xfId="28002" xr:uid="{00000000-0005-0000-0000-0000736D0000}"/>
    <cellStyle name="Subtotal 2 2 2 2 4 6" xfId="28003" xr:uid="{00000000-0005-0000-0000-0000746D0000}"/>
    <cellStyle name="Subtotal 2 2 2 2 4 7" xfId="28004" xr:uid="{00000000-0005-0000-0000-0000756D0000}"/>
    <cellStyle name="Subtotal 2 2 2 2 4 8" xfId="28005" xr:uid="{00000000-0005-0000-0000-0000766D0000}"/>
    <cellStyle name="Subtotal 2 2 2 2 5" xfId="28006" xr:uid="{00000000-0005-0000-0000-0000776D0000}"/>
    <cellStyle name="Subtotal 2 2 2 2 5 2" xfId="28007" xr:uid="{00000000-0005-0000-0000-0000786D0000}"/>
    <cellStyle name="Subtotal 2 2 2 2 5 3" xfId="28008" xr:uid="{00000000-0005-0000-0000-0000796D0000}"/>
    <cellStyle name="Subtotal 2 2 2 2 5 4" xfId="28009" xr:uid="{00000000-0005-0000-0000-00007A6D0000}"/>
    <cellStyle name="Subtotal 2 2 2 2 5 5" xfId="28010" xr:uid="{00000000-0005-0000-0000-00007B6D0000}"/>
    <cellStyle name="Subtotal 2 2 2 2 5 6" xfId="28011" xr:uid="{00000000-0005-0000-0000-00007C6D0000}"/>
    <cellStyle name="Subtotal 2 2 2 2 5 7" xfId="28012" xr:uid="{00000000-0005-0000-0000-00007D6D0000}"/>
    <cellStyle name="Subtotal 2 2 2 2 6" xfId="28013" xr:uid="{00000000-0005-0000-0000-00007E6D0000}"/>
    <cellStyle name="Subtotal 2 2 2 2 7" xfId="28014" xr:uid="{00000000-0005-0000-0000-00007F6D0000}"/>
    <cellStyle name="Subtotal 2 2 2 2 8" xfId="28015" xr:uid="{00000000-0005-0000-0000-0000806D0000}"/>
    <cellStyle name="Subtotal 2 2 2 2 9" xfId="28016" xr:uid="{00000000-0005-0000-0000-0000816D0000}"/>
    <cellStyle name="Subtotal 2 2 2 20" xfId="28017" xr:uid="{00000000-0005-0000-0000-0000826D0000}"/>
    <cellStyle name="Subtotal 2 2 2 3" xfId="28018" xr:uid="{00000000-0005-0000-0000-0000836D0000}"/>
    <cellStyle name="Subtotal 2 2 2 3 10" xfId="28019" xr:uid="{00000000-0005-0000-0000-0000846D0000}"/>
    <cellStyle name="Subtotal 2 2 2 3 11" xfId="28020" xr:uid="{00000000-0005-0000-0000-0000856D0000}"/>
    <cellStyle name="Subtotal 2 2 2 3 12" xfId="28021" xr:uid="{00000000-0005-0000-0000-0000866D0000}"/>
    <cellStyle name="Subtotal 2 2 2 3 2" xfId="28022" xr:uid="{00000000-0005-0000-0000-0000876D0000}"/>
    <cellStyle name="Subtotal 2 2 2 3 2 10" xfId="28023" xr:uid="{00000000-0005-0000-0000-0000886D0000}"/>
    <cellStyle name="Subtotal 2 2 2 3 2 2" xfId="28024" xr:uid="{00000000-0005-0000-0000-0000896D0000}"/>
    <cellStyle name="Subtotal 2 2 2 3 2 2 2" xfId="28025" xr:uid="{00000000-0005-0000-0000-00008A6D0000}"/>
    <cellStyle name="Subtotal 2 2 2 3 2 2 2 2" xfId="28026" xr:uid="{00000000-0005-0000-0000-00008B6D0000}"/>
    <cellStyle name="Subtotal 2 2 2 3 2 2 2 3" xfId="28027" xr:uid="{00000000-0005-0000-0000-00008C6D0000}"/>
    <cellStyle name="Subtotal 2 2 2 3 2 2 2 4" xfId="28028" xr:uid="{00000000-0005-0000-0000-00008D6D0000}"/>
    <cellStyle name="Subtotal 2 2 2 3 2 2 2 5" xfId="28029" xr:uid="{00000000-0005-0000-0000-00008E6D0000}"/>
    <cellStyle name="Subtotal 2 2 2 3 2 2 2 6" xfId="28030" xr:uid="{00000000-0005-0000-0000-00008F6D0000}"/>
    <cellStyle name="Subtotal 2 2 2 3 2 2 3" xfId="28031" xr:uid="{00000000-0005-0000-0000-0000906D0000}"/>
    <cellStyle name="Subtotal 2 2 2 3 2 2 4" xfId="28032" xr:uid="{00000000-0005-0000-0000-0000916D0000}"/>
    <cellStyle name="Subtotal 2 2 2 3 2 2 5" xfId="28033" xr:uid="{00000000-0005-0000-0000-0000926D0000}"/>
    <cellStyle name="Subtotal 2 2 2 3 2 2 6" xfId="28034" xr:uid="{00000000-0005-0000-0000-0000936D0000}"/>
    <cellStyle name="Subtotal 2 2 2 3 2 2 7" xfId="28035" xr:uid="{00000000-0005-0000-0000-0000946D0000}"/>
    <cellStyle name="Subtotal 2 2 2 3 2 2 8" xfId="28036" xr:uid="{00000000-0005-0000-0000-0000956D0000}"/>
    <cellStyle name="Subtotal 2 2 2 3 2 3" xfId="28037" xr:uid="{00000000-0005-0000-0000-0000966D0000}"/>
    <cellStyle name="Subtotal 2 2 2 3 2 3 2" xfId="28038" xr:uid="{00000000-0005-0000-0000-0000976D0000}"/>
    <cellStyle name="Subtotal 2 2 2 3 2 3 3" xfId="28039" xr:uid="{00000000-0005-0000-0000-0000986D0000}"/>
    <cellStyle name="Subtotal 2 2 2 3 2 3 4" xfId="28040" xr:uid="{00000000-0005-0000-0000-0000996D0000}"/>
    <cellStyle name="Subtotal 2 2 2 3 2 3 5" xfId="28041" xr:uid="{00000000-0005-0000-0000-00009A6D0000}"/>
    <cellStyle name="Subtotal 2 2 2 3 2 3 6" xfId="28042" xr:uid="{00000000-0005-0000-0000-00009B6D0000}"/>
    <cellStyle name="Subtotal 2 2 2 3 2 3 7" xfId="28043" xr:uid="{00000000-0005-0000-0000-00009C6D0000}"/>
    <cellStyle name="Subtotal 2 2 2 3 2 4" xfId="28044" xr:uid="{00000000-0005-0000-0000-00009D6D0000}"/>
    <cellStyle name="Subtotal 2 2 2 3 2 5" xfId="28045" xr:uid="{00000000-0005-0000-0000-00009E6D0000}"/>
    <cellStyle name="Subtotal 2 2 2 3 2 6" xfId="28046" xr:uid="{00000000-0005-0000-0000-00009F6D0000}"/>
    <cellStyle name="Subtotal 2 2 2 3 2 7" xfId="28047" xr:uid="{00000000-0005-0000-0000-0000A06D0000}"/>
    <cellStyle name="Subtotal 2 2 2 3 2 8" xfId="28048" xr:uid="{00000000-0005-0000-0000-0000A16D0000}"/>
    <cellStyle name="Subtotal 2 2 2 3 2 9" xfId="28049" xr:uid="{00000000-0005-0000-0000-0000A26D0000}"/>
    <cellStyle name="Subtotal 2 2 2 3 3" xfId="28050" xr:uid="{00000000-0005-0000-0000-0000A36D0000}"/>
    <cellStyle name="Subtotal 2 2 2 3 3 2" xfId="28051" xr:uid="{00000000-0005-0000-0000-0000A46D0000}"/>
    <cellStyle name="Subtotal 2 2 2 3 3 2 2" xfId="28052" xr:uid="{00000000-0005-0000-0000-0000A56D0000}"/>
    <cellStyle name="Subtotal 2 2 2 3 3 2 3" xfId="28053" xr:uid="{00000000-0005-0000-0000-0000A66D0000}"/>
    <cellStyle name="Subtotal 2 2 2 3 3 2 4" xfId="28054" xr:uid="{00000000-0005-0000-0000-0000A76D0000}"/>
    <cellStyle name="Subtotal 2 2 2 3 3 2 5" xfId="28055" xr:uid="{00000000-0005-0000-0000-0000A86D0000}"/>
    <cellStyle name="Subtotal 2 2 2 3 3 2 6" xfId="28056" xr:uid="{00000000-0005-0000-0000-0000A96D0000}"/>
    <cellStyle name="Subtotal 2 2 2 3 3 2 7" xfId="28057" xr:uid="{00000000-0005-0000-0000-0000AA6D0000}"/>
    <cellStyle name="Subtotal 2 2 2 3 3 3" xfId="28058" xr:uid="{00000000-0005-0000-0000-0000AB6D0000}"/>
    <cellStyle name="Subtotal 2 2 2 3 3 4" xfId="28059" xr:uid="{00000000-0005-0000-0000-0000AC6D0000}"/>
    <cellStyle name="Subtotal 2 2 2 3 3 5" xfId="28060" xr:uid="{00000000-0005-0000-0000-0000AD6D0000}"/>
    <cellStyle name="Subtotal 2 2 2 3 3 6" xfId="28061" xr:uid="{00000000-0005-0000-0000-0000AE6D0000}"/>
    <cellStyle name="Subtotal 2 2 2 3 3 7" xfId="28062" xr:uid="{00000000-0005-0000-0000-0000AF6D0000}"/>
    <cellStyle name="Subtotal 2 2 2 3 3 8" xfId="28063" xr:uid="{00000000-0005-0000-0000-0000B06D0000}"/>
    <cellStyle name="Subtotal 2 2 2 3 4" xfId="28064" xr:uid="{00000000-0005-0000-0000-0000B16D0000}"/>
    <cellStyle name="Subtotal 2 2 2 3 4 2" xfId="28065" xr:uid="{00000000-0005-0000-0000-0000B26D0000}"/>
    <cellStyle name="Subtotal 2 2 2 3 4 3" xfId="28066" xr:uid="{00000000-0005-0000-0000-0000B36D0000}"/>
    <cellStyle name="Subtotal 2 2 2 3 4 4" xfId="28067" xr:uid="{00000000-0005-0000-0000-0000B46D0000}"/>
    <cellStyle name="Subtotal 2 2 2 3 4 5" xfId="28068" xr:uid="{00000000-0005-0000-0000-0000B56D0000}"/>
    <cellStyle name="Subtotal 2 2 2 3 4 6" xfId="28069" xr:uid="{00000000-0005-0000-0000-0000B66D0000}"/>
    <cellStyle name="Subtotal 2 2 2 3 4 7" xfId="28070" xr:uid="{00000000-0005-0000-0000-0000B76D0000}"/>
    <cellStyle name="Subtotal 2 2 2 3 4 8" xfId="28071" xr:uid="{00000000-0005-0000-0000-0000B86D0000}"/>
    <cellStyle name="Subtotal 2 2 2 3 5" xfId="28072" xr:uid="{00000000-0005-0000-0000-0000B96D0000}"/>
    <cellStyle name="Subtotal 2 2 2 3 5 2" xfId="28073" xr:uid="{00000000-0005-0000-0000-0000BA6D0000}"/>
    <cellStyle name="Subtotal 2 2 2 3 5 3" xfId="28074" xr:uid="{00000000-0005-0000-0000-0000BB6D0000}"/>
    <cellStyle name="Subtotal 2 2 2 3 5 4" xfId="28075" xr:uid="{00000000-0005-0000-0000-0000BC6D0000}"/>
    <cellStyle name="Subtotal 2 2 2 3 5 5" xfId="28076" xr:uid="{00000000-0005-0000-0000-0000BD6D0000}"/>
    <cellStyle name="Subtotal 2 2 2 3 5 6" xfId="28077" xr:uid="{00000000-0005-0000-0000-0000BE6D0000}"/>
    <cellStyle name="Subtotal 2 2 2 3 5 7" xfId="28078" xr:uid="{00000000-0005-0000-0000-0000BF6D0000}"/>
    <cellStyle name="Subtotal 2 2 2 3 6" xfId="28079" xr:uid="{00000000-0005-0000-0000-0000C06D0000}"/>
    <cellStyle name="Subtotal 2 2 2 3 7" xfId="28080" xr:uid="{00000000-0005-0000-0000-0000C16D0000}"/>
    <cellStyle name="Subtotal 2 2 2 3 8" xfId="28081" xr:uid="{00000000-0005-0000-0000-0000C26D0000}"/>
    <cellStyle name="Subtotal 2 2 2 3 9" xfId="28082" xr:uid="{00000000-0005-0000-0000-0000C36D0000}"/>
    <cellStyle name="Subtotal 2 2 2 4" xfId="28083" xr:uid="{00000000-0005-0000-0000-0000C46D0000}"/>
    <cellStyle name="Subtotal 2 2 2 4 10" xfId="28084" xr:uid="{00000000-0005-0000-0000-0000C56D0000}"/>
    <cellStyle name="Subtotal 2 2 2 4 11" xfId="28085" xr:uid="{00000000-0005-0000-0000-0000C66D0000}"/>
    <cellStyle name="Subtotal 2 2 2 4 12" xfId="28086" xr:uid="{00000000-0005-0000-0000-0000C76D0000}"/>
    <cellStyle name="Subtotal 2 2 2 4 2" xfId="28087" xr:uid="{00000000-0005-0000-0000-0000C86D0000}"/>
    <cellStyle name="Subtotal 2 2 2 4 2 10" xfId="28088" xr:uid="{00000000-0005-0000-0000-0000C96D0000}"/>
    <cellStyle name="Subtotal 2 2 2 4 2 2" xfId="28089" xr:uid="{00000000-0005-0000-0000-0000CA6D0000}"/>
    <cellStyle name="Subtotal 2 2 2 4 2 2 2" xfId="28090" xr:uid="{00000000-0005-0000-0000-0000CB6D0000}"/>
    <cellStyle name="Subtotal 2 2 2 4 2 2 2 2" xfId="28091" xr:uid="{00000000-0005-0000-0000-0000CC6D0000}"/>
    <cellStyle name="Subtotal 2 2 2 4 2 2 2 3" xfId="28092" xr:uid="{00000000-0005-0000-0000-0000CD6D0000}"/>
    <cellStyle name="Subtotal 2 2 2 4 2 2 2 4" xfId="28093" xr:uid="{00000000-0005-0000-0000-0000CE6D0000}"/>
    <cellStyle name="Subtotal 2 2 2 4 2 2 2 5" xfId="28094" xr:uid="{00000000-0005-0000-0000-0000CF6D0000}"/>
    <cellStyle name="Subtotal 2 2 2 4 2 2 2 6" xfId="28095" xr:uid="{00000000-0005-0000-0000-0000D06D0000}"/>
    <cellStyle name="Subtotal 2 2 2 4 2 2 3" xfId="28096" xr:uid="{00000000-0005-0000-0000-0000D16D0000}"/>
    <cellStyle name="Subtotal 2 2 2 4 2 2 4" xfId="28097" xr:uid="{00000000-0005-0000-0000-0000D26D0000}"/>
    <cellStyle name="Subtotal 2 2 2 4 2 2 5" xfId="28098" xr:uid="{00000000-0005-0000-0000-0000D36D0000}"/>
    <cellStyle name="Subtotal 2 2 2 4 2 2 6" xfId="28099" xr:uid="{00000000-0005-0000-0000-0000D46D0000}"/>
    <cellStyle name="Subtotal 2 2 2 4 2 2 7" xfId="28100" xr:uid="{00000000-0005-0000-0000-0000D56D0000}"/>
    <cellStyle name="Subtotal 2 2 2 4 2 2 8" xfId="28101" xr:uid="{00000000-0005-0000-0000-0000D66D0000}"/>
    <cellStyle name="Subtotal 2 2 2 4 2 3" xfId="28102" xr:uid="{00000000-0005-0000-0000-0000D76D0000}"/>
    <cellStyle name="Subtotal 2 2 2 4 2 3 2" xfId="28103" xr:uid="{00000000-0005-0000-0000-0000D86D0000}"/>
    <cellStyle name="Subtotal 2 2 2 4 2 3 3" xfId="28104" xr:uid="{00000000-0005-0000-0000-0000D96D0000}"/>
    <cellStyle name="Subtotal 2 2 2 4 2 3 4" xfId="28105" xr:uid="{00000000-0005-0000-0000-0000DA6D0000}"/>
    <cellStyle name="Subtotal 2 2 2 4 2 3 5" xfId="28106" xr:uid="{00000000-0005-0000-0000-0000DB6D0000}"/>
    <cellStyle name="Subtotal 2 2 2 4 2 3 6" xfId="28107" xr:uid="{00000000-0005-0000-0000-0000DC6D0000}"/>
    <cellStyle name="Subtotal 2 2 2 4 2 3 7" xfId="28108" xr:uid="{00000000-0005-0000-0000-0000DD6D0000}"/>
    <cellStyle name="Subtotal 2 2 2 4 2 4" xfId="28109" xr:uid="{00000000-0005-0000-0000-0000DE6D0000}"/>
    <cellStyle name="Subtotal 2 2 2 4 2 5" xfId="28110" xr:uid="{00000000-0005-0000-0000-0000DF6D0000}"/>
    <cellStyle name="Subtotal 2 2 2 4 2 6" xfId="28111" xr:uid="{00000000-0005-0000-0000-0000E06D0000}"/>
    <cellStyle name="Subtotal 2 2 2 4 2 7" xfId="28112" xr:uid="{00000000-0005-0000-0000-0000E16D0000}"/>
    <cellStyle name="Subtotal 2 2 2 4 2 8" xfId="28113" xr:uid="{00000000-0005-0000-0000-0000E26D0000}"/>
    <cellStyle name="Subtotal 2 2 2 4 2 9" xfId="28114" xr:uid="{00000000-0005-0000-0000-0000E36D0000}"/>
    <cellStyle name="Subtotal 2 2 2 4 3" xfId="28115" xr:uid="{00000000-0005-0000-0000-0000E46D0000}"/>
    <cellStyle name="Subtotal 2 2 2 4 3 2" xfId="28116" xr:uid="{00000000-0005-0000-0000-0000E56D0000}"/>
    <cellStyle name="Subtotal 2 2 2 4 3 2 2" xfId="28117" xr:uid="{00000000-0005-0000-0000-0000E66D0000}"/>
    <cellStyle name="Subtotal 2 2 2 4 3 2 3" xfId="28118" xr:uid="{00000000-0005-0000-0000-0000E76D0000}"/>
    <cellStyle name="Subtotal 2 2 2 4 3 2 4" xfId="28119" xr:uid="{00000000-0005-0000-0000-0000E86D0000}"/>
    <cellStyle name="Subtotal 2 2 2 4 3 2 5" xfId="28120" xr:uid="{00000000-0005-0000-0000-0000E96D0000}"/>
    <cellStyle name="Subtotal 2 2 2 4 3 2 6" xfId="28121" xr:uid="{00000000-0005-0000-0000-0000EA6D0000}"/>
    <cellStyle name="Subtotal 2 2 2 4 3 3" xfId="28122" xr:uid="{00000000-0005-0000-0000-0000EB6D0000}"/>
    <cellStyle name="Subtotal 2 2 2 4 3 4" xfId="28123" xr:uid="{00000000-0005-0000-0000-0000EC6D0000}"/>
    <cellStyle name="Subtotal 2 2 2 4 3 5" xfId="28124" xr:uid="{00000000-0005-0000-0000-0000ED6D0000}"/>
    <cellStyle name="Subtotal 2 2 2 4 3 6" xfId="28125" xr:uid="{00000000-0005-0000-0000-0000EE6D0000}"/>
    <cellStyle name="Subtotal 2 2 2 4 3 7" xfId="28126" xr:uid="{00000000-0005-0000-0000-0000EF6D0000}"/>
    <cellStyle name="Subtotal 2 2 2 4 3 8" xfId="28127" xr:uid="{00000000-0005-0000-0000-0000F06D0000}"/>
    <cellStyle name="Subtotal 2 2 2 4 4" xfId="28128" xr:uid="{00000000-0005-0000-0000-0000F16D0000}"/>
    <cellStyle name="Subtotal 2 2 2 4 4 2" xfId="28129" xr:uid="{00000000-0005-0000-0000-0000F26D0000}"/>
    <cellStyle name="Subtotal 2 2 2 4 4 3" xfId="28130" xr:uid="{00000000-0005-0000-0000-0000F36D0000}"/>
    <cellStyle name="Subtotal 2 2 2 4 4 4" xfId="28131" xr:uid="{00000000-0005-0000-0000-0000F46D0000}"/>
    <cellStyle name="Subtotal 2 2 2 4 4 5" xfId="28132" xr:uid="{00000000-0005-0000-0000-0000F56D0000}"/>
    <cellStyle name="Subtotal 2 2 2 4 4 6" xfId="28133" xr:uid="{00000000-0005-0000-0000-0000F66D0000}"/>
    <cellStyle name="Subtotal 2 2 2 4 4 7" xfId="28134" xr:uid="{00000000-0005-0000-0000-0000F76D0000}"/>
    <cellStyle name="Subtotal 2 2 2 4 4 8" xfId="28135" xr:uid="{00000000-0005-0000-0000-0000F86D0000}"/>
    <cellStyle name="Subtotal 2 2 2 4 5" xfId="28136" xr:uid="{00000000-0005-0000-0000-0000F96D0000}"/>
    <cellStyle name="Subtotal 2 2 2 4 5 2" xfId="28137" xr:uid="{00000000-0005-0000-0000-0000FA6D0000}"/>
    <cellStyle name="Subtotal 2 2 2 4 5 3" xfId="28138" xr:uid="{00000000-0005-0000-0000-0000FB6D0000}"/>
    <cellStyle name="Subtotal 2 2 2 4 5 4" xfId="28139" xr:uid="{00000000-0005-0000-0000-0000FC6D0000}"/>
    <cellStyle name="Subtotal 2 2 2 4 5 5" xfId="28140" xr:uid="{00000000-0005-0000-0000-0000FD6D0000}"/>
    <cellStyle name="Subtotal 2 2 2 4 5 6" xfId="28141" xr:uid="{00000000-0005-0000-0000-0000FE6D0000}"/>
    <cellStyle name="Subtotal 2 2 2 4 5 7" xfId="28142" xr:uid="{00000000-0005-0000-0000-0000FF6D0000}"/>
    <cellStyle name="Subtotal 2 2 2 4 6" xfId="28143" xr:uid="{00000000-0005-0000-0000-0000006E0000}"/>
    <cellStyle name="Subtotal 2 2 2 4 7" xfId="28144" xr:uid="{00000000-0005-0000-0000-0000016E0000}"/>
    <cellStyle name="Subtotal 2 2 2 4 8" xfId="28145" xr:uid="{00000000-0005-0000-0000-0000026E0000}"/>
    <cellStyle name="Subtotal 2 2 2 4 9" xfId="28146" xr:uid="{00000000-0005-0000-0000-0000036E0000}"/>
    <cellStyle name="Subtotal 2 2 2 5" xfId="28147" xr:uid="{00000000-0005-0000-0000-0000046E0000}"/>
    <cellStyle name="Subtotal 2 2 2 5 10" xfId="28148" xr:uid="{00000000-0005-0000-0000-0000056E0000}"/>
    <cellStyle name="Subtotal 2 2 2 5 11" xfId="28149" xr:uid="{00000000-0005-0000-0000-0000066E0000}"/>
    <cellStyle name="Subtotal 2 2 2 5 12" xfId="28150" xr:uid="{00000000-0005-0000-0000-0000076E0000}"/>
    <cellStyle name="Subtotal 2 2 2 5 2" xfId="28151" xr:uid="{00000000-0005-0000-0000-0000086E0000}"/>
    <cellStyle name="Subtotal 2 2 2 5 2 2" xfId="28152" xr:uid="{00000000-0005-0000-0000-0000096E0000}"/>
    <cellStyle name="Subtotal 2 2 2 5 2 2 2" xfId="28153" xr:uid="{00000000-0005-0000-0000-00000A6E0000}"/>
    <cellStyle name="Subtotal 2 2 2 5 2 2 3" xfId="28154" xr:uid="{00000000-0005-0000-0000-00000B6E0000}"/>
    <cellStyle name="Subtotal 2 2 2 5 2 2 4" xfId="28155" xr:uid="{00000000-0005-0000-0000-00000C6E0000}"/>
    <cellStyle name="Subtotal 2 2 2 5 2 2 5" xfId="28156" xr:uid="{00000000-0005-0000-0000-00000D6E0000}"/>
    <cellStyle name="Subtotal 2 2 2 5 2 2 6" xfId="28157" xr:uid="{00000000-0005-0000-0000-00000E6E0000}"/>
    <cellStyle name="Subtotal 2 2 2 5 2 3" xfId="28158" xr:uid="{00000000-0005-0000-0000-00000F6E0000}"/>
    <cellStyle name="Subtotal 2 2 2 5 2 3 2" xfId="28159" xr:uid="{00000000-0005-0000-0000-0000106E0000}"/>
    <cellStyle name="Subtotal 2 2 2 5 2 3 3" xfId="28160" xr:uid="{00000000-0005-0000-0000-0000116E0000}"/>
    <cellStyle name="Subtotal 2 2 2 5 2 3 4" xfId="28161" xr:uid="{00000000-0005-0000-0000-0000126E0000}"/>
    <cellStyle name="Subtotal 2 2 2 5 2 3 5" xfId="28162" xr:uid="{00000000-0005-0000-0000-0000136E0000}"/>
    <cellStyle name="Subtotal 2 2 2 5 2 3 6" xfId="28163" xr:uid="{00000000-0005-0000-0000-0000146E0000}"/>
    <cellStyle name="Subtotal 2 2 2 5 2 4" xfId="28164" xr:uid="{00000000-0005-0000-0000-0000156E0000}"/>
    <cellStyle name="Subtotal 2 2 2 5 2 5" xfId="28165" xr:uid="{00000000-0005-0000-0000-0000166E0000}"/>
    <cellStyle name="Subtotal 2 2 2 5 2 6" xfId="28166" xr:uid="{00000000-0005-0000-0000-0000176E0000}"/>
    <cellStyle name="Subtotal 2 2 2 5 2 7" xfId="28167" xr:uid="{00000000-0005-0000-0000-0000186E0000}"/>
    <cellStyle name="Subtotal 2 2 2 5 2 8" xfId="28168" xr:uid="{00000000-0005-0000-0000-0000196E0000}"/>
    <cellStyle name="Subtotal 2 2 2 5 2 9" xfId="28169" xr:uid="{00000000-0005-0000-0000-00001A6E0000}"/>
    <cellStyle name="Subtotal 2 2 2 5 3" xfId="28170" xr:uid="{00000000-0005-0000-0000-00001B6E0000}"/>
    <cellStyle name="Subtotal 2 2 2 5 3 2" xfId="28171" xr:uid="{00000000-0005-0000-0000-00001C6E0000}"/>
    <cellStyle name="Subtotal 2 2 2 5 3 2 2" xfId="28172" xr:uid="{00000000-0005-0000-0000-00001D6E0000}"/>
    <cellStyle name="Subtotal 2 2 2 5 3 2 3" xfId="28173" xr:uid="{00000000-0005-0000-0000-00001E6E0000}"/>
    <cellStyle name="Subtotal 2 2 2 5 3 2 4" xfId="28174" xr:uid="{00000000-0005-0000-0000-00001F6E0000}"/>
    <cellStyle name="Subtotal 2 2 2 5 3 2 5" xfId="28175" xr:uid="{00000000-0005-0000-0000-0000206E0000}"/>
    <cellStyle name="Subtotal 2 2 2 5 3 2 6" xfId="28176" xr:uid="{00000000-0005-0000-0000-0000216E0000}"/>
    <cellStyle name="Subtotal 2 2 2 5 3 3" xfId="28177" xr:uid="{00000000-0005-0000-0000-0000226E0000}"/>
    <cellStyle name="Subtotal 2 2 2 5 3 4" xfId="28178" xr:uid="{00000000-0005-0000-0000-0000236E0000}"/>
    <cellStyle name="Subtotal 2 2 2 5 3 5" xfId="28179" xr:uid="{00000000-0005-0000-0000-0000246E0000}"/>
    <cellStyle name="Subtotal 2 2 2 5 3 6" xfId="28180" xr:uid="{00000000-0005-0000-0000-0000256E0000}"/>
    <cellStyle name="Subtotal 2 2 2 5 3 7" xfId="28181" xr:uid="{00000000-0005-0000-0000-0000266E0000}"/>
    <cellStyle name="Subtotal 2 2 2 5 3 8" xfId="28182" xr:uid="{00000000-0005-0000-0000-0000276E0000}"/>
    <cellStyle name="Subtotal 2 2 2 5 4" xfId="28183" xr:uid="{00000000-0005-0000-0000-0000286E0000}"/>
    <cellStyle name="Subtotal 2 2 2 5 4 2" xfId="28184" xr:uid="{00000000-0005-0000-0000-0000296E0000}"/>
    <cellStyle name="Subtotal 2 2 2 5 4 3" xfId="28185" xr:uid="{00000000-0005-0000-0000-00002A6E0000}"/>
    <cellStyle name="Subtotal 2 2 2 5 4 4" xfId="28186" xr:uid="{00000000-0005-0000-0000-00002B6E0000}"/>
    <cellStyle name="Subtotal 2 2 2 5 4 5" xfId="28187" xr:uid="{00000000-0005-0000-0000-00002C6E0000}"/>
    <cellStyle name="Subtotal 2 2 2 5 4 6" xfId="28188" xr:uid="{00000000-0005-0000-0000-00002D6E0000}"/>
    <cellStyle name="Subtotal 2 2 2 5 4 7" xfId="28189" xr:uid="{00000000-0005-0000-0000-00002E6E0000}"/>
    <cellStyle name="Subtotal 2 2 2 5 4 8" xfId="28190" xr:uid="{00000000-0005-0000-0000-00002F6E0000}"/>
    <cellStyle name="Subtotal 2 2 2 5 5" xfId="28191" xr:uid="{00000000-0005-0000-0000-0000306E0000}"/>
    <cellStyle name="Subtotal 2 2 2 5 5 2" xfId="28192" xr:uid="{00000000-0005-0000-0000-0000316E0000}"/>
    <cellStyle name="Subtotal 2 2 2 5 5 3" xfId="28193" xr:uid="{00000000-0005-0000-0000-0000326E0000}"/>
    <cellStyle name="Subtotal 2 2 2 5 5 4" xfId="28194" xr:uid="{00000000-0005-0000-0000-0000336E0000}"/>
    <cellStyle name="Subtotal 2 2 2 5 5 5" xfId="28195" xr:uid="{00000000-0005-0000-0000-0000346E0000}"/>
    <cellStyle name="Subtotal 2 2 2 5 5 6" xfId="28196" xr:uid="{00000000-0005-0000-0000-0000356E0000}"/>
    <cellStyle name="Subtotal 2 2 2 5 5 7" xfId="28197" xr:uid="{00000000-0005-0000-0000-0000366E0000}"/>
    <cellStyle name="Subtotal 2 2 2 5 6" xfId="28198" xr:uid="{00000000-0005-0000-0000-0000376E0000}"/>
    <cellStyle name="Subtotal 2 2 2 5 7" xfId="28199" xr:uid="{00000000-0005-0000-0000-0000386E0000}"/>
    <cellStyle name="Subtotal 2 2 2 5 8" xfId="28200" xr:uid="{00000000-0005-0000-0000-0000396E0000}"/>
    <cellStyle name="Subtotal 2 2 2 5 9" xfId="28201" xr:uid="{00000000-0005-0000-0000-00003A6E0000}"/>
    <cellStyle name="Subtotal 2 2 2 6" xfId="28202" xr:uid="{00000000-0005-0000-0000-00003B6E0000}"/>
    <cellStyle name="Subtotal 2 2 2 6 10" xfId="28203" xr:uid="{00000000-0005-0000-0000-00003C6E0000}"/>
    <cellStyle name="Subtotal 2 2 2 6 11" xfId="28204" xr:uid="{00000000-0005-0000-0000-00003D6E0000}"/>
    <cellStyle name="Subtotal 2 2 2 6 12" xfId="28205" xr:uid="{00000000-0005-0000-0000-00003E6E0000}"/>
    <cellStyle name="Subtotal 2 2 2 6 2" xfId="28206" xr:uid="{00000000-0005-0000-0000-00003F6E0000}"/>
    <cellStyle name="Subtotal 2 2 2 6 2 2" xfId="28207" xr:uid="{00000000-0005-0000-0000-0000406E0000}"/>
    <cellStyle name="Subtotal 2 2 2 6 2 2 2" xfId="28208" xr:uid="{00000000-0005-0000-0000-0000416E0000}"/>
    <cellStyle name="Subtotal 2 2 2 6 2 2 3" xfId="28209" xr:uid="{00000000-0005-0000-0000-0000426E0000}"/>
    <cellStyle name="Subtotal 2 2 2 6 2 2 4" xfId="28210" xr:uid="{00000000-0005-0000-0000-0000436E0000}"/>
    <cellStyle name="Subtotal 2 2 2 6 2 2 5" xfId="28211" xr:uid="{00000000-0005-0000-0000-0000446E0000}"/>
    <cellStyle name="Subtotal 2 2 2 6 2 2 6" xfId="28212" xr:uid="{00000000-0005-0000-0000-0000456E0000}"/>
    <cellStyle name="Subtotal 2 2 2 6 2 3" xfId="28213" xr:uid="{00000000-0005-0000-0000-0000466E0000}"/>
    <cellStyle name="Subtotal 2 2 2 6 2 3 2" xfId="28214" xr:uid="{00000000-0005-0000-0000-0000476E0000}"/>
    <cellStyle name="Subtotal 2 2 2 6 2 3 3" xfId="28215" xr:uid="{00000000-0005-0000-0000-0000486E0000}"/>
    <cellStyle name="Subtotal 2 2 2 6 2 3 4" xfId="28216" xr:uid="{00000000-0005-0000-0000-0000496E0000}"/>
    <cellStyle name="Subtotal 2 2 2 6 2 3 5" xfId="28217" xr:uid="{00000000-0005-0000-0000-00004A6E0000}"/>
    <cellStyle name="Subtotal 2 2 2 6 2 3 6" xfId="28218" xr:uid="{00000000-0005-0000-0000-00004B6E0000}"/>
    <cellStyle name="Subtotal 2 2 2 6 2 4" xfId="28219" xr:uid="{00000000-0005-0000-0000-00004C6E0000}"/>
    <cellStyle name="Subtotal 2 2 2 6 2 5" xfId="28220" xr:uid="{00000000-0005-0000-0000-00004D6E0000}"/>
    <cellStyle name="Subtotal 2 2 2 6 2 6" xfId="28221" xr:uid="{00000000-0005-0000-0000-00004E6E0000}"/>
    <cellStyle name="Subtotal 2 2 2 6 2 7" xfId="28222" xr:uid="{00000000-0005-0000-0000-00004F6E0000}"/>
    <cellStyle name="Subtotal 2 2 2 6 2 8" xfId="28223" xr:uid="{00000000-0005-0000-0000-0000506E0000}"/>
    <cellStyle name="Subtotal 2 2 2 6 3" xfId="28224" xr:uid="{00000000-0005-0000-0000-0000516E0000}"/>
    <cellStyle name="Subtotal 2 2 2 6 3 2" xfId="28225" xr:uid="{00000000-0005-0000-0000-0000526E0000}"/>
    <cellStyle name="Subtotal 2 2 2 6 3 3" xfId="28226" xr:uid="{00000000-0005-0000-0000-0000536E0000}"/>
    <cellStyle name="Subtotal 2 2 2 6 3 4" xfId="28227" xr:uid="{00000000-0005-0000-0000-0000546E0000}"/>
    <cellStyle name="Subtotal 2 2 2 6 3 5" xfId="28228" xr:uid="{00000000-0005-0000-0000-0000556E0000}"/>
    <cellStyle name="Subtotal 2 2 2 6 3 6" xfId="28229" xr:uid="{00000000-0005-0000-0000-0000566E0000}"/>
    <cellStyle name="Subtotal 2 2 2 6 3 7" xfId="28230" xr:uid="{00000000-0005-0000-0000-0000576E0000}"/>
    <cellStyle name="Subtotal 2 2 2 6 3 8" xfId="28231" xr:uid="{00000000-0005-0000-0000-0000586E0000}"/>
    <cellStyle name="Subtotal 2 2 2 6 4" xfId="28232" xr:uid="{00000000-0005-0000-0000-0000596E0000}"/>
    <cellStyle name="Subtotal 2 2 2 6 4 2" xfId="28233" xr:uid="{00000000-0005-0000-0000-00005A6E0000}"/>
    <cellStyle name="Subtotal 2 2 2 6 4 3" xfId="28234" xr:uid="{00000000-0005-0000-0000-00005B6E0000}"/>
    <cellStyle name="Subtotal 2 2 2 6 4 4" xfId="28235" xr:uid="{00000000-0005-0000-0000-00005C6E0000}"/>
    <cellStyle name="Subtotal 2 2 2 6 4 5" xfId="28236" xr:uid="{00000000-0005-0000-0000-00005D6E0000}"/>
    <cellStyle name="Subtotal 2 2 2 6 4 6" xfId="28237" xr:uid="{00000000-0005-0000-0000-00005E6E0000}"/>
    <cellStyle name="Subtotal 2 2 2 6 4 7" xfId="28238" xr:uid="{00000000-0005-0000-0000-00005F6E0000}"/>
    <cellStyle name="Subtotal 2 2 2 6 4 8" xfId="28239" xr:uid="{00000000-0005-0000-0000-0000606E0000}"/>
    <cellStyle name="Subtotal 2 2 2 6 5" xfId="28240" xr:uid="{00000000-0005-0000-0000-0000616E0000}"/>
    <cellStyle name="Subtotal 2 2 2 6 5 2" xfId="28241" xr:uid="{00000000-0005-0000-0000-0000626E0000}"/>
    <cellStyle name="Subtotal 2 2 2 6 5 3" xfId="28242" xr:uid="{00000000-0005-0000-0000-0000636E0000}"/>
    <cellStyle name="Subtotal 2 2 2 6 5 4" xfId="28243" xr:uid="{00000000-0005-0000-0000-0000646E0000}"/>
    <cellStyle name="Subtotal 2 2 2 6 5 5" xfId="28244" xr:uid="{00000000-0005-0000-0000-0000656E0000}"/>
    <cellStyle name="Subtotal 2 2 2 6 5 6" xfId="28245" xr:uid="{00000000-0005-0000-0000-0000666E0000}"/>
    <cellStyle name="Subtotal 2 2 2 6 5 7" xfId="28246" xr:uid="{00000000-0005-0000-0000-0000676E0000}"/>
    <cellStyle name="Subtotal 2 2 2 6 6" xfId="28247" xr:uid="{00000000-0005-0000-0000-0000686E0000}"/>
    <cellStyle name="Subtotal 2 2 2 6 7" xfId="28248" xr:uid="{00000000-0005-0000-0000-0000696E0000}"/>
    <cellStyle name="Subtotal 2 2 2 6 8" xfId="28249" xr:uid="{00000000-0005-0000-0000-00006A6E0000}"/>
    <cellStyle name="Subtotal 2 2 2 6 9" xfId="28250" xr:uid="{00000000-0005-0000-0000-00006B6E0000}"/>
    <cellStyle name="Subtotal 2 2 2 7" xfId="28251" xr:uid="{00000000-0005-0000-0000-00006C6E0000}"/>
    <cellStyle name="Subtotal 2 2 2 7 10" xfId="28252" xr:uid="{00000000-0005-0000-0000-00006D6E0000}"/>
    <cellStyle name="Subtotal 2 2 2 7 11" xfId="28253" xr:uid="{00000000-0005-0000-0000-00006E6E0000}"/>
    <cellStyle name="Subtotal 2 2 2 7 2" xfId="28254" xr:uid="{00000000-0005-0000-0000-00006F6E0000}"/>
    <cellStyle name="Subtotal 2 2 2 7 2 2" xfId="28255" xr:uid="{00000000-0005-0000-0000-0000706E0000}"/>
    <cellStyle name="Subtotal 2 2 2 7 2 2 2" xfId="28256" xr:uid="{00000000-0005-0000-0000-0000716E0000}"/>
    <cellStyle name="Subtotal 2 2 2 7 2 2 3" xfId="28257" xr:uid="{00000000-0005-0000-0000-0000726E0000}"/>
    <cellStyle name="Subtotal 2 2 2 7 2 2 4" xfId="28258" xr:uid="{00000000-0005-0000-0000-0000736E0000}"/>
    <cellStyle name="Subtotal 2 2 2 7 2 2 5" xfId="28259" xr:uid="{00000000-0005-0000-0000-0000746E0000}"/>
    <cellStyle name="Subtotal 2 2 2 7 2 2 6" xfId="28260" xr:uid="{00000000-0005-0000-0000-0000756E0000}"/>
    <cellStyle name="Subtotal 2 2 2 7 2 3" xfId="28261" xr:uid="{00000000-0005-0000-0000-0000766E0000}"/>
    <cellStyle name="Subtotal 2 2 2 7 2 4" xfId="28262" xr:uid="{00000000-0005-0000-0000-0000776E0000}"/>
    <cellStyle name="Subtotal 2 2 2 7 2 5" xfId="28263" xr:uid="{00000000-0005-0000-0000-0000786E0000}"/>
    <cellStyle name="Subtotal 2 2 2 7 2 6" xfId="28264" xr:uid="{00000000-0005-0000-0000-0000796E0000}"/>
    <cellStyle name="Subtotal 2 2 2 7 2 7" xfId="28265" xr:uid="{00000000-0005-0000-0000-00007A6E0000}"/>
    <cellStyle name="Subtotal 2 2 2 7 2 8" xfId="28266" xr:uid="{00000000-0005-0000-0000-00007B6E0000}"/>
    <cellStyle name="Subtotal 2 2 2 7 3" xfId="28267" xr:uid="{00000000-0005-0000-0000-00007C6E0000}"/>
    <cellStyle name="Subtotal 2 2 2 7 3 2" xfId="28268" xr:uid="{00000000-0005-0000-0000-00007D6E0000}"/>
    <cellStyle name="Subtotal 2 2 2 7 3 3" xfId="28269" xr:uid="{00000000-0005-0000-0000-00007E6E0000}"/>
    <cellStyle name="Subtotal 2 2 2 7 3 4" xfId="28270" xr:uid="{00000000-0005-0000-0000-00007F6E0000}"/>
    <cellStyle name="Subtotal 2 2 2 7 3 5" xfId="28271" xr:uid="{00000000-0005-0000-0000-0000806E0000}"/>
    <cellStyle name="Subtotal 2 2 2 7 3 6" xfId="28272" xr:uid="{00000000-0005-0000-0000-0000816E0000}"/>
    <cellStyle name="Subtotal 2 2 2 7 3 7" xfId="28273" xr:uid="{00000000-0005-0000-0000-0000826E0000}"/>
    <cellStyle name="Subtotal 2 2 2 7 3 8" xfId="28274" xr:uid="{00000000-0005-0000-0000-0000836E0000}"/>
    <cellStyle name="Subtotal 2 2 2 7 4" xfId="28275" xr:uid="{00000000-0005-0000-0000-0000846E0000}"/>
    <cellStyle name="Subtotal 2 2 2 7 4 2" xfId="28276" xr:uid="{00000000-0005-0000-0000-0000856E0000}"/>
    <cellStyle name="Subtotal 2 2 2 7 4 3" xfId="28277" xr:uid="{00000000-0005-0000-0000-0000866E0000}"/>
    <cellStyle name="Subtotal 2 2 2 7 4 4" xfId="28278" xr:uid="{00000000-0005-0000-0000-0000876E0000}"/>
    <cellStyle name="Subtotal 2 2 2 7 4 5" xfId="28279" xr:uid="{00000000-0005-0000-0000-0000886E0000}"/>
    <cellStyle name="Subtotal 2 2 2 7 4 6" xfId="28280" xr:uid="{00000000-0005-0000-0000-0000896E0000}"/>
    <cellStyle name="Subtotal 2 2 2 7 5" xfId="28281" xr:uid="{00000000-0005-0000-0000-00008A6E0000}"/>
    <cellStyle name="Subtotal 2 2 2 7 6" xfId="28282" xr:uid="{00000000-0005-0000-0000-00008B6E0000}"/>
    <cellStyle name="Subtotal 2 2 2 7 7" xfId="28283" xr:uid="{00000000-0005-0000-0000-00008C6E0000}"/>
    <cellStyle name="Subtotal 2 2 2 7 8" xfId="28284" xr:uid="{00000000-0005-0000-0000-00008D6E0000}"/>
    <cellStyle name="Subtotal 2 2 2 7 9" xfId="28285" xr:uid="{00000000-0005-0000-0000-00008E6E0000}"/>
    <cellStyle name="Subtotal 2 2 2 8" xfId="28286" xr:uid="{00000000-0005-0000-0000-00008F6E0000}"/>
    <cellStyle name="Subtotal 2 2 2 8 2" xfId="28287" xr:uid="{00000000-0005-0000-0000-0000906E0000}"/>
    <cellStyle name="Subtotal 2 2 2 8 2 2" xfId="28288" xr:uid="{00000000-0005-0000-0000-0000916E0000}"/>
    <cellStyle name="Subtotal 2 2 2 8 2 2 2" xfId="28289" xr:uid="{00000000-0005-0000-0000-0000926E0000}"/>
    <cellStyle name="Subtotal 2 2 2 8 2 2 3" xfId="28290" xr:uid="{00000000-0005-0000-0000-0000936E0000}"/>
    <cellStyle name="Subtotal 2 2 2 8 2 2 4" xfId="28291" xr:uid="{00000000-0005-0000-0000-0000946E0000}"/>
    <cellStyle name="Subtotal 2 2 2 8 2 2 5" xfId="28292" xr:uid="{00000000-0005-0000-0000-0000956E0000}"/>
    <cellStyle name="Subtotal 2 2 2 8 2 2 6" xfId="28293" xr:uid="{00000000-0005-0000-0000-0000966E0000}"/>
    <cellStyle name="Subtotal 2 2 2 8 2 3" xfId="28294" xr:uid="{00000000-0005-0000-0000-0000976E0000}"/>
    <cellStyle name="Subtotal 2 2 2 8 2 4" xfId="28295" xr:uid="{00000000-0005-0000-0000-0000986E0000}"/>
    <cellStyle name="Subtotal 2 2 2 8 2 5" xfId="28296" xr:uid="{00000000-0005-0000-0000-0000996E0000}"/>
    <cellStyle name="Subtotal 2 2 2 8 2 6" xfId="28297" xr:uid="{00000000-0005-0000-0000-00009A6E0000}"/>
    <cellStyle name="Subtotal 2 2 2 8 2 7" xfId="28298" xr:uid="{00000000-0005-0000-0000-00009B6E0000}"/>
    <cellStyle name="Subtotal 2 2 2 8 3" xfId="28299" xr:uid="{00000000-0005-0000-0000-00009C6E0000}"/>
    <cellStyle name="Subtotal 2 2 2 8 3 2" xfId="28300" xr:uid="{00000000-0005-0000-0000-00009D6E0000}"/>
    <cellStyle name="Subtotal 2 2 2 8 3 3" xfId="28301" xr:uid="{00000000-0005-0000-0000-00009E6E0000}"/>
    <cellStyle name="Subtotal 2 2 2 8 3 4" xfId="28302" xr:uid="{00000000-0005-0000-0000-00009F6E0000}"/>
    <cellStyle name="Subtotal 2 2 2 8 3 5" xfId="28303" xr:uid="{00000000-0005-0000-0000-0000A06E0000}"/>
    <cellStyle name="Subtotal 2 2 2 8 3 6" xfId="28304" xr:uid="{00000000-0005-0000-0000-0000A16E0000}"/>
    <cellStyle name="Subtotal 2 2 2 8 4" xfId="28305" xr:uid="{00000000-0005-0000-0000-0000A26E0000}"/>
    <cellStyle name="Subtotal 2 2 2 8 4 2" xfId="28306" xr:uid="{00000000-0005-0000-0000-0000A36E0000}"/>
    <cellStyle name="Subtotal 2 2 2 8 4 3" xfId="28307" xr:uid="{00000000-0005-0000-0000-0000A46E0000}"/>
    <cellStyle name="Subtotal 2 2 2 8 4 4" xfId="28308" xr:uid="{00000000-0005-0000-0000-0000A56E0000}"/>
    <cellStyle name="Subtotal 2 2 2 8 4 5" xfId="28309" xr:uid="{00000000-0005-0000-0000-0000A66E0000}"/>
    <cellStyle name="Subtotal 2 2 2 8 4 6" xfId="28310" xr:uid="{00000000-0005-0000-0000-0000A76E0000}"/>
    <cellStyle name="Subtotal 2 2 2 8 5" xfId="28311" xr:uid="{00000000-0005-0000-0000-0000A86E0000}"/>
    <cellStyle name="Subtotal 2 2 2 8 6" xfId="28312" xr:uid="{00000000-0005-0000-0000-0000A96E0000}"/>
    <cellStyle name="Subtotal 2 2 2 8 7" xfId="28313" xr:uid="{00000000-0005-0000-0000-0000AA6E0000}"/>
    <cellStyle name="Subtotal 2 2 2 8 8" xfId="28314" xr:uid="{00000000-0005-0000-0000-0000AB6E0000}"/>
    <cellStyle name="Subtotal 2 2 2 8 9" xfId="28315" xr:uid="{00000000-0005-0000-0000-0000AC6E0000}"/>
    <cellStyle name="Subtotal 2 2 2 9" xfId="28316" xr:uid="{00000000-0005-0000-0000-0000AD6E0000}"/>
    <cellStyle name="Subtotal 2 2 2 9 2" xfId="28317" xr:uid="{00000000-0005-0000-0000-0000AE6E0000}"/>
    <cellStyle name="Subtotal 2 2 2 9 2 2" xfId="28318" xr:uid="{00000000-0005-0000-0000-0000AF6E0000}"/>
    <cellStyle name="Subtotal 2 2 2 9 2 2 2" xfId="28319" xr:uid="{00000000-0005-0000-0000-0000B06E0000}"/>
    <cellStyle name="Subtotal 2 2 2 9 2 2 3" xfId="28320" xr:uid="{00000000-0005-0000-0000-0000B16E0000}"/>
    <cellStyle name="Subtotal 2 2 2 9 2 2 4" xfId="28321" xr:uid="{00000000-0005-0000-0000-0000B26E0000}"/>
    <cellStyle name="Subtotal 2 2 2 9 2 2 5" xfId="28322" xr:uid="{00000000-0005-0000-0000-0000B36E0000}"/>
    <cellStyle name="Subtotal 2 2 2 9 2 2 6" xfId="28323" xr:uid="{00000000-0005-0000-0000-0000B46E0000}"/>
    <cellStyle name="Subtotal 2 2 2 9 2 3" xfId="28324" xr:uid="{00000000-0005-0000-0000-0000B56E0000}"/>
    <cellStyle name="Subtotal 2 2 2 9 2 4" xfId="28325" xr:uid="{00000000-0005-0000-0000-0000B66E0000}"/>
    <cellStyle name="Subtotal 2 2 2 9 2 5" xfId="28326" xr:uid="{00000000-0005-0000-0000-0000B76E0000}"/>
    <cellStyle name="Subtotal 2 2 2 9 2 6" xfId="28327" xr:uid="{00000000-0005-0000-0000-0000B86E0000}"/>
    <cellStyle name="Subtotal 2 2 2 9 2 7" xfId="28328" xr:uid="{00000000-0005-0000-0000-0000B96E0000}"/>
    <cellStyle name="Subtotal 2 2 2 9 3" xfId="28329" xr:uid="{00000000-0005-0000-0000-0000BA6E0000}"/>
    <cellStyle name="Subtotal 2 2 2 9 3 2" xfId="28330" xr:uid="{00000000-0005-0000-0000-0000BB6E0000}"/>
    <cellStyle name="Subtotal 2 2 2 9 3 3" xfId="28331" xr:uid="{00000000-0005-0000-0000-0000BC6E0000}"/>
    <cellStyle name="Subtotal 2 2 2 9 3 4" xfId="28332" xr:uid="{00000000-0005-0000-0000-0000BD6E0000}"/>
    <cellStyle name="Subtotal 2 2 2 9 3 5" xfId="28333" xr:uid="{00000000-0005-0000-0000-0000BE6E0000}"/>
    <cellStyle name="Subtotal 2 2 2 9 3 6" xfId="28334" xr:uid="{00000000-0005-0000-0000-0000BF6E0000}"/>
    <cellStyle name="Subtotal 2 2 2 9 4" xfId="28335" xr:uid="{00000000-0005-0000-0000-0000C06E0000}"/>
    <cellStyle name="Subtotal 2 2 2 9 4 2" xfId="28336" xr:uid="{00000000-0005-0000-0000-0000C16E0000}"/>
    <cellStyle name="Subtotal 2 2 2 9 4 3" xfId="28337" xr:uid="{00000000-0005-0000-0000-0000C26E0000}"/>
    <cellStyle name="Subtotal 2 2 2 9 4 4" xfId="28338" xr:uid="{00000000-0005-0000-0000-0000C36E0000}"/>
    <cellStyle name="Subtotal 2 2 2 9 4 5" xfId="28339" xr:uid="{00000000-0005-0000-0000-0000C46E0000}"/>
    <cellStyle name="Subtotal 2 2 2 9 4 6" xfId="28340" xr:uid="{00000000-0005-0000-0000-0000C56E0000}"/>
    <cellStyle name="Subtotal 2 2 2 9 5" xfId="28341" xr:uid="{00000000-0005-0000-0000-0000C66E0000}"/>
    <cellStyle name="Subtotal 2 2 2 9 6" xfId="28342" xr:uid="{00000000-0005-0000-0000-0000C76E0000}"/>
    <cellStyle name="Subtotal 2 2 2 9 7" xfId="28343" xr:uid="{00000000-0005-0000-0000-0000C86E0000}"/>
    <cellStyle name="Subtotal 2 2 2 9 8" xfId="28344" xr:uid="{00000000-0005-0000-0000-0000C96E0000}"/>
    <cellStyle name="Subtotal 2 2 2 9 9" xfId="28345" xr:uid="{00000000-0005-0000-0000-0000CA6E0000}"/>
    <cellStyle name="Subtotal 2 2 20" xfId="28346" xr:uid="{00000000-0005-0000-0000-0000CB6E0000}"/>
    <cellStyle name="Subtotal 2 2 20 2" xfId="28347" xr:uid="{00000000-0005-0000-0000-0000CC6E0000}"/>
    <cellStyle name="Subtotal 2 2 20 3" xfId="28348" xr:uid="{00000000-0005-0000-0000-0000CD6E0000}"/>
    <cellStyle name="Subtotal 2 2 20 4" xfId="28349" xr:uid="{00000000-0005-0000-0000-0000CE6E0000}"/>
    <cellStyle name="Subtotal 2 2 20 5" xfId="28350" xr:uid="{00000000-0005-0000-0000-0000CF6E0000}"/>
    <cellStyle name="Subtotal 2 2 20 6" xfId="28351" xr:uid="{00000000-0005-0000-0000-0000D06E0000}"/>
    <cellStyle name="Subtotal 2 2 20 7" xfId="28352" xr:uid="{00000000-0005-0000-0000-0000D16E0000}"/>
    <cellStyle name="Subtotal 2 2 20 8" xfId="28353" xr:uid="{00000000-0005-0000-0000-0000D26E0000}"/>
    <cellStyle name="Subtotal 2 2 20 9" xfId="28354" xr:uid="{00000000-0005-0000-0000-0000D36E0000}"/>
    <cellStyle name="Subtotal 2 2 21" xfId="28355" xr:uid="{00000000-0005-0000-0000-0000D46E0000}"/>
    <cellStyle name="Subtotal 2 2 21 2" xfId="28356" xr:uid="{00000000-0005-0000-0000-0000D56E0000}"/>
    <cellStyle name="Subtotal 2 2 21 3" xfId="28357" xr:uid="{00000000-0005-0000-0000-0000D66E0000}"/>
    <cellStyle name="Subtotal 2 2 21 4" xfId="28358" xr:uid="{00000000-0005-0000-0000-0000D76E0000}"/>
    <cellStyle name="Subtotal 2 2 21 5" xfId="28359" xr:uid="{00000000-0005-0000-0000-0000D86E0000}"/>
    <cellStyle name="Subtotal 2 2 21 6" xfId="28360" xr:uid="{00000000-0005-0000-0000-0000D96E0000}"/>
    <cellStyle name="Subtotal 2 2 21 7" xfId="28361" xr:uid="{00000000-0005-0000-0000-0000DA6E0000}"/>
    <cellStyle name="Subtotal 2 2 21 8" xfId="28362" xr:uid="{00000000-0005-0000-0000-0000DB6E0000}"/>
    <cellStyle name="Subtotal 2 2 21 9" xfId="28363" xr:uid="{00000000-0005-0000-0000-0000DC6E0000}"/>
    <cellStyle name="Subtotal 2 2 22" xfId="28364" xr:uid="{00000000-0005-0000-0000-0000DD6E0000}"/>
    <cellStyle name="Subtotal 2 2 22 2" xfId="28365" xr:uid="{00000000-0005-0000-0000-0000DE6E0000}"/>
    <cellStyle name="Subtotal 2 2 22 3" xfId="28366" xr:uid="{00000000-0005-0000-0000-0000DF6E0000}"/>
    <cellStyle name="Subtotal 2 2 22 4" xfId="28367" xr:uid="{00000000-0005-0000-0000-0000E06E0000}"/>
    <cellStyle name="Subtotal 2 2 22 5" xfId="28368" xr:uid="{00000000-0005-0000-0000-0000E16E0000}"/>
    <cellStyle name="Subtotal 2 2 22 6" xfId="28369" xr:uid="{00000000-0005-0000-0000-0000E26E0000}"/>
    <cellStyle name="Subtotal 2 2 23" xfId="28370" xr:uid="{00000000-0005-0000-0000-0000E36E0000}"/>
    <cellStyle name="Subtotal 2 2 23 2" xfId="28371" xr:uid="{00000000-0005-0000-0000-0000E46E0000}"/>
    <cellStyle name="Subtotal 2 2 23 3" xfId="28372" xr:uid="{00000000-0005-0000-0000-0000E56E0000}"/>
    <cellStyle name="Subtotal 2 2 23 4" xfId="28373" xr:uid="{00000000-0005-0000-0000-0000E66E0000}"/>
    <cellStyle name="Subtotal 2 2 23 5" xfId="28374" xr:uid="{00000000-0005-0000-0000-0000E76E0000}"/>
    <cellStyle name="Subtotal 2 2 23 6" xfId="28375" xr:uid="{00000000-0005-0000-0000-0000E86E0000}"/>
    <cellStyle name="Subtotal 2 2 23 7" xfId="28376" xr:uid="{00000000-0005-0000-0000-0000E96E0000}"/>
    <cellStyle name="Subtotal 2 2 23 8" xfId="28377" xr:uid="{00000000-0005-0000-0000-0000EA6E0000}"/>
    <cellStyle name="Subtotal 2 2 24" xfId="28378" xr:uid="{00000000-0005-0000-0000-0000EB6E0000}"/>
    <cellStyle name="Subtotal 2 2 24 2" xfId="28379" xr:uid="{00000000-0005-0000-0000-0000EC6E0000}"/>
    <cellStyle name="Subtotal 2 2 24 3" xfId="28380" xr:uid="{00000000-0005-0000-0000-0000ED6E0000}"/>
    <cellStyle name="Subtotal 2 2 24 4" xfId="28381" xr:uid="{00000000-0005-0000-0000-0000EE6E0000}"/>
    <cellStyle name="Subtotal 2 2 24 5" xfId="28382" xr:uid="{00000000-0005-0000-0000-0000EF6E0000}"/>
    <cellStyle name="Subtotal 2 2 24 6" xfId="28383" xr:uid="{00000000-0005-0000-0000-0000F06E0000}"/>
    <cellStyle name="Subtotal 2 2 24 7" xfId="28384" xr:uid="{00000000-0005-0000-0000-0000F16E0000}"/>
    <cellStyle name="Subtotal 2 2 25" xfId="28385" xr:uid="{00000000-0005-0000-0000-0000F26E0000}"/>
    <cellStyle name="Subtotal 2 2 25 2" xfId="28386" xr:uid="{00000000-0005-0000-0000-0000F36E0000}"/>
    <cellStyle name="Subtotal 2 2 25 3" xfId="28387" xr:uid="{00000000-0005-0000-0000-0000F46E0000}"/>
    <cellStyle name="Subtotal 2 2 25 4" xfId="28388" xr:uid="{00000000-0005-0000-0000-0000F56E0000}"/>
    <cellStyle name="Subtotal 2 2 25 5" xfId="28389" xr:uid="{00000000-0005-0000-0000-0000F66E0000}"/>
    <cellStyle name="Subtotal 2 2 25 6" xfId="28390" xr:uid="{00000000-0005-0000-0000-0000F76E0000}"/>
    <cellStyle name="Subtotal 2 2 25 7" xfId="28391" xr:uid="{00000000-0005-0000-0000-0000F86E0000}"/>
    <cellStyle name="Subtotal 2 2 26" xfId="28392" xr:uid="{00000000-0005-0000-0000-0000F96E0000}"/>
    <cellStyle name="Subtotal 2 2 26 2" xfId="28393" xr:uid="{00000000-0005-0000-0000-0000FA6E0000}"/>
    <cellStyle name="Subtotal 2 2 26 3" xfId="28394" xr:uid="{00000000-0005-0000-0000-0000FB6E0000}"/>
    <cellStyle name="Subtotal 2 2 26 4" xfId="28395" xr:uid="{00000000-0005-0000-0000-0000FC6E0000}"/>
    <cellStyle name="Subtotal 2 2 26 5" xfId="28396" xr:uid="{00000000-0005-0000-0000-0000FD6E0000}"/>
    <cellStyle name="Subtotal 2 2 26 6" xfId="28397" xr:uid="{00000000-0005-0000-0000-0000FE6E0000}"/>
    <cellStyle name="Subtotal 2 2 26 7" xfId="28398" xr:uid="{00000000-0005-0000-0000-0000FF6E0000}"/>
    <cellStyle name="Subtotal 2 2 27" xfId="28399" xr:uid="{00000000-0005-0000-0000-0000006F0000}"/>
    <cellStyle name="Subtotal 2 2 27 2" xfId="28400" xr:uid="{00000000-0005-0000-0000-0000016F0000}"/>
    <cellStyle name="Subtotal 2 2 27 3" xfId="28401" xr:uid="{00000000-0005-0000-0000-0000026F0000}"/>
    <cellStyle name="Subtotal 2 2 27 4" xfId="28402" xr:uid="{00000000-0005-0000-0000-0000036F0000}"/>
    <cellStyle name="Subtotal 2 2 27 5" xfId="28403" xr:uid="{00000000-0005-0000-0000-0000046F0000}"/>
    <cellStyle name="Subtotal 2 2 27 6" xfId="28404" xr:uid="{00000000-0005-0000-0000-0000056F0000}"/>
    <cellStyle name="Subtotal 2 2 27 7" xfId="28405" xr:uid="{00000000-0005-0000-0000-0000066F0000}"/>
    <cellStyle name="Subtotal 2 2 28" xfId="28406" xr:uid="{00000000-0005-0000-0000-0000076F0000}"/>
    <cellStyle name="Subtotal 2 2 28 2" xfId="28407" xr:uid="{00000000-0005-0000-0000-0000086F0000}"/>
    <cellStyle name="Subtotal 2 2 28 3" xfId="28408" xr:uid="{00000000-0005-0000-0000-0000096F0000}"/>
    <cellStyle name="Subtotal 2 2 28 4" xfId="28409" xr:uid="{00000000-0005-0000-0000-00000A6F0000}"/>
    <cellStyle name="Subtotal 2 2 28 5" xfId="28410" xr:uid="{00000000-0005-0000-0000-00000B6F0000}"/>
    <cellStyle name="Subtotal 2 2 28 6" xfId="28411" xr:uid="{00000000-0005-0000-0000-00000C6F0000}"/>
    <cellStyle name="Subtotal 2 2 28 7" xfId="28412" xr:uid="{00000000-0005-0000-0000-00000D6F0000}"/>
    <cellStyle name="Subtotal 2 2 29" xfId="28413" xr:uid="{00000000-0005-0000-0000-00000E6F0000}"/>
    <cellStyle name="Subtotal 2 2 3" xfId="28414" xr:uid="{00000000-0005-0000-0000-00000F6F0000}"/>
    <cellStyle name="Subtotal 2 2 3 10" xfId="28415" xr:uid="{00000000-0005-0000-0000-0000106F0000}"/>
    <cellStyle name="Subtotal 2 2 3 10 2" xfId="28416" xr:uid="{00000000-0005-0000-0000-0000116F0000}"/>
    <cellStyle name="Subtotal 2 2 3 10 3" xfId="28417" xr:uid="{00000000-0005-0000-0000-0000126F0000}"/>
    <cellStyle name="Subtotal 2 2 3 10 4" xfId="28418" xr:uid="{00000000-0005-0000-0000-0000136F0000}"/>
    <cellStyle name="Subtotal 2 2 3 10 5" xfId="28419" xr:uid="{00000000-0005-0000-0000-0000146F0000}"/>
    <cellStyle name="Subtotal 2 2 3 10 6" xfId="28420" xr:uid="{00000000-0005-0000-0000-0000156F0000}"/>
    <cellStyle name="Subtotal 2 2 3 11" xfId="28421" xr:uid="{00000000-0005-0000-0000-0000166F0000}"/>
    <cellStyle name="Subtotal 2 2 3 12" xfId="28422" xr:uid="{00000000-0005-0000-0000-0000176F0000}"/>
    <cellStyle name="Subtotal 2 2 3 2" xfId="28423" xr:uid="{00000000-0005-0000-0000-0000186F0000}"/>
    <cellStyle name="Subtotal 2 2 3 2 10" xfId="28424" xr:uid="{00000000-0005-0000-0000-0000196F0000}"/>
    <cellStyle name="Subtotal 2 2 3 2 11" xfId="28425" xr:uid="{00000000-0005-0000-0000-00001A6F0000}"/>
    <cellStyle name="Subtotal 2 2 3 2 12" xfId="28426" xr:uid="{00000000-0005-0000-0000-00001B6F0000}"/>
    <cellStyle name="Subtotal 2 2 3 2 13" xfId="28427" xr:uid="{00000000-0005-0000-0000-00001C6F0000}"/>
    <cellStyle name="Subtotal 2 2 3 2 2" xfId="28428" xr:uid="{00000000-0005-0000-0000-00001D6F0000}"/>
    <cellStyle name="Subtotal 2 2 3 2 2 2" xfId="28429" xr:uid="{00000000-0005-0000-0000-00001E6F0000}"/>
    <cellStyle name="Subtotal 2 2 3 2 2 2 2" xfId="28430" xr:uid="{00000000-0005-0000-0000-00001F6F0000}"/>
    <cellStyle name="Subtotal 2 2 3 2 2 2 3" xfId="28431" xr:uid="{00000000-0005-0000-0000-0000206F0000}"/>
    <cellStyle name="Subtotal 2 2 3 2 2 2 4" xfId="28432" xr:uid="{00000000-0005-0000-0000-0000216F0000}"/>
    <cellStyle name="Subtotal 2 2 3 2 2 2 5" xfId="28433" xr:uid="{00000000-0005-0000-0000-0000226F0000}"/>
    <cellStyle name="Subtotal 2 2 3 2 2 2 6" xfId="28434" xr:uid="{00000000-0005-0000-0000-0000236F0000}"/>
    <cellStyle name="Subtotal 2 2 3 2 2 3" xfId="28435" xr:uid="{00000000-0005-0000-0000-0000246F0000}"/>
    <cellStyle name="Subtotal 2 2 3 2 2 3 2" xfId="28436" xr:uid="{00000000-0005-0000-0000-0000256F0000}"/>
    <cellStyle name="Subtotal 2 2 3 2 2 3 3" xfId="28437" xr:uid="{00000000-0005-0000-0000-0000266F0000}"/>
    <cellStyle name="Subtotal 2 2 3 2 2 3 4" xfId="28438" xr:uid="{00000000-0005-0000-0000-0000276F0000}"/>
    <cellStyle name="Subtotal 2 2 3 2 2 3 5" xfId="28439" xr:uid="{00000000-0005-0000-0000-0000286F0000}"/>
    <cellStyle name="Subtotal 2 2 3 2 2 3 6" xfId="28440" xr:uid="{00000000-0005-0000-0000-0000296F0000}"/>
    <cellStyle name="Subtotal 2 2 3 2 2 4" xfId="28441" xr:uid="{00000000-0005-0000-0000-00002A6F0000}"/>
    <cellStyle name="Subtotal 2 2 3 2 2 5" xfId="28442" xr:uid="{00000000-0005-0000-0000-00002B6F0000}"/>
    <cellStyle name="Subtotal 2 2 3 2 2 6" xfId="28443" xr:uid="{00000000-0005-0000-0000-00002C6F0000}"/>
    <cellStyle name="Subtotal 2 2 3 2 2 7" xfId="28444" xr:uid="{00000000-0005-0000-0000-00002D6F0000}"/>
    <cellStyle name="Subtotal 2 2 3 2 2 8" xfId="28445" xr:uid="{00000000-0005-0000-0000-00002E6F0000}"/>
    <cellStyle name="Subtotal 2 2 3 2 2 9" xfId="28446" xr:uid="{00000000-0005-0000-0000-00002F6F0000}"/>
    <cellStyle name="Subtotal 2 2 3 2 3" xfId="28447" xr:uid="{00000000-0005-0000-0000-0000306F0000}"/>
    <cellStyle name="Subtotal 2 2 3 2 3 2" xfId="28448" xr:uid="{00000000-0005-0000-0000-0000316F0000}"/>
    <cellStyle name="Subtotal 2 2 3 2 3 2 2" xfId="28449" xr:uid="{00000000-0005-0000-0000-0000326F0000}"/>
    <cellStyle name="Subtotal 2 2 3 2 3 2 3" xfId="28450" xr:uid="{00000000-0005-0000-0000-0000336F0000}"/>
    <cellStyle name="Subtotal 2 2 3 2 3 2 4" xfId="28451" xr:uid="{00000000-0005-0000-0000-0000346F0000}"/>
    <cellStyle name="Subtotal 2 2 3 2 3 2 5" xfId="28452" xr:uid="{00000000-0005-0000-0000-0000356F0000}"/>
    <cellStyle name="Subtotal 2 2 3 2 3 2 6" xfId="28453" xr:uid="{00000000-0005-0000-0000-0000366F0000}"/>
    <cellStyle name="Subtotal 2 2 3 2 3 3" xfId="28454" xr:uid="{00000000-0005-0000-0000-0000376F0000}"/>
    <cellStyle name="Subtotal 2 2 3 2 3 4" xfId="28455" xr:uid="{00000000-0005-0000-0000-0000386F0000}"/>
    <cellStyle name="Subtotal 2 2 3 2 3 5" xfId="28456" xr:uid="{00000000-0005-0000-0000-0000396F0000}"/>
    <cellStyle name="Subtotal 2 2 3 2 3 6" xfId="28457" xr:uid="{00000000-0005-0000-0000-00003A6F0000}"/>
    <cellStyle name="Subtotal 2 2 3 2 3 7" xfId="28458" xr:uid="{00000000-0005-0000-0000-00003B6F0000}"/>
    <cellStyle name="Subtotal 2 2 3 2 3 8" xfId="28459" xr:uid="{00000000-0005-0000-0000-00003C6F0000}"/>
    <cellStyle name="Subtotal 2 2 3 2 4" xfId="28460" xr:uid="{00000000-0005-0000-0000-00003D6F0000}"/>
    <cellStyle name="Subtotal 2 2 3 2 4 2" xfId="28461" xr:uid="{00000000-0005-0000-0000-00003E6F0000}"/>
    <cellStyle name="Subtotal 2 2 3 2 4 3" xfId="28462" xr:uid="{00000000-0005-0000-0000-00003F6F0000}"/>
    <cellStyle name="Subtotal 2 2 3 2 4 4" xfId="28463" xr:uid="{00000000-0005-0000-0000-0000406F0000}"/>
    <cellStyle name="Subtotal 2 2 3 2 4 5" xfId="28464" xr:uid="{00000000-0005-0000-0000-0000416F0000}"/>
    <cellStyle name="Subtotal 2 2 3 2 4 6" xfId="28465" xr:uid="{00000000-0005-0000-0000-0000426F0000}"/>
    <cellStyle name="Subtotal 2 2 3 2 4 7" xfId="28466" xr:uid="{00000000-0005-0000-0000-0000436F0000}"/>
    <cellStyle name="Subtotal 2 2 3 2 5" xfId="28467" xr:uid="{00000000-0005-0000-0000-0000446F0000}"/>
    <cellStyle name="Subtotal 2 2 3 2 5 2" xfId="28468" xr:uid="{00000000-0005-0000-0000-0000456F0000}"/>
    <cellStyle name="Subtotal 2 2 3 2 5 3" xfId="28469" xr:uid="{00000000-0005-0000-0000-0000466F0000}"/>
    <cellStyle name="Subtotal 2 2 3 2 5 4" xfId="28470" xr:uid="{00000000-0005-0000-0000-0000476F0000}"/>
    <cellStyle name="Subtotal 2 2 3 2 5 5" xfId="28471" xr:uid="{00000000-0005-0000-0000-0000486F0000}"/>
    <cellStyle name="Subtotal 2 2 3 2 5 6" xfId="28472" xr:uid="{00000000-0005-0000-0000-0000496F0000}"/>
    <cellStyle name="Subtotal 2 2 3 2 5 7" xfId="28473" xr:uid="{00000000-0005-0000-0000-00004A6F0000}"/>
    <cellStyle name="Subtotal 2 2 3 2 6" xfId="28474" xr:uid="{00000000-0005-0000-0000-00004B6F0000}"/>
    <cellStyle name="Subtotal 2 2 3 2 6 2" xfId="28475" xr:uid="{00000000-0005-0000-0000-00004C6F0000}"/>
    <cellStyle name="Subtotal 2 2 3 2 6 3" xfId="28476" xr:uid="{00000000-0005-0000-0000-00004D6F0000}"/>
    <cellStyle name="Subtotal 2 2 3 2 6 4" xfId="28477" xr:uid="{00000000-0005-0000-0000-00004E6F0000}"/>
    <cellStyle name="Subtotal 2 2 3 2 6 5" xfId="28478" xr:uid="{00000000-0005-0000-0000-00004F6F0000}"/>
    <cellStyle name="Subtotal 2 2 3 2 6 6" xfId="28479" xr:uid="{00000000-0005-0000-0000-0000506F0000}"/>
    <cellStyle name="Subtotal 2 2 3 2 6 7" xfId="28480" xr:uid="{00000000-0005-0000-0000-0000516F0000}"/>
    <cellStyle name="Subtotal 2 2 3 2 7" xfId="28481" xr:uid="{00000000-0005-0000-0000-0000526F0000}"/>
    <cellStyle name="Subtotal 2 2 3 2 8" xfId="28482" xr:uid="{00000000-0005-0000-0000-0000536F0000}"/>
    <cellStyle name="Subtotal 2 2 3 2 9" xfId="28483" xr:uid="{00000000-0005-0000-0000-0000546F0000}"/>
    <cellStyle name="Subtotal 2 2 3 3" xfId="28484" xr:uid="{00000000-0005-0000-0000-0000556F0000}"/>
    <cellStyle name="Subtotal 2 2 3 3 10" xfId="28485" xr:uid="{00000000-0005-0000-0000-0000566F0000}"/>
    <cellStyle name="Subtotal 2 2 3 3 11" xfId="28486" xr:uid="{00000000-0005-0000-0000-0000576F0000}"/>
    <cellStyle name="Subtotal 2 2 3 3 12" xfId="28487" xr:uid="{00000000-0005-0000-0000-0000586F0000}"/>
    <cellStyle name="Subtotal 2 2 3 3 2" xfId="28488" xr:uid="{00000000-0005-0000-0000-0000596F0000}"/>
    <cellStyle name="Subtotal 2 2 3 3 2 2" xfId="28489" xr:uid="{00000000-0005-0000-0000-00005A6F0000}"/>
    <cellStyle name="Subtotal 2 2 3 3 2 2 2" xfId="28490" xr:uid="{00000000-0005-0000-0000-00005B6F0000}"/>
    <cellStyle name="Subtotal 2 2 3 3 2 2 3" xfId="28491" xr:uid="{00000000-0005-0000-0000-00005C6F0000}"/>
    <cellStyle name="Subtotal 2 2 3 3 2 2 4" xfId="28492" xr:uid="{00000000-0005-0000-0000-00005D6F0000}"/>
    <cellStyle name="Subtotal 2 2 3 3 2 2 5" xfId="28493" xr:uid="{00000000-0005-0000-0000-00005E6F0000}"/>
    <cellStyle name="Subtotal 2 2 3 3 2 2 6" xfId="28494" xr:uid="{00000000-0005-0000-0000-00005F6F0000}"/>
    <cellStyle name="Subtotal 2 2 3 3 2 3" xfId="28495" xr:uid="{00000000-0005-0000-0000-0000606F0000}"/>
    <cellStyle name="Subtotal 2 2 3 3 2 4" xfId="28496" xr:uid="{00000000-0005-0000-0000-0000616F0000}"/>
    <cellStyle name="Subtotal 2 2 3 3 2 5" xfId="28497" xr:uid="{00000000-0005-0000-0000-0000626F0000}"/>
    <cellStyle name="Subtotal 2 2 3 3 2 6" xfId="28498" xr:uid="{00000000-0005-0000-0000-0000636F0000}"/>
    <cellStyle name="Subtotal 2 2 3 3 2 7" xfId="28499" xr:uid="{00000000-0005-0000-0000-0000646F0000}"/>
    <cellStyle name="Subtotal 2 2 3 3 2 8" xfId="28500" xr:uid="{00000000-0005-0000-0000-0000656F0000}"/>
    <cellStyle name="Subtotal 2 2 3 3 3" xfId="28501" xr:uid="{00000000-0005-0000-0000-0000666F0000}"/>
    <cellStyle name="Subtotal 2 2 3 3 3 2" xfId="28502" xr:uid="{00000000-0005-0000-0000-0000676F0000}"/>
    <cellStyle name="Subtotal 2 2 3 3 3 3" xfId="28503" xr:uid="{00000000-0005-0000-0000-0000686F0000}"/>
    <cellStyle name="Subtotal 2 2 3 3 3 4" xfId="28504" xr:uid="{00000000-0005-0000-0000-0000696F0000}"/>
    <cellStyle name="Subtotal 2 2 3 3 3 5" xfId="28505" xr:uid="{00000000-0005-0000-0000-00006A6F0000}"/>
    <cellStyle name="Subtotal 2 2 3 3 3 6" xfId="28506" xr:uid="{00000000-0005-0000-0000-00006B6F0000}"/>
    <cellStyle name="Subtotal 2 2 3 3 3 7" xfId="28507" xr:uid="{00000000-0005-0000-0000-00006C6F0000}"/>
    <cellStyle name="Subtotal 2 2 3 3 3 8" xfId="28508" xr:uid="{00000000-0005-0000-0000-00006D6F0000}"/>
    <cellStyle name="Subtotal 2 2 3 3 4" xfId="28509" xr:uid="{00000000-0005-0000-0000-00006E6F0000}"/>
    <cellStyle name="Subtotal 2 2 3 3 4 2" xfId="28510" xr:uid="{00000000-0005-0000-0000-00006F6F0000}"/>
    <cellStyle name="Subtotal 2 2 3 3 4 3" xfId="28511" xr:uid="{00000000-0005-0000-0000-0000706F0000}"/>
    <cellStyle name="Subtotal 2 2 3 3 4 4" xfId="28512" xr:uid="{00000000-0005-0000-0000-0000716F0000}"/>
    <cellStyle name="Subtotal 2 2 3 3 4 5" xfId="28513" xr:uid="{00000000-0005-0000-0000-0000726F0000}"/>
    <cellStyle name="Subtotal 2 2 3 3 4 6" xfId="28514" xr:uid="{00000000-0005-0000-0000-0000736F0000}"/>
    <cellStyle name="Subtotal 2 2 3 3 4 7" xfId="28515" xr:uid="{00000000-0005-0000-0000-0000746F0000}"/>
    <cellStyle name="Subtotal 2 2 3 3 5" xfId="28516" xr:uid="{00000000-0005-0000-0000-0000756F0000}"/>
    <cellStyle name="Subtotal 2 2 3 3 5 2" xfId="28517" xr:uid="{00000000-0005-0000-0000-0000766F0000}"/>
    <cellStyle name="Subtotal 2 2 3 3 5 3" xfId="28518" xr:uid="{00000000-0005-0000-0000-0000776F0000}"/>
    <cellStyle name="Subtotal 2 2 3 3 5 4" xfId="28519" xr:uid="{00000000-0005-0000-0000-0000786F0000}"/>
    <cellStyle name="Subtotal 2 2 3 3 5 5" xfId="28520" xr:uid="{00000000-0005-0000-0000-0000796F0000}"/>
    <cellStyle name="Subtotal 2 2 3 3 5 6" xfId="28521" xr:uid="{00000000-0005-0000-0000-00007A6F0000}"/>
    <cellStyle name="Subtotal 2 2 3 3 5 7" xfId="28522" xr:uid="{00000000-0005-0000-0000-00007B6F0000}"/>
    <cellStyle name="Subtotal 2 2 3 3 6" xfId="28523" xr:uid="{00000000-0005-0000-0000-00007C6F0000}"/>
    <cellStyle name="Subtotal 2 2 3 3 7" xfId="28524" xr:uid="{00000000-0005-0000-0000-00007D6F0000}"/>
    <cellStyle name="Subtotal 2 2 3 3 8" xfId="28525" xr:uid="{00000000-0005-0000-0000-00007E6F0000}"/>
    <cellStyle name="Subtotal 2 2 3 3 9" xfId="28526" xr:uid="{00000000-0005-0000-0000-00007F6F0000}"/>
    <cellStyle name="Subtotal 2 2 3 4" xfId="28527" xr:uid="{00000000-0005-0000-0000-0000806F0000}"/>
    <cellStyle name="Subtotal 2 2 3 4 10" xfId="28528" xr:uid="{00000000-0005-0000-0000-0000816F0000}"/>
    <cellStyle name="Subtotal 2 2 3 4 2" xfId="28529" xr:uid="{00000000-0005-0000-0000-0000826F0000}"/>
    <cellStyle name="Subtotal 2 2 3 4 2 2" xfId="28530" xr:uid="{00000000-0005-0000-0000-0000836F0000}"/>
    <cellStyle name="Subtotal 2 2 3 4 2 2 2" xfId="28531" xr:uid="{00000000-0005-0000-0000-0000846F0000}"/>
    <cellStyle name="Subtotal 2 2 3 4 2 2 3" xfId="28532" xr:uid="{00000000-0005-0000-0000-0000856F0000}"/>
    <cellStyle name="Subtotal 2 2 3 4 2 2 4" xfId="28533" xr:uid="{00000000-0005-0000-0000-0000866F0000}"/>
    <cellStyle name="Subtotal 2 2 3 4 2 2 5" xfId="28534" xr:uid="{00000000-0005-0000-0000-0000876F0000}"/>
    <cellStyle name="Subtotal 2 2 3 4 2 2 6" xfId="28535" xr:uid="{00000000-0005-0000-0000-0000886F0000}"/>
    <cellStyle name="Subtotal 2 2 3 4 2 3" xfId="28536" xr:uid="{00000000-0005-0000-0000-0000896F0000}"/>
    <cellStyle name="Subtotal 2 2 3 4 2 4" xfId="28537" xr:uid="{00000000-0005-0000-0000-00008A6F0000}"/>
    <cellStyle name="Subtotal 2 2 3 4 2 5" xfId="28538" xr:uid="{00000000-0005-0000-0000-00008B6F0000}"/>
    <cellStyle name="Subtotal 2 2 3 4 2 6" xfId="28539" xr:uid="{00000000-0005-0000-0000-00008C6F0000}"/>
    <cellStyle name="Subtotal 2 2 3 4 2 7" xfId="28540" xr:uid="{00000000-0005-0000-0000-00008D6F0000}"/>
    <cellStyle name="Subtotal 2 2 3 4 3" xfId="28541" xr:uid="{00000000-0005-0000-0000-00008E6F0000}"/>
    <cellStyle name="Subtotal 2 2 3 4 3 2" xfId="28542" xr:uid="{00000000-0005-0000-0000-00008F6F0000}"/>
    <cellStyle name="Subtotal 2 2 3 4 3 3" xfId="28543" xr:uid="{00000000-0005-0000-0000-0000906F0000}"/>
    <cellStyle name="Subtotal 2 2 3 4 3 4" xfId="28544" xr:uid="{00000000-0005-0000-0000-0000916F0000}"/>
    <cellStyle name="Subtotal 2 2 3 4 3 5" xfId="28545" xr:uid="{00000000-0005-0000-0000-0000926F0000}"/>
    <cellStyle name="Subtotal 2 2 3 4 3 6" xfId="28546" xr:uid="{00000000-0005-0000-0000-0000936F0000}"/>
    <cellStyle name="Subtotal 2 2 3 4 4" xfId="28547" xr:uid="{00000000-0005-0000-0000-0000946F0000}"/>
    <cellStyle name="Subtotal 2 2 3 4 4 2" xfId="28548" xr:uid="{00000000-0005-0000-0000-0000956F0000}"/>
    <cellStyle name="Subtotal 2 2 3 4 4 3" xfId="28549" xr:uid="{00000000-0005-0000-0000-0000966F0000}"/>
    <cellStyle name="Subtotal 2 2 3 4 4 4" xfId="28550" xr:uid="{00000000-0005-0000-0000-0000976F0000}"/>
    <cellStyle name="Subtotal 2 2 3 4 4 5" xfId="28551" xr:uid="{00000000-0005-0000-0000-0000986F0000}"/>
    <cellStyle name="Subtotal 2 2 3 4 4 6" xfId="28552" xr:uid="{00000000-0005-0000-0000-0000996F0000}"/>
    <cellStyle name="Subtotal 2 2 3 4 5" xfId="28553" xr:uid="{00000000-0005-0000-0000-00009A6F0000}"/>
    <cellStyle name="Subtotal 2 2 3 4 6" xfId="28554" xr:uid="{00000000-0005-0000-0000-00009B6F0000}"/>
    <cellStyle name="Subtotal 2 2 3 4 7" xfId="28555" xr:uid="{00000000-0005-0000-0000-00009C6F0000}"/>
    <cellStyle name="Subtotal 2 2 3 4 8" xfId="28556" xr:uid="{00000000-0005-0000-0000-00009D6F0000}"/>
    <cellStyle name="Subtotal 2 2 3 4 9" xfId="28557" xr:uid="{00000000-0005-0000-0000-00009E6F0000}"/>
    <cellStyle name="Subtotal 2 2 3 5" xfId="28558" xr:uid="{00000000-0005-0000-0000-00009F6F0000}"/>
    <cellStyle name="Subtotal 2 2 3 5 2" xfId="28559" xr:uid="{00000000-0005-0000-0000-0000A06F0000}"/>
    <cellStyle name="Subtotal 2 2 3 5 2 2" xfId="28560" xr:uid="{00000000-0005-0000-0000-0000A16F0000}"/>
    <cellStyle name="Subtotal 2 2 3 5 2 2 2" xfId="28561" xr:uid="{00000000-0005-0000-0000-0000A26F0000}"/>
    <cellStyle name="Subtotal 2 2 3 5 2 2 3" xfId="28562" xr:uid="{00000000-0005-0000-0000-0000A36F0000}"/>
    <cellStyle name="Subtotal 2 2 3 5 2 2 4" xfId="28563" xr:uid="{00000000-0005-0000-0000-0000A46F0000}"/>
    <cellStyle name="Subtotal 2 2 3 5 2 2 5" xfId="28564" xr:uid="{00000000-0005-0000-0000-0000A56F0000}"/>
    <cellStyle name="Subtotal 2 2 3 5 2 2 6" xfId="28565" xr:uid="{00000000-0005-0000-0000-0000A66F0000}"/>
    <cellStyle name="Subtotal 2 2 3 5 2 3" xfId="28566" xr:uid="{00000000-0005-0000-0000-0000A76F0000}"/>
    <cellStyle name="Subtotal 2 2 3 5 2 4" xfId="28567" xr:uid="{00000000-0005-0000-0000-0000A86F0000}"/>
    <cellStyle name="Subtotal 2 2 3 5 2 5" xfId="28568" xr:uid="{00000000-0005-0000-0000-0000A96F0000}"/>
    <cellStyle name="Subtotal 2 2 3 5 2 6" xfId="28569" xr:uid="{00000000-0005-0000-0000-0000AA6F0000}"/>
    <cellStyle name="Subtotal 2 2 3 5 2 7" xfId="28570" xr:uid="{00000000-0005-0000-0000-0000AB6F0000}"/>
    <cellStyle name="Subtotal 2 2 3 5 3" xfId="28571" xr:uid="{00000000-0005-0000-0000-0000AC6F0000}"/>
    <cellStyle name="Subtotal 2 2 3 5 3 2" xfId="28572" xr:uid="{00000000-0005-0000-0000-0000AD6F0000}"/>
    <cellStyle name="Subtotal 2 2 3 5 3 3" xfId="28573" xr:uid="{00000000-0005-0000-0000-0000AE6F0000}"/>
    <cellStyle name="Subtotal 2 2 3 5 3 4" xfId="28574" xr:uid="{00000000-0005-0000-0000-0000AF6F0000}"/>
    <cellStyle name="Subtotal 2 2 3 5 3 5" xfId="28575" xr:uid="{00000000-0005-0000-0000-0000B06F0000}"/>
    <cellStyle name="Subtotal 2 2 3 5 3 6" xfId="28576" xr:uid="{00000000-0005-0000-0000-0000B16F0000}"/>
    <cellStyle name="Subtotal 2 2 3 5 4" xfId="28577" xr:uid="{00000000-0005-0000-0000-0000B26F0000}"/>
    <cellStyle name="Subtotal 2 2 3 5 5" xfId="28578" xr:uid="{00000000-0005-0000-0000-0000B36F0000}"/>
    <cellStyle name="Subtotal 2 2 3 5 6" xfId="28579" xr:uid="{00000000-0005-0000-0000-0000B46F0000}"/>
    <cellStyle name="Subtotal 2 2 3 5 7" xfId="28580" xr:uid="{00000000-0005-0000-0000-0000B56F0000}"/>
    <cellStyle name="Subtotal 2 2 3 5 8" xfId="28581" xr:uid="{00000000-0005-0000-0000-0000B66F0000}"/>
    <cellStyle name="Subtotal 2 2 3 5 9" xfId="28582" xr:uid="{00000000-0005-0000-0000-0000B76F0000}"/>
    <cellStyle name="Subtotal 2 2 3 6" xfId="28583" xr:uid="{00000000-0005-0000-0000-0000B86F0000}"/>
    <cellStyle name="Subtotal 2 2 3 6 2" xfId="28584" xr:uid="{00000000-0005-0000-0000-0000B96F0000}"/>
    <cellStyle name="Subtotal 2 2 3 6 2 2" xfId="28585" xr:uid="{00000000-0005-0000-0000-0000BA6F0000}"/>
    <cellStyle name="Subtotal 2 2 3 6 2 2 2" xfId="28586" xr:uid="{00000000-0005-0000-0000-0000BB6F0000}"/>
    <cellStyle name="Subtotal 2 2 3 6 2 2 3" xfId="28587" xr:uid="{00000000-0005-0000-0000-0000BC6F0000}"/>
    <cellStyle name="Subtotal 2 2 3 6 2 2 4" xfId="28588" xr:uid="{00000000-0005-0000-0000-0000BD6F0000}"/>
    <cellStyle name="Subtotal 2 2 3 6 2 2 5" xfId="28589" xr:uid="{00000000-0005-0000-0000-0000BE6F0000}"/>
    <cellStyle name="Subtotal 2 2 3 6 2 2 6" xfId="28590" xr:uid="{00000000-0005-0000-0000-0000BF6F0000}"/>
    <cellStyle name="Subtotal 2 2 3 6 2 3" xfId="28591" xr:uid="{00000000-0005-0000-0000-0000C06F0000}"/>
    <cellStyle name="Subtotal 2 2 3 6 2 4" xfId="28592" xr:uid="{00000000-0005-0000-0000-0000C16F0000}"/>
    <cellStyle name="Subtotal 2 2 3 6 2 5" xfId="28593" xr:uid="{00000000-0005-0000-0000-0000C26F0000}"/>
    <cellStyle name="Subtotal 2 2 3 6 2 6" xfId="28594" xr:uid="{00000000-0005-0000-0000-0000C36F0000}"/>
    <cellStyle name="Subtotal 2 2 3 6 2 7" xfId="28595" xr:uid="{00000000-0005-0000-0000-0000C46F0000}"/>
    <cellStyle name="Subtotal 2 2 3 6 3" xfId="28596" xr:uid="{00000000-0005-0000-0000-0000C56F0000}"/>
    <cellStyle name="Subtotal 2 2 3 6 3 2" xfId="28597" xr:uid="{00000000-0005-0000-0000-0000C66F0000}"/>
    <cellStyle name="Subtotal 2 2 3 6 3 3" xfId="28598" xr:uid="{00000000-0005-0000-0000-0000C76F0000}"/>
    <cellStyle name="Subtotal 2 2 3 6 3 4" xfId="28599" xr:uid="{00000000-0005-0000-0000-0000C86F0000}"/>
    <cellStyle name="Subtotal 2 2 3 6 3 5" xfId="28600" xr:uid="{00000000-0005-0000-0000-0000C96F0000}"/>
    <cellStyle name="Subtotal 2 2 3 6 3 6" xfId="28601" xr:uid="{00000000-0005-0000-0000-0000CA6F0000}"/>
    <cellStyle name="Subtotal 2 2 3 6 4" xfId="28602" xr:uid="{00000000-0005-0000-0000-0000CB6F0000}"/>
    <cellStyle name="Subtotal 2 2 3 6 5" xfId="28603" xr:uid="{00000000-0005-0000-0000-0000CC6F0000}"/>
    <cellStyle name="Subtotal 2 2 3 6 6" xfId="28604" xr:uid="{00000000-0005-0000-0000-0000CD6F0000}"/>
    <cellStyle name="Subtotal 2 2 3 6 7" xfId="28605" xr:uid="{00000000-0005-0000-0000-0000CE6F0000}"/>
    <cellStyle name="Subtotal 2 2 3 6 8" xfId="28606" xr:uid="{00000000-0005-0000-0000-0000CF6F0000}"/>
    <cellStyle name="Subtotal 2 2 3 7" xfId="28607" xr:uid="{00000000-0005-0000-0000-0000D06F0000}"/>
    <cellStyle name="Subtotal 2 2 3 7 2" xfId="28608" xr:uid="{00000000-0005-0000-0000-0000D16F0000}"/>
    <cellStyle name="Subtotal 2 2 3 7 2 2" xfId="28609" xr:uid="{00000000-0005-0000-0000-0000D26F0000}"/>
    <cellStyle name="Subtotal 2 2 3 7 2 3" xfId="28610" xr:uid="{00000000-0005-0000-0000-0000D36F0000}"/>
    <cellStyle name="Subtotal 2 2 3 7 2 4" xfId="28611" xr:uid="{00000000-0005-0000-0000-0000D46F0000}"/>
    <cellStyle name="Subtotal 2 2 3 7 2 5" xfId="28612" xr:uid="{00000000-0005-0000-0000-0000D56F0000}"/>
    <cellStyle name="Subtotal 2 2 3 7 2 6" xfId="28613" xr:uid="{00000000-0005-0000-0000-0000D66F0000}"/>
    <cellStyle name="Subtotal 2 2 3 7 3" xfId="28614" xr:uid="{00000000-0005-0000-0000-0000D76F0000}"/>
    <cellStyle name="Subtotal 2 2 3 7 4" xfId="28615" xr:uid="{00000000-0005-0000-0000-0000D86F0000}"/>
    <cellStyle name="Subtotal 2 2 3 7 5" xfId="28616" xr:uid="{00000000-0005-0000-0000-0000D96F0000}"/>
    <cellStyle name="Subtotal 2 2 3 7 6" xfId="28617" xr:uid="{00000000-0005-0000-0000-0000DA6F0000}"/>
    <cellStyle name="Subtotal 2 2 3 7 7" xfId="28618" xr:uid="{00000000-0005-0000-0000-0000DB6F0000}"/>
    <cellStyle name="Subtotal 2 2 3 8" xfId="28619" xr:uid="{00000000-0005-0000-0000-0000DC6F0000}"/>
    <cellStyle name="Subtotal 2 2 3 8 2" xfId="28620" xr:uid="{00000000-0005-0000-0000-0000DD6F0000}"/>
    <cellStyle name="Subtotal 2 2 3 8 2 2" xfId="28621" xr:uid="{00000000-0005-0000-0000-0000DE6F0000}"/>
    <cellStyle name="Subtotal 2 2 3 8 2 3" xfId="28622" xr:uid="{00000000-0005-0000-0000-0000DF6F0000}"/>
    <cellStyle name="Subtotal 2 2 3 8 2 4" xfId="28623" xr:uid="{00000000-0005-0000-0000-0000E06F0000}"/>
    <cellStyle name="Subtotal 2 2 3 8 2 5" xfId="28624" xr:uid="{00000000-0005-0000-0000-0000E16F0000}"/>
    <cellStyle name="Subtotal 2 2 3 8 2 6" xfId="28625" xr:uid="{00000000-0005-0000-0000-0000E26F0000}"/>
    <cellStyle name="Subtotal 2 2 3 8 3" xfId="28626" xr:uid="{00000000-0005-0000-0000-0000E36F0000}"/>
    <cellStyle name="Subtotal 2 2 3 8 4" xfId="28627" xr:uid="{00000000-0005-0000-0000-0000E46F0000}"/>
    <cellStyle name="Subtotal 2 2 3 8 5" xfId="28628" xr:uid="{00000000-0005-0000-0000-0000E56F0000}"/>
    <cellStyle name="Subtotal 2 2 3 8 6" xfId="28629" xr:uid="{00000000-0005-0000-0000-0000E66F0000}"/>
    <cellStyle name="Subtotal 2 2 3 8 7" xfId="28630" xr:uid="{00000000-0005-0000-0000-0000E76F0000}"/>
    <cellStyle name="Subtotal 2 2 3 9" xfId="28631" xr:uid="{00000000-0005-0000-0000-0000E86F0000}"/>
    <cellStyle name="Subtotal 2 2 3 9 2" xfId="28632" xr:uid="{00000000-0005-0000-0000-0000E96F0000}"/>
    <cellStyle name="Subtotal 2 2 3 9 3" xfId="28633" xr:uid="{00000000-0005-0000-0000-0000EA6F0000}"/>
    <cellStyle name="Subtotal 2 2 3 9 4" xfId="28634" xr:uid="{00000000-0005-0000-0000-0000EB6F0000}"/>
    <cellStyle name="Subtotal 2 2 3 9 5" xfId="28635" xr:uid="{00000000-0005-0000-0000-0000EC6F0000}"/>
    <cellStyle name="Subtotal 2 2 3 9 6" xfId="28636" xr:uid="{00000000-0005-0000-0000-0000ED6F0000}"/>
    <cellStyle name="Subtotal 2 2 30" xfId="28637" xr:uid="{00000000-0005-0000-0000-0000EE6F0000}"/>
    <cellStyle name="Subtotal 2 2 31" xfId="28638" xr:uid="{00000000-0005-0000-0000-0000EF6F0000}"/>
    <cellStyle name="Subtotal 2 2 32" xfId="28639" xr:uid="{00000000-0005-0000-0000-0000F06F0000}"/>
    <cellStyle name="Subtotal 2 2 33" xfId="28640" xr:uid="{00000000-0005-0000-0000-0000F16F0000}"/>
    <cellStyle name="Subtotal 2 2 34" xfId="28641" xr:uid="{00000000-0005-0000-0000-0000F26F0000}"/>
    <cellStyle name="Subtotal 2 2 4" xfId="28642" xr:uid="{00000000-0005-0000-0000-0000F36F0000}"/>
    <cellStyle name="Subtotal 2 2 4 10" xfId="28643" xr:uid="{00000000-0005-0000-0000-0000F46F0000}"/>
    <cellStyle name="Subtotal 2 2 4 11" xfId="28644" xr:uid="{00000000-0005-0000-0000-0000F56F0000}"/>
    <cellStyle name="Subtotal 2 2 4 12" xfId="28645" xr:uid="{00000000-0005-0000-0000-0000F66F0000}"/>
    <cellStyle name="Subtotal 2 2 4 13" xfId="28646" xr:uid="{00000000-0005-0000-0000-0000F76F0000}"/>
    <cellStyle name="Subtotal 2 2 4 14" xfId="28647" xr:uid="{00000000-0005-0000-0000-0000F86F0000}"/>
    <cellStyle name="Subtotal 2 2 4 2" xfId="28648" xr:uid="{00000000-0005-0000-0000-0000F96F0000}"/>
    <cellStyle name="Subtotal 2 2 4 2 10" xfId="28649" xr:uid="{00000000-0005-0000-0000-0000FA6F0000}"/>
    <cellStyle name="Subtotal 2 2 4 2 2" xfId="28650" xr:uid="{00000000-0005-0000-0000-0000FB6F0000}"/>
    <cellStyle name="Subtotal 2 2 4 2 2 2" xfId="28651" xr:uid="{00000000-0005-0000-0000-0000FC6F0000}"/>
    <cellStyle name="Subtotal 2 2 4 2 2 2 2" xfId="28652" xr:uid="{00000000-0005-0000-0000-0000FD6F0000}"/>
    <cellStyle name="Subtotal 2 2 4 2 2 2 3" xfId="28653" xr:uid="{00000000-0005-0000-0000-0000FE6F0000}"/>
    <cellStyle name="Subtotal 2 2 4 2 2 2 4" xfId="28654" xr:uid="{00000000-0005-0000-0000-0000FF6F0000}"/>
    <cellStyle name="Subtotal 2 2 4 2 2 2 5" xfId="28655" xr:uid="{00000000-0005-0000-0000-000000700000}"/>
    <cellStyle name="Subtotal 2 2 4 2 2 2 6" xfId="28656" xr:uid="{00000000-0005-0000-0000-000001700000}"/>
    <cellStyle name="Subtotal 2 2 4 2 2 3" xfId="28657" xr:uid="{00000000-0005-0000-0000-000002700000}"/>
    <cellStyle name="Subtotal 2 2 4 2 2 4" xfId="28658" xr:uid="{00000000-0005-0000-0000-000003700000}"/>
    <cellStyle name="Subtotal 2 2 4 2 2 5" xfId="28659" xr:uid="{00000000-0005-0000-0000-000004700000}"/>
    <cellStyle name="Subtotal 2 2 4 2 2 6" xfId="28660" xr:uid="{00000000-0005-0000-0000-000005700000}"/>
    <cellStyle name="Subtotal 2 2 4 2 2 7" xfId="28661" xr:uid="{00000000-0005-0000-0000-000006700000}"/>
    <cellStyle name="Subtotal 2 2 4 2 2 8" xfId="28662" xr:uid="{00000000-0005-0000-0000-000007700000}"/>
    <cellStyle name="Subtotal 2 2 4 2 3" xfId="28663" xr:uid="{00000000-0005-0000-0000-000008700000}"/>
    <cellStyle name="Subtotal 2 2 4 2 3 2" xfId="28664" xr:uid="{00000000-0005-0000-0000-000009700000}"/>
    <cellStyle name="Subtotal 2 2 4 2 3 3" xfId="28665" xr:uid="{00000000-0005-0000-0000-00000A700000}"/>
    <cellStyle name="Subtotal 2 2 4 2 3 4" xfId="28666" xr:uid="{00000000-0005-0000-0000-00000B700000}"/>
    <cellStyle name="Subtotal 2 2 4 2 3 5" xfId="28667" xr:uid="{00000000-0005-0000-0000-00000C700000}"/>
    <cellStyle name="Subtotal 2 2 4 2 3 6" xfId="28668" xr:uid="{00000000-0005-0000-0000-00000D700000}"/>
    <cellStyle name="Subtotal 2 2 4 2 3 7" xfId="28669" xr:uid="{00000000-0005-0000-0000-00000E700000}"/>
    <cellStyle name="Subtotal 2 2 4 2 4" xfId="28670" xr:uid="{00000000-0005-0000-0000-00000F700000}"/>
    <cellStyle name="Subtotal 2 2 4 2 5" xfId="28671" xr:uid="{00000000-0005-0000-0000-000010700000}"/>
    <cellStyle name="Subtotal 2 2 4 2 6" xfId="28672" xr:uid="{00000000-0005-0000-0000-000011700000}"/>
    <cellStyle name="Subtotal 2 2 4 2 7" xfId="28673" xr:uid="{00000000-0005-0000-0000-000012700000}"/>
    <cellStyle name="Subtotal 2 2 4 2 8" xfId="28674" xr:uid="{00000000-0005-0000-0000-000013700000}"/>
    <cellStyle name="Subtotal 2 2 4 2 9" xfId="28675" xr:uid="{00000000-0005-0000-0000-000014700000}"/>
    <cellStyle name="Subtotal 2 2 4 3" xfId="28676" xr:uid="{00000000-0005-0000-0000-000015700000}"/>
    <cellStyle name="Subtotal 2 2 4 3 2" xfId="28677" xr:uid="{00000000-0005-0000-0000-000016700000}"/>
    <cellStyle name="Subtotal 2 2 4 3 2 2" xfId="28678" xr:uid="{00000000-0005-0000-0000-000017700000}"/>
    <cellStyle name="Subtotal 2 2 4 3 2 3" xfId="28679" xr:uid="{00000000-0005-0000-0000-000018700000}"/>
    <cellStyle name="Subtotal 2 2 4 3 2 4" xfId="28680" xr:uid="{00000000-0005-0000-0000-000019700000}"/>
    <cellStyle name="Subtotal 2 2 4 3 2 5" xfId="28681" xr:uid="{00000000-0005-0000-0000-00001A700000}"/>
    <cellStyle name="Subtotal 2 2 4 3 2 6" xfId="28682" xr:uid="{00000000-0005-0000-0000-00001B700000}"/>
    <cellStyle name="Subtotal 2 2 4 3 2 7" xfId="28683" xr:uid="{00000000-0005-0000-0000-00001C700000}"/>
    <cellStyle name="Subtotal 2 2 4 3 3" xfId="28684" xr:uid="{00000000-0005-0000-0000-00001D700000}"/>
    <cellStyle name="Subtotal 2 2 4 3 3 2" xfId="28685" xr:uid="{00000000-0005-0000-0000-00001E700000}"/>
    <cellStyle name="Subtotal 2 2 4 3 3 3" xfId="28686" xr:uid="{00000000-0005-0000-0000-00001F700000}"/>
    <cellStyle name="Subtotal 2 2 4 3 3 4" xfId="28687" xr:uid="{00000000-0005-0000-0000-000020700000}"/>
    <cellStyle name="Subtotal 2 2 4 3 3 5" xfId="28688" xr:uid="{00000000-0005-0000-0000-000021700000}"/>
    <cellStyle name="Subtotal 2 2 4 3 3 6" xfId="28689" xr:uid="{00000000-0005-0000-0000-000022700000}"/>
    <cellStyle name="Subtotal 2 2 4 3 3 7" xfId="28690" xr:uid="{00000000-0005-0000-0000-000023700000}"/>
    <cellStyle name="Subtotal 2 2 4 3 4" xfId="28691" xr:uid="{00000000-0005-0000-0000-000024700000}"/>
    <cellStyle name="Subtotal 2 2 4 3 5" xfId="28692" xr:uid="{00000000-0005-0000-0000-000025700000}"/>
    <cellStyle name="Subtotal 2 2 4 3 6" xfId="28693" xr:uid="{00000000-0005-0000-0000-000026700000}"/>
    <cellStyle name="Subtotal 2 2 4 3 7" xfId="28694" xr:uid="{00000000-0005-0000-0000-000027700000}"/>
    <cellStyle name="Subtotal 2 2 4 3 8" xfId="28695" xr:uid="{00000000-0005-0000-0000-000028700000}"/>
    <cellStyle name="Subtotal 2 2 4 3 9" xfId="28696" xr:uid="{00000000-0005-0000-0000-000029700000}"/>
    <cellStyle name="Subtotal 2 2 4 4" xfId="28697" xr:uid="{00000000-0005-0000-0000-00002A700000}"/>
    <cellStyle name="Subtotal 2 2 4 4 2" xfId="28698" xr:uid="{00000000-0005-0000-0000-00002B700000}"/>
    <cellStyle name="Subtotal 2 2 4 4 2 2" xfId="28699" xr:uid="{00000000-0005-0000-0000-00002C700000}"/>
    <cellStyle name="Subtotal 2 2 4 4 2 3" xfId="28700" xr:uid="{00000000-0005-0000-0000-00002D700000}"/>
    <cellStyle name="Subtotal 2 2 4 4 2 4" xfId="28701" xr:uid="{00000000-0005-0000-0000-00002E700000}"/>
    <cellStyle name="Subtotal 2 2 4 4 2 5" xfId="28702" xr:uid="{00000000-0005-0000-0000-00002F700000}"/>
    <cellStyle name="Subtotal 2 2 4 4 2 6" xfId="28703" xr:uid="{00000000-0005-0000-0000-000030700000}"/>
    <cellStyle name="Subtotal 2 2 4 4 3" xfId="28704" xr:uid="{00000000-0005-0000-0000-000031700000}"/>
    <cellStyle name="Subtotal 2 2 4 4 4" xfId="28705" xr:uid="{00000000-0005-0000-0000-000032700000}"/>
    <cellStyle name="Subtotal 2 2 4 4 5" xfId="28706" xr:uid="{00000000-0005-0000-0000-000033700000}"/>
    <cellStyle name="Subtotal 2 2 4 4 6" xfId="28707" xr:uid="{00000000-0005-0000-0000-000034700000}"/>
    <cellStyle name="Subtotal 2 2 4 4 7" xfId="28708" xr:uid="{00000000-0005-0000-0000-000035700000}"/>
    <cellStyle name="Subtotal 2 2 4 4 8" xfId="28709" xr:uid="{00000000-0005-0000-0000-000036700000}"/>
    <cellStyle name="Subtotal 2 2 4 5" xfId="28710" xr:uid="{00000000-0005-0000-0000-000037700000}"/>
    <cellStyle name="Subtotal 2 2 4 5 2" xfId="28711" xr:uid="{00000000-0005-0000-0000-000038700000}"/>
    <cellStyle name="Subtotal 2 2 4 5 3" xfId="28712" xr:uid="{00000000-0005-0000-0000-000039700000}"/>
    <cellStyle name="Subtotal 2 2 4 5 4" xfId="28713" xr:uid="{00000000-0005-0000-0000-00003A700000}"/>
    <cellStyle name="Subtotal 2 2 4 5 5" xfId="28714" xr:uid="{00000000-0005-0000-0000-00003B700000}"/>
    <cellStyle name="Subtotal 2 2 4 5 6" xfId="28715" xr:uid="{00000000-0005-0000-0000-00003C700000}"/>
    <cellStyle name="Subtotal 2 2 4 5 7" xfId="28716" xr:uid="{00000000-0005-0000-0000-00003D700000}"/>
    <cellStyle name="Subtotal 2 2 4 6" xfId="28717" xr:uid="{00000000-0005-0000-0000-00003E700000}"/>
    <cellStyle name="Subtotal 2 2 4 6 2" xfId="28718" xr:uid="{00000000-0005-0000-0000-00003F700000}"/>
    <cellStyle name="Subtotal 2 2 4 6 3" xfId="28719" xr:uid="{00000000-0005-0000-0000-000040700000}"/>
    <cellStyle name="Subtotal 2 2 4 6 4" xfId="28720" xr:uid="{00000000-0005-0000-0000-000041700000}"/>
    <cellStyle name="Subtotal 2 2 4 6 5" xfId="28721" xr:uid="{00000000-0005-0000-0000-000042700000}"/>
    <cellStyle name="Subtotal 2 2 4 6 6" xfId="28722" xr:uid="{00000000-0005-0000-0000-000043700000}"/>
    <cellStyle name="Subtotal 2 2 4 6 7" xfId="28723" xr:uid="{00000000-0005-0000-0000-000044700000}"/>
    <cellStyle name="Subtotal 2 2 4 7" xfId="28724" xr:uid="{00000000-0005-0000-0000-000045700000}"/>
    <cellStyle name="Subtotal 2 2 4 7 2" xfId="28725" xr:uid="{00000000-0005-0000-0000-000046700000}"/>
    <cellStyle name="Subtotal 2 2 4 7 3" xfId="28726" xr:uid="{00000000-0005-0000-0000-000047700000}"/>
    <cellStyle name="Subtotal 2 2 4 7 4" xfId="28727" xr:uid="{00000000-0005-0000-0000-000048700000}"/>
    <cellStyle name="Subtotal 2 2 4 7 5" xfId="28728" xr:uid="{00000000-0005-0000-0000-000049700000}"/>
    <cellStyle name="Subtotal 2 2 4 7 6" xfId="28729" xr:uid="{00000000-0005-0000-0000-00004A700000}"/>
    <cellStyle name="Subtotal 2 2 4 7 7" xfId="28730" xr:uid="{00000000-0005-0000-0000-00004B700000}"/>
    <cellStyle name="Subtotal 2 2 4 8" xfId="28731" xr:uid="{00000000-0005-0000-0000-00004C700000}"/>
    <cellStyle name="Subtotal 2 2 4 8 2" xfId="28732" xr:uid="{00000000-0005-0000-0000-00004D700000}"/>
    <cellStyle name="Subtotal 2 2 4 8 3" xfId="28733" xr:uid="{00000000-0005-0000-0000-00004E700000}"/>
    <cellStyle name="Subtotal 2 2 4 8 4" xfId="28734" xr:uid="{00000000-0005-0000-0000-00004F700000}"/>
    <cellStyle name="Subtotal 2 2 4 8 5" xfId="28735" xr:uid="{00000000-0005-0000-0000-000050700000}"/>
    <cellStyle name="Subtotal 2 2 4 8 6" xfId="28736" xr:uid="{00000000-0005-0000-0000-000051700000}"/>
    <cellStyle name="Subtotal 2 2 4 8 7" xfId="28737" xr:uid="{00000000-0005-0000-0000-000052700000}"/>
    <cellStyle name="Subtotal 2 2 4 9" xfId="28738" xr:uid="{00000000-0005-0000-0000-000053700000}"/>
    <cellStyle name="Subtotal 2 2 5" xfId="28739" xr:uid="{00000000-0005-0000-0000-000054700000}"/>
    <cellStyle name="Subtotal 2 2 5 10" xfId="28740" xr:uid="{00000000-0005-0000-0000-000055700000}"/>
    <cellStyle name="Subtotal 2 2 5 11" xfId="28741" xr:uid="{00000000-0005-0000-0000-000056700000}"/>
    <cellStyle name="Subtotal 2 2 5 12" xfId="28742" xr:uid="{00000000-0005-0000-0000-000057700000}"/>
    <cellStyle name="Subtotal 2 2 5 13" xfId="28743" xr:uid="{00000000-0005-0000-0000-000058700000}"/>
    <cellStyle name="Subtotal 2 2 5 14" xfId="28744" xr:uid="{00000000-0005-0000-0000-000059700000}"/>
    <cellStyle name="Subtotal 2 2 5 2" xfId="28745" xr:uid="{00000000-0005-0000-0000-00005A700000}"/>
    <cellStyle name="Subtotal 2 2 5 2 10" xfId="28746" xr:uid="{00000000-0005-0000-0000-00005B700000}"/>
    <cellStyle name="Subtotal 2 2 5 2 2" xfId="28747" xr:uid="{00000000-0005-0000-0000-00005C700000}"/>
    <cellStyle name="Subtotal 2 2 5 2 2 2" xfId="28748" xr:uid="{00000000-0005-0000-0000-00005D700000}"/>
    <cellStyle name="Subtotal 2 2 5 2 2 2 2" xfId="28749" xr:uid="{00000000-0005-0000-0000-00005E700000}"/>
    <cellStyle name="Subtotal 2 2 5 2 2 2 3" xfId="28750" xr:uid="{00000000-0005-0000-0000-00005F700000}"/>
    <cellStyle name="Subtotal 2 2 5 2 2 2 4" xfId="28751" xr:uid="{00000000-0005-0000-0000-000060700000}"/>
    <cellStyle name="Subtotal 2 2 5 2 2 2 5" xfId="28752" xr:uid="{00000000-0005-0000-0000-000061700000}"/>
    <cellStyle name="Subtotal 2 2 5 2 2 2 6" xfId="28753" xr:uid="{00000000-0005-0000-0000-000062700000}"/>
    <cellStyle name="Subtotal 2 2 5 2 2 3" xfId="28754" xr:uid="{00000000-0005-0000-0000-000063700000}"/>
    <cellStyle name="Subtotal 2 2 5 2 2 4" xfId="28755" xr:uid="{00000000-0005-0000-0000-000064700000}"/>
    <cellStyle name="Subtotal 2 2 5 2 2 5" xfId="28756" xr:uid="{00000000-0005-0000-0000-000065700000}"/>
    <cellStyle name="Subtotal 2 2 5 2 2 6" xfId="28757" xr:uid="{00000000-0005-0000-0000-000066700000}"/>
    <cellStyle name="Subtotal 2 2 5 2 2 7" xfId="28758" xr:uid="{00000000-0005-0000-0000-000067700000}"/>
    <cellStyle name="Subtotal 2 2 5 2 2 8" xfId="28759" xr:uid="{00000000-0005-0000-0000-000068700000}"/>
    <cellStyle name="Subtotal 2 2 5 2 3" xfId="28760" xr:uid="{00000000-0005-0000-0000-000069700000}"/>
    <cellStyle name="Subtotal 2 2 5 2 3 2" xfId="28761" xr:uid="{00000000-0005-0000-0000-00006A700000}"/>
    <cellStyle name="Subtotal 2 2 5 2 3 3" xfId="28762" xr:uid="{00000000-0005-0000-0000-00006B700000}"/>
    <cellStyle name="Subtotal 2 2 5 2 3 4" xfId="28763" xr:uid="{00000000-0005-0000-0000-00006C700000}"/>
    <cellStyle name="Subtotal 2 2 5 2 3 5" xfId="28764" xr:uid="{00000000-0005-0000-0000-00006D700000}"/>
    <cellStyle name="Subtotal 2 2 5 2 3 6" xfId="28765" xr:uid="{00000000-0005-0000-0000-00006E700000}"/>
    <cellStyle name="Subtotal 2 2 5 2 3 7" xfId="28766" xr:uid="{00000000-0005-0000-0000-00006F700000}"/>
    <cellStyle name="Subtotal 2 2 5 2 4" xfId="28767" xr:uid="{00000000-0005-0000-0000-000070700000}"/>
    <cellStyle name="Subtotal 2 2 5 2 5" xfId="28768" xr:uid="{00000000-0005-0000-0000-000071700000}"/>
    <cellStyle name="Subtotal 2 2 5 2 6" xfId="28769" xr:uid="{00000000-0005-0000-0000-000072700000}"/>
    <cellStyle name="Subtotal 2 2 5 2 7" xfId="28770" xr:uid="{00000000-0005-0000-0000-000073700000}"/>
    <cellStyle name="Subtotal 2 2 5 2 8" xfId="28771" xr:uid="{00000000-0005-0000-0000-000074700000}"/>
    <cellStyle name="Subtotal 2 2 5 2 9" xfId="28772" xr:uid="{00000000-0005-0000-0000-000075700000}"/>
    <cellStyle name="Subtotal 2 2 5 3" xfId="28773" xr:uid="{00000000-0005-0000-0000-000076700000}"/>
    <cellStyle name="Subtotal 2 2 5 3 2" xfId="28774" xr:uid="{00000000-0005-0000-0000-000077700000}"/>
    <cellStyle name="Subtotal 2 2 5 3 2 2" xfId="28775" xr:uid="{00000000-0005-0000-0000-000078700000}"/>
    <cellStyle name="Subtotal 2 2 5 3 2 3" xfId="28776" xr:uid="{00000000-0005-0000-0000-000079700000}"/>
    <cellStyle name="Subtotal 2 2 5 3 2 4" xfId="28777" xr:uid="{00000000-0005-0000-0000-00007A700000}"/>
    <cellStyle name="Subtotal 2 2 5 3 2 5" xfId="28778" xr:uid="{00000000-0005-0000-0000-00007B700000}"/>
    <cellStyle name="Subtotal 2 2 5 3 2 6" xfId="28779" xr:uid="{00000000-0005-0000-0000-00007C700000}"/>
    <cellStyle name="Subtotal 2 2 5 3 2 7" xfId="28780" xr:uid="{00000000-0005-0000-0000-00007D700000}"/>
    <cellStyle name="Subtotal 2 2 5 3 3" xfId="28781" xr:uid="{00000000-0005-0000-0000-00007E700000}"/>
    <cellStyle name="Subtotal 2 2 5 3 4" xfId="28782" xr:uid="{00000000-0005-0000-0000-00007F700000}"/>
    <cellStyle name="Subtotal 2 2 5 3 5" xfId="28783" xr:uid="{00000000-0005-0000-0000-000080700000}"/>
    <cellStyle name="Subtotal 2 2 5 3 6" xfId="28784" xr:uid="{00000000-0005-0000-0000-000081700000}"/>
    <cellStyle name="Subtotal 2 2 5 3 7" xfId="28785" xr:uid="{00000000-0005-0000-0000-000082700000}"/>
    <cellStyle name="Subtotal 2 2 5 3 8" xfId="28786" xr:uid="{00000000-0005-0000-0000-000083700000}"/>
    <cellStyle name="Subtotal 2 2 5 3 9" xfId="28787" xr:uid="{00000000-0005-0000-0000-000084700000}"/>
    <cellStyle name="Subtotal 2 2 5 4" xfId="28788" xr:uid="{00000000-0005-0000-0000-000085700000}"/>
    <cellStyle name="Subtotal 2 2 5 4 2" xfId="28789" xr:uid="{00000000-0005-0000-0000-000086700000}"/>
    <cellStyle name="Subtotal 2 2 5 4 3" xfId="28790" xr:uid="{00000000-0005-0000-0000-000087700000}"/>
    <cellStyle name="Subtotal 2 2 5 4 4" xfId="28791" xr:uid="{00000000-0005-0000-0000-000088700000}"/>
    <cellStyle name="Subtotal 2 2 5 4 5" xfId="28792" xr:uid="{00000000-0005-0000-0000-000089700000}"/>
    <cellStyle name="Subtotal 2 2 5 4 6" xfId="28793" xr:uid="{00000000-0005-0000-0000-00008A700000}"/>
    <cellStyle name="Subtotal 2 2 5 4 7" xfId="28794" xr:uid="{00000000-0005-0000-0000-00008B700000}"/>
    <cellStyle name="Subtotal 2 2 5 4 8" xfId="28795" xr:uid="{00000000-0005-0000-0000-00008C700000}"/>
    <cellStyle name="Subtotal 2 2 5 5" xfId="28796" xr:uid="{00000000-0005-0000-0000-00008D700000}"/>
    <cellStyle name="Subtotal 2 2 5 5 2" xfId="28797" xr:uid="{00000000-0005-0000-0000-00008E700000}"/>
    <cellStyle name="Subtotal 2 2 5 5 3" xfId="28798" xr:uid="{00000000-0005-0000-0000-00008F700000}"/>
    <cellStyle name="Subtotal 2 2 5 5 4" xfId="28799" xr:uid="{00000000-0005-0000-0000-000090700000}"/>
    <cellStyle name="Subtotal 2 2 5 5 5" xfId="28800" xr:uid="{00000000-0005-0000-0000-000091700000}"/>
    <cellStyle name="Subtotal 2 2 5 5 6" xfId="28801" xr:uid="{00000000-0005-0000-0000-000092700000}"/>
    <cellStyle name="Subtotal 2 2 5 5 7" xfId="28802" xr:uid="{00000000-0005-0000-0000-000093700000}"/>
    <cellStyle name="Subtotal 2 2 5 6" xfId="28803" xr:uid="{00000000-0005-0000-0000-000094700000}"/>
    <cellStyle name="Subtotal 2 2 5 6 2" xfId="28804" xr:uid="{00000000-0005-0000-0000-000095700000}"/>
    <cellStyle name="Subtotal 2 2 5 6 3" xfId="28805" xr:uid="{00000000-0005-0000-0000-000096700000}"/>
    <cellStyle name="Subtotal 2 2 5 6 4" xfId="28806" xr:uid="{00000000-0005-0000-0000-000097700000}"/>
    <cellStyle name="Subtotal 2 2 5 6 5" xfId="28807" xr:uid="{00000000-0005-0000-0000-000098700000}"/>
    <cellStyle name="Subtotal 2 2 5 6 6" xfId="28808" xr:uid="{00000000-0005-0000-0000-000099700000}"/>
    <cellStyle name="Subtotal 2 2 5 6 7" xfId="28809" xr:uid="{00000000-0005-0000-0000-00009A700000}"/>
    <cellStyle name="Subtotal 2 2 5 7" xfId="28810" xr:uid="{00000000-0005-0000-0000-00009B700000}"/>
    <cellStyle name="Subtotal 2 2 5 7 2" xfId="28811" xr:uid="{00000000-0005-0000-0000-00009C700000}"/>
    <cellStyle name="Subtotal 2 2 5 7 3" xfId="28812" xr:uid="{00000000-0005-0000-0000-00009D700000}"/>
    <cellStyle name="Subtotal 2 2 5 7 4" xfId="28813" xr:uid="{00000000-0005-0000-0000-00009E700000}"/>
    <cellStyle name="Subtotal 2 2 5 7 5" xfId="28814" xr:uid="{00000000-0005-0000-0000-00009F700000}"/>
    <cellStyle name="Subtotal 2 2 5 7 6" xfId="28815" xr:uid="{00000000-0005-0000-0000-0000A0700000}"/>
    <cellStyle name="Subtotal 2 2 5 7 7" xfId="28816" xr:uid="{00000000-0005-0000-0000-0000A1700000}"/>
    <cellStyle name="Subtotal 2 2 5 8" xfId="28817" xr:uid="{00000000-0005-0000-0000-0000A2700000}"/>
    <cellStyle name="Subtotal 2 2 5 8 2" xfId="28818" xr:uid="{00000000-0005-0000-0000-0000A3700000}"/>
    <cellStyle name="Subtotal 2 2 5 8 3" xfId="28819" xr:uid="{00000000-0005-0000-0000-0000A4700000}"/>
    <cellStyle name="Subtotal 2 2 5 8 4" xfId="28820" xr:uid="{00000000-0005-0000-0000-0000A5700000}"/>
    <cellStyle name="Subtotal 2 2 5 8 5" xfId="28821" xr:uid="{00000000-0005-0000-0000-0000A6700000}"/>
    <cellStyle name="Subtotal 2 2 5 8 6" xfId="28822" xr:uid="{00000000-0005-0000-0000-0000A7700000}"/>
    <cellStyle name="Subtotal 2 2 5 8 7" xfId="28823" xr:uid="{00000000-0005-0000-0000-0000A8700000}"/>
    <cellStyle name="Subtotal 2 2 5 9" xfId="28824" xr:uid="{00000000-0005-0000-0000-0000A9700000}"/>
    <cellStyle name="Subtotal 2 2 6" xfId="28825" xr:uid="{00000000-0005-0000-0000-0000AA700000}"/>
    <cellStyle name="Subtotal 2 2 6 10" xfId="28826" xr:uid="{00000000-0005-0000-0000-0000AB700000}"/>
    <cellStyle name="Subtotal 2 2 6 11" xfId="28827" xr:uid="{00000000-0005-0000-0000-0000AC700000}"/>
    <cellStyle name="Subtotal 2 2 6 12" xfId="28828" xr:uid="{00000000-0005-0000-0000-0000AD700000}"/>
    <cellStyle name="Subtotal 2 2 6 13" xfId="28829" xr:uid="{00000000-0005-0000-0000-0000AE700000}"/>
    <cellStyle name="Subtotal 2 2 6 2" xfId="28830" xr:uid="{00000000-0005-0000-0000-0000AF700000}"/>
    <cellStyle name="Subtotal 2 2 6 2 10" xfId="28831" xr:uid="{00000000-0005-0000-0000-0000B0700000}"/>
    <cellStyle name="Subtotal 2 2 6 2 2" xfId="28832" xr:uid="{00000000-0005-0000-0000-0000B1700000}"/>
    <cellStyle name="Subtotal 2 2 6 2 2 2" xfId="28833" xr:uid="{00000000-0005-0000-0000-0000B2700000}"/>
    <cellStyle name="Subtotal 2 2 6 2 2 2 2" xfId="28834" xr:uid="{00000000-0005-0000-0000-0000B3700000}"/>
    <cellStyle name="Subtotal 2 2 6 2 2 2 3" xfId="28835" xr:uid="{00000000-0005-0000-0000-0000B4700000}"/>
    <cellStyle name="Subtotal 2 2 6 2 2 2 4" xfId="28836" xr:uid="{00000000-0005-0000-0000-0000B5700000}"/>
    <cellStyle name="Subtotal 2 2 6 2 2 2 5" xfId="28837" xr:uid="{00000000-0005-0000-0000-0000B6700000}"/>
    <cellStyle name="Subtotal 2 2 6 2 2 2 6" xfId="28838" xr:uid="{00000000-0005-0000-0000-0000B7700000}"/>
    <cellStyle name="Subtotal 2 2 6 2 2 3" xfId="28839" xr:uid="{00000000-0005-0000-0000-0000B8700000}"/>
    <cellStyle name="Subtotal 2 2 6 2 2 4" xfId="28840" xr:uid="{00000000-0005-0000-0000-0000B9700000}"/>
    <cellStyle name="Subtotal 2 2 6 2 2 5" xfId="28841" xr:uid="{00000000-0005-0000-0000-0000BA700000}"/>
    <cellStyle name="Subtotal 2 2 6 2 2 6" xfId="28842" xr:uid="{00000000-0005-0000-0000-0000BB700000}"/>
    <cellStyle name="Subtotal 2 2 6 2 2 7" xfId="28843" xr:uid="{00000000-0005-0000-0000-0000BC700000}"/>
    <cellStyle name="Subtotal 2 2 6 2 2 8" xfId="28844" xr:uid="{00000000-0005-0000-0000-0000BD700000}"/>
    <cellStyle name="Subtotal 2 2 6 2 3" xfId="28845" xr:uid="{00000000-0005-0000-0000-0000BE700000}"/>
    <cellStyle name="Subtotal 2 2 6 2 3 2" xfId="28846" xr:uid="{00000000-0005-0000-0000-0000BF700000}"/>
    <cellStyle name="Subtotal 2 2 6 2 3 3" xfId="28847" xr:uid="{00000000-0005-0000-0000-0000C0700000}"/>
    <cellStyle name="Subtotal 2 2 6 2 3 4" xfId="28848" xr:uid="{00000000-0005-0000-0000-0000C1700000}"/>
    <cellStyle name="Subtotal 2 2 6 2 3 5" xfId="28849" xr:uid="{00000000-0005-0000-0000-0000C2700000}"/>
    <cellStyle name="Subtotal 2 2 6 2 3 6" xfId="28850" xr:uid="{00000000-0005-0000-0000-0000C3700000}"/>
    <cellStyle name="Subtotal 2 2 6 2 3 7" xfId="28851" xr:uid="{00000000-0005-0000-0000-0000C4700000}"/>
    <cellStyle name="Subtotal 2 2 6 2 4" xfId="28852" xr:uid="{00000000-0005-0000-0000-0000C5700000}"/>
    <cellStyle name="Subtotal 2 2 6 2 5" xfId="28853" xr:uid="{00000000-0005-0000-0000-0000C6700000}"/>
    <cellStyle name="Subtotal 2 2 6 2 6" xfId="28854" xr:uid="{00000000-0005-0000-0000-0000C7700000}"/>
    <cellStyle name="Subtotal 2 2 6 2 7" xfId="28855" xr:uid="{00000000-0005-0000-0000-0000C8700000}"/>
    <cellStyle name="Subtotal 2 2 6 2 8" xfId="28856" xr:uid="{00000000-0005-0000-0000-0000C9700000}"/>
    <cellStyle name="Subtotal 2 2 6 2 9" xfId="28857" xr:uid="{00000000-0005-0000-0000-0000CA700000}"/>
    <cellStyle name="Subtotal 2 2 6 3" xfId="28858" xr:uid="{00000000-0005-0000-0000-0000CB700000}"/>
    <cellStyle name="Subtotal 2 2 6 3 2" xfId="28859" xr:uid="{00000000-0005-0000-0000-0000CC700000}"/>
    <cellStyle name="Subtotal 2 2 6 3 2 2" xfId="28860" xr:uid="{00000000-0005-0000-0000-0000CD700000}"/>
    <cellStyle name="Subtotal 2 2 6 3 2 3" xfId="28861" xr:uid="{00000000-0005-0000-0000-0000CE700000}"/>
    <cellStyle name="Subtotal 2 2 6 3 2 4" xfId="28862" xr:uid="{00000000-0005-0000-0000-0000CF700000}"/>
    <cellStyle name="Subtotal 2 2 6 3 2 5" xfId="28863" xr:uid="{00000000-0005-0000-0000-0000D0700000}"/>
    <cellStyle name="Subtotal 2 2 6 3 2 6" xfId="28864" xr:uid="{00000000-0005-0000-0000-0000D1700000}"/>
    <cellStyle name="Subtotal 2 2 6 3 3" xfId="28865" xr:uid="{00000000-0005-0000-0000-0000D2700000}"/>
    <cellStyle name="Subtotal 2 2 6 3 4" xfId="28866" xr:uid="{00000000-0005-0000-0000-0000D3700000}"/>
    <cellStyle name="Subtotal 2 2 6 3 5" xfId="28867" xr:uid="{00000000-0005-0000-0000-0000D4700000}"/>
    <cellStyle name="Subtotal 2 2 6 3 6" xfId="28868" xr:uid="{00000000-0005-0000-0000-0000D5700000}"/>
    <cellStyle name="Subtotal 2 2 6 3 7" xfId="28869" xr:uid="{00000000-0005-0000-0000-0000D6700000}"/>
    <cellStyle name="Subtotal 2 2 6 3 8" xfId="28870" xr:uid="{00000000-0005-0000-0000-0000D7700000}"/>
    <cellStyle name="Subtotal 2 2 6 3 9" xfId="28871" xr:uid="{00000000-0005-0000-0000-0000D8700000}"/>
    <cellStyle name="Subtotal 2 2 6 4" xfId="28872" xr:uid="{00000000-0005-0000-0000-0000D9700000}"/>
    <cellStyle name="Subtotal 2 2 6 4 2" xfId="28873" xr:uid="{00000000-0005-0000-0000-0000DA700000}"/>
    <cellStyle name="Subtotal 2 2 6 4 3" xfId="28874" xr:uid="{00000000-0005-0000-0000-0000DB700000}"/>
    <cellStyle name="Subtotal 2 2 6 4 4" xfId="28875" xr:uid="{00000000-0005-0000-0000-0000DC700000}"/>
    <cellStyle name="Subtotal 2 2 6 4 5" xfId="28876" xr:uid="{00000000-0005-0000-0000-0000DD700000}"/>
    <cellStyle name="Subtotal 2 2 6 4 6" xfId="28877" xr:uid="{00000000-0005-0000-0000-0000DE700000}"/>
    <cellStyle name="Subtotal 2 2 6 4 7" xfId="28878" xr:uid="{00000000-0005-0000-0000-0000DF700000}"/>
    <cellStyle name="Subtotal 2 2 6 4 8" xfId="28879" xr:uid="{00000000-0005-0000-0000-0000E0700000}"/>
    <cellStyle name="Subtotal 2 2 6 5" xfId="28880" xr:uid="{00000000-0005-0000-0000-0000E1700000}"/>
    <cellStyle name="Subtotal 2 2 6 5 2" xfId="28881" xr:uid="{00000000-0005-0000-0000-0000E2700000}"/>
    <cellStyle name="Subtotal 2 2 6 5 3" xfId="28882" xr:uid="{00000000-0005-0000-0000-0000E3700000}"/>
    <cellStyle name="Subtotal 2 2 6 5 4" xfId="28883" xr:uid="{00000000-0005-0000-0000-0000E4700000}"/>
    <cellStyle name="Subtotal 2 2 6 5 5" xfId="28884" xr:uid="{00000000-0005-0000-0000-0000E5700000}"/>
    <cellStyle name="Subtotal 2 2 6 5 6" xfId="28885" xr:uid="{00000000-0005-0000-0000-0000E6700000}"/>
    <cellStyle name="Subtotal 2 2 6 5 7" xfId="28886" xr:uid="{00000000-0005-0000-0000-0000E7700000}"/>
    <cellStyle name="Subtotal 2 2 6 6" xfId="28887" xr:uid="{00000000-0005-0000-0000-0000E8700000}"/>
    <cellStyle name="Subtotal 2 2 6 6 2" xfId="28888" xr:uid="{00000000-0005-0000-0000-0000E9700000}"/>
    <cellStyle name="Subtotal 2 2 6 6 3" xfId="28889" xr:uid="{00000000-0005-0000-0000-0000EA700000}"/>
    <cellStyle name="Subtotal 2 2 6 6 4" xfId="28890" xr:uid="{00000000-0005-0000-0000-0000EB700000}"/>
    <cellStyle name="Subtotal 2 2 6 6 5" xfId="28891" xr:uid="{00000000-0005-0000-0000-0000EC700000}"/>
    <cellStyle name="Subtotal 2 2 6 6 6" xfId="28892" xr:uid="{00000000-0005-0000-0000-0000ED700000}"/>
    <cellStyle name="Subtotal 2 2 6 6 7" xfId="28893" xr:uid="{00000000-0005-0000-0000-0000EE700000}"/>
    <cellStyle name="Subtotal 2 2 6 7" xfId="28894" xr:uid="{00000000-0005-0000-0000-0000EF700000}"/>
    <cellStyle name="Subtotal 2 2 6 8" xfId="28895" xr:uid="{00000000-0005-0000-0000-0000F0700000}"/>
    <cellStyle name="Subtotal 2 2 6 9" xfId="28896" xr:uid="{00000000-0005-0000-0000-0000F1700000}"/>
    <cellStyle name="Subtotal 2 2 7" xfId="28897" xr:uid="{00000000-0005-0000-0000-0000F2700000}"/>
    <cellStyle name="Subtotal 2 2 7 10" xfId="28898" xr:uid="{00000000-0005-0000-0000-0000F3700000}"/>
    <cellStyle name="Subtotal 2 2 7 11" xfId="28899" xr:uid="{00000000-0005-0000-0000-0000F4700000}"/>
    <cellStyle name="Subtotal 2 2 7 2" xfId="28900" xr:uid="{00000000-0005-0000-0000-0000F5700000}"/>
    <cellStyle name="Subtotal 2 2 7 2 10" xfId="28901" xr:uid="{00000000-0005-0000-0000-0000F6700000}"/>
    <cellStyle name="Subtotal 2 2 7 2 2" xfId="28902" xr:uid="{00000000-0005-0000-0000-0000F7700000}"/>
    <cellStyle name="Subtotal 2 2 7 2 2 2" xfId="28903" xr:uid="{00000000-0005-0000-0000-0000F8700000}"/>
    <cellStyle name="Subtotal 2 2 7 2 2 2 2" xfId="28904" xr:uid="{00000000-0005-0000-0000-0000F9700000}"/>
    <cellStyle name="Subtotal 2 2 7 2 2 2 3" xfId="28905" xr:uid="{00000000-0005-0000-0000-0000FA700000}"/>
    <cellStyle name="Subtotal 2 2 7 2 2 2 4" xfId="28906" xr:uid="{00000000-0005-0000-0000-0000FB700000}"/>
    <cellStyle name="Subtotal 2 2 7 2 2 2 5" xfId="28907" xr:uid="{00000000-0005-0000-0000-0000FC700000}"/>
    <cellStyle name="Subtotal 2 2 7 2 2 2 6" xfId="28908" xr:uid="{00000000-0005-0000-0000-0000FD700000}"/>
    <cellStyle name="Subtotal 2 2 7 2 2 3" xfId="28909" xr:uid="{00000000-0005-0000-0000-0000FE700000}"/>
    <cellStyle name="Subtotal 2 2 7 2 2 4" xfId="28910" xr:uid="{00000000-0005-0000-0000-0000FF700000}"/>
    <cellStyle name="Subtotal 2 2 7 2 2 5" xfId="28911" xr:uid="{00000000-0005-0000-0000-000000710000}"/>
    <cellStyle name="Subtotal 2 2 7 2 2 6" xfId="28912" xr:uid="{00000000-0005-0000-0000-000001710000}"/>
    <cellStyle name="Subtotal 2 2 7 2 2 7" xfId="28913" xr:uid="{00000000-0005-0000-0000-000002710000}"/>
    <cellStyle name="Subtotal 2 2 7 2 3" xfId="28914" xr:uid="{00000000-0005-0000-0000-000003710000}"/>
    <cellStyle name="Subtotal 2 2 7 2 3 2" xfId="28915" xr:uid="{00000000-0005-0000-0000-000004710000}"/>
    <cellStyle name="Subtotal 2 2 7 2 3 3" xfId="28916" xr:uid="{00000000-0005-0000-0000-000005710000}"/>
    <cellStyle name="Subtotal 2 2 7 2 3 4" xfId="28917" xr:uid="{00000000-0005-0000-0000-000006710000}"/>
    <cellStyle name="Subtotal 2 2 7 2 3 5" xfId="28918" xr:uid="{00000000-0005-0000-0000-000007710000}"/>
    <cellStyle name="Subtotal 2 2 7 2 3 6" xfId="28919" xr:uid="{00000000-0005-0000-0000-000008710000}"/>
    <cellStyle name="Subtotal 2 2 7 2 4" xfId="28920" xr:uid="{00000000-0005-0000-0000-000009710000}"/>
    <cellStyle name="Subtotal 2 2 7 2 5" xfId="28921" xr:uid="{00000000-0005-0000-0000-00000A710000}"/>
    <cellStyle name="Subtotal 2 2 7 2 6" xfId="28922" xr:uid="{00000000-0005-0000-0000-00000B710000}"/>
    <cellStyle name="Subtotal 2 2 7 2 7" xfId="28923" xr:uid="{00000000-0005-0000-0000-00000C710000}"/>
    <cellStyle name="Subtotal 2 2 7 2 8" xfId="28924" xr:uid="{00000000-0005-0000-0000-00000D710000}"/>
    <cellStyle name="Subtotal 2 2 7 2 9" xfId="28925" xr:uid="{00000000-0005-0000-0000-00000E710000}"/>
    <cellStyle name="Subtotal 2 2 7 3" xfId="28926" xr:uid="{00000000-0005-0000-0000-00000F710000}"/>
    <cellStyle name="Subtotal 2 2 7 3 2" xfId="28927" xr:uid="{00000000-0005-0000-0000-000010710000}"/>
    <cellStyle name="Subtotal 2 2 7 3 2 2" xfId="28928" xr:uid="{00000000-0005-0000-0000-000011710000}"/>
    <cellStyle name="Subtotal 2 2 7 3 2 3" xfId="28929" xr:uid="{00000000-0005-0000-0000-000012710000}"/>
    <cellStyle name="Subtotal 2 2 7 3 2 4" xfId="28930" xr:uid="{00000000-0005-0000-0000-000013710000}"/>
    <cellStyle name="Subtotal 2 2 7 3 2 5" xfId="28931" xr:uid="{00000000-0005-0000-0000-000014710000}"/>
    <cellStyle name="Subtotal 2 2 7 3 2 6" xfId="28932" xr:uid="{00000000-0005-0000-0000-000015710000}"/>
    <cellStyle name="Subtotal 2 2 7 3 3" xfId="28933" xr:uid="{00000000-0005-0000-0000-000016710000}"/>
    <cellStyle name="Subtotal 2 2 7 3 4" xfId="28934" xr:uid="{00000000-0005-0000-0000-000017710000}"/>
    <cellStyle name="Subtotal 2 2 7 3 5" xfId="28935" xr:uid="{00000000-0005-0000-0000-000018710000}"/>
    <cellStyle name="Subtotal 2 2 7 3 6" xfId="28936" xr:uid="{00000000-0005-0000-0000-000019710000}"/>
    <cellStyle name="Subtotal 2 2 7 3 7" xfId="28937" xr:uid="{00000000-0005-0000-0000-00001A710000}"/>
    <cellStyle name="Subtotal 2 2 7 3 8" xfId="28938" xr:uid="{00000000-0005-0000-0000-00001B710000}"/>
    <cellStyle name="Subtotal 2 2 7 3 9" xfId="28939" xr:uid="{00000000-0005-0000-0000-00001C710000}"/>
    <cellStyle name="Subtotal 2 2 7 4" xfId="28940" xr:uid="{00000000-0005-0000-0000-00001D710000}"/>
    <cellStyle name="Subtotal 2 2 7 4 2" xfId="28941" xr:uid="{00000000-0005-0000-0000-00001E710000}"/>
    <cellStyle name="Subtotal 2 2 7 4 3" xfId="28942" xr:uid="{00000000-0005-0000-0000-00001F710000}"/>
    <cellStyle name="Subtotal 2 2 7 4 4" xfId="28943" xr:uid="{00000000-0005-0000-0000-000020710000}"/>
    <cellStyle name="Subtotal 2 2 7 4 5" xfId="28944" xr:uid="{00000000-0005-0000-0000-000021710000}"/>
    <cellStyle name="Subtotal 2 2 7 4 6" xfId="28945" xr:uid="{00000000-0005-0000-0000-000022710000}"/>
    <cellStyle name="Subtotal 2 2 7 4 7" xfId="28946" xr:uid="{00000000-0005-0000-0000-000023710000}"/>
    <cellStyle name="Subtotal 2 2 7 4 8" xfId="28947" xr:uid="{00000000-0005-0000-0000-000024710000}"/>
    <cellStyle name="Subtotal 2 2 7 5" xfId="28948" xr:uid="{00000000-0005-0000-0000-000025710000}"/>
    <cellStyle name="Subtotal 2 2 7 5 2" xfId="28949" xr:uid="{00000000-0005-0000-0000-000026710000}"/>
    <cellStyle name="Subtotal 2 2 7 5 3" xfId="28950" xr:uid="{00000000-0005-0000-0000-000027710000}"/>
    <cellStyle name="Subtotal 2 2 7 5 4" xfId="28951" xr:uid="{00000000-0005-0000-0000-000028710000}"/>
    <cellStyle name="Subtotal 2 2 7 5 5" xfId="28952" xr:uid="{00000000-0005-0000-0000-000029710000}"/>
    <cellStyle name="Subtotal 2 2 7 5 6" xfId="28953" xr:uid="{00000000-0005-0000-0000-00002A710000}"/>
    <cellStyle name="Subtotal 2 2 7 6" xfId="28954" xr:uid="{00000000-0005-0000-0000-00002B710000}"/>
    <cellStyle name="Subtotal 2 2 7 7" xfId="28955" xr:uid="{00000000-0005-0000-0000-00002C710000}"/>
    <cellStyle name="Subtotal 2 2 7 8" xfId="28956" xr:uid="{00000000-0005-0000-0000-00002D710000}"/>
    <cellStyle name="Subtotal 2 2 7 9" xfId="28957" xr:uid="{00000000-0005-0000-0000-00002E710000}"/>
    <cellStyle name="Subtotal 2 2 8" xfId="28958" xr:uid="{00000000-0005-0000-0000-00002F710000}"/>
    <cellStyle name="Subtotal 2 2 8 10" xfId="28959" xr:uid="{00000000-0005-0000-0000-000030710000}"/>
    <cellStyle name="Subtotal 2 2 8 11" xfId="28960" xr:uid="{00000000-0005-0000-0000-000031710000}"/>
    <cellStyle name="Subtotal 2 2 8 12" xfId="28961" xr:uid="{00000000-0005-0000-0000-000032710000}"/>
    <cellStyle name="Subtotal 2 2 8 2" xfId="28962" xr:uid="{00000000-0005-0000-0000-000033710000}"/>
    <cellStyle name="Subtotal 2 2 8 2 2" xfId="28963" xr:uid="{00000000-0005-0000-0000-000034710000}"/>
    <cellStyle name="Subtotal 2 2 8 2 2 2" xfId="28964" xr:uid="{00000000-0005-0000-0000-000035710000}"/>
    <cellStyle name="Subtotal 2 2 8 2 2 2 2" xfId="28965" xr:uid="{00000000-0005-0000-0000-000036710000}"/>
    <cellStyle name="Subtotal 2 2 8 2 2 2 3" xfId="28966" xr:uid="{00000000-0005-0000-0000-000037710000}"/>
    <cellStyle name="Subtotal 2 2 8 2 2 2 4" xfId="28967" xr:uid="{00000000-0005-0000-0000-000038710000}"/>
    <cellStyle name="Subtotal 2 2 8 2 2 2 5" xfId="28968" xr:uid="{00000000-0005-0000-0000-000039710000}"/>
    <cellStyle name="Subtotal 2 2 8 2 2 2 6" xfId="28969" xr:uid="{00000000-0005-0000-0000-00003A710000}"/>
    <cellStyle name="Subtotal 2 2 8 2 2 3" xfId="28970" xr:uid="{00000000-0005-0000-0000-00003B710000}"/>
    <cellStyle name="Subtotal 2 2 8 2 2 4" xfId="28971" xr:uid="{00000000-0005-0000-0000-00003C710000}"/>
    <cellStyle name="Subtotal 2 2 8 2 2 5" xfId="28972" xr:uid="{00000000-0005-0000-0000-00003D710000}"/>
    <cellStyle name="Subtotal 2 2 8 2 2 6" xfId="28973" xr:uid="{00000000-0005-0000-0000-00003E710000}"/>
    <cellStyle name="Subtotal 2 2 8 2 2 7" xfId="28974" xr:uid="{00000000-0005-0000-0000-00003F710000}"/>
    <cellStyle name="Subtotal 2 2 8 2 3" xfId="28975" xr:uid="{00000000-0005-0000-0000-000040710000}"/>
    <cellStyle name="Subtotal 2 2 8 2 3 2" xfId="28976" xr:uid="{00000000-0005-0000-0000-000041710000}"/>
    <cellStyle name="Subtotal 2 2 8 2 3 3" xfId="28977" xr:uid="{00000000-0005-0000-0000-000042710000}"/>
    <cellStyle name="Subtotal 2 2 8 2 3 4" xfId="28978" xr:uid="{00000000-0005-0000-0000-000043710000}"/>
    <cellStyle name="Subtotal 2 2 8 2 3 5" xfId="28979" xr:uid="{00000000-0005-0000-0000-000044710000}"/>
    <cellStyle name="Subtotal 2 2 8 2 3 6" xfId="28980" xr:uid="{00000000-0005-0000-0000-000045710000}"/>
    <cellStyle name="Subtotal 2 2 8 2 4" xfId="28981" xr:uid="{00000000-0005-0000-0000-000046710000}"/>
    <cellStyle name="Subtotal 2 2 8 2 5" xfId="28982" xr:uid="{00000000-0005-0000-0000-000047710000}"/>
    <cellStyle name="Subtotal 2 2 8 2 6" xfId="28983" xr:uid="{00000000-0005-0000-0000-000048710000}"/>
    <cellStyle name="Subtotal 2 2 8 2 7" xfId="28984" xr:uid="{00000000-0005-0000-0000-000049710000}"/>
    <cellStyle name="Subtotal 2 2 8 2 8" xfId="28985" xr:uid="{00000000-0005-0000-0000-00004A710000}"/>
    <cellStyle name="Subtotal 2 2 8 2 9" xfId="28986" xr:uid="{00000000-0005-0000-0000-00004B710000}"/>
    <cellStyle name="Subtotal 2 2 8 3" xfId="28987" xr:uid="{00000000-0005-0000-0000-00004C710000}"/>
    <cellStyle name="Subtotal 2 2 8 3 2" xfId="28988" xr:uid="{00000000-0005-0000-0000-00004D710000}"/>
    <cellStyle name="Subtotal 2 2 8 3 2 2" xfId="28989" xr:uid="{00000000-0005-0000-0000-00004E710000}"/>
    <cellStyle name="Subtotal 2 2 8 3 2 3" xfId="28990" xr:uid="{00000000-0005-0000-0000-00004F710000}"/>
    <cellStyle name="Subtotal 2 2 8 3 2 4" xfId="28991" xr:uid="{00000000-0005-0000-0000-000050710000}"/>
    <cellStyle name="Subtotal 2 2 8 3 2 5" xfId="28992" xr:uid="{00000000-0005-0000-0000-000051710000}"/>
    <cellStyle name="Subtotal 2 2 8 3 2 6" xfId="28993" xr:uid="{00000000-0005-0000-0000-000052710000}"/>
    <cellStyle name="Subtotal 2 2 8 3 3" xfId="28994" xr:uid="{00000000-0005-0000-0000-000053710000}"/>
    <cellStyle name="Subtotal 2 2 8 3 4" xfId="28995" xr:uid="{00000000-0005-0000-0000-000054710000}"/>
    <cellStyle name="Subtotal 2 2 8 3 5" xfId="28996" xr:uid="{00000000-0005-0000-0000-000055710000}"/>
    <cellStyle name="Subtotal 2 2 8 3 6" xfId="28997" xr:uid="{00000000-0005-0000-0000-000056710000}"/>
    <cellStyle name="Subtotal 2 2 8 3 7" xfId="28998" xr:uid="{00000000-0005-0000-0000-000057710000}"/>
    <cellStyle name="Subtotal 2 2 8 3 8" xfId="28999" xr:uid="{00000000-0005-0000-0000-000058710000}"/>
    <cellStyle name="Subtotal 2 2 8 3 9" xfId="29000" xr:uid="{00000000-0005-0000-0000-000059710000}"/>
    <cellStyle name="Subtotal 2 2 8 4" xfId="29001" xr:uid="{00000000-0005-0000-0000-00005A710000}"/>
    <cellStyle name="Subtotal 2 2 8 4 2" xfId="29002" xr:uid="{00000000-0005-0000-0000-00005B710000}"/>
    <cellStyle name="Subtotal 2 2 8 4 3" xfId="29003" xr:uid="{00000000-0005-0000-0000-00005C710000}"/>
    <cellStyle name="Subtotal 2 2 8 4 4" xfId="29004" xr:uid="{00000000-0005-0000-0000-00005D710000}"/>
    <cellStyle name="Subtotal 2 2 8 4 5" xfId="29005" xr:uid="{00000000-0005-0000-0000-00005E710000}"/>
    <cellStyle name="Subtotal 2 2 8 4 6" xfId="29006" xr:uid="{00000000-0005-0000-0000-00005F710000}"/>
    <cellStyle name="Subtotal 2 2 8 4 7" xfId="29007" xr:uid="{00000000-0005-0000-0000-000060710000}"/>
    <cellStyle name="Subtotal 2 2 8 4 8" xfId="29008" xr:uid="{00000000-0005-0000-0000-000061710000}"/>
    <cellStyle name="Subtotal 2 2 8 5" xfId="29009" xr:uid="{00000000-0005-0000-0000-000062710000}"/>
    <cellStyle name="Subtotal 2 2 8 5 2" xfId="29010" xr:uid="{00000000-0005-0000-0000-000063710000}"/>
    <cellStyle name="Subtotal 2 2 8 5 3" xfId="29011" xr:uid="{00000000-0005-0000-0000-000064710000}"/>
    <cellStyle name="Subtotal 2 2 8 5 4" xfId="29012" xr:uid="{00000000-0005-0000-0000-000065710000}"/>
    <cellStyle name="Subtotal 2 2 8 5 5" xfId="29013" xr:uid="{00000000-0005-0000-0000-000066710000}"/>
    <cellStyle name="Subtotal 2 2 8 5 6" xfId="29014" xr:uid="{00000000-0005-0000-0000-000067710000}"/>
    <cellStyle name="Subtotal 2 2 8 6" xfId="29015" xr:uid="{00000000-0005-0000-0000-000068710000}"/>
    <cellStyle name="Subtotal 2 2 8 7" xfId="29016" xr:uid="{00000000-0005-0000-0000-000069710000}"/>
    <cellStyle name="Subtotal 2 2 8 8" xfId="29017" xr:uid="{00000000-0005-0000-0000-00006A710000}"/>
    <cellStyle name="Subtotal 2 2 8 9" xfId="29018" xr:uid="{00000000-0005-0000-0000-00006B710000}"/>
    <cellStyle name="Subtotal 2 2 9" xfId="29019" xr:uid="{00000000-0005-0000-0000-00006C710000}"/>
    <cellStyle name="Subtotal 2 2 9 10" xfId="29020" xr:uid="{00000000-0005-0000-0000-00006D710000}"/>
    <cellStyle name="Subtotal 2 2 9 11" xfId="29021" xr:uid="{00000000-0005-0000-0000-00006E710000}"/>
    <cellStyle name="Subtotal 2 2 9 2" xfId="29022" xr:uid="{00000000-0005-0000-0000-00006F710000}"/>
    <cellStyle name="Subtotal 2 2 9 2 2" xfId="29023" xr:uid="{00000000-0005-0000-0000-000070710000}"/>
    <cellStyle name="Subtotal 2 2 9 2 2 2" xfId="29024" xr:uid="{00000000-0005-0000-0000-000071710000}"/>
    <cellStyle name="Subtotal 2 2 9 2 2 3" xfId="29025" xr:uid="{00000000-0005-0000-0000-000072710000}"/>
    <cellStyle name="Subtotal 2 2 9 2 2 4" xfId="29026" xr:uid="{00000000-0005-0000-0000-000073710000}"/>
    <cellStyle name="Subtotal 2 2 9 2 2 5" xfId="29027" xr:uid="{00000000-0005-0000-0000-000074710000}"/>
    <cellStyle name="Subtotal 2 2 9 2 2 6" xfId="29028" xr:uid="{00000000-0005-0000-0000-000075710000}"/>
    <cellStyle name="Subtotal 2 2 9 2 3" xfId="29029" xr:uid="{00000000-0005-0000-0000-000076710000}"/>
    <cellStyle name="Subtotal 2 2 9 2 3 2" xfId="29030" xr:uid="{00000000-0005-0000-0000-000077710000}"/>
    <cellStyle name="Subtotal 2 2 9 2 3 3" xfId="29031" xr:uid="{00000000-0005-0000-0000-000078710000}"/>
    <cellStyle name="Subtotal 2 2 9 2 3 4" xfId="29032" xr:uid="{00000000-0005-0000-0000-000079710000}"/>
    <cellStyle name="Subtotal 2 2 9 2 3 5" xfId="29033" xr:uid="{00000000-0005-0000-0000-00007A710000}"/>
    <cellStyle name="Subtotal 2 2 9 2 3 6" xfId="29034" xr:uid="{00000000-0005-0000-0000-00007B710000}"/>
    <cellStyle name="Subtotal 2 2 9 2 4" xfId="29035" xr:uid="{00000000-0005-0000-0000-00007C710000}"/>
    <cellStyle name="Subtotal 2 2 9 2 5" xfId="29036" xr:uid="{00000000-0005-0000-0000-00007D710000}"/>
    <cellStyle name="Subtotal 2 2 9 2 6" xfId="29037" xr:uid="{00000000-0005-0000-0000-00007E710000}"/>
    <cellStyle name="Subtotal 2 2 9 2 7" xfId="29038" xr:uid="{00000000-0005-0000-0000-00007F710000}"/>
    <cellStyle name="Subtotal 2 2 9 2 8" xfId="29039" xr:uid="{00000000-0005-0000-0000-000080710000}"/>
    <cellStyle name="Subtotal 2 2 9 3" xfId="29040" xr:uid="{00000000-0005-0000-0000-000081710000}"/>
    <cellStyle name="Subtotal 2 2 9 3 2" xfId="29041" xr:uid="{00000000-0005-0000-0000-000082710000}"/>
    <cellStyle name="Subtotal 2 2 9 3 3" xfId="29042" xr:uid="{00000000-0005-0000-0000-000083710000}"/>
    <cellStyle name="Subtotal 2 2 9 3 4" xfId="29043" xr:uid="{00000000-0005-0000-0000-000084710000}"/>
    <cellStyle name="Subtotal 2 2 9 3 5" xfId="29044" xr:uid="{00000000-0005-0000-0000-000085710000}"/>
    <cellStyle name="Subtotal 2 2 9 3 6" xfId="29045" xr:uid="{00000000-0005-0000-0000-000086710000}"/>
    <cellStyle name="Subtotal 2 2 9 4" xfId="29046" xr:uid="{00000000-0005-0000-0000-000087710000}"/>
    <cellStyle name="Subtotal 2 2 9 4 2" xfId="29047" xr:uid="{00000000-0005-0000-0000-000088710000}"/>
    <cellStyle name="Subtotal 2 2 9 4 3" xfId="29048" xr:uid="{00000000-0005-0000-0000-000089710000}"/>
    <cellStyle name="Subtotal 2 2 9 4 4" xfId="29049" xr:uid="{00000000-0005-0000-0000-00008A710000}"/>
    <cellStyle name="Subtotal 2 2 9 4 5" xfId="29050" xr:uid="{00000000-0005-0000-0000-00008B710000}"/>
    <cellStyle name="Subtotal 2 2 9 4 6" xfId="29051" xr:uid="{00000000-0005-0000-0000-00008C710000}"/>
    <cellStyle name="Subtotal 2 2 9 5" xfId="29052" xr:uid="{00000000-0005-0000-0000-00008D710000}"/>
    <cellStyle name="Subtotal 2 2 9 6" xfId="29053" xr:uid="{00000000-0005-0000-0000-00008E710000}"/>
    <cellStyle name="Subtotal 2 2 9 7" xfId="29054" xr:uid="{00000000-0005-0000-0000-00008F710000}"/>
    <cellStyle name="Subtotal 2 2 9 8" xfId="29055" xr:uid="{00000000-0005-0000-0000-000090710000}"/>
    <cellStyle name="Subtotal 2 2 9 9" xfId="29056" xr:uid="{00000000-0005-0000-0000-000091710000}"/>
    <cellStyle name="Subtotal 2 3" xfId="29057" xr:uid="{00000000-0005-0000-0000-000092710000}"/>
    <cellStyle name="Subtotal 2 3 2" xfId="29058" xr:uid="{00000000-0005-0000-0000-000093710000}"/>
    <cellStyle name="Subtotal 2 3 2 10" xfId="29059" xr:uid="{00000000-0005-0000-0000-000094710000}"/>
    <cellStyle name="Subtotal 2 3 2 11" xfId="29060" xr:uid="{00000000-0005-0000-0000-000095710000}"/>
    <cellStyle name="Subtotal 2 3 2 12" xfId="29061" xr:uid="{00000000-0005-0000-0000-000096710000}"/>
    <cellStyle name="Subtotal 2 3 2 13" xfId="29062" xr:uid="{00000000-0005-0000-0000-000097710000}"/>
    <cellStyle name="Subtotal 2 3 2 14" xfId="29063" xr:uid="{00000000-0005-0000-0000-000098710000}"/>
    <cellStyle name="Subtotal 2 3 2 2" xfId="29064" xr:uid="{00000000-0005-0000-0000-000099710000}"/>
    <cellStyle name="Subtotal 2 3 2 2 10" xfId="29065" xr:uid="{00000000-0005-0000-0000-00009A710000}"/>
    <cellStyle name="Subtotal 2 3 2 2 11" xfId="29066" xr:uid="{00000000-0005-0000-0000-00009B710000}"/>
    <cellStyle name="Subtotal 2 3 2 2 12" xfId="29067" xr:uid="{00000000-0005-0000-0000-00009C710000}"/>
    <cellStyle name="Subtotal 2 3 2 2 13" xfId="29068" xr:uid="{00000000-0005-0000-0000-00009D710000}"/>
    <cellStyle name="Subtotal 2 3 2 2 2" xfId="29069" xr:uid="{00000000-0005-0000-0000-00009E710000}"/>
    <cellStyle name="Subtotal 2 3 2 2 2 10" xfId="29070" xr:uid="{00000000-0005-0000-0000-00009F710000}"/>
    <cellStyle name="Subtotal 2 3 2 2 2 11" xfId="29071" xr:uid="{00000000-0005-0000-0000-0000A0710000}"/>
    <cellStyle name="Subtotal 2 3 2 2 2 12" xfId="29072" xr:uid="{00000000-0005-0000-0000-0000A1710000}"/>
    <cellStyle name="Subtotal 2 3 2 2 2 2" xfId="29073" xr:uid="{00000000-0005-0000-0000-0000A2710000}"/>
    <cellStyle name="Subtotal 2 3 2 2 2 2 2" xfId="29074" xr:uid="{00000000-0005-0000-0000-0000A3710000}"/>
    <cellStyle name="Subtotal 2 3 2 2 2 2 3" xfId="29075" xr:uid="{00000000-0005-0000-0000-0000A4710000}"/>
    <cellStyle name="Subtotal 2 3 2 2 2 2 4" xfId="29076" xr:uid="{00000000-0005-0000-0000-0000A5710000}"/>
    <cellStyle name="Subtotal 2 3 2 2 2 2 5" xfId="29077" xr:uid="{00000000-0005-0000-0000-0000A6710000}"/>
    <cellStyle name="Subtotal 2 3 2 2 2 2 6" xfId="29078" xr:uid="{00000000-0005-0000-0000-0000A7710000}"/>
    <cellStyle name="Subtotal 2 3 2 2 2 2 7" xfId="29079" xr:uid="{00000000-0005-0000-0000-0000A8710000}"/>
    <cellStyle name="Subtotal 2 3 2 2 2 3" xfId="29080" xr:uid="{00000000-0005-0000-0000-0000A9710000}"/>
    <cellStyle name="Subtotal 2 3 2 2 2 3 2" xfId="29081" xr:uid="{00000000-0005-0000-0000-0000AA710000}"/>
    <cellStyle name="Subtotal 2 3 2 2 2 3 3" xfId="29082" xr:uid="{00000000-0005-0000-0000-0000AB710000}"/>
    <cellStyle name="Subtotal 2 3 2 2 2 3 4" xfId="29083" xr:uid="{00000000-0005-0000-0000-0000AC710000}"/>
    <cellStyle name="Subtotal 2 3 2 2 2 3 5" xfId="29084" xr:uid="{00000000-0005-0000-0000-0000AD710000}"/>
    <cellStyle name="Subtotal 2 3 2 2 2 3 6" xfId="29085" xr:uid="{00000000-0005-0000-0000-0000AE710000}"/>
    <cellStyle name="Subtotal 2 3 2 2 2 3 7" xfId="29086" xr:uid="{00000000-0005-0000-0000-0000AF710000}"/>
    <cellStyle name="Subtotal 2 3 2 2 2 4" xfId="29087" xr:uid="{00000000-0005-0000-0000-0000B0710000}"/>
    <cellStyle name="Subtotal 2 3 2 2 2 4 2" xfId="29088" xr:uid="{00000000-0005-0000-0000-0000B1710000}"/>
    <cellStyle name="Subtotal 2 3 2 2 2 4 3" xfId="29089" xr:uid="{00000000-0005-0000-0000-0000B2710000}"/>
    <cellStyle name="Subtotal 2 3 2 2 2 4 4" xfId="29090" xr:uid="{00000000-0005-0000-0000-0000B3710000}"/>
    <cellStyle name="Subtotal 2 3 2 2 2 4 5" xfId="29091" xr:uid="{00000000-0005-0000-0000-0000B4710000}"/>
    <cellStyle name="Subtotal 2 3 2 2 2 4 6" xfId="29092" xr:uid="{00000000-0005-0000-0000-0000B5710000}"/>
    <cellStyle name="Subtotal 2 3 2 2 2 4 7" xfId="29093" xr:uid="{00000000-0005-0000-0000-0000B6710000}"/>
    <cellStyle name="Subtotal 2 3 2 2 2 5" xfId="29094" xr:uid="{00000000-0005-0000-0000-0000B7710000}"/>
    <cellStyle name="Subtotal 2 3 2 2 2 5 2" xfId="29095" xr:uid="{00000000-0005-0000-0000-0000B8710000}"/>
    <cellStyle name="Subtotal 2 3 2 2 2 5 3" xfId="29096" xr:uid="{00000000-0005-0000-0000-0000B9710000}"/>
    <cellStyle name="Subtotal 2 3 2 2 2 5 4" xfId="29097" xr:uid="{00000000-0005-0000-0000-0000BA710000}"/>
    <cellStyle name="Subtotal 2 3 2 2 2 5 5" xfId="29098" xr:uid="{00000000-0005-0000-0000-0000BB710000}"/>
    <cellStyle name="Subtotal 2 3 2 2 2 5 6" xfId="29099" xr:uid="{00000000-0005-0000-0000-0000BC710000}"/>
    <cellStyle name="Subtotal 2 3 2 2 2 5 7" xfId="29100" xr:uid="{00000000-0005-0000-0000-0000BD710000}"/>
    <cellStyle name="Subtotal 2 3 2 2 2 6" xfId="29101" xr:uid="{00000000-0005-0000-0000-0000BE710000}"/>
    <cellStyle name="Subtotal 2 3 2 2 2 7" xfId="29102" xr:uid="{00000000-0005-0000-0000-0000BF710000}"/>
    <cellStyle name="Subtotal 2 3 2 2 2 8" xfId="29103" xr:uid="{00000000-0005-0000-0000-0000C0710000}"/>
    <cellStyle name="Subtotal 2 3 2 2 2 9" xfId="29104" xr:uid="{00000000-0005-0000-0000-0000C1710000}"/>
    <cellStyle name="Subtotal 2 3 2 2 3" xfId="29105" xr:uid="{00000000-0005-0000-0000-0000C2710000}"/>
    <cellStyle name="Subtotal 2 3 2 2 3 10" xfId="29106" xr:uid="{00000000-0005-0000-0000-0000C3710000}"/>
    <cellStyle name="Subtotal 2 3 2 2 3 2" xfId="29107" xr:uid="{00000000-0005-0000-0000-0000C4710000}"/>
    <cellStyle name="Subtotal 2 3 2 2 3 2 2" xfId="29108" xr:uid="{00000000-0005-0000-0000-0000C5710000}"/>
    <cellStyle name="Subtotal 2 3 2 2 3 2 3" xfId="29109" xr:uid="{00000000-0005-0000-0000-0000C6710000}"/>
    <cellStyle name="Subtotal 2 3 2 2 3 2 4" xfId="29110" xr:uid="{00000000-0005-0000-0000-0000C7710000}"/>
    <cellStyle name="Subtotal 2 3 2 2 3 2 5" xfId="29111" xr:uid="{00000000-0005-0000-0000-0000C8710000}"/>
    <cellStyle name="Subtotal 2 3 2 2 3 2 6" xfId="29112" xr:uid="{00000000-0005-0000-0000-0000C9710000}"/>
    <cellStyle name="Subtotal 2 3 2 2 3 2 7" xfId="29113" xr:uid="{00000000-0005-0000-0000-0000CA710000}"/>
    <cellStyle name="Subtotal 2 3 2 2 3 3" xfId="29114" xr:uid="{00000000-0005-0000-0000-0000CB710000}"/>
    <cellStyle name="Subtotal 2 3 2 2 3 3 2" xfId="29115" xr:uid="{00000000-0005-0000-0000-0000CC710000}"/>
    <cellStyle name="Subtotal 2 3 2 2 3 3 3" xfId="29116" xr:uid="{00000000-0005-0000-0000-0000CD710000}"/>
    <cellStyle name="Subtotal 2 3 2 2 3 3 4" xfId="29117" xr:uid="{00000000-0005-0000-0000-0000CE710000}"/>
    <cellStyle name="Subtotal 2 3 2 2 3 3 5" xfId="29118" xr:uid="{00000000-0005-0000-0000-0000CF710000}"/>
    <cellStyle name="Subtotal 2 3 2 2 3 3 6" xfId="29119" xr:uid="{00000000-0005-0000-0000-0000D0710000}"/>
    <cellStyle name="Subtotal 2 3 2 2 3 3 7" xfId="29120" xr:uid="{00000000-0005-0000-0000-0000D1710000}"/>
    <cellStyle name="Subtotal 2 3 2 2 3 4" xfId="29121" xr:uid="{00000000-0005-0000-0000-0000D2710000}"/>
    <cellStyle name="Subtotal 2 3 2 2 3 4 2" xfId="29122" xr:uid="{00000000-0005-0000-0000-0000D3710000}"/>
    <cellStyle name="Subtotal 2 3 2 2 3 4 3" xfId="29123" xr:uid="{00000000-0005-0000-0000-0000D4710000}"/>
    <cellStyle name="Subtotal 2 3 2 2 3 4 4" xfId="29124" xr:uid="{00000000-0005-0000-0000-0000D5710000}"/>
    <cellStyle name="Subtotal 2 3 2 2 3 4 5" xfId="29125" xr:uid="{00000000-0005-0000-0000-0000D6710000}"/>
    <cellStyle name="Subtotal 2 3 2 2 3 4 6" xfId="29126" xr:uid="{00000000-0005-0000-0000-0000D7710000}"/>
    <cellStyle name="Subtotal 2 3 2 2 3 4 7" xfId="29127" xr:uid="{00000000-0005-0000-0000-0000D8710000}"/>
    <cellStyle name="Subtotal 2 3 2 2 3 5" xfId="29128" xr:uid="{00000000-0005-0000-0000-0000D9710000}"/>
    <cellStyle name="Subtotal 2 3 2 2 3 6" xfId="29129" xr:uid="{00000000-0005-0000-0000-0000DA710000}"/>
    <cellStyle name="Subtotal 2 3 2 2 3 7" xfId="29130" xr:uid="{00000000-0005-0000-0000-0000DB710000}"/>
    <cellStyle name="Subtotal 2 3 2 2 3 8" xfId="29131" xr:uid="{00000000-0005-0000-0000-0000DC710000}"/>
    <cellStyle name="Subtotal 2 3 2 2 3 9" xfId="29132" xr:uid="{00000000-0005-0000-0000-0000DD710000}"/>
    <cellStyle name="Subtotal 2 3 2 2 4" xfId="29133" xr:uid="{00000000-0005-0000-0000-0000DE710000}"/>
    <cellStyle name="Subtotal 2 3 2 2 4 2" xfId="29134" xr:uid="{00000000-0005-0000-0000-0000DF710000}"/>
    <cellStyle name="Subtotal 2 3 2 2 4 3" xfId="29135" xr:uid="{00000000-0005-0000-0000-0000E0710000}"/>
    <cellStyle name="Subtotal 2 3 2 2 4 4" xfId="29136" xr:uid="{00000000-0005-0000-0000-0000E1710000}"/>
    <cellStyle name="Subtotal 2 3 2 2 4 5" xfId="29137" xr:uid="{00000000-0005-0000-0000-0000E2710000}"/>
    <cellStyle name="Subtotal 2 3 2 2 4 6" xfId="29138" xr:uid="{00000000-0005-0000-0000-0000E3710000}"/>
    <cellStyle name="Subtotal 2 3 2 2 4 7" xfId="29139" xr:uid="{00000000-0005-0000-0000-0000E4710000}"/>
    <cellStyle name="Subtotal 2 3 2 2 5" xfId="29140" xr:uid="{00000000-0005-0000-0000-0000E5710000}"/>
    <cellStyle name="Subtotal 2 3 2 2 5 2" xfId="29141" xr:uid="{00000000-0005-0000-0000-0000E6710000}"/>
    <cellStyle name="Subtotal 2 3 2 2 5 3" xfId="29142" xr:uid="{00000000-0005-0000-0000-0000E7710000}"/>
    <cellStyle name="Subtotal 2 3 2 2 5 4" xfId="29143" xr:uid="{00000000-0005-0000-0000-0000E8710000}"/>
    <cellStyle name="Subtotal 2 3 2 2 5 5" xfId="29144" xr:uid="{00000000-0005-0000-0000-0000E9710000}"/>
    <cellStyle name="Subtotal 2 3 2 2 5 6" xfId="29145" xr:uid="{00000000-0005-0000-0000-0000EA710000}"/>
    <cellStyle name="Subtotal 2 3 2 2 5 7" xfId="29146" xr:uid="{00000000-0005-0000-0000-0000EB710000}"/>
    <cellStyle name="Subtotal 2 3 2 2 6" xfId="29147" xr:uid="{00000000-0005-0000-0000-0000EC710000}"/>
    <cellStyle name="Subtotal 2 3 2 2 6 2" xfId="29148" xr:uid="{00000000-0005-0000-0000-0000ED710000}"/>
    <cellStyle name="Subtotal 2 3 2 2 6 3" xfId="29149" xr:uid="{00000000-0005-0000-0000-0000EE710000}"/>
    <cellStyle name="Subtotal 2 3 2 2 6 4" xfId="29150" xr:uid="{00000000-0005-0000-0000-0000EF710000}"/>
    <cellStyle name="Subtotal 2 3 2 2 6 5" xfId="29151" xr:uid="{00000000-0005-0000-0000-0000F0710000}"/>
    <cellStyle name="Subtotal 2 3 2 2 6 6" xfId="29152" xr:uid="{00000000-0005-0000-0000-0000F1710000}"/>
    <cellStyle name="Subtotal 2 3 2 2 6 7" xfId="29153" xr:uid="{00000000-0005-0000-0000-0000F2710000}"/>
    <cellStyle name="Subtotal 2 3 2 2 7" xfId="29154" xr:uid="{00000000-0005-0000-0000-0000F3710000}"/>
    <cellStyle name="Subtotal 2 3 2 2 8" xfId="29155" xr:uid="{00000000-0005-0000-0000-0000F4710000}"/>
    <cellStyle name="Subtotal 2 3 2 2 9" xfId="29156" xr:uid="{00000000-0005-0000-0000-0000F5710000}"/>
    <cellStyle name="Subtotal 2 3 2 3" xfId="29157" xr:uid="{00000000-0005-0000-0000-0000F6710000}"/>
    <cellStyle name="Subtotal 2 3 2 3 10" xfId="29158" xr:uid="{00000000-0005-0000-0000-0000F7710000}"/>
    <cellStyle name="Subtotal 2 3 2 3 11" xfId="29159" xr:uid="{00000000-0005-0000-0000-0000F8710000}"/>
    <cellStyle name="Subtotal 2 3 2 3 12" xfId="29160" xr:uid="{00000000-0005-0000-0000-0000F9710000}"/>
    <cellStyle name="Subtotal 2 3 2 3 2" xfId="29161" xr:uid="{00000000-0005-0000-0000-0000FA710000}"/>
    <cellStyle name="Subtotal 2 3 2 3 2 2" xfId="29162" xr:uid="{00000000-0005-0000-0000-0000FB710000}"/>
    <cellStyle name="Subtotal 2 3 2 3 2 3" xfId="29163" xr:uid="{00000000-0005-0000-0000-0000FC710000}"/>
    <cellStyle name="Subtotal 2 3 2 3 2 4" xfId="29164" xr:uid="{00000000-0005-0000-0000-0000FD710000}"/>
    <cellStyle name="Subtotal 2 3 2 3 2 5" xfId="29165" xr:uid="{00000000-0005-0000-0000-0000FE710000}"/>
    <cellStyle name="Subtotal 2 3 2 3 2 6" xfId="29166" xr:uid="{00000000-0005-0000-0000-0000FF710000}"/>
    <cellStyle name="Subtotal 2 3 2 3 2 7" xfId="29167" xr:uid="{00000000-0005-0000-0000-000000720000}"/>
    <cellStyle name="Subtotal 2 3 2 3 3" xfId="29168" xr:uid="{00000000-0005-0000-0000-000001720000}"/>
    <cellStyle name="Subtotal 2 3 2 3 3 2" xfId="29169" xr:uid="{00000000-0005-0000-0000-000002720000}"/>
    <cellStyle name="Subtotal 2 3 2 3 3 3" xfId="29170" xr:uid="{00000000-0005-0000-0000-000003720000}"/>
    <cellStyle name="Subtotal 2 3 2 3 3 4" xfId="29171" xr:uid="{00000000-0005-0000-0000-000004720000}"/>
    <cellStyle name="Subtotal 2 3 2 3 3 5" xfId="29172" xr:uid="{00000000-0005-0000-0000-000005720000}"/>
    <cellStyle name="Subtotal 2 3 2 3 3 6" xfId="29173" xr:uid="{00000000-0005-0000-0000-000006720000}"/>
    <cellStyle name="Subtotal 2 3 2 3 3 7" xfId="29174" xr:uid="{00000000-0005-0000-0000-000007720000}"/>
    <cellStyle name="Subtotal 2 3 2 3 4" xfId="29175" xr:uid="{00000000-0005-0000-0000-000008720000}"/>
    <cellStyle name="Subtotal 2 3 2 3 4 2" xfId="29176" xr:uid="{00000000-0005-0000-0000-000009720000}"/>
    <cellStyle name="Subtotal 2 3 2 3 4 3" xfId="29177" xr:uid="{00000000-0005-0000-0000-00000A720000}"/>
    <cellStyle name="Subtotal 2 3 2 3 4 4" xfId="29178" xr:uid="{00000000-0005-0000-0000-00000B720000}"/>
    <cellStyle name="Subtotal 2 3 2 3 4 5" xfId="29179" xr:uid="{00000000-0005-0000-0000-00000C720000}"/>
    <cellStyle name="Subtotal 2 3 2 3 4 6" xfId="29180" xr:uid="{00000000-0005-0000-0000-00000D720000}"/>
    <cellStyle name="Subtotal 2 3 2 3 4 7" xfId="29181" xr:uid="{00000000-0005-0000-0000-00000E720000}"/>
    <cellStyle name="Subtotal 2 3 2 3 5" xfId="29182" xr:uid="{00000000-0005-0000-0000-00000F720000}"/>
    <cellStyle name="Subtotal 2 3 2 3 5 2" xfId="29183" xr:uid="{00000000-0005-0000-0000-000010720000}"/>
    <cellStyle name="Subtotal 2 3 2 3 5 3" xfId="29184" xr:uid="{00000000-0005-0000-0000-000011720000}"/>
    <cellStyle name="Subtotal 2 3 2 3 5 4" xfId="29185" xr:uid="{00000000-0005-0000-0000-000012720000}"/>
    <cellStyle name="Subtotal 2 3 2 3 5 5" xfId="29186" xr:uid="{00000000-0005-0000-0000-000013720000}"/>
    <cellStyle name="Subtotal 2 3 2 3 5 6" xfId="29187" xr:uid="{00000000-0005-0000-0000-000014720000}"/>
    <cellStyle name="Subtotal 2 3 2 3 5 7" xfId="29188" xr:uid="{00000000-0005-0000-0000-000015720000}"/>
    <cellStyle name="Subtotal 2 3 2 3 6" xfId="29189" xr:uid="{00000000-0005-0000-0000-000016720000}"/>
    <cellStyle name="Subtotal 2 3 2 3 7" xfId="29190" xr:uid="{00000000-0005-0000-0000-000017720000}"/>
    <cellStyle name="Subtotal 2 3 2 3 8" xfId="29191" xr:uid="{00000000-0005-0000-0000-000018720000}"/>
    <cellStyle name="Subtotal 2 3 2 3 9" xfId="29192" xr:uid="{00000000-0005-0000-0000-000019720000}"/>
    <cellStyle name="Subtotal 2 3 2 4" xfId="29193" xr:uid="{00000000-0005-0000-0000-00001A720000}"/>
    <cellStyle name="Subtotal 2 3 2 4 10" xfId="29194" xr:uid="{00000000-0005-0000-0000-00001B720000}"/>
    <cellStyle name="Subtotal 2 3 2 4 2" xfId="29195" xr:uid="{00000000-0005-0000-0000-00001C720000}"/>
    <cellStyle name="Subtotal 2 3 2 4 2 2" xfId="29196" xr:uid="{00000000-0005-0000-0000-00001D720000}"/>
    <cellStyle name="Subtotal 2 3 2 4 2 3" xfId="29197" xr:uid="{00000000-0005-0000-0000-00001E720000}"/>
    <cellStyle name="Subtotal 2 3 2 4 2 4" xfId="29198" xr:uid="{00000000-0005-0000-0000-00001F720000}"/>
    <cellStyle name="Subtotal 2 3 2 4 2 5" xfId="29199" xr:uid="{00000000-0005-0000-0000-000020720000}"/>
    <cellStyle name="Subtotal 2 3 2 4 2 6" xfId="29200" xr:uid="{00000000-0005-0000-0000-000021720000}"/>
    <cellStyle name="Subtotal 2 3 2 4 2 7" xfId="29201" xr:uid="{00000000-0005-0000-0000-000022720000}"/>
    <cellStyle name="Subtotal 2 3 2 4 3" xfId="29202" xr:uid="{00000000-0005-0000-0000-000023720000}"/>
    <cellStyle name="Subtotal 2 3 2 4 3 2" xfId="29203" xr:uid="{00000000-0005-0000-0000-000024720000}"/>
    <cellStyle name="Subtotal 2 3 2 4 3 3" xfId="29204" xr:uid="{00000000-0005-0000-0000-000025720000}"/>
    <cellStyle name="Subtotal 2 3 2 4 3 4" xfId="29205" xr:uid="{00000000-0005-0000-0000-000026720000}"/>
    <cellStyle name="Subtotal 2 3 2 4 3 5" xfId="29206" xr:uid="{00000000-0005-0000-0000-000027720000}"/>
    <cellStyle name="Subtotal 2 3 2 4 3 6" xfId="29207" xr:uid="{00000000-0005-0000-0000-000028720000}"/>
    <cellStyle name="Subtotal 2 3 2 4 3 7" xfId="29208" xr:uid="{00000000-0005-0000-0000-000029720000}"/>
    <cellStyle name="Subtotal 2 3 2 4 4" xfId="29209" xr:uid="{00000000-0005-0000-0000-00002A720000}"/>
    <cellStyle name="Subtotal 2 3 2 4 4 2" xfId="29210" xr:uid="{00000000-0005-0000-0000-00002B720000}"/>
    <cellStyle name="Subtotal 2 3 2 4 4 3" xfId="29211" xr:uid="{00000000-0005-0000-0000-00002C720000}"/>
    <cellStyle name="Subtotal 2 3 2 4 4 4" xfId="29212" xr:uid="{00000000-0005-0000-0000-00002D720000}"/>
    <cellStyle name="Subtotal 2 3 2 4 4 5" xfId="29213" xr:uid="{00000000-0005-0000-0000-00002E720000}"/>
    <cellStyle name="Subtotal 2 3 2 4 4 6" xfId="29214" xr:uid="{00000000-0005-0000-0000-00002F720000}"/>
    <cellStyle name="Subtotal 2 3 2 4 4 7" xfId="29215" xr:uid="{00000000-0005-0000-0000-000030720000}"/>
    <cellStyle name="Subtotal 2 3 2 4 5" xfId="29216" xr:uid="{00000000-0005-0000-0000-000031720000}"/>
    <cellStyle name="Subtotal 2 3 2 4 6" xfId="29217" xr:uid="{00000000-0005-0000-0000-000032720000}"/>
    <cellStyle name="Subtotal 2 3 2 4 7" xfId="29218" xr:uid="{00000000-0005-0000-0000-000033720000}"/>
    <cellStyle name="Subtotal 2 3 2 4 8" xfId="29219" xr:uid="{00000000-0005-0000-0000-000034720000}"/>
    <cellStyle name="Subtotal 2 3 2 4 9" xfId="29220" xr:uid="{00000000-0005-0000-0000-000035720000}"/>
    <cellStyle name="Subtotal 2 3 2 5" xfId="29221" xr:uid="{00000000-0005-0000-0000-000036720000}"/>
    <cellStyle name="Subtotal 2 3 2 5 2" xfId="29222" xr:uid="{00000000-0005-0000-0000-000037720000}"/>
    <cellStyle name="Subtotal 2 3 2 5 3" xfId="29223" xr:uid="{00000000-0005-0000-0000-000038720000}"/>
    <cellStyle name="Subtotal 2 3 2 5 4" xfId="29224" xr:uid="{00000000-0005-0000-0000-000039720000}"/>
    <cellStyle name="Subtotal 2 3 2 5 5" xfId="29225" xr:uid="{00000000-0005-0000-0000-00003A720000}"/>
    <cellStyle name="Subtotal 2 3 2 5 6" xfId="29226" xr:uid="{00000000-0005-0000-0000-00003B720000}"/>
    <cellStyle name="Subtotal 2 3 2 5 7" xfId="29227" xr:uid="{00000000-0005-0000-0000-00003C720000}"/>
    <cellStyle name="Subtotal 2 3 2 6" xfId="29228" xr:uid="{00000000-0005-0000-0000-00003D720000}"/>
    <cellStyle name="Subtotal 2 3 2 6 2" xfId="29229" xr:uid="{00000000-0005-0000-0000-00003E720000}"/>
    <cellStyle name="Subtotal 2 3 2 6 3" xfId="29230" xr:uid="{00000000-0005-0000-0000-00003F720000}"/>
    <cellStyle name="Subtotal 2 3 2 6 4" xfId="29231" xr:uid="{00000000-0005-0000-0000-000040720000}"/>
    <cellStyle name="Subtotal 2 3 2 6 5" xfId="29232" xr:uid="{00000000-0005-0000-0000-000041720000}"/>
    <cellStyle name="Subtotal 2 3 2 6 6" xfId="29233" xr:uid="{00000000-0005-0000-0000-000042720000}"/>
    <cellStyle name="Subtotal 2 3 2 6 7" xfId="29234" xr:uid="{00000000-0005-0000-0000-000043720000}"/>
    <cellStyle name="Subtotal 2 3 2 7" xfId="29235" xr:uid="{00000000-0005-0000-0000-000044720000}"/>
    <cellStyle name="Subtotal 2 3 2 7 2" xfId="29236" xr:uid="{00000000-0005-0000-0000-000045720000}"/>
    <cellStyle name="Subtotal 2 3 2 7 3" xfId="29237" xr:uid="{00000000-0005-0000-0000-000046720000}"/>
    <cellStyle name="Subtotal 2 3 2 7 4" xfId="29238" xr:uid="{00000000-0005-0000-0000-000047720000}"/>
    <cellStyle name="Subtotal 2 3 2 7 5" xfId="29239" xr:uid="{00000000-0005-0000-0000-000048720000}"/>
    <cellStyle name="Subtotal 2 3 2 7 6" xfId="29240" xr:uid="{00000000-0005-0000-0000-000049720000}"/>
    <cellStyle name="Subtotal 2 3 2 7 7" xfId="29241" xr:uid="{00000000-0005-0000-0000-00004A720000}"/>
    <cellStyle name="Subtotal 2 3 2 8" xfId="29242" xr:uid="{00000000-0005-0000-0000-00004B720000}"/>
    <cellStyle name="Subtotal 2 3 2 9" xfId="29243" xr:uid="{00000000-0005-0000-0000-00004C720000}"/>
    <cellStyle name="Subtotal 2 4" xfId="29244" xr:uid="{00000000-0005-0000-0000-00004D720000}"/>
    <cellStyle name="Subtotal 2 4 10" xfId="29245" xr:uid="{00000000-0005-0000-0000-00004E720000}"/>
    <cellStyle name="Subtotal 2 4 11" xfId="29246" xr:uid="{00000000-0005-0000-0000-00004F720000}"/>
    <cellStyle name="Subtotal 2 4 12" xfId="29247" xr:uid="{00000000-0005-0000-0000-000050720000}"/>
    <cellStyle name="Subtotal 2 4 13" xfId="29248" xr:uid="{00000000-0005-0000-0000-000051720000}"/>
    <cellStyle name="Subtotal 2 4 14" xfId="29249" xr:uid="{00000000-0005-0000-0000-000052720000}"/>
    <cellStyle name="Subtotal 2 4 2" xfId="29250" xr:uid="{00000000-0005-0000-0000-000053720000}"/>
    <cellStyle name="Subtotal 2 4 2 10" xfId="29251" xr:uid="{00000000-0005-0000-0000-000054720000}"/>
    <cellStyle name="Subtotal 2 4 2 11" xfId="29252" xr:uid="{00000000-0005-0000-0000-000055720000}"/>
    <cellStyle name="Subtotal 2 4 2 12" xfId="29253" xr:uid="{00000000-0005-0000-0000-000056720000}"/>
    <cellStyle name="Subtotal 2 4 2 13" xfId="29254" xr:uid="{00000000-0005-0000-0000-000057720000}"/>
    <cellStyle name="Subtotal 2 4 2 2" xfId="29255" xr:uid="{00000000-0005-0000-0000-000058720000}"/>
    <cellStyle name="Subtotal 2 4 2 2 10" xfId="29256" xr:uid="{00000000-0005-0000-0000-000059720000}"/>
    <cellStyle name="Subtotal 2 4 2 2 11" xfId="29257" xr:uid="{00000000-0005-0000-0000-00005A720000}"/>
    <cellStyle name="Subtotal 2 4 2 2 12" xfId="29258" xr:uid="{00000000-0005-0000-0000-00005B720000}"/>
    <cellStyle name="Subtotal 2 4 2 2 2" xfId="29259" xr:uid="{00000000-0005-0000-0000-00005C720000}"/>
    <cellStyle name="Subtotal 2 4 2 2 2 2" xfId="29260" xr:uid="{00000000-0005-0000-0000-00005D720000}"/>
    <cellStyle name="Subtotal 2 4 2 2 2 3" xfId="29261" xr:uid="{00000000-0005-0000-0000-00005E720000}"/>
    <cellStyle name="Subtotal 2 4 2 2 2 4" xfId="29262" xr:uid="{00000000-0005-0000-0000-00005F720000}"/>
    <cellStyle name="Subtotal 2 4 2 2 2 5" xfId="29263" xr:uid="{00000000-0005-0000-0000-000060720000}"/>
    <cellStyle name="Subtotal 2 4 2 2 2 6" xfId="29264" xr:uid="{00000000-0005-0000-0000-000061720000}"/>
    <cellStyle name="Subtotal 2 4 2 2 2 7" xfId="29265" xr:uid="{00000000-0005-0000-0000-000062720000}"/>
    <cellStyle name="Subtotal 2 4 2 2 3" xfId="29266" xr:uid="{00000000-0005-0000-0000-000063720000}"/>
    <cellStyle name="Subtotal 2 4 2 2 3 2" xfId="29267" xr:uid="{00000000-0005-0000-0000-000064720000}"/>
    <cellStyle name="Subtotal 2 4 2 2 3 3" xfId="29268" xr:uid="{00000000-0005-0000-0000-000065720000}"/>
    <cellStyle name="Subtotal 2 4 2 2 3 4" xfId="29269" xr:uid="{00000000-0005-0000-0000-000066720000}"/>
    <cellStyle name="Subtotal 2 4 2 2 3 5" xfId="29270" xr:uid="{00000000-0005-0000-0000-000067720000}"/>
    <cellStyle name="Subtotal 2 4 2 2 3 6" xfId="29271" xr:uid="{00000000-0005-0000-0000-000068720000}"/>
    <cellStyle name="Subtotal 2 4 2 2 3 7" xfId="29272" xr:uid="{00000000-0005-0000-0000-000069720000}"/>
    <cellStyle name="Subtotal 2 4 2 2 4" xfId="29273" xr:uid="{00000000-0005-0000-0000-00006A720000}"/>
    <cellStyle name="Subtotal 2 4 2 2 4 2" xfId="29274" xr:uid="{00000000-0005-0000-0000-00006B720000}"/>
    <cellStyle name="Subtotal 2 4 2 2 4 3" xfId="29275" xr:uid="{00000000-0005-0000-0000-00006C720000}"/>
    <cellStyle name="Subtotal 2 4 2 2 4 4" xfId="29276" xr:uid="{00000000-0005-0000-0000-00006D720000}"/>
    <cellStyle name="Subtotal 2 4 2 2 4 5" xfId="29277" xr:uid="{00000000-0005-0000-0000-00006E720000}"/>
    <cellStyle name="Subtotal 2 4 2 2 4 6" xfId="29278" xr:uid="{00000000-0005-0000-0000-00006F720000}"/>
    <cellStyle name="Subtotal 2 4 2 2 4 7" xfId="29279" xr:uid="{00000000-0005-0000-0000-000070720000}"/>
    <cellStyle name="Subtotal 2 4 2 2 5" xfId="29280" xr:uid="{00000000-0005-0000-0000-000071720000}"/>
    <cellStyle name="Subtotal 2 4 2 2 5 2" xfId="29281" xr:uid="{00000000-0005-0000-0000-000072720000}"/>
    <cellStyle name="Subtotal 2 4 2 2 5 3" xfId="29282" xr:uid="{00000000-0005-0000-0000-000073720000}"/>
    <cellStyle name="Subtotal 2 4 2 2 5 4" xfId="29283" xr:uid="{00000000-0005-0000-0000-000074720000}"/>
    <cellStyle name="Subtotal 2 4 2 2 5 5" xfId="29284" xr:uid="{00000000-0005-0000-0000-000075720000}"/>
    <cellStyle name="Subtotal 2 4 2 2 5 6" xfId="29285" xr:uid="{00000000-0005-0000-0000-000076720000}"/>
    <cellStyle name="Subtotal 2 4 2 2 5 7" xfId="29286" xr:uid="{00000000-0005-0000-0000-000077720000}"/>
    <cellStyle name="Subtotal 2 4 2 2 6" xfId="29287" xr:uid="{00000000-0005-0000-0000-000078720000}"/>
    <cellStyle name="Subtotal 2 4 2 2 7" xfId="29288" xr:uid="{00000000-0005-0000-0000-000079720000}"/>
    <cellStyle name="Subtotal 2 4 2 2 8" xfId="29289" xr:uid="{00000000-0005-0000-0000-00007A720000}"/>
    <cellStyle name="Subtotal 2 4 2 2 9" xfId="29290" xr:uid="{00000000-0005-0000-0000-00007B720000}"/>
    <cellStyle name="Subtotal 2 4 2 3" xfId="29291" xr:uid="{00000000-0005-0000-0000-00007C720000}"/>
    <cellStyle name="Subtotal 2 4 2 3 10" xfId="29292" xr:uid="{00000000-0005-0000-0000-00007D720000}"/>
    <cellStyle name="Subtotal 2 4 2 3 2" xfId="29293" xr:uid="{00000000-0005-0000-0000-00007E720000}"/>
    <cellStyle name="Subtotal 2 4 2 3 2 2" xfId="29294" xr:uid="{00000000-0005-0000-0000-00007F720000}"/>
    <cellStyle name="Subtotal 2 4 2 3 2 3" xfId="29295" xr:uid="{00000000-0005-0000-0000-000080720000}"/>
    <cellStyle name="Subtotal 2 4 2 3 2 4" xfId="29296" xr:uid="{00000000-0005-0000-0000-000081720000}"/>
    <cellStyle name="Subtotal 2 4 2 3 2 5" xfId="29297" xr:uid="{00000000-0005-0000-0000-000082720000}"/>
    <cellStyle name="Subtotal 2 4 2 3 2 6" xfId="29298" xr:uid="{00000000-0005-0000-0000-000083720000}"/>
    <cellStyle name="Subtotal 2 4 2 3 2 7" xfId="29299" xr:uid="{00000000-0005-0000-0000-000084720000}"/>
    <cellStyle name="Subtotal 2 4 2 3 3" xfId="29300" xr:uid="{00000000-0005-0000-0000-000085720000}"/>
    <cellStyle name="Subtotal 2 4 2 3 3 2" xfId="29301" xr:uid="{00000000-0005-0000-0000-000086720000}"/>
    <cellStyle name="Subtotal 2 4 2 3 3 3" xfId="29302" xr:uid="{00000000-0005-0000-0000-000087720000}"/>
    <cellStyle name="Subtotal 2 4 2 3 3 4" xfId="29303" xr:uid="{00000000-0005-0000-0000-000088720000}"/>
    <cellStyle name="Subtotal 2 4 2 3 3 5" xfId="29304" xr:uid="{00000000-0005-0000-0000-000089720000}"/>
    <cellStyle name="Subtotal 2 4 2 3 3 6" xfId="29305" xr:uid="{00000000-0005-0000-0000-00008A720000}"/>
    <cellStyle name="Subtotal 2 4 2 3 3 7" xfId="29306" xr:uid="{00000000-0005-0000-0000-00008B720000}"/>
    <cellStyle name="Subtotal 2 4 2 3 4" xfId="29307" xr:uid="{00000000-0005-0000-0000-00008C720000}"/>
    <cellStyle name="Subtotal 2 4 2 3 4 2" xfId="29308" xr:uid="{00000000-0005-0000-0000-00008D720000}"/>
    <cellStyle name="Subtotal 2 4 2 3 4 3" xfId="29309" xr:uid="{00000000-0005-0000-0000-00008E720000}"/>
    <cellStyle name="Subtotal 2 4 2 3 4 4" xfId="29310" xr:uid="{00000000-0005-0000-0000-00008F720000}"/>
    <cellStyle name="Subtotal 2 4 2 3 4 5" xfId="29311" xr:uid="{00000000-0005-0000-0000-000090720000}"/>
    <cellStyle name="Subtotal 2 4 2 3 4 6" xfId="29312" xr:uid="{00000000-0005-0000-0000-000091720000}"/>
    <cellStyle name="Subtotal 2 4 2 3 4 7" xfId="29313" xr:uid="{00000000-0005-0000-0000-000092720000}"/>
    <cellStyle name="Subtotal 2 4 2 3 5" xfId="29314" xr:uid="{00000000-0005-0000-0000-000093720000}"/>
    <cellStyle name="Subtotal 2 4 2 3 6" xfId="29315" xr:uid="{00000000-0005-0000-0000-000094720000}"/>
    <cellStyle name="Subtotal 2 4 2 3 7" xfId="29316" xr:uid="{00000000-0005-0000-0000-000095720000}"/>
    <cellStyle name="Subtotal 2 4 2 3 8" xfId="29317" xr:uid="{00000000-0005-0000-0000-000096720000}"/>
    <cellStyle name="Subtotal 2 4 2 3 9" xfId="29318" xr:uid="{00000000-0005-0000-0000-000097720000}"/>
    <cellStyle name="Subtotal 2 4 2 4" xfId="29319" xr:uid="{00000000-0005-0000-0000-000098720000}"/>
    <cellStyle name="Subtotal 2 4 2 4 2" xfId="29320" xr:uid="{00000000-0005-0000-0000-000099720000}"/>
    <cellStyle name="Subtotal 2 4 2 4 3" xfId="29321" xr:uid="{00000000-0005-0000-0000-00009A720000}"/>
    <cellStyle name="Subtotal 2 4 2 4 4" xfId="29322" xr:uid="{00000000-0005-0000-0000-00009B720000}"/>
    <cellStyle name="Subtotal 2 4 2 4 5" xfId="29323" xr:uid="{00000000-0005-0000-0000-00009C720000}"/>
    <cellStyle name="Subtotal 2 4 2 4 6" xfId="29324" xr:uid="{00000000-0005-0000-0000-00009D720000}"/>
    <cellStyle name="Subtotal 2 4 2 4 7" xfId="29325" xr:uid="{00000000-0005-0000-0000-00009E720000}"/>
    <cellStyle name="Subtotal 2 4 2 5" xfId="29326" xr:uid="{00000000-0005-0000-0000-00009F720000}"/>
    <cellStyle name="Subtotal 2 4 2 5 2" xfId="29327" xr:uid="{00000000-0005-0000-0000-0000A0720000}"/>
    <cellStyle name="Subtotal 2 4 2 5 3" xfId="29328" xr:uid="{00000000-0005-0000-0000-0000A1720000}"/>
    <cellStyle name="Subtotal 2 4 2 5 4" xfId="29329" xr:uid="{00000000-0005-0000-0000-0000A2720000}"/>
    <cellStyle name="Subtotal 2 4 2 5 5" xfId="29330" xr:uid="{00000000-0005-0000-0000-0000A3720000}"/>
    <cellStyle name="Subtotal 2 4 2 5 6" xfId="29331" xr:uid="{00000000-0005-0000-0000-0000A4720000}"/>
    <cellStyle name="Subtotal 2 4 2 5 7" xfId="29332" xr:uid="{00000000-0005-0000-0000-0000A5720000}"/>
    <cellStyle name="Subtotal 2 4 2 6" xfId="29333" xr:uid="{00000000-0005-0000-0000-0000A6720000}"/>
    <cellStyle name="Subtotal 2 4 2 6 2" xfId="29334" xr:uid="{00000000-0005-0000-0000-0000A7720000}"/>
    <cellStyle name="Subtotal 2 4 2 6 3" xfId="29335" xr:uid="{00000000-0005-0000-0000-0000A8720000}"/>
    <cellStyle name="Subtotal 2 4 2 6 4" xfId="29336" xr:uid="{00000000-0005-0000-0000-0000A9720000}"/>
    <cellStyle name="Subtotal 2 4 2 6 5" xfId="29337" xr:uid="{00000000-0005-0000-0000-0000AA720000}"/>
    <cellStyle name="Subtotal 2 4 2 6 6" xfId="29338" xr:uid="{00000000-0005-0000-0000-0000AB720000}"/>
    <cellStyle name="Subtotal 2 4 2 6 7" xfId="29339" xr:uid="{00000000-0005-0000-0000-0000AC720000}"/>
    <cellStyle name="Subtotal 2 4 2 7" xfId="29340" xr:uid="{00000000-0005-0000-0000-0000AD720000}"/>
    <cellStyle name="Subtotal 2 4 2 8" xfId="29341" xr:uid="{00000000-0005-0000-0000-0000AE720000}"/>
    <cellStyle name="Subtotal 2 4 2 9" xfId="29342" xr:uid="{00000000-0005-0000-0000-0000AF720000}"/>
    <cellStyle name="Subtotal 2 4 3" xfId="29343" xr:uid="{00000000-0005-0000-0000-0000B0720000}"/>
    <cellStyle name="Subtotal 2 4 3 10" xfId="29344" xr:uid="{00000000-0005-0000-0000-0000B1720000}"/>
    <cellStyle name="Subtotal 2 4 3 11" xfId="29345" xr:uid="{00000000-0005-0000-0000-0000B2720000}"/>
    <cellStyle name="Subtotal 2 4 3 12" xfId="29346" xr:uid="{00000000-0005-0000-0000-0000B3720000}"/>
    <cellStyle name="Subtotal 2 4 3 2" xfId="29347" xr:uid="{00000000-0005-0000-0000-0000B4720000}"/>
    <cellStyle name="Subtotal 2 4 3 2 2" xfId="29348" xr:uid="{00000000-0005-0000-0000-0000B5720000}"/>
    <cellStyle name="Subtotal 2 4 3 2 3" xfId="29349" xr:uid="{00000000-0005-0000-0000-0000B6720000}"/>
    <cellStyle name="Subtotal 2 4 3 2 4" xfId="29350" xr:uid="{00000000-0005-0000-0000-0000B7720000}"/>
    <cellStyle name="Subtotal 2 4 3 2 5" xfId="29351" xr:uid="{00000000-0005-0000-0000-0000B8720000}"/>
    <cellStyle name="Subtotal 2 4 3 2 6" xfId="29352" xr:uid="{00000000-0005-0000-0000-0000B9720000}"/>
    <cellStyle name="Subtotal 2 4 3 2 7" xfId="29353" xr:uid="{00000000-0005-0000-0000-0000BA720000}"/>
    <cellStyle name="Subtotal 2 4 3 3" xfId="29354" xr:uid="{00000000-0005-0000-0000-0000BB720000}"/>
    <cellStyle name="Subtotal 2 4 3 3 2" xfId="29355" xr:uid="{00000000-0005-0000-0000-0000BC720000}"/>
    <cellStyle name="Subtotal 2 4 3 3 3" xfId="29356" xr:uid="{00000000-0005-0000-0000-0000BD720000}"/>
    <cellStyle name="Subtotal 2 4 3 3 4" xfId="29357" xr:uid="{00000000-0005-0000-0000-0000BE720000}"/>
    <cellStyle name="Subtotal 2 4 3 3 5" xfId="29358" xr:uid="{00000000-0005-0000-0000-0000BF720000}"/>
    <cellStyle name="Subtotal 2 4 3 3 6" xfId="29359" xr:uid="{00000000-0005-0000-0000-0000C0720000}"/>
    <cellStyle name="Subtotal 2 4 3 3 7" xfId="29360" xr:uid="{00000000-0005-0000-0000-0000C1720000}"/>
    <cellStyle name="Subtotal 2 4 3 4" xfId="29361" xr:uid="{00000000-0005-0000-0000-0000C2720000}"/>
    <cellStyle name="Subtotal 2 4 3 4 2" xfId="29362" xr:uid="{00000000-0005-0000-0000-0000C3720000}"/>
    <cellStyle name="Subtotal 2 4 3 4 3" xfId="29363" xr:uid="{00000000-0005-0000-0000-0000C4720000}"/>
    <cellStyle name="Subtotal 2 4 3 4 4" xfId="29364" xr:uid="{00000000-0005-0000-0000-0000C5720000}"/>
    <cellStyle name="Subtotal 2 4 3 4 5" xfId="29365" xr:uid="{00000000-0005-0000-0000-0000C6720000}"/>
    <cellStyle name="Subtotal 2 4 3 4 6" xfId="29366" xr:uid="{00000000-0005-0000-0000-0000C7720000}"/>
    <cellStyle name="Subtotal 2 4 3 4 7" xfId="29367" xr:uid="{00000000-0005-0000-0000-0000C8720000}"/>
    <cellStyle name="Subtotal 2 4 3 5" xfId="29368" xr:uid="{00000000-0005-0000-0000-0000C9720000}"/>
    <cellStyle name="Subtotal 2 4 3 5 2" xfId="29369" xr:uid="{00000000-0005-0000-0000-0000CA720000}"/>
    <cellStyle name="Subtotal 2 4 3 5 3" xfId="29370" xr:uid="{00000000-0005-0000-0000-0000CB720000}"/>
    <cellStyle name="Subtotal 2 4 3 5 4" xfId="29371" xr:uid="{00000000-0005-0000-0000-0000CC720000}"/>
    <cellStyle name="Subtotal 2 4 3 5 5" xfId="29372" xr:uid="{00000000-0005-0000-0000-0000CD720000}"/>
    <cellStyle name="Subtotal 2 4 3 5 6" xfId="29373" xr:uid="{00000000-0005-0000-0000-0000CE720000}"/>
    <cellStyle name="Subtotal 2 4 3 5 7" xfId="29374" xr:uid="{00000000-0005-0000-0000-0000CF720000}"/>
    <cellStyle name="Subtotal 2 4 3 6" xfId="29375" xr:uid="{00000000-0005-0000-0000-0000D0720000}"/>
    <cellStyle name="Subtotal 2 4 3 7" xfId="29376" xr:uid="{00000000-0005-0000-0000-0000D1720000}"/>
    <cellStyle name="Subtotal 2 4 3 8" xfId="29377" xr:uid="{00000000-0005-0000-0000-0000D2720000}"/>
    <cellStyle name="Subtotal 2 4 3 9" xfId="29378" xr:uid="{00000000-0005-0000-0000-0000D3720000}"/>
    <cellStyle name="Subtotal 2 4 4" xfId="29379" xr:uid="{00000000-0005-0000-0000-0000D4720000}"/>
    <cellStyle name="Subtotal 2 4 4 10" xfId="29380" xr:uid="{00000000-0005-0000-0000-0000D5720000}"/>
    <cellStyle name="Subtotal 2 4 4 2" xfId="29381" xr:uid="{00000000-0005-0000-0000-0000D6720000}"/>
    <cellStyle name="Subtotal 2 4 4 2 2" xfId="29382" xr:uid="{00000000-0005-0000-0000-0000D7720000}"/>
    <cellStyle name="Subtotal 2 4 4 2 3" xfId="29383" xr:uid="{00000000-0005-0000-0000-0000D8720000}"/>
    <cellStyle name="Subtotal 2 4 4 2 4" xfId="29384" xr:uid="{00000000-0005-0000-0000-0000D9720000}"/>
    <cellStyle name="Subtotal 2 4 4 2 5" xfId="29385" xr:uid="{00000000-0005-0000-0000-0000DA720000}"/>
    <cellStyle name="Subtotal 2 4 4 2 6" xfId="29386" xr:uid="{00000000-0005-0000-0000-0000DB720000}"/>
    <cellStyle name="Subtotal 2 4 4 2 7" xfId="29387" xr:uid="{00000000-0005-0000-0000-0000DC720000}"/>
    <cellStyle name="Subtotal 2 4 4 3" xfId="29388" xr:uid="{00000000-0005-0000-0000-0000DD720000}"/>
    <cellStyle name="Subtotal 2 4 4 3 2" xfId="29389" xr:uid="{00000000-0005-0000-0000-0000DE720000}"/>
    <cellStyle name="Subtotal 2 4 4 3 3" xfId="29390" xr:uid="{00000000-0005-0000-0000-0000DF720000}"/>
    <cellStyle name="Subtotal 2 4 4 3 4" xfId="29391" xr:uid="{00000000-0005-0000-0000-0000E0720000}"/>
    <cellStyle name="Subtotal 2 4 4 3 5" xfId="29392" xr:uid="{00000000-0005-0000-0000-0000E1720000}"/>
    <cellStyle name="Subtotal 2 4 4 3 6" xfId="29393" xr:uid="{00000000-0005-0000-0000-0000E2720000}"/>
    <cellStyle name="Subtotal 2 4 4 3 7" xfId="29394" xr:uid="{00000000-0005-0000-0000-0000E3720000}"/>
    <cellStyle name="Subtotal 2 4 4 4" xfId="29395" xr:uid="{00000000-0005-0000-0000-0000E4720000}"/>
    <cellStyle name="Subtotal 2 4 4 4 2" xfId="29396" xr:uid="{00000000-0005-0000-0000-0000E5720000}"/>
    <cellStyle name="Subtotal 2 4 4 4 3" xfId="29397" xr:uid="{00000000-0005-0000-0000-0000E6720000}"/>
    <cellStyle name="Subtotal 2 4 4 4 4" xfId="29398" xr:uid="{00000000-0005-0000-0000-0000E7720000}"/>
    <cellStyle name="Subtotal 2 4 4 4 5" xfId="29399" xr:uid="{00000000-0005-0000-0000-0000E8720000}"/>
    <cellStyle name="Subtotal 2 4 4 4 6" xfId="29400" xr:uid="{00000000-0005-0000-0000-0000E9720000}"/>
    <cellStyle name="Subtotal 2 4 4 4 7" xfId="29401" xr:uid="{00000000-0005-0000-0000-0000EA720000}"/>
    <cellStyle name="Subtotal 2 4 4 5" xfId="29402" xr:uid="{00000000-0005-0000-0000-0000EB720000}"/>
    <cellStyle name="Subtotal 2 4 4 6" xfId="29403" xr:uid="{00000000-0005-0000-0000-0000EC720000}"/>
    <cellStyle name="Subtotal 2 4 4 7" xfId="29404" xr:uid="{00000000-0005-0000-0000-0000ED720000}"/>
    <cellStyle name="Subtotal 2 4 4 8" xfId="29405" xr:uid="{00000000-0005-0000-0000-0000EE720000}"/>
    <cellStyle name="Subtotal 2 4 4 9" xfId="29406" xr:uid="{00000000-0005-0000-0000-0000EF720000}"/>
    <cellStyle name="Subtotal 2 4 5" xfId="29407" xr:uid="{00000000-0005-0000-0000-0000F0720000}"/>
    <cellStyle name="Subtotal 2 4 5 2" xfId="29408" xr:uid="{00000000-0005-0000-0000-0000F1720000}"/>
    <cellStyle name="Subtotal 2 4 5 3" xfId="29409" xr:uid="{00000000-0005-0000-0000-0000F2720000}"/>
    <cellStyle name="Subtotal 2 4 5 4" xfId="29410" xr:uid="{00000000-0005-0000-0000-0000F3720000}"/>
    <cellStyle name="Subtotal 2 4 5 5" xfId="29411" xr:uid="{00000000-0005-0000-0000-0000F4720000}"/>
    <cellStyle name="Subtotal 2 4 5 6" xfId="29412" xr:uid="{00000000-0005-0000-0000-0000F5720000}"/>
    <cellStyle name="Subtotal 2 4 5 7" xfId="29413" xr:uid="{00000000-0005-0000-0000-0000F6720000}"/>
    <cellStyle name="Subtotal 2 4 6" xfId="29414" xr:uid="{00000000-0005-0000-0000-0000F7720000}"/>
    <cellStyle name="Subtotal 2 4 6 2" xfId="29415" xr:uid="{00000000-0005-0000-0000-0000F8720000}"/>
    <cellStyle name="Subtotal 2 4 6 3" xfId="29416" xr:uid="{00000000-0005-0000-0000-0000F9720000}"/>
    <cellStyle name="Subtotal 2 4 6 4" xfId="29417" xr:uid="{00000000-0005-0000-0000-0000FA720000}"/>
    <cellStyle name="Subtotal 2 4 6 5" xfId="29418" xr:uid="{00000000-0005-0000-0000-0000FB720000}"/>
    <cellStyle name="Subtotal 2 4 6 6" xfId="29419" xr:uid="{00000000-0005-0000-0000-0000FC720000}"/>
    <cellStyle name="Subtotal 2 4 6 7" xfId="29420" xr:uid="{00000000-0005-0000-0000-0000FD720000}"/>
    <cellStyle name="Subtotal 2 4 7" xfId="29421" xr:uid="{00000000-0005-0000-0000-0000FE720000}"/>
    <cellStyle name="Subtotal 2 4 7 2" xfId="29422" xr:uid="{00000000-0005-0000-0000-0000FF720000}"/>
    <cellStyle name="Subtotal 2 4 7 3" xfId="29423" xr:uid="{00000000-0005-0000-0000-000000730000}"/>
    <cellStyle name="Subtotal 2 4 7 4" xfId="29424" xr:uid="{00000000-0005-0000-0000-000001730000}"/>
    <cellStyle name="Subtotal 2 4 7 5" xfId="29425" xr:uid="{00000000-0005-0000-0000-000002730000}"/>
    <cellStyle name="Subtotal 2 4 7 6" xfId="29426" xr:uid="{00000000-0005-0000-0000-000003730000}"/>
    <cellStyle name="Subtotal 2 4 7 7" xfId="29427" xr:uid="{00000000-0005-0000-0000-000004730000}"/>
    <cellStyle name="Subtotal 2 4 8" xfId="29428" xr:uid="{00000000-0005-0000-0000-000005730000}"/>
    <cellStyle name="Subtotal 2 4 9" xfId="29429" xr:uid="{00000000-0005-0000-0000-000006730000}"/>
    <cellStyle name="Subtotal 2 5" xfId="29430" xr:uid="{00000000-0005-0000-0000-000007730000}"/>
    <cellStyle name="Subtotal 2 5 10" xfId="29431" xr:uid="{00000000-0005-0000-0000-000008730000}"/>
    <cellStyle name="Subtotal 2 5 11" xfId="29432" xr:uid="{00000000-0005-0000-0000-000009730000}"/>
    <cellStyle name="Subtotal 2 5 12" xfId="29433" xr:uid="{00000000-0005-0000-0000-00000A730000}"/>
    <cellStyle name="Subtotal 2 5 2" xfId="29434" xr:uid="{00000000-0005-0000-0000-00000B730000}"/>
    <cellStyle name="Subtotal 2 5 2 2" xfId="29435" xr:uid="{00000000-0005-0000-0000-00000C730000}"/>
    <cellStyle name="Subtotal 2 5 2 3" xfId="29436" xr:uid="{00000000-0005-0000-0000-00000D730000}"/>
    <cellStyle name="Subtotal 2 5 2 4" xfId="29437" xr:uid="{00000000-0005-0000-0000-00000E730000}"/>
    <cellStyle name="Subtotal 2 5 2 5" xfId="29438" xr:uid="{00000000-0005-0000-0000-00000F730000}"/>
    <cellStyle name="Subtotal 2 5 2 6" xfId="29439" xr:uid="{00000000-0005-0000-0000-000010730000}"/>
    <cellStyle name="Subtotal 2 5 2 7" xfId="29440" xr:uid="{00000000-0005-0000-0000-000011730000}"/>
    <cellStyle name="Subtotal 2 5 3" xfId="29441" xr:uid="{00000000-0005-0000-0000-000012730000}"/>
    <cellStyle name="Subtotal 2 5 3 2" xfId="29442" xr:uid="{00000000-0005-0000-0000-000013730000}"/>
    <cellStyle name="Subtotal 2 5 3 3" xfId="29443" xr:uid="{00000000-0005-0000-0000-000014730000}"/>
    <cellStyle name="Subtotal 2 5 3 4" xfId="29444" xr:uid="{00000000-0005-0000-0000-000015730000}"/>
    <cellStyle name="Subtotal 2 5 3 5" xfId="29445" xr:uid="{00000000-0005-0000-0000-000016730000}"/>
    <cellStyle name="Subtotal 2 5 3 6" xfId="29446" xr:uid="{00000000-0005-0000-0000-000017730000}"/>
    <cellStyle name="Subtotal 2 5 3 7" xfId="29447" xr:uid="{00000000-0005-0000-0000-000018730000}"/>
    <cellStyle name="Subtotal 2 5 4" xfId="29448" xr:uid="{00000000-0005-0000-0000-000019730000}"/>
    <cellStyle name="Subtotal 2 5 4 2" xfId="29449" xr:uid="{00000000-0005-0000-0000-00001A730000}"/>
    <cellStyle name="Subtotal 2 5 4 3" xfId="29450" xr:uid="{00000000-0005-0000-0000-00001B730000}"/>
    <cellStyle name="Subtotal 2 5 4 4" xfId="29451" xr:uid="{00000000-0005-0000-0000-00001C730000}"/>
    <cellStyle name="Subtotal 2 5 4 5" xfId="29452" xr:uid="{00000000-0005-0000-0000-00001D730000}"/>
    <cellStyle name="Subtotal 2 5 4 6" xfId="29453" xr:uid="{00000000-0005-0000-0000-00001E730000}"/>
    <cellStyle name="Subtotal 2 5 4 7" xfId="29454" xr:uid="{00000000-0005-0000-0000-00001F730000}"/>
    <cellStyle name="Subtotal 2 5 5" xfId="29455" xr:uid="{00000000-0005-0000-0000-000020730000}"/>
    <cellStyle name="Subtotal 2 5 5 2" xfId="29456" xr:uid="{00000000-0005-0000-0000-000021730000}"/>
    <cellStyle name="Subtotal 2 5 5 3" xfId="29457" xr:uid="{00000000-0005-0000-0000-000022730000}"/>
    <cellStyle name="Subtotal 2 5 5 4" xfId="29458" xr:uid="{00000000-0005-0000-0000-000023730000}"/>
    <cellStyle name="Subtotal 2 5 5 5" xfId="29459" xr:uid="{00000000-0005-0000-0000-000024730000}"/>
    <cellStyle name="Subtotal 2 5 5 6" xfId="29460" xr:uid="{00000000-0005-0000-0000-000025730000}"/>
    <cellStyle name="Subtotal 2 5 5 7" xfId="29461" xr:uid="{00000000-0005-0000-0000-000026730000}"/>
    <cellStyle name="Subtotal 2 5 6" xfId="29462" xr:uid="{00000000-0005-0000-0000-000027730000}"/>
    <cellStyle name="Subtotal 2 5 7" xfId="29463" xr:uid="{00000000-0005-0000-0000-000028730000}"/>
    <cellStyle name="Subtotal 2 5 8" xfId="29464" xr:uid="{00000000-0005-0000-0000-000029730000}"/>
    <cellStyle name="Subtotal 2 5 9" xfId="29465" xr:uid="{00000000-0005-0000-0000-00002A730000}"/>
    <cellStyle name="Subtotal 2 6" xfId="29466" xr:uid="{00000000-0005-0000-0000-00002B730000}"/>
    <cellStyle name="Subtotal 2 6 10" xfId="29467" xr:uid="{00000000-0005-0000-0000-00002C730000}"/>
    <cellStyle name="Subtotal 2 6 2" xfId="29468" xr:uid="{00000000-0005-0000-0000-00002D730000}"/>
    <cellStyle name="Subtotal 2 6 2 2" xfId="29469" xr:uid="{00000000-0005-0000-0000-00002E730000}"/>
    <cellStyle name="Subtotal 2 6 2 3" xfId="29470" xr:uid="{00000000-0005-0000-0000-00002F730000}"/>
    <cellStyle name="Subtotal 2 6 2 4" xfId="29471" xr:uid="{00000000-0005-0000-0000-000030730000}"/>
    <cellStyle name="Subtotal 2 6 2 5" xfId="29472" xr:uid="{00000000-0005-0000-0000-000031730000}"/>
    <cellStyle name="Subtotal 2 6 2 6" xfId="29473" xr:uid="{00000000-0005-0000-0000-000032730000}"/>
    <cellStyle name="Subtotal 2 6 2 7" xfId="29474" xr:uid="{00000000-0005-0000-0000-000033730000}"/>
    <cellStyle name="Subtotal 2 6 3" xfId="29475" xr:uid="{00000000-0005-0000-0000-000034730000}"/>
    <cellStyle name="Subtotal 2 6 3 2" xfId="29476" xr:uid="{00000000-0005-0000-0000-000035730000}"/>
    <cellStyle name="Subtotal 2 6 3 3" xfId="29477" xr:uid="{00000000-0005-0000-0000-000036730000}"/>
    <cellStyle name="Subtotal 2 6 3 4" xfId="29478" xr:uid="{00000000-0005-0000-0000-000037730000}"/>
    <cellStyle name="Subtotal 2 6 3 5" xfId="29479" xr:uid="{00000000-0005-0000-0000-000038730000}"/>
    <cellStyle name="Subtotal 2 6 3 6" xfId="29480" xr:uid="{00000000-0005-0000-0000-000039730000}"/>
    <cellStyle name="Subtotal 2 6 3 7" xfId="29481" xr:uid="{00000000-0005-0000-0000-00003A730000}"/>
    <cellStyle name="Subtotal 2 6 4" xfId="29482" xr:uid="{00000000-0005-0000-0000-00003B730000}"/>
    <cellStyle name="Subtotal 2 6 4 2" xfId="29483" xr:uid="{00000000-0005-0000-0000-00003C730000}"/>
    <cellStyle name="Subtotal 2 6 4 3" xfId="29484" xr:uid="{00000000-0005-0000-0000-00003D730000}"/>
    <cellStyle name="Subtotal 2 6 4 4" xfId="29485" xr:uid="{00000000-0005-0000-0000-00003E730000}"/>
    <cellStyle name="Subtotal 2 6 4 5" xfId="29486" xr:uid="{00000000-0005-0000-0000-00003F730000}"/>
    <cellStyle name="Subtotal 2 6 4 6" xfId="29487" xr:uid="{00000000-0005-0000-0000-000040730000}"/>
    <cellStyle name="Subtotal 2 6 4 7" xfId="29488" xr:uid="{00000000-0005-0000-0000-000041730000}"/>
    <cellStyle name="Subtotal 2 6 5" xfId="29489" xr:uid="{00000000-0005-0000-0000-000042730000}"/>
    <cellStyle name="Subtotal 2 6 6" xfId="29490" xr:uid="{00000000-0005-0000-0000-000043730000}"/>
    <cellStyle name="Subtotal 2 6 7" xfId="29491" xr:uid="{00000000-0005-0000-0000-000044730000}"/>
    <cellStyle name="Subtotal 2 6 8" xfId="29492" xr:uid="{00000000-0005-0000-0000-000045730000}"/>
    <cellStyle name="Subtotal 2 6 9" xfId="29493" xr:uid="{00000000-0005-0000-0000-000046730000}"/>
    <cellStyle name="Subtotal 2 7" xfId="29494" xr:uid="{00000000-0005-0000-0000-000047730000}"/>
    <cellStyle name="Subtotal 2 7 2" xfId="29495" xr:uid="{00000000-0005-0000-0000-000048730000}"/>
    <cellStyle name="Subtotal 2 7 3" xfId="29496" xr:uid="{00000000-0005-0000-0000-000049730000}"/>
    <cellStyle name="Subtotal 2 7 4" xfId="29497" xr:uid="{00000000-0005-0000-0000-00004A730000}"/>
    <cellStyle name="Subtotal 2 7 5" xfId="29498" xr:uid="{00000000-0005-0000-0000-00004B730000}"/>
    <cellStyle name="Subtotal 2 7 6" xfId="29499" xr:uid="{00000000-0005-0000-0000-00004C730000}"/>
    <cellStyle name="Subtotal 2 7 7" xfId="29500" xr:uid="{00000000-0005-0000-0000-00004D730000}"/>
    <cellStyle name="Subtotal 2 8" xfId="29501" xr:uid="{00000000-0005-0000-0000-00004E730000}"/>
    <cellStyle name="Subtotal 2 8 2" xfId="29502" xr:uid="{00000000-0005-0000-0000-00004F730000}"/>
    <cellStyle name="Subtotal 2 8 3" xfId="29503" xr:uid="{00000000-0005-0000-0000-000050730000}"/>
    <cellStyle name="Subtotal 2 8 4" xfId="29504" xr:uid="{00000000-0005-0000-0000-000051730000}"/>
    <cellStyle name="Subtotal 2 8 5" xfId="29505" xr:uid="{00000000-0005-0000-0000-000052730000}"/>
    <cellStyle name="Subtotal 2 8 6" xfId="29506" xr:uid="{00000000-0005-0000-0000-000053730000}"/>
    <cellStyle name="Subtotal 2 8 7" xfId="29507" xr:uid="{00000000-0005-0000-0000-000054730000}"/>
    <cellStyle name="Subtotal 2 9" xfId="29508" xr:uid="{00000000-0005-0000-0000-000055730000}"/>
    <cellStyle name="Subtotal 2 9 2" xfId="29509" xr:uid="{00000000-0005-0000-0000-000056730000}"/>
    <cellStyle name="Subtotal 2 9 3" xfId="29510" xr:uid="{00000000-0005-0000-0000-000057730000}"/>
    <cellStyle name="Subtotal 2 9 4" xfId="29511" xr:uid="{00000000-0005-0000-0000-000058730000}"/>
    <cellStyle name="Subtotal 2 9 5" xfId="29512" xr:uid="{00000000-0005-0000-0000-000059730000}"/>
    <cellStyle name="Subtotal 2 9 6" xfId="29513" xr:uid="{00000000-0005-0000-0000-00005A730000}"/>
    <cellStyle name="Subtotal 2 9 7" xfId="29514" xr:uid="{00000000-0005-0000-0000-00005B730000}"/>
    <cellStyle name="Subtotal 3" xfId="29515" xr:uid="{00000000-0005-0000-0000-00005C730000}"/>
    <cellStyle name="Subtotal 3 2" xfId="29516" xr:uid="{00000000-0005-0000-0000-00005D730000}"/>
    <cellStyle name="Subtotal 3 2 10" xfId="29517" xr:uid="{00000000-0005-0000-0000-00005E730000}"/>
    <cellStyle name="Subtotal 3 2 2" xfId="29518" xr:uid="{00000000-0005-0000-0000-00005F730000}"/>
    <cellStyle name="Subtotal 3 2 2 2" xfId="29519" xr:uid="{00000000-0005-0000-0000-000060730000}"/>
    <cellStyle name="Subtotal 3 2 2 3" xfId="29520" xr:uid="{00000000-0005-0000-0000-000061730000}"/>
    <cellStyle name="Subtotal 3 2 2 4" xfId="29521" xr:uid="{00000000-0005-0000-0000-000062730000}"/>
    <cellStyle name="Subtotal 3 2 2 5" xfId="29522" xr:uid="{00000000-0005-0000-0000-000063730000}"/>
    <cellStyle name="Subtotal 3 2 2 6" xfId="29523" xr:uid="{00000000-0005-0000-0000-000064730000}"/>
    <cellStyle name="Subtotal 3 2 2 7" xfId="29524" xr:uid="{00000000-0005-0000-0000-000065730000}"/>
    <cellStyle name="Subtotal 3 2 2 8" xfId="29525" xr:uid="{00000000-0005-0000-0000-000066730000}"/>
    <cellStyle name="Subtotal 3 2 3" xfId="29526" xr:uid="{00000000-0005-0000-0000-000067730000}"/>
    <cellStyle name="Subtotal 3 2 3 2" xfId="29527" xr:uid="{00000000-0005-0000-0000-000068730000}"/>
    <cellStyle name="Subtotal 3 2 3 3" xfId="29528" xr:uid="{00000000-0005-0000-0000-000069730000}"/>
    <cellStyle name="Subtotal 3 2 3 4" xfId="29529" xr:uid="{00000000-0005-0000-0000-00006A730000}"/>
    <cellStyle name="Subtotal 3 2 3 5" xfId="29530" xr:uid="{00000000-0005-0000-0000-00006B730000}"/>
    <cellStyle name="Subtotal 3 2 3 6" xfId="29531" xr:uid="{00000000-0005-0000-0000-00006C730000}"/>
    <cellStyle name="Subtotal 3 2 3 7" xfId="29532" xr:uid="{00000000-0005-0000-0000-00006D730000}"/>
    <cellStyle name="Subtotal 3 2 4" xfId="29533" xr:uid="{00000000-0005-0000-0000-00006E730000}"/>
    <cellStyle name="Subtotal 3 2 4 2" xfId="29534" xr:uid="{00000000-0005-0000-0000-00006F730000}"/>
    <cellStyle name="Subtotal 3 2 4 3" xfId="29535" xr:uid="{00000000-0005-0000-0000-000070730000}"/>
    <cellStyle name="Subtotal 3 2 4 4" xfId="29536" xr:uid="{00000000-0005-0000-0000-000071730000}"/>
    <cellStyle name="Subtotal 3 2 4 5" xfId="29537" xr:uid="{00000000-0005-0000-0000-000072730000}"/>
    <cellStyle name="Subtotal 3 2 4 6" xfId="29538" xr:uid="{00000000-0005-0000-0000-000073730000}"/>
    <cellStyle name="Subtotal 3 2 4 7" xfId="29539" xr:uid="{00000000-0005-0000-0000-000074730000}"/>
    <cellStyle name="Subtotal 3 2 5" xfId="29540" xr:uid="{00000000-0005-0000-0000-000075730000}"/>
    <cellStyle name="Subtotal 3 2 5 2" xfId="29541" xr:uid="{00000000-0005-0000-0000-000076730000}"/>
    <cellStyle name="Subtotal 3 2 5 3" xfId="29542" xr:uid="{00000000-0005-0000-0000-000077730000}"/>
    <cellStyle name="Subtotal 3 2 5 4" xfId="29543" xr:uid="{00000000-0005-0000-0000-000078730000}"/>
    <cellStyle name="Subtotal 3 2 5 5" xfId="29544" xr:uid="{00000000-0005-0000-0000-000079730000}"/>
    <cellStyle name="Subtotal 3 2 5 6" xfId="29545" xr:uid="{00000000-0005-0000-0000-00007A730000}"/>
    <cellStyle name="Subtotal 3 2 6" xfId="29546" xr:uid="{00000000-0005-0000-0000-00007B730000}"/>
    <cellStyle name="Subtotal 3 2 7" xfId="29547" xr:uid="{00000000-0005-0000-0000-00007C730000}"/>
    <cellStyle name="Subtotal 3 2 8" xfId="29548" xr:uid="{00000000-0005-0000-0000-00007D730000}"/>
    <cellStyle name="Subtotal 3 2 9" xfId="29549" xr:uid="{00000000-0005-0000-0000-00007E730000}"/>
    <cellStyle name="Subtotal 3 3" xfId="29550" xr:uid="{00000000-0005-0000-0000-00007F730000}"/>
    <cellStyle name="Subtotal 4" xfId="29551" xr:uid="{00000000-0005-0000-0000-000080730000}"/>
    <cellStyle name="Subtotal 5" xfId="29552" xr:uid="{00000000-0005-0000-0000-000081730000}"/>
    <cellStyle name="Subtotal 5 10" xfId="29553" xr:uid="{00000000-0005-0000-0000-000082730000}"/>
    <cellStyle name="Subtotal 5 11" xfId="29554" xr:uid="{00000000-0005-0000-0000-000083730000}"/>
    <cellStyle name="Subtotal 5 12" xfId="29555" xr:uid="{00000000-0005-0000-0000-000084730000}"/>
    <cellStyle name="Subtotal 5 13" xfId="29556" xr:uid="{00000000-0005-0000-0000-000085730000}"/>
    <cellStyle name="Subtotal 5 14" xfId="29557" xr:uid="{00000000-0005-0000-0000-000086730000}"/>
    <cellStyle name="Subtotal 5 15" xfId="29558" xr:uid="{00000000-0005-0000-0000-000087730000}"/>
    <cellStyle name="Subtotal 5 2" xfId="29559" xr:uid="{00000000-0005-0000-0000-000088730000}"/>
    <cellStyle name="Subtotal 5 2 10" xfId="29560" xr:uid="{00000000-0005-0000-0000-000089730000}"/>
    <cellStyle name="Subtotal 5 2 11" xfId="29561" xr:uid="{00000000-0005-0000-0000-00008A730000}"/>
    <cellStyle name="Subtotal 5 2 12" xfId="29562" xr:uid="{00000000-0005-0000-0000-00008B730000}"/>
    <cellStyle name="Subtotal 5 2 13" xfId="29563" xr:uid="{00000000-0005-0000-0000-00008C730000}"/>
    <cellStyle name="Subtotal 5 2 14" xfId="29564" xr:uid="{00000000-0005-0000-0000-00008D730000}"/>
    <cellStyle name="Subtotal 5 2 2" xfId="29565" xr:uid="{00000000-0005-0000-0000-00008E730000}"/>
    <cellStyle name="Subtotal 5 2 2 10" xfId="29566" xr:uid="{00000000-0005-0000-0000-00008F730000}"/>
    <cellStyle name="Subtotal 5 2 2 11" xfId="29567" xr:uid="{00000000-0005-0000-0000-000090730000}"/>
    <cellStyle name="Subtotal 5 2 2 12" xfId="29568" xr:uid="{00000000-0005-0000-0000-000091730000}"/>
    <cellStyle name="Subtotal 5 2 2 13" xfId="29569" xr:uid="{00000000-0005-0000-0000-000092730000}"/>
    <cellStyle name="Subtotal 5 2 2 2" xfId="29570" xr:uid="{00000000-0005-0000-0000-000093730000}"/>
    <cellStyle name="Subtotal 5 2 2 2 10" xfId="29571" xr:uid="{00000000-0005-0000-0000-000094730000}"/>
    <cellStyle name="Subtotal 5 2 2 2 11" xfId="29572" xr:uid="{00000000-0005-0000-0000-000095730000}"/>
    <cellStyle name="Subtotal 5 2 2 2 12" xfId="29573" xr:uid="{00000000-0005-0000-0000-000096730000}"/>
    <cellStyle name="Subtotal 5 2 2 2 2" xfId="29574" xr:uid="{00000000-0005-0000-0000-000097730000}"/>
    <cellStyle name="Subtotal 5 2 2 2 2 2" xfId="29575" xr:uid="{00000000-0005-0000-0000-000098730000}"/>
    <cellStyle name="Subtotal 5 2 2 2 2 3" xfId="29576" xr:uid="{00000000-0005-0000-0000-000099730000}"/>
    <cellStyle name="Subtotal 5 2 2 2 2 4" xfId="29577" xr:uid="{00000000-0005-0000-0000-00009A730000}"/>
    <cellStyle name="Subtotal 5 2 2 2 2 5" xfId="29578" xr:uid="{00000000-0005-0000-0000-00009B730000}"/>
    <cellStyle name="Subtotal 5 2 2 2 2 6" xfId="29579" xr:uid="{00000000-0005-0000-0000-00009C730000}"/>
    <cellStyle name="Subtotal 5 2 2 2 2 7" xfId="29580" xr:uid="{00000000-0005-0000-0000-00009D730000}"/>
    <cellStyle name="Subtotal 5 2 2 2 3" xfId="29581" xr:uid="{00000000-0005-0000-0000-00009E730000}"/>
    <cellStyle name="Subtotal 5 2 2 2 3 2" xfId="29582" xr:uid="{00000000-0005-0000-0000-00009F730000}"/>
    <cellStyle name="Subtotal 5 2 2 2 3 3" xfId="29583" xr:uid="{00000000-0005-0000-0000-0000A0730000}"/>
    <cellStyle name="Subtotal 5 2 2 2 3 4" xfId="29584" xr:uid="{00000000-0005-0000-0000-0000A1730000}"/>
    <cellStyle name="Subtotal 5 2 2 2 3 5" xfId="29585" xr:uid="{00000000-0005-0000-0000-0000A2730000}"/>
    <cellStyle name="Subtotal 5 2 2 2 3 6" xfId="29586" xr:uid="{00000000-0005-0000-0000-0000A3730000}"/>
    <cellStyle name="Subtotal 5 2 2 2 3 7" xfId="29587" xr:uid="{00000000-0005-0000-0000-0000A4730000}"/>
    <cellStyle name="Subtotal 5 2 2 2 4" xfId="29588" xr:uid="{00000000-0005-0000-0000-0000A5730000}"/>
    <cellStyle name="Subtotal 5 2 2 2 4 2" xfId="29589" xr:uid="{00000000-0005-0000-0000-0000A6730000}"/>
    <cellStyle name="Subtotal 5 2 2 2 4 3" xfId="29590" xr:uid="{00000000-0005-0000-0000-0000A7730000}"/>
    <cellStyle name="Subtotal 5 2 2 2 4 4" xfId="29591" xr:uid="{00000000-0005-0000-0000-0000A8730000}"/>
    <cellStyle name="Subtotal 5 2 2 2 4 5" xfId="29592" xr:uid="{00000000-0005-0000-0000-0000A9730000}"/>
    <cellStyle name="Subtotal 5 2 2 2 4 6" xfId="29593" xr:uid="{00000000-0005-0000-0000-0000AA730000}"/>
    <cellStyle name="Subtotal 5 2 2 2 4 7" xfId="29594" xr:uid="{00000000-0005-0000-0000-0000AB730000}"/>
    <cellStyle name="Subtotal 5 2 2 2 5" xfId="29595" xr:uid="{00000000-0005-0000-0000-0000AC730000}"/>
    <cellStyle name="Subtotal 5 2 2 2 5 2" xfId="29596" xr:uid="{00000000-0005-0000-0000-0000AD730000}"/>
    <cellStyle name="Subtotal 5 2 2 2 5 3" xfId="29597" xr:uid="{00000000-0005-0000-0000-0000AE730000}"/>
    <cellStyle name="Subtotal 5 2 2 2 5 4" xfId="29598" xr:uid="{00000000-0005-0000-0000-0000AF730000}"/>
    <cellStyle name="Subtotal 5 2 2 2 5 5" xfId="29599" xr:uid="{00000000-0005-0000-0000-0000B0730000}"/>
    <cellStyle name="Subtotal 5 2 2 2 5 6" xfId="29600" xr:uid="{00000000-0005-0000-0000-0000B1730000}"/>
    <cellStyle name="Subtotal 5 2 2 2 5 7" xfId="29601" xr:uid="{00000000-0005-0000-0000-0000B2730000}"/>
    <cellStyle name="Subtotal 5 2 2 2 6" xfId="29602" xr:uid="{00000000-0005-0000-0000-0000B3730000}"/>
    <cellStyle name="Subtotal 5 2 2 2 7" xfId="29603" xr:uid="{00000000-0005-0000-0000-0000B4730000}"/>
    <cellStyle name="Subtotal 5 2 2 2 8" xfId="29604" xr:uid="{00000000-0005-0000-0000-0000B5730000}"/>
    <cellStyle name="Subtotal 5 2 2 2 9" xfId="29605" xr:uid="{00000000-0005-0000-0000-0000B6730000}"/>
    <cellStyle name="Subtotal 5 2 2 3" xfId="29606" xr:uid="{00000000-0005-0000-0000-0000B7730000}"/>
    <cellStyle name="Subtotal 5 2 2 3 10" xfId="29607" xr:uid="{00000000-0005-0000-0000-0000B8730000}"/>
    <cellStyle name="Subtotal 5 2 2 3 2" xfId="29608" xr:uid="{00000000-0005-0000-0000-0000B9730000}"/>
    <cellStyle name="Subtotal 5 2 2 3 2 2" xfId="29609" xr:uid="{00000000-0005-0000-0000-0000BA730000}"/>
    <cellStyle name="Subtotal 5 2 2 3 2 3" xfId="29610" xr:uid="{00000000-0005-0000-0000-0000BB730000}"/>
    <cellStyle name="Subtotal 5 2 2 3 2 4" xfId="29611" xr:uid="{00000000-0005-0000-0000-0000BC730000}"/>
    <cellStyle name="Subtotal 5 2 2 3 2 5" xfId="29612" xr:uid="{00000000-0005-0000-0000-0000BD730000}"/>
    <cellStyle name="Subtotal 5 2 2 3 2 6" xfId="29613" xr:uid="{00000000-0005-0000-0000-0000BE730000}"/>
    <cellStyle name="Subtotal 5 2 2 3 2 7" xfId="29614" xr:uid="{00000000-0005-0000-0000-0000BF730000}"/>
    <cellStyle name="Subtotal 5 2 2 3 3" xfId="29615" xr:uid="{00000000-0005-0000-0000-0000C0730000}"/>
    <cellStyle name="Subtotal 5 2 2 3 3 2" xfId="29616" xr:uid="{00000000-0005-0000-0000-0000C1730000}"/>
    <cellStyle name="Subtotal 5 2 2 3 3 3" xfId="29617" xr:uid="{00000000-0005-0000-0000-0000C2730000}"/>
    <cellStyle name="Subtotal 5 2 2 3 3 4" xfId="29618" xr:uid="{00000000-0005-0000-0000-0000C3730000}"/>
    <cellStyle name="Subtotal 5 2 2 3 3 5" xfId="29619" xr:uid="{00000000-0005-0000-0000-0000C4730000}"/>
    <cellStyle name="Subtotal 5 2 2 3 3 6" xfId="29620" xr:uid="{00000000-0005-0000-0000-0000C5730000}"/>
    <cellStyle name="Subtotal 5 2 2 3 3 7" xfId="29621" xr:uid="{00000000-0005-0000-0000-0000C6730000}"/>
    <cellStyle name="Subtotal 5 2 2 3 4" xfId="29622" xr:uid="{00000000-0005-0000-0000-0000C7730000}"/>
    <cellStyle name="Subtotal 5 2 2 3 4 2" xfId="29623" xr:uid="{00000000-0005-0000-0000-0000C8730000}"/>
    <cellStyle name="Subtotal 5 2 2 3 4 3" xfId="29624" xr:uid="{00000000-0005-0000-0000-0000C9730000}"/>
    <cellStyle name="Subtotal 5 2 2 3 4 4" xfId="29625" xr:uid="{00000000-0005-0000-0000-0000CA730000}"/>
    <cellStyle name="Subtotal 5 2 2 3 4 5" xfId="29626" xr:uid="{00000000-0005-0000-0000-0000CB730000}"/>
    <cellStyle name="Subtotal 5 2 2 3 4 6" xfId="29627" xr:uid="{00000000-0005-0000-0000-0000CC730000}"/>
    <cellStyle name="Subtotal 5 2 2 3 4 7" xfId="29628" xr:uid="{00000000-0005-0000-0000-0000CD730000}"/>
    <cellStyle name="Subtotal 5 2 2 3 5" xfId="29629" xr:uid="{00000000-0005-0000-0000-0000CE730000}"/>
    <cellStyle name="Subtotal 5 2 2 3 6" xfId="29630" xr:uid="{00000000-0005-0000-0000-0000CF730000}"/>
    <cellStyle name="Subtotal 5 2 2 3 7" xfId="29631" xr:uid="{00000000-0005-0000-0000-0000D0730000}"/>
    <cellStyle name="Subtotal 5 2 2 3 8" xfId="29632" xr:uid="{00000000-0005-0000-0000-0000D1730000}"/>
    <cellStyle name="Subtotal 5 2 2 3 9" xfId="29633" xr:uid="{00000000-0005-0000-0000-0000D2730000}"/>
    <cellStyle name="Subtotal 5 2 2 4" xfId="29634" xr:uid="{00000000-0005-0000-0000-0000D3730000}"/>
    <cellStyle name="Subtotal 5 2 2 4 2" xfId="29635" xr:uid="{00000000-0005-0000-0000-0000D4730000}"/>
    <cellStyle name="Subtotal 5 2 2 4 3" xfId="29636" xr:uid="{00000000-0005-0000-0000-0000D5730000}"/>
    <cellStyle name="Subtotal 5 2 2 4 4" xfId="29637" xr:uid="{00000000-0005-0000-0000-0000D6730000}"/>
    <cellStyle name="Subtotal 5 2 2 4 5" xfId="29638" xr:uid="{00000000-0005-0000-0000-0000D7730000}"/>
    <cellStyle name="Subtotal 5 2 2 4 6" xfId="29639" xr:uid="{00000000-0005-0000-0000-0000D8730000}"/>
    <cellStyle name="Subtotal 5 2 2 4 7" xfId="29640" xr:uid="{00000000-0005-0000-0000-0000D9730000}"/>
    <cellStyle name="Subtotal 5 2 2 5" xfId="29641" xr:uid="{00000000-0005-0000-0000-0000DA730000}"/>
    <cellStyle name="Subtotal 5 2 2 5 2" xfId="29642" xr:uid="{00000000-0005-0000-0000-0000DB730000}"/>
    <cellStyle name="Subtotal 5 2 2 5 3" xfId="29643" xr:uid="{00000000-0005-0000-0000-0000DC730000}"/>
    <cellStyle name="Subtotal 5 2 2 5 4" xfId="29644" xr:uid="{00000000-0005-0000-0000-0000DD730000}"/>
    <cellStyle name="Subtotal 5 2 2 5 5" xfId="29645" xr:uid="{00000000-0005-0000-0000-0000DE730000}"/>
    <cellStyle name="Subtotal 5 2 2 5 6" xfId="29646" xr:uid="{00000000-0005-0000-0000-0000DF730000}"/>
    <cellStyle name="Subtotal 5 2 2 5 7" xfId="29647" xr:uid="{00000000-0005-0000-0000-0000E0730000}"/>
    <cellStyle name="Subtotal 5 2 2 6" xfId="29648" xr:uid="{00000000-0005-0000-0000-0000E1730000}"/>
    <cellStyle name="Subtotal 5 2 2 6 2" xfId="29649" xr:uid="{00000000-0005-0000-0000-0000E2730000}"/>
    <cellStyle name="Subtotal 5 2 2 6 3" xfId="29650" xr:uid="{00000000-0005-0000-0000-0000E3730000}"/>
    <cellStyle name="Subtotal 5 2 2 6 4" xfId="29651" xr:uid="{00000000-0005-0000-0000-0000E4730000}"/>
    <cellStyle name="Subtotal 5 2 2 6 5" xfId="29652" xr:uid="{00000000-0005-0000-0000-0000E5730000}"/>
    <cellStyle name="Subtotal 5 2 2 6 6" xfId="29653" xr:uid="{00000000-0005-0000-0000-0000E6730000}"/>
    <cellStyle name="Subtotal 5 2 2 6 7" xfId="29654" xr:uid="{00000000-0005-0000-0000-0000E7730000}"/>
    <cellStyle name="Subtotal 5 2 2 7" xfId="29655" xr:uid="{00000000-0005-0000-0000-0000E8730000}"/>
    <cellStyle name="Subtotal 5 2 2 8" xfId="29656" xr:uid="{00000000-0005-0000-0000-0000E9730000}"/>
    <cellStyle name="Subtotal 5 2 2 9" xfId="29657" xr:uid="{00000000-0005-0000-0000-0000EA730000}"/>
    <cellStyle name="Subtotal 5 2 3" xfId="29658" xr:uid="{00000000-0005-0000-0000-0000EB730000}"/>
    <cellStyle name="Subtotal 5 2 3 10" xfId="29659" xr:uid="{00000000-0005-0000-0000-0000EC730000}"/>
    <cellStyle name="Subtotal 5 2 3 11" xfId="29660" xr:uid="{00000000-0005-0000-0000-0000ED730000}"/>
    <cellStyle name="Subtotal 5 2 3 12" xfId="29661" xr:uid="{00000000-0005-0000-0000-0000EE730000}"/>
    <cellStyle name="Subtotal 5 2 3 2" xfId="29662" xr:uid="{00000000-0005-0000-0000-0000EF730000}"/>
    <cellStyle name="Subtotal 5 2 3 2 2" xfId="29663" xr:uid="{00000000-0005-0000-0000-0000F0730000}"/>
    <cellStyle name="Subtotal 5 2 3 2 3" xfId="29664" xr:uid="{00000000-0005-0000-0000-0000F1730000}"/>
    <cellStyle name="Subtotal 5 2 3 2 4" xfId="29665" xr:uid="{00000000-0005-0000-0000-0000F2730000}"/>
    <cellStyle name="Subtotal 5 2 3 2 5" xfId="29666" xr:uid="{00000000-0005-0000-0000-0000F3730000}"/>
    <cellStyle name="Subtotal 5 2 3 2 6" xfId="29667" xr:uid="{00000000-0005-0000-0000-0000F4730000}"/>
    <cellStyle name="Subtotal 5 2 3 2 7" xfId="29668" xr:uid="{00000000-0005-0000-0000-0000F5730000}"/>
    <cellStyle name="Subtotal 5 2 3 3" xfId="29669" xr:uid="{00000000-0005-0000-0000-0000F6730000}"/>
    <cellStyle name="Subtotal 5 2 3 3 2" xfId="29670" xr:uid="{00000000-0005-0000-0000-0000F7730000}"/>
    <cellStyle name="Subtotal 5 2 3 3 3" xfId="29671" xr:uid="{00000000-0005-0000-0000-0000F8730000}"/>
    <cellStyle name="Subtotal 5 2 3 3 4" xfId="29672" xr:uid="{00000000-0005-0000-0000-0000F9730000}"/>
    <cellStyle name="Subtotal 5 2 3 3 5" xfId="29673" xr:uid="{00000000-0005-0000-0000-0000FA730000}"/>
    <cellStyle name="Subtotal 5 2 3 3 6" xfId="29674" xr:uid="{00000000-0005-0000-0000-0000FB730000}"/>
    <cellStyle name="Subtotal 5 2 3 3 7" xfId="29675" xr:uid="{00000000-0005-0000-0000-0000FC730000}"/>
    <cellStyle name="Subtotal 5 2 3 4" xfId="29676" xr:uid="{00000000-0005-0000-0000-0000FD730000}"/>
    <cellStyle name="Subtotal 5 2 3 4 2" xfId="29677" xr:uid="{00000000-0005-0000-0000-0000FE730000}"/>
    <cellStyle name="Subtotal 5 2 3 4 3" xfId="29678" xr:uid="{00000000-0005-0000-0000-0000FF730000}"/>
    <cellStyle name="Subtotal 5 2 3 4 4" xfId="29679" xr:uid="{00000000-0005-0000-0000-000000740000}"/>
    <cellStyle name="Subtotal 5 2 3 4 5" xfId="29680" xr:uid="{00000000-0005-0000-0000-000001740000}"/>
    <cellStyle name="Subtotal 5 2 3 4 6" xfId="29681" xr:uid="{00000000-0005-0000-0000-000002740000}"/>
    <cellStyle name="Subtotal 5 2 3 4 7" xfId="29682" xr:uid="{00000000-0005-0000-0000-000003740000}"/>
    <cellStyle name="Subtotal 5 2 3 5" xfId="29683" xr:uid="{00000000-0005-0000-0000-000004740000}"/>
    <cellStyle name="Subtotal 5 2 3 5 2" xfId="29684" xr:uid="{00000000-0005-0000-0000-000005740000}"/>
    <cellStyle name="Subtotal 5 2 3 5 3" xfId="29685" xr:uid="{00000000-0005-0000-0000-000006740000}"/>
    <cellStyle name="Subtotal 5 2 3 5 4" xfId="29686" xr:uid="{00000000-0005-0000-0000-000007740000}"/>
    <cellStyle name="Subtotal 5 2 3 5 5" xfId="29687" xr:uid="{00000000-0005-0000-0000-000008740000}"/>
    <cellStyle name="Subtotal 5 2 3 5 6" xfId="29688" xr:uid="{00000000-0005-0000-0000-000009740000}"/>
    <cellStyle name="Subtotal 5 2 3 5 7" xfId="29689" xr:uid="{00000000-0005-0000-0000-00000A740000}"/>
    <cellStyle name="Subtotal 5 2 3 6" xfId="29690" xr:uid="{00000000-0005-0000-0000-00000B740000}"/>
    <cellStyle name="Subtotal 5 2 3 7" xfId="29691" xr:uid="{00000000-0005-0000-0000-00000C740000}"/>
    <cellStyle name="Subtotal 5 2 3 8" xfId="29692" xr:uid="{00000000-0005-0000-0000-00000D740000}"/>
    <cellStyle name="Subtotal 5 2 3 9" xfId="29693" xr:uid="{00000000-0005-0000-0000-00000E740000}"/>
    <cellStyle name="Subtotal 5 2 4" xfId="29694" xr:uid="{00000000-0005-0000-0000-00000F740000}"/>
    <cellStyle name="Subtotal 5 2 4 10" xfId="29695" xr:uid="{00000000-0005-0000-0000-000010740000}"/>
    <cellStyle name="Subtotal 5 2 4 2" xfId="29696" xr:uid="{00000000-0005-0000-0000-000011740000}"/>
    <cellStyle name="Subtotal 5 2 4 2 2" xfId="29697" xr:uid="{00000000-0005-0000-0000-000012740000}"/>
    <cellStyle name="Subtotal 5 2 4 2 3" xfId="29698" xr:uid="{00000000-0005-0000-0000-000013740000}"/>
    <cellStyle name="Subtotal 5 2 4 2 4" xfId="29699" xr:uid="{00000000-0005-0000-0000-000014740000}"/>
    <cellStyle name="Subtotal 5 2 4 2 5" xfId="29700" xr:uid="{00000000-0005-0000-0000-000015740000}"/>
    <cellStyle name="Subtotal 5 2 4 2 6" xfId="29701" xr:uid="{00000000-0005-0000-0000-000016740000}"/>
    <cellStyle name="Subtotal 5 2 4 2 7" xfId="29702" xr:uid="{00000000-0005-0000-0000-000017740000}"/>
    <cellStyle name="Subtotal 5 2 4 3" xfId="29703" xr:uid="{00000000-0005-0000-0000-000018740000}"/>
    <cellStyle name="Subtotal 5 2 4 3 2" xfId="29704" xr:uid="{00000000-0005-0000-0000-000019740000}"/>
    <cellStyle name="Subtotal 5 2 4 3 3" xfId="29705" xr:uid="{00000000-0005-0000-0000-00001A740000}"/>
    <cellStyle name="Subtotal 5 2 4 3 4" xfId="29706" xr:uid="{00000000-0005-0000-0000-00001B740000}"/>
    <cellStyle name="Subtotal 5 2 4 3 5" xfId="29707" xr:uid="{00000000-0005-0000-0000-00001C740000}"/>
    <cellStyle name="Subtotal 5 2 4 3 6" xfId="29708" xr:uid="{00000000-0005-0000-0000-00001D740000}"/>
    <cellStyle name="Subtotal 5 2 4 3 7" xfId="29709" xr:uid="{00000000-0005-0000-0000-00001E740000}"/>
    <cellStyle name="Subtotal 5 2 4 4" xfId="29710" xr:uid="{00000000-0005-0000-0000-00001F740000}"/>
    <cellStyle name="Subtotal 5 2 4 4 2" xfId="29711" xr:uid="{00000000-0005-0000-0000-000020740000}"/>
    <cellStyle name="Subtotal 5 2 4 4 3" xfId="29712" xr:uid="{00000000-0005-0000-0000-000021740000}"/>
    <cellStyle name="Subtotal 5 2 4 4 4" xfId="29713" xr:uid="{00000000-0005-0000-0000-000022740000}"/>
    <cellStyle name="Subtotal 5 2 4 4 5" xfId="29714" xr:uid="{00000000-0005-0000-0000-000023740000}"/>
    <cellStyle name="Subtotal 5 2 4 4 6" xfId="29715" xr:uid="{00000000-0005-0000-0000-000024740000}"/>
    <cellStyle name="Subtotal 5 2 4 4 7" xfId="29716" xr:uid="{00000000-0005-0000-0000-000025740000}"/>
    <cellStyle name="Subtotal 5 2 4 5" xfId="29717" xr:uid="{00000000-0005-0000-0000-000026740000}"/>
    <cellStyle name="Subtotal 5 2 4 6" xfId="29718" xr:uid="{00000000-0005-0000-0000-000027740000}"/>
    <cellStyle name="Subtotal 5 2 4 7" xfId="29719" xr:uid="{00000000-0005-0000-0000-000028740000}"/>
    <cellStyle name="Subtotal 5 2 4 8" xfId="29720" xr:uid="{00000000-0005-0000-0000-000029740000}"/>
    <cellStyle name="Subtotal 5 2 4 9" xfId="29721" xr:uid="{00000000-0005-0000-0000-00002A740000}"/>
    <cellStyle name="Subtotal 5 2 5" xfId="29722" xr:uid="{00000000-0005-0000-0000-00002B740000}"/>
    <cellStyle name="Subtotal 5 2 5 2" xfId="29723" xr:uid="{00000000-0005-0000-0000-00002C740000}"/>
    <cellStyle name="Subtotal 5 2 5 3" xfId="29724" xr:uid="{00000000-0005-0000-0000-00002D740000}"/>
    <cellStyle name="Subtotal 5 2 5 4" xfId="29725" xr:uid="{00000000-0005-0000-0000-00002E740000}"/>
    <cellStyle name="Subtotal 5 2 5 5" xfId="29726" xr:uid="{00000000-0005-0000-0000-00002F740000}"/>
    <cellStyle name="Subtotal 5 2 5 6" xfId="29727" xr:uid="{00000000-0005-0000-0000-000030740000}"/>
    <cellStyle name="Subtotal 5 2 5 7" xfId="29728" xr:uid="{00000000-0005-0000-0000-000031740000}"/>
    <cellStyle name="Subtotal 5 2 6" xfId="29729" xr:uid="{00000000-0005-0000-0000-000032740000}"/>
    <cellStyle name="Subtotal 5 2 6 2" xfId="29730" xr:uid="{00000000-0005-0000-0000-000033740000}"/>
    <cellStyle name="Subtotal 5 2 6 3" xfId="29731" xr:uid="{00000000-0005-0000-0000-000034740000}"/>
    <cellStyle name="Subtotal 5 2 6 4" xfId="29732" xr:uid="{00000000-0005-0000-0000-000035740000}"/>
    <cellStyle name="Subtotal 5 2 6 5" xfId="29733" xr:uid="{00000000-0005-0000-0000-000036740000}"/>
    <cellStyle name="Subtotal 5 2 6 6" xfId="29734" xr:uid="{00000000-0005-0000-0000-000037740000}"/>
    <cellStyle name="Subtotal 5 2 6 7" xfId="29735" xr:uid="{00000000-0005-0000-0000-000038740000}"/>
    <cellStyle name="Subtotal 5 2 7" xfId="29736" xr:uid="{00000000-0005-0000-0000-000039740000}"/>
    <cellStyle name="Subtotal 5 2 7 2" xfId="29737" xr:uid="{00000000-0005-0000-0000-00003A740000}"/>
    <cellStyle name="Subtotal 5 2 7 3" xfId="29738" xr:uid="{00000000-0005-0000-0000-00003B740000}"/>
    <cellStyle name="Subtotal 5 2 7 4" xfId="29739" xr:uid="{00000000-0005-0000-0000-00003C740000}"/>
    <cellStyle name="Subtotal 5 2 7 5" xfId="29740" xr:uid="{00000000-0005-0000-0000-00003D740000}"/>
    <cellStyle name="Subtotal 5 2 7 6" xfId="29741" xr:uid="{00000000-0005-0000-0000-00003E740000}"/>
    <cellStyle name="Subtotal 5 2 7 7" xfId="29742" xr:uid="{00000000-0005-0000-0000-00003F740000}"/>
    <cellStyle name="Subtotal 5 2 8" xfId="29743" xr:uid="{00000000-0005-0000-0000-000040740000}"/>
    <cellStyle name="Subtotal 5 2 9" xfId="29744" xr:uid="{00000000-0005-0000-0000-000041740000}"/>
    <cellStyle name="Subtotal 5 3" xfId="29745" xr:uid="{00000000-0005-0000-0000-000042740000}"/>
    <cellStyle name="Subtotal 5 3 10" xfId="29746" xr:uid="{00000000-0005-0000-0000-000043740000}"/>
    <cellStyle name="Subtotal 5 3 11" xfId="29747" xr:uid="{00000000-0005-0000-0000-000044740000}"/>
    <cellStyle name="Subtotal 5 3 12" xfId="29748" xr:uid="{00000000-0005-0000-0000-000045740000}"/>
    <cellStyle name="Subtotal 5 3 13" xfId="29749" xr:uid="{00000000-0005-0000-0000-000046740000}"/>
    <cellStyle name="Subtotal 5 3 2" xfId="29750" xr:uid="{00000000-0005-0000-0000-000047740000}"/>
    <cellStyle name="Subtotal 5 3 2 2" xfId="29751" xr:uid="{00000000-0005-0000-0000-000048740000}"/>
    <cellStyle name="Subtotal 5 3 2 2 2" xfId="29752" xr:uid="{00000000-0005-0000-0000-000049740000}"/>
    <cellStyle name="Subtotal 5 3 2 2 3" xfId="29753" xr:uid="{00000000-0005-0000-0000-00004A740000}"/>
    <cellStyle name="Subtotal 5 3 2 2 4" xfId="29754" xr:uid="{00000000-0005-0000-0000-00004B740000}"/>
    <cellStyle name="Subtotal 5 3 2 2 5" xfId="29755" xr:uid="{00000000-0005-0000-0000-00004C740000}"/>
    <cellStyle name="Subtotal 5 3 2 2 6" xfId="29756" xr:uid="{00000000-0005-0000-0000-00004D740000}"/>
    <cellStyle name="Subtotal 5 3 2 2 7" xfId="29757" xr:uid="{00000000-0005-0000-0000-00004E740000}"/>
    <cellStyle name="Subtotal 5 3 2 3" xfId="29758" xr:uid="{00000000-0005-0000-0000-00004F740000}"/>
    <cellStyle name="Subtotal 5 3 2 4" xfId="29759" xr:uid="{00000000-0005-0000-0000-000050740000}"/>
    <cellStyle name="Subtotal 5 3 2 5" xfId="29760" xr:uid="{00000000-0005-0000-0000-000051740000}"/>
    <cellStyle name="Subtotal 5 3 2 6" xfId="29761" xr:uid="{00000000-0005-0000-0000-000052740000}"/>
    <cellStyle name="Subtotal 5 3 2 7" xfId="29762" xr:uid="{00000000-0005-0000-0000-000053740000}"/>
    <cellStyle name="Subtotal 5 3 2 8" xfId="29763" xr:uid="{00000000-0005-0000-0000-000054740000}"/>
    <cellStyle name="Subtotal 5 3 3" xfId="29764" xr:uid="{00000000-0005-0000-0000-000055740000}"/>
    <cellStyle name="Subtotal 5 3 3 2" xfId="29765" xr:uid="{00000000-0005-0000-0000-000056740000}"/>
    <cellStyle name="Subtotal 5 3 3 3" xfId="29766" xr:uid="{00000000-0005-0000-0000-000057740000}"/>
    <cellStyle name="Subtotal 5 3 3 4" xfId="29767" xr:uid="{00000000-0005-0000-0000-000058740000}"/>
    <cellStyle name="Subtotal 5 3 3 5" xfId="29768" xr:uid="{00000000-0005-0000-0000-000059740000}"/>
    <cellStyle name="Subtotal 5 3 3 6" xfId="29769" xr:uid="{00000000-0005-0000-0000-00005A740000}"/>
    <cellStyle name="Subtotal 5 3 3 7" xfId="29770" xr:uid="{00000000-0005-0000-0000-00005B740000}"/>
    <cellStyle name="Subtotal 5 3 4" xfId="29771" xr:uid="{00000000-0005-0000-0000-00005C740000}"/>
    <cellStyle name="Subtotal 5 3 4 2" xfId="29772" xr:uid="{00000000-0005-0000-0000-00005D740000}"/>
    <cellStyle name="Subtotal 5 3 4 3" xfId="29773" xr:uid="{00000000-0005-0000-0000-00005E740000}"/>
    <cellStyle name="Subtotal 5 3 4 4" xfId="29774" xr:uid="{00000000-0005-0000-0000-00005F740000}"/>
    <cellStyle name="Subtotal 5 3 4 5" xfId="29775" xr:uid="{00000000-0005-0000-0000-000060740000}"/>
    <cellStyle name="Subtotal 5 3 4 6" xfId="29776" xr:uid="{00000000-0005-0000-0000-000061740000}"/>
    <cellStyle name="Subtotal 5 3 4 7" xfId="29777" xr:uid="{00000000-0005-0000-0000-000062740000}"/>
    <cellStyle name="Subtotal 5 3 5" xfId="29778" xr:uid="{00000000-0005-0000-0000-000063740000}"/>
    <cellStyle name="Subtotal 5 3 5 2" xfId="29779" xr:uid="{00000000-0005-0000-0000-000064740000}"/>
    <cellStyle name="Subtotal 5 3 5 3" xfId="29780" xr:uid="{00000000-0005-0000-0000-000065740000}"/>
    <cellStyle name="Subtotal 5 3 5 4" xfId="29781" xr:uid="{00000000-0005-0000-0000-000066740000}"/>
    <cellStyle name="Subtotal 5 3 5 5" xfId="29782" xr:uid="{00000000-0005-0000-0000-000067740000}"/>
    <cellStyle name="Subtotal 5 3 5 6" xfId="29783" xr:uid="{00000000-0005-0000-0000-000068740000}"/>
    <cellStyle name="Subtotal 5 3 5 7" xfId="29784" xr:uid="{00000000-0005-0000-0000-000069740000}"/>
    <cellStyle name="Subtotal 5 3 6" xfId="29785" xr:uid="{00000000-0005-0000-0000-00006A740000}"/>
    <cellStyle name="Subtotal 5 3 6 2" xfId="29786" xr:uid="{00000000-0005-0000-0000-00006B740000}"/>
    <cellStyle name="Subtotal 5 3 6 3" xfId="29787" xr:uid="{00000000-0005-0000-0000-00006C740000}"/>
    <cellStyle name="Subtotal 5 3 6 4" xfId="29788" xr:uid="{00000000-0005-0000-0000-00006D740000}"/>
    <cellStyle name="Subtotal 5 3 6 5" xfId="29789" xr:uid="{00000000-0005-0000-0000-00006E740000}"/>
    <cellStyle name="Subtotal 5 3 6 6" xfId="29790" xr:uid="{00000000-0005-0000-0000-00006F740000}"/>
    <cellStyle name="Subtotal 5 3 6 7" xfId="29791" xr:uid="{00000000-0005-0000-0000-000070740000}"/>
    <cellStyle name="Subtotal 5 3 7" xfId="29792" xr:uid="{00000000-0005-0000-0000-000071740000}"/>
    <cellStyle name="Subtotal 5 3 8" xfId="29793" xr:uid="{00000000-0005-0000-0000-000072740000}"/>
    <cellStyle name="Subtotal 5 3 9" xfId="29794" xr:uid="{00000000-0005-0000-0000-000073740000}"/>
    <cellStyle name="Subtotal 5 4" xfId="29795" xr:uid="{00000000-0005-0000-0000-000074740000}"/>
    <cellStyle name="Subtotal 5 4 10" xfId="29796" xr:uid="{00000000-0005-0000-0000-000075740000}"/>
    <cellStyle name="Subtotal 5 4 11" xfId="29797" xr:uid="{00000000-0005-0000-0000-000076740000}"/>
    <cellStyle name="Subtotal 5 4 2" xfId="29798" xr:uid="{00000000-0005-0000-0000-000077740000}"/>
    <cellStyle name="Subtotal 5 4 2 2" xfId="29799" xr:uid="{00000000-0005-0000-0000-000078740000}"/>
    <cellStyle name="Subtotal 5 4 2 3" xfId="29800" xr:uid="{00000000-0005-0000-0000-000079740000}"/>
    <cellStyle name="Subtotal 5 4 2 4" xfId="29801" xr:uid="{00000000-0005-0000-0000-00007A740000}"/>
    <cellStyle name="Subtotal 5 4 2 5" xfId="29802" xr:uid="{00000000-0005-0000-0000-00007B740000}"/>
    <cellStyle name="Subtotal 5 4 2 6" xfId="29803" xr:uid="{00000000-0005-0000-0000-00007C740000}"/>
    <cellStyle name="Subtotal 5 4 2 7" xfId="29804" xr:uid="{00000000-0005-0000-0000-00007D740000}"/>
    <cellStyle name="Subtotal 5 4 3" xfId="29805" xr:uid="{00000000-0005-0000-0000-00007E740000}"/>
    <cellStyle name="Subtotal 5 4 3 2" xfId="29806" xr:uid="{00000000-0005-0000-0000-00007F740000}"/>
    <cellStyle name="Subtotal 5 4 3 3" xfId="29807" xr:uid="{00000000-0005-0000-0000-000080740000}"/>
    <cellStyle name="Subtotal 5 4 3 4" xfId="29808" xr:uid="{00000000-0005-0000-0000-000081740000}"/>
    <cellStyle name="Subtotal 5 4 3 5" xfId="29809" xr:uid="{00000000-0005-0000-0000-000082740000}"/>
    <cellStyle name="Subtotal 5 4 3 6" xfId="29810" xr:uid="{00000000-0005-0000-0000-000083740000}"/>
    <cellStyle name="Subtotal 5 4 3 7" xfId="29811" xr:uid="{00000000-0005-0000-0000-000084740000}"/>
    <cellStyle name="Subtotal 5 4 4" xfId="29812" xr:uid="{00000000-0005-0000-0000-000085740000}"/>
    <cellStyle name="Subtotal 5 4 4 2" xfId="29813" xr:uid="{00000000-0005-0000-0000-000086740000}"/>
    <cellStyle name="Subtotal 5 4 4 3" xfId="29814" xr:uid="{00000000-0005-0000-0000-000087740000}"/>
    <cellStyle name="Subtotal 5 4 4 4" xfId="29815" xr:uid="{00000000-0005-0000-0000-000088740000}"/>
    <cellStyle name="Subtotal 5 4 4 5" xfId="29816" xr:uid="{00000000-0005-0000-0000-000089740000}"/>
    <cellStyle name="Subtotal 5 4 4 6" xfId="29817" xr:uid="{00000000-0005-0000-0000-00008A740000}"/>
    <cellStyle name="Subtotal 5 4 4 7" xfId="29818" xr:uid="{00000000-0005-0000-0000-00008B740000}"/>
    <cellStyle name="Subtotal 5 4 5" xfId="29819" xr:uid="{00000000-0005-0000-0000-00008C740000}"/>
    <cellStyle name="Subtotal 5 4 5 2" xfId="29820" xr:uid="{00000000-0005-0000-0000-00008D740000}"/>
    <cellStyle name="Subtotal 5 4 5 3" xfId="29821" xr:uid="{00000000-0005-0000-0000-00008E740000}"/>
    <cellStyle name="Subtotal 5 4 5 4" xfId="29822" xr:uid="{00000000-0005-0000-0000-00008F740000}"/>
    <cellStyle name="Subtotal 5 4 5 5" xfId="29823" xr:uid="{00000000-0005-0000-0000-000090740000}"/>
    <cellStyle name="Subtotal 5 4 5 6" xfId="29824" xr:uid="{00000000-0005-0000-0000-000091740000}"/>
    <cellStyle name="Subtotal 5 4 5 7" xfId="29825" xr:uid="{00000000-0005-0000-0000-000092740000}"/>
    <cellStyle name="Subtotal 5 4 6" xfId="29826" xr:uid="{00000000-0005-0000-0000-000093740000}"/>
    <cellStyle name="Subtotal 5 4 7" xfId="29827" xr:uid="{00000000-0005-0000-0000-000094740000}"/>
    <cellStyle name="Subtotal 5 4 8" xfId="29828" xr:uid="{00000000-0005-0000-0000-000095740000}"/>
    <cellStyle name="Subtotal 5 4 9" xfId="29829" xr:uid="{00000000-0005-0000-0000-000096740000}"/>
    <cellStyle name="Subtotal 5 5" xfId="29830" xr:uid="{00000000-0005-0000-0000-000097740000}"/>
    <cellStyle name="Subtotal 5 5 2" xfId="29831" xr:uid="{00000000-0005-0000-0000-000098740000}"/>
    <cellStyle name="Subtotal 5 5 3" xfId="29832" xr:uid="{00000000-0005-0000-0000-000099740000}"/>
    <cellStyle name="Subtotal 5 5 4" xfId="29833" xr:uid="{00000000-0005-0000-0000-00009A740000}"/>
    <cellStyle name="Subtotal 5 5 5" xfId="29834" xr:uid="{00000000-0005-0000-0000-00009B740000}"/>
    <cellStyle name="Subtotal 5 5 6" xfId="29835" xr:uid="{00000000-0005-0000-0000-00009C740000}"/>
    <cellStyle name="Subtotal 5 5 7" xfId="29836" xr:uid="{00000000-0005-0000-0000-00009D740000}"/>
    <cellStyle name="Subtotal 5 6" xfId="29837" xr:uid="{00000000-0005-0000-0000-00009E740000}"/>
    <cellStyle name="Subtotal 5 6 2" xfId="29838" xr:uid="{00000000-0005-0000-0000-00009F740000}"/>
    <cellStyle name="Subtotal 5 6 3" xfId="29839" xr:uid="{00000000-0005-0000-0000-0000A0740000}"/>
    <cellStyle name="Subtotal 5 6 4" xfId="29840" xr:uid="{00000000-0005-0000-0000-0000A1740000}"/>
    <cellStyle name="Subtotal 5 6 5" xfId="29841" xr:uid="{00000000-0005-0000-0000-0000A2740000}"/>
    <cellStyle name="Subtotal 5 6 6" xfId="29842" xr:uid="{00000000-0005-0000-0000-0000A3740000}"/>
    <cellStyle name="Subtotal 5 6 7" xfId="29843" xr:uid="{00000000-0005-0000-0000-0000A4740000}"/>
    <cellStyle name="Subtotal 5 7" xfId="29844" xr:uid="{00000000-0005-0000-0000-0000A5740000}"/>
    <cellStyle name="Subtotal 5 7 2" xfId="29845" xr:uid="{00000000-0005-0000-0000-0000A6740000}"/>
    <cellStyle name="Subtotal 5 7 3" xfId="29846" xr:uid="{00000000-0005-0000-0000-0000A7740000}"/>
    <cellStyle name="Subtotal 5 7 4" xfId="29847" xr:uid="{00000000-0005-0000-0000-0000A8740000}"/>
    <cellStyle name="Subtotal 5 7 5" xfId="29848" xr:uid="{00000000-0005-0000-0000-0000A9740000}"/>
    <cellStyle name="Subtotal 5 7 6" xfId="29849" xr:uid="{00000000-0005-0000-0000-0000AA740000}"/>
    <cellStyle name="Subtotal 5 7 7" xfId="29850" xr:uid="{00000000-0005-0000-0000-0000AB740000}"/>
    <cellStyle name="Subtotal 5 8" xfId="29851" xr:uid="{00000000-0005-0000-0000-0000AC740000}"/>
    <cellStyle name="Subtotal 5 9" xfId="29852" xr:uid="{00000000-0005-0000-0000-0000AD740000}"/>
    <cellStyle name="Subtotal 6" xfId="29853" xr:uid="{00000000-0005-0000-0000-0000AE740000}"/>
    <cellStyle name="Subtotal 6 10" xfId="29854" xr:uid="{00000000-0005-0000-0000-0000AF740000}"/>
    <cellStyle name="Subtotal 6 2" xfId="29855" xr:uid="{00000000-0005-0000-0000-0000B0740000}"/>
    <cellStyle name="Subtotal 6 2 2" xfId="29856" xr:uid="{00000000-0005-0000-0000-0000B1740000}"/>
    <cellStyle name="Subtotal 6 2 3" xfId="29857" xr:uid="{00000000-0005-0000-0000-0000B2740000}"/>
    <cellStyle name="Subtotal 6 2 4" xfId="29858" xr:uid="{00000000-0005-0000-0000-0000B3740000}"/>
    <cellStyle name="Subtotal 6 2 5" xfId="29859" xr:uid="{00000000-0005-0000-0000-0000B4740000}"/>
    <cellStyle name="Subtotal 6 2 6" xfId="29860" xr:uid="{00000000-0005-0000-0000-0000B5740000}"/>
    <cellStyle name="Subtotal 6 2 7" xfId="29861" xr:uid="{00000000-0005-0000-0000-0000B6740000}"/>
    <cellStyle name="Subtotal 6 3" xfId="29862" xr:uid="{00000000-0005-0000-0000-0000B7740000}"/>
    <cellStyle name="Subtotal 6 3 2" xfId="29863" xr:uid="{00000000-0005-0000-0000-0000B8740000}"/>
    <cellStyle name="Subtotal 6 3 3" xfId="29864" xr:uid="{00000000-0005-0000-0000-0000B9740000}"/>
    <cellStyle name="Subtotal 6 3 4" xfId="29865" xr:uid="{00000000-0005-0000-0000-0000BA740000}"/>
    <cellStyle name="Subtotal 6 3 5" xfId="29866" xr:uid="{00000000-0005-0000-0000-0000BB740000}"/>
    <cellStyle name="Subtotal 6 3 6" xfId="29867" xr:uid="{00000000-0005-0000-0000-0000BC740000}"/>
    <cellStyle name="Subtotal 6 3 7" xfId="29868" xr:uid="{00000000-0005-0000-0000-0000BD740000}"/>
    <cellStyle name="Subtotal 6 4" xfId="29869" xr:uid="{00000000-0005-0000-0000-0000BE740000}"/>
    <cellStyle name="Subtotal 6 5" xfId="29870" xr:uid="{00000000-0005-0000-0000-0000BF740000}"/>
    <cellStyle name="Subtotal 6 6" xfId="29871" xr:uid="{00000000-0005-0000-0000-0000C0740000}"/>
    <cellStyle name="Subtotal 6 7" xfId="29872" xr:uid="{00000000-0005-0000-0000-0000C1740000}"/>
    <cellStyle name="Subtotal 6 8" xfId="29873" xr:uid="{00000000-0005-0000-0000-0000C2740000}"/>
    <cellStyle name="Subtotal 6 9" xfId="29874" xr:uid="{00000000-0005-0000-0000-0000C3740000}"/>
    <cellStyle name="Subtotal 7" xfId="29875" xr:uid="{00000000-0005-0000-0000-0000C4740000}"/>
    <cellStyle name="Subtotal 7 2" xfId="29876" xr:uid="{00000000-0005-0000-0000-0000C5740000}"/>
    <cellStyle name="Subtotal 7 3" xfId="29877" xr:uid="{00000000-0005-0000-0000-0000C6740000}"/>
    <cellStyle name="Subtotal 7 4" xfId="29878" xr:uid="{00000000-0005-0000-0000-0000C7740000}"/>
    <cellStyle name="Subtotal 7 5" xfId="29879" xr:uid="{00000000-0005-0000-0000-0000C8740000}"/>
    <cellStyle name="Subtotal 7 6" xfId="29880" xr:uid="{00000000-0005-0000-0000-0000C9740000}"/>
    <cellStyle name="Subtotal 7 7" xfId="29881" xr:uid="{00000000-0005-0000-0000-0000CA740000}"/>
    <cellStyle name="sum" xfId="29882" xr:uid="{00000000-0005-0000-0000-0000CB740000}"/>
    <cellStyle name="sum 2" xfId="29883" xr:uid="{00000000-0005-0000-0000-0000CC740000}"/>
    <cellStyle name="sum 2 2" xfId="29884" xr:uid="{00000000-0005-0000-0000-0000CD740000}"/>
    <cellStyle name="sum 2 3" xfId="29885" xr:uid="{00000000-0005-0000-0000-0000CE740000}"/>
    <cellStyle name="sum 3" xfId="29886" xr:uid="{00000000-0005-0000-0000-0000CF740000}"/>
    <cellStyle name="sum 3 2" xfId="29887" xr:uid="{00000000-0005-0000-0000-0000D0740000}"/>
    <cellStyle name="sum 3 3" xfId="29888" xr:uid="{00000000-0005-0000-0000-0000D1740000}"/>
    <cellStyle name="sum 4" xfId="29889" xr:uid="{00000000-0005-0000-0000-0000D2740000}"/>
    <cellStyle name="sum8" xfId="29890" xr:uid="{00000000-0005-0000-0000-0000D3740000}"/>
    <cellStyle name="sum8 2" xfId="29891" xr:uid="{00000000-0005-0000-0000-0000D4740000}"/>
    <cellStyle name="sum8 2 2" xfId="29892" xr:uid="{00000000-0005-0000-0000-0000D5740000}"/>
    <cellStyle name="sum8 2 3" xfId="29893" xr:uid="{00000000-0005-0000-0000-0000D6740000}"/>
    <cellStyle name="sum8 3" xfId="29894" xr:uid="{00000000-0005-0000-0000-0000D7740000}"/>
    <cellStyle name="sum8 3 2" xfId="29895" xr:uid="{00000000-0005-0000-0000-0000D8740000}"/>
    <cellStyle name="sum8 3 3" xfId="29896" xr:uid="{00000000-0005-0000-0000-0000D9740000}"/>
    <cellStyle name="sum8 4" xfId="29897" xr:uid="{00000000-0005-0000-0000-0000DA740000}"/>
    <cellStyle name="Summary_back" xfId="29898" xr:uid="{00000000-0005-0000-0000-0000DB740000}"/>
    <cellStyle name="Table  - Style6" xfId="29899" xr:uid="{00000000-0005-0000-0000-0000DC740000}"/>
    <cellStyle name="Table  - Style6 10" xfId="29900" xr:uid="{00000000-0005-0000-0000-0000DD740000}"/>
    <cellStyle name="Table  - Style6 10 2" xfId="29901" xr:uid="{00000000-0005-0000-0000-0000DE740000}"/>
    <cellStyle name="Table  - Style6 10 3" xfId="29902" xr:uid="{00000000-0005-0000-0000-0000DF740000}"/>
    <cellStyle name="Table  - Style6 11" xfId="29903" xr:uid="{00000000-0005-0000-0000-0000E0740000}"/>
    <cellStyle name="Table  - Style6 11 2" xfId="29904" xr:uid="{00000000-0005-0000-0000-0000E1740000}"/>
    <cellStyle name="Table  - Style6 12" xfId="29905" xr:uid="{00000000-0005-0000-0000-0000E2740000}"/>
    <cellStyle name="Table  - Style6 13" xfId="29906" xr:uid="{00000000-0005-0000-0000-0000E3740000}"/>
    <cellStyle name="Table  - Style6 14" xfId="29907" xr:uid="{00000000-0005-0000-0000-0000E4740000}"/>
    <cellStyle name="Table  - Style6 15" xfId="29908" xr:uid="{00000000-0005-0000-0000-0000E5740000}"/>
    <cellStyle name="Table  - Style6 16" xfId="29909" xr:uid="{00000000-0005-0000-0000-0000E6740000}"/>
    <cellStyle name="Table  - Style6 2" xfId="29910" xr:uid="{00000000-0005-0000-0000-0000E7740000}"/>
    <cellStyle name="Table  - Style6 2 10" xfId="29911" xr:uid="{00000000-0005-0000-0000-0000E8740000}"/>
    <cellStyle name="Table  - Style6 2 11" xfId="29912" xr:uid="{00000000-0005-0000-0000-0000E9740000}"/>
    <cellStyle name="Table  - Style6 2 12" xfId="29913" xr:uid="{00000000-0005-0000-0000-0000EA740000}"/>
    <cellStyle name="Table  - Style6 2 13" xfId="29914" xr:uid="{00000000-0005-0000-0000-0000EB740000}"/>
    <cellStyle name="Table  - Style6 2 14" xfId="29915" xr:uid="{00000000-0005-0000-0000-0000EC740000}"/>
    <cellStyle name="Table  - Style6 2 2" xfId="29916" xr:uid="{00000000-0005-0000-0000-0000ED740000}"/>
    <cellStyle name="Table  - Style6 2 2 10" xfId="29917" xr:uid="{00000000-0005-0000-0000-0000EE740000}"/>
    <cellStyle name="Table  - Style6 2 2 10 2" xfId="29918" xr:uid="{00000000-0005-0000-0000-0000EF740000}"/>
    <cellStyle name="Table  - Style6 2 2 10 2 2" xfId="29919" xr:uid="{00000000-0005-0000-0000-0000F0740000}"/>
    <cellStyle name="Table  - Style6 2 2 10 2 3" xfId="29920" xr:uid="{00000000-0005-0000-0000-0000F1740000}"/>
    <cellStyle name="Table  - Style6 2 2 10 2 4" xfId="29921" xr:uid="{00000000-0005-0000-0000-0000F2740000}"/>
    <cellStyle name="Table  - Style6 2 2 10 2 5" xfId="29922" xr:uid="{00000000-0005-0000-0000-0000F3740000}"/>
    <cellStyle name="Table  - Style6 2 2 10 2 6" xfId="29923" xr:uid="{00000000-0005-0000-0000-0000F4740000}"/>
    <cellStyle name="Table  - Style6 2 2 10 3" xfId="29924" xr:uid="{00000000-0005-0000-0000-0000F5740000}"/>
    <cellStyle name="Table  - Style6 2 2 10 3 2" xfId="29925" xr:uid="{00000000-0005-0000-0000-0000F6740000}"/>
    <cellStyle name="Table  - Style6 2 2 10 3 3" xfId="29926" xr:uid="{00000000-0005-0000-0000-0000F7740000}"/>
    <cellStyle name="Table  - Style6 2 2 10 3 4" xfId="29927" xr:uid="{00000000-0005-0000-0000-0000F8740000}"/>
    <cellStyle name="Table  - Style6 2 2 10 3 5" xfId="29928" xr:uid="{00000000-0005-0000-0000-0000F9740000}"/>
    <cellStyle name="Table  - Style6 2 2 10 3 6" xfId="29929" xr:uid="{00000000-0005-0000-0000-0000FA740000}"/>
    <cellStyle name="Table  - Style6 2 2 10 4" xfId="29930" xr:uid="{00000000-0005-0000-0000-0000FB740000}"/>
    <cellStyle name="Table  - Style6 2 2 10 4 2" xfId="29931" xr:uid="{00000000-0005-0000-0000-0000FC740000}"/>
    <cellStyle name="Table  - Style6 2 2 10 5" xfId="29932" xr:uid="{00000000-0005-0000-0000-0000FD740000}"/>
    <cellStyle name="Table  - Style6 2 2 10 6" xfId="29933" xr:uid="{00000000-0005-0000-0000-0000FE740000}"/>
    <cellStyle name="Table  - Style6 2 2 10 7" xfId="29934" xr:uid="{00000000-0005-0000-0000-0000FF740000}"/>
    <cellStyle name="Table  - Style6 2 2 10 8" xfId="29935" xr:uid="{00000000-0005-0000-0000-000000750000}"/>
    <cellStyle name="Table  - Style6 2 2 11" xfId="29936" xr:uid="{00000000-0005-0000-0000-000001750000}"/>
    <cellStyle name="Table  - Style6 2 2 11 2" xfId="29937" xr:uid="{00000000-0005-0000-0000-000002750000}"/>
    <cellStyle name="Table  - Style6 2 2 11 3" xfId="29938" xr:uid="{00000000-0005-0000-0000-000003750000}"/>
    <cellStyle name="Table  - Style6 2 2 11 4" xfId="29939" xr:uid="{00000000-0005-0000-0000-000004750000}"/>
    <cellStyle name="Table  - Style6 2 2 11 5" xfId="29940" xr:uid="{00000000-0005-0000-0000-000005750000}"/>
    <cellStyle name="Table  - Style6 2 2 11 6" xfId="29941" xr:uid="{00000000-0005-0000-0000-000006750000}"/>
    <cellStyle name="Table  - Style6 2 2 12" xfId="29942" xr:uid="{00000000-0005-0000-0000-000007750000}"/>
    <cellStyle name="Table  - Style6 2 2 12 2" xfId="29943" xr:uid="{00000000-0005-0000-0000-000008750000}"/>
    <cellStyle name="Table  - Style6 2 2 12 3" xfId="29944" xr:uid="{00000000-0005-0000-0000-000009750000}"/>
    <cellStyle name="Table  - Style6 2 2 12 4" xfId="29945" xr:uid="{00000000-0005-0000-0000-00000A750000}"/>
    <cellStyle name="Table  - Style6 2 2 12 5" xfId="29946" xr:uid="{00000000-0005-0000-0000-00000B750000}"/>
    <cellStyle name="Table  - Style6 2 2 12 6" xfId="29947" xr:uid="{00000000-0005-0000-0000-00000C750000}"/>
    <cellStyle name="Table  - Style6 2 2 13" xfId="29948" xr:uid="{00000000-0005-0000-0000-00000D750000}"/>
    <cellStyle name="Table  - Style6 2 2 13 2" xfId="29949" xr:uid="{00000000-0005-0000-0000-00000E750000}"/>
    <cellStyle name="Table  - Style6 2 2 14" xfId="29950" xr:uid="{00000000-0005-0000-0000-00000F750000}"/>
    <cellStyle name="Table  - Style6 2 2 15" xfId="29951" xr:uid="{00000000-0005-0000-0000-000010750000}"/>
    <cellStyle name="Table  - Style6 2 2 16" xfId="29952" xr:uid="{00000000-0005-0000-0000-000011750000}"/>
    <cellStyle name="Table  - Style6 2 2 17" xfId="29953" xr:uid="{00000000-0005-0000-0000-000012750000}"/>
    <cellStyle name="Table  - Style6 2 2 18" xfId="29954" xr:uid="{00000000-0005-0000-0000-000013750000}"/>
    <cellStyle name="Table  - Style6 2 2 19" xfId="29955" xr:uid="{00000000-0005-0000-0000-000014750000}"/>
    <cellStyle name="Table  - Style6 2 2 2" xfId="29956" xr:uid="{00000000-0005-0000-0000-000015750000}"/>
    <cellStyle name="Table  - Style6 2 2 2 10" xfId="29957" xr:uid="{00000000-0005-0000-0000-000016750000}"/>
    <cellStyle name="Table  - Style6 2 2 2 2" xfId="29958" xr:uid="{00000000-0005-0000-0000-000017750000}"/>
    <cellStyle name="Table  - Style6 2 2 2 2 2" xfId="29959" xr:uid="{00000000-0005-0000-0000-000018750000}"/>
    <cellStyle name="Table  - Style6 2 2 2 2 2 2" xfId="29960" xr:uid="{00000000-0005-0000-0000-000019750000}"/>
    <cellStyle name="Table  - Style6 2 2 2 2 2 2 2" xfId="29961" xr:uid="{00000000-0005-0000-0000-00001A750000}"/>
    <cellStyle name="Table  - Style6 2 2 2 2 2 3" xfId="29962" xr:uid="{00000000-0005-0000-0000-00001B750000}"/>
    <cellStyle name="Table  - Style6 2 2 2 2 2 3 2" xfId="29963" xr:uid="{00000000-0005-0000-0000-00001C750000}"/>
    <cellStyle name="Table  - Style6 2 2 2 2 2 4" xfId="29964" xr:uid="{00000000-0005-0000-0000-00001D750000}"/>
    <cellStyle name="Table  - Style6 2 2 2 2 2 4 2" xfId="29965" xr:uid="{00000000-0005-0000-0000-00001E750000}"/>
    <cellStyle name="Table  - Style6 2 2 2 2 2 5" xfId="29966" xr:uid="{00000000-0005-0000-0000-00001F750000}"/>
    <cellStyle name="Table  - Style6 2 2 2 2 2 5 2" xfId="29967" xr:uid="{00000000-0005-0000-0000-000020750000}"/>
    <cellStyle name="Table  - Style6 2 2 2 2 2 6" xfId="29968" xr:uid="{00000000-0005-0000-0000-000021750000}"/>
    <cellStyle name="Table  - Style6 2 2 2 2 2 6 2" xfId="29969" xr:uid="{00000000-0005-0000-0000-000022750000}"/>
    <cellStyle name="Table  - Style6 2 2 2 2 2 7" xfId="29970" xr:uid="{00000000-0005-0000-0000-000023750000}"/>
    <cellStyle name="Table  - Style6 2 2 2 2 2 8" xfId="29971" xr:uid="{00000000-0005-0000-0000-000024750000}"/>
    <cellStyle name="Table  - Style6 2 2 2 2 3" xfId="29972" xr:uid="{00000000-0005-0000-0000-000025750000}"/>
    <cellStyle name="Table  - Style6 2 2 2 2 3 2" xfId="29973" xr:uid="{00000000-0005-0000-0000-000026750000}"/>
    <cellStyle name="Table  - Style6 2 2 2 2 4" xfId="29974" xr:uid="{00000000-0005-0000-0000-000027750000}"/>
    <cellStyle name="Table  - Style6 2 2 2 2 4 2" xfId="29975" xr:uid="{00000000-0005-0000-0000-000028750000}"/>
    <cellStyle name="Table  - Style6 2 2 2 2 5" xfId="29976" xr:uid="{00000000-0005-0000-0000-000029750000}"/>
    <cellStyle name="Table  - Style6 2 2 2 2 5 2" xfId="29977" xr:uid="{00000000-0005-0000-0000-00002A750000}"/>
    <cellStyle name="Table  - Style6 2 2 2 2 6" xfId="29978" xr:uid="{00000000-0005-0000-0000-00002B750000}"/>
    <cellStyle name="Table  - Style6 2 2 2 2 6 2" xfId="29979" xr:uid="{00000000-0005-0000-0000-00002C750000}"/>
    <cellStyle name="Table  - Style6 2 2 2 2 7" xfId="29980" xr:uid="{00000000-0005-0000-0000-00002D750000}"/>
    <cellStyle name="Table  - Style6 2 2 2 2 7 2" xfId="29981" xr:uid="{00000000-0005-0000-0000-00002E750000}"/>
    <cellStyle name="Table  - Style6 2 2 2 2 8" xfId="29982" xr:uid="{00000000-0005-0000-0000-00002F750000}"/>
    <cellStyle name="Table  - Style6 2 2 2 3" xfId="29983" xr:uid="{00000000-0005-0000-0000-000030750000}"/>
    <cellStyle name="Table  - Style6 2 2 2 3 2" xfId="29984" xr:uid="{00000000-0005-0000-0000-000031750000}"/>
    <cellStyle name="Table  - Style6 2 2 2 3 2 2" xfId="29985" xr:uid="{00000000-0005-0000-0000-000032750000}"/>
    <cellStyle name="Table  - Style6 2 2 2 3 2 2 2" xfId="29986" xr:uid="{00000000-0005-0000-0000-000033750000}"/>
    <cellStyle name="Table  - Style6 2 2 2 3 2 3" xfId="29987" xr:uid="{00000000-0005-0000-0000-000034750000}"/>
    <cellStyle name="Table  - Style6 2 2 2 3 2 3 2" xfId="29988" xr:uid="{00000000-0005-0000-0000-000035750000}"/>
    <cellStyle name="Table  - Style6 2 2 2 3 2 4" xfId="29989" xr:uid="{00000000-0005-0000-0000-000036750000}"/>
    <cellStyle name="Table  - Style6 2 2 2 3 3" xfId="29990" xr:uid="{00000000-0005-0000-0000-000037750000}"/>
    <cellStyle name="Table  - Style6 2 2 2 3 3 2" xfId="29991" xr:uid="{00000000-0005-0000-0000-000038750000}"/>
    <cellStyle name="Table  - Style6 2 2 2 3 4" xfId="29992" xr:uid="{00000000-0005-0000-0000-000039750000}"/>
    <cellStyle name="Table  - Style6 2 2 2 3 4 2" xfId="29993" xr:uid="{00000000-0005-0000-0000-00003A750000}"/>
    <cellStyle name="Table  - Style6 2 2 2 3 5" xfId="29994" xr:uid="{00000000-0005-0000-0000-00003B750000}"/>
    <cellStyle name="Table  - Style6 2 2 2 3 5 2" xfId="29995" xr:uid="{00000000-0005-0000-0000-00003C750000}"/>
    <cellStyle name="Table  - Style6 2 2 2 3 6" xfId="29996" xr:uid="{00000000-0005-0000-0000-00003D750000}"/>
    <cellStyle name="Table  - Style6 2 2 2 3 6 2" xfId="29997" xr:uid="{00000000-0005-0000-0000-00003E750000}"/>
    <cellStyle name="Table  - Style6 2 2 2 3 7" xfId="29998" xr:uid="{00000000-0005-0000-0000-00003F750000}"/>
    <cellStyle name="Table  - Style6 2 2 2 3 7 2" xfId="29999" xr:uid="{00000000-0005-0000-0000-000040750000}"/>
    <cellStyle name="Table  - Style6 2 2 2 3 8" xfId="30000" xr:uid="{00000000-0005-0000-0000-000041750000}"/>
    <cellStyle name="Table  - Style6 2 2 2 4" xfId="30001" xr:uid="{00000000-0005-0000-0000-000042750000}"/>
    <cellStyle name="Table  - Style6 2 2 2 4 2" xfId="30002" xr:uid="{00000000-0005-0000-0000-000043750000}"/>
    <cellStyle name="Table  - Style6 2 2 2 4 3" xfId="30003" xr:uid="{00000000-0005-0000-0000-000044750000}"/>
    <cellStyle name="Table  - Style6 2 2 2 4 4" xfId="30004" xr:uid="{00000000-0005-0000-0000-000045750000}"/>
    <cellStyle name="Table  - Style6 2 2 2 4 5" xfId="30005" xr:uid="{00000000-0005-0000-0000-000046750000}"/>
    <cellStyle name="Table  - Style6 2 2 2 5" xfId="30006" xr:uid="{00000000-0005-0000-0000-000047750000}"/>
    <cellStyle name="Table  - Style6 2 2 2 5 2" xfId="30007" xr:uid="{00000000-0005-0000-0000-000048750000}"/>
    <cellStyle name="Table  - Style6 2 2 2 5 3" xfId="30008" xr:uid="{00000000-0005-0000-0000-000049750000}"/>
    <cellStyle name="Table  - Style6 2 2 2 5 4" xfId="30009" xr:uid="{00000000-0005-0000-0000-00004A750000}"/>
    <cellStyle name="Table  - Style6 2 2 2 5 5" xfId="30010" xr:uid="{00000000-0005-0000-0000-00004B750000}"/>
    <cellStyle name="Table  - Style6 2 2 2 6" xfId="30011" xr:uid="{00000000-0005-0000-0000-00004C750000}"/>
    <cellStyle name="Table  - Style6 2 2 2 6 2" xfId="30012" xr:uid="{00000000-0005-0000-0000-00004D750000}"/>
    <cellStyle name="Table  - Style6 2 2 2 7" xfId="30013" xr:uid="{00000000-0005-0000-0000-00004E750000}"/>
    <cellStyle name="Table  - Style6 2 2 2 7 2" xfId="30014" xr:uid="{00000000-0005-0000-0000-00004F750000}"/>
    <cellStyle name="Table  - Style6 2 2 2 8" xfId="30015" xr:uid="{00000000-0005-0000-0000-000050750000}"/>
    <cellStyle name="Table  - Style6 2 2 2 8 2" xfId="30016" xr:uid="{00000000-0005-0000-0000-000051750000}"/>
    <cellStyle name="Table  - Style6 2 2 2 9" xfId="30017" xr:uid="{00000000-0005-0000-0000-000052750000}"/>
    <cellStyle name="Table  - Style6 2 2 20" xfId="30018" xr:uid="{00000000-0005-0000-0000-000053750000}"/>
    <cellStyle name="Table  - Style6 2 2 3" xfId="30019" xr:uid="{00000000-0005-0000-0000-000054750000}"/>
    <cellStyle name="Table  - Style6 2 2 3 10" xfId="30020" xr:uid="{00000000-0005-0000-0000-000055750000}"/>
    <cellStyle name="Table  - Style6 2 2 3 2" xfId="30021" xr:uid="{00000000-0005-0000-0000-000056750000}"/>
    <cellStyle name="Table  - Style6 2 2 3 2 2" xfId="30022" xr:uid="{00000000-0005-0000-0000-000057750000}"/>
    <cellStyle name="Table  - Style6 2 2 3 2 2 2" xfId="30023" xr:uid="{00000000-0005-0000-0000-000058750000}"/>
    <cellStyle name="Table  - Style6 2 2 3 2 2 3" xfId="30024" xr:uid="{00000000-0005-0000-0000-000059750000}"/>
    <cellStyle name="Table  - Style6 2 2 3 2 2 4" xfId="30025" xr:uid="{00000000-0005-0000-0000-00005A750000}"/>
    <cellStyle name="Table  - Style6 2 2 3 2 2 5" xfId="30026" xr:uid="{00000000-0005-0000-0000-00005B750000}"/>
    <cellStyle name="Table  - Style6 2 2 3 2 3" xfId="30027" xr:uid="{00000000-0005-0000-0000-00005C750000}"/>
    <cellStyle name="Table  - Style6 2 2 3 2 3 2" xfId="30028" xr:uid="{00000000-0005-0000-0000-00005D750000}"/>
    <cellStyle name="Table  - Style6 2 2 3 2 3 3" xfId="30029" xr:uid="{00000000-0005-0000-0000-00005E750000}"/>
    <cellStyle name="Table  - Style6 2 2 3 2 3 4" xfId="30030" xr:uid="{00000000-0005-0000-0000-00005F750000}"/>
    <cellStyle name="Table  - Style6 2 2 3 2 3 5" xfId="30031" xr:uid="{00000000-0005-0000-0000-000060750000}"/>
    <cellStyle name="Table  - Style6 2 2 3 2 4" xfId="30032" xr:uid="{00000000-0005-0000-0000-000061750000}"/>
    <cellStyle name="Table  - Style6 2 2 3 2 4 2" xfId="30033" xr:uid="{00000000-0005-0000-0000-000062750000}"/>
    <cellStyle name="Table  - Style6 2 2 3 2 5" xfId="30034" xr:uid="{00000000-0005-0000-0000-000063750000}"/>
    <cellStyle name="Table  - Style6 2 2 3 2 5 2" xfId="30035" xr:uid="{00000000-0005-0000-0000-000064750000}"/>
    <cellStyle name="Table  - Style6 2 2 3 2 6" xfId="30036" xr:uid="{00000000-0005-0000-0000-000065750000}"/>
    <cellStyle name="Table  - Style6 2 2 3 2 6 2" xfId="30037" xr:uid="{00000000-0005-0000-0000-000066750000}"/>
    <cellStyle name="Table  - Style6 2 2 3 2 7" xfId="30038" xr:uid="{00000000-0005-0000-0000-000067750000}"/>
    <cellStyle name="Table  - Style6 2 2 3 2 8" xfId="30039" xr:uid="{00000000-0005-0000-0000-000068750000}"/>
    <cellStyle name="Table  - Style6 2 2 3 3" xfId="30040" xr:uid="{00000000-0005-0000-0000-000069750000}"/>
    <cellStyle name="Table  - Style6 2 2 3 3 2" xfId="30041" xr:uid="{00000000-0005-0000-0000-00006A750000}"/>
    <cellStyle name="Table  - Style6 2 2 3 3 2 2" xfId="30042" xr:uid="{00000000-0005-0000-0000-00006B750000}"/>
    <cellStyle name="Table  - Style6 2 2 3 3 3" xfId="30043" xr:uid="{00000000-0005-0000-0000-00006C750000}"/>
    <cellStyle name="Table  - Style6 2 2 3 3 4" xfId="30044" xr:uid="{00000000-0005-0000-0000-00006D750000}"/>
    <cellStyle name="Table  - Style6 2 2 3 3 5" xfId="30045" xr:uid="{00000000-0005-0000-0000-00006E750000}"/>
    <cellStyle name="Table  - Style6 2 2 3 3 6" xfId="30046" xr:uid="{00000000-0005-0000-0000-00006F750000}"/>
    <cellStyle name="Table  - Style6 2 2 3 4" xfId="30047" xr:uid="{00000000-0005-0000-0000-000070750000}"/>
    <cellStyle name="Table  - Style6 2 2 3 4 2" xfId="30048" xr:uid="{00000000-0005-0000-0000-000071750000}"/>
    <cellStyle name="Table  - Style6 2 2 3 4 3" xfId="30049" xr:uid="{00000000-0005-0000-0000-000072750000}"/>
    <cellStyle name="Table  - Style6 2 2 3 4 4" xfId="30050" xr:uid="{00000000-0005-0000-0000-000073750000}"/>
    <cellStyle name="Table  - Style6 2 2 3 4 5" xfId="30051" xr:uid="{00000000-0005-0000-0000-000074750000}"/>
    <cellStyle name="Table  - Style6 2 2 3 5" xfId="30052" xr:uid="{00000000-0005-0000-0000-000075750000}"/>
    <cellStyle name="Table  - Style6 2 2 3 5 2" xfId="30053" xr:uid="{00000000-0005-0000-0000-000076750000}"/>
    <cellStyle name="Table  - Style6 2 2 3 6" xfId="30054" xr:uid="{00000000-0005-0000-0000-000077750000}"/>
    <cellStyle name="Table  - Style6 2 2 3 6 2" xfId="30055" xr:uid="{00000000-0005-0000-0000-000078750000}"/>
    <cellStyle name="Table  - Style6 2 2 3 7" xfId="30056" xr:uid="{00000000-0005-0000-0000-000079750000}"/>
    <cellStyle name="Table  - Style6 2 2 3 7 2" xfId="30057" xr:uid="{00000000-0005-0000-0000-00007A750000}"/>
    <cellStyle name="Table  - Style6 2 2 3 8" xfId="30058" xr:uid="{00000000-0005-0000-0000-00007B750000}"/>
    <cellStyle name="Table  - Style6 2 2 3 9" xfId="30059" xr:uid="{00000000-0005-0000-0000-00007C750000}"/>
    <cellStyle name="Table  - Style6 2 2 4" xfId="30060" xr:uid="{00000000-0005-0000-0000-00007D750000}"/>
    <cellStyle name="Table  - Style6 2 2 4 2" xfId="30061" xr:uid="{00000000-0005-0000-0000-00007E750000}"/>
    <cellStyle name="Table  - Style6 2 2 4 2 2" xfId="30062" xr:uid="{00000000-0005-0000-0000-00007F750000}"/>
    <cellStyle name="Table  - Style6 2 2 4 2 2 2" xfId="30063" xr:uid="{00000000-0005-0000-0000-000080750000}"/>
    <cellStyle name="Table  - Style6 2 2 4 2 3" xfId="30064" xr:uid="{00000000-0005-0000-0000-000081750000}"/>
    <cellStyle name="Table  - Style6 2 2 4 2 3 2" xfId="30065" xr:uid="{00000000-0005-0000-0000-000082750000}"/>
    <cellStyle name="Table  - Style6 2 2 4 2 4" xfId="30066" xr:uid="{00000000-0005-0000-0000-000083750000}"/>
    <cellStyle name="Table  - Style6 2 2 4 2 4 2" xfId="30067" xr:uid="{00000000-0005-0000-0000-000084750000}"/>
    <cellStyle name="Table  - Style6 2 2 4 2 5" xfId="30068" xr:uid="{00000000-0005-0000-0000-000085750000}"/>
    <cellStyle name="Table  - Style6 2 2 4 2 6" xfId="30069" xr:uid="{00000000-0005-0000-0000-000086750000}"/>
    <cellStyle name="Table  - Style6 2 2 4 3" xfId="30070" xr:uid="{00000000-0005-0000-0000-000087750000}"/>
    <cellStyle name="Table  - Style6 2 2 4 3 2" xfId="30071" xr:uid="{00000000-0005-0000-0000-000088750000}"/>
    <cellStyle name="Table  - Style6 2 2 4 3 2 2" xfId="30072" xr:uid="{00000000-0005-0000-0000-000089750000}"/>
    <cellStyle name="Table  - Style6 2 2 4 3 3" xfId="30073" xr:uid="{00000000-0005-0000-0000-00008A750000}"/>
    <cellStyle name="Table  - Style6 2 2 4 3 4" xfId="30074" xr:uid="{00000000-0005-0000-0000-00008B750000}"/>
    <cellStyle name="Table  - Style6 2 2 4 3 5" xfId="30075" xr:uid="{00000000-0005-0000-0000-00008C750000}"/>
    <cellStyle name="Table  - Style6 2 2 4 3 6" xfId="30076" xr:uid="{00000000-0005-0000-0000-00008D750000}"/>
    <cellStyle name="Table  - Style6 2 2 4 4" xfId="30077" xr:uid="{00000000-0005-0000-0000-00008E750000}"/>
    <cellStyle name="Table  - Style6 2 2 4 4 2" xfId="30078" xr:uid="{00000000-0005-0000-0000-00008F750000}"/>
    <cellStyle name="Table  - Style6 2 2 4 5" xfId="30079" xr:uid="{00000000-0005-0000-0000-000090750000}"/>
    <cellStyle name="Table  - Style6 2 2 4 5 2" xfId="30080" xr:uid="{00000000-0005-0000-0000-000091750000}"/>
    <cellStyle name="Table  - Style6 2 2 4 6" xfId="30081" xr:uid="{00000000-0005-0000-0000-000092750000}"/>
    <cellStyle name="Table  - Style6 2 2 4 6 2" xfId="30082" xr:uid="{00000000-0005-0000-0000-000093750000}"/>
    <cellStyle name="Table  - Style6 2 2 4 7" xfId="30083" xr:uid="{00000000-0005-0000-0000-000094750000}"/>
    <cellStyle name="Table  - Style6 2 2 4 7 2" xfId="30084" xr:uid="{00000000-0005-0000-0000-000095750000}"/>
    <cellStyle name="Table  - Style6 2 2 4 8" xfId="30085" xr:uid="{00000000-0005-0000-0000-000096750000}"/>
    <cellStyle name="Table  - Style6 2 2 5" xfId="30086" xr:uid="{00000000-0005-0000-0000-000097750000}"/>
    <cellStyle name="Table  - Style6 2 2 5 2" xfId="30087" xr:uid="{00000000-0005-0000-0000-000098750000}"/>
    <cellStyle name="Table  - Style6 2 2 5 2 2" xfId="30088" xr:uid="{00000000-0005-0000-0000-000099750000}"/>
    <cellStyle name="Table  - Style6 2 2 5 2 3" xfId="30089" xr:uid="{00000000-0005-0000-0000-00009A750000}"/>
    <cellStyle name="Table  - Style6 2 2 5 2 4" xfId="30090" xr:uid="{00000000-0005-0000-0000-00009B750000}"/>
    <cellStyle name="Table  - Style6 2 2 5 2 5" xfId="30091" xr:uid="{00000000-0005-0000-0000-00009C750000}"/>
    <cellStyle name="Table  - Style6 2 2 5 2 6" xfId="30092" xr:uid="{00000000-0005-0000-0000-00009D750000}"/>
    <cellStyle name="Table  - Style6 2 2 5 3" xfId="30093" xr:uid="{00000000-0005-0000-0000-00009E750000}"/>
    <cellStyle name="Table  - Style6 2 2 5 3 2" xfId="30094" xr:uid="{00000000-0005-0000-0000-00009F750000}"/>
    <cellStyle name="Table  - Style6 2 2 5 3 3" xfId="30095" xr:uid="{00000000-0005-0000-0000-0000A0750000}"/>
    <cellStyle name="Table  - Style6 2 2 5 3 4" xfId="30096" xr:uid="{00000000-0005-0000-0000-0000A1750000}"/>
    <cellStyle name="Table  - Style6 2 2 5 3 5" xfId="30097" xr:uid="{00000000-0005-0000-0000-0000A2750000}"/>
    <cellStyle name="Table  - Style6 2 2 5 3 6" xfId="30098" xr:uid="{00000000-0005-0000-0000-0000A3750000}"/>
    <cellStyle name="Table  - Style6 2 2 5 4" xfId="30099" xr:uid="{00000000-0005-0000-0000-0000A4750000}"/>
    <cellStyle name="Table  - Style6 2 2 5 4 2" xfId="30100" xr:uid="{00000000-0005-0000-0000-0000A5750000}"/>
    <cellStyle name="Table  - Style6 2 2 5 5" xfId="30101" xr:uid="{00000000-0005-0000-0000-0000A6750000}"/>
    <cellStyle name="Table  - Style6 2 2 5 6" xfId="30102" xr:uid="{00000000-0005-0000-0000-0000A7750000}"/>
    <cellStyle name="Table  - Style6 2 2 5 7" xfId="30103" xr:uid="{00000000-0005-0000-0000-0000A8750000}"/>
    <cellStyle name="Table  - Style6 2 2 5 8" xfId="30104" xr:uid="{00000000-0005-0000-0000-0000A9750000}"/>
    <cellStyle name="Table  - Style6 2 2 6" xfId="30105" xr:uid="{00000000-0005-0000-0000-0000AA750000}"/>
    <cellStyle name="Table  - Style6 2 2 6 2" xfId="30106" xr:uid="{00000000-0005-0000-0000-0000AB750000}"/>
    <cellStyle name="Table  - Style6 2 2 6 2 2" xfId="30107" xr:uid="{00000000-0005-0000-0000-0000AC750000}"/>
    <cellStyle name="Table  - Style6 2 2 6 2 3" xfId="30108" xr:uid="{00000000-0005-0000-0000-0000AD750000}"/>
    <cellStyle name="Table  - Style6 2 2 6 2 4" xfId="30109" xr:uid="{00000000-0005-0000-0000-0000AE750000}"/>
    <cellStyle name="Table  - Style6 2 2 6 2 5" xfId="30110" xr:uid="{00000000-0005-0000-0000-0000AF750000}"/>
    <cellStyle name="Table  - Style6 2 2 6 2 6" xfId="30111" xr:uid="{00000000-0005-0000-0000-0000B0750000}"/>
    <cellStyle name="Table  - Style6 2 2 6 3" xfId="30112" xr:uid="{00000000-0005-0000-0000-0000B1750000}"/>
    <cellStyle name="Table  - Style6 2 2 6 3 2" xfId="30113" xr:uid="{00000000-0005-0000-0000-0000B2750000}"/>
    <cellStyle name="Table  - Style6 2 2 6 3 3" xfId="30114" xr:uid="{00000000-0005-0000-0000-0000B3750000}"/>
    <cellStyle name="Table  - Style6 2 2 6 3 4" xfId="30115" xr:uid="{00000000-0005-0000-0000-0000B4750000}"/>
    <cellStyle name="Table  - Style6 2 2 6 3 5" xfId="30116" xr:uid="{00000000-0005-0000-0000-0000B5750000}"/>
    <cellStyle name="Table  - Style6 2 2 6 3 6" xfId="30117" xr:uid="{00000000-0005-0000-0000-0000B6750000}"/>
    <cellStyle name="Table  - Style6 2 2 6 4" xfId="30118" xr:uid="{00000000-0005-0000-0000-0000B7750000}"/>
    <cellStyle name="Table  - Style6 2 2 6 4 2" xfId="30119" xr:uid="{00000000-0005-0000-0000-0000B8750000}"/>
    <cellStyle name="Table  - Style6 2 2 6 5" xfId="30120" xr:uid="{00000000-0005-0000-0000-0000B9750000}"/>
    <cellStyle name="Table  - Style6 2 2 6 6" xfId="30121" xr:uid="{00000000-0005-0000-0000-0000BA750000}"/>
    <cellStyle name="Table  - Style6 2 2 6 7" xfId="30122" xr:uid="{00000000-0005-0000-0000-0000BB750000}"/>
    <cellStyle name="Table  - Style6 2 2 6 8" xfId="30123" xr:uid="{00000000-0005-0000-0000-0000BC750000}"/>
    <cellStyle name="Table  - Style6 2 2 7" xfId="30124" xr:uid="{00000000-0005-0000-0000-0000BD750000}"/>
    <cellStyle name="Table  - Style6 2 2 7 2" xfId="30125" xr:uid="{00000000-0005-0000-0000-0000BE750000}"/>
    <cellStyle name="Table  - Style6 2 2 7 2 2" xfId="30126" xr:uid="{00000000-0005-0000-0000-0000BF750000}"/>
    <cellStyle name="Table  - Style6 2 2 7 2 3" xfId="30127" xr:uid="{00000000-0005-0000-0000-0000C0750000}"/>
    <cellStyle name="Table  - Style6 2 2 7 2 4" xfId="30128" xr:uid="{00000000-0005-0000-0000-0000C1750000}"/>
    <cellStyle name="Table  - Style6 2 2 7 2 5" xfId="30129" xr:uid="{00000000-0005-0000-0000-0000C2750000}"/>
    <cellStyle name="Table  - Style6 2 2 7 2 6" xfId="30130" xr:uid="{00000000-0005-0000-0000-0000C3750000}"/>
    <cellStyle name="Table  - Style6 2 2 7 3" xfId="30131" xr:uid="{00000000-0005-0000-0000-0000C4750000}"/>
    <cellStyle name="Table  - Style6 2 2 7 3 2" xfId="30132" xr:uid="{00000000-0005-0000-0000-0000C5750000}"/>
    <cellStyle name="Table  - Style6 2 2 7 3 3" xfId="30133" xr:uid="{00000000-0005-0000-0000-0000C6750000}"/>
    <cellStyle name="Table  - Style6 2 2 7 3 4" xfId="30134" xr:uid="{00000000-0005-0000-0000-0000C7750000}"/>
    <cellStyle name="Table  - Style6 2 2 7 3 5" xfId="30135" xr:uid="{00000000-0005-0000-0000-0000C8750000}"/>
    <cellStyle name="Table  - Style6 2 2 7 3 6" xfId="30136" xr:uid="{00000000-0005-0000-0000-0000C9750000}"/>
    <cellStyle name="Table  - Style6 2 2 7 4" xfId="30137" xr:uid="{00000000-0005-0000-0000-0000CA750000}"/>
    <cellStyle name="Table  - Style6 2 2 7 4 2" xfId="30138" xr:uid="{00000000-0005-0000-0000-0000CB750000}"/>
    <cellStyle name="Table  - Style6 2 2 7 5" xfId="30139" xr:uid="{00000000-0005-0000-0000-0000CC750000}"/>
    <cellStyle name="Table  - Style6 2 2 7 6" xfId="30140" xr:uid="{00000000-0005-0000-0000-0000CD750000}"/>
    <cellStyle name="Table  - Style6 2 2 7 7" xfId="30141" xr:uid="{00000000-0005-0000-0000-0000CE750000}"/>
    <cellStyle name="Table  - Style6 2 2 7 8" xfId="30142" xr:uid="{00000000-0005-0000-0000-0000CF750000}"/>
    <cellStyle name="Table  - Style6 2 2 8" xfId="30143" xr:uid="{00000000-0005-0000-0000-0000D0750000}"/>
    <cellStyle name="Table  - Style6 2 2 8 2" xfId="30144" xr:uid="{00000000-0005-0000-0000-0000D1750000}"/>
    <cellStyle name="Table  - Style6 2 2 8 2 2" xfId="30145" xr:uid="{00000000-0005-0000-0000-0000D2750000}"/>
    <cellStyle name="Table  - Style6 2 2 8 2 3" xfId="30146" xr:uid="{00000000-0005-0000-0000-0000D3750000}"/>
    <cellStyle name="Table  - Style6 2 2 8 2 4" xfId="30147" xr:uid="{00000000-0005-0000-0000-0000D4750000}"/>
    <cellStyle name="Table  - Style6 2 2 8 2 5" xfId="30148" xr:uid="{00000000-0005-0000-0000-0000D5750000}"/>
    <cellStyle name="Table  - Style6 2 2 8 2 6" xfId="30149" xr:uid="{00000000-0005-0000-0000-0000D6750000}"/>
    <cellStyle name="Table  - Style6 2 2 8 3" xfId="30150" xr:uid="{00000000-0005-0000-0000-0000D7750000}"/>
    <cellStyle name="Table  - Style6 2 2 8 3 2" xfId="30151" xr:uid="{00000000-0005-0000-0000-0000D8750000}"/>
    <cellStyle name="Table  - Style6 2 2 8 3 3" xfId="30152" xr:uid="{00000000-0005-0000-0000-0000D9750000}"/>
    <cellStyle name="Table  - Style6 2 2 8 3 4" xfId="30153" xr:uid="{00000000-0005-0000-0000-0000DA750000}"/>
    <cellStyle name="Table  - Style6 2 2 8 3 5" xfId="30154" xr:uid="{00000000-0005-0000-0000-0000DB750000}"/>
    <cellStyle name="Table  - Style6 2 2 8 3 6" xfId="30155" xr:uid="{00000000-0005-0000-0000-0000DC750000}"/>
    <cellStyle name="Table  - Style6 2 2 8 4" xfId="30156" xr:uid="{00000000-0005-0000-0000-0000DD750000}"/>
    <cellStyle name="Table  - Style6 2 2 8 4 2" xfId="30157" xr:uid="{00000000-0005-0000-0000-0000DE750000}"/>
    <cellStyle name="Table  - Style6 2 2 8 5" xfId="30158" xr:uid="{00000000-0005-0000-0000-0000DF750000}"/>
    <cellStyle name="Table  - Style6 2 2 8 6" xfId="30159" xr:uid="{00000000-0005-0000-0000-0000E0750000}"/>
    <cellStyle name="Table  - Style6 2 2 8 7" xfId="30160" xr:uid="{00000000-0005-0000-0000-0000E1750000}"/>
    <cellStyle name="Table  - Style6 2 2 8 8" xfId="30161" xr:uid="{00000000-0005-0000-0000-0000E2750000}"/>
    <cellStyle name="Table  - Style6 2 2 9" xfId="30162" xr:uid="{00000000-0005-0000-0000-0000E3750000}"/>
    <cellStyle name="Table  - Style6 2 2 9 2" xfId="30163" xr:uid="{00000000-0005-0000-0000-0000E4750000}"/>
    <cellStyle name="Table  - Style6 2 2 9 2 2" xfId="30164" xr:uid="{00000000-0005-0000-0000-0000E5750000}"/>
    <cellStyle name="Table  - Style6 2 2 9 2 3" xfId="30165" xr:uid="{00000000-0005-0000-0000-0000E6750000}"/>
    <cellStyle name="Table  - Style6 2 2 9 2 4" xfId="30166" xr:uid="{00000000-0005-0000-0000-0000E7750000}"/>
    <cellStyle name="Table  - Style6 2 2 9 2 5" xfId="30167" xr:uid="{00000000-0005-0000-0000-0000E8750000}"/>
    <cellStyle name="Table  - Style6 2 2 9 2 6" xfId="30168" xr:uid="{00000000-0005-0000-0000-0000E9750000}"/>
    <cellStyle name="Table  - Style6 2 2 9 3" xfId="30169" xr:uid="{00000000-0005-0000-0000-0000EA750000}"/>
    <cellStyle name="Table  - Style6 2 2 9 3 2" xfId="30170" xr:uid="{00000000-0005-0000-0000-0000EB750000}"/>
    <cellStyle name="Table  - Style6 2 2 9 3 3" xfId="30171" xr:uid="{00000000-0005-0000-0000-0000EC750000}"/>
    <cellStyle name="Table  - Style6 2 2 9 3 4" xfId="30172" xr:uid="{00000000-0005-0000-0000-0000ED750000}"/>
    <cellStyle name="Table  - Style6 2 2 9 3 5" xfId="30173" xr:uid="{00000000-0005-0000-0000-0000EE750000}"/>
    <cellStyle name="Table  - Style6 2 2 9 3 6" xfId="30174" xr:uid="{00000000-0005-0000-0000-0000EF750000}"/>
    <cellStyle name="Table  - Style6 2 2 9 4" xfId="30175" xr:uid="{00000000-0005-0000-0000-0000F0750000}"/>
    <cellStyle name="Table  - Style6 2 2 9 4 2" xfId="30176" xr:uid="{00000000-0005-0000-0000-0000F1750000}"/>
    <cellStyle name="Table  - Style6 2 2 9 5" xfId="30177" xr:uid="{00000000-0005-0000-0000-0000F2750000}"/>
    <cellStyle name="Table  - Style6 2 2 9 6" xfId="30178" xr:uid="{00000000-0005-0000-0000-0000F3750000}"/>
    <cellStyle name="Table  - Style6 2 2 9 7" xfId="30179" xr:uid="{00000000-0005-0000-0000-0000F4750000}"/>
    <cellStyle name="Table  - Style6 2 2 9 8" xfId="30180" xr:uid="{00000000-0005-0000-0000-0000F5750000}"/>
    <cellStyle name="Table  - Style6 2 3" xfId="30181" xr:uid="{00000000-0005-0000-0000-0000F6750000}"/>
    <cellStyle name="Table  - Style6 2 3 10" xfId="30182" xr:uid="{00000000-0005-0000-0000-0000F7750000}"/>
    <cellStyle name="Table  - Style6 2 3 10 2" xfId="30183" xr:uid="{00000000-0005-0000-0000-0000F8750000}"/>
    <cellStyle name="Table  - Style6 2 3 11" xfId="30184" xr:uid="{00000000-0005-0000-0000-0000F9750000}"/>
    <cellStyle name="Table  - Style6 2 3 12" xfId="30185" xr:uid="{00000000-0005-0000-0000-0000FA750000}"/>
    <cellStyle name="Table  - Style6 2 3 13" xfId="30186" xr:uid="{00000000-0005-0000-0000-0000FB750000}"/>
    <cellStyle name="Table  - Style6 2 3 2" xfId="30187" xr:uid="{00000000-0005-0000-0000-0000FC750000}"/>
    <cellStyle name="Table  - Style6 2 3 2 10" xfId="30188" xr:uid="{00000000-0005-0000-0000-0000FD750000}"/>
    <cellStyle name="Table  - Style6 2 3 2 11" xfId="30189" xr:uid="{00000000-0005-0000-0000-0000FE750000}"/>
    <cellStyle name="Table  - Style6 2 3 2 2" xfId="30190" xr:uid="{00000000-0005-0000-0000-0000FF750000}"/>
    <cellStyle name="Table  - Style6 2 3 2 2 2" xfId="30191" xr:uid="{00000000-0005-0000-0000-000000760000}"/>
    <cellStyle name="Table  - Style6 2 3 2 2 2 2" xfId="30192" xr:uid="{00000000-0005-0000-0000-000001760000}"/>
    <cellStyle name="Table  - Style6 2 3 2 2 2 2 2" xfId="30193" xr:uid="{00000000-0005-0000-0000-000002760000}"/>
    <cellStyle name="Table  - Style6 2 3 2 2 2 3" xfId="30194" xr:uid="{00000000-0005-0000-0000-000003760000}"/>
    <cellStyle name="Table  - Style6 2 3 2 2 2 3 2" xfId="30195" xr:uid="{00000000-0005-0000-0000-000004760000}"/>
    <cellStyle name="Table  - Style6 2 3 2 2 2 4" xfId="30196" xr:uid="{00000000-0005-0000-0000-000005760000}"/>
    <cellStyle name="Table  - Style6 2 3 2 2 2 4 2" xfId="30197" xr:uid="{00000000-0005-0000-0000-000006760000}"/>
    <cellStyle name="Table  - Style6 2 3 2 2 2 5" xfId="30198" xr:uid="{00000000-0005-0000-0000-000007760000}"/>
    <cellStyle name="Table  - Style6 2 3 2 2 2 5 2" xfId="30199" xr:uid="{00000000-0005-0000-0000-000008760000}"/>
    <cellStyle name="Table  - Style6 2 3 2 2 2 6" xfId="30200" xr:uid="{00000000-0005-0000-0000-000009760000}"/>
    <cellStyle name="Table  - Style6 2 3 2 2 3" xfId="30201" xr:uid="{00000000-0005-0000-0000-00000A760000}"/>
    <cellStyle name="Table  - Style6 2 3 2 2 3 2" xfId="30202" xr:uid="{00000000-0005-0000-0000-00000B760000}"/>
    <cellStyle name="Table  - Style6 2 3 2 2 4" xfId="30203" xr:uid="{00000000-0005-0000-0000-00000C760000}"/>
    <cellStyle name="Table  - Style6 2 3 2 2 4 2" xfId="30204" xr:uid="{00000000-0005-0000-0000-00000D760000}"/>
    <cellStyle name="Table  - Style6 2 3 2 2 5" xfId="30205" xr:uid="{00000000-0005-0000-0000-00000E760000}"/>
    <cellStyle name="Table  - Style6 2 3 2 2 5 2" xfId="30206" xr:uid="{00000000-0005-0000-0000-00000F760000}"/>
    <cellStyle name="Table  - Style6 2 3 2 2 6" xfId="30207" xr:uid="{00000000-0005-0000-0000-000010760000}"/>
    <cellStyle name="Table  - Style6 2 3 2 2 6 2" xfId="30208" xr:uid="{00000000-0005-0000-0000-000011760000}"/>
    <cellStyle name="Table  - Style6 2 3 2 2 7" xfId="30209" xr:uid="{00000000-0005-0000-0000-000012760000}"/>
    <cellStyle name="Table  - Style6 2 3 2 2 7 2" xfId="30210" xr:uid="{00000000-0005-0000-0000-000013760000}"/>
    <cellStyle name="Table  - Style6 2 3 2 2 8" xfId="30211" xr:uid="{00000000-0005-0000-0000-000014760000}"/>
    <cellStyle name="Table  - Style6 2 3 2 2 8 2" xfId="30212" xr:uid="{00000000-0005-0000-0000-000015760000}"/>
    <cellStyle name="Table  - Style6 2 3 2 2 9" xfId="30213" xr:uid="{00000000-0005-0000-0000-000016760000}"/>
    <cellStyle name="Table  - Style6 2 3 2 3" xfId="30214" xr:uid="{00000000-0005-0000-0000-000017760000}"/>
    <cellStyle name="Table  - Style6 2 3 2 3 2" xfId="30215" xr:uid="{00000000-0005-0000-0000-000018760000}"/>
    <cellStyle name="Table  - Style6 2 3 2 3 2 2" xfId="30216" xr:uid="{00000000-0005-0000-0000-000019760000}"/>
    <cellStyle name="Table  - Style6 2 3 2 3 2 2 2" xfId="30217" xr:uid="{00000000-0005-0000-0000-00001A760000}"/>
    <cellStyle name="Table  - Style6 2 3 2 3 2 3" xfId="30218" xr:uid="{00000000-0005-0000-0000-00001B760000}"/>
    <cellStyle name="Table  - Style6 2 3 2 3 2 3 2" xfId="30219" xr:uid="{00000000-0005-0000-0000-00001C760000}"/>
    <cellStyle name="Table  - Style6 2 3 2 3 2 4" xfId="30220" xr:uid="{00000000-0005-0000-0000-00001D760000}"/>
    <cellStyle name="Table  - Style6 2 3 2 3 3" xfId="30221" xr:uid="{00000000-0005-0000-0000-00001E760000}"/>
    <cellStyle name="Table  - Style6 2 3 2 3 3 2" xfId="30222" xr:uid="{00000000-0005-0000-0000-00001F760000}"/>
    <cellStyle name="Table  - Style6 2 3 2 3 4" xfId="30223" xr:uid="{00000000-0005-0000-0000-000020760000}"/>
    <cellStyle name="Table  - Style6 2 3 2 3 4 2" xfId="30224" xr:uid="{00000000-0005-0000-0000-000021760000}"/>
    <cellStyle name="Table  - Style6 2 3 2 3 5" xfId="30225" xr:uid="{00000000-0005-0000-0000-000022760000}"/>
    <cellStyle name="Table  - Style6 2 3 2 3 5 2" xfId="30226" xr:uid="{00000000-0005-0000-0000-000023760000}"/>
    <cellStyle name="Table  - Style6 2 3 2 3 6" xfId="30227" xr:uid="{00000000-0005-0000-0000-000024760000}"/>
    <cellStyle name="Table  - Style6 2 3 2 3 6 2" xfId="30228" xr:uid="{00000000-0005-0000-0000-000025760000}"/>
    <cellStyle name="Table  - Style6 2 3 2 3 7" xfId="30229" xr:uid="{00000000-0005-0000-0000-000026760000}"/>
    <cellStyle name="Table  - Style6 2 3 2 3 8" xfId="30230" xr:uid="{00000000-0005-0000-0000-000027760000}"/>
    <cellStyle name="Table  - Style6 2 3 2 4" xfId="30231" xr:uid="{00000000-0005-0000-0000-000028760000}"/>
    <cellStyle name="Table  - Style6 2 3 2 4 2" xfId="30232" xr:uid="{00000000-0005-0000-0000-000029760000}"/>
    <cellStyle name="Table  - Style6 2 3 2 5" xfId="30233" xr:uid="{00000000-0005-0000-0000-00002A760000}"/>
    <cellStyle name="Table  - Style6 2 3 2 5 2" xfId="30234" xr:uid="{00000000-0005-0000-0000-00002B760000}"/>
    <cellStyle name="Table  - Style6 2 3 2 6" xfId="30235" xr:uid="{00000000-0005-0000-0000-00002C760000}"/>
    <cellStyle name="Table  - Style6 2 3 2 6 2" xfId="30236" xr:uid="{00000000-0005-0000-0000-00002D760000}"/>
    <cellStyle name="Table  - Style6 2 3 2 7" xfId="30237" xr:uid="{00000000-0005-0000-0000-00002E760000}"/>
    <cellStyle name="Table  - Style6 2 3 2 7 2" xfId="30238" xr:uid="{00000000-0005-0000-0000-00002F760000}"/>
    <cellStyle name="Table  - Style6 2 3 2 8" xfId="30239" xr:uid="{00000000-0005-0000-0000-000030760000}"/>
    <cellStyle name="Table  - Style6 2 3 2 8 2" xfId="30240" xr:uid="{00000000-0005-0000-0000-000031760000}"/>
    <cellStyle name="Table  - Style6 2 3 2 9" xfId="30241" xr:uid="{00000000-0005-0000-0000-000032760000}"/>
    <cellStyle name="Table  - Style6 2 3 2 9 2" xfId="30242" xr:uid="{00000000-0005-0000-0000-000033760000}"/>
    <cellStyle name="Table  - Style6 2 3 3" xfId="30243" xr:uid="{00000000-0005-0000-0000-000034760000}"/>
    <cellStyle name="Table  - Style6 2 3 3 10" xfId="30244" xr:uid="{00000000-0005-0000-0000-000035760000}"/>
    <cellStyle name="Table  - Style6 2 3 3 2" xfId="30245" xr:uid="{00000000-0005-0000-0000-000036760000}"/>
    <cellStyle name="Table  - Style6 2 3 3 2 2" xfId="30246" xr:uid="{00000000-0005-0000-0000-000037760000}"/>
    <cellStyle name="Table  - Style6 2 3 3 2 2 2" xfId="30247" xr:uid="{00000000-0005-0000-0000-000038760000}"/>
    <cellStyle name="Table  - Style6 2 3 3 2 3" xfId="30248" xr:uid="{00000000-0005-0000-0000-000039760000}"/>
    <cellStyle name="Table  - Style6 2 3 3 2 3 2" xfId="30249" xr:uid="{00000000-0005-0000-0000-00003A760000}"/>
    <cellStyle name="Table  - Style6 2 3 3 2 4" xfId="30250" xr:uid="{00000000-0005-0000-0000-00003B760000}"/>
    <cellStyle name="Table  - Style6 2 3 3 2 4 2" xfId="30251" xr:uid="{00000000-0005-0000-0000-00003C760000}"/>
    <cellStyle name="Table  - Style6 2 3 3 2 5" xfId="30252" xr:uid="{00000000-0005-0000-0000-00003D760000}"/>
    <cellStyle name="Table  - Style6 2 3 3 2 5 2" xfId="30253" xr:uid="{00000000-0005-0000-0000-00003E760000}"/>
    <cellStyle name="Table  - Style6 2 3 3 2 6" xfId="30254" xr:uid="{00000000-0005-0000-0000-00003F760000}"/>
    <cellStyle name="Table  - Style6 2 3 3 3" xfId="30255" xr:uid="{00000000-0005-0000-0000-000040760000}"/>
    <cellStyle name="Table  - Style6 2 3 3 3 2" xfId="30256" xr:uid="{00000000-0005-0000-0000-000041760000}"/>
    <cellStyle name="Table  - Style6 2 3 3 4" xfId="30257" xr:uid="{00000000-0005-0000-0000-000042760000}"/>
    <cellStyle name="Table  - Style6 2 3 3 4 2" xfId="30258" xr:uid="{00000000-0005-0000-0000-000043760000}"/>
    <cellStyle name="Table  - Style6 2 3 3 5" xfId="30259" xr:uid="{00000000-0005-0000-0000-000044760000}"/>
    <cellStyle name="Table  - Style6 2 3 3 5 2" xfId="30260" xr:uid="{00000000-0005-0000-0000-000045760000}"/>
    <cellStyle name="Table  - Style6 2 3 3 6" xfId="30261" xr:uid="{00000000-0005-0000-0000-000046760000}"/>
    <cellStyle name="Table  - Style6 2 3 3 6 2" xfId="30262" xr:uid="{00000000-0005-0000-0000-000047760000}"/>
    <cellStyle name="Table  - Style6 2 3 3 7" xfId="30263" xr:uid="{00000000-0005-0000-0000-000048760000}"/>
    <cellStyle name="Table  - Style6 2 3 3 7 2" xfId="30264" xr:uid="{00000000-0005-0000-0000-000049760000}"/>
    <cellStyle name="Table  - Style6 2 3 3 8" xfId="30265" xr:uid="{00000000-0005-0000-0000-00004A760000}"/>
    <cellStyle name="Table  - Style6 2 3 3 8 2" xfId="30266" xr:uid="{00000000-0005-0000-0000-00004B760000}"/>
    <cellStyle name="Table  - Style6 2 3 3 9" xfId="30267" xr:uid="{00000000-0005-0000-0000-00004C760000}"/>
    <cellStyle name="Table  - Style6 2 3 3 9 2" xfId="30268" xr:uid="{00000000-0005-0000-0000-00004D760000}"/>
    <cellStyle name="Table  - Style6 2 3 4" xfId="30269" xr:uid="{00000000-0005-0000-0000-00004E760000}"/>
    <cellStyle name="Table  - Style6 2 3 4 2" xfId="30270" xr:uid="{00000000-0005-0000-0000-00004F760000}"/>
    <cellStyle name="Table  - Style6 2 3 4 2 2" xfId="30271" xr:uid="{00000000-0005-0000-0000-000050760000}"/>
    <cellStyle name="Table  - Style6 2 3 4 2 2 2" xfId="30272" xr:uid="{00000000-0005-0000-0000-000051760000}"/>
    <cellStyle name="Table  - Style6 2 3 4 2 3" xfId="30273" xr:uid="{00000000-0005-0000-0000-000052760000}"/>
    <cellStyle name="Table  - Style6 2 3 4 2 3 2" xfId="30274" xr:uid="{00000000-0005-0000-0000-000053760000}"/>
    <cellStyle name="Table  - Style6 2 3 4 2 4" xfId="30275" xr:uid="{00000000-0005-0000-0000-000054760000}"/>
    <cellStyle name="Table  - Style6 2 3 4 3" xfId="30276" xr:uid="{00000000-0005-0000-0000-000055760000}"/>
    <cellStyle name="Table  - Style6 2 3 4 3 2" xfId="30277" xr:uid="{00000000-0005-0000-0000-000056760000}"/>
    <cellStyle name="Table  - Style6 2 3 4 4" xfId="30278" xr:uid="{00000000-0005-0000-0000-000057760000}"/>
    <cellStyle name="Table  - Style6 2 3 4 4 2" xfId="30279" xr:uid="{00000000-0005-0000-0000-000058760000}"/>
    <cellStyle name="Table  - Style6 2 3 4 5" xfId="30280" xr:uid="{00000000-0005-0000-0000-000059760000}"/>
    <cellStyle name="Table  - Style6 2 3 4 5 2" xfId="30281" xr:uid="{00000000-0005-0000-0000-00005A760000}"/>
    <cellStyle name="Table  - Style6 2 3 4 6" xfId="30282" xr:uid="{00000000-0005-0000-0000-00005B760000}"/>
    <cellStyle name="Table  - Style6 2 3 4 6 2" xfId="30283" xr:uid="{00000000-0005-0000-0000-00005C760000}"/>
    <cellStyle name="Table  - Style6 2 3 4 7" xfId="30284" xr:uid="{00000000-0005-0000-0000-00005D760000}"/>
    <cellStyle name="Table  - Style6 2 3 4 7 2" xfId="30285" xr:uid="{00000000-0005-0000-0000-00005E760000}"/>
    <cellStyle name="Table  - Style6 2 3 4 8" xfId="30286" xr:uid="{00000000-0005-0000-0000-00005F760000}"/>
    <cellStyle name="Table  - Style6 2 3 4 9" xfId="30287" xr:uid="{00000000-0005-0000-0000-000060760000}"/>
    <cellStyle name="Table  - Style6 2 3 5" xfId="30288" xr:uid="{00000000-0005-0000-0000-000061760000}"/>
    <cellStyle name="Table  - Style6 2 3 5 2" xfId="30289" xr:uid="{00000000-0005-0000-0000-000062760000}"/>
    <cellStyle name="Table  - Style6 2 3 5 3" xfId="30290" xr:uid="{00000000-0005-0000-0000-000063760000}"/>
    <cellStyle name="Table  - Style6 2 3 6" xfId="30291" xr:uid="{00000000-0005-0000-0000-000064760000}"/>
    <cellStyle name="Table  - Style6 2 3 6 2" xfId="30292" xr:uid="{00000000-0005-0000-0000-000065760000}"/>
    <cellStyle name="Table  - Style6 2 3 7" xfId="30293" xr:uid="{00000000-0005-0000-0000-000066760000}"/>
    <cellStyle name="Table  - Style6 2 3 7 2" xfId="30294" xr:uid="{00000000-0005-0000-0000-000067760000}"/>
    <cellStyle name="Table  - Style6 2 3 8" xfId="30295" xr:uid="{00000000-0005-0000-0000-000068760000}"/>
    <cellStyle name="Table  - Style6 2 3 8 2" xfId="30296" xr:uid="{00000000-0005-0000-0000-000069760000}"/>
    <cellStyle name="Table  - Style6 2 3 9" xfId="30297" xr:uid="{00000000-0005-0000-0000-00006A760000}"/>
    <cellStyle name="Table  - Style6 2 3 9 2" xfId="30298" xr:uid="{00000000-0005-0000-0000-00006B760000}"/>
    <cellStyle name="Table  - Style6 2 4" xfId="30299" xr:uid="{00000000-0005-0000-0000-00006C760000}"/>
    <cellStyle name="Table  - Style6 2 4 10" xfId="30300" xr:uid="{00000000-0005-0000-0000-00006D760000}"/>
    <cellStyle name="Table  - Style6 2 4 11" xfId="30301" xr:uid="{00000000-0005-0000-0000-00006E760000}"/>
    <cellStyle name="Table  - Style6 2 4 2" xfId="30302" xr:uid="{00000000-0005-0000-0000-00006F760000}"/>
    <cellStyle name="Table  - Style6 2 4 2 2" xfId="30303" xr:uid="{00000000-0005-0000-0000-000070760000}"/>
    <cellStyle name="Table  - Style6 2 4 2 2 2" xfId="30304" xr:uid="{00000000-0005-0000-0000-000071760000}"/>
    <cellStyle name="Table  - Style6 2 4 2 2 2 2" xfId="30305" xr:uid="{00000000-0005-0000-0000-000072760000}"/>
    <cellStyle name="Table  - Style6 2 4 2 2 2 2 2" xfId="30306" xr:uid="{00000000-0005-0000-0000-000073760000}"/>
    <cellStyle name="Table  - Style6 2 4 2 2 2 3" xfId="30307" xr:uid="{00000000-0005-0000-0000-000074760000}"/>
    <cellStyle name="Table  - Style6 2 4 2 2 2 3 2" xfId="30308" xr:uid="{00000000-0005-0000-0000-000075760000}"/>
    <cellStyle name="Table  - Style6 2 4 2 2 2 4" xfId="30309" xr:uid="{00000000-0005-0000-0000-000076760000}"/>
    <cellStyle name="Table  - Style6 2 4 2 2 3" xfId="30310" xr:uid="{00000000-0005-0000-0000-000077760000}"/>
    <cellStyle name="Table  - Style6 2 4 2 2 3 2" xfId="30311" xr:uid="{00000000-0005-0000-0000-000078760000}"/>
    <cellStyle name="Table  - Style6 2 4 2 2 4" xfId="30312" xr:uid="{00000000-0005-0000-0000-000079760000}"/>
    <cellStyle name="Table  - Style6 2 4 2 2 4 2" xfId="30313" xr:uid="{00000000-0005-0000-0000-00007A760000}"/>
    <cellStyle name="Table  - Style6 2 4 2 2 5" xfId="30314" xr:uid="{00000000-0005-0000-0000-00007B760000}"/>
    <cellStyle name="Table  - Style6 2 4 2 2 5 2" xfId="30315" xr:uid="{00000000-0005-0000-0000-00007C760000}"/>
    <cellStyle name="Table  - Style6 2 4 2 2 6" xfId="30316" xr:uid="{00000000-0005-0000-0000-00007D760000}"/>
    <cellStyle name="Table  - Style6 2 4 2 3" xfId="30317" xr:uid="{00000000-0005-0000-0000-00007E760000}"/>
    <cellStyle name="Table  - Style6 2 4 2 3 2" xfId="30318" xr:uid="{00000000-0005-0000-0000-00007F760000}"/>
    <cellStyle name="Table  - Style6 2 4 2 3 2 2" xfId="30319" xr:uid="{00000000-0005-0000-0000-000080760000}"/>
    <cellStyle name="Table  - Style6 2 4 2 3 3" xfId="30320" xr:uid="{00000000-0005-0000-0000-000081760000}"/>
    <cellStyle name="Table  - Style6 2 4 2 3 3 2" xfId="30321" xr:uid="{00000000-0005-0000-0000-000082760000}"/>
    <cellStyle name="Table  - Style6 2 4 2 3 4" xfId="30322" xr:uid="{00000000-0005-0000-0000-000083760000}"/>
    <cellStyle name="Table  - Style6 2 4 2 3 5" xfId="30323" xr:uid="{00000000-0005-0000-0000-000084760000}"/>
    <cellStyle name="Table  - Style6 2 4 2 4" xfId="30324" xr:uid="{00000000-0005-0000-0000-000085760000}"/>
    <cellStyle name="Table  - Style6 2 4 2 4 2" xfId="30325" xr:uid="{00000000-0005-0000-0000-000086760000}"/>
    <cellStyle name="Table  - Style6 2 4 2 5" xfId="30326" xr:uid="{00000000-0005-0000-0000-000087760000}"/>
    <cellStyle name="Table  - Style6 2 4 2 5 2" xfId="30327" xr:uid="{00000000-0005-0000-0000-000088760000}"/>
    <cellStyle name="Table  - Style6 2 4 2 6" xfId="30328" xr:uid="{00000000-0005-0000-0000-000089760000}"/>
    <cellStyle name="Table  - Style6 2 4 2 6 2" xfId="30329" xr:uid="{00000000-0005-0000-0000-00008A760000}"/>
    <cellStyle name="Table  - Style6 2 4 2 7" xfId="30330" xr:uid="{00000000-0005-0000-0000-00008B760000}"/>
    <cellStyle name="Table  - Style6 2 4 2 7 2" xfId="30331" xr:uid="{00000000-0005-0000-0000-00008C760000}"/>
    <cellStyle name="Table  - Style6 2 4 2 8" xfId="30332" xr:uid="{00000000-0005-0000-0000-00008D760000}"/>
    <cellStyle name="Table  - Style6 2 4 2 8 2" xfId="30333" xr:uid="{00000000-0005-0000-0000-00008E760000}"/>
    <cellStyle name="Table  - Style6 2 4 2 9" xfId="30334" xr:uid="{00000000-0005-0000-0000-00008F760000}"/>
    <cellStyle name="Table  - Style6 2 4 3" xfId="30335" xr:uid="{00000000-0005-0000-0000-000090760000}"/>
    <cellStyle name="Table  - Style6 2 4 3 2" xfId="30336" xr:uid="{00000000-0005-0000-0000-000091760000}"/>
    <cellStyle name="Table  - Style6 2 4 3 2 2" xfId="30337" xr:uid="{00000000-0005-0000-0000-000092760000}"/>
    <cellStyle name="Table  - Style6 2 4 3 2 2 2" xfId="30338" xr:uid="{00000000-0005-0000-0000-000093760000}"/>
    <cellStyle name="Table  - Style6 2 4 3 2 3" xfId="30339" xr:uid="{00000000-0005-0000-0000-000094760000}"/>
    <cellStyle name="Table  - Style6 2 4 3 2 3 2" xfId="30340" xr:uid="{00000000-0005-0000-0000-000095760000}"/>
    <cellStyle name="Table  - Style6 2 4 3 2 4" xfId="30341" xr:uid="{00000000-0005-0000-0000-000096760000}"/>
    <cellStyle name="Table  - Style6 2 4 3 2 4 2" xfId="30342" xr:uid="{00000000-0005-0000-0000-000097760000}"/>
    <cellStyle name="Table  - Style6 2 4 3 2 5" xfId="30343" xr:uid="{00000000-0005-0000-0000-000098760000}"/>
    <cellStyle name="Table  - Style6 2 4 3 3" xfId="30344" xr:uid="{00000000-0005-0000-0000-000099760000}"/>
    <cellStyle name="Table  - Style6 2 4 3 3 2" xfId="30345" xr:uid="{00000000-0005-0000-0000-00009A760000}"/>
    <cellStyle name="Table  - Style6 2 4 3 4" xfId="30346" xr:uid="{00000000-0005-0000-0000-00009B760000}"/>
    <cellStyle name="Table  - Style6 2 4 3 4 2" xfId="30347" xr:uid="{00000000-0005-0000-0000-00009C760000}"/>
    <cellStyle name="Table  - Style6 2 4 3 5" xfId="30348" xr:uid="{00000000-0005-0000-0000-00009D760000}"/>
    <cellStyle name="Table  - Style6 2 4 3 5 2" xfId="30349" xr:uid="{00000000-0005-0000-0000-00009E760000}"/>
    <cellStyle name="Table  - Style6 2 4 3 6" xfId="30350" xr:uid="{00000000-0005-0000-0000-00009F760000}"/>
    <cellStyle name="Table  - Style6 2 4 3 6 2" xfId="30351" xr:uid="{00000000-0005-0000-0000-0000A0760000}"/>
    <cellStyle name="Table  - Style6 2 4 3 7" xfId="30352" xr:uid="{00000000-0005-0000-0000-0000A1760000}"/>
    <cellStyle name="Table  - Style6 2 4 4" xfId="30353" xr:uid="{00000000-0005-0000-0000-0000A2760000}"/>
    <cellStyle name="Table  - Style6 2 4 4 2" xfId="30354" xr:uid="{00000000-0005-0000-0000-0000A3760000}"/>
    <cellStyle name="Table  - Style6 2 4 4 2 2" xfId="30355" xr:uid="{00000000-0005-0000-0000-0000A4760000}"/>
    <cellStyle name="Table  - Style6 2 4 4 3" xfId="30356" xr:uid="{00000000-0005-0000-0000-0000A5760000}"/>
    <cellStyle name="Table  - Style6 2 4 4 3 2" xfId="30357" xr:uid="{00000000-0005-0000-0000-0000A6760000}"/>
    <cellStyle name="Table  - Style6 2 4 4 4" xfId="30358" xr:uid="{00000000-0005-0000-0000-0000A7760000}"/>
    <cellStyle name="Table  - Style6 2 4 4 4 2" xfId="30359" xr:uid="{00000000-0005-0000-0000-0000A8760000}"/>
    <cellStyle name="Table  - Style6 2 4 4 5" xfId="30360" xr:uid="{00000000-0005-0000-0000-0000A9760000}"/>
    <cellStyle name="Table  - Style6 2 4 4 6" xfId="30361" xr:uid="{00000000-0005-0000-0000-0000AA760000}"/>
    <cellStyle name="Table  - Style6 2 4 5" xfId="30362" xr:uid="{00000000-0005-0000-0000-0000AB760000}"/>
    <cellStyle name="Table  - Style6 2 4 5 2" xfId="30363" xr:uid="{00000000-0005-0000-0000-0000AC760000}"/>
    <cellStyle name="Table  - Style6 2 4 5 3" xfId="30364" xr:uid="{00000000-0005-0000-0000-0000AD760000}"/>
    <cellStyle name="Table  - Style6 2 4 6" xfId="30365" xr:uid="{00000000-0005-0000-0000-0000AE760000}"/>
    <cellStyle name="Table  - Style6 2 4 6 2" xfId="30366" xr:uid="{00000000-0005-0000-0000-0000AF760000}"/>
    <cellStyle name="Table  - Style6 2 4 7" xfId="30367" xr:uid="{00000000-0005-0000-0000-0000B0760000}"/>
    <cellStyle name="Table  - Style6 2 4 7 2" xfId="30368" xr:uid="{00000000-0005-0000-0000-0000B1760000}"/>
    <cellStyle name="Table  - Style6 2 4 8" xfId="30369" xr:uid="{00000000-0005-0000-0000-0000B2760000}"/>
    <cellStyle name="Table  - Style6 2 4 8 2" xfId="30370" xr:uid="{00000000-0005-0000-0000-0000B3760000}"/>
    <cellStyle name="Table  - Style6 2 4 9" xfId="30371" xr:uid="{00000000-0005-0000-0000-0000B4760000}"/>
    <cellStyle name="Table  - Style6 2 5" xfId="30372" xr:uid="{00000000-0005-0000-0000-0000B5760000}"/>
    <cellStyle name="Table  - Style6 2 5 10" xfId="30373" xr:uid="{00000000-0005-0000-0000-0000B6760000}"/>
    <cellStyle name="Table  - Style6 2 5 10 2" xfId="30374" xr:uid="{00000000-0005-0000-0000-0000B7760000}"/>
    <cellStyle name="Table  - Style6 2 5 11" xfId="30375" xr:uid="{00000000-0005-0000-0000-0000B8760000}"/>
    <cellStyle name="Table  - Style6 2 5 2" xfId="30376" xr:uid="{00000000-0005-0000-0000-0000B9760000}"/>
    <cellStyle name="Table  - Style6 2 5 2 2" xfId="30377" xr:uid="{00000000-0005-0000-0000-0000BA760000}"/>
    <cellStyle name="Table  - Style6 2 5 2 2 2" xfId="30378" xr:uid="{00000000-0005-0000-0000-0000BB760000}"/>
    <cellStyle name="Table  - Style6 2 5 2 2 2 2" xfId="30379" xr:uid="{00000000-0005-0000-0000-0000BC760000}"/>
    <cellStyle name="Table  - Style6 2 5 2 2 3" xfId="30380" xr:uid="{00000000-0005-0000-0000-0000BD760000}"/>
    <cellStyle name="Table  - Style6 2 5 2 2 3 2" xfId="30381" xr:uid="{00000000-0005-0000-0000-0000BE760000}"/>
    <cellStyle name="Table  - Style6 2 5 2 2 4" xfId="30382" xr:uid="{00000000-0005-0000-0000-0000BF760000}"/>
    <cellStyle name="Table  - Style6 2 5 2 3" xfId="30383" xr:uid="{00000000-0005-0000-0000-0000C0760000}"/>
    <cellStyle name="Table  - Style6 2 5 2 3 2" xfId="30384" xr:uid="{00000000-0005-0000-0000-0000C1760000}"/>
    <cellStyle name="Table  - Style6 2 5 2 4" xfId="30385" xr:uid="{00000000-0005-0000-0000-0000C2760000}"/>
    <cellStyle name="Table  - Style6 2 5 2 4 2" xfId="30386" xr:uid="{00000000-0005-0000-0000-0000C3760000}"/>
    <cellStyle name="Table  - Style6 2 5 2 5" xfId="30387" xr:uid="{00000000-0005-0000-0000-0000C4760000}"/>
    <cellStyle name="Table  - Style6 2 5 2 5 2" xfId="30388" xr:uid="{00000000-0005-0000-0000-0000C5760000}"/>
    <cellStyle name="Table  - Style6 2 5 2 6" xfId="30389" xr:uid="{00000000-0005-0000-0000-0000C6760000}"/>
    <cellStyle name="Table  - Style6 2 5 2 6 2" xfId="30390" xr:uid="{00000000-0005-0000-0000-0000C7760000}"/>
    <cellStyle name="Table  - Style6 2 5 2 7" xfId="30391" xr:uid="{00000000-0005-0000-0000-0000C8760000}"/>
    <cellStyle name="Table  - Style6 2 5 2 7 2" xfId="30392" xr:uid="{00000000-0005-0000-0000-0000C9760000}"/>
    <cellStyle name="Table  - Style6 2 5 2 8" xfId="30393" xr:uid="{00000000-0005-0000-0000-0000CA760000}"/>
    <cellStyle name="Table  - Style6 2 5 3" xfId="30394" xr:uid="{00000000-0005-0000-0000-0000CB760000}"/>
    <cellStyle name="Table  - Style6 2 5 3 2" xfId="30395" xr:uid="{00000000-0005-0000-0000-0000CC760000}"/>
    <cellStyle name="Table  - Style6 2 5 3 2 2" xfId="30396" xr:uid="{00000000-0005-0000-0000-0000CD760000}"/>
    <cellStyle name="Table  - Style6 2 5 3 3" xfId="30397" xr:uid="{00000000-0005-0000-0000-0000CE760000}"/>
    <cellStyle name="Table  - Style6 2 5 3 3 2" xfId="30398" xr:uid="{00000000-0005-0000-0000-0000CF760000}"/>
    <cellStyle name="Table  - Style6 2 5 3 4" xfId="30399" xr:uid="{00000000-0005-0000-0000-0000D0760000}"/>
    <cellStyle name="Table  - Style6 2 5 3 4 2" xfId="30400" xr:uid="{00000000-0005-0000-0000-0000D1760000}"/>
    <cellStyle name="Table  - Style6 2 5 3 5" xfId="30401" xr:uid="{00000000-0005-0000-0000-0000D2760000}"/>
    <cellStyle name="Table  - Style6 2 5 3 6" xfId="30402" xr:uid="{00000000-0005-0000-0000-0000D3760000}"/>
    <cellStyle name="Table  - Style6 2 5 4" xfId="30403" xr:uid="{00000000-0005-0000-0000-0000D4760000}"/>
    <cellStyle name="Table  - Style6 2 5 4 2" xfId="30404" xr:uid="{00000000-0005-0000-0000-0000D5760000}"/>
    <cellStyle name="Table  - Style6 2 5 4 3" xfId="30405" xr:uid="{00000000-0005-0000-0000-0000D6760000}"/>
    <cellStyle name="Table  - Style6 2 5 5" xfId="30406" xr:uid="{00000000-0005-0000-0000-0000D7760000}"/>
    <cellStyle name="Table  - Style6 2 5 5 2" xfId="30407" xr:uid="{00000000-0005-0000-0000-0000D8760000}"/>
    <cellStyle name="Table  - Style6 2 5 6" xfId="30408" xr:uid="{00000000-0005-0000-0000-0000D9760000}"/>
    <cellStyle name="Table  - Style6 2 5 6 2" xfId="30409" xr:uid="{00000000-0005-0000-0000-0000DA760000}"/>
    <cellStyle name="Table  - Style6 2 5 7" xfId="30410" xr:uid="{00000000-0005-0000-0000-0000DB760000}"/>
    <cellStyle name="Table  - Style6 2 5 7 2" xfId="30411" xr:uid="{00000000-0005-0000-0000-0000DC760000}"/>
    <cellStyle name="Table  - Style6 2 5 8" xfId="30412" xr:uid="{00000000-0005-0000-0000-0000DD760000}"/>
    <cellStyle name="Table  - Style6 2 5 8 2" xfId="30413" xr:uid="{00000000-0005-0000-0000-0000DE760000}"/>
    <cellStyle name="Table  - Style6 2 5 9" xfId="30414" xr:uid="{00000000-0005-0000-0000-0000DF760000}"/>
    <cellStyle name="Table  - Style6 2 5 9 2" xfId="30415" xr:uid="{00000000-0005-0000-0000-0000E0760000}"/>
    <cellStyle name="Table  - Style6 2 6" xfId="30416" xr:uid="{00000000-0005-0000-0000-0000E1760000}"/>
    <cellStyle name="Table  - Style6 2 6 2" xfId="30417" xr:uid="{00000000-0005-0000-0000-0000E2760000}"/>
    <cellStyle name="Table  - Style6 2 6 2 2" xfId="30418" xr:uid="{00000000-0005-0000-0000-0000E3760000}"/>
    <cellStyle name="Table  - Style6 2 6 2 2 2" xfId="30419" xr:uid="{00000000-0005-0000-0000-0000E4760000}"/>
    <cellStyle name="Table  - Style6 2 6 2 3" xfId="30420" xr:uid="{00000000-0005-0000-0000-0000E5760000}"/>
    <cellStyle name="Table  - Style6 2 6 2 3 2" xfId="30421" xr:uid="{00000000-0005-0000-0000-0000E6760000}"/>
    <cellStyle name="Table  - Style6 2 6 2 4" xfId="30422" xr:uid="{00000000-0005-0000-0000-0000E7760000}"/>
    <cellStyle name="Table  - Style6 2 6 2 5" xfId="30423" xr:uid="{00000000-0005-0000-0000-0000E8760000}"/>
    <cellStyle name="Table  - Style6 2 6 3" xfId="30424" xr:uid="{00000000-0005-0000-0000-0000E9760000}"/>
    <cellStyle name="Table  - Style6 2 6 3 2" xfId="30425" xr:uid="{00000000-0005-0000-0000-0000EA760000}"/>
    <cellStyle name="Table  - Style6 2 6 4" xfId="30426" xr:uid="{00000000-0005-0000-0000-0000EB760000}"/>
    <cellStyle name="Table  - Style6 2 6 4 2" xfId="30427" xr:uid="{00000000-0005-0000-0000-0000EC760000}"/>
    <cellStyle name="Table  - Style6 2 6 5" xfId="30428" xr:uid="{00000000-0005-0000-0000-0000ED760000}"/>
    <cellStyle name="Table  - Style6 2 6 5 2" xfId="30429" xr:uid="{00000000-0005-0000-0000-0000EE760000}"/>
    <cellStyle name="Table  - Style6 2 6 6" xfId="30430" xr:uid="{00000000-0005-0000-0000-0000EF760000}"/>
    <cellStyle name="Table  - Style6 2 6 6 2" xfId="30431" xr:uid="{00000000-0005-0000-0000-0000F0760000}"/>
    <cellStyle name="Table  - Style6 2 6 7" xfId="30432" xr:uid="{00000000-0005-0000-0000-0000F1760000}"/>
    <cellStyle name="Table  - Style6 2 6 7 2" xfId="30433" xr:uid="{00000000-0005-0000-0000-0000F2760000}"/>
    <cellStyle name="Table  - Style6 2 6 8" xfId="30434" xr:uid="{00000000-0005-0000-0000-0000F3760000}"/>
    <cellStyle name="Table  - Style6 2 7" xfId="30435" xr:uid="{00000000-0005-0000-0000-0000F4760000}"/>
    <cellStyle name="Table  - Style6 2 7 2" xfId="30436" xr:uid="{00000000-0005-0000-0000-0000F5760000}"/>
    <cellStyle name="Table  - Style6 2 7 3" xfId="30437" xr:uid="{00000000-0005-0000-0000-0000F6760000}"/>
    <cellStyle name="Table  - Style6 2 8" xfId="30438" xr:uid="{00000000-0005-0000-0000-0000F7760000}"/>
    <cellStyle name="Table  - Style6 2 8 2" xfId="30439" xr:uid="{00000000-0005-0000-0000-0000F8760000}"/>
    <cellStyle name="Table  - Style6 2 9" xfId="30440" xr:uid="{00000000-0005-0000-0000-0000F9760000}"/>
    <cellStyle name="Table  - Style6 3" xfId="30441" xr:uid="{00000000-0005-0000-0000-0000FA760000}"/>
    <cellStyle name="Table  - Style6 3 10" xfId="30442" xr:uid="{00000000-0005-0000-0000-0000FB760000}"/>
    <cellStyle name="Table  - Style6 3 11" xfId="30443" xr:uid="{00000000-0005-0000-0000-0000FC760000}"/>
    <cellStyle name="Table  - Style6 3 12" xfId="30444" xr:uid="{00000000-0005-0000-0000-0000FD760000}"/>
    <cellStyle name="Table  - Style6 3 13" xfId="30445" xr:uid="{00000000-0005-0000-0000-0000FE760000}"/>
    <cellStyle name="Table  - Style6 3 2" xfId="30446" xr:uid="{00000000-0005-0000-0000-0000FF760000}"/>
    <cellStyle name="Table  - Style6 3 2 10" xfId="30447" xr:uid="{00000000-0005-0000-0000-000000770000}"/>
    <cellStyle name="Table  - Style6 3 2 10 2" xfId="30448" xr:uid="{00000000-0005-0000-0000-000001770000}"/>
    <cellStyle name="Table  - Style6 3 2 10 2 2" xfId="30449" xr:uid="{00000000-0005-0000-0000-000002770000}"/>
    <cellStyle name="Table  - Style6 3 2 10 2 3" xfId="30450" xr:uid="{00000000-0005-0000-0000-000003770000}"/>
    <cellStyle name="Table  - Style6 3 2 10 2 4" xfId="30451" xr:uid="{00000000-0005-0000-0000-000004770000}"/>
    <cellStyle name="Table  - Style6 3 2 10 2 5" xfId="30452" xr:uid="{00000000-0005-0000-0000-000005770000}"/>
    <cellStyle name="Table  - Style6 3 2 10 2 6" xfId="30453" xr:uid="{00000000-0005-0000-0000-000006770000}"/>
    <cellStyle name="Table  - Style6 3 2 10 3" xfId="30454" xr:uid="{00000000-0005-0000-0000-000007770000}"/>
    <cellStyle name="Table  - Style6 3 2 10 3 2" xfId="30455" xr:uid="{00000000-0005-0000-0000-000008770000}"/>
    <cellStyle name="Table  - Style6 3 2 10 3 3" xfId="30456" xr:uid="{00000000-0005-0000-0000-000009770000}"/>
    <cellStyle name="Table  - Style6 3 2 10 3 4" xfId="30457" xr:uid="{00000000-0005-0000-0000-00000A770000}"/>
    <cellStyle name="Table  - Style6 3 2 10 3 5" xfId="30458" xr:uid="{00000000-0005-0000-0000-00000B770000}"/>
    <cellStyle name="Table  - Style6 3 2 10 3 6" xfId="30459" xr:uid="{00000000-0005-0000-0000-00000C770000}"/>
    <cellStyle name="Table  - Style6 3 2 10 4" xfId="30460" xr:uid="{00000000-0005-0000-0000-00000D770000}"/>
    <cellStyle name="Table  - Style6 3 2 10 5" xfId="30461" xr:uid="{00000000-0005-0000-0000-00000E770000}"/>
    <cellStyle name="Table  - Style6 3 2 10 6" xfId="30462" xr:uid="{00000000-0005-0000-0000-00000F770000}"/>
    <cellStyle name="Table  - Style6 3 2 10 7" xfId="30463" xr:uid="{00000000-0005-0000-0000-000010770000}"/>
    <cellStyle name="Table  - Style6 3 2 10 8" xfId="30464" xr:uid="{00000000-0005-0000-0000-000011770000}"/>
    <cellStyle name="Table  - Style6 3 2 11" xfId="30465" xr:uid="{00000000-0005-0000-0000-000012770000}"/>
    <cellStyle name="Table  - Style6 3 2 11 2" xfId="30466" xr:uid="{00000000-0005-0000-0000-000013770000}"/>
    <cellStyle name="Table  - Style6 3 2 11 3" xfId="30467" xr:uid="{00000000-0005-0000-0000-000014770000}"/>
    <cellStyle name="Table  - Style6 3 2 11 4" xfId="30468" xr:uid="{00000000-0005-0000-0000-000015770000}"/>
    <cellStyle name="Table  - Style6 3 2 11 5" xfId="30469" xr:uid="{00000000-0005-0000-0000-000016770000}"/>
    <cellStyle name="Table  - Style6 3 2 11 6" xfId="30470" xr:uid="{00000000-0005-0000-0000-000017770000}"/>
    <cellStyle name="Table  - Style6 3 2 12" xfId="30471" xr:uid="{00000000-0005-0000-0000-000018770000}"/>
    <cellStyle name="Table  - Style6 3 2 12 2" xfId="30472" xr:uid="{00000000-0005-0000-0000-000019770000}"/>
    <cellStyle name="Table  - Style6 3 2 12 3" xfId="30473" xr:uid="{00000000-0005-0000-0000-00001A770000}"/>
    <cellStyle name="Table  - Style6 3 2 12 4" xfId="30474" xr:uid="{00000000-0005-0000-0000-00001B770000}"/>
    <cellStyle name="Table  - Style6 3 2 12 5" xfId="30475" xr:uid="{00000000-0005-0000-0000-00001C770000}"/>
    <cellStyle name="Table  - Style6 3 2 12 6" xfId="30476" xr:uid="{00000000-0005-0000-0000-00001D770000}"/>
    <cellStyle name="Table  - Style6 3 2 13" xfId="30477" xr:uid="{00000000-0005-0000-0000-00001E770000}"/>
    <cellStyle name="Table  - Style6 3 2 14" xfId="30478" xr:uid="{00000000-0005-0000-0000-00001F770000}"/>
    <cellStyle name="Table  - Style6 3 2 15" xfId="30479" xr:uid="{00000000-0005-0000-0000-000020770000}"/>
    <cellStyle name="Table  - Style6 3 2 16" xfId="30480" xr:uid="{00000000-0005-0000-0000-000021770000}"/>
    <cellStyle name="Table  - Style6 3 2 17" xfId="30481" xr:uid="{00000000-0005-0000-0000-000022770000}"/>
    <cellStyle name="Table  - Style6 3 2 18" xfId="30482" xr:uid="{00000000-0005-0000-0000-000023770000}"/>
    <cellStyle name="Table  - Style6 3 2 19" xfId="30483" xr:uid="{00000000-0005-0000-0000-000024770000}"/>
    <cellStyle name="Table  - Style6 3 2 2" xfId="30484" xr:uid="{00000000-0005-0000-0000-000025770000}"/>
    <cellStyle name="Table  - Style6 3 2 2 2" xfId="30485" xr:uid="{00000000-0005-0000-0000-000026770000}"/>
    <cellStyle name="Table  - Style6 3 2 2 2 2" xfId="30486" xr:uid="{00000000-0005-0000-0000-000027770000}"/>
    <cellStyle name="Table  - Style6 3 2 2 2 2 2" xfId="30487" xr:uid="{00000000-0005-0000-0000-000028770000}"/>
    <cellStyle name="Table  - Style6 3 2 2 2 2 2 2" xfId="30488" xr:uid="{00000000-0005-0000-0000-000029770000}"/>
    <cellStyle name="Table  - Style6 3 2 2 2 2 3" xfId="30489" xr:uid="{00000000-0005-0000-0000-00002A770000}"/>
    <cellStyle name="Table  - Style6 3 2 2 2 2 3 2" xfId="30490" xr:uid="{00000000-0005-0000-0000-00002B770000}"/>
    <cellStyle name="Table  - Style6 3 2 2 2 2 4" xfId="30491" xr:uid="{00000000-0005-0000-0000-00002C770000}"/>
    <cellStyle name="Table  - Style6 3 2 2 2 2 4 2" xfId="30492" xr:uid="{00000000-0005-0000-0000-00002D770000}"/>
    <cellStyle name="Table  - Style6 3 2 2 2 2 5" xfId="30493" xr:uid="{00000000-0005-0000-0000-00002E770000}"/>
    <cellStyle name="Table  - Style6 3 2 2 2 2 5 2" xfId="30494" xr:uid="{00000000-0005-0000-0000-00002F770000}"/>
    <cellStyle name="Table  - Style6 3 2 2 2 2 6" xfId="30495" xr:uid="{00000000-0005-0000-0000-000030770000}"/>
    <cellStyle name="Table  - Style6 3 2 2 2 2 7" xfId="30496" xr:uid="{00000000-0005-0000-0000-000031770000}"/>
    <cellStyle name="Table  - Style6 3 2 2 2 3" xfId="30497" xr:uid="{00000000-0005-0000-0000-000032770000}"/>
    <cellStyle name="Table  - Style6 3 2 2 2 3 2" xfId="30498" xr:uid="{00000000-0005-0000-0000-000033770000}"/>
    <cellStyle name="Table  - Style6 3 2 2 2 4" xfId="30499" xr:uid="{00000000-0005-0000-0000-000034770000}"/>
    <cellStyle name="Table  - Style6 3 2 2 2 4 2" xfId="30500" xr:uid="{00000000-0005-0000-0000-000035770000}"/>
    <cellStyle name="Table  - Style6 3 2 2 2 5" xfId="30501" xr:uid="{00000000-0005-0000-0000-000036770000}"/>
    <cellStyle name="Table  - Style6 3 2 2 2 5 2" xfId="30502" xr:uid="{00000000-0005-0000-0000-000037770000}"/>
    <cellStyle name="Table  - Style6 3 2 2 2 6" xfId="30503" xr:uid="{00000000-0005-0000-0000-000038770000}"/>
    <cellStyle name="Table  - Style6 3 2 2 3" xfId="30504" xr:uid="{00000000-0005-0000-0000-000039770000}"/>
    <cellStyle name="Table  - Style6 3 2 2 3 2" xfId="30505" xr:uid="{00000000-0005-0000-0000-00003A770000}"/>
    <cellStyle name="Table  - Style6 3 2 2 3 2 2" xfId="30506" xr:uid="{00000000-0005-0000-0000-00003B770000}"/>
    <cellStyle name="Table  - Style6 3 2 2 3 2 2 2" xfId="30507" xr:uid="{00000000-0005-0000-0000-00003C770000}"/>
    <cellStyle name="Table  - Style6 3 2 2 3 2 3" xfId="30508" xr:uid="{00000000-0005-0000-0000-00003D770000}"/>
    <cellStyle name="Table  - Style6 3 2 2 3 2 3 2" xfId="30509" xr:uid="{00000000-0005-0000-0000-00003E770000}"/>
    <cellStyle name="Table  - Style6 3 2 2 3 2 4" xfId="30510" xr:uid="{00000000-0005-0000-0000-00003F770000}"/>
    <cellStyle name="Table  - Style6 3 2 2 3 3" xfId="30511" xr:uid="{00000000-0005-0000-0000-000040770000}"/>
    <cellStyle name="Table  - Style6 3 2 2 3 3 2" xfId="30512" xr:uid="{00000000-0005-0000-0000-000041770000}"/>
    <cellStyle name="Table  - Style6 3 2 2 3 4" xfId="30513" xr:uid="{00000000-0005-0000-0000-000042770000}"/>
    <cellStyle name="Table  - Style6 3 2 2 3 4 2" xfId="30514" xr:uid="{00000000-0005-0000-0000-000043770000}"/>
    <cellStyle name="Table  - Style6 3 2 2 3 5" xfId="30515" xr:uid="{00000000-0005-0000-0000-000044770000}"/>
    <cellStyle name="Table  - Style6 3 2 2 3 5 2" xfId="30516" xr:uid="{00000000-0005-0000-0000-000045770000}"/>
    <cellStyle name="Table  - Style6 3 2 2 3 6" xfId="30517" xr:uid="{00000000-0005-0000-0000-000046770000}"/>
    <cellStyle name="Table  - Style6 3 2 2 4" xfId="30518" xr:uid="{00000000-0005-0000-0000-000047770000}"/>
    <cellStyle name="Table  - Style6 3 2 2 4 2" xfId="30519" xr:uid="{00000000-0005-0000-0000-000048770000}"/>
    <cellStyle name="Table  - Style6 3 2 2 5" xfId="30520" xr:uid="{00000000-0005-0000-0000-000049770000}"/>
    <cellStyle name="Table  - Style6 3 2 2 5 2" xfId="30521" xr:uid="{00000000-0005-0000-0000-00004A770000}"/>
    <cellStyle name="Table  - Style6 3 2 2 6" xfId="30522" xr:uid="{00000000-0005-0000-0000-00004B770000}"/>
    <cellStyle name="Table  - Style6 3 2 2 7" xfId="30523" xr:uid="{00000000-0005-0000-0000-00004C770000}"/>
    <cellStyle name="Table  - Style6 3 2 2 8" xfId="30524" xr:uid="{00000000-0005-0000-0000-00004D770000}"/>
    <cellStyle name="Table  - Style6 3 2 20" xfId="30525" xr:uid="{00000000-0005-0000-0000-00004E770000}"/>
    <cellStyle name="Table  - Style6 3 2 3" xfId="30526" xr:uid="{00000000-0005-0000-0000-00004F770000}"/>
    <cellStyle name="Table  - Style6 3 2 3 2" xfId="30527" xr:uid="{00000000-0005-0000-0000-000050770000}"/>
    <cellStyle name="Table  - Style6 3 2 3 2 2" xfId="30528" xr:uid="{00000000-0005-0000-0000-000051770000}"/>
    <cellStyle name="Table  - Style6 3 2 3 2 2 2" xfId="30529" xr:uid="{00000000-0005-0000-0000-000052770000}"/>
    <cellStyle name="Table  - Style6 3 2 3 2 3" xfId="30530" xr:uid="{00000000-0005-0000-0000-000053770000}"/>
    <cellStyle name="Table  - Style6 3 2 3 2 3 2" xfId="30531" xr:uid="{00000000-0005-0000-0000-000054770000}"/>
    <cellStyle name="Table  - Style6 3 2 3 2 4" xfId="30532" xr:uid="{00000000-0005-0000-0000-000055770000}"/>
    <cellStyle name="Table  - Style6 3 2 3 2 4 2" xfId="30533" xr:uid="{00000000-0005-0000-0000-000056770000}"/>
    <cellStyle name="Table  - Style6 3 2 3 2 5" xfId="30534" xr:uid="{00000000-0005-0000-0000-000057770000}"/>
    <cellStyle name="Table  - Style6 3 2 3 2 5 2" xfId="30535" xr:uid="{00000000-0005-0000-0000-000058770000}"/>
    <cellStyle name="Table  - Style6 3 2 3 2 6" xfId="30536" xr:uid="{00000000-0005-0000-0000-000059770000}"/>
    <cellStyle name="Table  - Style6 3 2 3 2 7" xfId="30537" xr:uid="{00000000-0005-0000-0000-00005A770000}"/>
    <cellStyle name="Table  - Style6 3 2 3 3" xfId="30538" xr:uid="{00000000-0005-0000-0000-00005B770000}"/>
    <cellStyle name="Table  - Style6 3 2 3 3 2" xfId="30539" xr:uid="{00000000-0005-0000-0000-00005C770000}"/>
    <cellStyle name="Table  - Style6 3 2 3 3 2 2" xfId="30540" xr:uid="{00000000-0005-0000-0000-00005D770000}"/>
    <cellStyle name="Table  - Style6 3 2 3 3 3" xfId="30541" xr:uid="{00000000-0005-0000-0000-00005E770000}"/>
    <cellStyle name="Table  - Style6 3 2 3 3 4" xfId="30542" xr:uid="{00000000-0005-0000-0000-00005F770000}"/>
    <cellStyle name="Table  - Style6 3 2 3 3 5" xfId="30543" xr:uid="{00000000-0005-0000-0000-000060770000}"/>
    <cellStyle name="Table  - Style6 3 2 3 3 6" xfId="30544" xr:uid="{00000000-0005-0000-0000-000061770000}"/>
    <cellStyle name="Table  - Style6 3 2 3 4" xfId="30545" xr:uid="{00000000-0005-0000-0000-000062770000}"/>
    <cellStyle name="Table  - Style6 3 2 3 4 2" xfId="30546" xr:uid="{00000000-0005-0000-0000-000063770000}"/>
    <cellStyle name="Table  - Style6 3 2 3 5" xfId="30547" xr:uid="{00000000-0005-0000-0000-000064770000}"/>
    <cellStyle name="Table  - Style6 3 2 3 5 2" xfId="30548" xr:uid="{00000000-0005-0000-0000-000065770000}"/>
    <cellStyle name="Table  - Style6 3 2 3 6" xfId="30549" xr:uid="{00000000-0005-0000-0000-000066770000}"/>
    <cellStyle name="Table  - Style6 3 2 3 7" xfId="30550" xr:uid="{00000000-0005-0000-0000-000067770000}"/>
    <cellStyle name="Table  - Style6 3 2 3 8" xfId="30551" xr:uid="{00000000-0005-0000-0000-000068770000}"/>
    <cellStyle name="Table  - Style6 3 2 4" xfId="30552" xr:uid="{00000000-0005-0000-0000-000069770000}"/>
    <cellStyle name="Table  - Style6 3 2 4 2" xfId="30553" xr:uid="{00000000-0005-0000-0000-00006A770000}"/>
    <cellStyle name="Table  - Style6 3 2 4 2 2" xfId="30554" xr:uid="{00000000-0005-0000-0000-00006B770000}"/>
    <cellStyle name="Table  - Style6 3 2 4 2 2 2" xfId="30555" xr:uid="{00000000-0005-0000-0000-00006C770000}"/>
    <cellStyle name="Table  - Style6 3 2 4 2 3" xfId="30556" xr:uid="{00000000-0005-0000-0000-00006D770000}"/>
    <cellStyle name="Table  - Style6 3 2 4 2 3 2" xfId="30557" xr:uid="{00000000-0005-0000-0000-00006E770000}"/>
    <cellStyle name="Table  - Style6 3 2 4 2 4" xfId="30558" xr:uid="{00000000-0005-0000-0000-00006F770000}"/>
    <cellStyle name="Table  - Style6 3 2 4 2 4 2" xfId="30559" xr:uid="{00000000-0005-0000-0000-000070770000}"/>
    <cellStyle name="Table  - Style6 3 2 4 2 5" xfId="30560" xr:uid="{00000000-0005-0000-0000-000071770000}"/>
    <cellStyle name="Table  - Style6 3 2 4 2 6" xfId="30561" xr:uid="{00000000-0005-0000-0000-000072770000}"/>
    <cellStyle name="Table  - Style6 3 2 4 3" xfId="30562" xr:uid="{00000000-0005-0000-0000-000073770000}"/>
    <cellStyle name="Table  - Style6 3 2 4 3 2" xfId="30563" xr:uid="{00000000-0005-0000-0000-000074770000}"/>
    <cellStyle name="Table  - Style6 3 2 4 3 2 2" xfId="30564" xr:uid="{00000000-0005-0000-0000-000075770000}"/>
    <cellStyle name="Table  - Style6 3 2 4 3 3" xfId="30565" xr:uid="{00000000-0005-0000-0000-000076770000}"/>
    <cellStyle name="Table  - Style6 3 2 4 3 4" xfId="30566" xr:uid="{00000000-0005-0000-0000-000077770000}"/>
    <cellStyle name="Table  - Style6 3 2 4 3 5" xfId="30567" xr:uid="{00000000-0005-0000-0000-000078770000}"/>
    <cellStyle name="Table  - Style6 3 2 4 3 6" xfId="30568" xr:uid="{00000000-0005-0000-0000-000079770000}"/>
    <cellStyle name="Table  - Style6 3 2 4 4" xfId="30569" xr:uid="{00000000-0005-0000-0000-00007A770000}"/>
    <cellStyle name="Table  - Style6 3 2 4 4 2" xfId="30570" xr:uid="{00000000-0005-0000-0000-00007B770000}"/>
    <cellStyle name="Table  - Style6 3 2 4 5" xfId="30571" xr:uid="{00000000-0005-0000-0000-00007C770000}"/>
    <cellStyle name="Table  - Style6 3 2 4 5 2" xfId="30572" xr:uid="{00000000-0005-0000-0000-00007D770000}"/>
    <cellStyle name="Table  - Style6 3 2 4 6" xfId="30573" xr:uid="{00000000-0005-0000-0000-00007E770000}"/>
    <cellStyle name="Table  - Style6 3 2 4 7" xfId="30574" xr:uid="{00000000-0005-0000-0000-00007F770000}"/>
    <cellStyle name="Table  - Style6 3 2 4 8" xfId="30575" xr:uid="{00000000-0005-0000-0000-000080770000}"/>
    <cellStyle name="Table  - Style6 3 2 5" xfId="30576" xr:uid="{00000000-0005-0000-0000-000081770000}"/>
    <cellStyle name="Table  - Style6 3 2 5 2" xfId="30577" xr:uid="{00000000-0005-0000-0000-000082770000}"/>
    <cellStyle name="Table  - Style6 3 2 5 2 2" xfId="30578" xr:uid="{00000000-0005-0000-0000-000083770000}"/>
    <cellStyle name="Table  - Style6 3 2 5 2 3" xfId="30579" xr:uid="{00000000-0005-0000-0000-000084770000}"/>
    <cellStyle name="Table  - Style6 3 2 5 2 4" xfId="30580" xr:uid="{00000000-0005-0000-0000-000085770000}"/>
    <cellStyle name="Table  - Style6 3 2 5 2 5" xfId="30581" xr:uid="{00000000-0005-0000-0000-000086770000}"/>
    <cellStyle name="Table  - Style6 3 2 5 2 6" xfId="30582" xr:uid="{00000000-0005-0000-0000-000087770000}"/>
    <cellStyle name="Table  - Style6 3 2 5 3" xfId="30583" xr:uid="{00000000-0005-0000-0000-000088770000}"/>
    <cellStyle name="Table  - Style6 3 2 5 3 2" xfId="30584" xr:uid="{00000000-0005-0000-0000-000089770000}"/>
    <cellStyle name="Table  - Style6 3 2 5 3 3" xfId="30585" xr:uid="{00000000-0005-0000-0000-00008A770000}"/>
    <cellStyle name="Table  - Style6 3 2 5 3 4" xfId="30586" xr:uid="{00000000-0005-0000-0000-00008B770000}"/>
    <cellStyle name="Table  - Style6 3 2 5 3 5" xfId="30587" xr:uid="{00000000-0005-0000-0000-00008C770000}"/>
    <cellStyle name="Table  - Style6 3 2 5 3 6" xfId="30588" xr:uid="{00000000-0005-0000-0000-00008D770000}"/>
    <cellStyle name="Table  - Style6 3 2 5 4" xfId="30589" xr:uid="{00000000-0005-0000-0000-00008E770000}"/>
    <cellStyle name="Table  - Style6 3 2 5 4 2" xfId="30590" xr:uid="{00000000-0005-0000-0000-00008F770000}"/>
    <cellStyle name="Table  - Style6 3 2 5 5" xfId="30591" xr:uid="{00000000-0005-0000-0000-000090770000}"/>
    <cellStyle name="Table  - Style6 3 2 5 6" xfId="30592" xr:uid="{00000000-0005-0000-0000-000091770000}"/>
    <cellStyle name="Table  - Style6 3 2 5 7" xfId="30593" xr:uid="{00000000-0005-0000-0000-000092770000}"/>
    <cellStyle name="Table  - Style6 3 2 5 8" xfId="30594" xr:uid="{00000000-0005-0000-0000-000093770000}"/>
    <cellStyle name="Table  - Style6 3 2 6" xfId="30595" xr:uid="{00000000-0005-0000-0000-000094770000}"/>
    <cellStyle name="Table  - Style6 3 2 6 2" xfId="30596" xr:uid="{00000000-0005-0000-0000-000095770000}"/>
    <cellStyle name="Table  - Style6 3 2 6 2 2" xfId="30597" xr:uid="{00000000-0005-0000-0000-000096770000}"/>
    <cellStyle name="Table  - Style6 3 2 6 2 3" xfId="30598" xr:uid="{00000000-0005-0000-0000-000097770000}"/>
    <cellStyle name="Table  - Style6 3 2 6 2 4" xfId="30599" xr:uid="{00000000-0005-0000-0000-000098770000}"/>
    <cellStyle name="Table  - Style6 3 2 6 2 5" xfId="30600" xr:uid="{00000000-0005-0000-0000-000099770000}"/>
    <cellStyle name="Table  - Style6 3 2 6 2 6" xfId="30601" xr:uid="{00000000-0005-0000-0000-00009A770000}"/>
    <cellStyle name="Table  - Style6 3 2 6 3" xfId="30602" xr:uid="{00000000-0005-0000-0000-00009B770000}"/>
    <cellStyle name="Table  - Style6 3 2 6 3 2" xfId="30603" xr:uid="{00000000-0005-0000-0000-00009C770000}"/>
    <cellStyle name="Table  - Style6 3 2 6 3 3" xfId="30604" xr:uid="{00000000-0005-0000-0000-00009D770000}"/>
    <cellStyle name="Table  - Style6 3 2 6 3 4" xfId="30605" xr:uid="{00000000-0005-0000-0000-00009E770000}"/>
    <cellStyle name="Table  - Style6 3 2 6 3 5" xfId="30606" xr:uid="{00000000-0005-0000-0000-00009F770000}"/>
    <cellStyle name="Table  - Style6 3 2 6 3 6" xfId="30607" xr:uid="{00000000-0005-0000-0000-0000A0770000}"/>
    <cellStyle name="Table  - Style6 3 2 6 4" xfId="30608" xr:uid="{00000000-0005-0000-0000-0000A1770000}"/>
    <cellStyle name="Table  - Style6 3 2 6 4 2" xfId="30609" xr:uid="{00000000-0005-0000-0000-0000A2770000}"/>
    <cellStyle name="Table  - Style6 3 2 6 5" xfId="30610" xr:uid="{00000000-0005-0000-0000-0000A3770000}"/>
    <cellStyle name="Table  - Style6 3 2 6 6" xfId="30611" xr:uid="{00000000-0005-0000-0000-0000A4770000}"/>
    <cellStyle name="Table  - Style6 3 2 6 7" xfId="30612" xr:uid="{00000000-0005-0000-0000-0000A5770000}"/>
    <cellStyle name="Table  - Style6 3 2 6 8" xfId="30613" xr:uid="{00000000-0005-0000-0000-0000A6770000}"/>
    <cellStyle name="Table  - Style6 3 2 7" xfId="30614" xr:uid="{00000000-0005-0000-0000-0000A7770000}"/>
    <cellStyle name="Table  - Style6 3 2 7 2" xfId="30615" xr:uid="{00000000-0005-0000-0000-0000A8770000}"/>
    <cellStyle name="Table  - Style6 3 2 7 2 2" xfId="30616" xr:uid="{00000000-0005-0000-0000-0000A9770000}"/>
    <cellStyle name="Table  - Style6 3 2 7 2 3" xfId="30617" xr:uid="{00000000-0005-0000-0000-0000AA770000}"/>
    <cellStyle name="Table  - Style6 3 2 7 2 4" xfId="30618" xr:uid="{00000000-0005-0000-0000-0000AB770000}"/>
    <cellStyle name="Table  - Style6 3 2 7 2 5" xfId="30619" xr:uid="{00000000-0005-0000-0000-0000AC770000}"/>
    <cellStyle name="Table  - Style6 3 2 7 2 6" xfId="30620" xr:uid="{00000000-0005-0000-0000-0000AD770000}"/>
    <cellStyle name="Table  - Style6 3 2 7 3" xfId="30621" xr:uid="{00000000-0005-0000-0000-0000AE770000}"/>
    <cellStyle name="Table  - Style6 3 2 7 3 2" xfId="30622" xr:uid="{00000000-0005-0000-0000-0000AF770000}"/>
    <cellStyle name="Table  - Style6 3 2 7 3 3" xfId="30623" xr:uid="{00000000-0005-0000-0000-0000B0770000}"/>
    <cellStyle name="Table  - Style6 3 2 7 3 4" xfId="30624" xr:uid="{00000000-0005-0000-0000-0000B1770000}"/>
    <cellStyle name="Table  - Style6 3 2 7 3 5" xfId="30625" xr:uid="{00000000-0005-0000-0000-0000B2770000}"/>
    <cellStyle name="Table  - Style6 3 2 7 3 6" xfId="30626" xr:uid="{00000000-0005-0000-0000-0000B3770000}"/>
    <cellStyle name="Table  - Style6 3 2 7 4" xfId="30627" xr:uid="{00000000-0005-0000-0000-0000B4770000}"/>
    <cellStyle name="Table  - Style6 3 2 7 4 2" xfId="30628" xr:uid="{00000000-0005-0000-0000-0000B5770000}"/>
    <cellStyle name="Table  - Style6 3 2 7 5" xfId="30629" xr:uid="{00000000-0005-0000-0000-0000B6770000}"/>
    <cellStyle name="Table  - Style6 3 2 7 6" xfId="30630" xr:uid="{00000000-0005-0000-0000-0000B7770000}"/>
    <cellStyle name="Table  - Style6 3 2 7 7" xfId="30631" xr:uid="{00000000-0005-0000-0000-0000B8770000}"/>
    <cellStyle name="Table  - Style6 3 2 7 8" xfId="30632" xr:uid="{00000000-0005-0000-0000-0000B9770000}"/>
    <cellStyle name="Table  - Style6 3 2 8" xfId="30633" xr:uid="{00000000-0005-0000-0000-0000BA770000}"/>
    <cellStyle name="Table  - Style6 3 2 8 2" xfId="30634" xr:uid="{00000000-0005-0000-0000-0000BB770000}"/>
    <cellStyle name="Table  - Style6 3 2 8 2 2" xfId="30635" xr:uid="{00000000-0005-0000-0000-0000BC770000}"/>
    <cellStyle name="Table  - Style6 3 2 8 2 3" xfId="30636" xr:uid="{00000000-0005-0000-0000-0000BD770000}"/>
    <cellStyle name="Table  - Style6 3 2 8 2 4" xfId="30637" xr:uid="{00000000-0005-0000-0000-0000BE770000}"/>
    <cellStyle name="Table  - Style6 3 2 8 2 5" xfId="30638" xr:uid="{00000000-0005-0000-0000-0000BF770000}"/>
    <cellStyle name="Table  - Style6 3 2 8 2 6" xfId="30639" xr:uid="{00000000-0005-0000-0000-0000C0770000}"/>
    <cellStyle name="Table  - Style6 3 2 8 3" xfId="30640" xr:uid="{00000000-0005-0000-0000-0000C1770000}"/>
    <cellStyle name="Table  - Style6 3 2 8 3 2" xfId="30641" xr:uid="{00000000-0005-0000-0000-0000C2770000}"/>
    <cellStyle name="Table  - Style6 3 2 8 3 3" xfId="30642" xr:uid="{00000000-0005-0000-0000-0000C3770000}"/>
    <cellStyle name="Table  - Style6 3 2 8 3 4" xfId="30643" xr:uid="{00000000-0005-0000-0000-0000C4770000}"/>
    <cellStyle name="Table  - Style6 3 2 8 3 5" xfId="30644" xr:uid="{00000000-0005-0000-0000-0000C5770000}"/>
    <cellStyle name="Table  - Style6 3 2 8 3 6" xfId="30645" xr:uid="{00000000-0005-0000-0000-0000C6770000}"/>
    <cellStyle name="Table  - Style6 3 2 8 4" xfId="30646" xr:uid="{00000000-0005-0000-0000-0000C7770000}"/>
    <cellStyle name="Table  - Style6 3 2 8 5" xfId="30647" xr:uid="{00000000-0005-0000-0000-0000C8770000}"/>
    <cellStyle name="Table  - Style6 3 2 8 6" xfId="30648" xr:uid="{00000000-0005-0000-0000-0000C9770000}"/>
    <cellStyle name="Table  - Style6 3 2 8 7" xfId="30649" xr:uid="{00000000-0005-0000-0000-0000CA770000}"/>
    <cellStyle name="Table  - Style6 3 2 8 8" xfId="30650" xr:uid="{00000000-0005-0000-0000-0000CB770000}"/>
    <cellStyle name="Table  - Style6 3 2 9" xfId="30651" xr:uid="{00000000-0005-0000-0000-0000CC770000}"/>
    <cellStyle name="Table  - Style6 3 2 9 2" xfId="30652" xr:uid="{00000000-0005-0000-0000-0000CD770000}"/>
    <cellStyle name="Table  - Style6 3 2 9 2 2" xfId="30653" xr:uid="{00000000-0005-0000-0000-0000CE770000}"/>
    <cellStyle name="Table  - Style6 3 2 9 2 3" xfId="30654" xr:uid="{00000000-0005-0000-0000-0000CF770000}"/>
    <cellStyle name="Table  - Style6 3 2 9 2 4" xfId="30655" xr:uid="{00000000-0005-0000-0000-0000D0770000}"/>
    <cellStyle name="Table  - Style6 3 2 9 2 5" xfId="30656" xr:uid="{00000000-0005-0000-0000-0000D1770000}"/>
    <cellStyle name="Table  - Style6 3 2 9 2 6" xfId="30657" xr:uid="{00000000-0005-0000-0000-0000D2770000}"/>
    <cellStyle name="Table  - Style6 3 2 9 3" xfId="30658" xr:uid="{00000000-0005-0000-0000-0000D3770000}"/>
    <cellStyle name="Table  - Style6 3 2 9 3 2" xfId="30659" xr:uid="{00000000-0005-0000-0000-0000D4770000}"/>
    <cellStyle name="Table  - Style6 3 2 9 3 3" xfId="30660" xr:uid="{00000000-0005-0000-0000-0000D5770000}"/>
    <cellStyle name="Table  - Style6 3 2 9 3 4" xfId="30661" xr:uid="{00000000-0005-0000-0000-0000D6770000}"/>
    <cellStyle name="Table  - Style6 3 2 9 3 5" xfId="30662" xr:uid="{00000000-0005-0000-0000-0000D7770000}"/>
    <cellStyle name="Table  - Style6 3 2 9 3 6" xfId="30663" xr:uid="{00000000-0005-0000-0000-0000D8770000}"/>
    <cellStyle name="Table  - Style6 3 2 9 4" xfId="30664" xr:uid="{00000000-0005-0000-0000-0000D9770000}"/>
    <cellStyle name="Table  - Style6 3 2 9 5" xfId="30665" xr:uid="{00000000-0005-0000-0000-0000DA770000}"/>
    <cellStyle name="Table  - Style6 3 2 9 6" xfId="30666" xr:uid="{00000000-0005-0000-0000-0000DB770000}"/>
    <cellStyle name="Table  - Style6 3 2 9 7" xfId="30667" xr:uid="{00000000-0005-0000-0000-0000DC770000}"/>
    <cellStyle name="Table  - Style6 3 2 9 8" xfId="30668" xr:uid="{00000000-0005-0000-0000-0000DD770000}"/>
    <cellStyle name="Table  - Style6 3 3" xfId="30669" xr:uid="{00000000-0005-0000-0000-0000DE770000}"/>
    <cellStyle name="Table  - Style6 3 3 10" xfId="30670" xr:uid="{00000000-0005-0000-0000-0000DF770000}"/>
    <cellStyle name="Table  - Style6 3 3 11" xfId="30671" xr:uid="{00000000-0005-0000-0000-0000E0770000}"/>
    <cellStyle name="Table  - Style6 3 3 2" xfId="30672" xr:uid="{00000000-0005-0000-0000-0000E1770000}"/>
    <cellStyle name="Table  - Style6 3 3 2 2" xfId="30673" xr:uid="{00000000-0005-0000-0000-0000E2770000}"/>
    <cellStyle name="Table  - Style6 3 3 2 2 2" xfId="30674" xr:uid="{00000000-0005-0000-0000-0000E3770000}"/>
    <cellStyle name="Table  - Style6 3 3 2 2 2 2" xfId="30675" xr:uid="{00000000-0005-0000-0000-0000E4770000}"/>
    <cellStyle name="Table  - Style6 3 3 2 2 3" xfId="30676" xr:uid="{00000000-0005-0000-0000-0000E5770000}"/>
    <cellStyle name="Table  - Style6 3 3 2 2 3 2" xfId="30677" xr:uid="{00000000-0005-0000-0000-0000E6770000}"/>
    <cellStyle name="Table  - Style6 3 3 2 2 4" xfId="30678" xr:uid="{00000000-0005-0000-0000-0000E7770000}"/>
    <cellStyle name="Table  - Style6 3 3 2 2 4 2" xfId="30679" xr:uid="{00000000-0005-0000-0000-0000E8770000}"/>
    <cellStyle name="Table  - Style6 3 3 2 2 5" xfId="30680" xr:uid="{00000000-0005-0000-0000-0000E9770000}"/>
    <cellStyle name="Table  - Style6 3 3 2 2 5 2" xfId="30681" xr:uid="{00000000-0005-0000-0000-0000EA770000}"/>
    <cellStyle name="Table  - Style6 3 3 2 2 6" xfId="30682" xr:uid="{00000000-0005-0000-0000-0000EB770000}"/>
    <cellStyle name="Table  - Style6 3 3 2 3" xfId="30683" xr:uid="{00000000-0005-0000-0000-0000EC770000}"/>
    <cellStyle name="Table  - Style6 3 3 2 3 2" xfId="30684" xr:uid="{00000000-0005-0000-0000-0000ED770000}"/>
    <cellStyle name="Table  - Style6 3 3 2 4" xfId="30685" xr:uid="{00000000-0005-0000-0000-0000EE770000}"/>
    <cellStyle name="Table  - Style6 3 3 2 4 2" xfId="30686" xr:uid="{00000000-0005-0000-0000-0000EF770000}"/>
    <cellStyle name="Table  - Style6 3 3 2 5" xfId="30687" xr:uid="{00000000-0005-0000-0000-0000F0770000}"/>
    <cellStyle name="Table  - Style6 3 3 2 5 2" xfId="30688" xr:uid="{00000000-0005-0000-0000-0000F1770000}"/>
    <cellStyle name="Table  - Style6 3 3 2 6" xfId="30689" xr:uid="{00000000-0005-0000-0000-0000F2770000}"/>
    <cellStyle name="Table  - Style6 3 3 2 6 2" xfId="30690" xr:uid="{00000000-0005-0000-0000-0000F3770000}"/>
    <cellStyle name="Table  - Style6 3 3 2 7" xfId="30691" xr:uid="{00000000-0005-0000-0000-0000F4770000}"/>
    <cellStyle name="Table  - Style6 3 3 2 7 2" xfId="30692" xr:uid="{00000000-0005-0000-0000-0000F5770000}"/>
    <cellStyle name="Table  - Style6 3 3 2 8" xfId="30693" xr:uid="{00000000-0005-0000-0000-0000F6770000}"/>
    <cellStyle name="Table  - Style6 3 3 2 8 2" xfId="30694" xr:uid="{00000000-0005-0000-0000-0000F7770000}"/>
    <cellStyle name="Table  - Style6 3 3 2 9" xfId="30695" xr:uid="{00000000-0005-0000-0000-0000F8770000}"/>
    <cellStyle name="Table  - Style6 3 3 3" xfId="30696" xr:uid="{00000000-0005-0000-0000-0000F9770000}"/>
    <cellStyle name="Table  - Style6 3 3 3 2" xfId="30697" xr:uid="{00000000-0005-0000-0000-0000FA770000}"/>
    <cellStyle name="Table  - Style6 3 3 3 2 2" xfId="30698" xr:uid="{00000000-0005-0000-0000-0000FB770000}"/>
    <cellStyle name="Table  - Style6 3 3 3 2 2 2" xfId="30699" xr:uid="{00000000-0005-0000-0000-0000FC770000}"/>
    <cellStyle name="Table  - Style6 3 3 3 2 3" xfId="30700" xr:uid="{00000000-0005-0000-0000-0000FD770000}"/>
    <cellStyle name="Table  - Style6 3 3 3 2 3 2" xfId="30701" xr:uid="{00000000-0005-0000-0000-0000FE770000}"/>
    <cellStyle name="Table  - Style6 3 3 3 2 4" xfId="30702" xr:uid="{00000000-0005-0000-0000-0000FF770000}"/>
    <cellStyle name="Table  - Style6 3 3 3 3" xfId="30703" xr:uid="{00000000-0005-0000-0000-000000780000}"/>
    <cellStyle name="Table  - Style6 3 3 3 3 2" xfId="30704" xr:uid="{00000000-0005-0000-0000-000001780000}"/>
    <cellStyle name="Table  - Style6 3 3 3 4" xfId="30705" xr:uid="{00000000-0005-0000-0000-000002780000}"/>
    <cellStyle name="Table  - Style6 3 3 3 4 2" xfId="30706" xr:uid="{00000000-0005-0000-0000-000003780000}"/>
    <cellStyle name="Table  - Style6 3 3 3 5" xfId="30707" xr:uid="{00000000-0005-0000-0000-000004780000}"/>
    <cellStyle name="Table  - Style6 3 3 3 5 2" xfId="30708" xr:uid="{00000000-0005-0000-0000-000005780000}"/>
    <cellStyle name="Table  - Style6 3 3 3 6" xfId="30709" xr:uid="{00000000-0005-0000-0000-000006780000}"/>
    <cellStyle name="Table  - Style6 3 3 3 6 2" xfId="30710" xr:uid="{00000000-0005-0000-0000-000007780000}"/>
    <cellStyle name="Table  - Style6 3 3 3 7" xfId="30711" xr:uid="{00000000-0005-0000-0000-000008780000}"/>
    <cellStyle name="Table  - Style6 3 3 3 7 2" xfId="30712" xr:uid="{00000000-0005-0000-0000-000009780000}"/>
    <cellStyle name="Table  - Style6 3 3 3 8" xfId="30713" xr:uid="{00000000-0005-0000-0000-00000A780000}"/>
    <cellStyle name="Table  - Style6 3 3 3 9" xfId="30714" xr:uid="{00000000-0005-0000-0000-00000B780000}"/>
    <cellStyle name="Table  - Style6 3 3 4" xfId="30715" xr:uid="{00000000-0005-0000-0000-00000C780000}"/>
    <cellStyle name="Table  - Style6 3 3 4 2" xfId="30716" xr:uid="{00000000-0005-0000-0000-00000D780000}"/>
    <cellStyle name="Table  - Style6 3 3 4 3" xfId="30717" xr:uid="{00000000-0005-0000-0000-00000E780000}"/>
    <cellStyle name="Table  - Style6 3 3 5" xfId="30718" xr:uid="{00000000-0005-0000-0000-00000F780000}"/>
    <cellStyle name="Table  - Style6 3 3 5 2" xfId="30719" xr:uid="{00000000-0005-0000-0000-000010780000}"/>
    <cellStyle name="Table  - Style6 3 3 6" xfId="30720" xr:uid="{00000000-0005-0000-0000-000011780000}"/>
    <cellStyle name="Table  - Style6 3 3 6 2" xfId="30721" xr:uid="{00000000-0005-0000-0000-000012780000}"/>
    <cellStyle name="Table  - Style6 3 3 7" xfId="30722" xr:uid="{00000000-0005-0000-0000-000013780000}"/>
    <cellStyle name="Table  - Style6 3 3 7 2" xfId="30723" xr:uid="{00000000-0005-0000-0000-000014780000}"/>
    <cellStyle name="Table  - Style6 3 3 8" xfId="30724" xr:uid="{00000000-0005-0000-0000-000015780000}"/>
    <cellStyle name="Table  - Style6 3 3 8 2" xfId="30725" xr:uid="{00000000-0005-0000-0000-000016780000}"/>
    <cellStyle name="Table  - Style6 3 3 9" xfId="30726" xr:uid="{00000000-0005-0000-0000-000017780000}"/>
    <cellStyle name="Table  - Style6 3 4" xfId="30727" xr:uid="{00000000-0005-0000-0000-000018780000}"/>
    <cellStyle name="Table  - Style6 3 4 2" xfId="30728" xr:uid="{00000000-0005-0000-0000-000019780000}"/>
    <cellStyle name="Table  - Style6 3 4 2 2" xfId="30729" xr:uid="{00000000-0005-0000-0000-00001A780000}"/>
    <cellStyle name="Table  - Style6 3 4 2 2 2" xfId="30730" xr:uid="{00000000-0005-0000-0000-00001B780000}"/>
    <cellStyle name="Table  - Style6 3 4 2 3" xfId="30731" xr:uid="{00000000-0005-0000-0000-00001C780000}"/>
    <cellStyle name="Table  - Style6 3 4 2 3 2" xfId="30732" xr:uid="{00000000-0005-0000-0000-00001D780000}"/>
    <cellStyle name="Table  - Style6 3 4 2 4" xfId="30733" xr:uid="{00000000-0005-0000-0000-00001E780000}"/>
    <cellStyle name="Table  - Style6 3 4 2 4 2" xfId="30734" xr:uid="{00000000-0005-0000-0000-00001F780000}"/>
    <cellStyle name="Table  - Style6 3 4 2 5" xfId="30735" xr:uid="{00000000-0005-0000-0000-000020780000}"/>
    <cellStyle name="Table  - Style6 3 4 2 5 2" xfId="30736" xr:uid="{00000000-0005-0000-0000-000021780000}"/>
    <cellStyle name="Table  - Style6 3 4 2 6" xfId="30737" xr:uid="{00000000-0005-0000-0000-000022780000}"/>
    <cellStyle name="Table  - Style6 3 4 2 6 2" xfId="30738" xr:uid="{00000000-0005-0000-0000-000023780000}"/>
    <cellStyle name="Table  - Style6 3 4 2 7" xfId="30739" xr:uid="{00000000-0005-0000-0000-000024780000}"/>
    <cellStyle name="Table  - Style6 3 4 3" xfId="30740" xr:uid="{00000000-0005-0000-0000-000025780000}"/>
    <cellStyle name="Table  - Style6 3 4 3 2" xfId="30741" xr:uid="{00000000-0005-0000-0000-000026780000}"/>
    <cellStyle name="Table  - Style6 3 4 3 2 2" xfId="30742" xr:uid="{00000000-0005-0000-0000-000027780000}"/>
    <cellStyle name="Table  - Style6 3 4 3 3" xfId="30743" xr:uid="{00000000-0005-0000-0000-000028780000}"/>
    <cellStyle name="Table  - Style6 3 4 3 4" xfId="30744" xr:uid="{00000000-0005-0000-0000-000029780000}"/>
    <cellStyle name="Table  - Style6 3 4 3 5" xfId="30745" xr:uid="{00000000-0005-0000-0000-00002A780000}"/>
    <cellStyle name="Table  - Style6 3 4 3 6" xfId="30746" xr:uid="{00000000-0005-0000-0000-00002B780000}"/>
    <cellStyle name="Table  - Style6 3 4 4" xfId="30747" xr:uid="{00000000-0005-0000-0000-00002C780000}"/>
    <cellStyle name="Table  - Style6 3 4 4 2" xfId="30748" xr:uid="{00000000-0005-0000-0000-00002D780000}"/>
    <cellStyle name="Table  - Style6 3 4 5" xfId="30749" xr:uid="{00000000-0005-0000-0000-00002E780000}"/>
    <cellStyle name="Table  - Style6 3 4 5 2" xfId="30750" xr:uid="{00000000-0005-0000-0000-00002F780000}"/>
    <cellStyle name="Table  - Style6 3 4 6" xfId="30751" xr:uid="{00000000-0005-0000-0000-000030780000}"/>
    <cellStyle name="Table  - Style6 3 4 6 2" xfId="30752" xr:uid="{00000000-0005-0000-0000-000031780000}"/>
    <cellStyle name="Table  - Style6 3 4 7" xfId="30753" xr:uid="{00000000-0005-0000-0000-000032780000}"/>
    <cellStyle name="Table  - Style6 3 4 7 2" xfId="30754" xr:uid="{00000000-0005-0000-0000-000033780000}"/>
    <cellStyle name="Table  - Style6 3 4 8" xfId="30755" xr:uid="{00000000-0005-0000-0000-000034780000}"/>
    <cellStyle name="Table  - Style6 3 5" xfId="30756" xr:uid="{00000000-0005-0000-0000-000035780000}"/>
    <cellStyle name="Table  - Style6 3 5 2" xfId="30757" xr:uid="{00000000-0005-0000-0000-000036780000}"/>
    <cellStyle name="Table  - Style6 3 5 2 2" xfId="30758" xr:uid="{00000000-0005-0000-0000-000037780000}"/>
    <cellStyle name="Table  - Style6 3 5 2 2 2" xfId="30759" xr:uid="{00000000-0005-0000-0000-000038780000}"/>
    <cellStyle name="Table  - Style6 3 5 2 3" xfId="30760" xr:uid="{00000000-0005-0000-0000-000039780000}"/>
    <cellStyle name="Table  - Style6 3 5 2 3 2" xfId="30761" xr:uid="{00000000-0005-0000-0000-00003A780000}"/>
    <cellStyle name="Table  - Style6 3 5 2 4" xfId="30762" xr:uid="{00000000-0005-0000-0000-00003B780000}"/>
    <cellStyle name="Table  - Style6 3 5 2 5" xfId="30763" xr:uid="{00000000-0005-0000-0000-00003C780000}"/>
    <cellStyle name="Table  - Style6 3 5 3" xfId="30764" xr:uid="{00000000-0005-0000-0000-00003D780000}"/>
    <cellStyle name="Table  - Style6 3 5 3 2" xfId="30765" xr:uid="{00000000-0005-0000-0000-00003E780000}"/>
    <cellStyle name="Table  - Style6 3 5 4" xfId="30766" xr:uid="{00000000-0005-0000-0000-00003F780000}"/>
    <cellStyle name="Table  - Style6 3 5 4 2" xfId="30767" xr:uid="{00000000-0005-0000-0000-000040780000}"/>
    <cellStyle name="Table  - Style6 3 5 5" xfId="30768" xr:uid="{00000000-0005-0000-0000-000041780000}"/>
    <cellStyle name="Table  - Style6 3 5 5 2" xfId="30769" xr:uid="{00000000-0005-0000-0000-000042780000}"/>
    <cellStyle name="Table  - Style6 3 5 6" xfId="30770" xr:uid="{00000000-0005-0000-0000-000043780000}"/>
    <cellStyle name="Table  - Style6 3 5 6 2" xfId="30771" xr:uid="{00000000-0005-0000-0000-000044780000}"/>
    <cellStyle name="Table  - Style6 3 5 7" xfId="30772" xr:uid="{00000000-0005-0000-0000-000045780000}"/>
    <cellStyle name="Table  - Style6 3 5 7 2" xfId="30773" xr:uid="{00000000-0005-0000-0000-000046780000}"/>
    <cellStyle name="Table  - Style6 3 5 8" xfId="30774" xr:uid="{00000000-0005-0000-0000-000047780000}"/>
    <cellStyle name="Table  - Style6 3 6" xfId="30775" xr:uid="{00000000-0005-0000-0000-000048780000}"/>
    <cellStyle name="Table  - Style6 3 6 2" xfId="30776" xr:uid="{00000000-0005-0000-0000-000049780000}"/>
    <cellStyle name="Table  - Style6 3 6 3" xfId="30777" xr:uid="{00000000-0005-0000-0000-00004A780000}"/>
    <cellStyle name="Table  - Style6 3 7" xfId="30778" xr:uid="{00000000-0005-0000-0000-00004B780000}"/>
    <cellStyle name="Table  - Style6 3 7 2" xfId="30779" xr:uid="{00000000-0005-0000-0000-00004C780000}"/>
    <cellStyle name="Table  - Style6 3 8" xfId="30780" xr:uid="{00000000-0005-0000-0000-00004D780000}"/>
    <cellStyle name="Table  - Style6 3 8 2" xfId="30781" xr:uid="{00000000-0005-0000-0000-00004E780000}"/>
    <cellStyle name="Table  - Style6 3 9" xfId="30782" xr:uid="{00000000-0005-0000-0000-00004F780000}"/>
    <cellStyle name="Table  - Style6 3 9 2" xfId="30783" xr:uid="{00000000-0005-0000-0000-000050780000}"/>
    <cellStyle name="Table  - Style6 4" xfId="30784" xr:uid="{00000000-0005-0000-0000-000051780000}"/>
    <cellStyle name="Table  - Style6 4 10" xfId="30785" xr:uid="{00000000-0005-0000-0000-000052780000}"/>
    <cellStyle name="Table  - Style6 4 10 2" xfId="30786" xr:uid="{00000000-0005-0000-0000-000053780000}"/>
    <cellStyle name="Table  - Style6 4 10 2 2" xfId="30787" xr:uid="{00000000-0005-0000-0000-000054780000}"/>
    <cellStyle name="Table  - Style6 4 10 2 3" xfId="30788" xr:uid="{00000000-0005-0000-0000-000055780000}"/>
    <cellStyle name="Table  - Style6 4 10 2 4" xfId="30789" xr:uid="{00000000-0005-0000-0000-000056780000}"/>
    <cellStyle name="Table  - Style6 4 10 2 5" xfId="30790" xr:uid="{00000000-0005-0000-0000-000057780000}"/>
    <cellStyle name="Table  - Style6 4 10 2 6" xfId="30791" xr:uid="{00000000-0005-0000-0000-000058780000}"/>
    <cellStyle name="Table  - Style6 4 10 3" xfId="30792" xr:uid="{00000000-0005-0000-0000-000059780000}"/>
    <cellStyle name="Table  - Style6 4 10 3 2" xfId="30793" xr:uid="{00000000-0005-0000-0000-00005A780000}"/>
    <cellStyle name="Table  - Style6 4 10 3 3" xfId="30794" xr:uid="{00000000-0005-0000-0000-00005B780000}"/>
    <cellStyle name="Table  - Style6 4 10 3 4" xfId="30795" xr:uid="{00000000-0005-0000-0000-00005C780000}"/>
    <cellStyle name="Table  - Style6 4 10 3 5" xfId="30796" xr:uid="{00000000-0005-0000-0000-00005D780000}"/>
    <cellStyle name="Table  - Style6 4 10 3 6" xfId="30797" xr:uid="{00000000-0005-0000-0000-00005E780000}"/>
    <cellStyle name="Table  - Style6 4 10 4" xfId="30798" xr:uid="{00000000-0005-0000-0000-00005F780000}"/>
    <cellStyle name="Table  - Style6 4 10 5" xfId="30799" xr:uid="{00000000-0005-0000-0000-000060780000}"/>
    <cellStyle name="Table  - Style6 4 10 6" xfId="30800" xr:uid="{00000000-0005-0000-0000-000061780000}"/>
    <cellStyle name="Table  - Style6 4 10 7" xfId="30801" xr:uid="{00000000-0005-0000-0000-000062780000}"/>
    <cellStyle name="Table  - Style6 4 10 8" xfId="30802" xr:uid="{00000000-0005-0000-0000-000063780000}"/>
    <cellStyle name="Table  - Style6 4 11" xfId="30803" xr:uid="{00000000-0005-0000-0000-000064780000}"/>
    <cellStyle name="Table  - Style6 4 11 2" xfId="30804" xr:uid="{00000000-0005-0000-0000-000065780000}"/>
    <cellStyle name="Table  - Style6 4 11 3" xfId="30805" xr:uid="{00000000-0005-0000-0000-000066780000}"/>
    <cellStyle name="Table  - Style6 4 11 4" xfId="30806" xr:uid="{00000000-0005-0000-0000-000067780000}"/>
    <cellStyle name="Table  - Style6 4 11 5" xfId="30807" xr:uid="{00000000-0005-0000-0000-000068780000}"/>
    <cellStyle name="Table  - Style6 4 11 6" xfId="30808" xr:uid="{00000000-0005-0000-0000-000069780000}"/>
    <cellStyle name="Table  - Style6 4 12" xfId="30809" xr:uid="{00000000-0005-0000-0000-00006A780000}"/>
    <cellStyle name="Table  - Style6 4 12 2" xfId="30810" xr:uid="{00000000-0005-0000-0000-00006B780000}"/>
    <cellStyle name="Table  - Style6 4 12 3" xfId="30811" xr:uid="{00000000-0005-0000-0000-00006C780000}"/>
    <cellStyle name="Table  - Style6 4 12 4" xfId="30812" xr:uid="{00000000-0005-0000-0000-00006D780000}"/>
    <cellStyle name="Table  - Style6 4 12 5" xfId="30813" xr:uid="{00000000-0005-0000-0000-00006E780000}"/>
    <cellStyle name="Table  - Style6 4 12 6" xfId="30814" xr:uid="{00000000-0005-0000-0000-00006F780000}"/>
    <cellStyle name="Table  - Style6 4 13" xfId="30815" xr:uid="{00000000-0005-0000-0000-000070780000}"/>
    <cellStyle name="Table  - Style6 4 13 2" xfId="30816" xr:uid="{00000000-0005-0000-0000-000071780000}"/>
    <cellStyle name="Table  - Style6 4 13 3" xfId="30817" xr:uid="{00000000-0005-0000-0000-000072780000}"/>
    <cellStyle name="Table  - Style6 4 13 4" xfId="30818" xr:uid="{00000000-0005-0000-0000-000073780000}"/>
    <cellStyle name="Table  - Style6 4 13 5" xfId="30819" xr:uid="{00000000-0005-0000-0000-000074780000}"/>
    <cellStyle name="Table  - Style6 4 14" xfId="30820" xr:uid="{00000000-0005-0000-0000-000075780000}"/>
    <cellStyle name="Table  - Style6 4 15" xfId="30821" xr:uid="{00000000-0005-0000-0000-000076780000}"/>
    <cellStyle name="Table  - Style6 4 16" xfId="30822" xr:uid="{00000000-0005-0000-0000-000077780000}"/>
    <cellStyle name="Table  - Style6 4 17" xfId="30823" xr:uid="{00000000-0005-0000-0000-000078780000}"/>
    <cellStyle name="Table  - Style6 4 18" xfId="30824" xr:uid="{00000000-0005-0000-0000-000079780000}"/>
    <cellStyle name="Table  - Style6 4 19" xfId="30825" xr:uid="{00000000-0005-0000-0000-00007A780000}"/>
    <cellStyle name="Table  - Style6 4 2" xfId="30826" xr:uid="{00000000-0005-0000-0000-00007B780000}"/>
    <cellStyle name="Table  - Style6 4 2 2" xfId="30827" xr:uid="{00000000-0005-0000-0000-00007C780000}"/>
    <cellStyle name="Table  - Style6 4 2 2 2" xfId="30828" xr:uid="{00000000-0005-0000-0000-00007D780000}"/>
    <cellStyle name="Table  - Style6 4 2 2 2 2" xfId="30829" xr:uid="{00000000-0005-0000-0000-00007E780000}"/>
    <cellStyle name="Table  - Style6 4 2 2 2 2 2" xfId="30830" xr:uid="{00000000-0005-0000-0000-00007F780000}"/>
    <cellStyle name="Table  - Style6 4 2 2 2 3" xfId="30831" xr:uid="{00000000-0005-0000-0000-000080780000}"/>
    <cellStyle name="Table  - Style6 4 2 2 2 3 2" xfId="30832" xr:uid="{00000000-0005-0000-0000-000081780000}"/>
    <cellStyle name="Table  - Style6 4 2 2 2 4" xfId="30833" xr:uid="{00000000-0005-0000-0000-000082780000}"/>
    <cellStyle name="Table  - Style6 4 2 2 2 4 2" xfId="30834" xr:uid="{00000000-0005-0000-0000-000083780000}"/>
    <cellStyle name="Table  - Style6 4 2 2 2 5" xfId="30835" xr:uid="{00000000-0005-0000-0000-000084780000}"/>
    <cellStyle name="Table  - Style6 4 2 2 2 6" xfId="30836" xr:uid="{00000000-0005-0000-0000-000085780000}"/>
    <cellStyle name="Table  - Style6 4 2 2 3" xfId="30837" xr:uid="{00000000-0005-0000-0000-000086780000}"/>
    <cellStyle name="Table  - Style6 4 2 2 3 2" xfId="30838" xr:uid="{00000000-0005-0000-0000-000087780000}"/>
    <cellStyle name="Table  - Style6 4 2 2 4" xfId="30839" xr:uid="{00000000-0005-0000-0000-000088780000}"/>
    <cellStyle name="Table  - Style6 4 2 2 4 2" xfId="30840" xr:uid="{00000000-0005-0000-0000-000089780000}"/>
    <cellStyle name="Table  - Style6 4 2 2 5" xfId="30841" xr:uid="{00000000-0005-0000-0000-00008A780000}"/>
    <cellStyle name="Table  - Style6 4 2 2 6" xfId="30842" xr:uid="{00000000-0005-0000-0000-00008B780000}"/>
    <cellStyle name="Table  - Style6 4 2 2 7" xfId="30843" xr:uid="{00000000-0005-0000-0000-00008C780000}"/>
    <cellStyle name="Table  - Style6 4 2 3" xfId="30844" xr:uid="{00000000-0005-0000-0000-00008D780000}"/>
    <cellStyle name="Table  - Style6 4 2 3 2" xfId="30845" xr:uid="{00000000-0005-0000-0000-00008E780000}"/>
    <cellStyle name="Table  - Style6 4 2 3 2 2" xfId="30846" xr:uid="{00000000-0005-0000-0000-00008F780000}"/>
    <cellStyle name="Table  - Style6 4 2 3 3" xfId="30847" xr:uid="{00000000-0005-0000-0000-000090780000}"/>
    <cellStyle name="Table  - Style6 4 2 3 3 2" xfId="30848" xr:uid="{00000000-0005-0000-0000-000091780000}"/>
    <cellStyle name="Table  - Style6 4 2 3 4" xfId="30849" xr:uid="{00000000-0005-0000-0000-000092780000}"/>
    <cellStyle name="Table  - Style6 4 2 3 4 2" xfId="30850" xr:uid="{00000000-0005-0000-0000-000093780000}"/>
    <cellStyle name="Table  - Style6 4 2 3 5" xfId="30851" xr:uid="{00000000-0005-0000-0000-000094780000}"/>
    <cellStyle name="Table  - Style6 4 2 3 6" xfId="30852" xr:uid="{00000000-0005-0000-0000-000095780000}"/>
    <cellStyle name="Table  - Style6 4 2 4" xfId="30853" xr:uid="{00000000-0005-0000-0000-000096780000}"/>
    <cellStyle name="Table  - Style6 4 2 4 2" xfId="30854" xr:uid="{00000000-0005-0000-0000-000097780000}"/>
    <cellStyle name="Table  - Style6 4 2 4 3" xfId="30855" xr:uid="{00000000-0005-0000-0000-000098780000}"/>
    <cellStyle name="Table  - Style6 4 2 5" xfId="30856" xr:uid="{00000000-0005-0000-0000-000099780000}"/>
    <cellStyle name="Table  - Style6 4 2 5 2" xfId="30857" xr:uid="{00000000-0005-0000-0000-00009A780000}"/>
    <cellStyle name="Table  - Style6 4 2 5 3" xfId="30858" xr:uid="{00000000-0005-0000-0000-00009B780000}"/>
    <cellStyle name="Table  - Style6 4 2 6" xfId="30859" xr:uid="{00000000-0005-0000-0000-00009C780000}"/>
    <cellStyle name="Table  - Style6 4 2 6 2" xfId="30860" xr:uid="{00000000-0005-0000-0000-00009D780000}"/>
    <cellStyle name="Table  - Style6 4 2 7" xfId="30861" xr:uid="{00000000-0005-0000-0000-00009E780000}"/>
    <cellStyle name="Table  - Style6 4 2 7 2" xfId="30862" xr:uid="{00000000-0005-0000-0000-00009F780000}"/>
    <cellStyle name="Table  - Style6 4 2 8" xfId="30863" xr:uid="{00000000-0005-0000-0000-0000A0780000}"/>
    <cellStyle name="Table  - Style6 4 20" xfId="30864" xr:uid="{00000000-0005-0000-0000-0000A1780000}"/>
    <cellStyle name="Table  - Style6 4 21" xfId="30865" xr:uid="{00000000-0005-0000-0000-0000A2780000}"/>
    <cellStyle name="Table  - Style6 4 3" xfId="30866" xr:uid="{00000000-0005-0000-0000-0000A3780000}"/>
    <cellStyle name="Table  - Style6 4 3 2" xfId="30867" xr:uid="{00000000-0005-0000-0000-0000A4780000}"/>
    <cellStyle name="Table  - Style6 4 3 2 2" xfId="30868" xr:uid="{00000000-0005-0000-0000-0000A5780000}"/>
    <cellStyle name="Table  - Style6 4 3 2 2 2" xfId="30869" xr:uid="{00000000-0005-0000-0000-0000A6780000}"/>
    <cellStyle name="Table  - Style6 4 3 2 3" xfId="30870" xr:uid="{00000000-0005-0000-0000-0000A7780000}"/>
    <cellStyle name="Table  - Style6 4 3 2 3 2" xfId="30871" xr:uid="{00000000-0005-0000-0000-0000A8780000}"/>
    <cellStyle name="Table  - Style6 4 3 2 4" xfId="30872" xr:uid="{00000000-0005-0000-0000-0000A9780000}"/>
    <cellStyle name="Table  - Style6 4 3 2 4 2" xfId="30873" xr:uid="{00000000-0005-0000-0000-0000AA780000}"/>
    <cellStyle name="Table  - Style6 4 3 2 5" xfId="30874" xr:uid="{00000000-0005-0000-0000-0000AB780000}"/>
    <cellStyle name="Table  - Style6 4 3 2 5 2" xfId="30875" xr:uid="{00000000-0005-0000-0000-0000AC780000}"/>
    <cellStyle name="Table  - Style6 4 3 2 6" xfId="30876" xr:uid="{00000000-0005-0000-0000-0000AD780000}"/>
    <cellStyle name="Table  - Style6 4 3 3" xfId="30877" xr:uid="{00000000-0005-0000-0000-0000AE780000}"/>
    <cellStyle name="Table  - Style6 4 3 3 2" xfId="30878" xr:uid="{00000000-0005-0000-0000-0000AF780000}"/>
    <cellStyle name="Table  - Style6 4 3 3 2 2" xfId="30879" xr:uid="{00000000-0005-0000-0000-0000B0780000}"/>
    <cellStyle name="Table  - Style6 4 3 3 3" xfId="30880" xr:uid="{00000000-0005-0000-0000-0000B1780000}"/>
    <cellStyle name="Table  - Style6 4 3 3 4" xfId="30881" xr:uid="{00000000-0005-0000-0000-0000B2780000}"/>
    <cellStyle name="Table  - Style6 4 3 3 5" xfId="30882" xr:uid="{00000000-0005-0000-0000-0000B3780000}"/>
    <cellStyle name="Table  - Style6 4 3 3 6" xfId="30883" xr:uid="{00000000-0005-0000-0000-0000B4780000}"/>
    <cellStyle name="Table  - Style6 4 3 4" xfId="30884" xr:uid="{00000000-0005-0000-0000-0000B5780000}"/>
    <cellStyle name="Table  - Style6 4 3 4 2" xfId="30885" xr:uid="{00000000-0005-0000-0000-0000B6780000}"/>
    <cellStyle name="Table  - Style6 4 3 5" xfId="30886" xr:uid="{00000000-0005-0000-0000-0000B7780000}"/>
    <cellStyle name="Table  - Style6 4 3 6" xfId="30887" xr:uid="{00000000-0005-0000-0000-0000B8780000}"/>
    <cellStyle name="Table  - Style6 4 3 7" xfId="30888" xr:uid="{00000000-0005-0000-0000-0000B9780000}"/>
    <cellStyle name="Table  - Style6 4 3 8" xfId="30889" xr:uid="{00000000-0005-0000-0000-0000BA780000}"/>
    <cellStyle name="Table  - Style6 4 4" xfId="30890" xr:uid="{00000000-0005-0000-0000-0000BB780000}"/>
    <cellStyle name="Table  - Style6 4 4 2" xfId="30891" xr:uid="{00000000-0005-0000-0000-0000BC780000}"/>
    <cellStyle name="Table  - Style6 4 4 2 2" xfId="30892" xr:uid="{00000000-0005-0000-0000-0000BD780000}"/>
    <cellStyle name="Table  - Style6 4 4 2 2 2" xfId="30893" xr:uid="{00000000-0005-0000-0000-0000BE780000}"/>
    <cellStyle name="Table  - Style6 4 4 2 3" xfId="30894" xr:uid="{00000000-0005-0000-0000-0000BF780000}"/>
    <cellStyle name="Table  - Style6 4 4 2 4" xfId="30895" xr:uid="{00000000-0005-0000-0000-0000C0780000}"/>
    <cellStyle name="Table  - Style6 4 4 2 5" xfId="30896" xr:uid="{00000000-0005-0000-0000-0000C1780000}"/>
    <cellStyle name="Table  - Style6 4 4 2 6" xfId="30897" xr:uid="{00000000-0005-0000-0000-0000C2780000}"/>
    <cellStyle name="Table  - Style6 4 4 3" xfId="30898" xr:uid="{00000000-0005-0000-0000-0000C3780000}"/>
    <cellStyle name="Table  - Style6 4 4 3 2" xfId="30899" xr:uid="{00000000-0005-0000-0000-0000C4780000}"/>
    <cellStyle name="Table  - Style6 4 4 3 2 2" xfId="30900" xr:uid="{00000000-0005-0000-0000-0000C5780000}"/>
    <cellStyle name="Table  - Style6 4 4 3 3" xfId="30901" xr:uid="{00000000-0005-0000-0000-0000C6780000}"/>
    <cellStyle name="Table  - Style6 4 4 3 4" xfId="30902" xr:uid="{00000000-0005-0000-0000-0000C7780000}"/>
    <cellStyle name="Table  - Style6 4 4 3 5" xfId="30903" xr:uid="{00000000-0005-0000-0000-0000C8780000}"/>
    <cellStyle name="Table  - Style6 4 4 3 6" xfId="30904" xr:uid="{00000000-0005-0000-0000-0000C9780000}"/>
    <cellStyle name="Table  - Style6 4 4 4" xfId="30905" xr:uid="{00000000-0005-0000-0000-0000CA780000}"/>
    <cellStyle name="Table  - Style6 4 4 4 2" xfId="30906" xr:uid="{00000000-0005-0000-0000-0000CB780000}"/>
    <cellStyle name="Table  - Style6 4 4 5" xfId="30907" xr:uid="{00000000-0005-0000-0000-0000CC780000}"/>
    <cellStyle name="Table  - Style6 4 4 6" xfId="30908" xr:uid="{00000000-0005-0000-0000-0000CD780000}"/>
    <cellStyle name="Table  - Style6 4 4 7" xfId="30909" xr:uid="{00000000-0005-0000-0000-0000CE780000}"/>
    <cellStyle name="Table  - Style6 4 4 8" xfId="30910" xr:uid="{00000000-0005-0000-0000-0000CF780000}"/>
    <cellStyle name="Table  - Style6 4 5" xfId="30911" xr:uid="{00000000-0005-0000-0000-0000D0780000}"/>
    <cellStyle name="Table  - Style6 4 5 2" xfId="30912" xr:uid="{00000000-0005-0000-0000-0000D1780000}"/>
    <cellStyle name="Table  - Style6 4 5 2 2" xfId="30913" xr:uid="{00000000-0005-0000-0000-0000D2780000}"/>
    <cellStyle name="Table  - Style6 4 5 2 3" xfId="30914" xr:uid="{00000000-0005-0000-0000-0000D3780000}"/>
    <cellStyle name="Table  - Style6 4 5 2 4" xfId="30915" xr:uid="{00000000-0005-0000-0000-0000D4780000}"/>
    <cellStyle name="Table  - Style6 4 5 2 5" xfId="30916" xr:uid="{00000000-0005-0000-0000-0000D5780000}"/>
    <cellStyle name="Table  - Style6 4 5 2 6" xfId="30917" xr:uid="{00000000-0005-0000-0000-0000D6780000}"/>
    <cellStyle name="Table  - Style6 4 5 3" xfId="30918" xr:uid="{00000000-0005-0000-0000-0000D7780000}"/>
    <cellStyle name="Table  - Style6 4 5 3 2" xfId="30919" xr:uid="{00000000-0005-0000-0000-0000D8780000}"/>
    <cellStyle name="Table  - Style6 4 5 3 3" xfId="30920" xr:uid="{00000000-0005-0000-0000-0000D9780000}"/>
    <cellStyle name="Table  - Style6 4 5 3 4" xfId="30921" xr:uid="{00000000-0005-0000-0000-0000DA780000}"/>
    <cellStyle name="Table  - Style6 4 5 3 5" xfId="30922" xr:uid="{00000000-0005-0000-0000-0000DB780000}"/>
    <cellStyle name="Table  - Style6 4 5 3 6" xfId="30923" xr:uid="{00000000-0005-0000-0000-0000DC780000}"/>
    <cellStyle name="Table  - Style6 4 5 4" xfId="30924" xr:uid="{00000000-0005-0000-0000-0000DD780000}"/>
    <cellStyle name="Table  - Style6 4 5 4 2" xfId="30925" xr:uid="{00000000-0005-0000-0000-0000DE780000}"/>
    <cellStyle name="Table  - Style6 4 5 5" xfId="30926" xr:uid="{00000000-0005-0000-0000-0000DF780000}"/>
    <cellStyle name="Table  - Style6 4 5 6" xfId="30927" xr:uid="{00000000-0005-0000-0000-0000E0780000}"/>
    <cellStyle name="Table  - Style6 4 5 7" xfId="30928" xr:uid="{00000000-0005-0000-0000-0000E1780000}"/>
    <cellStyle name="Table  - Style6 4 5 8" xfId="30929" xr:uid="{00000000-0005-0000-0000-0000E2780000}"/>
    <cellStyle name="Table  - Style6 4 6" xfId="30930" xr:uid="{00000000-0005-0000-0000-0000E3780000}"/>
    <cellStyle name="Table  - Style6 4 6 2" xfId="30931" xr:uid="{00000000-0005-0000-0000-0000E4780000}"/>
    <cellStyle name="Table  - Style6 4 6 2 2" xfId="30932" xr:uid="{00000000-0005-0000-0000-0000E5780000}"/>
    <cellStyle name="Table  - Style6 4 6 2 3" xfId="30933" xr:uid="{00000000-0005-0000-0000-0000E6780000}"/>
    <cellStyle name="Table  - Style6 4 6 2 4" xfId="30934" xr:uid="{00000000-0005-0000-0000-0000E7780000}"/>
    <cellStyle name="Table  - Style6 4 6 2 5" xfId="30935" xr:uid="{00000000-0005-0000-0000-0000E8780000}"/>
    <cellStyle name="Table  - Style6 4 6 2 6" xfId="30936" xr:uid="{00000000-0005-0000-0000-0000E9780000}"/>
    <cellStyle name="Table  - Style6 4 6 3" xfId="30937" xr:uid="{00000000-0005-0000-0000-0000EA780000}"/>
    <cellStyle name="Table  - Style6 4 6 3 2" xfId="30938" xr:uid="{00000000-0005-0000-0000-0000EB780000}"/>
    <cellStyle name="Table  - Style6 4 6 3 3" xfId="30939" xr:uid="{00000000-0005-0000-0000-0000EC780000}"/>
    <cellStyle name="Table  - Style6 4 6 3 4" xfId="30940" xr:uid="{00000000-0005-0000-0000-0000ED780000}"/>
    <cellStyle name="Table  - Style6 4 6 3 5" xfId="30941" xr:uid="{00000000-0005-0000-0000-0000EE780000}"/>
    <cellStyle name="Table  - Style6 4 6 3 6" xfId="30942" xr:uid="{00000000-0005-0000-0000-0000EF780000}"/>
    <cellStyle name="Table  - Style6 4 6 4" xfId="30943" xr:uid="{00000000-0005-0000-0000-0000F0780000}"/>
    <cellStyle name="Table  - Style6 4 6 4 2" xfId="30944" xr:uid="{00000000-0005-0000-0000-0000F1780000}"/>
    <cellStyle name="Table  - Style6 4 6 5" xfId="30945" xr:uid="{00000000-0005-0000-0000-0000F2780000}"/>
    <cellStyle name="Table  - Style6 4 6 6" xfId="30946" xr:uid="{00000000-0005-0000-0000-0000F3780000}"/>
    <cellStyle name="Table  - Style6 4 6 7" xfId="30947" xr:uid="{00000000-0005-0000-0000-0000F4780000}"/>
    <cellStyle name="Table  - Style6 4 6 8" xfId="30948" xr:uid="{00000000-0005-0000-0000-0000F5780000}"/>
    <cellStyle name="Table  - Style6 4 7" xfId="30949" xr:uid="{00000000-0005-0000-0000-0000F6780000}"/>
    <cellStyle name="Table  - Style6 4 7 2" xfId="30950" xr:uid="{00000000-0005-0000-0000-0000F7780000}"/>
    <cellStyle name="Table  - Style6 4 7 2 2" xfId="30951" xr:uid="{00000000-0005-0000-0000-0000F8780000}"/>
    <cellStyle name="Table  - Style6 4 7 2 3" xfId="30952" xr:uid="{00000000-0005-0000-0000-0000F9780000}"/>
    <cellStyle name="Table  - Style6 4 7 2 4" xfId="30953" xr:uid="{00000000-0005-0000-0000-0000FA780000}"/>
    <cellStyle name="Table  - Style6 4 7 2 5" xfId="30954" xr:uid="{00000000-0005-0000-0000-0000FB780000}"/>
    <cellStyle name="Table  - Style6 4 7 2 6" xfId="30955" xr:uid="{00000000-0005-0000-0000-0000FC780000}"/>
    <cellStyle name="Table  - Style6 4 7 3" xfId="30956" xr:uid="{00000000-0005-0000-0000-0000FD780000}"/>
    <cellStyle name="Table  - Style6 4 7 3 2" xfId="30957" xr:uid="{00000000-0005-0000-0000-0000FE780000}"/>
    <cellStyle name="Table  - Style6 4 7 3 3" xfId="30958" xr:uid="{00000000-0005-0000-0000-0000FF780000}"/>
    <cellStyle name="Table  - Style6 4 7 3 4" xfId="30959" xr:uid="{00000000-0005-0000-0000-000000790000}"/>
    <cellStyle name="Table  - Style6 4 7 3 5" xfId="30960" xr:uid="{00000000-0005-0000-0000-000001790000}"/>
    <cellStyle name="Table  - Style6 4 7 3 6" xfId="30961" xr:uid="{00000000-0005-0000-0000-000002790000}"/>
    <cellStyle name="Table  - Style6 4 7 4" xfId="30962" xr:uid="{00000000-0005-0000-0000-000003790000}"/>
    <cellStyle name="Table  - Style6 4 7 4 2" xfId="30963" xr:uid="{00000000-0005-0000-0000-000004790000}"/>
    <cellStyle name="Table  - Style6 4 7 5" xfId="30964" xr:uid="{00000000-0005-0000-0000-000005790000}"/>
    <cellStyle name="Table  - Style6 4 7 6" xfId="30965" xr:uid="{00000000-0005-0000-0000-000006790000}"/>
    <cellStyle name="Table  - Style6 4 7 7" xfId="30966" xr:uid="{00000000-0005-0000-0000-000007790000}"/>
    <cellStyle name="Table  - Style6 4 7 8" xfId="30967" xr:uid="{00000000-0005-0000-0000-000008790000}"/>
    <cellStyle name="Table  - Style6 4 8" xfId="30968" xr:uid="{00000000-0005-0000-0000-000009790000}"/>
    <cellStyle name="Table  - Style6 4 8 2" xfId="30969" xr:uid="{00000000-0005-0000-0000-00000A790000}"/>
    <cellStyle name="Table  - Style6 4 8 2 2" xfId="30970" xr:uid="{00000000-0005-0000-0000-00000B790000}"/>
    <cellStyle name="Table  - Style6 4 8 2 3" xfId="30971" xr:uid="{00000000-0005-0000-0000-00000C790000}"/>
    <cellStyle name="Table  - Style6 4 8 2 4" xfId="30972" xr:uid="{00000000-0005-0000-0000-00000D790000}"/>
    <cellStyle name="Table  - Style6 4 8 2 5" xfId="30973" xr:uid="{00000000-0005-0000-0000-00000E790000}"/>
    <cellStyle name="Table  - Style6 4 8 2 6" xfId="30974" xr:uid="{00000000-0005-0000-0000-00000F790000}"/>
    <cellStyle name="Table  - Style6 4 8 3" xfId="30975" xr:uid="{00000000-0005-0000-0000-000010790000}"/>
    <cellStyle name="Table  - Style6 4 8 3 2" xfId="30976" xr:uid="{00000000-0005-0000-0000-000011790000}"/>
    <cellStyle name="Table  - Style6 4 8 3 3" xfId="30977" xr:uid="{00000000-0005-0000-0000-000012790000}"/>
    <cellStyle name="Table  - Style6 4 8 3 4" xfId="30978" xr:uid="{00000000-0005-0000-0000-000013790000}"/>
    <cellStyle name="Table  - Style6 4 8 3 5" xfId="30979" xr:uid="{00000000-0005-0000-0000-000014790000}"/>
    <cellStyle name="Table  - Style6 4 8 3 6" xfId="30980" xr:uid="{00000000-0005-0000-0000-000015790000}"/>
    <cellStyle name="Table  - Style6 4 8 4" xfId="30981" xr:uid="{00000000-0005-0000-0000-000016790000}"/>
    <cellStyle name="Table  - Style6 4 8 5" xfId="30982" xr:uid="{00000000-0005-0000-0000-000017790000}"/>
    <cellStyle name="Table  - Style6 4 8 6" xfId="30983" xr:uid="{00000000-0005-0000-0000-000018790000}"/>
    <cellStyle name="Table  - Style6 4 8 7" xfId="30984" xr:uid="{00000000-0005-0000-0000-000019790000}"/>
    <cellStyle name="Table  - Style6 4 8 8" xfId="30985" xr:uid="{00000000-0005-0000-0000-00001A790000}"/>
    <cellStyle name="Table  - Style6 4 9" xfId="30986" xr:uid="{00000000-0005-0000-0000-00001B790000}"/>
    <cellStyle name="Table  - Style6 4 9 2" xfId="30987" xr:uid="{00000000-0005-0000-0000-00001C790000}"/>
    <cellStyle name="Table  - Style6 4 9 2 2" xfId="30988" xr:uid="{00000000-0005-0000-0000-00001D790000}"/>
    <cellStyle name="Table  - Style6 4 9 2 3" xfId="30989" xr:uid="{00000000-0005-0000-0000-00001E790000}"/>
    <cellStyle name="Table  - Style6 4 9 2 4" xfId="30990" xr:uid="{00000000-0005-0000-0000-00001F790000}"/>
    <cellStyle name="Table  - Style6 4 9 2 5" xfId="30991" xr:uid="{00000000-0005-0000-0000-000020790000}"/>
    <cellStyle name="Table  - Style6 4 9 2 6" xfId="30992" xr:uid="{00000000-0005-0000-0000-000021790000}"/>
    <cellStyle name="Table  - Style6 4 9 3" xfId="30993" xr:uid="{00000000-0005-0000-0000-000022790000}"/>
    <cellStyle name="Table  - Style6 4 9 3 2" xfId="30994" xr:uid="{00000000-0005-0000-0000-000023790000}"/>
    <cellStyle name="Table  - Style6 4 9 3 3" xfId="30995" xr:uid="{00000000-0005-0000-0000-000024790000}"/>
    <cellStyle name="Table  - Style6 4 9 3 4" xfId="30996" xr:uid="{00000000-0005-0000-0000-000025790000}"/>
    <cellStyle name="Table  - Style6 4 9 3 5" xfId="30997" xr:uid="{00000000-0005-0000-0000-000026790000}"/>
    <cellStyle name="Table  - Style6 4 9 3 6" xfId="30998" xr:uid="{00000000-0005-0000-0000-000027790000}"/>
    <cellStyle name="Table  - Style6 4 9 4" xfId="30999" xr:uid="{00000000-0005-0000-0000-000028790000}"/>
    <cellStyle name="Table  - Style6 4 9 5" xfId="31000" xr:uid="{00000000-0005-0000-0000-000029790000}"/>
    <cellStyle name="Table  - Style6 4 9 6" xfId="31001" xr:uid="{00000000-0005-0000-0000-00002A790000}"/>
    <cellStyle name="Table  - Style6 4 9 7" xfId="31002" xr:uid="{00000000-0005-0000-0000-00002B790000}"/>
    <cellStyle name="Table  - Style6 4 9 8" xfId="31003" xr:uid="{00000000-0005-0000-0000-00002C790000}"/>
    <cellStyle name="Table  - Style6 5" xfId="31004" xr:uid="{00000000-0005-0000-0000-00002D790000}"/>
    <cellStyle name="Table  - Style6 5 10" xfId="31005" xr:uid="{00000000-0005-0000-0000-00002E790000}"/>
    <cellStyle name="Table  - Style6 5 11" xfId="31006" xr:uid="{00000000-0005-0000-0000-00002F790000}"/>
    <cellStyle name="Table  - Style6 5 12" xfId="31007" xr:uid="{00000000-0005-0000-0000-000030790000}"/>
    <cellStyle name="Table  - Style6 5 2" xfId="31008" xr:uid="{00000000-0005-0000-0000-000031790000}"/>
    <cellStyle name="Table  - Style6 5 2 2" xfId="31009" xr:uid="{00000000-0005-0000-0000-000032790000}"/>
    <cellStyle name="Table  - Style6 5 2 2 2" xfId="31010" xr:uid="{00000000-0005-0000-0000-000033790000}"/>
    <cellStyle name="Table  - Style6 5 2 2 2 2" xfId="31011" xr:uid="{00000000-0005-0000-0000-000034790000}"/>
    <cellStyle name="Table  - Style6 5 2 2 2 2 2" xfId="31012" xr:uid="{00000000-0005-0000-0000-000035790000}"/>
    <cellStyle name="Table  - Style6 5 2 2 2 3" xfId="31013" xr:uid="{00000000-0005-0000-0000-000036790000}"/>
    <cellStyle name="Table  - Style6 5 2 2 2 3 2" xfId="31014" xr:uid="{00000000-0005-0000-0000-000037790000}"/>
    <cellStyle name="Table  - Style6 5 2 2 2 4" xfId="31015" xr:uid="{00000000-0005-0000-0000-000038790000}"/>
    <cellStyle name="Table  - Style6 5 2 2 3" xfId="31016" xr:uid="{00000000-0005-0000-0000-000039790000}"/>
    <cellStyle name="Table  - Style6 5 2 2 3 2" xfId="31017" xr:uid="{00000000-0005-0000-0000-00003A790000}"/>
    <cellStyle name="Table  - Style6 5 2 2 4" xfId="31018" xr:uid="{00000000-0005-0000-0000-00003B790000}"/>
    <cellStyle name="Table  - Style6 5 2 2 4 2" xfId="31019" xr:uid="{00000000-0005-0000-0000-00003C790000}"/>
    <cellStyle name="Table  - Style6 5 2 2 5" xfId="31020" xr:uid="{00000000-0005-0000-0000-00003D790000}"/>
    <cellStyle name="Table  - Style6 5 2 2 5 2" xfId="31021" xr:uid="{00000000-0005-0000-0000-00003E790000}"/>
    <cellStyle name="Table  - Style6 5 2 2 6" xfId="31022" xr:uid="{00000000-0005-0000-0000-00003F790000}"/>
    <cellStyle name="Table  - Style6 5 2 3" xfId="31023" xr:uid="{00000000-0005-0000-0000-000040790000}"/>
    <cellStyle name="Table  - Style6 5 2 3 2" xfId="31024" xr:uid="{00000000-0005-0000-0000-000041790000}"/>
    <cellStyle name="Table  - Style6 5 2 3 2 2" xfId="31025" xr:uid="{00000000-0005-0000-0000-000042790000}"/>
    <cellStyle name="Table  - Style6 5 2 3 3" xfId="31026" xr:uid="{00000000-0005-0000-0000-000043790000}"/>
    <cellStyle name="Table  - Style6 5 2 3 3 2" xfId="31027" xr:uid="{00000000-0005-0000-0000-000044790000}"/>
    <cellStyle name="Table  - Style6 5 2 3 4" xfId="31028" xr:uid="{00000000-0005-0000-0000-000045790000}"/>
    <cellStyle name="Table  - Style6 5 2 3 5" xfId="31029" xr:uid="{00000000-0005-0000-0000-000046790000}"/>
    <cellStyle name="Table  - Style6 5 2 4" xfId="31030" xr:uid="{00000000-0005-0000-0000-000047790000}"/>
    <cellStyle name="Table  - Style6 5 2 4 2" xfId="31031" xr:uid="{00000000-0005-0000-0000-000048790000}"/>
    <cellStyle name="Table  - Style6 5 2 5" xfId="31032" xr:uid="{00000000-0005-0000-0000-000049790000}"/>
    <cellStyle name="Table  - Style6 5 2 5 2" xfId="31033" xr:uid="{00000000-0005-0000-0000-00004A790000}"/>
    <cellStyle name="Table  - Style6 5 2 6" xfId="31034" xr:uid="{00000000-0005-0000-0000-00004B790000}"/>
    <cellStyle name="Table  - Style6 5 2 6 2" xfId="31035" xr:uid="{00000000-0005-0000-0000-00004C790000}"/>
    <cellStyle name="Table  - Style6 5 2 7" xfId="31036" xr:uid="{00000000-0005-0000-0000-00004D790000}"/>
    <cellStyle name="Table  - Style6 5 2 7 2" xfId="31037" xr:uid="{00000000-0005-0000-0000-00004E790000}"/>
    <cellStyle name="Table  - Style6 5 2 8" xfId="31038" xr:uid="{00000000-0005-0000-0000-00004F790000}"/>
    <cellStyle name="Table  - Style6 5 3" xfId="31039" xr:uid="{00000000-0005-0000-0000-000050790000}"/>
    <cellStyle name="Table  - Style6 5 3 2" xfId="31040" xr:uid="{00000000-0005-0000-0000-000051790000}"/>
    <cellStyle name="Table  - Style6 5 3 2 2" xfId="31041" xr:uid="{00000000-0005-0000-0000-000052790000}"/>
    <cellStyle name="Table  - Style6 5 3 2 2 2" xfId="31042" xr:uid="{00000000-0005-0000-0000-000053790000}"/>
    <cellStyle name="Table  - Style6 5 3 2 3" xfId="31043" xr:uid="{00000000-0005-0000-0000-000054790000}"/>
    <cellStyle name="Table  - Style6 5 3 2 3 2" xfId="31044" xr:uid="{00000000-0005-0000-0000-000055790000}"/>
    <cellStyle name="Table  - Style6 5 3 2 4" xfId="31045" xr:uid="{00000000-0005-0000-0000-000056790000}"/>
    <cellStyle name="Table  - Style6 5 3 3" xfId="31046" xr:uid="{00000000-0005-0000-0000-000057790000}"/>
    <cellStyle name="Table  - Style6 5 3 3 2" xfId="31047" xr:uid="{00000000-0005-0000-0000-000058790000}"/>
    <cellStyle name="Table  - Style6 5 3 4" xfId="31048" xr:uid="{00000000-0005-0000-0000-000059790000}"/>
    <cellStyle name="Table  - Style6 5 3 4 2" xfId="31049" xr:uid="{00000000-0005-0000-0000-00005A790000}"/>
    <cellStyle name="Table  - Style6 5 3 5" xfId="31050" xr:uid="{00000000-0005-0000-0000-00005B790000}"/>
    <cellStyle name="Table  - Style6 5 3 5 2" xfId="31051" xr:uid="{00000000-0005-0000-0000-00005C790000}"/>
    <cellStyle name="Table  - Style6 5 3 6" xfId="31052" xr:uid="{00000000-0005-0000-0000-00005D790000}"/>
    <cellStyle name="Table  - Style6 5 3 6 2" xfId="31053" xr:uid="{00000000-0005-0000-0000-00005E790000}"/>
    <cellStyle name="Table  - Style6 5 3 7" xfId="31054" xr:uid="{00000000-0005-0000-0000-00005F790000}"/>
    <cellStyle name="Table  - Style6 5 4" xfId="31055" xr:uid="{00000000-0005-0000-0000-000060790000}"/>
    <cellStyle name="Table  - Style6 5 4 2" xfId="31056" xr:uid="{00000000-0005-0000-0000-000061790000}"/>
    <cellStyle name="Table  - Style6 5 4 2 2" xfId="31057" xr:uid="{00000000-0005-0000-0000-000062790000}"/>
    <cellStyle name="Table  - Style6 5 4 3" xfId="31058" xr:uid="{00000000-0005-0000-0000-000063790000}"/>
    <cellStyle name="Table  - Style6 5 4 3 2" xfId="31059" xr:uid="{00000000-0005-0000-0000-000064790000}"/>
    <cellStyle name="Table  - Style6 5 4 4" xfId="31060" xr:uid="{00000000-0005-0000-0000-000065790000}"/>
    <cellStyle name="Table  - Style6 5 4 4 2" xfId="31061" xr:uid="{00000000-0005-0000-0000-000066790000}"/>
    <cellStyle name="Table  - Style6 5 4 5" xfId="31062" xr:uid="{00000000-0005-0000-0000-000067790000}"/>
    <cellStyle name="Table  - Style6 5 4 6" xfId="31063" xr:uid="{00000000-0005-0000-0000-000068790000}"/>
    <cellStyle name="Table  - Style6 5 5" xfId="31064" xr:uid="{00000000-0005-0000-0000-000069790000}"/>
    <cellStyle name="Table  - Style6 5 5 2" xfId="31065" xr:uid="{00000000-0005-0000-0000-00006A790000}"/>
    <cellStyle name="Table  - Style6 5 5 3" xfId="31066" xr:uid="{00000000-0005-0000-0000-00006B790000}"/>
    <cellStyle name="Table  - Style6 5 6" xfId="31067" xr:uid="{00000000-0005-0000-0000-00006C790000}"/>
    <cellStyle name="Table  - Style6 5 6 2" xfId="31068" xr:uid="{00000000-0005-0000-0000-00006D790000}"/>
    <cellStyle name="Table  - Style6 5 7" xfId="31069" xr:uid="{00000000-0005-0000-0000-00006E790000}"/>
    <cellStyle name="Table  - Style6 5 7 2" xfId="31070" xr:uid="{00000000-0005-0000-0000-00006F790000}"/>
    <cellStyle name="Table  - Style6 5 8" xfId="31071" xr:uid="{00000000-0005-0000-0000-000070790000}"/>
    <cellStyle name="Table  - Style6 5 8 2" xfId="31072" xr:uid="{00000000-0005-0000-0000-000071790000}"/>
    <cellStyle name="Table  - Style6 5 9" xfId="31073" xr:uid="{00000000-0005-0000-0000-000072790000}"/>
    <cellStyle name="Table  - Style6 5 9 2" xfId="31074" xr:uid="{00000000-0005-0000-0000-000073790000}"/>
    <cellStyle name="Table  - Style6 6" xfId="31075" xr:uid="{00000000-0005-0000-0000-000074790000}"/>
    <cellStyle name="Table  - Style6 6 10" xfId="31076" xr:uid="{00000000-0005-0000-0000-000075790000}"/>
    <cellStyle name="Table  - Style6 6 11" xfId="31077" xr:uid="{00000000-0005-0000-0000-000076790000}"/>
    <cellStyle name="Table  - Style6 6 2" xfId="31078" xr:uid="{00000000-0005-0000-0000-000077790000}"/>
    <cellStyle name="Table  - Style6 6 2 2" xfId="31079" xr:uid="{00000000-0005-0000-0000-000078790000}"/>
    <cellStyle name="Table  - Style6 6 2 2 2" xfId="31080" xr:uid="{00000000-0005-0000-0000-000079790000}"/>
    <cellStyle name="Table  - Style6 6 2 2 2 2" xfId="31081" xr:uid="{00000000-0005-0000-0000-00007A790000}"/>
    <cellStyle name="Table  - Style6 6 2 2 2 2 2" xfId="31082" xr:uid="{00000000-0005-0000-0000-00007B790000}"/>
    <cellStyle name="Table  - Style6 6 2 2 2 3" xfId="31083" xr:uid="{00000000-0005-0000-0000-00007C790000}"/>
    <cellStyle name="Table  - Style6 6 2 2 2 3 2" xfId="31084" xr:uid="{00000000-0005-0000-0000-00007D790000}"/>
    <cellStyle name="Table  - Style6 6 2 2 2 4" xfId="31085" xr:uid="{00000000-0005-0000-0000-00007E790000}"/>
    <cellStyle name="Table  - Style6 6 2 2 3" xfId="31086" xr:uid="{00000000-0005-0000-0000-00007F790000}"/>
    <cellStyle name="Table  - Style6 6 2 2 3 2" xfId="31087" xr:uid="{00000000-0005-0000-0000-000080790000}"/>
    <cellStyle name="Table  - Style6 6 2 2 4" xfId="31088" xr:uid="{00000000-0005-0000-0000-000081790000}"/>
    <cellStyle name="Table  - Style6 6 2 2 4 2" xfId="31089" xr:uid="{00000000-0005-0000-0000-000082790000}"/>
    <cellStyle name="Table  - Style6 6 2 2 5" xfId="31090" xr:uid="{00000000-0005-0000-0000-000083790000}"/>
    <cellStyle name="Table  - Style6 6 2 2 5 2" xfId="31091" xr:uid="{00000000-0005-0000-0000-000084790000}"/>
    <cellStyle name="Table  - Style6 6 2 2 6" xfId="31092" xr:uid="{00000000-0005-0000-0000-000085790000}"/>
    <cellStyle name="Table  - Style6 6 2 3" xfId="31093" xr:uid="{00000000-0005-0000-0000-000086790000}"/>
    <cellStyle name="Table  - Style6 6 2 3 2" xfId="31094" xr:uid="{00000000-0005-0000-0000-000087790000}"/>
    <cellStyle name="Table  - Style6 6 2 3 2 2" xfId="31095" xr:uid="{00000000-0005-0000-0000-000088790000}"/>
    <cellStyle name="Table  - Style6 6 2 3 3" xfId="31096" xr:uid="{00000000-0005-0000-0000-000089790000}"/>
    <cellStyle name="Table  - Style6 6 2 3 3 2" xfId="31097" xr:uid="{00000000-0005-0000-0000-00008A790000}"/>
    <cellStyle name="Table  - Style6 6 2 3 4" xfId="31098" xr:uid="{00000000-0005-0000-0000-00008B790000}"/>
    <cellStyle name="Table  - Style6 6 2 4" xfId="31099" xr:uid="{00000000-0005-0000-0000-00008C790000}"/>
    <cellStyle name="Table  - Style6 6 2 4 2" xfId="31100" xr:uid="{00000000-0005-0000-0000-00008D790000}"/>
    <cellStyle name="Table  - Style6 6 2 5" xfId="31101" xr:uid="{00000000-0005-0000-0000-00008E790000}"/>
    <cellStyle name="Table  - Style6 6 2 5 2" xfId="31102" xr:uid="{00000000-0005-0000-0000-00008F790000}"/>
    <cellStyle name="Table  - Style6 6 2 6" xfId="31103" xr:uid="{00000000-0005-0000-0000-000090790000}"/>
    <cellStyle name="Table  - Style6 6 2 6 2" xfId="31104" xr:uid="{00000000-0005-0000-0000-000091790000}"/>
    <cellStyle name="Table  - Style6 6 2 7" xfId="31105" xr:uid="{00000000-0005-0000-0000-000092790000}"/>
    <cellStyle name="Table  - Style6 6 2 7 2" xfId="31106" xr:uid="{00000000-0005-0000-0000-000093790000}"/>
    <cellStyle name="Table  - Style6 6 2 8" xfId="31107" xr:uid="{00000000-0005-0000-0000-000094790000}"/>
    <cellStyle name="Table  - Style6 6 2 8 2" xfId="31108" xr:uid="{00000000-0005-0000-0000-000095790000}"/>
    <cellStyle name="Table  - Style6 6 2 9" xfId="31109" xr:uid="{00000000-0005-0000-0000-000096790000}"/>
    <cellStyle name="Table  - Style6 6 3" xfId="31110" xr:uid="{00000000-0005-0000-0000-000097790000}"/>
    <cellStyle name="Table  - Style6 6 3 2" xfId="31111" xr:uid="{00000000-0005-0000-0000-000098790000}"/>
    <cellStyle name="Table  - Style6 6 3 2 2" xfId="31112" xr:uid="{00000000-0005-0000-0000-000099790000}"/>
    <cellStyle name="Table  - Style6 6 3 2 2 2" xfId="31113" xr:uid="{00000000-0005-0000-0000-00009A790000}"/>
    <cellStyle name="Table  - Style6 6 3 2 3" xfId="31114" xr:uid="{00000000-0005-0000-0000-00009B790000}"/>
    <cellStyle name="Table  - Style6 6 3 2 3 2" xfId="31115" xr:uid="{00000000-0005-0000-0000-00009C790000}"/>
    <cellStyle name="Table  - Style6 6 3 2 4" xfId="31116" xr:uid="{00000000-0005-0000-0000-00009D790000}"/>
    <cellStyle name="Table  - Style6 6 3 3" xfId="31117" xr:uid="{00000000-0005-0000-0000-00009E790000}"/>
    <cellStyle name="Table  - Style6 6 3 3 2" xfId="31118" xr:uid="{00000000-0005-0000-0000-00009F790000}"/>
    <cellStyle name="Table  - Style6 6 3 4" xfId="31119" xr:uid="{00000000-0005-0000-0000-0000A0790000}"/>
    <cellStyle name="Table  - Style6 6 3 4 2" xfId="31120" xr:uid="{00000000-0005-0000-0000-0000A1790000}"/>
    <cellStyle name="Table  - Style6 6 3 5" xfId="31121" xr:uid="{00000000-0005-0000-0000-0000A2790000}"/>
    <cellStyle name="Table  - Style6 6 3 5 2" xfId="31122" xr:uid="{00000000-0005-0000-0000-0000A3790000}"/>
    <cellStyle name="Table  - Style6 6 3 6" xfId="31123" xr:uid="{00000000-0005-0000-0000-0000A4790000}"/>
    <cellStyle name="Table  - Style6 6 4" xfId="31124" xr:uid="{00000000-0005-0000-0000-0000A5790000}"/>
    <cellStyle name="Table  - Style6 6 4 2" xfId="31125" xr:uid="{00000000-0005-0000-0000-0000A6790000}"/>
    <cellStyle name="Table  - Style6 6 4 2 2" xfId="31126" xr:uid="{00000000-0005-0000-0000-0000A7790000}"/>
    <cellStyle name="Table  - Style6 6 4 3" xfId="31127" xr:uid="{00000000-0005-0000-0000-0000A8790000}"/>
    <cellStyle name="Table  - Style6 6 4 3 2" xfId="31128" xr:uid="{00000000-0005-0000-0000-0000A9790000}"/>
    <cellStyle name="Table  - Style6 6 4 4" xfId="31129" xr:uid="{00000000-0005-0000-0000-0000AA790000}"/>
    <cellStyle name="Table  - Style6 6 4 4 2" xfId="31130" xr:uid="{00000000-0005-0000-0000-0000AB790000}"/>
    <cellStyle name="Table  - Style6 6 4 5" xfId="31131" xr:uid="{00000000-0005-0000-0000-0000AC790000}"/>
    <cellStyle name="Table  - Style6 6 4 6" xfId="31132" xr:uid="{00000000-0005-0000-0000-0000AD790000}"/>
    <cellStyle name="Table  - Style6 6 5" xfId="31133" xr:uid="{00000000-0005-0000-0000-0000AE790000}"/>
    <cellStyle name="Table  - Style6 6 5 2" xfId="31134" xr:uid="{00000000-0005-0000-0000-0000AF790000}"/>
    <cellStyle name="Table  - Style6 6 5 3" xfId="31135" xr:uid="{00000000-0005-0000-0000-0000B0790000}"/>
    <cellStyle name="Table  - Style6 6 6" xfId="31136" xr:uid="{00000000-0005-0000-0000-0000B1790000}"/>
    <cellStyle name="Table  - Style6 6 6 2" xfId="31137" xr:uid="{00000000-0005-0000-0000-0000B2790000}"/>
    <cellStyle name="Table  - Style6 6 7" xfId="31138" xr:uid="{00000000-0005-0000-0000-0000B3790000}"/>
    <cellStyle name="Table  - Style6 6 7 2" xfId="31139" xr:uid="{00000000-0005-0000-0000-0000B4790000}"/>
    <cellStyle name="Table  - Style6 6 8" xfId="31140" xr:uid="{00000000-0005-0000-0000-0000B5790000}"/>
    <cellStyle name="Table  - Style6 6 8 2" xfId="31141" xr:uid="{00000000-0005-0000-0000-0000B6790000}"/>
    <cellStyle name="Table  - Style6 6 9" xfId="31142" xr:uid="{00000000-0005-0000-0000-0000B7790000}"/>
    <cellStyle name="Table  - Style6 6 9 2" xfId="31143" xr:uid="{00000000-0005-0000-0000-0000B8790000}"/>
    <cellStyle name="Table  - Style6 7" xfId="31144" xr:uid="{00000000-0005-0000-0000-0000B9790000}"/>
    <cellStyle name="Table  - Style6 7 2" xfId="31145" xr:uid="{00000000-0005-0000-0000-0000BA790000}"/>
    <cellStyle name="Table  - Style6 7 2 2" xfId="31146" xr:uid="{00000000-0005-0000-0000-0000BB790000}"/>
    <cellStyle name="Table  - Style6 7 2 2 2" xfId="31147" xr:uid="{00000000-0005-0000-0000-0000BC790000}"/>
    <cellStyle name="Table  - Style6 7 2 2 2 2" xfId="31148" xr:uid="{00000000-0005-0000-0000-0000BD790000}"/>
    <cellStyle name="Table  - Style6 7 2 2 3" xfId="31149" xr:uid="{00000000-0005-0000-0000-0000BE790000}"/>
    <cellStyle name="Table  - Style6 7 2 2 3 2" xfId="31150" xr:uid="{00000000-0005-0000-0000-0000BF790000}"/>
    <cellStyle name="Table  - Style6 7 2 2 4" xfId="31151" xr:uid="{00000000-0005-0000-0000-0000C0790000}"/>
    <cellStyle name="Table  - Style6 7 2 3" xfId="31152" xr:uid="{00000000-0005-0000-0000-0000C1790000}"/>
    <cellStyle name="Table  - Style6 7 2 3 2" xfId="31153" xr:uid="{00000000-0005-0000-0000-0000C2790000}"/>
    <cellStyle name="Table  - Style6 7 2 4" xfId="31154" xr:uid="{00000000-0005-0000-0000-0000C3790000}"/>
    <cellStyle name="Table  - Style6 7 2 4 2" xfId="31155" xr:uid="{00000000-0005-0000-0000-0000C4790000}"/>
    <cellStyle name="Table  - Style6 7 2 5" xfId="31156" xr:uid="{00000000-0005-0000-0000-0000C5790000}"/>
    <cellStyle name="Table  - Style6 7 2 5 2" xfId="31157" xr:uid="{00000000-0005-0000-0000-0000C6790000}"/>
    <cellStyle name="Table  - Style6 7 2 6" xfId="31158" xr:uid="{00000000-0005-0000-0000-0000C7790000}"/>
    <cellStyle name="Table  - Style6 7 3" xfId="31159" xr:uid="{00000000-0005-0000-0000-0000C8790000}"/>
    <cellStyle name="Table  - Style6 7 3 2" xfId="31160" xr:uid="{00000000-0005-0000-0000-0000C9790000}"/>
    <cellStyle name="Table  - Style6 7 3 2 2" xfId="31161" xr:uid="{00000000-0005-0000-0000-0000CA790000}"/>
    <cellStyle name="Table  - Style6 7 3 3" xfId="31162" xr:uid="{00000000-0005-0000-0000-0000CB790000}"/>
    <cellStyle name="Table  - Style6 7 3 3 2" xfId="31163" xr:uid="{00000000-0005-0000-0000-0000CC790000}"/>
    <cellStyle name="Table  - Style6 7 3 4" xfId="31164" xr:uid="{00000000-0005-0000-0000-0000CD790000}"/>
    <cellStyle name="Table  - Style6 7 3 4 2" xfId="31165" xr:uid="{00000000-0005-0000-0000-0000CE790000}"/>
    <cellStyle name="Table  - Style6 7 3 5" xfId="31166" xr:uid="{00000000-0005-0000-0000-0000CF790000}"/>
    <cellStyle name="Table  - Style6 7 3 6" xfId="31167" xr:uid="{00000000-0005-0000-0000-0000D0790000}"/>
    <cellStyle name="Table  - Style6 7 4" xfId="31168" xr:uid="{00000000-0005-0000-0000-0000D1790000}"/>
    <cellStyle name="Table  - Style6 7 4 2" xfId="31169" xr:uid="{00000000-0005-0000-0000-0000D2790000}"/>
    <cellStyle name="Table  - Style6 7 5" xfId="31170" xr:uid="{00000000-0005-0000-0000-0000D3790000}"/>
    <cellStyle name="Table  - Style6 7 5 2" xfId="31171" xr:uid="{00000000-0005-0000-0000-0000D4790000}"/>
    <cellStyle name="Table  - Style6 7 6" xfId="31172" xr:uid="{00000000-0005-0000-0000-0000D5790000}"/>
    <cellStyle name="Table  - Style6 8" xfId="31173" xr:uid="{00000000-0005-0000-0000-0000D6790000}"/>
    <cellStyle name="Table  - Style6 8 2" xfId="31174" xr:uid="{00000000-0005-0000-0000-0000D7790000}"/>
    <cellStyle name="Table  - Style6 8 2 2" xfId="31175" xr:uid="{00000000-0005-0000-0000-0000D8790000}"/>
    <cellStyle name="Table  - Style6 8 3" xfId="31176" xr:uid="{00000000-0005-0000-0000-0000D9790000}"/>
    <cellStyle name="Table  - Style6 8 3 2" xfId="31177" xr:uid="{00000000-0005-0000-0000-0000DA790000}"/>
    <cellStyle name="Table  - Style6 8 4" xfId="31178" xr:uid="{00000000-0005-0000-0000-0000DB790000}"/>
    <cellStyle name="Table  - Style6 8 4 2" xfId="31179" xr:uid="{00000000-0005-0000-0000-0000DC790000}"/>
    <cellStyle name="Table  - Style6 8 5" xfId="31180" xr:uid="{00000000-0005-0000-0000-0000DD790000}"/>
    <cellStyle name="Table  - Style6 9" xfId="31181" xr:uid="{00000000-0005-0000-0000-0000DE790000}"/>
    <cellStyle name="Table  - Style6 9 2" xfId="31182" xr:uid="{00000000-0005-0000-0000-0000DF790000}"/>
    <cellStyle name="Table  - Style6 9 2 2" xfId="31183" xr:uid="{00000000-0005-0000-0000-0000E0790000}"/>
    <cellStyle name="Table  - Style6 9 3" xfId="31184" xr:uid="{00000000-0005-0000-0000-0000E1790000}"/>
    <cellStyle name="Table  - Style6 9 3 2" xfId="31185" xr:uid="{00000000-0005-0000-0000-0000E2790000}"/>
    <cellStyle name="Table  - Style6 9 4" xfId="31186" xr:uid="{00000000-0005-0000-0000-0000E3790000}"/>
    <cellStyle name="Text Indent A" xfId="31187" xr:uid="{00000000-0005-0000-0000-0000E4790000}"/>
    <cellStyle name="Text Indent B" xfId="31188" xr:uid="{00000000-0005-0000-0000-0000E5790000}"/>
    <cellStyle name="Text Indent C" xfId="31189" xr:uid="{00000000-0005-0000-0000-0000E6790000}"/>
    <cellStyle name="Times New Roman" xfId="31190" xr:uid="{00000000-0005-0000-0000-0000E7790000}"/>
    <cellStyle name="Times New Roman 2" xfId="31191" xr:uid="{00000000-0005-0000-0000-0000E8790000}"/>
    <cellStyle name="Times New Roman 2 2" xfId="31192" xr:uid="{00000000-0005-0000-0000-0000E9790000}"/>
    <cellStyle name="Times New Roman 2 3" xfId="31193" xr:uid="{00000000-0005-0000-0000-0000EA790000}"/>
    <cellStyle name="Times New Roman 3" xfId="31194" xr:uid="{00000000-0005-0000-0000-0000EB790000}"/>
    <cellStyle name="Times New Roman 3 2" xfId="31195" xr:uid="{00000000-0005-0000-0000-0000EC790000}"/>
    <cellStyle name="Times New Roman 3 3" xfId="31196" xr:uid="{00000000-0005-0000-0000-0000ED790000}"/>
    <cellStyle name="Times New Roman 4" xfId="31197" xr:uid="{00000000-0005-0000-0000-0000EE790000}"/>
    <cellStyle name="Title  - Style1" xfId="31198" xr:uid="{00000000-0005-0000-0000-0000EF790000}"/>
    <cellStyle name="Title  - Style1 2" xfId="31199" xr:uid="{00000000-0005-0000-0000-0000F0790000}"/>
    <cellStyle name="Title  - Style1 2 2" xfId="31200" xr:uid="{00000000-0005-0000-0000-0000F1790000}"/>
    <cellStyle name="Title  - Style1 2 3" xfId="31201" xr:uid="{00000000-0005-0000-0000-0000F2790000}"/>
    <cellStyle name="Title  - Style1 3" xfId="31202" xr:uid="{00000000-0005-0000-0000-0000F3790000}"/>
    <cellStyle name="Title  - Style1 3 2" xfId="31203" xr:uid="{00000000-0005-0000-0000-0000F4790000}"/>
    <cellStyle name="Title  - Style1 3 3" xfId="31204" xr:uid="{00000000-0005-0000-0000-0000F5790000}"/>
    <cellStyle name="Title  - Style1 4" xfId="31205" xr:uid="{00000000-0005-0000-0000-0000F6790000}"/>
    <cellStyle name="Title 2" xfId="31206" xr:uid="{00000000-0005-0000-0000-0000F7790000}"/>
    <cellStyle name="Title 3" xfId="31207" xr:uid="{00000000-0005-0000-0000-0000F8790000}"/>
    <cellStyle name="Title 4" xfId="31208" xr:uid="{00000000-0005-0000-0000-0000F9790000}"/>
    <cellStyle name="Title 5" xfId="31209" xr:uid="{00000000-0005-0000-0000-0000FA790000}"/>
    <cellStyle name="Title Row" xfId="31210" xr:uid="{00000000-0005-0000-0000-0000FB790000}"/>
    <cellStyle name="Title Row 2" xfId="31211" xr:uid="{00000000-0005-0000-0000-0000FC790000}"/>
    <cellStyle name="Title Row 2 2" xfId="31212" xr:uid="{00000000-0005-0000-0000-0000FD790000}"/>
    <cellStyle name="Title Row 2 3" xfId="31213" xr:uid="{00000000-0005-0000-0000-0000FE790000}"/>
    <cellStyle name="Title Row 3" xfId="31214" xr:uid="{00000000-0005-0000-0000-0000FF790000}"/>
    <cellStyle name="Title Row 3 2" xfId="31215" xr:uid="{00000000-0005-0000-0000-0000007A0000}"/>
    <cellStyle name="Title Row 3 3" xfId="31216" xr:uid="{00000000-0005-0000-0000-0000017A0000}"/>
    <cellStyle name="Title Row 4" xfId="31217" xr:uid="{00000000-0005-0000-0000-0000027A0000}"/>
    <cellStyle name="Total 2" xfId="31218" xr:uid="{00000000-0005-0000-0000-0000037A0000}"/>
    <cellStyle name="Total 2 10" xfId="31219" xr:uid="{00000000-0005-0000-0000-0000047A0000}"/>
    <cellStyle name="Total 2 10 2" xfId="31220" xr:uid="{00000000-0005-0000-0000-0000057A0000}"/>
    <cellStyle name="Total 2 10 3" xfId="31221" xr:uid="{00000000-0005-0000-0000-0000067A0000}"/>
    <cellStyle name="Total 2 11" xfId="31222" xr:uid="{00000000-0005-0000-0000-0000077A0000}"/>
    <cellStyle name="Total 2 12" xfId="31223" xr:uid="{00000000-0005-0000-0000-0000087A0000}"/>
    <cellStyle name="Total 2 13" xfId="31224" xr:uid="{00000000-0005-0000-0000-0000097A0000}"/>
    <cellStyle name="Total 2 14" xfId="31225" xr:uid="{00000000-0005-0000-0000-00000A7A0000}"/>
    <cellStyle name="Total 2 15" xfId="31226" xr:uid="{00000000-0005-0000-0000-00000B7A0000}"/>
    <cellStyle name="Total 2 2" xfId="31227" xr:uid="{00000000-0005-0000-0000-00000C7A0000}"/>
    <cellStyle name="Total 2 2 10" xfId="31228" xr:uid="{00000000-0005-0000-0000-00000D7A0000}"/>
    <cellStyle name="Total 2 2 10 2" xfId="31229" xr:uid="{00000000-0005-0000-0000-00000E7A0000}"/>
    <cellStyle name="Total 2 2 10 2 2" xfId="31230" xr:uid="{00000000-0005-0000-0000-00000F7A0000}"/>
    <cellStyle name="Total 2 2 10 2 3" xfId="31231" xr:uid="{00000000-0005-0000-0000-0000107A0000}"/>
    <cellStyle name="Total 2 2 10 2 4" xfId="31232" xr:uid="{00000000-0005-0000-0000-0000117A0000}"/>
    <cellStyle name="Total 2 2 10 2 5" xfId="31233" xr:uid="{00000000-0005-0000-0000-0000127A0000}"/>
    <cellStyle name="Total 2 2 10 2 6" xfId="31234" xr:uid="{00000000-0005-0000-0000-0000137A0000}"/>
    <cellStyle name="Total 2 2 10 3" xfId="31235" xr:uid="{00000000-0005-0000-0000-0000147A0000}"/>
    <cellStyle name="Total 2 2 10 3 2" xfId="31236" xr:uid="{00000000-0005-0000-0000-0000157A0000}"/>
    <cellStyle name="Total 2 2 10 3 3" xfId="31237" xr:uid="{00000000-0005-0000-0000-0000167A0000}"/>
    <cellStyle name="Total 2 2 10 3 4" xfId="31238" xr:uid="{00000000-0005-0000-0000-0000177A0000}"/>
    <cellStyle name="Total 2 2 10 3 5" xfId="31239" xr:uid="{00000000-0005-0000-0000-0000187A0000}"/>
    <cellStyle name="Total 2 2 10 3 6" xfId="31240" xr:uid="{00000000-0005-0000-0000-0000197A0000}"/>
    <cellStyle name="Total 2 2 10 4" xfId="31241" xr:uid="{00000000-0005-0000-0000-00001A7A0000}"/>
    <cellStyle name="Total 2 2 10 5" xfId="31242" xr:uid="{00000000-0005-0000-0000-00001B7A0000}"/>
    <cellStyle name="Total 2 2 10 6" xfId="31243" xr:uid="{00000000-0005-0000-0000-00001C7A0000}"/>
    <cellStyle name="Total 2 2 10 7" xfId="31244" xr:uid="{00000000-0005-0000-0000-00001D7A0000}"/>
    <cellStyle name="Total 2 2 10 8" xfId="31245" xr:uid="{00000000-0005-0000-0000-00001E7A0000}"/>
    <cellStyle name="Total 2 2 11" xfId="31246" xr:uid="{00000000-0005-0000-0000-00001F7A0000}"/>
    <cellStyle name="Total 2 2 12" xfId="31247" xr:uid="{00000000-0005-0000-0000-0000207A0000}"/>
    <cellStyle name="Total 2 2 13" xfId="31248" xr:uid="{00000000-0005-0000-0000-0000217A0000}"/>
    <cellStyle name="Total 2 2 14" xfId="31249" xr:uid="{00000000-0005-0000-0000-0000227A0000}"/>
    <cellStyle name="Total 2 2 15" xfId="31250" xr:uid="{00000000-0005-0000-0000-0000237A0000}"/>
    <cellStyle name="Total 2 2 16" xfId="31251" xr:uid="{00000000-0005-0000-0000-0000247A0000}"/>
    <cellStyle name="Total 2 2 17" xfId="31252" xr:uid="{00000000-0005-0000-0000-0000257A0000}"/>
    <cellStyle name="Total 2 2 2" xfId="31253" xr:uid="{00000000-0005-0000-0000-0000267A0000}"/>
    <cellStyle name="Total 2 2 2 10" xfId="31254" xr:uid="{00000000-0005-0000-0000-0000277A0000}"/>
    <cellStyle name="Total 2 2 2 11" xfId="31255" xr:uid="{00000000-0005-0000-0000-0000287A0000}"/>
    <cellStyle name="Total 2 2 2 2" xfId="31256" xr:uid="{00000000-0005-0000-0000-0000297A0000}"/>
    <cellStyle name="Total 2 2 2 2 2" xfId="31257" xr:uid="{00000000-0005-0000-0000-00002A7A0000}"/>
    <cellStyle name="Total 2 2 2 2 2 2" xfId="31258" xr:uid="{00000000-0005-0000-0000-00002B7A0000}"/>
    <cellStyle name="Total 2 2 2 2 2 2 2" xfId="31259" xr:uid="{00000000-0005-0000-0000-00002C7A0000}"/>
    <cellStyle name="Total 2 2 2 2 2 2 2 2" xfId="31260" xr:uid="{00000000-0005-0000-0000-00002D7A0000}"/>
    <cellStyle name="Total 2 2 2 2 2 2 2 2 2" xfId="31261" xr:uid="{00000000-0005-0000-0000-00002E7A0000}"/>
    <cellStyle name="Total 2 2 2 2 2 2 2 3" xfId="31262" xr:uid="{00000000-0005-0000-0000-00002F7A0000}"/>
    <cellStyle name="Total 2 2 2 2 2 2 2 3 2" xfId="31263" xr:uid="{00000000-0005-0000-0000-0000307A0000}"/>
    <cellStyle name="Total 2 2 2 2 2 2 2 4" xfId="31264" xr:uid="{00000000-0005-0000-0000-0000317A0000}"/>
    <cellStyle name="Total 2 2 2 2 2 2 3" xfId="31265" xr:uid="{00000000-0005-0000-0000-0000327A0000}"/>
    <cellStyle name="Total 2 2 2 2 2 2 3 2" xfId="31266" xr:uid="{00000000-0005-0000-0000-0000337A0000}"/>
    <cellStyle name="Total 2 2 2 2 2 2 4" xfId="31267" xr:uid="{00000000-0005-0000-0000-0000347A0000}"/>
    <cellStyle name="Total 2 2 2 2 2 2 4 2" xfId="31268" xr:uid="{00000000-0005-0000-0000-0000357A0000}"/>
    <cellStyle name="Total 2 2 2 2 2 2 5" xfId="31269" xr:uid="{00000000-0005-0000-0000-0000367A0000}"/>
    <cellStyle name="Total 2 2 2 2 2 2 5 2" xfId="31270" xr:uid="{00000000-0005-0000-0000-0000377A0000}"/>
    <cellStyle name="Total 2 2 2 2 2 2 6" xfId="31271" xr:uid="{00000000-0005-0000-0000-0000387A0000}"/>
    <cellStyle name="Total 2 2 2 2 2 3" xfId="31272" xr:uid="{00000000-0005-0000-0000-0000397A0000}"/>
    <cellStyle name="Total 2 2 2 2 2 3 2" xfId="31273" xr:uid="{00000000-0005-0000-0000-00003A7A0000}"/>
    <cellStyle name="Total 2 2 2 2 2 3 2 2" xfId="31274" xr:uid="{00000000-0005-0000-0000-00003B7A0000}"/>
    <cellStyle name="Total 2 2 2 2 2 3 3" xfId="31275" xr:uid="{00000000-0005-0000-0000-00003C7A0000}"/>
    <cellStyle name="Total 2 2 2 2 2 3 3 2" xfId="31276" xr:uid="{00000000-0005-0000-0000-00003D7A0000}"/>
    <cellStyle name="Total 2 2 2 2 2 3 4" xfId="31277" xr:uid="{00000000-0005-0000-0000-00003E7A0000}"/>
    <cellStyle name="Total 2 2 2 2 2 4" xfId="31278" xr:uid="{00000000-0005-0000-0000-00003F7A0000}"/>
    <cellStyle name="Total 2 2 2 2 2 4 2" xfId="31279" xr:uid="{00000000-0005-0000-0000-0000407A0000}"/>
    <cellStyle name="Total 2 2 2 2 2 5" xfId="31280" xr:uid="{00000000-0005-0000-0000-0000417A0000}"/>
    <cellStyle name="Total 2 2 2 2 2 5 2" xfId="31281" xr:uid="{00000000-0005-0000-0000-0000427A0000}"/>
    <cellStyle name="Total 2 2 2 2 2 6" xfId="31282" xr:uid="{00000000-0005-0000-0000-0000437A0000}"/>
    <cellStyle name="Total 2 2 2 2 2 6 2" xfId="31283" xr:uid="{00000000-0005-0000-0000-0000447A0000}"/>
    <cellStyle name="Total 2 2 2 2 2 7" xfId="31284" xr:uid="{00000000-0005-0000-0000-0000457A0000}"/>
    <cellStyle name="Total 2 2 2 2 3" xfId="31285" xr:uid="{00000000-0005-0000-0000-0000467A0000}"/>
    <cellStyle name="Total 2 2 2 2 3 2" xfId="31286" xr:uid="{00000000-0005-0000-0000-0000477A0000}"/>
    <cellStyle name="Total 2 2 2 2 3 2 2" xfId="31287" xr:uid="{00000000-0005-0000-0000-0000487A0000}"/>
    <cellStyle name="Total 2 2 2 2 3 2 2 2" xfId="31288" xr:uid="{00000000-0005-0000-0000-0000497A0000}"/>
    <cellStyle name="Total 2 2 2 2 3 2 3" xfId="31289" xr:uid="{00000000-0005-0000-0000-00004A7A0000}"/>
    <cellStyle name="Total 2 2 2 2 3 2 3 2" xfId="31290" xr:uid="{00000000-0005-0000-0000-00004B7A0000}"/>
    <cellStyle name="Total 2 2 2 2 3 2 4" xfId="31291" xr:uid="{00000000-0005-0000-0000-00004C7A0000}"/>
    <cellStyle name="Total 2 2 2 2 3 3" xfId="31292" xr:uid="{00000000-0005-0000-0000-00004D7A0000}"/>
    <cellStyle name="Total 2 2 2 2 3 3 2" xfId="31293" xr:uid="{00000000-0005-0000-0000-00004E7A0000}"/>
    <cellStyle name="Total 2 2 2 2 3 4" xfId="31294" xr:uid="{00000000-0005-0000-0000-00004F7A0000}"/>
    <cellStyle name="Total 2 2 2 2 3 4 2" xfId="31295" xr:uid="{00000000-0005-0000-0000-0000507A0000}"/>
    <cellStyle name="Total 2 2 2 2 3 5" xfId="31296" xr:uid="{00000000-0005-0000-0000-0000517A0000}"/>
    <cellStyle name="Total 2 2 2 2 3 5 2" xfId="31297" xr:uid="{00000000-0005-0000-0000-0000527A0000}"/>
    <cellStyle name="Total 2 2 2 2 3 6" xfId="31298" xr:uid="{00000000-0005-0000-0000-0000537A0000}"/>
    <cellStyle name="Total 2 2 2 2 4" xfId="31299" xr:uid="{00000000-0005-0000-0000-0000547A0000}"/>
    <cellStyle name="Total 2 2 2 2 4 2" xfId="31300" xr:uid="{00000000-0005-0000-0000-0000557A0000}"/>
    <cellStyle name="Total 2 2 2 2 4 2 2" xfId="31301" xr:uid="{00000000-0005-0000-0000-0000567A0000}"/>
    <cellStyle name="Total 2 2 2 2 4 3" xfId="31302" xr:uid="{00000000-0005-0000-0000-0000577A0000}"/>
    <cellStyle name="Total 2 2 2 2 4 3 2" xfId="31303" xr:uid="{00000000-0005-0000-0000-0000587A0000}"/>
    <cellStyle name="Total 2 2 2 2 4 4" xfId="31304" xr:uid="{00000000-0005-0000-0000-0000597A0000}"/>
    <cellStyle name="Total 2 2 2 2 4 4 2" xfId="31305" xr:uid="{00000000-0005-0000-0000-00005A7A0000}"/>
    <cellStyle name="Total 2 2 2 2 4 5" xfId="31306" xr:uid="{00000000-0005-0000-0000-00005B7A0000}"/>
    <cellStyle name="Total 2 2 2 2 4 6" xfId="31307" xr:uid="{00000000-0005-0000-0000-00005C7A0000}"/>
    <cellStyle name="Total 2 2 2 2 5" xfId="31308" xr:uid="{00000000-0005-0000-0000-00005D7A0000}"/>
    <cellStyle name="Total 2 2 2 2 5 2" xfId="31309" xr:uid="{00000000-0005-0000-0000-00005E7A0000}"/>
    <cellStyle name="Total 2 2 2 2 6" xfId="31310" xr:uid="{00000000-0005-0000-0000-00005F7A0000}"/>
    <cellStyle name="Total 2 2 2 2 6 2" xfId="31311" xr:uid="{00000000-0005-0000-0000-0000607A0000}"/>
    <cellStyle name="Total 2 2 2 2 7" xfId="31312" xr:uid="{00000000-0005-0000-0000-0000617A0000}"/>
    <cellStyle name="Total 2 2 2 2 7 2" xfId="31313" xr:uid="{00000000-0005-0000-0000-0000627A0000}"/>
    <cellStyle name="Total 2 2 2 2 8" xfId="31314" xr:uid="{00000000-0005-0000-0000-0000637A0000}"/>
    <cellStyle name="Total 2 2 2 3" xfId="31315" xr:uid="{00000000-0005-0000-0000-0000647A0000}"/>
    <cellStyle name="Total 2 2 2 3 2" xfId="31316" xr:uid="{00000000-0005-0000-0000-0000657A0000}"/>
    <cellStyle name="Total 2 2 2 3 2 2" xfId="31317" xr:uid="{00000000-0005-0000-0000-0000667A0000}"/>
    <cellStyle name="Total 2 2 2 3 2 2 2" xfId="31318" xr:uid="{00000000-0005-0000-0000-0000677A0000}"/>
    <cellStyle name="Total 2 2 2 3 2 2 2 2" xfId="31319" xr:uid="{00000000-0005-0000-0000-0000687A0000}"/>
    <cellStyle name="Total 2 2 2 3 2 2 3" xfId="31320" xr:uid="{00000000-0005-0000-0000-0000697A0000}"/>
    <cellStyle name="Total 2 2 2 3 2 2 3 2" xfId="31321" xr:uid="{00000000-0005-0000-0000-00006A7A0000}"/>
    <cellStyle name="Total 2 2 2 3 2 2 4" xfId="31322" xr:uid="{00000000-0005-0000-0000-00006B7A0000}"/>
    <cellStyle name="Total 2 2 2 3 2 3" xfId="31323" xr:uid="{00000000-0005-0000-0000-00006C7A0000}"/>
    <cellStyle name="Total 2 2 2 3 2 3 2" xfId="31324" xr:uid="{00000000-0005-0000-0000-00006D7A0000}"/>
    <cellStyle name="Total 2 2 2 3 2 4" xfId="31325" xr:uid="{00000000-0005-0000-0000-00006E7A0000}"/>
    <cellStyle name="Total 2 2 2 3 2 4 2" xfId="31326" xr:uid="{00000000-0005-0000-0000-00006F7A0000}"/>
    <cellStyle name="Total 2 2 2 3 2 5" xfId="31327" xr:uid="{00000000-0005-0000-0000-0000707A0000}"/>
    <cellStyle name="Total 2 2 2 3 2 5 2" xfId="31328" xr:uid="{00000000-0005-0000-0000-0000717A0000}"/>
    <cellStyle name="Total 2 2 2 3 2 6" xfId="31329" xr:uid="{00000000-0005-0000-0000-0000727A0000}"/>
    <cellStyle name="Total 2 2 2 3 3" xfId="31330" xr:uid="{00000000-0005-0000-0000-0000737A0000}"/>
    <cellStyle name="Total 2 2 2 3 3 2" xfId="31331" xr:uid="{00000000-0005-0000-0000-0000747A0000}"/>
    <cellStyle name="Total 2 2 2 3 3 2 2" xfId="31332" xr:uid="{00000000-0005-0000-0000-0000757A0000}"/>
    <cellStyle name="Total 2 2 2 3 3 3" xfId="31333" xr:uid="{00000000-0005-0000-0000-0000767A0000}"/>
    <cellStyle name="Total 2 2 2 3 3 3 2" xfId="31334" xr:uid="{00000000-0005-0000-0000-0000777A0000}"/>
    <cellStyle name="Total 2 2 2 3 3 4" xfId="31335" xr:uid="{00000000-0005-0000-0000-0000787A0000}"/>
    <cellStyle name="Total 2 2 2 3 3 4 2" xfId="31336" xr:uid="{00000000-0005-0000-0000-0000797A0000}"/>
    <cellStyle name="Total 2 2 2 3 3 5" xfId="31337" xr:uid="{00000000-0005-0000-0000-00007A7A0000}"/>
    <cellStyle name="Total 2 2 2 3 3 6" xfId="31338" xr:uid="{00000000-0005-0000-0000-00007B7A0000}"/>
    <cellStyle name="Total 2 2 2 3 4" xfId="31339" xr:uid="{00000000-0005-0000-0000-00007C7A0000}"/>
    <cellStyle name="Total 2 2 2 3 4 2" xfId="31340" xr:uid="{00000000-0005-0000-0000-00007D7A0000}"/>
    <cellStyle name="Total 2 2 2 3 5" xfId="31341" xr:uid="{00000000-0005-0000-0000-00007E7A0000}"/>
    <cellStyle name="Total 2 2 2 3 5 2" xfId="31342" xr:uid="{00000000-0005-0000-0000-00007F7A0000}"/>
    <cellStyle name="Total 2 2 2 3 6" xfId="31343" xr:uid="{00000000-0005-0000-0000-0000807A0000}"/>
    <cellStyle name="Total 2 2 2 3 7" xfId="31344" xr:uid="{00000000-0005-0000-0000-0000817A0000}"/>
    <cellStyle name="Total 2 2 2 4" xfId="31345" xr:uid="{00000000-0005-0000-0000-0000827A0000}"/>
    <cellStyle name="Total 2 2 2 4 2" xfId="31346" xr:uid="{00000000-0005-0000-0000-0000837A0000}"/>
    <cellStyle name="Total 2 2 2 4 2 2" xfId="31347" xr:uid="{00000000-0005-0000-0000-0000847A0000}"/>
    <cellStyle name="Total 2 2 2 4 2 2 2" xfId="31348" xr:uid="{00000000-0005-0000-0000-0000857A0000}"/>
    <cellStyle name="Total 2 2 2 4 2 3" xfId="31349" xr:uid="{00000000-0005-0000-0000-0000867A0000}"/>
    <cellStyle name="Total 2 2 2 4 2 3 2" xfId="31350" xr:uid="{00000000-0005-0000-0000-0000877A0000}"/>
    <cellStyle name="Total 2 2 2 4 2 4" xfId="31351" xr:uid="{00000000-0005-0000-0000-0000887A0000}"/>
    <cellStyle name="Total 2 2 2 4 3" xfId="31352" xr:uid="{00000000-0005-0000-0000-0000897A0000}"/>
    <cellStyle name="Total 2 2 2 4 3 2" xfId="31353" xr:uid="{00000000-0005-0000-0000-00008A7A0000}"/>
    <cellStyle name="Total 2 2 2 4 4" xfId="31354" xr:uid="{00000000-0005-0000-0000-00008B7A0000}"/>
    <cellStyle name="Total 2 2 2 4 4 2" xfId="31355" xr:uid="{00000000-0005-0000-0000-00008C7A0000}"/>
    <cellStyle name="Total 2 2 2 4 5" xfId="31356" xr:uid="{00000000-0005-0000-0000-00008D7A0000}"/>
    <cellStyle name="Total 2 2 2 4 5 2" xfId="31357" xr:uid="{00000000-0005-0000-0000-00008E7A0000}"/>
    <cellStyle name="Total 2 2 2 4 6" xfId="31358" xr:uid="{00000000-0005-0000-0000-00008F7A0000}"/>
    <cellStyle name="Total 2 2 2 5" xfId="31359" xr:uid="{00000000-0005-0000-0000-0000907A0000}"/>
    <cellStyle name="Total 2 2 2 5 2" xfId="31360" xr:uid="{00000000-0005-0000-0000-0000917A0000}"/>
    <cellStyle name="Total 2 2 2 5 2 2" xfId="31361" xr:uid="{00000000-0005-0000-0000-0000927A0000}"/>
    <cellStyle name="Total 2 2 2 5 3" xfId="31362" xr:uid="{00000000-0005-0000-0000-0000937A0000}"/>
    <cellStyle name="Total 2 2 2 5 3 2" xfId="31363" xr:uid="{00000000-0005-0000-0000-0000947A0000}"/>
    <cellStyle name="Total 2 2 2 5 4" xfId="31364" xr:uid="{00000000-0005-0000-0000-0000957A0000}"/>
    <cellStyle name="Total 2 2 2 5 4 2" xfId="31365" xr:uid="{00000000-0005-0000-0000-0000967A0000}"/>
    <cellStyle name="Total 2 2 2 5 5" xfId="31366" xr:uid="{00000000-0005-0000-0000-0000977A0000}"/>
    <cellStyle name="Total 2 2 2 5 6" xfId="31367" xr:uid="{00000000-0005-0000-0000-0000987A0000}"/>
    <cellStyle name="Total 2 2 2 6" xfId="31368" xr:uid="{00000000-0005-0000-0000-0000997A0000}"/>
    <cellStyle name="Total 2 2 2 6 2" xfId="31369" xr:uid="{00000000-0005-0000-0000-00009A7A0000}"/>
    <cellStyle name="Total 2 2 2 6 3" xfId="31370" xr:uid="{00000000-0005-0000-0000-00009B7A0000}"/>
    <cellStyle name="Total 2 2 2 7" xfId="31371" xr:uid="{00000000-0005-0000-0000-00009C7A0000}"/>
    <cellStyle name="Total 2 2 2 7 2" xfId="31372" xr:uid="{00000000-0005-0000-0000-00009D7A0000}"/>
    <cellStyle name="Total 2 2 2 8" xfId="31373" xr:uid="{00000000-0005-0000-0000-00009E7A0000}"/>
    <cellStyle name="Total 2 2 2 9" xfId="31374" xr:uid="{00000000-0005-0000-0000-00009F7A0000}"/>
    <cellStyle name="Total 2 2 3" xfId="31375" xr:uid="{00000000-0005-0000-0000-0000A07A0000}"/>
    <cellStyle name="Total 2 2 3 2" xfId="31376" xr:uid="{00000000-0005-0000-0000-0000A17A0000}"/>
    <cellStyle name="Total 2 2 3 2 2" xfId="31377" xr:uid="{00000000-0005-0000-0000-0000A27A0000}"/>
    <cellStyle name="Total 2 2 3 2 2 2" xfId="31378" xr:uid="{00000000-0005-0000-0000-0000A37A0000}"/>
    <cellStyle name="Total 2 2 3 2 2 2 2" xfId="31379" xr:uid="{00000000-0005-0000-0000-0000A47A0000}"/>
    <cellStyle name="Total 2 2 3 2 2 2 2 2" xfId="31380" xr:uid="{00000000-0005-0000-0000-0000A57A0000}"/>
    <cellStyle name="Total 2 2 3 2 2 2 3" xfId="31381" xr:uid="{00000000-0005-0000-0000-0000A67A0000}"/>
    <cellStyle name="Total 2 2 3 2 2 2 3 2" xfId="31382" xr:uid="{00000000-0005-0000-0000-0000A77A0000}"/>
    <cellStyle name="Total 2 2 3 2 2 2 4" xfId="31383" xr:uid="{00000000-0005-0000-0000-0000A87A0000}"/>
    <cellStyle name="Total 2 2 3 2 2 3" xfId="31384" xr:uid="{00000000-0005-0000-0000-0000A97A0000}"/>
    <cellStyle name="Total 2 2 3 2 2 3 2" xfId="31385" xr:uid="{00000000-0005-0000-0000-0000AA7A0000}"/>
    <cellStyle name="Total 2 2 3 2 2 4" xfId="31386" xr:uid="{00000000-0005-0000-0000-0000AB7A0000}"/>
    <cellStyle name="Total 2 2 3 2 2 4 2" xfId="31387" xr:uid="{00000000-0005-0000-0000-0000AC7A0000}"/>
    <cellStyle name="Total 2 2 3 2 2 5" xfId="31388" xr:uid="{00000000-0005-0000-0000-0000AD7A0000}"/>
    <cellStyle name="Total 2 2 3 2 2 5 2" xfId="31389" xr:uid="{00000000-0005-0000-0000-0000AE7A0000}"/>
    <cellStyle name="Total 2 2 3 2 2 6" xfId="31390" xr:uid="{00000000-0005-0000-0000-0000AF7A0000}"/>
    <cellStyle name="Total 2 2 3 2 3" xfId="31391" xr:uid="{00000000-0005-0000-0000-0000B07A0000}"/>
    <cellStyle name="Total 2 2 3 2 3 2" xfId="31392" xr:uid="{00000000-0005-0000-0000-0000B17A0000}"/>
    <cellStyle name="Total 2 2 3 2 3 2 2" xfId="31393" xr:uid="{00000000-0005-0000-0000-0000B27A0000}"/>
    <cellStyle name="Total 2 2 3 2 3 3" xfId="31394" xr:uid="{00000000-0005-0000-0000-0000B37A0000}"/>
    <cellStyle name="Total 2 2 3 2 3 3 2" xfId="31395" xr:uid="{00000000-0005-0000-0000-0000B47A0000}"/>
    <cellStyle name="Total 2 2 3 2 3 4" xfId="31396" xr:uid="{00000000-0005-0000-0000-0000B57A0000}"/>
    <cellStyle name="Total 2 2 3 2 3 4 2" xfId="31397" xr:uid="{00000000-0005-0000-0000-0000B67A0000}"/>
    <cellStyle name="Total 2 2 3 2 3 5" xfId="31398" xr:uid="{00000000-0005-0000-0000-0000B77A0000}"/>
    <cellStyle name="Total 2 2 3 2 3 6" xfId="31399" xr:uid="{00000000-0005-0000-0000-0000B87A0000}"/>
    <cellStyle name="Total 2 2 3 2 4" xfId="31400" xr:uid="{00000000-0005-0000-0000-0000B97A0000}"/>
    <cellStyle name="Total 2 2 3 2 4 2" xfId="31401" xr:uid="{00000000-0005-0000-0000-0000BA7A0000}"/>
    <cellStyle name="Total 2 2 3 2 5" xfId="31402" xr:uid="{00000000-0005-0000-0000-0000BB7A0000}"/>
    <cellStyle name="Total 2 2 3 2 5 2" xfId="31403" xr:uid="{00000000-0005-0000-0000-0000BC7A0000}"/>
    <cellStyle name="Total 2 2 3 2 6" xfId="31404" xr:uid="{00000000-0005-0000-0000-0000BD7A0000}"/>
    <cellStyle name="Total 2 2 3 2 7" xfId="31405" xr:uid="{00000000-0005-0000-0000-0000BE7A0000}"/>
    <cellStyle name="Total 2 2 3 3" xfId="31406" xr:uid="{00000000-0005-0000-0000-0000BF7A0000}"/>
    <cellStyle name="Total 2 2 3 3 2" xfId="31407" xr:uid="{00000000-0005-0000-0000-0000C07A0000}"/>
    <cellStyle name="Total 2 2 3 3 2 2" xfId="31408" xr:uid="{00000000-0005-0000-0000-0000C17A0000}"/>
    <cellStyle name="Total 2 2 3 3 2 2 2" xfId="31409" xr:uid="{00000000-0005-0000-0000-0000C27A0000}"/>
    <cellStyle name="Total 2 2 3 3 2 3" xfId="31410" xr:uid="{00000000-0005-0000-0000-0000C37A0000}"/>
    <cellStyle name="Total 2 2 3 3 2 3 2" xfId="31411" xr:uid="{00000000-0005-0000-0000-0000C47A0000}"/>
    <cellStyle name="Total 2 2 3 3 2 4" xfId="31412" xr:uid="{00000000-0005-0000-0000-0000C57A0000}"/>
    <cellStyle name="Total 2 2 3 3 3" xfId="31413" xr:uid="{00000000-0005-0000-0000-0000C67A0000}"/>
    <cellStyle name="Total 2 2 3 3 3 2" xfId="31414" xr:uid="{00000000-0005-0000-0000-0000C77A0000}"/>
    <cellStyle name="Total 2 2 3 3 4" xfId="31415" xr:uid="{00000000-0005-0000-0000-0000C87A0000}"/>
    <cellStyle name="Total 2 2 3 3 4 2" xfId="31416" xr:uid="{00000000-0005-0000-0000-0000C97A0000}"/>
    <cellStyle name="Total 2 2 3 3 5" xfId="31417" xr:uid="{00000000-0005-0000-0000-0000CA7A0000}"/>
    <cellStyle name="Total 2 2 3 3 5 2" xfId="31418" xr:uid="{00000000-0005-0000-0000-0000CB7A0000}"/>
    <cellStyle name="Total 2 2 3 3 6" xfId="31419" xr:uid="{00000000-0005-0000-0000-0000CC7A0000}"/>
    <cellStyle name="Total 2 2 3 4" xfId="31420" xr:uid="{00000000-0005-0000-0000-0000CD7A0000}"/>
    <cellStyle name="Total 2 2 3 4 2" xfId="31421" xr:uid="{00000000-0005-0000-0000-0000CE7A0000}"/>
    <cellStyle name="Total 2 2 3 4 2 2" xfId="31422" xr:uid="{00000000-0005-0000-0000-0000CF7A0000}"/>
    <cellStyle name="Total 2 2 3 4 3" xfId="31423" xr:uid="{00000000-0005-0000-0000-0000D07A0000}"/>
    <cellStyle name="Total 2 2 3 4 3 2" xfId="31424" xr:uid="{00000000-0005-0000-0000-0000D17A0000}"/>
    <cellStyle name="Total 2 2 3 4 4" xfId="31425" xr:uid="{00000000-0005-0000-0000-0000D27A0000}"/>
    <cellStyle name="Total 2 2 3 4 4 2" xfId="31426" xr:uid="{00000000-0005-0000-0000-0000D37A0000}"/>
    <cellStyle name="Total 2 2 3 4 5" xfId="31427" xr:uid="{00000000-0005-0000-0000-0000D47A0000}"/>
    <cellStyle name="Total 2 2 3 4 6" xfId="31428" xr:uid="{00000000-0005-0000-0000-0000D57A0000}"/>
    <cellStyle name="Total 2 2 3 5" xfId="31429" xr:uid="{00000000-0005-0000-0000-0000D67A0000}"/>
    <cellStyle name="Total 2 2 3 5 2" xfId="31430" xr:uid="{00000000-0005-0000-0000-0000D77A0000}"/>
    <cellStyle name="Total 2 2 3 5 3" xfId="31431" xr:uid="{00000000-0005-0000-0000-0000D87A0000}"/>
    <cellStyle name="Total 2 2 3 6" xfId="31432" xr:uid="{00000000-0005-0000-0000-0000D97A0000}"/>
    <cellStyle name="Total 2 2 3 6 2" xfId="31433" xr:uid="{00000000-0005-0000-0000-0000DA7A0000}"/>
    <cellStyle name="Total 2 2 3 7" xfId="31434" xr:uid="{00000000-0005-0000-0000-0000DB7A0000}"/>
    <cellStyle name="Total 2 2 3 7 2" xfId="31435" xr:uid="{00000000-0005-0000-0000-0000DC7A0000}"/>
    <cellStyle name="Total 2 2 3 8" xfId="31436" xr:uid="{00000000-0005-0000-0000-0000DD7A0000}"/>
    <cellStyle name="Total 2 2 3 9" xfId="31437" xr:uid="{00000000-0005-0000-0000-0000DE7A0000}"/>
    <cellStyle name="Total 2 2 4" xfId="31438" xr:uid="{00000000-0005-0000-0000-0000DF7A0000}"/>
    <cellStyle name="Total 2 2 4 2" xfId="31439" xr:uid="{00000000-0005-0000-0000-0000E07A0000}"/>
    <cellStyle name="Total 2 2 4 2 2" xfId="31440" xr:uid="{00000000-0005-0000-0000-0000E17A0000}"/>
    <cellStyle name="Total 2 2 4 2 2 2" xfId="31441" xr:uid="{00000000-0005-0000-0000-0000E27A0000}"/>
    <cellStyle name="Total 2 2 4 2 2 2 2" xfId="31442" xr:uid="{00000000-0005-0000-0000-0000E37A0000}"/>
    <cellStyle name="Total 2 2 4 2 2 2 2 2" xfId="31443" xr:uid="{00000000-0005-0000-0000-0000E47A0000}"/>
    <cellStyle name="Total 2 2 4 2 2 2 3" xfId="31444" xr:uid="{00000000-0005-0000-0000-0000E57A0000}"/>
    <cellStyle name="Total 2 2 4 2 2 2 3 2" xfId="31445" xr:uid="{00000000-0005-0000-0000-0000E67A0000}"/>
    <cellStyle name="Total 2 2 4 2 2 2 4" xfId="31446" xr:uid="{00000000-0005-0000-0000-0000E77A0000}"/>
    <cellStyle name="Total 2 2 4 2 2 3" xfId="31447" xr:uid="{00000000-0005-0000-0000-0000E87A0000}"/>
    <cellStyle name="Total 2 2 4 2 2 3 2" xfId="31448" xr:uid="{00000000-0005-0000-0000-0000E97A0000}"/>
    <cellStyle name="Total 2 2 4 2 2 4" xfId="31449" xr:uid="{00000000-0005-0000-0000-0000EA7A0000}"/>
    <cellStyle name="Total 2 2 4 2 2 4 2" xfId="31450" xr:uid="{00000000-0005-0000-0000-0000EB7A0000}"/>
    <cellStyle name="Total 2 2 4 2 2 5" xfId="31451" xr:uid="{00000000-0005-0000-0000-0000EC7A0000}"/>
    <cellStyle name="Total 2 2 4 2 2 5 2" xfId="31452" xr:uid="{00000000-0005-0000-0000-0000ED7A0000}"/>
    <cellStyle name="Total 2 2 4 2 2 6" xfId="31453" xr:uid="{00000000-0005-0000-0000-0000EE7A0000}"/>
    <cellStyle name="Total 2 2 4 2 3" xfId="31454" xr:uid="{00000000-0005-0000-0000-0000EF7A0000}"/>
    <cellStyle name="Total 2 2 4 2 3 2" xfId="31455" xr:uid="{00000000-0005-0000-0000-0000F07A0000}"/>
    <cellStyle name="Total 2 2 4 2 3 2 2" xfId="31456" xr:uid="{00000000-0005-0000-0000-0000F17A0000}"/>
    <cellStyle name="Total 2 2 4 2 3 3" xfId="31457" xr:uid="{00000000-0005-0000-0000-0000F27A0000}"/>
    <cellStyle name="Total 2 2 4 2 3 3 2" xfId="31458" xr:uid="{00000000-0005-0000-0000-0000F37A0000}"/>
    <cellStyle name="Total 2 2 4 2 3 4" xfId="31459" xr:uid="{00000000-0005-0000-0000-0000F47A0000}"/>
    <cellStyle name="Total 2 2 4 2 4" xfId="31460" xr:uid="{00000000-0005-0000-0000-0000F57A0000}"/>
    <cellStyle name="Total 2 2 4 2 4 2" xfId="31461" xr:uid="{00000000-0005-0000-0000-0000F67A0000}"/>
    <cellStyle name="Total 2 2 4 2 5" xfId="31462" xr:uid="{00000000-0005-0000-0000-0000F77A0000}"/>
    <cellStyle name="Total 2 2 4 2 5 2" xfId="31463" xr:uid="{00000000-0005-0000-0000-0000F87A0000}"/>
    <cellStyle name="Total 2 2 4 2 6" xfId="31464" xr:uid="{00000000-0005-0000-0000-0000F97A0000}"/>
    <cellStyle name="Total 2 2 4 2 6 2" xfId="31465" xr:uid="{00000000-0005-0000-0000-0000FA7A0000}"/>
    <cellStyle name="Total 2 2 4 2 7" xfId="31466" xr:uid="{00000000-0005-0000-0000-0000FB7A0000}"/>
    <cellStyle name="Total 2 2 4 3" xfId="31467" xr:uid="{00000000-0005-0000-0000-0000FC7A0000}"/>
    <cellStyle name="Total 2 2 4 3 2" xfId="31468" xr:uid="{00000000-0005-0000-0000-0000FD7A0000}"/>
    <cellStyle name="Total 2 2 4 3 2 2" xfId="31469" xr:uid="{00000000-0005-0000-0000-0000FE7A0000}"/>
    <cellStyle name="Total 2 2 4 3 2 2 2" xfId="31470" xr:uid="{00000000-0005-0000-0000-0000FF7A0000}"/>
    <cellStyle name="Total 2 2 4 3 2 3" xfId="31471" xr:uid="{00000000-0005-0000-0000-0000007B0000}"/>
    <cellStyle name="Total 2 2 4 3 2 3 2" xfId="31472" xr:uid="{00000000-0005-0000-0000-0000017B0000}"/>
    <cellStyle name="Total 2 2 4 3 2 4" xfId="31473" xr:uid="{00000000-0005-0000-0000-0000027B0000}"/>
    <cellStyle name="Total 2 2 4 3 3" xfId="31474" xr:uid="{00000000-0005-0000-0000-0000037B0000}"/>
    <cellStyle name="Total 2 2 4 3 3 2" xfId="31475" xr:uid="{00000000-0005-0000-0000-0000047B0000}"/>
    <cellStyle name="Total 2 2 4 3 4" xfId="31476" xr:uid="{00000000-0005-0000-0000-0000057B0000}"/>
    <cellStyle name="Total 2 2 4 3 4 2" xfId="31477" xr:uid="{00000000-0005-0000-0000-0000067B0000}"/>
    <cellStyle name="Total 2 2 4 3 5" xfId="31478" xr:uid="{00000000-0005-0000-0000-0000077B0000}"/>
    <cellStyle name="Total 2 2 4 3 5 2" xfId="31479" xr:uid="{00000000-0005-0000-0000-0000087B0000}"/>
    <cellStyle name="Total 2 2 4 3 6" xfId="31480" xr:uid="{00000000-0005-0000-0000-0000097B0000}"/>
    <cellStyle name="Total 2 2 4 4" xfId="31481" xr:uid="{00000000-0005-0000-0000-00000A7B0000}"/>
    <cellStyle name="Total 2 2 4 4 2" xfId="31482" xr:uid="{00000000-0005-0000-0000-00000B7B0000}"/>
    <cellStyle name="Total 2 2 4 4 2 2" xfId="31483" xr:uid="{00000000-0005-0000-0000-00000C7B0000}"/>
    <cellStyle name="Total 2 2 4 4 3" xfId="31484" xr:uid="{00000000-0005-0000-0000-00000D7B0000}"/>
    <cellStyle name="Total 2 2 4 4 3 2" xfId="31485" xr:uid="{00000000-0005-0000-0000-00000E7B0000}"/>
    <cellStyle name="Total 2 2 4 4 4" xfId="31486" xr:uid="{00000000-0005-0000-0000-00000F7B0000}"/>
    <cellStyle name="Total 2 2 4 4 4 2" xfId="31487" xr:uid="{00000000-0005-0000-0000-0000107B0000}"/>
    <cellStyle name="Total 2 2 4 4 5" xfId="31488" xr:uid="{00000000-0005-0000-0000-0000117B0000}"/>
    <cellStyle name="Total 2 2 4 4 6" xfId="31489" xr:uid="{00000000-0005-0000-0000-0000127B0000}"/>
    <cellStyle name="Total 2 2 4 5" xfId="31490" xr:uid="{00000000-0005-0000-0000-0000137B0000}"/>
    <cellStyle name="Total 2 2 4 5 2" xfId="31491" xr:uid="{00000000-0005-0000-0000-0000147B0000}"/>
    <cellStyle name="Total 2 2 4 6" xfId="31492" xr:uid="{00000000-0005-0000-0000-0000157B0000}"/>
    <cellStyle name="Total 2 2 4 6 2" xfId="31493" xr:uid="{00000000-0005-0000-0000-0000167B0000}"/>
    <cellStyle name="Total 2 2 4 7" xfId="31494" xr:uid="{00000000-0005-0000-0000-0000177B0000}"/>
    <cellStyle name="Total 2 2 4 8" xfId="31495" xr:uid="{00000000-0005-0000-0000-0000187B0000}"/>
    <cellStyle name="Total 2 2 5" xfId="31496" xr:uid="{00000000-0005-0000-0000-0000197B0000}"/>
    <cellStyle name="Total 2 2 5 2" xfId="31497" xr:uid="{00000000-0005-0000-0000-00001A7B0000}"/>
    <cellStyle name="Total 2 2 5 2 2" xfId="31498" xr:uid="{00000000-0005-0000-0000-00001B7B0000}"/>
    <cellStyle name="Total 2 2 5 2 2 2" xfId="31499" xr:uid="{00000000-0005-0000-0000-00001C7B0000}"/>
    <cellStyle name="Total 2 2 5 2 2 2 2" xfId="31500" xr:uid="{00000000-0005-0000-0000-00001D7B0000}"/>
    <cellStyle name="Total 2 2 5 2 2 3" xfId="31501" xr:uid="{00000000-0005-0000-0000-00001E7B0000}"/>
    <cellStyle name="Total 2 2 5 2 2 3 2" xfId="31502" xr:uid="{00000000-0005-0000-0000-00001F7B0000}"/>
    <cellStyle name="Total 2 2 5 2 2 4" xfId="31503" xr:uid="{00000000-0005-0000-0000-0000207B0000}"/>
    <cellStyle name="Total 2 2 5 2 3" xfId="31504" xr:uid="{00000000-0005-0000-0000-0000217B0000}"/>
    <cellStyle name="Total 2 2 5 2 3 2" xfId="31505" xr:uid="{00000000-0005-0000-0000-0000227B0000}"/>
    <cellStyle name="Total 2 2 5 2 4" xfId="31506" xr:uid="{00000000-0005-0000-0000-0000237B0000}"/>
    <cellStyle name="Total 2 2 5 2 4 2" xfId="31507" xr:uid="{00000000-0005-0000-0000-0000247B0000}"/>
    <cellStyle name="Total 2 2 5 2 5" xfId="31508" xr:uid="{00000000-0005-0000-0000-0000257B0000}"/>
    <cellStyle name="Total 2 2 5 2 5 2" xfId="31509" xr:uid="{00000000-0005-0000-0000-0000267B0000}"/>
    <cellStyle name="Total 2 2 5 2 6" xfId="31510" xr:uid="{00000000-0005-0000-0000-0000277B0000}"/>
    <cellStyle name="Total 2 2 5 3" xfId="31511" xr:uid="{00000000-0005-0000-0000-0000287B0000}"/>
    <cellStyle name="Total 2 2 5 3 2" xfId="31512" xr:uid="{00000000-0005-0000-0000-0000297B0000}"/>
    <cellStyle name="Total 2 2 5 3 2 2" xfId="31513" xr:uid="{00000000-0005-0000-0000-00002A7B0000}"/>
    <cellStyle name="Total 2 2 5 3 3" xfId="31514" xr:uid="{00000000-0005-0000-0000-00002B7B0000}"/>
    <cellStyle name="Total 2 2 5 3 3 2" xfId="31515" xr:uid="{00000000-0005-0000-0000-00002C7B0000}"/>
    <cellStyle name="Total 2 2 5 3 4" xfId="31516" xr:uid="{00000000-0005-0000-0000-00002D7B0000}"/>
    <cellStyle name="Total 2 2 5 3 5" xfId="31517" xr:uid="{00000000-0005-0000-0000-00002E7B0000}"/>
    <cellStyle name="Total 2 2 5 3 6" xfId="31518" xr:uid="{00000000-0005-0000-0000-00002F7B0000}"/>
    <cellStyle name="Total 2 2 5 4" xfId="31519" xr:uid="{00000000-0005-0000-0000-0000307B0000}"/>
    <cellStyle name="Total 2 2 5 4 2" xfId="31520" xr:uid="{00000000-0005-0000-0000-0000317B0000}"/>
    <cellStyle name="Total 2 2 5 5" xfId="31521" xr:uid="{00000000-0005-0000-0000-0000327B0000}"/>
    <cellStyle name="Total 2 2 5 5 2" xfId="31522" xr:uid="{00000000-0005-0000-0000-0000337B0000}"/>
    <cellStyle name="Total 2 2 5 6" xfId="31523" xr:uid="{00000000-0005-0000-0000-0000347B0000}"/>
    <cellStyle name="Total 2 2 5 6 2" xfId="31524" xr:uid="{00000000-0005-0000-0000-0000357B0000}"/>
    <cellStyle name="Total 2 2 5 7" xfId="31525" xr:uid="{00000000-0005-0000-0000-0000367B0000}"/>
    <cellStyle name="Total 2 2 5 8" xfId="31526" xr:uid="{00000000-0005-0000-0000-0000377B0000}"/>
    <cellStyle name="Total 2 2 6" xfId="31527" xr:uid="{00000000-0005-0000-0000-0000387B0000}"/>
    <cellStyle name="Total 2 2 6 2" xfId="31528" xr:uid="{00000000-0005-0000-0000-0000397B0000}"/>
    <cellStyle name="Total 2 2 6 2 2" xfId="31529" xr:uid="{00000000-0005-0000-0000-00003A7B0000}"/>
    <cellStyle name="Total 2 2 6 2 2 2" xfId="31530" xr:uid="{00000000-0005-0000-0000-00003B7B0000}"/>
    <cellStyle name="Total 2 2 6 2 3" xfId="31531" xr:uid="{00000000-0005-0000-0000-00003C7B0000}"/>
    <cellStyle name="Total 2 2 6 2 4" xfId="31532" xr:uid="{00000000-0005-0000-0000-00003D7B0000}"/>
    <cellStyle name="Total 2 2 6 2 5" xfId="31533" xr:uid="{00000000-0005-0000-0000-00003E7B0000}"/>
    <cellStyle name="Total 2 2 6 2 6" xfId="31534" xr:uid="{00000000-0005-0000-0000-00003F7B0000}"/>
    <cellStyle name="Total 2 2 6 3" xfId="31535" xr:uid="{00000000-0005-0000-0000-0000407B0000}"/>
    <cellStyle name="Total 2 2 6 3 2" xfId="31536" xr:uid="{00000000-0005-0000-0000-0000417B0000}"/>
    <cellStyle name="Total 2 2 6 3 2 2" xfId="31537" xr:uid="{00000000-0005-0000-0000-0000427B0000}"/>
    <cellStyle name="Total 2 2 6 3 3" xfId="31538" xr:uid="{00000000-0005-0000-0000-0000437B0000}"/>
    <cellStyle name="Total 2 2 6 3 4" xfId="31539" xr:uid="{00000000-0005-0000-0000-0000447B0000}"/>
    <cellStyle name="Total 2 2 6 3 5" xfId="31540" xr:uid="{00000000-0005-0000-0000-0000457B0000}"/>
    <cellStyle name="Total 2 2 6 3 6" xfId="31541" xr:uid="{00000000-0005-0000-0000-0000467B0000}"/>
    <cellStyle name="Total 2 2 6 4" xfId="31542" xr:uid="{00000000-0005-0000-0000-0000477B0000}"/>
    <cellStyle name="Total 2 2 6 4 2" xfId="31543" xr:uid="{00000000-0005-0000-0000-0000487B0000}"/>
    <cellStyle name="Total 2 2 6 5" xfId="31544" xr:uid="{00000000-0005-0000-0000-0000497B0000}"/>
    <cellStyle name="Total 2 2 6 6" xfId="31545" xr:uid="{00000000-0005-0000-0000-00004A7B0000}"/>
    <cellStyle name="Total 2 2 6 7" xfId="31546" xr:uid="{00000000-0005-0000-0000-00004B7B0000}"/>
    <cellStyle name="Total 2 2 6 8" xfId="31547" xr:uid="{00000000-0005-0000-0000-00004C7B0000}"/>
    <cellStyle name="Total 2 2 7" xfId="31548" xr:uid="{00000000-0005-0000-0000-00004D7B0000}"/>
    <cellStyle name="Total 2 2 7 2" xfId="31549" xr:uid="{00000000-0005-0000-0000-00004E7B0000}"/>
    <cellStyle name="Total 2 2 7 2 2" xfId="31550" xr:uid="{00000000-0005-0000-0000-00004F7B0000}"/>
    <cellStyle name="Total 2 2 7 2 3" xfId="31551" xr:uid="{00000000-0005-0000-0000-0000507B0000}"/>
    <cellStyle name="Total 2 2 7 2 4" xfId="31552" xr:uid="{00000000-0005-0000-0000-0000517B0000}"/>
    <cellStyle name="Total 2 2 7 2 5" xfId="31553" xr:uid="{00000000-0005-0000-0000-0000527B0000}"/>
    <cellStyle name="Total 2 2 7 2 6" xfId="31554" xr:uid="{00000000-0005-0000-0000-0000537B0000}"/>
    <cellStyle name="Total 2 2 7 3" xfId="31555" xr:uid="{00000000-0005-0000-0000-0000547B0000}"/>
    <cellStyle name="Total 2 2 7 3 2" xfId="31556" xr:uid="{00000000-0005-0000-0000-0000557B0000}"/>
    <cellStyle name="Total 2 2 7 3 3" xfId="31557" xr:uid="{00000000-0005-0000-0000-0000567B0000}"/>
    <cellStyle name="Total 2 2 7 3 4" xfId="31558" xr:uid="{00000000-0005-0000-0000-0000577B0000}"/>
    <cellStyle name="Total 2 2 7 3 5" xfId="31559" xr:uid="{00000000-0005-0000-0000-0000587B0000}"/>
    <cellStyle name="Total 2 2 7 3 6" xfId="31560" xr:uid="{00000000-0005-0000-0000-0000597B0000}"/>
    <cellStyle name="Total 2 2 7 4" xfId="31561" xr:uid="{00000000-0005-0000-0000-00005A7B0000}"/>
    <cellStyle name="Total 2 2 7 4 2" xfId="31562" xr:uid="{00000000-0005-0000-0000-00005B7B0000}"/>
    <cellStyle name="Total 2 2 7 5" xfId="31563" xr:uid="{00000000-0005-0000-0000-00005C7B0000}"/>
    <cellStyle name="Total 2 2 7 6" xfId="31564" xr:uid="{00000000-0005-0000-0000-00005D7B0000}"/>
    <cellStyle name="Total 2 2 7 7" xfId="31565" xr:uid="{00000000-0005-0000-0000-00005E7B0000}"/>
    <cellStyle name="Total 2 2 7 8" xfId="31566" xr:uid="{00000000-0005-0000-0000-00005F7B0000}"/>
    <cellStyle name="Total 2 2 8" xfId="31567" xr:uid="{00000000-0005-0000-0000-0000607B0000}"/>
    <cellStyle name="Total 2 2 8 2" xfId="31568" xr:uid="{00000000-0005-0000-0000-0000617B0000}"/>
    <cellStyle name="Total 2 2 8 2 2" xfId="31569" xr:uid="{00000000-0005-0000-0000-0000627B0000}"/>
    <cellStyle name="Total 2 2 8 2 3" xfId="31570" xr:uid="{00000000-0005-0000-0000-0000637B0000}"/>
    <cellStyle name="Total 2 2 8 2 4" xfId="31571" xr:uid="{00000000-0005-0000-0000-0000647B0000}"/>
    <cellStyle name="Total 2 2 8 2 5" xfId="31572" xr:uid="{00000000-0005-0000-0000-0000657B0000}"/>
    <cellStyle name="Total 2 2 8 2 6" xfId="31573" xr:uid="{00000000-0005-0000-0000-0000667B0000}"/>
    <cellStyle name="Total 2 2 8 3" xfId="31574" xr:uid="{00000000-0005-0000-0000-0000677B0000}"/>
    <cellStyle name="Total 2 2 8 3 2" xfId="31575" xr:uid="{00000000-0005-0000-0000-0000687B0000}"/>
    <cellStyle name="Total 2 2 8 3 3" xfId="31576" xr:uid="{00000000-0005-0000-0000-0000697B0000}"/>
    <cellStyle name="Total 2 2 8 3 4" xfId="31577" xr:uid="{00000000-0005-0000-0000-00006A7B0000}"/>
    <cellStyle name="Total 2 2 8 3 5" xfId="31578" xr:uid="{00000000-0005-0000-0000-00006B7B0000}"/>
    <cellStyle name="Total 2 2 8 3 6" xfId="31579" xr:uid="{00000000-0005-0000-0000-00006C7B0000}"/>
    <cellStyle name="Total 2 2 8 4" xfId="31580" xr:uid="{00000000-0005-0000-0000-00006D7B0000}"/>
    <cellStyle name="Total 2 2 8 4 2" xfId="31581" xr:uid="{00000000-0005-0000-0000-00006E7B0000}"/>
    <cellStyle name="Total 2 2 8 5" xfId="31582" xr:uid="{00000000-0005-0000-0000-00006F7B0000}"/>
    <cellStyle name="Total 2 2 8 6" xfId="31583" xr:uid="{00000000-0005-0000-0000-0000707B0000}"/>
    <cellStyle name="Total 2 2 8 7" xfId="31584" xr:uid="{00000000-0005-0000-0000-0000717B0000}"/>
    <cellStyle name="Total 2 2 8 8" xfId="31585" xr:uid="{00000000-0005-0000-0000-0000727B0000}"/>
    <cellStyle name="Total 2 2 9" xfId="31586" xr:uid="{00000000-0005-0000-0000-0000737B0000}"/>
    <cellStyle name="Total 2 2 9 2" xfId="31587" xr:uid="{00000000-0005-0000-0000-0000747B0000}"/>
    <cellStyle name="Total 2 2 9 2 2" xfId="31588" xr:uid="{00000000-0005-0000-0000-0000757B0000}"/>
    <cellStyle name="Total 2 2 9 2 3" xfId="31589" xr:uid="{00000000-0005-0000-0000-0000767B0000}"/>
    <cellStyle name="Total 2 2 9 2 4" xfId="31590" xr:uid="{00000000-0005-0000-0000-0000777B0000}"/>
    <cellStyle name="Total 2 2 9 2 5" xfId="31591" xr:uid="{00000000-0005-0000-0000-0000787B0000}"/>
    <cellStyle name="Total 2 2 9 2 6" xfId="31592" xr:uid="{00000000-0005-0000-0000-0000797B0000}"/>
    <cellStyle name="Total 2 2 9 3" xfId="31593" xr:uid="{00000000-0005-0000-0000-00007A7B0000}"/>
    <cellStyle name="Total 2 2 9 3 2" xfId="31594" xr:uid="{00000000-0005-0000-0000-00007B7B0000}"/>
    <cellStyle name="Total 2 2 9 3 3" xfId="31595" xr:uid="{00000000-0005-0000-0000-00007C7B0000}"/>
    <cellStyle name="Total 2 2 9 3 4" xfId="31596" xr:uid="{00000000-0005-0000-0000-00007D7B0000}"/>
    <cellStyle name="Total 2 2 9 3 5" xfId="31597" xr:uid="{00000000-0005-0000-0000-00007E7B0000}"/>
    <cellStyle name="Total 2 2 9 3 6" xfId="31598" xr:uid="{00000000-0005-0000-0000-00007F7B0000}"/>
    <cellStyle name="Total 2 2 9 4" xfId="31599" xr:uid="{00000000-0005-0000-0000-0000807B0000}"/>
    <cellStyle name="Total 2 2 9 5" xfId="31600" xr:uid="{00000000-0005-0000-0000-0000817B0000}"/>
    <cellStyle name="Total 2 2 9 6" xfId="31601" xr:uid="{00000000-0005-0000-0000-0000827B0000}"/>
    <cellStyle name="Total 2 2 9 7" xfId="31602" xr:uid="{00000000-0005-0000-0000-0000837B0000}"/>
    <cellStyle name="Total 2 2 9 8" xfId="31603" xr:uid="{00000000-0005-0000-0000-0000847B0000}"/>
    <cellStyle name="Total 2 3" xfId="31604" xr:uid="{00000000-0005-0000-0000-0000857B0000}"/>
    <cellStyle name="Total 2 3 10" xfId="31605" xr:uid="{00000000-0005-0000-0000-0000867B0000}"/>
    <cellStyle name="Total 2 3 10 2" xfId="31606" xr:uid="{00000000-0005-0000-0000-0000877B0000}"/>
    <cellStyle name="Total 2 3 10 2 2" xfId="31607" xr:uid="{00000000-0005-0000-0000-0000887B0000}"/>
    <cellStyle name="Total 2 3 10 2 3" xfId="31608" xr:uid="{00000000-0005-0000-0000-0000897B0000}"/>
    <cellStyle name="Total 2 3 10 2 4" xfId="31609" xr:uid="{00000000-0005-0000-0000-00008A7B0000}"/>
    <cellStyle name="Total 2 3 10 2 5" xfId="31610" xr:uid="{00000000-0005-0000-0000-00008B7B0000}"/>
    <cellStyle name="Total 2 3 10 2 6" xfId="31611" xr:uid="{00000000-0005-0000-0000-00008C7B0000}"/>
    <cellStyle name="Total 2 3 10 3" xfId="31612" xr:uid="{00000000-0005-0000-0000-00008D7B0000}"/>
    <cellStyle name="Total 2 3 10 3 2" xfId="31613" xr:uid="{00000000-0005-0000-0000-00008E7B0000}"/>
    <cellStyle name="Total 2 3 10 3 3" xfId="31614" xr:uid="{00000000-0005-0000-0000-00008F7B0000}"/>
    <cellStyle name="Total 2 3 10 3 4" xfId="31615" xr:uid="{00000000-0005-0000-0000-0000907B0000}"/>
    <cellStyle name="Total 2 3 10 3 5" xfId="31616" xr:uid="{00000000-0005-0000-0000-0000917B0000}"/>
    <cellStyle name="Total 2 3 10 3 6" xfId="31617" xr:uid="{00000000-0005-0000-0000-0000927B0000}"/>
    <cellStyle name="Total 2 3 10 4" xfId="31618" xr:uid="{00000000-0005-0000-0000-0000937B0000}"/>
    <cellStyle name="Total 2 3 10 5" xfId="31619" xr:uid="{00000000-0005-0000-0000-0000947B0000}"/>
    <cellStyle name="Total 2 3 10 6" xfId="31620" xr:uid="{00000000-0005-0000-0000-0000957B0000}"/>
    <cellStyle name="Total 2 3 10 7" xfId="31621" xr:uid="{00000000-0005-0000-0000-0000967B0000}"/>
    <cellStyle name="Total 2 3 10 8" xfId="31622" xr:uid="{00000000-0005-0000-0000-0000977B0000}"/>
    <cellStyle name="Total 2 3 11" xfId="31623" xr:uid="{00000000-0005-0000-0000-0000987B0000}"/>
    <cellStyle name="Total 2 3 11 2" xfId="31624" xr:uid="{00000000-0005-0000-0000-0000997B0000}"/>
    <cellStyle name="Total 2 3 11 3" xfId="31625" xr:uid="{00000000-0005-0000-0000-00009A7B0000}"/>
    <cellStyle name="Total 2 3 11 4" xfId="31626" xr:uid="{00000000-0005-0000-0000-00009B7B0000}"/>
    <cellStyle name="Total 2 3 11 5" xfId="31627" xr:uid="{00000000-0005-0000-0000-00009C7B0000}"/>
    <cellStyle name="Total 2 3 11 6" xfId="31628" xr:uid="{00000000-0005-0000-0000-00009D7B0000}"/>
    <cellStyle name="Total 2 3 12" xfId="31629" xr:uid="{00000000-0005-0000-0000-00009E7B0000}"/>
    <cellStyle name="Total 2 3 12 2" xfId="31630" xr:uid="{00000000-0005-0000-0000-00009F7B0000}"/>
    <cellStyle name="Total 2 3 12 3" xfId="31631" xr:uid="{00000000-0005-0000-0000-0000A07B0000}"/>
    <cellStyle name="Total 2 3 12 4" xfId="31632" xr:uid="{00000000-0005-0000-0000-0000A17B0000}"/>
    <cellStyle name="Total 2 3 12 5" xfId="31633" xr:uid="{00000000-0005-0000-0000-0000A27B0000}"/>
    <cellStyle name="Total 2 3 12 6" xfId="31634" xr:uid="{00000000-0005-0000-0000-0000A37B0000}"/>
    <cellStyle name="Total 2 3 13" xfId="31635" xr:uid="{00000000-0005-0000-0000-0000A47B0000}"/>
    <cellStyle name="Total 2 3 14" xfId="31636" xr:uid="{00000000-0005-0000-0000-0000A57B0000}"/>
    <cellStyle name="Total 2 3 15" xfId="31637" xr:uid="{00000000-0005-0000-0000-0000A67B0000}"/>
    <cellStyle name="Total 2 3 16" xfId="31638" xr:uid="{00000000-0005-0000-0000-0000A77B0000}"/>
    <cellStyle name="Total 2 3 17" xfId="31639" xr:uid="{00000000-0005-0000-0000-0000A87B0000}"/>
    <cellStyle name="Total 2 3 18" xfId="31640" xr:uid="{00000000-0005-0000-0000-0000A97B0000}"/>
    <cellStyle name="Total 2 3 19" xfId="31641" xr:uid="{00000000-0005-0000-0000-0000AA7B0000}"/>
    <cellStyle name="Total 2 3 2" xfId="31642" xr:uid="{00000000-0005-0000-0000-0000AB7B0000}"/>
    <cellStyle name="Total 2 3 2 2" xfId="31643" xr:uid="{00000000-0005-0000-0000-0000AC7B0000}"/>
    <cellStyle name="Total 2 3 2 2 2" xfId="31644" xr:uid="{00000000-0005-0000-0000-0000AD7B0000}"/>
    <cellStyle name="Total 2 3 2 2 2 2" xfId="31645" xr:uid="{00000000-0005-0000-0000-0000AE7B0000}"/>
    <cellStyle name="Total 2 3 2 2 2 2 2" xfId="31646" xr:uid="{00000000-0005-0000-0000-0000AF7B0000}"/>
    <cellStyle name="Total 2 3 2 2 2 2 2 2" xfId="31647" xr:uid="{00000000-0005-0000-0000-0000B07B0000}"/>
    <cellStyle name="Total 2 3 2 2 2 2 3" xfId="31648" xr:uid="{00000000-0005-0000-0000-0000B17B0000}"/>
    <cellStyle name="Total 2 3 2 2 2 2 3 2" xfId="31649" xr:uid="{00000000-0005-0000-0000-0000B27B0000}"/>
    <cellStyle name="Total 2 3 2 2 2 2 4" xfId="31650" xr:uid="{00000000-0005-0000-0000-0000B37B0000}"/>
    <cellStyle name="Total 2 3 2 2 2 3" xfId="31651" xr:uid="{00000000-0005-0000-0000-0000B47B0000}"/>
    <cellStyle name="Total 2 3 2 2 2 3 2" xfId="31652" xr:uid="{00000000-0005-0000-0000-0000B57B0000}"/>
    <cellStyle name="Total 2 3 2 2 2 4" xfId="31653" xr:uid="{00000000-0005-0000-0000-0000B67B0000}"/>
    <cellStyle name="Total 2 3 2 2 2 4 2" xfId="31654" xr:uid="{00000000-0005-0000-0000-0000B77B0000}"/>
    <cellStyle name="Total 2 3 2 2 2 5" xfId="31655" xr:uid="{00000000-0005-0000-0000-0000B87B0000}"/>
    <cellStyle name="Total 2 3 2 2 2 5 2" xfId="31656" xr:uid="{00000000-0005-0000-0000-0000B97B0000}"/>
    <cellStyle name="Total 2 3 2 2 2 6" xfId="31657" xr:uid="{00000000-0005-0000-0000-0000BA7B0000}"/>
    <cellStyle name="Total 2 3 2 2 3" xfId="31658" xr:uid="{00000000-0005-0000-0000-0000BB7B0000}"/>
    <cellStyle name="Total 2 3 2 2 3 2" xfId="31659" xr:uid="{00000000-0005-0000-0000-0000BC7B0000}"/>
    <cellStyle name="Total 2 3 2 2 3 2 2" xfId="31660" xr:uid="{00000000-0005-0000-0000-0000BD7B0000}"/>
    <cellStyle name="Total 2 3 2 2 3 3" xfId="31661" xr:uid="{00000000-0005-0000-0000-0000BE7B0000}"/>
    <cellStyle name="Total 2 3 2 2 3 3 2" xfId="31662" xr:uid="{00000000-0005-0000-0000-0000BF7B0000}"/>
    <cellStyle name="Total 2 3 2 2 3 4" xfId="31663" xr:uid="{00000000-0005-0000-0000-0000C07B0000}"/>
    <cellStyle name="Total 2 3 2 2 3 4 2" xfId="31664" xr:uid="{00000000-0005-0000-0000-0000C17B0000}"/>
    <cellStyle name="Total 2 3 2 2 3 5" xfId="31665" xr:uid="{00000000-0005-0000-0000-0000C27B0000}"/>
    <cellStyle name="Total 2 3 2 2 3 6" xfId="31666" xr:uid="{00000000-0005-0000-0000-0000C37B0000}"/>
    <cellStyle name="Total 2 3 2 2 4" xfId="31667" xr:uid="{00000000-0005-0000-0000-0000C47B0000}"/>
    <cellStyle name="Total 2 3 2 2 4 2" xfId="31668" xr:uid="{00000000-0005-0000-0000-0000C57B0000}"/>
    <cellStyle name="Total 2 3 2 2 5" xfId="31669" xr:uid="{00000000-0005-0000-0000-0000C67B0000}"/>
    <cellStyle name="Total 2 3 2 2 5 2" xfId="31670" xr:uid="{00000000-0005-0000-0000-0000C77B0000}"/>
    <cellStyle name="Total 2 3 2 2 6" xfId="31671" xr:uid="{00000000-0005-0000-0000-0000C87B0000}"/>
    <cellStyle name="Total 2 3 2 2 6 2" xfId="31672" xr:uid="{00000000-0005-0000-0000-0000C97B0000}"/>
    <cellStyle name="Total 2 3 2 2 7" xfId="31673" xr:uid="{00000000-0005-0000-0000-0000CA7B0000}"/>
    <cellStyle name="Total 2 3 2 3" xfId="31674" xr:uid="{00000000-0005-0000-0000-0000CB7B0000}"/>
    <cellStyle name="Total 2 3 2 3 2" xfId="31675" xr:uid="{00000000-0005-0000-0000-0000CC7B0000}"/>
    <cellStyle name="Total 2 3 2 3 2 2" xfId="31676" xr:uid="{00000000-0005-0000-0000-0000CD7B0000}"/>
    <cellStyle name="Total 2 3 2 3 2 2 2" xfId="31677" xr:uid="{00000000-0005-0000-0000-0000CE7B0000}"/>
    <cellStyle name="Total 2 3 2 3 2 3" xfId="31678" xr:uid="{00000000-0005-0000-0000-0000CF7B0000}"/>
    <cellStyle name="Total 2 3 2 3 2 3 2" xfId="31679" xr:uid="{00000000-0005-0000-0000-0000D07B0000}"/>
    <cellStyle name="Total 2 3 2 3 2 4" xfId="31680" xr:uid="{00000000-0005-0000-0000-0000D17B0000}"/>
    <cellStyle name="Total 2 3 2 3 2 4 2" xfId="31681" xr:uid="{00000000-0005-0000-0000-0000D27B0000}"/>
    <cellStyle name="Total 2 3 2 3 2 5" xfId="31682" xr:uid="{00000000-0005-0000-0000-0000D37B0000}"/>
    <cellStyle name="Total 2 3 2 3 2 5 2" xfId="31683" xr:uid="{00000000-0005-0000-0000-0000D47B0000}"/>
    <cellStyle name="Total 2 3 2 3 2 6" xfId="31684" xr:uid="{00000000-0005-0000-0000-0000D57B0000}"/>
    <cellStyle name="Total 2 3 2 3 2 7" xfId="31685" xr:uid="{00000000-0005-0000-0000-0000D67B0000}"/>
    <cellStyle name="Total 2 3 2 3 3" xfId="31686" xr:uid="{00000000-0005-0000-0000-0000D77B0000}"/>
    <cellStyle name="Total 2 3 2 3 3 2" xfId="31687" xr:uid="{00000000-0005-0000-0000-0000D87B0000}"/>
    <cellStyle name="Total 2 3 2 3 4" xfId="31688" xr:uid="{00000000-0005-0000-0000-0000D97B0000}"/>
    <cellStyle name="Total 2 3 2 3 4 2" xfId="31689" xr:uid="{00000000-0005-0000-0000-0000DA7B0000}"/>
    <cellStyle name="Total 2 3 2 3 5" xfId="31690" xr:uid="{00000000-0005-0000-0000-0000DB7B0000}"/>
    <cellStyle name="Total 2 3 2 3 6" xfId="31691" xr:uid="{00000000-0005-0000-0000-0000DC7B0000}"/>
    <cellStyle name="Total 2 3 2 4" xfId="31692" xr:uid="{00000000-0005-0000-0000-0000DD7B0000}"/>
    <cellStyle name="Total 2 3 2 4 2" xfId="31693" xr:uid="{00000000-0005-0000-0000-0000DE7B0000}"/>
    <cellStyle name="Total 2 3 2 4 2 2" xfId="31694" xr:uid="{00000000-0005-0000-0000-0000DF7B0000}"/>
    <cellStyle name="Total 2 3 2 4 3" xfId="31695" xr:uid="{00000000-0005-0000-0000-0000E07B0000}"/>
    <cellStyle name="Total 2 3 2 4 3 2" xfId="31696" xr:uid="{00000000-0005-0000-0000-0000E17B0000}"/>
    <cellStyle name="Total 2 3 2 4 4" xfId="31697" xr:uid="{00000000-0005-0000-0000-0000E27B0000}"/>
    <cellStyle name="Total 2 3 2 4 4 2" xfId="31698" xr:uid="{00000000-0005-0000-0000-0000E37B0000}"/>
    <cellStyle name="Total 2 3 2 4 5" xfId="31699" xr:uid="{00000000-0005-0000-0000-0000E47B0000}"/>
    <cellStyle name="Total 2 3 2 5" xfId="31700" xr:uid="{00000000-0005-0000-0000-0000E57B0000}"/>
    <cellStyle name="Total 2 3 2 5 2" xfId="31701" xr:uid="{00000000-0005-0000-0000-0000E67B0000}"/>
    <cellStyle name="Total 2 3 2 5 3" xfId="31702" xr:uid="{00000000-0005-0000-0000-0000E77B0000}"/>
    <cellStyle name="Total 2 3 2 6" xfId="31703" xr:uid="{00000000-0005-0000-0000-0000E87B0000}"/>
    <cellStyle name="Total 2 3 2 6 2" xfId="31704" xr:uid="{00000000-0005-0000-0000-0000E97B0000}"/>
    <cellStyle name="Total 2 3 2 7" xfId="31705" xr:uid="{00000000-0005-0000-0000-0000EA7B0000}"/>
    <cellStyle name="Total 2 3 2 8" xfId="31706" xr:uid="{00000000-0005-0000-0000-0000EB7B0000}"/>
    <cellStyle name="Total 2 3 2 9" xfId="31707" xr:uid="{00000000-0005-0000-0000-0000EC7B0000}"/>
    <cellStyle name="Total 2 3 3" xfId="31708" xr:uid="{00000000-0005-0000-0000-0000ED7B0000}"/>
    <cellStyle name="Total 2 3 3 2" xfId="31709" xr:uid="{00000000-0005-0000-0000-0000EE7B0000}"/>
    <cellStyle name="Total 2 3 3 2 2" xfId="31710" xr:uid="{00000000-0005-0000-0000-0000EF7B0000}"/>
    <cellStyle name="Total 2 3 3 2 2 2" xfId="31711" xr:uid="{00000000-0005-0000-0000-0000F07B0000}"/>
    <cellStyle name="Total 2 3 3 2 2 2 2" xfId="31712" xr:uid="{00000000-0005-0000-0000-0000F17B0000}"/>
    <cellStyle name="Total 2 3 3 2 2 3" xfId="31713" xr:uid="{00000000-0005-0000-0000-0000F27B0000}"/>
    <cellStyle name="Total 2 3 3 2 2 3 2" xfId="31714" xr:uid="{00000000-0005-0000-0000-0000F37B0000}"/>
    <cellStyle name="Total 2 3 3 2 2 4" xfId="31715" xr:uid="{00000000-0005-0000-0000-0000F47B0000}"/>
    <cellStyle name="Total 2 3 3 2 3" xfId="31716" xr:uid="{00000000-0005-0000-0000-0000F57B0000}"/>
    <cellStyle name="Total 2 3 3 2 3 2" xfId="31717" xr:uid="{00000000-0005-0000-0000-0000F67B0000}"/>
    <cellStyle name="Total 2 3 3 2 4" xfId="31718" xr:uid="{00000000-0005-0000-0000-0000F77B0000}"/>
    <cellStyle name="Total 2 3 3 2 4 2" xfId="31719" xr:uid="{00000000-0005-0000-0000-0000F87B0000}"/>
    <cellStyle name="Total 2 3 3 2 5" xfId="31720" xr:uid="{00000000-0005-0000-0000-0000F97B0000}"/>
    <cellStyle name="Total 2 3 3 2 5 2" xfId="31721" xr:uid="{00000000-0005-0000-0000-0000FA7B0000}"/>
    <cellStyle name="Total 2 3 3 2 6" xfId="31722" xr:uid="{00000000-0005-0000-0000-0000FB7B0000}"/>
    <cellStyle name="Total 2 3 3 3" xfId="31723" xr:uid="{00000000-0005-0000-0000-0000FC7B0000}"/>
    <cellStyle name="Total 2 3 3 3 2" xfId="31724" xr:uid="{00000000-0005-0000-0000-0000FD7B0000}"/>
    <cellStyle name="Total 2 3 3 3 2 2" xfId="31725" xr:uid="{00000000-0005-0000-0000-0000FE7B0000}"/>
    <cellStyle name="Total 2 3 3 3 3" xfId="31726" xr:uid="{00000000-0005-0000-0000-0000FF7B0000}"/>
    <cellStyle name="Total 2 3 3 3 3 2" xfId="31727" xr:uid="{00000000-0005-0000-0000-0000007C0000}"/>
    <cellStyle name="Total 2 3 3 3 4" xfId="31728" xr:uid="{00000000-0005-0000-0000-0000017C0000}"/>
    <cellStyle name="Total 2 3 3 3 4 2" xfId="31729" xr:uid="{00000000-0005-0000-0000-0000027C0000}"/>
    <cellStyle name="Total 2 3 3 3 5" xfId="31730" xr:uid="{00000000-0005-0000-0000-0000037C0000}"/>
    <cellStyle name="Total 2 3 3 3 6" xfId="31731" xr:uid="{00000000-0005-0000-0000-0000047C0000}"/>
    <cellStyle name="Total 2 3 3 4" xfId="31732" xr:uid="{00000000-0005-0000-0000-0000057C0000}"/>
    <cellStyle name="Total 2 3 3 4 2" xfId="31733" xr:uid="{00000000-0005-0000-0000-0000067C0000}"/>
    <cellStyle name="Total 2 3 3 5" xfId="31734" xr:uid="{00000000-0005-0000-0000-0000077C0000}"/>
    <cellStyle name="Total 2 3 3 5 2" xfId="31735" xr:uid="{00000000-0005-0000-0000-0000087C0000}"/>
    <cellStyle name="Total 2 3 3 6" xfId="31736" xr:uid="{00000000-0005-0000-0000-0000097C0000}"/>
    <cellStyle name="Total 2 3 3 6 2" xfId="31737" xr:uid="{00000000-0005-0000-0000-00000A7C0000}"/>
    <cellStyle name="Total 2 3 3 7" xfId="31738" xr:uid="{00000000-0005-0000-0000-00000B7C0000}"/>
    <cellStyle name="Total 2 3 3 8" xfId="31739" xr:uid="{00000000-0005-0000-0000-00000C7C0000}"/>
    <cellStyle name="Total 2 3 4" xfId="31740" xr:uid="{00000000-0005-0000-0000-00000D7C0000}"/>
    <cellStyle name="Total 2 3 4 2" xfId="31741" xr:uid="{00000000-0005-0000-0000-00000E7C0000}"/>
    <cellStyle name="Total 2 3 4 2 2" xfId="31742" xr:uid="{00000000-0005-0000-0000-00000F7C0000}"/>
    <cellStyle name="Total 2 3 4 2 2 2" xfId="31743" xr:uid="{00000000-0005-0000-0000-0000107C0000}"/>
    <cellStyle name="Total 2 3 4 2 3" xfId="31744" xr:uid="{00000000-0005-0000-0000-0000117C0000}"/>
    <cellStyle name="Total 2 3 4 2 3 2" xfId="31745" xr:uid="{00000000-0005-0000-0000-0000127C0000}"/>
    <cellStyle name="Total 2 3 4 2 4" xfId="31746" xr:uid="{00000000-0005-0000-0000-0000137C0000}"/>
    <cellStyle name="Total 2 3 4 2 4 2" xfId="31747" xr:uid="{00000000-0005-0000-0000-0000147C0000}"/>
    <cellStyle name="Total 2 3 4 2 5" xfId="31748" xr:uid="{00000000-0005-0000-0000-0000157C0000}"/>
    <cellStyle name="Total 2 3 4 2 5 2" xfId="31749" xr:uid="{00000000-0005-0000-0000-0000167C0000}"/>
    <cellStyle name="Total 2 3 4 2 6" xfId="31750" xr:uid="{00000000-0005-0000-0000-0000177C0000}"/>
    <cellStyle name="Total 2 3 4 2 7" xfId="31751" xr:uid="{00000000-0005-0000-0000-0000187C0000}"/>
    <cellStyle name="Total 2 3 4 3" xfId="31752" xr:uid="{00000000-0005-0000-0000-0000197C0000}"/>
    <cellStyle name="Total 2 3 4 3 2" xfId="31753" xr:uid="{00000000-0005-0000-0000-00001A7C0000}"/>
    <cellStyle name="Total 2 3 4 3 2 2" xfId="31754" xr:uid="{00000000-0005-0000-0000-00001B7C0000}"/>
    <cellStyle name="Total 2 3 4 3 3" xfId="31755" xr:uid="{00000000-0005-0000-0000-00001C7C0000}"/>
    <cellStyle name="Total 2 3 4 3 4" xfId="31756" xr:uid="{00000000-0005-0000-0000-00001D7C0000}"/>
    <cellStyle name="Total 2 3 4 3 5" xfId="31757" xr:uid="{00000000-0005-0000-0000-00001E7C0000}"/>
    <cellStyle name="Total 2 3 4 3 6" xfId="31758" xr:uid="{00000000-0005-0000-0000-00001F7C0000}"/>
    <cellStyle name="Total 2 3 4 4" xfId="31759" xr:uid="{00000000-0005-0000-0000-0000207C0000}"/>
    <cellStyle name="Total 2 3 4 4 2" xfId="31760" xr:uid="{00000000-0005-0000-0000-0000217C0000}"/>
    <cellStyle name="Total 2 3 4 5" xfId="31761" xr:uid="{00000000-0005-0000-0000-0000227C0000}"/>
    <cellStyle name="Total 2 3 4 6" xfId="31762" xr:uid="{00000000-0005-0000-0000-0000237C0000}"/>
    <cellStyle name="Total 2 3 4 7" xfId="31763" xr:uid="{00000000-0005-0000-0000-0000247C0000}"/>
    <cellStyle name="Total 2 3 4 8" xfId="31764" xr:uid="{00000000-0005-0000-0000-0000257C0000}"/>
    <cellStyle name="Total 2 3 5" xfId="31765" xr:uid="{00000000-0005-0000-0000-0000267C0000}"/>
    <cellStyle name="Total 2 3 5 2" xfId="31766" xr:uid="{00000000-0005-0000-0000-0000277C0000}"/>
    <cellStyle name="Total 2 3 5 2 2" xfId="31767" xr:uid="{00000000-0005-0000-0000-0000287C0000}"/>
    <cellStyle name="Total 2 3 5 2 2 2" xfId="31768" xr:uid="{00000000-0005-0000-0000-0000297C0000}"/>
    <cellStyle name="Total 2 3 5 2 3" xfId="31769" xr:uid="{00000000-0005-0000-0000-00002A7C0000}"/>
    <cellStyle name="Total 2 3 5 2 4" xfId="31770" xr:uid="{00000000-0005-0000-0000-00002B7C0000}"/>
    <cellStyle name="Total 2 3 5 2 5" xfId="31771" xr:uid="{00000000-0005-0000-0000-00002C7C0000}"/>
    <cellStyle name="Total 2 3 5 2 6" xfId="31772" xr:uid="{00000000-0005-0000-0000-00002D7C0000}"/>
    <cellStyle name="Total 2 3 5 3" xfId="31773" xr:uid="{00000000-0005-0000-0000-00002E7C0000}"/>
    <cellStyle name="Total 2 3 5 3 2" xfId="31774" xr:uid="{00000000-0005-0000-0000-00002F7C0000}"/>
    <cellStyle name="Total 2 3 5 3 2 2" xfId="31775" xr:uid="{00000000-0005-0000-0000-0000307C0000}"/>
    <cellStyle name="Total 2 3 5 3 3" xfId="31776" xr:uid="{00000000-0005-0000-0000-0000317C0000}"/>
    <cellStyle name="Total 2 3 5 3 4" xfId="31777" xr:uid="{00000000-0005-0000-0000-0000327C0000}"/>
    <cellStyle name="Total 2 3 5 3 5" xfId="31778" xr:uid="{00000000-0005-0000-0000-0000337C0000}"/>
    <cellStyle name="Total 2 3 5 3 6" xfId="31779" xr:uid="{00000000-0005-0000-0000-0000347C0000}"/>
    <cellStyle name="Total 2 3 5 4" xfId="31780" xr:uid="{00000000-0005-0000-0000-0000357C0000}"/>
    <cellStyle name="Total 2 3 5 4 2" xfId="31781" xr:uid="{00000000-0005-0000-0000-0000367C0000}"/>
    <cellStyle name="Total 2 3 5 5" xfId="31782" xr:uid="{00000000-0005-0000-0000-0000377C0000}"/>
    <cellStyle name="Total 2 3 5 6" xfId="31783" xr:uid="{00000000-0005-0000-0000-0000387C0000}"/>
    <cellStyle name="Total 2 3 5 7" xfId="31784" xr:uid="{00000000-0005-0000-0000-0000397C0000}"/>
    <cellStyle name="Total 2 3 5 8" xfId="31785" xr:uid="{00000000-0005-0000-0000-00003A7C0000}"/>
    <cellStyle name="Total 2 3 6" xfId="31786" xr:uid="{00000000-0005-0000-0000-00003B7C0000}"/>
    <cellStyle name="Total 2 3 6 2" xfId="31787" xr:uid="{00000000-0005-0000-0000-00003C7C0000}"/>
    <cellStyle name="Total 2 3 6 2 2" xfId="31788" xr:uid="{00000000-0005-0000-0000-00003D7C0000}"/>
    <cellStyle name="Total 2 3 6 2 3" xfId="31789" xr:uid="{00000000-0005-0000-0000-00003E7C0000}"/>
    <cellStyle name="Total 2 3 6 2 4" xfId="31790" xr:uid="{00000000-0005-0000-0000-00003F7C0000}"/>
    <cellStyle name="Total 2 3 6 2 5" xfId="31791" xr:uid="{00000000-0005-0000-0000-0000407C0000}"/>
    <cellStyle name="Total 2 3 6 2 6" xfId="31792" xr:uid="{00000000-0005-0000-0000-0000417C0000}"/>
    <cellStyle name="Total 2 3 6 3" xfId="31793" xr:uid="{00000000-0005-0000-0000-0000427C0000}"/>
    <cellStyle name="Total 2 3 6 3 2" xfId="31794" xr:uid="{00000000-0005-0000-0000-0000437C0000}"/>
    <cellStyle name="Total 2 3 6 3 3" xfId="31795" xr:uid="{00000000-0005-0000-0000-0000447C0000}"/>
    <cellStyle name="Total 2 3 6 3 4" xfId="31796" xr:uid="{00000000-0005-0000-0000-0000457C0000}"/>
    <cellStyle name="Total 2 3 6 3 5" xfId="31797" xr:uid="{00000000-0005-0000-0000-0000467C0000}"/>
    <cellStyle name="Total 2 3 6 3 6" xfId="31798" xr:uid="{00000000-0005-0000-0000-0000477C0000}"/>
    <cellStyle name="Total 2 3 6 4" xfId="31799" xr:uid="{00000000-0005-0000-0000-0000487C0000}"/>
    <cellStyle name="Total 2 3 6 4 2" xfId="31800" xr:uid="{00000000-0005-0000-0000-0000497C0000}"/>
    <cellStyle name="Total 2 3 6 5" xfId="31801" xr:uid="{00000000-0005-0000-0000-00004A7C0000}"/>
    <cellStyle name="Total 2 3 6 6" xfId="31802" xr:uid="{00000000-0005-0000-0000-00004B7C0000}"/>
    <cellStyle name="Total 2 3 6 7" xfId="31803" xr:uid="{00000000-0005-0000-0000-00004C7C0000}"/>
    <cellStyle name="Total 2 3 6 8" xfId="31804" xr:uid="{00000000-0005-0000-0000-00004D7C0000}"/>
    <cellStyle name="Total 2 3 7" xfId="31805" xr:uid="{00000000-0005-0000-0000-00004E7C0000}"/>
    <cellStyle name="Total 2 3 7 2" xfId="31806" xr:uid="{00000000-0005-0000-0000-00004F7C0000}"/>
    <cellStyle name="Total 2 3 7 2 2" xfId="31807" xr:uid="{00000000-0005-0000-0000-0000507C0000}"/>
    <cellStyle name="Total 2 3 7 2 3" xfId="31808" xr:uid="{00000000-0005-0000-0000-0000517C0000}"/>
    <cellStyle name="Total 2 3 7 2 4" xfId="31809" xr:uid="{00000000-0005-0000-0000-0000527C0000}"/>
    <cellStyle name="Total 2 3 7 2 5" xfId="31810" xr:uid="{00000000-0005-0000-0000-0000537C0000}"/>
    <cellStyle name="Total 2 3 7 2 6" xfId="31811" xr:uid="{00000000-0005-0000-0000-0000547C0000}"/>
    <cellStyle name="Total 2 3 7 3" xfId="31812" xr:uid="{00000000-0005-0000-0000-0000557C0000}"/>
    <cellStyle name="Total 2 3 7 3 2" xfId="31813" xr:uid="{00000000-0005-0000-0000-0000567C0000}"/>
    <cellStyle name="Total 2 3 7 3 3" xfId="31814" xr:uid="{00000000-0005-0000-0000-0000577C0000}"/>
    <cellStyle name="Total 2 3 7 3 4" xfId="31815" xr:uid="{00000000-0005-0000-0000-0000587C0000}"/>
    <cellStyle name="Total 2 3 7 3 5" xfId="31816" xr:uid="{00000000-0005-0000-0000-0000597C0000}"/>
    <cellStyle name="Total 2 3 7 3 6" xfId="31817" xr:uid="{00000000-0005-0000-0000-00005A7C0000}"/>
    <cellStyle name="Total 2 3 7 4" xfId="31818" xr:uid="{00000000-0005-0000-0000-00005B7C0000}"/>
    <cellStyle name="Total 2 3 7 4 2" xfId="31819" xr:uid="{00000000-0005-0000-0000-00005C7C0000}"/>
    <cellStyle name="Total 2 3 7 5" xfId="31820" xr:uid="{00000000-0005-0000-0000-00005D7C0000}"/>
    <cellStyle name="Total 2 3 7 6" xfId="31821" xr:uid="{00000000-0005-0000-0000-00005E7C0000}"/>
    <cellStyle name="Total 2 3 7 7" xfId="31822" xr:uid="{00000000-0005-0000-0000-00005F7C0000}"/>
    <cellStyle name="Total 2 3 7 8" xfId="31823" xr:uid="{00000000-0005-0000-0000-0000607C0000}"/>
    <cellStyle name="Total 2 3 8" xfId="31824" xr:uid="{00000000-0005-0000-0000-0000617C0000}"/>
    <cellStyle name="Total 2 3 8 2" xfId="31825" xr:uid="{00000000-0005-0000-0000-0000627C0000}"/>
    <cellStyle name="Total 2 3 8 2 2" xfId="31826" xr:uid="{00000000-0005-0000-0000-0000637C0000}"/>
    <cellStyle name="Total 2 3 8 2 3" xfId="31827" xr:uid="{00000000-0005-0000-0000-0000647C0000}"/>
    <cellStyle name="Total 2 3 8 2 4" xfId="31828" xr:uid="{00000000-0005-0000-0000-0000657C0000}"/>
    <cellStyle name="Total 2 3 8 2 5" xfId="31829" xr:uid="{00000000-0005-0000-0000-0000667C0000}"/>
    <cellStyle name="Total 2 3 8 2 6" xfId="31830" xr:uid="{00000000-0005-0000-0000-0000677C0000}"/>
    <cellStyle name="Total 2 3 8 3" xfId="31831" xr:uid="{00000000-0005-0000-0000-0000687C0000}"/>
    <cellStyle name="Total 2 3 8 3 2" xfId="31832" xr:uid="{00000000-0005-0000-0000-0000697C0000}"/>
    <cellStyle name="Total 2 3 8 3 3" xfId="31833" xr:uid="{00000000-0005-0000-0000-00006A7C0000}"/>
    <cellStyle name="Total 2 3 8 3 4" xfId="31834" xr:uid="{00000000-0005-0000-0000-00006B7C0000}"/>
    <cellStyle name="Total 2 3 8 3 5" xfId="31835" xr:uid="{00000000-0005-0000-0000-00006C7C0000}"/>
    <cellStyle name="Total 2 3 8 3 6" xfId="31836" xr:uid="{00000000-0005-0000-0000-00006D7C0000}"/>
    <cellStyle name="Total 2 3 8 4" xfId="31837" xr:uid="{00000000-0005-0000-0000-00006E7C0000}"/>
    <cellStyle name="Total 2 3 8 5" xfId="31838" xr:uid="{00000000-0005-0000-0000-00006F7C0000}"/>
    <cellStyle name="Total 2 3 8 6" xfId="31839" xr:uid="{00000000-0005-0000-0000-0000707C0000}"/>
    <cellStyle name="Total 2 3 8 7" xfId="31840" xr:uid="{00000000-0005-0000-0000-0000717C0000}"/>
    <cellStyle name="Total 2 3 8 8" xfId="31841" xr:uid="{00000000-0005-0000-0000-0000727C0000}"/>
    <cellStyle name="Total 2 3 9" xfId="31842" xr:uid="{00000000-0005-0000-0000-0000737C0000}"/>
    <cellStyle name="Total 2 3 9 2" xfId="31843" xr:uid="{00000000-0005-0000-0000-0000747C0000}"/>
    <cellStyle name="Total 2 3 9 2 2" xfId="31844" xr:uid="{00000000-0005-0000-0000-0000757C0000}"/>
    <cellStyle name="Total 2 3 9 2 3" xfId="31845" xr:uid="{00000000-0005-0000-0000-0000767C0000}"/>
    <cellStyle name="Total 2 3 9 2 4" xfId="31846" xr:uid="{00000000-0005-0000-0000-0000777C0000}"/>
    <cellStyle name="Total 2 3 9 2 5" xfId="31847" xr:uid="{00000000-0005-0000-0000-0000787C0000}"/>
    <cellStyle name="Total 2 3 9 2 6" xfId="31848" xr:uid="{00000000-0005-0000-0000-0000797C0000}"/>
    <cellStyle name="Total 2 3 9 3" xfId="31849" xr:uid="{00000000-0005-0000-0000-00007A7C0000}"/>
    <cellStyle name="Total 2 3 9 3 2" xfId="31850" xr:uid="{00000000-0005-0000-0000-00007B7C0000}"/>
    <cellStyle name="Total 2 3 9 3 3" xfId="31851" xr:uid="{00000000-0005-0000-0000-00007C7C0000}"/>
    <cellStyle name="Total 2 3 9 3 4" xfId="31852" xr:uid="{00000000-0005-0000-0000-00007D7C0000}"/>
    <cellStyle name="Total 2 3 9 3 5" xfId="31853" xr:uid="{00000000-0005-0000-0000-00007E7C0000}"/>
    <cellStyle name="Total 2 3 9 3 6" xfId="31854" xr:uid="{00000000-0005-0000-0000-00007F7C0000}"/>
    <cellStyle name="Total 2 3 9 4" xfId="31855" xr:uid="{00000000-0005-0000-0000-0000807C0000}"/>
    <cellStyle name="Total 2 3 9 5" xfId="31856" xr:uid="{00000000-0005-0000-0000-0000817C0000}"/>
    <cellStyle name="Total 2 3 9 6" xfId="31857" xr:uid="{00000000-0005-0000-0000-0000827C0000}"/>
    <cellStyle name="Total 2 3 9 7" xfId="31858" xr:uid="{00000000-0005-0000-0000-0000837C0000}"/>
    <cellStyle name="Total 2 3 9 8" xfId="31859" xr:uid="{00000000-0005-0000-0000-0000847C0000}"/>
    <cellStyle name="Total 2 4" xfId="31860" xr:uid="{00000000-0005-0000-0000-0000857C0000}"/>
    <cellStyle name="Total 2 4 2" xfId="31861" xr:uid="{00000000-0005-0000-0000-0000867C0000}"/>
    <cellStyle name="Total 2 4 2 2" xfId="31862" xr:uid="{00000000-0005-0000-0000-0000877C0000}"/>
    <cellStyle name="Total 2 4 2 2 2" xfId="31863" xr:uid="{00000000-0005-0000-0000-0000887C0000}"/>
    <cellStyle name="Total 2 4 2 2 2 2" xfId="31864" xr:uid="{00000000-0005-0000-0000-0000897C0000}"/>
    <cellStyle name="Total 2 4 2 2 2 2 2" xfId="31865" xr:uid="{00000000-0005-0000-0000-00008A7C0000}"/>
    <cellStyle name="Total 2 4 2 2 2 3" xfId="31866" xr:uid="{00000000-0005-0000-0000-00008B7C0000}"/>
    <cellStyle name="Total 2 4 2 2 2 3 2" xfId="31867" xr:uid="{00000000-0005-0000-0000-00008C7C0000}"/>
    <cellStyle name="Total 2 4 2 2 2 4" xfId="31868" xr:uid="{00000000-0005-0000-0000-00008D7C0000}"/>
    <cellStyle name="Total 2 4 2 2 3" xfId="31869" xr:uid="{00000000-0005-0000-0000-00008E7C0000}"/>
    <cellStyle name="Total 2 4 2 2 3 2" xfId="31870" xr:uid="{00000000-0005-0000-0000-00008F7C0000}"/>
    <cellStyle name="Total 2 4 2 2 4" xfId="31871" xr:uid="{00000000-0005-0000-0000-0000907C0000}"/>
    <cellStyle name="Total 2 4 2 2 4 2" xfId="31872" xr:uid="{00000000-0005-0000-0000-0000917C0000}"/>
    <cellStyle name="Total 2 4 2 2 5" xfId="31873" xr:uid="{00000000-0005-0000-0000-0000927C0000}"/>
    <cellStyle name="Total 2 4 2 2 5 2" xfId="31874" xr:uid="{00000000-0005-0000-0000-0000937C0000}"/>
    <cellStyle name="Total 2 4 2 2 6" xfId="31875" xr:uid="{00000000-0005-0000-0000-0000947C0000}"/>
    <cellStyle name="Total 2 4 2 3" xfId="31876" xr:uid="{00000000-0005-0000-0000-0000957C0000}"/>
    <cellStyle name="Total 2 4 2 3 2" xfId="31877" xr:uid="{00000000-0005-0000-0000-0000967C0000}"/>
    <cellStyle name="Total 2 4 2 3 2 2" xfId="31878" xr:uid="{00000000-0005-0000-0000-0000977C0000}"/>
    <cellStyle name="Total 2 4 2 3 3" xfId="31879" xr:uid="{00000000-0005-0000-0000-0000987C0000}"/>
    <cellStyle name="Total 2 4 2 3 3 2" xfId="31880" xr:uid="{00000000-0005-0000-0000-0000997C0000}"/>
    <cellStyle name="Total 2 4 2 3 4" xfId="31881" xr:uid="{00000000-0005-0000-0000-00009A7C0000}"/>
    <cellStyle name="Total 2 4 2 4" xfId="31882" xr:uid="{00000000-0005-0000-0000-00009B7C0000}"/>
    <cellStyle name="Total 2 4 2 4 2" xfId="31883" xr:uid="{00000000-0005-0000-0000-00009C7C0000}"/>
    <cellStyle name="Total 2 4 2 5" xfId="31884" xr:uid="{00000000-0005-0000-0000-00009D7C0000}"/>
    <cellStyle name="Total 2 4 2 5 2" xfId="31885" xr:uid="{00000000-0005-0000-0000-00009E7C0000}"/>
    <cellStyle name="Total 2 4 2 6" xfId="31886" xr:uid="{00000000-0005-0000-0000-00009F7C0000}"/>
    <cellStyle name="Total 2 4 2 6 2" xfId="31887" xr:uid="{00000000-0005-0000-0000-0000A07C0000}"/>
    <cellStyle name="Total 2 4 2 7" xfId="31888" xr:uid="{00000000-0005-0000-0000-0000A17C0000}"/>
    <cellStyle name="Total 2 4 2 7 2" xfId="31889" xr:uid="{00000000-0005-0000-0000-0000A27C0000}"/>
    <cellStyle name="Total 2 4 2 8" xfId="31890" xr:uid="{00000000-0005-0000-0000-0000A37C0000}"/>
    <cellStyle name="Total 2 4 3" xfId="31891" xr:uid="{00000000-0005-0000-0000-0000A47C0000}"/>
    <cellStyle name="Total 2 4 3 2" xfId="31892" xr:uid="{00000000-0005-0000-0000-0000A57C0000}"/>
    <cellStyle name="Total 2 4 3 2 2" xfId="31893" xr:uid="{00000000-0005-0000-0000-0000A67C0000}"/>
    <cellStyle name="Total 2 4 3 2 2 2" xfId="31894" xr:uid="{00000000-0005-0000-0000-0000A77C0000}"/>
    <cellStyle name="Total 2 4 3 2 3" xfId="31895" xr:uid="{00000000-0005-0000-0000-0000A87C0000}"/>
    <cellStyle name="Total 2 4 3 2 3 2" xfId="31896" xr:uid="{00000000-0005-0000-0000-0000A97C0000}"/>
    <cellStyle name="Total 2 4 3 2 4" xfId="31897" xr:uid="{00000000-0005-0000-0000-0000AA7C0000}"/>
    <cellStyle name="Total 2 4 3 2 4 2" xfId="31898" xr:uid="{00000000-0005-0000-0000-0000AB7C0000}"/>
    <cellStyle name="Total 2 4 3 2 5" xfId="31899" xr:uid="{00000000-0005-0000-0000-0000AC7C0000}"/>
    <cellStyle name="Total 2 4 3 3" xfId="31900" xr:uid="{00000000-0005-0000-0000-0000AD7C0000}"/>
    <cellStyle name="Total 2 4 3 3 2" xfId="31901" xr:uid="{00000000-0005-0000-0000-0000AE7C0000}"/>
    <cellStyle name="Total 2 4 3 4" xfId="31902" xr:uid="{00000000-0005-0000-0000-0000AF7C0000}"/>
    <cellStyle name="Total 2 4 3 4 2" xfId="31903" xr:uid="{00000000-0005-0000-0000-0000B07C0000}"/>
    <cellStyle name="Total 2 4 3 5" xfId="31904" xr:uid="{00000000-0005-0000-0000-0000B17C0000}"/>
    <cellStyle name="Total 2 4 3 5 2" xfId="31905" xr:uid="{00000000-0005-0000-0000-0000B27C0000}"/>
    <cellStyle name="Total 2 4 3 6" xfId="31906" xr:uid="{00000000-0005-0000-0000-0000B37C0000}"/>
    <cellStyle name="Total 2 4 4" xfId="31907" xr:uid="{00000000-0005-0000-0000-0000B47C0000}"/>
    <cellStyle name="Total 2 4 4 2" xfId="31908" xr:uid="{00000000-0005-0000-0000-0000B57C0000}"/>
    <cellStyle name="Total 2 4 4 2 2" xfId="31909" xr:uid="{00000000-0005-0000-0000-0000B67C0000}"/>
    <cellStyle name="Total 2 4 4 3" xfId="31910" xr:uid="{00000000-0005-0000-0000-0000B77C0000}"/>
    <cellStyle name="Total 2 4 4 3 2" xfId="31911" xr:uid="{00000000-0005-0000-0000-0000B87C0000}"/>
    <cellStyle name="Total 2 4 4 4" xfId="31912" xr:uid="{00000000-0005-0000-0000-0000B97C0000}"/>
    <cellStyle name="Total 2 4 4 4 2" xfId="31913" xr:uid="{00000000-0005-0000-0000-0000BA7C0000}"/>
    <cellStyle name="Total 2 4 4 5" xfId="31914" xr:uid="{00000000-0005-0000-0000-0000BB7C0000}"/>
    <cellStyle name="Total 2 4 4 6" xfId="31915" xr:uid="{00000000-0005-0000-0000-0000BC7C0000}"/>
    <cellStyle name="Total 2 4 5" xfId="31916" xr:uid="{00000000-0005-0000-0000-0000BD7C0000}"/>
    <cellStyle name="Total 2 4 5 2" xfId="31917" xr:uid="{00000000-0005-0000-0000-0000BE7C0000}"/>
    <cellStyle name="Total 2 4 5 3" xfId="31918" xr:uid="{00000000-0005-0000-0000-0000BF7C0000}"/>
    <cellStyle name="Total 2 4 6" xfId="31919" xr:uid="{00000000-0005-0000-0000-0000C07C0000}"/>
    <cellStyle name="Total 2 4 6 2" xfId="31920" xr:uid="{00000000-0005-0000-0000-0000C17C0000}"/>
    <cellStyle name="Total 2 4 7" xfId="31921" xr:uid="{00000000-0005-0000-0000-0000C27C0000}"/>
    <cellStyle name="Total 2 4 8" xfId="31922" xr:uid="{00000000-0005-0000-0000-0000C37C0000}"/>
    <cellStyle name="Total 2 4 9" xfId="31923" xr:uid="{00000000-0005-0000-0000-0000C47C0000}"/>
    <cellStyle name="Total 2 5" xfId="31924" xr:uid="{00000000-0005-0000-0000-0000C57C0000}"/>
    <cellStyle name="Total 2 5 2" xfId="31925" xr:uid="{00000000-0005-0000-0000-0000C67C0000}"/>
    <cellStyle name="Total 2 5 2 2" xfId="31926" xr:uid="{00000000-0005-0000-0000-0000C77C0000}"/>
    <cellStyle name="Total 2 5 2 2 2" xfId="31927" xr:uid="{00000000-0005-0000-0000-0000C87C0000}"/>
    <cellStyle name="Total 2 5 2 2 2 2" xfId="31928" xr:uid="{00000000-0005-0000-0000-0000C97C0000}"/>
    <cellStyle name="Total 2 5 2 2 3" xfId="31929" xr:uid="{00000000-0005-0000-0000-0000CA7C0000}"/>
    <cellStyle name="Total 2 5 2 2 3 2" xfId="31930" xr:uid="{00000000-0005-0000-0000-0000CB7C0000}"/>
    <cellStyle name="Total 2 5 2 2 4" xfId="31931" xr:uid="{00000000-0005-0000-0000-0000CC7C0000}"/>
    <cellStyle name="Total 2 5 2 3" xfId="31932" xr:uid="{00000000-0005-0000-0000-0000CD7C0000}"/>
    <cellStyle name="Total 2 5 2 3 2" xfId="31933" xr:uid="{00000000-0005-0000-0000-0000CE7C0000}"/>
    <cellStyle name="Total 2 5 2 4" xfId="31934" xr:uid="{00000000-0005-0000-0000-0000CF7C0000}"/>
    <cellStyle name="Total 2 5 2 4 2" xfId="31935" xr:uid="{00000000-0005-0000-0000-0000D07C0000}"/>
    <cellStyle name="Total 2 5 2 5" xfId="31936" xr:uid="{00000000-0005-0000-0000-0000D17C0000}"/>
    <cellStyle name="Total 2 5 2 5 2" xfId="31937" xr:uid="{00000000-0005-0000-0000-0000D27C0000}"/>
    <cellStyle name="Total 2 5 2 6" xfId="31938" xr:uid="{00000000-0005-0000-0000-0000D37C0000}"/>
    <cellStyle name="Total 2 5 3" xfId="31939" xr:uid="{00000000-0005-0000-0000-0000D47C0000}"/>
    <cellStyle name="Total 2 5 3 2" xfId="31940" xr:uid="{00000000-0005-0000-0000-0000D57C0000}"/>
    <cellStyle name="Total 2 5 3 2 2" xfId="31941" xr:uid="{00000000-0005-0000-0000-0000D67C0000}"/>
    <cellStyle name="Total 2 5 3 3" xfId="31942" xr:uid="{00000000-0005-0000-0000-0000D77C0000}"/>
    <cellStyle name="Total 2 5 3 3 2" xfId="31943" xr:uid="{00000000-0005-0000-0000-0000D87C0000}"/>
    <cellStyle name="Total 2 5 3 4" xfId="31944" xr:uid="{00000000-0005-0000-0000-0000D97C0000}"/>
    <cellStyle name="Total 2 5 3 4 2" xfId="31945" xr:uid="{00000000-0005-0000-0000-0000DA7C0000}"/>
    <cellStyle name="Total 2 5 3 5" xfId="31946" xr:uid="{00000000-0005-0000-0000-0000DB7C0000}"/>
    <cellStyle name="Total 2 5 3 6" xfId="31947" xr:uid="{00000000-0005-0000-0000-0000DC7C0000}"/>
    <cellStyle name="Total 2 5 4" xfId="31948" xr:uid="{00000000-0005-0000-0000-0000DD7C0000}"/>
    <cellStyle name="Total 2 5 4 2" xfId="31949" xr:uid="{00000000-0005-0000-0000-0000DE7C0000}"/>
    <cellStyle name="Total 2 5 4 3" xfId="31950" xr:uid="{00000000-0005-0000-0000-0000DF7C0000}"/>
    <cellStyle name="Total 2 5 5" xfId="31951" xr:uid="{00000000-0005-0000-0000-0000E07C0000}"/>
    <cellStyle name="Total 2 5 5 2" xfId="31952" xr:uid="{00000000-0005-0000-0000-0000E17C0000}"/>
    <cellStyle name="Total 2 5 6" xfId="31953" xr:uid="{00000000-0005-0000-0000-0000E27C0000}"/>
    <cellStyle name="Total 2 5 6 2" xfId="31954" xr:uid="{00000000-0005-0000-0000-0000E37C0000}"/>
    <cellStyle name="Total 2 5 7" xfId="31955" xr:uid="{00000000-0005-0000-0000-0000E47C0000}"/>
    <cellStyle name="Total 2 5 8" xfId="31956" xr:uid="{00000000-0005-0000-0000-0000E57C0000}"/>
    <cellStyle name="Total 2 5 9" xfId="31957" xr:uid="{00000000-0005-0000-0000-0000E67C0000}"/>
    <cellStyle name="Total 2 6" xfId="31958" xr:uid="{00000000-0005-0000-0000-0000E77C0000}"/>
    <cellStyle name="Total 2 6 2" xfId="31959" xr:uid="{00000000-0005-0000-0000-0000E87C0000}"/>
    <cellStyle name="Total 2 6 2 2" xfId="31960" xr:uid="{00000000-0005-0000-0000-0000E97C0000}"/>
    <cellStyle name="Total 2 6 2 2 2" xfId="31961" xr:uid="{00000000-0005-0000-0000-0000EA7C0000}"/>
    <cellStyle name="Total 2 6 2 3" xfId="31962" xr:uid="{00000000-0005-0000-0000-0000EB7C0000}"/>
    <cellStyle name="Total 2 6 2 3 2" xfId="31963" xr:uid="{00000000-0005-0000-0000-0000EC7C0000}"/>
    <cellStyle name="Total 2 6 2 4" xfId="31964" xr:uid="{00000000-0005-0000-0000-0000ED7C0000}"/>
    <cellStyle name="Total 2 6 2 4 2" xfId="31965" xr:uid="{00000000-0005-0000-0000-0000EE7C0000}"/>
    <cellStyle name="Total 2 6 2 5" xfId="31966" xr:uid="{00000000-0005-0000-0000-0000EF7C0000}"/>
    <cellStyle name="Total 2 6 2 6" xfId="31967" xr:uid="{00000000-0005-0000-0000-0000F07C0000}"/>
    <cellStyle name="Total 2 6 3" xfId="31968" xr:uid="{00000000-0005-0000-0000-0000F17C0000}"/>
    <cellStyle name="Total 2 6 3 2" xfId="31969" xr:uid="{00000000-0005-0000-0000-0000F27C0000}"/>
    <cellStyle name="Total 2 6 3 2 2" xfId="31970" xr:uid="{00000000-0005-0000-0000-0000F37C0000}"/>
    <cellStyle name="Total 2 6 3 3" xfId="31971" xr:uid="{00000000-0005-0000-0000-0000F47C0000}"/>
    <cellStyle name="Total 2 6 3 4" xfId="31972" xr:uid="{00000000-0005-0000-0000-0000F57C0000}"/>
    <cellStyle name="Total 2 6 3 5" xfId="31973" xr:uid="{00000000-0005-0000-0000-0000F67C0000}"/>
    <cellStyle name="Total 2 6 3 6" xfId="31974" xr:uid="{00000000-0005-0000-0000-0000F77C0000}"/>
    <cellStyle name="Total 2 6 4" xfId="31975" xr:uid="{00000000-0005-0000-0000-0000F87C0000}"/>
    <cellStyle name="Total 2 6 4 2" xfId="31976" xr:uid="{00000000-0005-0000-0000-0000F97C0000}"/>
    <cellStyle name="Total 2 6 5" xfId="31977" xr:uid="{00000000-0005-0000-0000-0000FA7C0000}"/>
    <cellStyle name="Total 2 6 5 2" xfId="31978" xr:uid="{00000000-0005-0000-0000-0000FB7C0000}"/>
    <cellStyle name="Total 2 6 6" xfId="31979" xr:uid="{00000000-0005-0000-0000-0000FC7C0000}"/>
    <cellStyle name="Total 2 6 7" xfId="31980" xr:uid="{00000000-0005-0000-0000-0000FD7C0000}"/>
    <cellStyle name="Total 2 6 8" xfId="31981" xr:uid="{00000000-0005-0000-0000-0000FE7C0000}"/>
    <cellStyle name="Total 2 7" xfId="31982" xr:uid="{00000000-0005-0000-0000-0000FF7C0000}"/>
    <cellStyle name="Total 2 7 2" xfId="31983" xr:uid="{00000000-0005-0000-0000-0000007D0000}"/>
    <cellStyle name="Total 2 7 2 2" xfId="31984" xr:uid="{00000000-0005-0000-0000-0000017D0000}"/>
    <cellStyle name="Total 2 7 2 2 2" xfId="31985" xr:uid="{00000000-0005-0000-0000-0000027D0000}"/>
    <cellStyle name="Total 2 7 2 3" xfId="31986" xr:uid="{00000000-0005-0000-0000-0000037D0000}"/>
    <cellStyle name="Total 2 7 2 4" xfId="31987" xr:uid="{00000000-0005-0000-0000-0000047D0000}"/>
    <cellStyle name="Total 2 7 2 5" xfId="31988" xr:uid="{00000000-0005-0000-0000-0000057D0000}"/>
    <cellStyle name="Total 2 7 2 6" xfId="31989" xr:uid="{00000000-0005-0000-0000-0000067D0000}"/>
    <cellStyle name="Total 2 7 3" xfId="31990" xr:uid="{00000000-0005-0000-0000-0000077D0000}"/>
    <cellStyle name="Total 2 7 3 2" xfId="31991" xr:uid="{00000000-0005-0000-0000-0000087D0000}"/>
    <cellStyle name="Total 2 7 3 2 2" xfId="31992" xr:uid="{00000000-0005-0000-0000-0000097D0000}"/>
    <cellStyle name="Total 2 7 3 3" xfId="31993" xr:uid="{00000000-0005-0000-0000-00000A7D0000}"/>
    <cellStyle name="Total 2 7 3 4" xfId="31994" xr:uid="{00000000-0005-0000-0000-00000B7D0000}"/>
    <cellStyle name="Total 2 7 3 5" xfId="31995" xr:uid="{00000000-0005-0000-0000-00000C7D0000}"/>
    <cellStyle name="Total 2 7 3 6" xfId="31996" xr:uid="{00000000-0005-0000-0000-00000D7D0000}"/>
    <cellStyle name="Total 2 7 4" xfId="31997" xr:uid="{00000000-0005-0000-0000-00000E7D0000}"/>
    <cellStyle name="Total 2 7 4 2" xfId="31998" xr:uid="{00000000-0005-0000-0000-00000F7D0000}"/>
    <cellStyle name="Total 2 7 5" xfId="31999" xr:uid="{00000000-0005-0000-0000-0000107D0000}"/>
    <cellStyle name="Total 2 7 6" xfId="32000" xr:uid="{00000000-0005-0000-0000-0000117D0000}"/>
    <cellStyle name="Total 2 7 7" xfId="32001" xr:uid="{00000000-0005-0000-0000-0000127D0000}"/>
    <cellStyle name="Total 2 7 8" xfId="32002" xr:uid="{00000000-0005-0000-0000-0000137D0000}"/>
    <cellStyle name="Total 2 8" xfId="32003" xr:uid="{00000000-0005-0000-0000-0000147D0000}"/>
    <cellStyle name="Total 2 8 2" xfId="32004" xr:uid="{00000000-0005-0000-0000-0000157D0000}"/>
    <cellStyle name="Total 2 8 3" xfId="32005" xr:uid="{00000000-0005-0000-0000-0000167D0000}"/>
    <cellStyle name="Total 2 8 4" xfId="32006" xr:uid="{00000000-0005-0000-0000-0000177D0000}"/>
    <cellStyle name="Total 2 8 5" xfId="32007" xr:uid="{00000000-0005-0000-0000-0000187D0000}"/>
    <cellStyle name="Total 2 9" xfId="32008" xr:uid="{00000000-0005-0000-0000-0000197D0000}"/>
    <cellStyle name="Total 2 9 2" xfId="32009" xr:uid="{00000000-0005-0000-0000-00001A7D0000}"/>
    <cellStyle name="Total1" xfId="32010" xr:uid="{00000000-0005-0000-0000-00001B7D0000}"/>
    <cellStyle name="Total1 10" xfId="32011" xr:uid="{00000000-0005-0000-0000-00001C7D0000}"/>
    <cellStyle name="Total1 10 2" xfId="32012" xr:uid="{00000000-0005-0000-0000-00001D7D0000}"/>
    <cellStyle name="Total1 10 2 2" xfId="32013" xr:uid="{00000000-0005-0000-0000-00001E7D0000}"/>
    <cellStyle name="Total1 10 2 3" xfId="32014" xr:uid="{00000000-0005-0000-0000-00001F7D0000}"/>
    <cellStyle name="Total1 10 3" xfId="32015" xr:uid="{00000000-0005-0000-0000-0000207D0000}"/>
    <cellStyle name="Total1 10 3 2" xfId="32016" xr:uid="{00000000-0005-0000-0000-0000217D0000}"/>
    <cellStyle name="Total1 10 3 3" xfId="32017" xr:uid="{00000000-0005-0000-0000-0000227D0000}"/>
    <cellStyle name="Total1 10 4" xfId="32018" xr:uid="{00000000-0005-0000-0000-0000237D0000}"/>
    <cellStyle name="Total1 11" xfId="32019" xr:uid="{00000000-0005-0000-0000-0000247D0000}"/>
    <cellStyle name="Total1 11 2" xfId="32020" xr:uid="{00000000-0005-0000-0000-0000257D0000}"/>
    <cellStyle name="Total1 11 2 2" xfId="32021" xr:uid="{00000000-0005-0000-0000-0000267D0000}"/>
    <cellStyle name="Total1 11 2 3" xfId="32022" xr:uid="{00000000-0005-0000-0000-0000277D0000}"/>
    <cellStyle name="Total1 11 3" xfId="32023" xr:uid="{00000000-0005-0000-0000-0000287D0000}"/>
    <cellStyle name="Total1 11 3 2" xfId="32024" xr:uid="{00000000-0005-0000-0000-0000297D0000}"/>
    <cellStyle name="Total1 11 3 3" xfId="32025" xr:uid="{00000000-0005-0000-0000-00002A7D0000}"/>
    <cellStyle name="Total1 11 4" xfId="32026" xr:uid="{00000000-0005-0000-0000-00002B7D0000}"/>
    <cellStyle name="Total1 12" xfId="32027" xr:uid="{00000000-0005-0000-0000-00002C7D0000}"/>
    <cellStyle name="Total1 12 2" xfId="32028" xr:uid="{00000000-0005-0000-0000-00002D7D0000}"/>
    <cellStyle name="Total1 12 2 2" xfId="32029" xr:uid="{00000000-0005-0000-0000-00002E7D0000}"/>
    <cellStyle name="Total1 12 2 3" xfId="32030" xr:uid="{00000000-0005-0000-0000-00002F7D0000}"/>
    <cellStyle name="Total1 12 3" xfId="32031" xr:uid="{00000000-0005-0000-0000-0000307D0000}"/>
    <cellStyle name="Total1 12 3 2" xfId="32032" xr:uid="{00000000-0005-0000-0000-0000317D0000}"/>
    <cellStyle name="Total1 12 3 3" xfId="32033" xr:uid="{00000000-0005-0000-0000-0000327D0000}"/>
    <cellStyle name="Total1 12 4" xfId="32034" xr:uid="{00000000-0005-0000-0000-0000337D0000}"/>
    <cellStyle name="Total1 13" xfId="32035" xr:uid="{00000000-0005-0000-0000-0000347D0000}"/>
    <cellStyle name="Total1 13 2" xfId="32036" xr:uid="{00000000-0005-0000-0000-0000357D0000}"/>
    <cellStyle name="Total1 13 3" xfId="32037" xr:uid="{00000000-0005-0000-0000-0000367D0000}"/>
    <cellStyle name="Total1 14" xfId="32038" xr:uid="{00000000-0005-0000-0000-0000377D0000}"/>
    <cellStyle name="Total1 14 2" xfId="32039" xr:uid="{00000000-0005-0000-0000-0000387D0000}"/>
    <cellStyle name="Total1 14 3" xfId="32040" xr:uid="{00000000-0005-0000-0000-0000397D0000}"/>
    <cellStyle name="Total1 15" xfId="32041" xr:uid="{00000000-0005-0000-0000-00003A7D0000}"/>
    <cellStyle name="Total1 2" xfId="32042" xr:uid="{00000000-0005-0000-0000-00003B7D0000}"/>
    <cellStyle name="Total1 2 2" xfId="32043" xr:uid="{00000000-0005-0000-0000-00003C7D0000}"/>
    <cellStyle name="Total1 2 2 2" xfId="32044" xr:uid="{00000000-0005-0000-0000-00003D7D0000}"/>
    <cellStyle name="Total1 2 2 3" xfId="32045" xr:uid="{00000000-0005-0000-0000-00003E7D0000}"/>
    <cellStyle name="Total1 2 3" xfId="32046" xr:uid="{00000000-0005-0000-0000-00003F7D0000}"/>
    <cellStyle name="Total1 2 3 2" xfId="32047" xr:uid="{00000000-0005-0000-0000-0000407D0000}"/>
    <cellStyle name="Total1 2 3 3" xfId="32048" xr:uid="{00000000-0005-0000-0000-0000417D0000}"/>
    <cellStyle name="Total1 2 4" xfId="32049" xr:uid="{00000000-0005-0000-0000-0000427D0000}"/>
    <cellStyle name="Total1 3" xfId="32050" xr:uid="{00000000-0005-0000-0000-0000437D0000}"/>
    <cellStyle name="Total1 3 2" xfId="32051" xr:uid="{00000000-0005-0000-0000-0000447D0000}"/>
    <cellStyle name="Total1 3 2 2" xfId="32052" xr:uid="{00000000-0005-0000-0000-0000457D0000}"/>
    <cellStyle name="Total1 3 2 3" xfId="32053" xr:uid="{00000000-0005-0000-0000-0000467D0000}"/>
    <cellStyle name="Total1 3 3" xfId="32054" xr:uid="{00000000-0005-0000-0000-0000477D0000}"/>
    <cellStyle name="Total1 3 3 2" xfId="32055" xr:uid="{00000000-0005-0000-0000-0000487D0000}"/>
    <cellStyle name="Total1 3 3 3" xfId="32056" xr:uid="{00000000-0005-0000-0000-0000497D0000}"/>
    <cellStyle name="Total1 3 4" xfId="32057" xr:uid="{00000000-0005-0000-0000-00004A7D0000}"/>
    <cellStyle name="Total1 4" xfId="32058" xr:uid="{00000000-0005-0000-0000-00004B7D0000}"/>
    <cellStyle name="Total1 4 2" xfId="32059" xr:uid="{00000000-0005-0000-0000-00004C7D0000}"/>
    <cellStyle name="Total1 4 2 2" xfId="32060" xr:uid="{00000000-0005-0000-0000-00004D7D0000}"/>
    <cellStyle name="Total1 4 2 3" xfId="32061" xr:uid="{00000000-0005-0000-0000-00004E7D0000}"/>
    <cellStyle name="Total1 4 3" xfId="32062" xr:uid="{00000000-0005-0000-0000-00004F7D0000}"/>
    <cellStyle name="Total1 4 3 2" xfId="32063" xr:uid="{00000000-0005-0000-0000-0000507D0000}"/>
    <cellStyle name="Total1 4 3 3" xfId="32064" xr:uid="{00000000-0005-0000-0000-0000517D0000}"/>
    <cellStyle name="Total1 4 4" xfId="32065" xr:uid="{00000000-0005-0000-0000-0000527D0000}"/>
    <cellStyle name="Total1 5" xfId="32066" xr:uid="{00000000-0005-0000-0000-0000537D0000}"/>
    <cellStyle name="Total1 5 2" xfId="32067" xr:uid="{00000000-0005-0000-0000-0000547D0000}"/>
    <cellStyle name="Total1 5 2 2" xfId="32068" xr:uid="{00000000-0005-0000-0000-0000557D0000}"/>
    <cellStyle name="Total1 5 2 2 2" xfId="32069" xr:uid="{00000000-0005-0000-0000-0000567D0000}"/>
    <cellStyle name="Total1 5 2 2 3" xfId="32070" xr:uid="{00000000-0005-0000-0000-0000577D0000}"/>
    <cellStyle name="Total1 5 2 3" xfId="32071" xr:uid="{00000000-0005-0000-0000-0000587D0000}"/>
    <cellStyle name="Total1 5 2 3 2" xfId="32072" xr:uid="{00000000-0005-0000-0000-0000597D0000}"/>
    <cellStyle name="Total1 5 2 3 3" xfId="32073" xr:uid="{00000000-0005-0000-0000-00005A7D0000}"/>
    <cellStyle name="Total1 5 2 4" xfId="32074" xr:uid="{00000000-0005-0000-0000-00005B7D0000}"/>
    <cellStyle name="Total1 5 3" xfId="32075" xr:uid="{00000000-0005-0000-0000-00005C7D0000}"/>
    <cellStyle name="Total1 5 3 2" xfId="32076" xr:uid="{00000000-0005-0000-0000-00005D7D0000}"/>
    <cellStyle name="Total1 5 3 3" xfId="32077" xr:uid="{00000000-0005-0000-0000-00005E7D0000}"/>
    <cellStyle name="Total1 5 4" xfId="32078" xr:uid="{00000000-0005-0000-0000-00005F7D0000}"/>
    <cellStyle name="Total1 5 4 2" xfId="32079" xr:uid="{00000000-0005-0000-0000-0000607D0000}"/>
    <cellStyle name="Total1 5 4 3" xfId="32080" xr:uid="{00000000-0005-0000-0000-0000617D0000}"/>
    <cellStyle name="Total1 5 5" xfId="32081" xr:uid="{00000000-0005-0000-0000-0000627D0000}"/>
    <cellStyle name="Total1 6" xfId="32082" xr:uid="{00000000-0005-0000-0000-0000637D0000}"/>
    <cellStyle name="Total1 6 2" xfId="32083" xr:uid="{00000000-0005-0000-0000-0000647D0000}"/>
    <cellStyle name="Total1 6 2 2" xfId="32084" xr:uid="{00000000-0005-0000-0000-0000657D0000}"/>
    <cellStyle name="Total1 6 2 3" xfId="32085" xr:uid="{00000000-0005-0000-0000-0000667D0000}"/>
    <cellStyle name="Total1 6 3" xfId="32086" xr:uid="{00000000-0005-0000-0000-0000677D0000}"/>
    <cellStyle name="Total1 6 3 2" xfId="32087" xr:uid="{00000000-0005-0000-0000-0000687D0000}"/>
    <cellStyle name="Total1 6 3 3" xfId="32088" xr:uid="{00000000-0005-0000-0000-0000697D0000}"/>
    <cellStyle name="Total1 6 4" xfId="32089" xr:uid="{00000000-0005-0000-0000-00006A7D0000}"/>
    <cellStyle name="Total1 7" xfId="32090" xr:uid="{00000000-0005-0000-0000-00006B7D0000}"/>
    <cellStyle name="Total1 7 2" xfId="32091" xr:uid="{00000000-0005-0000-0000-00006C7D0000}"/>
    <cellStyle name="Total1 7 2 2" xfId="32092" xr:uid="{00000000-0005-0000-0000-00006D7D0000}"/>
    <cellStyle name="Total1 7 2 3" xfId="32093" xr:uid="{00000000-0005-0000-0000-00006E7D0000}"/>
    <cellStyle name="Total1 7 3" xfId="32094" xr:uid="{00000000-0005-0000-0000-00006F7D0000}"/>
    <cellStyle name="Total1 7 3 2" xfId="32095" xr:uid="{00000000-0005-0000-0000-0000707D0000}"/>
    <cellStyle name="Total1 7 3 3" xfId="32096" xr:uid="{00000000-0005-0000-0000-0000717D0000}"/>
    <cellStyle name="Total1 7 4" xfId="32097" xr:uid="{00000000-0005-0000-0000-0000727D0000}"/>
    <cellStyle name="Total1 8" xfId="32098" xr:uid="{00000000-0005-0000-0000-0000737D0000}"/>
    <cellStyle name="Total1 8 2" xfId="32099" xr:uid="{00000000-0005-0000-0000-0000747D0000}"/>
    <cellStyle name="Total1 8 2 2" xfId="32100" xr:uid="{00000000-0005-0000-0000-0000757D0000}"/>
    <cellStyle name="Total1 8 2 3" xfId="32101" xr:uid="{00000000-0005-0000-0000-0000767D0000}"/>
    <cellStyle name="Total1 8 3" xfId="32102" xr:uid="{00000000-0005-0000-0000-0000777D0000}"/>
    <cellStyle name="Total1 8 3 2" xfId="32103" xr:uid="{00000000-0005-0000-0000-0000787D0000}"/>
    <cellStyle name="Total1 8 3 3" xfId="32104" xr:uid="{00000000-0005-0000-0000-0000797D0000}"/>
    <cellStyle name="Total1 8 4" xfId="32105" xr:uid="{00000000-0005-0000-0000-00007A7D0000}"/>
    <cellStyle name="Total1 9" xfId="32106" xr:uid="{00000000-0005-0000-0000-00007B7D0000}"/>
    <cellStyle name="Total1 9 2" xfId="32107" xr:uid="{00000000-0005-0000-0000-00007C7D0000}"/>
    <cellStyle name="Total1 9 2 2" xfId="32108" xr:uid="{00000000-0005-0000-0000-00007D7D0000}"/>
    <cellStyle name="Total1 9 2 3" xfId="32109" xr:uid="{00000000-0005-0000-0000-00007E7D0000}"/>
    <cellStyle name="Total1 9 3" xfId="32110" xr:uid="{00000000-0005-0000-0000-00007F7D0000}"/>
    <cellStyle name="Total1 9 3 2" xfId="32111" xr:uid="{00000000-0005-0000-0000-0000807D0000}"/>
    <cellStyle name="Total1 9 3 3" xfId="32112" xr:uid="{00000000-0005-0000-0000-0000817D0000}"/>
    <cellStyle name="Total1 9 4" xfId="32113" xr:uid="{00000000-0005-0000-0000-0000827D0000}"/>
    <cellStyle name="Total1_Civil &amp; finishing work for Villa S1 - 26.08.11" xfId="32114" xr:uid="{00000000-0005-0000-0000-0000837D0000}"/>
    <cellStyle name="totalbold" xfId="32115" xr:uid="{00000000-0005-0000-0000-0000847D0000}"/>
    <cellStyle name="totalbold 2" xfId="32116" xr:uid="{00000000-0005-0000-0000-0000857D0000}"/>
    <cellStyle name="totalbold 2 2" xfId="32117" xr:uid="{00000000-0005-0000-0000-0000867D0000}"/>
    <cellStyle name="totalbold 2 3" xfId="32118" xr:uid="{00000000-0005-0000-0000-0000877D0000}"/>
    <cellStyle name="totalbold 3" xfId="32119" xr:uid="{00000000-0005-0000-0000-0000887D0000}"/>
    <cellStyle name="totalbold 3 2" xfId="32120" xr:uid="{00000000-0005-0000-0000-0000897D0000}"/>
    <cellStyle name="totalbold 3 3" xfId="32121" xr:uid="{00000000-0005-0000-0000-00008A7D0000}"/>
    <cellStyle name="totalbold 4" xfId="32122" xr:uid="{00000000-0005-0000-0000-00008B7D0000}"/>
    <cellStyle name="TotCol - Style5" xfId="32123" xr:uid="{00000000-0005-0000-0000-00008C7D0000}"/>
    <cellStyle name="TotCol - Style5 2" xfId="32124" xr:uid="{00000000-0005-0000-0000-00008D7D0000}"/>
    <cellStyle name="TotCol - Style5 2 2" xfId="32125" xr:uid="{00000000-0005-0000-0000-00008E7D0000}"/>
    <cellStyle name="TotCol - Style5 2 3" xfId="32126" xr:uid="{00000000-0005-0000-0000-00008F7D0000}"/>
    <cellStyle name="TotCol - Style5 3" xfId="32127" xr:uid="{00000000-0005-0000-0000-0000907D0000}"/>
    <cellStyle name="TotCol - Style5 3 2" xfId="32128" xr:uid="{00000000-0005-0000-0000-0000917D0000}"/>
    <cellStyle name="TotCol - Style5 3 3" xfId="32129" xr:uid="{00000000-0005-0000-0000-0000927D0000}"/>
    <cellStyle name="TotCol - Style5 4" xfId="32130" xr:uid="{00000000-0005-0000-0000-0000937D0000}"/>
    <cellStyle name="TotRow - Style4" xfId="32131" xr:uid="{00000000-0005-0000-0000-0000947D0000}"/>
    <cellStyle name="TotRow - Style4 10" xfId="32132" xr:uid="{00000000-0005-0000-0000-0000957D0000}"/>
    <cellStyle name="TotRow - Style4 10 2" xfId="32133" xr:uid="{00000000-0005-0000-0000-0000967D0000}"/>
    <cellStyle name="TotRow - Style4 10 3" xfId="32134" xr:uid="{00000000-0005-0000-0000-0000977D0000}"/>
    <cellStyle name="TotRow - Style4 11" xfId="32135" xr:uid="{00000000-0005-0000-0000-0000987D0000}"/>
    <cellStyle name="TotRow - Style4 11 2" xfId="32136" xr:uid="{00000000-0005-0000-0000-0000997D0000}"/>
    <cellStyle name="TotRow - Style4 12" xfId="32137" xr:uid="{00000000-0005-0000-0000-00009A7D0000}"/>
    <cellStyle name="TotRow - Style4 13" xfId="32138" xr:uid="{00000000-0005-0000-0000-00009B7D0000}"/>
    <cellStyle name="TotRow - Style4 14" xfId="32139" xr:uid="{00000000-0005-0000-0000-00009C7D0000}"/>
    <cellStyle name="TotRow - Style4 15" xfId="32140" xr:uid="{00000000-0005-0000-0000-00009D7D0000}"/>
    <cellStyle name="TotRow - Style4 16" xfId="32141" xr:uid="{00000000-0005-0000-0000-00009E7D0000}"/>
    <cellStyle name="TotRow - Style4 2" xfId="32142" xr:uid="{00000000-0005-0000-0000-00009F7D0000}"/>
    <cellStyle name="TotRow - Style4 2 10" xfId="32143" xr:uid="{00000000-0005-0000-0000-0000A07D0000}"/>
    <cellStyle name="TotRow - Style4 2 11" xfId="32144" xr:uid="{00000000-0005-0000-0000-0000A17D0000}"/>
    <cellStyle name="TotRow - Style4 2 12" xfId="32145" xr:uid="{00000000-0005-0000-0000-0000A27D0000}"/>
    <cellStyle name="TotRow - Style4 2 13" xfId="32146" xr:uid="{00000000-0005-0000-0000-0000A37D0000}"/>
    <cellStyle name="TotRow - Style4 2 14" xfId="32147" xr:uid="{00000000-0005-0000-0000-0000A47D0000}"/>
    <cellStyle name="TotRow - Style4 2 2" xfId="32148" xr:uid="{00000000-0005-0000-0000-0000A57D0000}"/>
    <cellStyle name="TotRow - Style4 2 2 10" xfId="32149" xr:uid="{00000000-0005-0000-0000-0000A67D0000}"/>
    <cellStyle name="TotRow - Style4 2 2 10 2" xfId="32150" xr:uid="{00000000-0005-0000-0000-0000A77D0000}"/>
    <cellStyle name="TotRow - Style4 2 2 10 2 2" xfId="32151" xr:uid="{00000000-0005-0000-0000-0000A87D0000}"/>
    <cellStyle name="TotRow - Style4 2 2 10 2 3" xfId="32152" xr:uid="{00000000-0005-0000-0000-0000A97D0000}"/>
    <cellStyle name="TotRow - Style4 2 2 10 2 4" xfId="32153" xr:uid="{00000000-0005-0000-0000-0000AA7D0000}"/>
    <cellStyle name="TotRow - Style4 2 2 10 2 5" xfId="32154" xr:uid="{00000000-0005-0000-0000-0000AB7D0000}"/>
    <cellStyle name="TotRow - Style4 2 2 10 2 6" xfId="32155" xr:uid="{00000000-0005-0000-0000-0000AC7D0000}"/>
    <cellStyle name="TotRow - Style4 2 2 10 3" xfId="32156" xr:uid="{00000000-0005-0000-0000-0000AD7D0000}"/>
    <cellStyle name="TotRow - Style4 2 2 10 3 2" xfId="32157" xr:uid="{00000000-0005-0000-0000-0000AE7D0000}"/>
    <cellStyle name="TotRow - Style4 2 2 10 3 3" xfId="32158" xr:uid="{00000000-0005-0000-0000-0000AF7D0000}"/>
    <cellStyle name="TotRow - Style4 2 2 10 3 4" xfId="32159" xr:uid="{00000000-0005-0000-0000-0000B07D0000}"/>
    <cellStyle name="TotRow - Style4 2 2 10 3 5" xfId="32160" xr:uid="{00000000-0005-0000-0000-0000B17D0000}"/>
    <cellStyle name="TotRow - Style4 2 2 10 3 6" xfId="32161" xr:uid="{00000000-0005-0000-0000-0000B27D0000}"/>
    <cellStyle name="TotRow - Style4 2 2 10 4" xfId="32162" xr:uid="{00000000-0005-0000-0000-0000B37D0000}"/>
    <cellStyle name="TotRow - Style4 2 2 10 4 2" xfId="32163" xr:uid="{00000000-0005-0000-0000-0000B47D0000}"/>
    <cellStyle name="TotRow - Style4 2 2 10 5" xfId="32164" xr:uid="{00000000-0005-0000-0000-0000B57D0000}"/>
    <cellStyle name="TotRow - Style4 2 2 10 6" xfId="32165" xr:uid="{00000000-0005-0000-0000-0000B67D0000}"/>
    <cellStyle name="TotRow - Style4 2 2 10 7" xfId="32166" xr:uid="{00000000-0005-0000-0000-0000B77D0000}"/>
    <cellStyle name="TotRow - Style4 2 2 10 8" xfId="32167" xr:uid="{00000000-0005-0000-0000-0000B87D0000}"/>
    <cellStyle name="TotRow - Style4 2 2 11" xfId="32168" xr:uid="{00000000-0005-0000-0000-0000B97D0000}"/>
    <cellStyle name="TotRow - Style4 2 2 11 2" xfId="32169" xr:uid="{00000000-0005-0000-0000-0000BA7D0000}"/>
    <cellStyle name="TotRow - Style4 2 2 11 3" xfId="32170" xr:uid="{00000000-0005-0000-0000-0000BB7D0000}"/>
    <cellStyle name="TotRow - Style4 2 2 11 4" xfId="32171" xr:uid="{00000000-0005-0000-0000-0000BC7D0000}"/>
    <cellStyle name="TotRow - Style4 2 2 11 5" xfId="32172" xr:uid="{00000000-0005-0000-0000-0000BD7D0000}"/>
    <cellStyle name="TotRow - Style4 2 2 11 6" xfId="32173" xr:uid="{00000000-0005-0000-0000-0000BE7D0000}"/>
    <cellStyle name="TotRow - Style4 2 2 12" xfId="32174" xr:uid="{00000000-0005-0000-0000-0000BF7D0000}"/>
    <cellStyle name="TotRow - Style4 2 2 12 2" xfId="32175" xr:uid="{00000000-0005-0000-0000-0000C07D0000}"/>
    <cellStyle name="TotRow - Style4 2 2 12 3" xfId="32176" xr:uid="{00000000-0005-0000-0000-0000C17D0000}"/>
    <cellStyle name="TotRow - Style4 2 2 12 4" xfId="32177" xr:uid="{00000000-0005-0000-0000-0000C27D0000}"/>
    <cellStyle name="TotRow - Style4 2 2 12 5" xfId="32178" xr:uid="{00000000-0005-0000-0000-0000C37D0000}"/>
    <cellStyle name="TotRow - Style4 2 2 12 6" xfId="32179" xr:uid="{00000000-0005-0000-0000-0000C47D0000}"/>
    <cellStyle name="TotRow - Style4 2 2 13" xfId="32180" xr:uid="{00000000-0005-0000-0000-0000C57D0000}"/>
    <cellStyle name="TotRow - Style4 2 2 13 2" xfId="32181" xr:uid="{00000000-0005-0000-0000-0000C67D0000}"/>
    <cellStyle name="TotRow - Style4 2 2 14" xfId="32182" xr:uid="{00000000-0005-0000-0000-0000C77D0000}"/>
    <cellStyle name="TotRow - Style4 2 2 15" xfId="32183" xr:uid="{00000000-0005-0000-0000-0000C87D0000}"/>
    <cellStyle name="TotRow - Style4 2 2 16" xfId="32184" xr:uid="{00000000-0005-0000-0000-0000C97D0000}"/>
    <cellStyle name="TotRow - Style4 2 2 17" xfId="32185" xr:uid="{00000000-0005-0000-0000-0000CA7D0000}"/>
    <cellStyle name="TotRow - Style4 2 2 18" xfId="32186" xr:uid="{00000000-0005-0000-0000-0000CB7D0000}"/>
    <cellStyle name="TotRow - Style4 2 2 19" xfId="32187" xr:uid="{00000000-0005-0000-0000-0000CC7D0000}"/>
    <cellStyle name="TotRow - Style4 2 2 2" xfId="32188" xr:uid="{00000000-0005-0000-0000-0000CD7D0000}"/>
    <cellStyle name="TotRow - Style4 2 2 2 10" xfId="32189" xr:uid="{00000000-0005-0000-0000-0000CE7D0000}"/>
    <cellStyle name="TotRow - Style4 2 2 2 2" xfId="32190" xr:uid="{00000000-0005-0000-0000-0000CF7D0000}"/>
    <cellStyle name="TotRow - Style4 2 2 2 2 2" xfId="32191" xr:uid="{00000000-0005-0000-0000-0000D07D0000}"/>
    <cellStyle name="TotRow - Style4 2 2 2 2 2 2" xfId="32192" xr:uid="{00000000-0005-0000-0000-0000D17D0000}"/>
    <cellStyle name="TotRow - Style4 2 2 2 2 2 2 2" xfId="32193" xr:uid="{00000000-0005-0000-0000-0000D27D0000}"/>
    <cellStyle name="TotRow - Style4 2 2 2 2 2 3" xfId="32194" xr:uid="{00000000-0005-0000-0000-0000D37D0000}"/>
    <cellStyle name="TotRow - Style4 2 2 2 2 2 3 2" xfId="32195" xr:uid="{00000000-0005-0000-0000-0000D47D0000}"/>
    <cellStyle name="TotRow - Style4 2 2 2 2 2 4" xfId="32196" xr:uid="{00000000-0005-0000-0000-0000D57D0000}"/>
    <cellStyle name="TotRow - Style4 2 2 2 2 2 4 2" xfId="32197" xr:uid="{00000000-0005-0000-0000-0000D67D0000}"/>
    <cellStyle name="TotRow - Style4 2 2 2 2 2 5" xfId="32198" xr:uid="{00000000-0005-0000-0000-0000D77D0000}"/>
    <cellStyle name="TotRow - Style4 2 2 2 2 2 5 2" xfId="32199" xr:uid="{00000000-0005-0000-0000-0000D87D0000}"/>
    <cellStyle name="TotRow - Style4 2 2 2 2 2 6" xfId="32200" xr:uid="{00000000-0005-0000-0000-0000D97D0000}"/>
    <cellStyle name="TotRow - Style4 2 2 2 2 2 6 2" xfId="32201" xr:uid="{00000000-0005-0000-0000-0000DA7D0000}"/>
    <cellStyle name="TotRow - Style4 2 2 2 2 2 7" xfId="32202" xr:uid="{00000000-0005-0000-0000-0000DB7D0000}"/>
    <cellStyle name="TotRow - Style4 2 2 2 2 2 8" xfId="32203" xr:uid="{00000000-0005-0000-0000-0000DC7D0000}"/>
    <cellStyle name="TotRow - Style4 2 2 2 2 3" xfId="32204" xr:uid="{00000000-0005-0000-0000-0000DD7D0000}"/>
    <cellStyle name="TotRow - Style4 2 2 2 2 3 2" xfId="32205" xr:uid="{00000000-0005-0000-0000-0000DE7D0000}"/>
    <cellStyle name="TotRow - Style4 2 2 2 2 4" xfId="32206" xr:uid="{00000000-0005-0000-0000-0000DF7D0000}"/>
    <cellStyle name="TotRow - Style4 2 2 2 2 4 2" xfId="32207" xr:uid="{00000000-0005-0000-0000-0000E07D0000}"/>
    <cellStyle name="TotRow - Style4 2 2 2 2 5" xfId="32208" xr:uid="{00000000-0005-0000-0000-0000E17D0000}"/>
    <cellStyle name="TotRow - Style4 2 2 2 2 5 2" xfId="32209" xr:uid="{00000000-0005-0000-0000-0000E27D0000}"/>
    <cellStyle name="TotRow - Style4 2 2 2 2 6" xfId="32210" xr:uid="{00000000-0005-0000-0000-0000E37D0000}"/>
    <cellStyle name="TotRow - Style4 2 2 2 2 6 2" xfId="32211" xr:uid="{00000000-0005-0000-0000-0000E47D0000}"/>
    <cellStyle name="TotRow - Style4 2 2 2 2 7" xfId="32212" xr:uid="{00000000-0005-0000-0000-0000E57D0000}"/>
    <cellStyle name="TotRow - Style4 2 2 2 2 7 2" xfId="32213" xr:uid="{00000000-0005-0000-0000-0000E67D0000}"/>
    <cellStyle name="TotRow - Style4 2 2 2 2 8" xfId="32214" xr:uid="{00000000-0005-0000-0000-0000E77D0000}"/>
    <cellStyle name="TotRow - Style4 2 2 2 3" xfId="32215" xr:uid="{00000000-0005-0000-0000-0000E87D0000}"/>
    <cellStyle name="TotRow - Style4 2 2 2 3 2" xfId="32216" xr:uid="{00000000-0005-0000-0000-0000E97D0000}"/>
    <cellStyle name="TotRow - Style4 2 2 2 3 2 2" xfId="32217" xr:uid="{00000000-0005-0000-0000-0000EA7D0000}"/>
    <cellStyle name="TotRow - Style4 2 2 2 3 2 2 2" xfId="32218" xr:uid="{00000000-0005-0000-0000-0000EB7D0000}"/>
    <cellStyle name="TotRow - Style4 2 2 2 3 2 3" xfId="32219" xr:uid="{00000000-0005-0000-0000-0000EC7D0000}"/>
    <cellStyle name="TotRow - Style4 2 2 2 3 2 3 2" xfId="32220" xr:uid="{00000000-0005-0000-0000-0000ED7D0000}"/>
    <cellStyle name="TotRow - Style4 2 2 2 3 2 4" xfId="32221" xr:uid="{00000000-0005-0000-0000-0000EE7D0000}"/>
    <cellStyle name="TotRow - Style4 2 2 2 3 3" xfId="32222" xr:uid="{00000000-0005-0000-0000-0000EF7D0000}"/>
    <cellStyle name="TotRow - Style4 2 2 2 3 3 2" xfId="32223" xr:uid="{00000000-0005-0000-0000-0000F07D0000}"/>
    <cellStyle name="TotRow - Style4 2 2 2 3 4" xfId="32224" xr:uid="{00000000-0005-0000-0000-0000F17D0000}"/>
    <cellStyle name="TotRow - Style4 2 2 2 3 4 2" xfId="32225" xr:uid="{00000000-0005-0000-0000-0000F27D0000}"/>
    <cellStyle name="TotRow - Style4 2 2 2 3 5" xfId="32226" xr:uid="{00000000-0005-0000-0000-0000F37D0000}"/>
    <cellStyle name="TotRow - Style4 2 2 2 3 5 2" xfId="32227" xr:uid="{00000000-0005-0000-0000-0000F47D0000}"/>
    <cellStyle name="TotRow - Style4 2 2 2 3 6" xfId="32228" xr:uid="{00000000-0005-0000-0000-0000F57D0000}"/>
    <cellStyle name="TotRow - Style4 2 2 2 3 6 2" xfId="32229" xr:uid="{00000000-0005-0000-0000-0000F67D0000}"/>
    <cellStyle name="TotRow - Style4 2 2 2 3 7" xfId="32230" xr:uid="{00000000-0005-0000-0000-0000F77D0000}"/>
    <cellStyle name="TotRow - Style4 2 2 2 3 7 2" xfId="32231" xr:uid="{00000000-0005-0000-0000-0000F87D0000}"/>
    <cellStyle name="TotRow - Style4 2 2 2 3 8" xfId="32232" xr:uid="{00000000-0005-0000-0000-0000F97D0000}"/>
    <cellStyle name="TotRow - Style4 2 2 2 4" xfId="32233" xr:uid="{00000000-0005-0000-0000-0000FA7D0000}"/>
    <cellStyle name="TotRow - Style4 2 2 2 4 2" xfId="32234" xr:uid="{00000000-0005-0000-0000-0000FB7D0000}"/>
    <cellStyle name="TotRow - Style4 2 2 2 4 3" xfId="32235" xr:uid="{00000000-0005-0000-0000-0000FC7D0000}"/>
    <cellStyle name="TotRow - Style4 2 2 2 4 4" xfId="32236" xr:uid="{00000000-0005-0000-0000-0000FD7D0000}"/>
    <cellStyle name="TotRow - Style4 2 2 2 4 5" xfId="32237" xr:uid="{00000000-0005-0000-0000-0000FE7D0000}"/>
    <cellStyle name="TotRow - Style4 2 2 2 5" xfId="32238" xr:uid="{00000000-0005-0000-0000-0000FF7D0000}"/>
    <cellStyle name="TotRow - Style4 2 2 2 5 2" xfId="32239" xr:uid="{00000000-0005-0000-0000-0000007E0000}"/>
    <cellStyle name="TotRow - Style4 2 2 2 5 3" xfId="32240" xr:uid="{00000000-0005-0000-0000-0000017E0000}"/>
    <cellStyle name="TotRow - Style4 2 2 2 5 4" xfId="32241" xr:uid="{00000000-0005-0000-0000-0000027E0000}"/>
    <cellStyle name="TotRow - Style4 2 2 2 5 5" xfId="32242" xr:uid="{00000000-0005-0000-0000-0000037E0000}"/>
    <cellStyle name="TotRow - Style4 2 2 2 6" xfId="32243" xr:uid="{00000000-0005-0000-0000-0000047E0000}"/>
    <cellStyle name="TotRow - Style4 2 2 2 6 2" xfId="32244" xr:uid="{00000000-0005-0000-0000-0000057E0000}"/>
    <cellStyle name="TotRow - Style4 2 2 2 7" xfId="32245" xr:uid="{00000000-0005-0000-0000-0000067E0000}"/>
    <cellStyle name="TotRow - Style4 2 2 2 7 2" xfId="32246" xr:uid="{00000000-0005-0000-0000-0000077E0000}"/>
    <cellStyle name="TotRow - Style4 2 2 2 8" xfId="32247" xr:uid="{00000000-0005-0000-0000-0000087E0000}"/>
    <cellStyle name="TotRow - Style4 2 2 2 8 2" xfId="32248" xr:uid="{00000000-0005-0000-0000-0000097E0000}"/>
    <cellStyle name="TotRow - Style4 2 2 2 9" xfId="32249" xr:uid="{00000000-0005-0000-0000-00000A7E0000}"/>
    <cellStyle name="TotRow - Style4 2 2 20" xfId="32250" xr:uid="{00000000-0005-0000-0000-00000B7E0000}"/>
    <cellStyle name="TotRow - Style4 2 2 3" xfId="32251" xr:uid="{00000000-0005-0000-0000-00000C7E0000}"/>
    <cellStyle name="TotRow - Style4 2 2 3 10" xfId="32252" xr:uid="{00000000-0005-0000-0000-00000D7E0000}"/>
    <cellStyle name="TotRow - Style4 2 2 3 2" xfId="32253" xr:uid="{00000000-0005-0000-0000-00000E7E0000}"/>
    <cellStyle name="TotRow - Style4 2 2 3 2 2" xfId="32254" xr:uid="{00000000-0005-0000-0000-00000F7E0000}"/>
    <cellStyle name="TotRow - Style4 2 2 3 2 2 2" xfId="32255" xr:uid="{00000000-0005-0000-0000-0000107E0000}"/>
    <cellStyle name="TotRow - Style4 2 2 3 2 2 3" xfId="32256" xr:uid="{00000000-0005-0000-0000-0000117E0000}"/>
    <cellStyle name="TotRow - Style4 2 2 3 2 2 4" xfId="32257" xr:uid="{00000000-0005-0000-0000-0000127E0000}"/>
    <cellStyle name="TotRow - Style4 2 2 3 2 2 5" xfId="32258" xr:uid="{00000000-0005-0000-0000-0000137E0000}"/>
    <cellStyle name="TotRow - Style4 2 2 3 2 3" xfId="32259" xr:uid="{00000000-0005-0000-0000-0000147E0000}"/>
    <cellStyle name="TotRow - Style4 2 2 3 2 3 2" xfId="32260" xr:uid="{00000000-0005-0000-0000-0000157E0000}"/>
    <cellStyle name="TotRow - Style4 2 2 3 2 3 3" xfId="32261" xr:uid="{00000000-0005-0000-0000-0000167E0000}"/>
    <cellStyle name="TotRow - Style4 2 2 3 2 3 4" xfId="32262" xr:uid="{00000000-0005-0000-0000-0000177E0000}"/>
    <cellStyle name="TotRow - Style4 2 2 3 2 3 5" xfId="32263" xr:uid="{00000000-0005-0000-0000-0000187E0000}"/>
    <cellStyle name="TotRow - Style4 2 2 3 2 4" xfId="32264" xr:uid="{00000000-0005-0000-0000-0000197E0000}"/>
    <cellStyle name="TotRow - Style4 2 2 3 2 4 2" xfId="32265" xr:uid="{00000000-0005-0000-0000-00001A7E0000}"/>
    <cellStyle name="TotRow - Style4 2 2 3 2 5" xfId="32266" xr:uid="{00000000-0005-0000-0000-00001B7E0000}"/>
    <cellStyle name="TotRow - Style4 2 2 3 2 5 2" xfId="32267" xr:uid="{00000000-0005-0000-0000-00001C7E0000}"/>
    <cellStyle name="TotRow - Style4 2 2 3 2 6" xfId="32268" xr:uid="{00000000-0005-0000-0000-00001D7E0000}"/>
    <cellStyle name="TotRow - Style4 2 2 3 2 6 2" xfId="32269" xr:uid="{00000000-0005-0000-0000-00001E7E0000}"/>
    <cellStyle name="TotRow - Style4 2 2 3 2 7" xfId="32270" xr:uid="{00000000-0005-0000-0000-00001F7E0000}"/>
    <cellStyle name="TotRow - Style4 2 2 3 2 8" xfId="32271" xr:uid="{00000000-0005-0000-0000-0000207E0000}"/>
    <cellStyle name="TotRow - Style4 2 2 3 3" xfId="32272" xr:uid="{00000000-0005-0000-0000-0000217E0000}"/>
    <cellStyle name="TotRow - Style4 2 2 3 3 2" xfId="32273" xr:uid="{00000000-0005-0000-0000-0000227E0000}"/>
    <cellStyle name="TotRow - Style4 2 2 3 3 2 2" xfId="32274" xr:uid="{00000000-0005-0000-0000-0000237E0000}"/>
    <cellStyle name="TotRow - Style4 2 2 3 3 3" xfId="32275" xr:uid="{00000000-0005-0000-0000-0000247E0000}"/>
    <cellStyle name="TotRow - Style4 2 2 3 3 4" xfId="32276" xr:uid="{00000000-0005-0000-0000-0000257E0000}"/>
    <cellStyle name="TotRow - Style4 2 2 3 3 5" xfId="32277" xr:uid="{00000000-0005-0000-0000-0000267E0000}"/>
    <cellStyle name="TotRow - Style4 2 2 3 3 6" xfId="32278" xr:uid="{00000000-0005-0000-0000-0000277E0000}"/>
    <cellStyle name="TotRow - Style4 2 2 3 4" xfId="32279" xr:uid="{00000000-0005-0000-0000-0000287E0000}"/>
    <cellStyle name="TotRow - Style4 2 2 3 4 2" xfId="32280" xr:uid="{00000000-0005-0000-0000-0000297E0000}"/>
    <cellStyle name="TotRow - Style4 2 2 3 4 3" xfId="32281" xr:uid="{00000000-0005-0000-0000-00002A7E0000}"/>
    <cellStyle name="TotRow - Style4 2 2 3 4 4" xfId="32282" xr:uid="{00000000-0005-0000-0000-00002B7E0000}"/>
    <cellStyle name="TotRow - Style4 2 2 3 4 5" xfId="32283" xr:uid="{00000000-0005-0000-0000-00002C7E0000}"/>
    <cellStyle name="TotRow - Style4 2 2 3 5" xfId="32284" xr:uid="{00000000-0005-0000-0000-00002D7E0000}"/>
    <cellStyle name="TotRow - Style4 2 2 3 5 2" xfId="32285" xr:uid="{00000000-0005-0000-0000-00002E7E0000}"/>
    <cellStyle name="TotRow - Style4 2 2 3 6" xfId="32286" xr:uid="{00000000-0005-0000-0000-00002F7E0000}"/>
    <cellStyle name="TotRow - Style4 2 2 3 6 2" xfId="32287" xr:uid="{00000000-0005-0000-0000-0000307E0000}"/>
    <cellStyle name="TotRow - Style4 2 2 3 7" xfId="32288" xr:uid="{00000000-0005-0000-0000-0000317E0000}"/>
    <cellStyle name="TotRow - Style4 2 2 3 7 2" xfId="32289" xr:uid="{00000000-0005-0000-0000-0000327E0000}"/>
    <cellStyle name="TotRow - Style4 2 2 3 8" xfId="32290" xr:uid="{00000000-0005-0000-0000-0000337E0000}"/>
    <cellStyle name="TotRow - Style4 2 2 3 9" xfId="32291" xr:uid="{00000000-0005-0000-0000-0000347E0000}"/>
    <cellStyle name="TotRow - Style4 2 2 4" xfId="32292" xr:uid="{00000000-0005-0000-0000-0000357E0000}"/>
    <cellStyle name="TotRow - Style4 2 2 4 2" xfId="32293" xr:uid="{00000000-0005-0000-0000-0000367E0000}"/>
    <cellStyle name="TotRow - Style4 2 2 4 2 2" xfId="32294" xr:uid="{00000000-0005-0000-0000-0000377E0000}"/>
    <cellStyle name="TotRow - Style4 2 2 4 2 2 2" xfId="32295" xr:uid="{00000000-0005-0000-0000-0000387E0000}"/>
    <cellStyle name="TotRow - Style4 2 2 4 2 3" xfId="32296" xr:uid="{00000000-0005-0000-0000-0000397E0000}"/>
    <cellStyle name="TotRow - Style4 2 2 4 2 3 2" xfId="32297" xr:uid="{00000000-0005-0000-0000-00003A7E0000}"/>
    <cellStyle name="TotRow - Style4 2 2 4 2 4" xfId="32298" xr:uid="{00000000-0005-0000-0000-00003B7E0000}"/>
    <cellStyle name="TotRow - Style4 2 2 4 2 4 2" xfId="32299" xr:uid="{00000000-0005-0000-0000-00003C7E0000}"/>
    <cellStyle name="TotRow - Style4 2 2 4 2 5" xfId="32300" xr:uid="{00000000-0005-0000-0000-00003D7E0000}"/>
    <cellStyle name="TotRow - Style4 2 2 4 2 6" xfId="32301" xr:uid="{00000000-0005-0000-0000-00003E7E0000}"/>
    <cellStyle name="TotRow - Style4 2 2 4 3" xfId="32302" xr:uid="{00000000-0005-0000-0000-00003F7E0000}"/>
    <cellStyle name="TotRow - Style4 2 2 4 3 2" xfId="32303" xr:uid="{00000000-0005-0000-0000-0000407E0000}"/>
    <cellStyle name="TotRow - Style4 2 2 4 3 2 2" xfId="32304" xr:uid="{00000000-0005-0000-0000-0000417E0000}"/>
    <cellStyle name="TotRow - Style4 2 2 4 3 3" xfId="32305" xr:uid="{00000000-0005-0000-0000-0000427E0000}"/>
    <cellStyle name="TotRow - Style4 2 2 4 3 4" xfId="32306" xr:uid="{00000000-0005-0000-0000-0000437E0000}"/>
    <cellStyle name="TotRow - Style4 2 2 4 3 5" xfId="32307" xr:uid="{00000000-0005-0000-0000-0000447E0000}"/>
    <cellStyle name="TotRow - Style4 2 2 4 3 6" xfId="32308" xr:uid="{00000000-0005-0000-0000-0000457E0000}"/>
    <cellStyle name="TotRow - Style4 2 2 4 4" xfId="32309" xr:uid="{00000000-0005-0000-0000-0000467E0000}"/>
    <cellStyle name="TotRow - Style4 2 2 4 4 2" xfId="32310" xr:uid="{00000000-0005-0000-0000-0000477E0000}"/>
    <cellStyle name="TotRow - Style4 2 2 4 5" xfId="32311" xr:uid="{00000000-0005-0000-0000-0000487E0000}"/>
    <cellStyle name="TotRow - Style4 2 2 4 5 2" xfId="32312" xr:uid="{00000000-0005-0000-0000-0000497E0000}"/>
    <cellStyle name="TotRow - Style4 2 2 4 6" xfId="32313" xr:uid="{00000000-0005-0000-0000-00004A7E0000}"/>
    <cellStyle name="TotRow - Style4 2 2 4 6 2" xfId="32314" xr:uid="{00000000-0005-0000-0000-00004B7E0000}"/>
    <cellStyle name="TotRow - Style4 2 2 4 7" xfId="32315" xr:uid="{00000000-0005-0000-0000-00004C7E0000}"/>
    <cellStyle name="TotRow - Style4 2 2 4 7 2" xfId="32316" xr:uid="{00000000-0005-0000-0000-00004D7E0000}"/>
    <cellStyle name="TotRow - Style4 2 2 4 8" xfId="32317" xr:uid="{00000000-0005-0000-0000-00004E7E0000}"/>
    <cellStyle name="TotRow - Style4 2 2 5" xfId="32318" xr:uid="{00000000-0005-0000-0000-00004F7E0000}"/>
    <cellStyle name="TotRow - Style4 2 2 5 2" xfId="32319" xr:uid="{00000000-0005-0000-0000-0000507E0000}"/>
    <cellStyle name="TotRow - Style4 2 2 5 2 2" xfId="32320" xr:uid="{00000000-0005-0000-0000-0000517E0000}"/>
    <cellStyle name="TotRow - Style4 2 2 5 2 3" xfId="32321" xr:uid="{00000000-0005-0000-0000-0000527E0000}"/>
    <cellStyle name="TotRow - Style4 2 2 5 2 4" xfId="32322" xr:uid="{00000000-0005-0000-0000-0000537E0000}"/>
    <cellStyle name="TotRow - Style4 2 2 5 2 5" xfId="32323" xr:uid="{00000000-0005-0000-0000-0000547E0000}"/>
    <cellStyle name="TotRow - Style4 2 2 5 2 6" xfId="32324" xr:uid="{00000000-0005-0000-0000-0000557E0000}"/>
    <cellStyle name="TotRow - Style4 2 2 5 3" xfId="32325" xr:uid="{00000000-0005-0000-0000-0000567E0000}"/>
    <cellStyle name="TotRow - Style4 2 2 5 3 2" xfId="32326" xr:uid="{00000000-0005-0000-0000-0000577E0000}"/>
    <cellStyle name="TotRow - Style4 2 2 5 3 3" xfId="32327" xr:uid="{00000000-0005-0000-0000-0000587E0000}"/>
    <cellStyle name="TotRow - Style4 2 2 5 3 4" xfId="32328" xr:uid="{00000000-0005-0000-0000-0000597E0000}"/>
    <cellStyle name="TotRow - Style4 2 2 5 3 5" xfId="32329" xr:uid="{00000000-0005-0000-0000-00005A7E0000}"/>
    <cellStyle name="TotRow - Style4 2 2 5 3 6" xfId="32330" xr:uid="{00000000-0005-0000-0000-00005B7E0000}"/>
    <cellStyle name="TotRow - Style4 2 2 5 4" xfId="32331" xr:uid="{00000000-0005-0000-0000-00005C7E0000}"/>
    <cellStyle name="TotRow - Style4 2 2 5 4 2" xfId="32332" xr:uid="{00000000-0005-0000-0000-00005D7E0000}"/>
    <cellStyle name="TotRow - Style4 2 2 5 5" xfId="32333" xr:uid="{00000000-0005-0000-0000-00005E7E0000}"/>
    <cellStyle name="TotRow - Style4 2 2 5 6" xfId="32334" xr:uid="{00000000-0005-0000-0000-00005F7E0000}"/>
    <cellStyle name="TotRow - Style4 2 2 5 7" xfId="32335" xr:uid="{00000000-0005-0000-0000-0000607E0000}"/>
    <cellStyle name="TotRow - Style4 2 2 5 8" xfId="32336" xr:uid="{00000000-0005-0000-0000-0000617E0000}"/>
    <cellStyle name="TotRow - Style4 2 2 6" xfId="32337" xr:uid="{00000000-0005-0000-0000-0000627E0000}"/>
    <cellStyle name="TotRow - Style4 2 2 6 2" xfId="32338" xr:uid="{00000000-0005-0000-0000-0000637E0000}"/>
    <cellStyle name="TotRow - Style4 2 2 6 2 2" xfId="32339" xr:uid="{00000000-0005-0000-0000-0000647E0000}"/>
    <cellStyle name="TotRow - Style4 2 2 6 2 3" xfId="32340" xr:uid="{00000000-0005-0000-0000-0000657E0000}"/>
    <cellStyle name="TotRow - Style4 2 2 6 2 4" xfId="32341" xr:uid="{00000000-0005-0000-0000-0000667E0000}"/>
    <cellStyle name="TotRow - Style4 2 2 6 2 5" xfId="32342" xr:uid="{00000000-0005-0000-0000-0000677E0000}"/>
    <cellStyle name="TotRow - Style4 2 2 6 2 6" xfId="32343" xr:uid="{00000000-0005-0000-0000-0000687E0000}"/>
    <cellStyle name="TotRow - Style4 2 2 6 3" xfId="32344" xr:uid="{00000000-0005-0000-0000-0000697E0000}"/>
    <cellStyle name="TotRow - Style4 2 2 6 3 2" xfId="32345" xr:uid="{00000000-0005-0000-0000-00006A7E0000}"/>
    <cellStyle name="TotRow - Style4 2 2 6 3 3" xfId="32346" xr:uid="{00000000-0005-0000-0000-00006B7E0000}"/>
    <cellStyle name="TotRow - Style4 2 2 6 3 4" xfId="32347" xr:uid="{00000000-0005-0000-0000-00006C7E0000}"/>
    <cellStyle name="TotRow - Style4 2 2 6 3 5" xfId="32348" xr:uid="{00000000-0005-0000-0000-00006D7E0000}"/>
    <cellStyle name="TotRow - Style4 2 2 6 3 6" xfId="32349" xr:uid="{00000000-0005-0000-0000-00006E7E0000}"/>
    <cellStyle name="TotRow - Style4 2 2 6 4" xfId="32350" xr:uid="{00000000-0005-0000-0000-00006F7E0000}"/>
    <cellStyle name="TotRow - Style4 2 2 6 4 2" xfId="32351" xr:uid="{00000000-0005-0000-0000-0000707E0000}"/>
    <cellStyle name="TotRow - Style4 2 2 6 5" xfId="32352" xr:uid="{00000000-0005-0000-0000-0000717E0000}"/>
    <cellStyle name="TotRow - Style4 2 2 6 6" xfId="32353" xr:uid="{00000000-0005-0000-0000-0000727E0000}"/>
    <cellStyle name="TotRow - Style4 2 2 6 7" xfId="32354" xr:uid="{00000000-0005-0000-0000-0000737E0000}"/>
    <cellStyle name="TotRow - Style4 2 2 6 8" xfId="32355" xr:uid="{00000000-0005-0000-0000-0000747E0000}"/>
    <cellStyle name="TotRow - Style4 2 2 7" xfId="32356" xr:uid="{00000000-0005-0000-0000-0000757E0000}"/>
    <cellStyle name="TotRow - Style4 2 2 7 2" xfId="32357" xr:uid="{00000000-0005-0000-0000-0000767E0000}"/>
    <cellStyle name="TotRow - Style4 2 2 7 2 2" xfId="32358" xr:uid="{00000000-0005-0000-0000-0000777E0000}"/>
    <cellStyle name="TotRow - Style4 2 2 7 2 3" xfId="32359" xr:uid="{00000000-0005-0000-0000-0000787E0000}"/>
    <cellStyle name="TotRow - Style4 2 2 7 2 4" xfId="32360" xr:uid="{00000000-0005-0000-0000-0000797E0000}"/>
    <cellStyle name="TotRow - Style4 2 2 7 2 5" xfId="32361" xr:uid="{00000000-0005-0000-0000-00007A7E0000}"/>
    <cellStyle name="TotRow - Style4 2 2 7 2 6" xfId="32362" xr:uid="{00000000-0005-0000-0000-00007B7E0000}"/>
    <cellStyle name="TotRow - Style4 2 2 7 3" xfId="32363" xr:uid="{00000000-0005-0000-0000-00007C7E0000}"/>
    <cellStyle name="TotRow - Style4 2 2 7 3 2" xfId="32364" xr:uid="{00000000-0005-0000-0000-00007D7E0000}"/>
    <cellStyle name="TotRow - Style4 2 2 7 3 3" xfId="32365" xr:uid="{00000000-0005-0000-0000-00007E7E0000}"/>
    <cellStyle name="TotRow - Style4 2 2 7 3 4" xfId="32366" xr:uid="{00000000-0005-0000-0000-00007F7E0000}"/>
    <cellStyle name="TotRow - Style4 2 2 7 3 5" xfId="32367" xr:uid="{00000000-0005-0000-0000-0000807E0000}"/>
    <cellStyle name="TotRow - Style4 2 2 7 3 6" xfId="32368" xr:uid="{00000000-0005-0000-0000-0000817E0000}"/>
    <cellStyle name="TotRow - Style4 2 2 7 4" xfId="32369" xr:uid="{00000000-0005-0000-0000-0000827E0000}"/>
    <cellStyle name="TotRow - Style4 2 2 7 4 2" xfId="32370" xr:uid="{00000000-0005-0000-0000-0000837E0000}"/>
    <cellStyle name="TotRow - Style4 2 2 7 5" xfId="32371" xr:uid="{00000000-0005-0000-0000-0000847E0000}"/>
    <cellStyle name="TotRow - Style4 2 2 7 6" xfId="32372" xr:uid="{00000000-0005-0000-0000-0000857E0000}"/>
    <cellStyle name="TotRow - Style4 2 2 7 7" xfId="32373" xr:uid="{00000000-0005-0000-0000-0000867E0000}"/>
    <cellStyle name="TotRow - Style4 2 2 7 8" xfId="32374" xr:uid="{00000000-0005-0000-0000-0000877E0000}"/>
    <cellStyle name="TotRow - Style4 2 2 8" xfId="32375" xr:uid="{00000000-0005-0000-0000-0000887E0000}"/>
    <cellStyle name="TotRow - Style4 2 2 8 2" xfId="32376" xr:uid="{00000000-0005-0000-0000-0000897E0000}"/>
    <cellStyle name="TotRow - Style4 2 2 8 2 2" xfId="32377" xr:uid="{00000000-0005-0000-0000-00008A7E0000}"/>
    <cellStyle name="TotRow - Style4 2 2 8 2 3" xfId="32378" xr:uid="{00000000-0005-0000-0000-00008B7E0000}"/>
    <cellStyle name="TotRow - Style4 2 2 8 2 4" xfId="32379" xr:uid="{00000000-0005-0000-0000-00008C7E0000}"/>
    <cellStyle name="TotRow - Style4 2 2 8 2 5" xfId="32380" xr:uid="{00000000-0005-0000-0000-00008D7E0000}"/>
    <cellStyle name="TotRow - Style4 2 2 8 2 6" xfId="32381" xr:uid="{00000000-0005-0000-0000-00008E7E0000}"/>
    <cellStyle name="TotRow - Style4 2 2 8 3" xfId="32382" xr:uid="{00000000-0005-0000-0000-00008F7E0000}"/>
    <cellStyle name="TotRow - Style4 2 2 8 3 2" xfId="32383" xr:uid="{00000000-0005-0000-0000-0000907E0000}"/>
    <cellStyle name="TotRow - Style4 2 2 8 3 3" xfId="32384" xr:uid="{00000000-0005-0000-0000-0000917E0000}"/>
    <cellStyle name="TotRow - Style4 2 2 8 3 4" xfId="32385" xr:uid="{00000000-0005-0000-0000-0000927E0000}"/>
    <cellStyle name="TotRow - Style4 2 2 8 3 5" xfId="32386" xr:uid="{00000000-0005-0000-0000-0000937E0000}"/>
    <cellStyle name="TotRow - Style4 2 2 8 3 6" xfId="32387" xr:uid="{00000000-0005-0000-0000-0000947E0000}"/>
    <cellStyle name="TotRow - Style4 2 2 8 4" xfId="32388" xr:uid="{00000000-0005-0000-0000-0000957E0000}"/>
    <cellStyle name="TotRow - Style4 2 2 8 4 2" xfId="32389" xr:uid="{00000000-0005-0000-0000-0000967E0000}"/>
    <cellStyle name="TotRow - Style4 2 2 8 5" xfId="32390" xr:uid="{00000000-0005-0000-0000-0000977E0000}"/>
    <cellStyle name="TotRow - Style4 2 2 8 6" xfId="32391" xr:uid="{00000000-0005-0000-0000-0000987E0000}"/>
    <cellStyle name="TotRow - Style4 2 2 8 7" xfId="32392" xr:uid="{00000000-0005-0000-0000-0000997E0000}"/>
    <cellStyle name="TotRow - Style4 2 2 8 8" xfId="32393" xr:uid="{00000000-0005-0000-0000-00009A7E0000}"/>
    <cellStyle name="TotRow - Style4 2 2 9" xfId="32394" xr:uid="{00000000-0005-0000-0000-00009B7E0000}"/>
    <cellStyle name="TotRow - Style4 2 2 9 2" xfId="32395" xr:uid="{00000000-0005-0000-0000-00009C7E0000}"/>
    <cellStyle name="TotRow - Style4 2 2 9 2 2" xfId="32396" xr:uid="{00000000-0005-0000-0000-00009D7E0000}"/>
    <cellStyle name="TotRow - Style4 2 2 9 2 3" xfId="32397" xr:uid="{00000000-0005-0000-0000-00009E7E0000}"/>
    <cellStyle name="TotRow - Style4 2 2 9 2 4" xfId="32398" xr:uid="{00000000-0005-0000-0000-00009F7E0000}"/>
    <cellStyle name="TotRow - Style4 2 2 9 2 5" xfId="32399" xr:uid="{00000000-0005-0000-0000-0000A07E0000}"/>
    <cellStyle name="TotRow - Style4 2 2 9 2 6" xfId="32400" xr:uid="{00000000-0005-0000-0000-0000A17E0000}"/>
    <cellStyle name="TotRow - Style4 2 2 9 3" xfId="32401" xr:uid="{00000000-0005-0000-0000-0000A27E0000}"/>
    <cellStyle name="TotRow - Style4 2 2 9 3 2" xfId="32402" xr:uid="{00000000-0005-0000-0000-0000A37E0000}"/>
    <cellStyle name="TotRow - Style4 2 2 9 3 3" xfId="32403" xr:uid="{00000000-0005-0000-0000-0000A47E0000}"/>
    <cellStyle name="TotRow - Style4 2 2 9 3 4" xfId="32404" xr:uid="{00000000-0005-0000-0000-0000A57E0000}"/>
    <cellStyle name="TotRow - Style4 2 2 9 3 5" xfId="32405" xr:uid="{00000000-0005-0000-0000-0000A67E0000}"/>
    <cellStyle name="TotRow - Style4 2 2 9 3 6" xfId="32406" xr:uid="{00000000-0005-0000-0000-0000A77E0000}"/>
    <cellStyle name="TotRow - Style4 2 2 9 4" xfId="32407" xr:uid="{00000000-0005-0000-0000-0000A87E0000}"/>
    <cellStyle name="TotRow - Style4 2 2 9 4 2" xfId="32408" xr:uid="{00000000-0005-0000-0000-0000A97E0000}"/>
    <cellStyle name="TotRow - Style4 2 2 9 5" xfId="32409" xr:uid="{00000000-0005-0000-0000-0000AA7E0000}"/>
    <cellStyle name="TotRow - Style4 2 2 9 6" xfId="32410" xr:uid="{00000000-0005-0000-0000-0000AB7E0000}"/>
    <cellStyle name="TotRow - Style4 2 2 9 7" xfId="32411" xr:uid="{00000000-0005-0000-0000-0000AC7E0000}"/>
    <cellStyle name="TotRow - Style4 2 2 9 8" xfId="32412" xr:uid="{00000000-0005-0000-0000-0000AD7E0000}"/>
    <cellStyle name="TotRow - Style4 2 3" xfId="32413" xr:uid="{00000000-0005-0000-0000-0000AE7E0000}"/>
    <cellStyle name="TotRow - Style4 2 3 10" xfId="32414" xr:uid="{00000000-0005-0000-0000-0000AF7E0000}"/>
    <cellStyle name="TotRow - Style4 2 3 10 2" xfId="32415" xr:uid="{00000000-0005-0000-0000-0000B07E0000}"/>
    <cellStyle name="TotRow - Style4 2 3 11" xfId="32416" xr:uid="{00000000-0005-0000-0000-0000B17E0000}"/>
    <cellStyle name="TotRow - Style4 2 3 12" xfId="32417" xr:uid="{00000000-0005-0000-0000-0000B27E0000}"/>
    <cellStyle name="TotRow - Style4 2 3 13" xfId="32418" xr:uid="{00000000-0005-0000-0000-0000B37E0000}"/>
    <cellStyle name="TotRow - Style4 2 3 2" xfId="32419" xr:uid="{00000000-0005-0000-0000-0000B47E0000}"/>
    <cellStyle name="TotRow - Style4 2 3 2 10" xfId="32420" xr:uid="{00000000-0005-0000-0000-0000B57E0000}"/>
    <cellStyle name="TotRow - Style4 2 3 2 11" xfId="32421" xr:uid="{00000000-0005-0000-0000-0000B67E0000}"/>
    <cellStyle name="TotRow - Style4 2 3 2 2" xfId="32422" xr:uid="{00000000-0005-0000-0000-0000B77E0000}"/>
    <cellStyle name="TotRow - Style4 2 3 2 2 2" xfId="32423" xr:uid="{00000000-0005-0000-0000-0000B87E0000}"/>
    <cellStyle name="TotRow - Style4 2 3 2 2 2 2" xfId="32424" xr:uid="{00000000-0005-0000-0000-0000B97E0000}"/>
    <cellStyle name="TotRow - Style4 2 3 2 2 2 2 2" xfId="32425" xr:uid="{00000000-0005-0000-0000-0000BA7E0000}"/>
    <cellStyle name="TotRow - Style4 2 3 2 2 2 3" xfId="32426" xr:uid="{00000000-0005-0000-0000-0000BB7E0000}"/>
    <cellStyle name="TotRow - Style4 2 3 2 2 2 3 2" xfId="32427" xr:uid="{00000000-0005-0000-0000-0000BC7E0000}"/>
    <cellStyle name="TotRow - Style4 2 3 2 2 2 4" xfId="32428" xr:uid="{00000000-0005-0000-0000-0000BD7E0000}"/>
    <cellStyle name="TotRow - Style4 2 3 2 2 2 4 2" xfId="32429" xr:uid="{00000000-0005-0000-0000-0000BE7E0000}"/>
    <cellStyle name="TotRow - Style4 2 3 2 2 2 5" xfId="32430" xr:uid="{00000000-0005-0000-0000-0000BF7E0000}"/>
    <cellStyle name="TotRow - Style4 2 3 2 2 2 5 2" xfId="32431" xr:uid="{00000000-0005-0000-0000-0000C07E0000}"/>
    <cellStyle name="TotRow - Style4 2 3 2 2 2 6" xfId="32432" xr:uid="{00000000-0005-0000-0000-0000C17E0000}"/>
    <cellStyle name="TotRow - Style4 2 3 2 2 3" xfId="32433" xr:uid="{00000000-0005-0000-0000-0000C27E0000}"/>
    <cellStyle name="TotRow - Style4 2 3 2 2 3 2" xfId="32434" xr:uid="{00000000-0005-0000-0000-0000C37E0000}"/>
    <cellStyle name="TotRow - Style4 2 3 2 2 4" xfId="32435" xr:uid="{00000000-0005-0000-0000-0000C47E0000}"/>
    <cellStyle name="TotRow - Style4 2 3 2 2 4 2" xfId="32436" xr:uid="{00000000-0005-0000-0000-0000C57E0000}"/>
    <cellStyle name="TotRow - Style4 2 3 2 2 5" xfId="32437" xr:uid="{00000000-0005-0000-0000-0000C67E0000}"/>
    <cellStyle name="TotRow - Style4 2 3 2 2 5 2" xfId="32438" xr:uid="{00000000-0005-0000-0000-0000C77E0000}"/>
    <cellStyle name="TotRow - Style4 2 3 2 2 6" xfId="32439" xr:uid="{00000000-0005-0000-0000-0000C87E0000}"/>
    <cellStyle name="TotRow - Style4 2 3 2 2 6 2" xfId="32440" xr:uid="{00000000-0005-0000-0000-0000C97E0000}"/>
    <cellStyle name="TotRow - Style4 2 3 2 2 7" xfId="32441" xr:uid="{00000000-0005-0000-0000-0000CA7E0000}"/>
    <cellStyle name="TotRow - Style4 2 3 2 2 7 2" xfId="32442" xr:uid="{00000000-0005-0000-0000-0000CB7E0000}"/>
    <cellStyle name="TotRow - Style4 2 3 2 2 8" xfId="32443" xr:uid="{00000000-0005-0000-0000-0000CC7E0000}"/>
    <cellStyle name="TotRow - Style4 2 3 2 2 8 2" xfId="32444" xr:uid="{00000000-0005-0000-0000-0000CD7E0000}"/>
    <cellStyle name="TotRow - Style4 2 3 2 2 9" xfId="32445" xr:uid="{00000000-0005-0000-0000-0000CE7E0000}"/>
    <cellStyle name="TotRow - Style4 2 3 2 3" xfId="32446" xr:uid="{00000000-0005-0000-0000-0000CF7E0000}"/>
    <cellStyle name="TotRow - Style4 2 3 2 3 2" xfId="32447" xr:uid="{00000000-0005-0000-0000-0000D07E0000}"/>
    <cellStyle name="TotRow - Style4 2 3 2 3 2 2" xfId="32448" xr:uid="{00000000-0005-0000-0000-0000D17E0000}"/>
    <cellStyle name="TotRow - Style4 2 3 2 3 2 2 2" xfId="32449" xr:uid="{00000000-0005-0000-0000-0000D27E0000}"/>
    <cellStyle name="TotRow - Style4 2 3 2 3 2 3" xfId="32450" xr:uid="{00000000-0005-0000-0000-0000D37E0000}"/>
    <cellStyle name="TotRow - Style4 2 3 2 3 2 3 2" xfId="32451" xr:uid="{00000000-0005-0000-0000-0000D47E0000}"/>
    <cellStyle name="TotRow - Style4 2 3 2 3 2 4" xfId="32452" xr:uid="{00000000-0005-0000-0000-0000D57E0000}"/>
    <cellStyle name="TotRow - Style4 2 3 2 3 3" xfId="32453" xr:uid="{00000000-0005-0000-0000-0000D67E0000}"/>
    <cellStyle name="TotRow - Style4 2 3 2 3 3 2" xfId="32454" xr:uid="{00000000-0005-0000-0000-0000D77E0000}"/>
    <cellStyle name="TotRow - Style4 2 3 2 3 4" xfId="32455" xr:uid="{00000000-0005-0000-0000-0000D87E0000}"/>
    <cellStyle name="TotRow - Style4 2 3 2 3 4 2" xfId="32456" xr:uid="{00000000-0005-0000-0000-0000D97E0000}"/>
    <cellStyle name="TotRow - Style4 2 3 2 3 5" xfId="32457" xr:uid="{00000000-0005-0000-0000-0000DA7E0000}"/>
    <cellStyle name="TotRow - Style4 2 3 2 3 5 2" xfId="32458" xr:uid="{00000000-0005-0000-0000-0000DB7E0000}"/>
    <cellStyle name="TotRow - Style4 2 3 2 3 6" xfId="32459" xr:uid="{00000000-0005-0000-0000-0000DC7E0000}"/>
    <cellStyle name="TotRow - Style4 2 3 2 3 6 2" xfId="32460" xr:uid="{00000000-0005-0000-0000-0000DD7E0000}"/>
    <cellStyle name="TotRow - Style4 2 3 2 3 7" xfId="32461" xr:uid="{00000000-0005-0000-0000-0000DE7E0000}"/>
    <cellStyle name="TotRow - Style4 2 3 2 3 8" xfId="32462" xr:uid="{00000000-0005-0000-0000-0000DF7E0000}"/>
    <cellStyle name="TotRow - Style4 2 3 2 4" xfId="32463" xr:uid="{00000000-0005-0000-0000-0000E07E0000}"/>
    <cellStyle name="TotRow - Style4 2 3 2 4 2" xfId="32464" xr:uid="{00000000-0005-0000-0000-0000E17E0000}"/>
    <cellStyle name="TotRow - Style4 2 3 2 5" xfId="32465" xr:uid="{00000000-0005-0000-0000-0000E27E0000}"/>
    <cellStyle name="TotRow - Style4 2 3 2 5 2" xfId="32466" xr:uid="{00000000-0005-0000-0000-0000E37E0000}"/>
    <cellStyle name="TotRow - Style4 2 3 2 6" xfId="32467" xr:uid="{00000000-0005-0000-0000-0000E47E0000}"/>
    <cellStyle name="TotRow - Style4 2 3 2 6 2" xfId="32468" xr:uid="{00000000-0005-0000-0000-0000E57E0000}"/>
    <cellStyle name="TotRow - Style4 2 3 2 7" xfId="32469" xr:uid="{00000000-0005-0000-0000-0000E67E0000}"/>
    <cellStyle name="TotRow - Style4 2 3 2 7 2" xfId="32470" xr:uid="{00000000-0005-0000-0000-0000E77E0000}"/>
    <cellStyle name="TotRow - Style4 2 3 2 8" xfId="32471" xr:uid="{00000000-0005-0000-0000-0000E87E0000}"/>
    <cellStyle name="TotRow - Style4 2 3 2 8 2" xfId="32472" xr:uid="{00000000-0005-0000-0000-0000E97E0000}"/>
    <cellStyle name="TotRow - Style4 2 3 2 9" xfId="32473" xr:uid="{00000000-0005-0000-0000-0000EA7E0000}"/>
    <cellStyle name="TotRow - Style4 2 3 2 9 2" xfId="32474" xr:uid="{00000000-0005-0000-0000-0000EB7E0000}"/>
    <cellStyle name="TotRow - Style4 2 3 3" xfId="32475" xr:uid="{00000000-0005-0000-0000-0000EC7E0000}"/>
    <cellStyle name="TotRow - Style4 2 3 3 10" xfId="32476" xr:uid="{00000000-0005-0000-0000-0000ED7E0000}"/>
    <cellStyle name="TotRow - Style4 2 3 3 2" xfId="32477" xr:uid="{00000000-0005-0000-0000-0000EE7E0000}"/>
    <cellStyle name="TotRow - Style4 2 3 3 2 2" xfId="32478" xr:uid="{00000000-0005-0000-0000-0000EF7E0000}"/>
    <cellStyle name="TotRow - Style4 2 3 3 2 2 2" xfId="32479" xr:uid="{00000000-0005-0000-0000-0000F07E0000}"/>
    <cellStyle name="TotRow - Style4 2 3 3 2 3" xfId="32480" xr:uid="{00000000-0005-0000-0000-0000F17E0000}"/>
    <cellStyle name="TotRow - Style4 2 3 3 2 3 2" xfId="32481" xr:uid="{00000000-0005-0000-0000-0000F27E0000}"/>
    <cellStyle name="TotRow - Style4 2 3 3 2 4" xfId="32482" xr:uid="{00000000-0005-0000-0000-0000F37E0000}"/>
    <cellStyle name="TotRow - Style4 2 3 3 2 4 2" xfId="32483" xr:uid="{00000000-0005-0000-0000-0000F47E0000}"/>
    <cellStyle name="TotRow - Style4 2 3 3 2 5" xfId="32484" xr:uid="{00000000-0005-0000-0000-0000F57E0000}"/>
    <cellStyle name="TotRow - Style4 2 3 3 2 5 2" xfId="32485" xr:uid="{00000000-0005-0000-0000-0000F67E0000}"/>
    <cellStyle name="TotRow - Style4 2 3 3 2 6" xfId="32486" xr:uid="{00000000-0005-0000-0000-0000F77E0000}"/>
    <cellStyle name="TotRow - Style4 2 3 3 3" xfId="32487" xr:uid="{00000000-0005-0000-0000-0000F87E0000}"/>
    <cellStyle name="TotRow - Style4 2 3 3 3 2" xfId="32488" xr:uid="{00000000-0005-0000-0000-0000F97E0000}"/>
    <cellStyle name="TotRow - Style4 2 3 3 4" xfId="32489" xr:uid="{00000000-0005-0000-0000-0000FA7E0000}"/>
    <cellStyle name="TotRow - Style4 2 3 3 4 2" xfId="32490" xr:uid="{00000000-0005-0000-0000-0000FB7E0000}"/>
    <cellStyle name="TotRow - Style4 2 3 3 5" xfId="32491" xr:uid="{00000000-0005-0000-0000-0000FC7E0000}"/>
    <cellStyle name="TotRow - Style4 2 3 3 5 2" xfId="32492" xr:uid="{00000000-0005-0000-0000-0000FD7E0000}"/>
    <cellStyle name="TotRow - Style4 2 3 3 6" xfId="32493" xr:uid="{00000000-0005-0000-0000-0000FE7E0000}"/>
    <cellStyle name="TotRow - Style4 2 3 3 6 2" xfId="32494" xr:uid="{00000000-0005-0000-0000-0000FF7E0000}"/>
    <cellStyle name="TotRow - Style4 2 3 3 7" xfId="32495" xr:uid="{00000000-0005-0000-0000-0000007F0000}"/>
    <cellStyle name="TotRow - Style4 2 3 3 7 2" xfId="32496" xr:uid="{00000000-0005-0000-0000-0000017F0000}"/>
    <cellStyle name="TotRow - Style4 2 3 3 8" xfId="32497" xr:uid="{00000000-0005-0000-0000-0000027F0000}"/>
    <cellStyle name="TotRow - Style4 2 3 3 8 2" xfId="32498" xr:uid="{00000000-0005-0000-0000-0000037F0000}"/>
    <cellStyle name="TotRow - Style4 2 3 3 9" xfId="32499" xr:uid="{00000000-0005-0000-0000-0000047F0000}"/>
    <cellStyle name="TotRow - Style4 2 3 3 9 2" xfId="32500" xr:uid="{00000000-0005-0000-0000-0000057F0000}"/>
    <cellStyle name="TotRow - Style4 2 3 4" xfId="32501" xr:uid="{00000000-0005-0000-0000-0000067F0000}"/>
    <cellStyle name="TotRow - Style4 2 3 4 2" xfId="32502" xr:uid="{00000000-0005-0000-0000-0000077F0000}"/>
    <cellStyle name="TotRow - Style4 2 3 4 2 2" xfId="32503" xr:uid="{00000000-0005-0000-0000-0000087F0000}"/>
    <cellStyle name="TotRow - Style4 2 3 4 2 2 2" xfId="32504" xr:uid="{00000000-0005-0000-0000-0000097F0000}"/>
    <cellStyle name="TotRow - Style4 2 3 4 2 3" xfId="32505" xr:uid="{00000000-0005-0000-0000-00000A7F0000}"/>
    <cellStyle name="TotRow - Style4 2 3 4 2 3 2" xfId="32506" xr:uid="{00000000-0005-0000-0000-00000B7F0000}"/>
    <cellStyle name="TotRow - Style4 2 3 4 2 4" xfId="32507" xr:uid="{00000000-0005-0000-0000-00000C7F0000}"/>
    <cellStyle name="TotRow - Style4 2 3 4 3" xfId="32508" xr:uid="{00000000-0005-0000-0000-00000D7F0000}"/>
    <cellStyle name="TotRow - Style4 2 3 4 3 2" xfId="32509" xr:uid="{00000000-0005-0000-0000-00000E7F0000}"/>
    <cellStyle name="TotRow - Style4 2 3 4 4" xfId="32510" xr:uid="{00000000-0005-0000-0000-00000F7F0000}"/>
    <cellStyle name="TotRow - Style4 2 3 4 4 2" xfId="32511" xr:uid="{00000000-0005-0000-0000-0000107F0000}"/>
    <cellStyle name="TotRow - Style4 2 3 4 5" xfId="32512" xr:uid="{00000000-0005-0000-0000-0000117F0000}"/>
    <cellStyle name="TotRow - Style4 2 3 4 5 2" xfId="32513" xr:uid="{00000000-0005-0000-0000-0000127F0000}"/>
    <cellStyle name="TotRow - Style4 2 3 4 6" xfId="32514" xr:uid="{00000000-0005-0000-0000-0000137F0000}"/>
    <cellStyle name="TotRow - Style4 2 3 4 6 2" xfId="32515" xr:uid="{00000000-0005-0000-0000-0000147F0000}"/>
    <cellStyle name="TotRow - Style4 2 3 4 7" xfId="32516" xr:uid="{00000000-0005-0000-0000-0000157F0000}"/>
    <cellStyle name="TotRow - Style4 2 3 4 7 2" xfId="32517" xr:uid="{00000000-0005-0000-0000-0000167F0000}"/>
    <cellStyle name="TotRow - Style4 2 3 4 8" xfId="32518" xr:uid="{00000000-0005-0000-0000-0000177F0000}"/>
    <cellStyle name="TotRow - Style4 2 3 4 9" xfId="32519" xr:uid="{00000000-0005-0000-0000-0000187F0000}"/>
    <cellStyle name="TotRow - Style4 2 3 5" xfId="32520" xr:uid="{00000000-0005-0000-0000-0000197F0000}"/>
    <cellStyle name="TotRow - Style4 2 3 5 2" xfId="32521" xr:uid="{00000000-0005-0000-0000-00001A7F0000}"/>
    <cellStyle name="TotRow - Style4 2 3 5 3" xfId="32522" xr:uid="{00000000-0005-0000-0000-00001B7F0000}"/>
    <cellStyle name="TotRow - Style4 2 3 6" xfId="32523" xr:uid="{00000000-0005-0000-0000-00001C7F0000}"/>
    <cellStyle name="TotRow - Style4 2 3 6 2" xfId="32524" xr:uid="{00000000-0005-0000-0000-00001D7F0000}"/>
    <cellStyle name="TotRow - Style4 2 3 7" xfId="32525" xr:uid="{00000000-0005-0000-0000-00001E7F0000}"/>
    <cellStyle name="TotRow - Style4 2 3 7 2" xfId="32526" xr:uid="{00000000-0005-0000-0000-00001F7F0000}"/>
    <cellStyle name="TotRow - Style4 2 3 8" xfId="32527" xr:uid="{00000000-0005-0000-0000-0000207F0000}"/>
    <cellStyle name="TotRow - Style4 2 3 8 2" xfId="32528" xr:uid="{00000000-0005-0000-0000-0000217F0000}"/>
    <cellStyle name="TotRow - Style4 2 3 9" xfId="32529" xr:uid="{00000000-0005-0000-0000-0000227F0000}"/>
    <cellStyle name="TotRow - Style4 2 3 9 2" xfId="32530" xr:uid="{00000000-0005-0000-0000-0000237F0000}"/>
    <cellStyle name="TotRow - Style4 2 4" xfId="32531" xr:uid="{00000000-0005-0000-0000-0000247F0000}"/>
    <cellStyle name="TotRow - Style4 2 4 10" xfId="32532" xr:uid="{00000000-0005-0000-0000-0000257F0000}"/>
    <cellStyle name="TotRow - Style4 2 4 11" xfId="32533" xr:uid="{00000000-0005-0000-0000-0000267F0000}"/>
    <cellStyle name="TotRow - Style4 2 4 2" xfId="32534" xr:uid="{00000000-0005-0000-0000-0000277F0000}"/>
    <cellStyle name="TotRow - Style4 2 4 2 2" xfId="32535" xr:uid="{00000000-0005-0000-0000-0000287F0000}"/>
    <cellStyle name="TotRow - Style4 2 4 2 2 2" xfId="32536" xr:uid="{00000000-0005-0000-0000-0000297F0000}"/>
    <cellStyle name="TotRow - Style4 2 4 2 2 2 2" xfId="32537" xr:uid="{00000000-0005-0000-0000-00002A7F0000}"/>
    <cellStyle name="TotRow - Style4 2 4 2 2 2 2 2" xfId="32538" xr:uid="{00000000-0005-0000-0000-00002B7F0000}"/>
    <cellStyle name="TotRow - Style4 2 4 2 2 2 3" xfId="32539" xr:uid="{00000000-0005-0000-0000-00002C7F0000}"/>
    <cellStyle name="TotRow - Style4 2 4 2 2 2 3 2" xfId="32540" xr:uid="{00000000-0005-0000-0000-00002D7F0000}"/>
    <cellStyle name="TotRow - Style4 2 4 2 2 2 4" xfId="32541" xr:uid="{00000000-0005-0000-0000-00002E7F0000}"/>
    <cellStyle name="TotRow - Style4 2 4 2 2 3" xfId="32542" xr:uid="{00000000-0005-0000-0000-00002F7F0000}"/>
    <cellStyle name="TotRow - Style4 2 4 2 2 3 2" xfId="32543" xr:uid="{00000000-0005-0000-0000-0000307F0000}"/>
    <cellStyle name="TotRow - Style4 2 4 2 2 4" xfId="32544" xr:uid="{00000000-0005-0000-0000-0000317F0000}"/>
    <cellStyle name="TotRow - Style4 2 4 2 2 4 2" xfId="32545" xr:uid="{00000000-0005-0000-0000-0000327F0000}"/>
    <cellStyle name="TotRow - Style4 2 4 2 2 5" xfId="32546" xr:uid="{00000000-0005-0000-0000-0000337F0000}"/>
    <cellStyle name="TotRow - Style4 2 4 2 2 5 2" xfId="32547" xr:uid="{00000000-0005-0000-0000-0000347F0000}"/>
    <cellStyle name="TotRow - Style4 2 4 2 2 6" xfId="32548" xr:uid="{00000000-0005-0000-0000-0000357F0000}"/>
    <cellStyle name="TotRow - Style4 2 4 2 3" xfId="32549" xr:uid="{00000000-0005-0000-0000-0000367F0000}"/>
    <cellStyle name="TotRow - Style4 2 4 2 3 2" xfId="32550" xr:uid="{00000000-0005-0000-0000-0000377F0000}"/>
    <cellStyle name="TotRow - Style4 2 4 2 3 2 2" xfId="32551" xr:uid="{00000000-0005-0000-0000-0000387F0000}"/>
    <cellStyle name="TotRow - Style4 2 4 2 3 3" xfId="32552" xr:uid="{00000000-0005-0000-0000-0000397F0000}"/>
    <cellStyle name="TotRow - Style4 2 4 2 3 3 2" xfId="32553" xr:uid="{00000000-0005-0000-0000-00003A7F0000}"/>
    <cellStyle name="TotRow - Style4 2 4 2 3 4" xfId="32554" xr:uid="{00000000-0005-0000-0000-00003B7F0000}"/>
    <cellStyle name="TotRow - Style4 2 4 2 3 5" xfId="32555" xr:uid="{00000000-0005-0000-0000-00003C7F0000}"/>
    <cellStyle name="TotRow - Style4 2 4 2 4" xfId="32556" xr:uid="{00000000-0005-0000-0000-00003D7F0000}"/>
    <cellStyle name="TotRow - Style4 2 4 2 4 2" xfId="32557" xr:uid="{00000000-0005-0000-0000-00003E7F0000}"/>
    <cellStyle name="TotRow - Style4 2 4 2 5" xfId="32558" xr:uid="{00000000-0005-0000-0000-00003F7F0000}"/>
    <cellStyle name="TotRow - Style4 2 4 2 5 2" xfId="32559" xr:uid="{00000000-0005-0000-0000-0000407F0000}"/>
    <cellStyle name="TotRow - Style4 2 4 2 6" xfId="32560" xr:uid="{00000000-0005-0000-0000-0000417F0000}"/>
    <cellStyle name="TotRow - Style4 2 4 2 6 2" xfId="32561" xr:uid="{00000000-0005-0000-0000-0000427F0000}"/>
    <cellStyle name="TotRow - Style4 2 4 2 7" xfId="32562" xr:uid="{00000000-0005-0000-0000-0000437F0000}"/>
    <cellStyle name="TotRow - Style4 2 4 2 7 2" xfId="32563" xr:uid="{00000000-0005-0000-0000-0000447F0000}"/>
    <cellStyle name="TotRow - Style4 2 4 2 8" xfId="32564" xr:uid="{00000000-0005-0000-0000-0000457F0000}"/>
    <cellStyle name="TotRow - Style4 2 4 2 8 2" xfId="32565" xr:uid="{00000000-0005-0000-0000-0000467F0000}"/>
    <cellStyle name="TotRow - Style4 2 4 2 9" xfId="32566" xr:uid="{00000000-0005-0000-0000-0000477F0000}"/>
    <cellStyle name="TotRow - Style4 2 4 3" xfId="32567" xr:uid="{00000000-0005-0000-0000-0000487F0000}"/>
    <cellStyle name="TotRow - Style4 2 4 3 2" xfId="32568" xr:uid="{00000000-0005-0000-0000-0000497F0000}"/>
    <cellStyle name="TotRow - Style4 2 4 3 2 2" xfId="32569" xr:uid="{00000000-0005-0000-0000-00004A7F0000}"/>
    <cellStyle name="TotRow - Style4 2 4 3 2 2 2" xfId="32570" xr:uid="{00000000-0005-0000-0000-00004B7F0000}"/>
    <cellStyle name="TotRow - Style4 2 4 3 2 3" xfId="32571" xr:uid="{00000000-0005-0000-0000-00004C7F0000}"/>
    <cellStyle name="TotRow - Style4 2 4 3 2 3 2" xfId="32572" xr:uid="{00000000-0005-0000-0000-00004D7F0000}"/>
    <cellStyle name="TotRow - Style4 2 4 3 2 4" xfId="32573" xr:uid="{00000000-0005-0000-0000-00004E7F0000}"/>
    <cellStyle name="TotRow - Style4 2 4 3 2 4 2" xfId="32574" xr:uid="{00000000-0005-0000-0000-00004F7F0000}"/>
    <cellStyle name="TotRow - Style4 2 4 3 2 5" xfId="32575" xr:uid="{00000000-0005-0000-0000-0000507F0000}"/>
    <cellStyle name="TotRow - Style4 2 4 3 3" xfId="32576" xr:uid="{00000000-0005-0000-0000-0000517F0000}"/>
    <cellStyle name="TotRow - Style4 2 4 3 3 2" xfId="32577" xr:uid="{00000000-0005-0000-0000-0000527F0000}"/>
    <cellStyle name="TotRow - Style4 2 4 3 4" xfId="32578" xr:uid="{00000000-0005-0000-0000-0000537F0000}"/>
    <cellStyle name="TotRow - Style4 2 4 3 4 2" xfId="32579" xr:uid="{00000000-0005-0000-0000-0000547F0000}"/>
    <cellStyle name="TotRow - Style4 2 4 3 5" xfId="32580" xr:uid="{00000000-0005-0000-0000-0000557F0000}"/>
    <cellStyle name="TotRow - Style4 2 4 3 5 2" xfId="32581" xr:uid="{00000000-0005-0000-0000-0000567F0000}"/>
    <cellStyle name="TotRow - Style4 2 4 3 6" xfId="32582" xr:uid="{00000000-0005-0000-0000-0000577F0000}"/>
    <cellStyle name="TotRow - Style4 2 4 3 6 2" xfId="32583" xr:uid="{00000000-0005-0000-0000-0000587F0000}"/>
    <cellStyle name="TotRow - Style4 2 4 3 7" xfId="32584" xr:uid="{00000000-0005-0000-0000-0000597F0000}"/>
    <cellStyle name="TotRow - Style4 2 4 4" xfId="32585" xr:uid="{00000000-0005-0000-0000-00005A7F0000}"/>
    <cellStyle name="TotRow - Style4 2 4 4 2" xfId="32586" xr:uid="{00000000-0005-0000-0000-00005B7F0000}"/>
    <cellStyle name="TotRow - Style4 2 4 4 2 2" xfId="32587" xr:uid="{00000000-0005-0000-0000-00005C7F0000}"/>
    <cellStyle name="TotRow - Style4 2 4 4 3" xfId="32588" xr:uid="{00000000-0005-0000-0000-00005D7F0000}"/>
    <cellStyle name="TotRow - Style4 2 4 4 3 2" xfId="32589" xr:uid="{00000000-0005-0000-0000-00005E7F0000}"/>
    <cellStyle name="TotRow - Style4 2 4 4 4" xfId="32590" xr:uid="{00000000-0005-0000-0000-00005F7F0000}"/>
    <cellStyle name="TotRow - Style4 2 4 4 4 2" xfId="32591" xr:uid="{00000000-0005-0000-0000-0000607F0000}"/>
    <cellStyle name="TotRow - Style4 2 4 4 5" xfId="32592" xr:uid="{00000000-0005-0000-0000-0000617F0000}"/>
    <cellStyle name="TotRow - Style4 2 4 4 6" xfId="32593" xr:uid="{00000000-0005-0000-0000-0000627F0000}"/>
    <cellStyle name="TotRow - Style4 2 4 5" xfId="32594" xr:uid="{00000000-0005-0000-0000-0000637F0000}"/>
    <cellStyle name="TotRow - Style4 2 4 5 2" xfId="32595" xr:uid="{00000000-0005-0000-0000-0000647F0000}"/>
    <cellStyle name="TotRow - Style4 2 4 5 3" xfId="32596" xr:uid="{00000000-0005-0000-0000-0000657F0000}"/>
    <cellStyle name="TotRow - Style4 2 4 6" xfId="32597" xr:uid="{00000000-0005-0000-0000-0000667F0000}"/>
    <cellStyle name="TotRow - Style4 2 4 6 2" xfId="32598" xr:uid="{00000000-0005-0000-0000-0000677F0000}"/>
    <cellStyle name="TotRow - Style4 2 4 7" xfId="32599" xr:uid="{00000000-0005-0000-0000-0000687F0000}"/>
    <cellStyle name="TotRow - Style4 2 4 7 2" xfId="32600" xr:uid="{00000000-0005-0000-0000-0000697F0000}"/>
    <cellStyle name="TotRow - Style4 2 4 8" xfId="32601" xr:uid="{00000000-0005-0000-0000-00006A7F0000}"/>
    <cellStyle name="TotRow - Style4 2 4 8 2" xfId="32602" xr:uid="{00000000-0005-0000-0000-00006B7F0000}"/>
    <cellStyle name="TotRow - Style4 2 4 9" xfId="32603" xr:uid="{00000000-0005-0000-0000-00006C7F0000}"/>
    <cellStyle name="TotRow - Style4 2 5" xfId="32604" xr:uid="{00000000-0005-0000-0000-00006D7F0000}"/>
    <cellStyle name="TotRow - Style4 2 5 10" xfId="32605" xr:uid="{00000000-0005-0000-0000-00006E7F0000}"/>
    <cellStyle name="TotRow - Style4 2 5 10 2" xfId="32606" xr:uid="{00000000-0005-0000-0000-00006F7F0000}"/>
    <cellStyle name="TotRow - Style4 2 5 11" xfId="32607" xr:uid="{00000000-0005-0000-0000-0000707F0000}"/>
    <cellStyle name="TotRow - Style4 2 5 2" xfId="32608" xr:uid="{00000000-0005-0000-0000-0000717F0000}"/>
    <cellStyle name="TotRow - Style4 2 5 2 2" xfId="32609" xr:uid="{00000000-0005-0000-0000-0000727F0000}"/>
    <cellStyle name="TotRow - Style4 2 5 2 2 2" xfId="32610" xr:uid="{00000000-0005-0000-0000-0000737F0000}"/>
    <cellStyle name="TotRow - Style4 2 5 2 2 2 2" xfId="32611" xr:uid="{00000000-0005-0000-0000-0000747F0000}"/>
    <cellStyle name="TotRow - Style4 2 5 2 2 3" xfId="32612" xr:uid="{00000000-0005-0000-0000-0000757F0000}"/>
    <cellStyle name="TotRow - Style4 2 5 2 2 3 2" xfId="32613" xr:uid="{00000000-0005-0000-0000-0000767F0000}"/>
    <cellStyle name="TotRow - Style4 2 5 2 2 4" xfId="32614" xr:uid="{00000000-0005-0000-0000-0000777F0000}"/>
    <cellStyle name="TotRow - Style4 2 5 2 3" xfId="32615" xr:uid="{00000000-0005-0000-0000-0000787F0000}"/>
    <cellStyle name="TotRow - Style4 2 5 2 3 2" xfId="32616" xr:uid="{00000000-0005-0000-0000-0000797F0000}"/>
    <cellStyle name="TotRow - Style4 2 5 2 4" xfId="32617" xr:uid="{00000000-0005-0000-0000-00007A7F0000}"/>
    <cellStyle name="TotRow - Style4 2 5 2 4 2" xfId="32618" xr:uid="{00000000-0005-0000-0000-00007B7F0000}"/>
    <cellStyle name="TotRow - Style4 2 5 2 5" xfId="32619" xr:uid="{00000000-0005-0000-0000-00007C7F0000}"/>
    <cellStyle name="TotRow - Style4 2 5 2 5 2" xfId="32620" xr:uid="{00000000-0005-0000-0000-00007D7F0000}"/>
    <cellStyle name="TotRow - Style4 2 5 2 6" xfId="32621" xr:uid="{00000000-0005-0000-0000-00007E7F0000}"/>
    <cellStyle name="TotRow - Style4 2 5 2 6 2" xfId="32622" xr:uid="{00000000-0005-0000-0000-00007F7F0000}"/>
    <cellStyle name="TotRow - Style4 2 5 2 7" xfId="32623" xr:uid="{00000000-0005-0000-0000-0000807F0000}"/>
    <cellStyle name="TotRow - Style4 2 5 2 7 2" xfId="32624" xr:uid="{00000000-0005-0000-0000-0000817F0000}"/>
    <cellStyle name="TotRow - Style4 2 5 2 8" xfId="32625" xr:uid="{00000000-0005-0000-0000-0000827F0000}"/>
    <cellStyle name="TotRow - Style4 2 5 3" xfId="32626" xr:uid="{00000000-0005-0000-0000-0000837F0000}"/>
    <cellStyle name="TotRow - Style4 2 5 3 2" xfId="32627" xr:uid="{00000000-0005-0000-0000-0000847F0000}"/>
    <cellStyle name="TotRow - Style4 2 5 3 2 2" xfId="32628" xr:uid="{00000000-0005-0000-0000-0000857F0000}"/>
    <cellStyle name="TotRow - Style4 2 5 3 3" xfId="32629" xr:uid="{00000000-0005-0000-0000-0000867F0000}"/>
    <cellStyle name="TotRow - Style4 2 5 3 3 2" xfId="32630" xr:uid="{00000000-0005-0000-0000-0000877F0000}"/>
    <cellStyle name="TotRow - Style4 2 5 3 4" xfId="32631" xr:uid="{00000000-0005-0000-0000-0000887F0000}"/>
    <cellStyle name="TotRow - Style4 2 5 3 4 2" xfId="32632" xr:uid="{00000000-0005-0000-0000-0000897F0000}"/>
    <cellStyle name="TotRow - Style4 2 5 3 5" xfId="32633" xr:uid="{00000000-0005-0000-0000-00008A7F0000}"/>
    <cellStyle name="TotRow - Style4 2 5 3 6" xfId="32634" xr:uid="{00000000-0005-0000-0000-00008B7F0000}"/>
    <cellStyle name="TotRow - Style4 2 5 4" xfId="32635" xr:uid="{00000000-0005-0000-0000-00008C7F0000}"/>
    <cellStyle name="TotRow - Style4 2 5 4 2" xfId="32636" xr:uid="{00000000-0005-0000-0000-00008D7F0000}"/>
    <cellStyle name="TotRow - Style4 2 5 4 3" xfId="32637" xr:uid="{00000000-0005-0000-0000-00008E7F0000}"/>
    <cellStyle name="TotRow - Style4 2 5 5" xfId="32638" xr:uid="{00000000-0005-0000-0000-00008F7F0000}"/>
    <cellStyle name="TotRow - Style4 2 5 5 2" xfId="32639" xr:uid="{00000000-0005-0000-0000-0000907F0000}"/>
    <cellStyle name="TotRow - Style4 2 5 6" xfId="32640" xr:uid="{00000000-0005-0000-0000-0000917F0000}"/>
    <cellStyle name="TotRow - Style4 2 5 6 2" xfId="32641" xr:uid="{00000000-0005-0000-0000-0000927F0000}"/>
    <cellStyle name="TotRow - Style4 2 5 7" xfId="32642" xr:uid="{00000000-0005-0000-0000-0000937F0000}"/>
    <cellStyle name="TotRow - Style4 2 5 7 2" xfId="32643" xr:uid="{00000000-0005-0000-0000-0000947F0000}"/>
    <cellStyle name="TotRow - Style4 2 5 8" xfId="32644" xr:uid="{00000000-0005-0000-0000-0000957F0000}"/>
    <cellStyle name="TotRow - Style4 2 5 8 2" xfId="32645" xr:uid="{00000000-0005-0000-0000-0000967F0000}"/>
    <cellStyle name="TotRow - Style4 2 5 9" xfId="32646" xr:uid="{00000000-0005-0000-0000-0000977F0000}"/>
    <cellStyle name="TotRow - Style4 2 5 9 2" xfId="32647" xr:uid="{00000000-0005-0000-0000-0000987F0000}"/>
    <cellStyle name="TotRow - Style4 2 6" xfId="32648" xr:uid="{00000000-0005-0000-0000-0000997F0000}"/>
    <cellStyle name="TotRow - Style4 2 6 2" xfId="32649" xr:uid="{00000000-0005-0000-0000-00009A7F0000}"/>
    <cellStyle name="TotRow - Style4 2 6 2 2" xfId="32650" xr:uid="{00000000-0005-0000-0000-00009B7F0000}"/>
    <cellStyle name="TotRow - Style4 2 6 2 2 2" xfId="32651" xr:uid="{00000000-0005-0000-0000-00009C7F0000}"/>
    <cellStyle name="TotRow - Style4 2 6 2 3" xfId="32652" xr:uid="{00000000-0005-0000-0000-00009D7F0000}"/>
    <cellStyle name="TotRow - Style4 2 6 2 3 2" xfId="32653" xr:uid="{00000000-0005-0000-0000-00009E7F0000}"/>
    <cellStyle name="TotRow - Style4 2 6 2 4" xfId="32654" xr:uid="{00000000-0005-0000-0000-00009F7F0000}"/>
    <cellStyle name="TotRow - Style4 2 6 2 5" xfId="32655" xr:uid="{00000000-0005-0000-0000-0000A07F0000}"/>
    <cellStyle name="TotRow - Style4 2 6 3" xfId="32656" xr:uid="{00000000-0005-0000-0000-0000A17F0000}"/>
    <cellStyle name="TotRow - Style4 2 6 3 2" xfId="32657" xr:uid="{00000000-0005-0000-0000-0000A27F0000}"/>
    <cellStyle name="TotRow - Style4 2 6 4" xfId="32658" xr:uid="{00000000-0005-0000-0000-0000A37F0000}"/>
    <cellStyle name="TotRow - Style4 2 6 4 2" xfId="32659" xr:uid="{00000000-0005-0000-0000-0000A47F0000}"/>
    <cellStyle name="TotRow - Style4 2 6 5" xfId="32660" xr:uid="{00000000-0005-0000-0000-0000A57F0000}"/>
    <cellStyle name="TotRow - Style4 2 6 5 2" xfId="32661" xr:uid="{00000000-0005-0000-0000-0000A67F0000}"/>
    <cellStyle name="TotRow - Style4 2 6 6" xfId="32662" xr:uid="{00000000-0005-0000-0000-0000A77F0000}"/>
    <cellStyle name="TotRow - Style4 2 6 6 2" xfId="32663" xr:uid="{00000000-0005-0000-0000-0000A87F0000}"/>
    <cellStyle name="TotRow - Style4 2 6 7" xfId="32664" xr:uid="{00000000-0005-0000-0000-0000A97F0000}"/>
    <cellStyle name="TotRow - Style4 2 6 7 2" xfId="32665" xr:uid="{00000000-0005-0000-0000-0000AA7F0000}"/>
    <cellStyle name="TotRow - Style4 2 6 8" xfId="32666" xr:uid="{00000000-0005-0000-0000-0000AB7F0000}"/>
    <cellStyle name="TotRow - Style4 2 7" xfId="32667" xr:uid="{00000000-0005-0000-0000-0000AC7F0000}"/>
    <cellStyle name="TotRow - Style4 2 7 2" xfId="32668" xr:uid="{00000000-0005-0000-0000-0000AD7F0000}"/>
    <cellStyle name="TotRow - Style4 2 7 3" xfId="32669" xr:uid="{00000000-0005-0000-0000-0000AE7F0000}"/>
    <cellStyle name="TotRow - Style4 2 8" xfId="32670" xr:uid="{00000000-0005-0000-0000-0000AF7F0000}"/>
    <cellStyle name="TotRow - Style4 2 8 2" xfId="32671" xr:uid="{00000000-0005-0000-0000-0000B07F0000}"/>
    <cellStyle name="TotRow - Style4 2 9" xfId="32672" xr:uid="{00000000-0005-0000-0000-0000B17F0000}"/>
    <cellStyle name="TotRow - Style4 3" xfId="32673" xr:uid="{00000000-0005-0000-0000-0000B27F0000}"/>
    <cellStyle name="TotRow - Style4 3 10" xfId="32674" xr:uid="{00000000-0005-0000-0000-0000B37F0000}"/>
    <cellStyle name="TotRow - Style4 3 11" xfId="32675" xr:uid="{00000000-0005-0000-0000-0000B47F0000}"/>
    <cellStyle name="TotRow - Style4 3 12" xfId="32676" xr:uid="{00000000-0005-0000-0000-0000B57F0000}"/>
    <cellStyle name="TotRow - Style4 3 13" xfId="32677" xr:uid="{00000000-0005-0000-0000-0000B67F0000}"/>
    <cellStyle name="TotRow - Style4 3 2" xfId="32678" xr:uid="{00000000-0005-0000-0000-0000B77F0000}"/>
    <cellStyle name="TotRow - Style4 3 2 10" xfId="32679" xr:uid="{00000000-0005-0000-0000-0000B87F0000}"/>
    <cellStyle name="TotRow - Style4 3 2 10 2" xfId="32680" xr:uid="{00000000-0005-0000-0000-0000B97F0000}"/>
    <cellStyle name="TotRow - Style4 3 2 10 2 2" xfId="32681" xr:uid="{00000000-0005-0000-0000-0000BA7F0000}"/>
    <cellStyle name="TotRow - Style4 3 2 10 2 3" xfId="32682" xr:uid="{00000000-0005-0000-0000-0000BB7F0000}"/>
    <cellStyle name="TotRow - Style4 3 2 10 2 4" xfId="32683" xr:uid="{00000000-0005-0000-0000-0000BC7F0000}"/>
    <cellStyle name="TotRow - Style4 3 2 10 2 5" xfId="32684" xr:uid="{00000000-0005-0000-0000-0000BD7F0000}"/>
    <cellStyle name="TotRow - Style4 3 2 10 2 6" xfId="32685" xr:uid="{00000000-0005-0000-0000-0000BE7F0000}"/>
    <cellStyle name="TotRow - Style4 3 2 10 3" xfId="32686" xr:uid="{00000000-0005-0000-0000-0000BF7F0000}"/>
    <cellStyle name="TotRow - Style4 3 2 10 3 2" xfId="32687" xr:uid="{00000000-0005-0000-0000-0000C07F0000}"/>
    <cellStyle name="TotRow - Style4 3 2 10 3 3" xfId="32688" xr:uid="{00000000-0005-0000-0000-0000C17F0000}"/>
    <cellStyle name="TotRow - Style4 3 2 10 3 4" xfId="32689" xr:uid="{00000000-0005-0000-0000-0000C27F0000}"/>
    <cellStyle name="TotRow - Style4 3 2 10 3 5" xfId="32690" xr:uid="{00000000-0005-0000-0000-0000C37F0000}"/>
    <cellStyle name="TotRow - Style4 3 2 10 3 6" xfId="32691" xr:uid="{00000000-0005-0000-0000-0000C47F0000}"/>
    <cellStyle name="TotRow - Style4 3 2 10 4" xfId="32692" xr:uid="{00000000-0005-0000-0000-0000C57F0000}"/>
    <cellStyle name="TotRow - Style4 3 2 10 5" xfId="32693" xr:uid="{00000000-0005-0000-0000-0000C67F0000}"/>
    <cellStyle name="TotRow - Style4 3 2 10 6" xfId="32694" xr:uid="{00000000-0005-0000-0000-0000C77F0000}"/>
    <cellStyle name="TotRow - Style4 3 2 10 7" xfId="32695" xr:uid="{00000000-0005-0000-0000-0000C87F0000}"/>
    <cellStyle name="TotRow - Style4 3 2 10 8" xfId="32696" xr:uid="{00000000-0005-0000-0000-0000C97F0000}"/>
    <cellStyle name="TotRow - Style4 3 2 11" xfId="32697" xr:uid="{00000000-0005-0000-0000-0000CA7F0000}"/>
    <cellStyle name="TotRow - Style4 3 2 11 2" xfId="32698" xr:uid="{00000000-0005-0000-0000-0000CB7F0000}"/>
    <cellStyle name="TotRow - Style4 3 2 11 3" xfId="32699" xr:uid="{00000000-0005-0000-0000-0000CC7F0000}"/>
    <cellStyle name="TotRow - Style4 3 2 11 4" xfId="32700" xr:uid="{00000000-0005-0000-0000-0000CD7F0000}"/>
    <cellStyle name="TotRow - Style4 3 2 11 5" xfId="32701" xr:uid="{00000000-0005-0000-0000-0000CE7F0000}"/>
    <cellStyle name="TotRow - Style4 3 2 11 6" xfId="32702" xr:uid="{00000000-0005-0000-0000-0000CF7F0000}"/>
    <cellStyle name="TotRow - Style4 3 2 12" xfId="32703" xr:uid="{00000000-0005-0000-0000-0000D07F0000}"/>
    <cellStyle name="TotRow - Style4 3 2 12 2" xfId="32704" xr:uid="{00000000-0005-0000-0000-0000D17F0000}"/>
    <cellStyle name="TotRow - Style4 3 2 12 3" xfId="32705" xr:uid="{00000000-0005-0000-0000-0000D27F0000}"/>
    <cellStyle name="TotRow - Style4 3 2 12 4" xfId="32706" xr:uid="{00000000-0005-0000-0000-0000D37F0000}"/>
    <cellStyle name="TotRow - Style4 3 2 12 5" xfId="32707" xr:uid="{00000000-0005-0000-0000-0000D47F0000}"/>
    <cellStyle name="TotRow - Style4 3 2 12 6" xfId="32708" xr:uid="{00000000-0005-0000-0000-0000D57F0000}"/>
    <cellStyle name="TotRow - Style4 3 2 13" xfId="32709" xr:uid="{00000000-0005-0000-0000-0000D67F0000}"/>
    <cellStyle name="TotRow - Style4 3 2 14" xfId="32710" xr:uid="{00000000-0005-0000-0000-0000D77F0000}"/>
    <cellStyle name="TotRow - Style4 3 2 15" xfId="32711" xr:uid="{00000000-0005-0000-0000-0000D87F0000}"/>
    <cellStyle name="TotRow - Style4 3 2 16" xfId="32712" xr:uid="{00000000-0005-0000-0000-0000D97F0000}"/>
    <cellStyle name="TotRow - Style4 3 2 17" xfId="32713" xr:uid="{00000000-0005-0000-0000-0000DA7F0000}"/>
    <cellStyle name="TotRow - Style4 3 2 18" xfId="32714" xr:uid="{00000000-0005-0000-0000-0000DB7F0000}"/>
    <cellStyle name="TotRow - Style4 3 2 19" xfId="32715" xr:uid="{00000000-0005-0000-0000-0000DC7F0000}"/>
    <cellStyle name="TotRow - Style4 3 2 2" xfId="32716" xr:uid="{00000000-0005-0000-0000-0000DD7F0000}"/>
    <cellStyle name="TotRow - Style4 3 2 2 2" xfId="32717" xr:uid="{00000000-0005-0000-0000-0000DE7F0000}"/>
    <cellStyle name="TotRow - Style4 3 2 2 2 2" xfId="32718" xr:uid="{00000000-0005-0000-0000-0000DF7F0000}"/>
    <cellStyle name="TotRow - Style4 3 2 2 2 2 2" xfId="32719" xr:uid="{00000000-0005-0000-0000-0000E07F0000}"/>
    <cellStyle name="TotRow - Style4 3 2 2 2 2 2 2" xfId="32720" xr:uid="{00000000-0005-0000-0000-0000E17F0000}"/>
    <cellStyle name="TotRow - Style4 3 2 2 2 2 3" xfId="32721" xr:uid="{00000000-0005-0000-0000-0000E27F0000}"/>
    <cellStyle name="TotRow - Style4 3 2 2 2 2 3 2" xfId="32722" xr:uid="{00000000-0005-0000-0000-0000E37F0000}"/>
    <cellStyle name="TotRow - Style4 3 2 2 2 2 4" xfId="32723" xr:uid="{00000000-0005-0000-0000-0000E47F0000}"/>
    <cellStyle name="TotRow - Style4 3 2 2 2 2 4 2" xfId="32724" xr:uid="{00000000-0005-0000-0000-0000E57F0000}"/>
    <cellStyle name="TotRow - Style4 3 2 2 2 2 5" xfId="32725" xr:uid="{00000000-0005-0000-0000-0000E67F0000}"/>
    <cellStyle name="TotRow - Style4 3 2 2 2 2 5 2" xfId="32726" xr:uid="{00000000-0005-0000-0000-0000E77F0000}"/>
    <cellStyle name="TotRow - Style4 3 2 2 2 2 6" xfId="32727" xr:uid="{00000000-0005-0000-0000-0000E87F0000}"/>
    <cellStyle name="TotRow - Style4 3 2 2 2 2 7" xfId="32728" xr:uid="{00000000-0005-0000-0000-0000E97F0000}"/>
    <cellStyle name="TotRow - Style4 3 2 2 2 3" xfId="32729" xr:uid="{00000000-0005-0000-0000-0000EA7F0000}"/>
    <cellStyle name="TotRow - Style4 3 2 2 2 3 2" xfId="32730" xr:uid="{00000000-0005-0000-0000-0000EB7F0000}"/>
    <cellStyle name="TotRow - Style4 3 2 2 2 4" xfId="32731" xr:uid="{00000000-0005-0000-0000-0000EC7F0000}"/>
    <cellStyle name="TotRow - Style4 3 2 2 2 4 2" xfId="32732" xr:uid="{00000000-0005-0000-0000-0000ED7F0000}"/>
    <cellStyle name="TotRow - Style4 3 2 2 2 5" xfId="32733" xr:uid="{00000000-0005-0000-0000-0000EE7F0000}"/>
    <cellStyle name="TotRow - Style4 3 2 2 2 5 2" xfId="32734" xr:uid="{00000000-0005-0000-0000-0000EF7F0000}"/>
    <cellStyle name="TotRow - Style4 3 2 2 2 6" xfId="32735" xr:uid="{00000000-0005-0000-0000-0000F07F0000}"/>
    <cellStyle name="TotRow - Style4 3 2 2 3" xfId="32736" xr:uid="{00000000-0005-0000-0000-0000F17F0000}"/>
    <cellStyle name="TotRow - Style4 3 2 2 3 2" xfId="32737" xr:uid="{00000000-0005-0000-0000-0000F27F0000}"/>
    <cellStyle name="TotRow - Style4 3 2 2 3 2 2" xfId="32738" xr:uid="{00000000-0005-0000-0000-0000F37F0000}"/>
    <cellStyle name="TotRow - Style4 3 2 2 3 2 2 2" xfId="32739" xr:uid="{00000000-0005-0000-0000-0000F47F0000}"/>
    <cellStyle name="TotRow - Style4 3 2 2 3 2 3" xfId="32740" xr:uid="{00000000-0005-0000-0000-0000F57F0000}"/>
    <cellStyle name="TotRow - Style4 3 2 2 3 2 3 2" xfId="32741" xr:uid="{00000000-0005-0000-0000-0000F67F0000}"/>
    <cellStyle name="TotRow - Style4 3 2 2 3 2 4" xfId="32742" xr:uid="{00000000-0005-0000-0000-0000F77F0000}"/>
    <cellStyle name="TotRow - Style4 3 2 2 3 3" xfId="32743" xr:uid="{00000000-0005-0000-0000-0000F87F0000}"/>
    <cellStyle name="TotRow - Style4 3 2 2 3 3 2" xfId="32744" xr:uid="{00000000-0005-0000-0000-0000F97F0000}"/>
    <cellStyle name="TotRow - Style4 3 2 2 3 4" xfId="32745" xr:uid="{00000000-0005-0000-0000-0000FA7F0000}"/>
    <cellStyle name="TotRow - Style4 3 2 2 3 4 2" xfId="32746" xr:uid="{00000000-0005-0000-0000-0000FB7F0000}"/>
    <cellStyle name="TotRow - Style4 3 2 2 3 5" xfId="32747" xr:uid="{00000000-0005-0000-0000-0000FC7F0000}"/>
    <cellStyle name="TotRow - Style4 3 2 2 3 5 2" xfId="32748" xr:uid="{00000000-0005-0000-0000-0000FD7F0000}"/>
    <cellStyle name="TotRow - Style4 3 2 2 3 6" xfId="32749" xr:uid="{00000000-0005-0000-0000-0000FE7F0000}"/>
    <cellStyle name="TotRow - Style4 3 2 2 4" xfId="32750" xr:uid="{00000000-0005-0000-0000-0000FF7F0000}"/>
    <cellStyle name="TotRow - Style4 3 2 2 4 2" xfId="32751" xr:uid="{00000000-0005-0000-0000-000000800000}"/>
    <cellStyle name="TotRow - Style4 3 2 2 5" xfId="32752" xr:uid="{00000000-0005-0000-0000-000001800000}"/>
    <cellStyle name="TotRow - Style4 3 2 2 5 2" xfId="32753" xr:uid="{00000000-0005-0000-0000-000002800000}"/>
    <cellStyle name="TotRow - Style4 3 2 2 6" xfId="32754" xr:uid="{00000000-0005-0000-0000-000003800000}"/>
    <cellStyle name="TotRow - Style4 3 2 2 7" xfId="32755" xr:uid="{00000000-0005-0000-0000-000004800000}"/>
    <cellStyle name="TotRow - Style4 3 2 2 8" xfId="32756" xr:uid="{00000000-0005-0000-0000-000005800000}"/>
    <cellStyle name="TotRow - Style4 3 2 20" xfId="32757" xr:uid="{00000000-0005-0000-0000-000006800000}"/>
    <cellStyle name="TotRow - Style4 3 2 3" xfId="32758" xr:uid="{00000000-0005-0000-0000-000007800000}"/>
    <cellStyle name="TotRow - Style4 3 2 3 2" xfId="32759" xr:uid="{00000000-0005-0000-0000-000008800000}"/>
    <cellStyle name="TotRow - Style4 3 2 3 2 2" xfId="32760" xr:uid="{00000000-0005-0000-0000-000009800000}"/>
    <cellStyle name="TotRow - Style4 3 2 3 2 2 2" xfId="32761" xr:uid="{00000000-0005-0000-0000-00000A800000}"/>
    <cellStyle name="TotRow - Style4 3 2 3 2 3" xfId="32762" xr:uid="{00000000-0005-0000-0000-00000B800000}"/>
    <cellStyle name="TotRow - Style4 3 2 3 2 3 2" xfId="32763" xr:uid="{00000000-0005-0000-0000-00000C800000}"/>
    <cellStyle name="TotRow - Style4 3 2 3 2 4" xfId="32764" xr:uid="{00000000-0005-0000-0000-00000D800000}"/>
    <cellStyle name="TotRow - Style4 3 2 3 2 4 2" xfId="32765" xr:uid="{00000000-0005-0000-0000-00000E800000}"/>
    <cellStyle name="TotRow - Style4 3 2 3 2 5" xfId="32766" xr:uid="{00000000-0005-0000-0000-00000F800000}"/>
    <cellStyle name="TotRow - Style4 3 2 3 2 5 2" xfId="32767" xr:uid="{00000000-0005-0000-0000-000010800000}"/>
    <cellStyle name="TotRow - Style4 3 2 3 2 6" xfId="32768" xr:uid="{00000000-0005-0000-0000-000011800000}"/>
    <cellStyle name="TotRow - Style4 3 2 3 2 7" xfId="32769" xr:uid="{00000000-0005-0000-0000-000012800000}"/>
    <cellStyle name="TotRow - Style4 3 2 3 3" xfId="32770" xr:uid="{00000000-0005-0000-0000-000013800000}"/>
    <cellStyle name="TotRow - Style4 3 2 3 3 2" xfId="32771" xr:uid="{00000000-0005-0000-0000-000014800000}"/>
    <cellStyle name="TotRow - Style4 3 2 3 3 2 2" xfId="32772" xr:uid="{00000000-0005-0000-0000-000015800000}"/>
    <cellStyle name="TotRow - Style4 3 2 3 3 3" xfId="32773" xr:uid="{00000000-0005-0000-0000-000016800000}"/>
    <cellStyle name="TotRow - Style4 3 2 3 3 4" xfId="32774" xr:uid="{00000000-0005-0000-0000-000017800000}"/>
    <cellStyle name="TotRow - Style4 3 2 3 3 5" xfId="32775" xr:uid="{00000000-0005-0000-0000-000018800000}"/>
    <cellStyle name="TotRow - Style4 3 2 3 3 6" xfId="32776" xr:uid="{00000000-0005-0000-0000-000019800000}"/>
    <cellStyle name="TotRow - Style4 3 2 3 4" xfId="32777" xr:uid="{00000000-0005-0000-0000-00001A800000}"/>
    <cellStyle name="TotRow - Style4 3 2 3 4 2" xfId="32778" xr:uid="{00000000-0005-0000-0000-00001B800000}"/>
    <cellStyle name="TotRow - Style4 3 2 3 5" xfId="32779" xr:uid="{00000000-0005-0000-0000-00001C800000}"/>
    <cellStyle name="TotRow - Style4 3 2 3 5 2" xfId="32780" xr:uid="{00000000-0005-0000-0000-00001D800000}"/>
    <cellStyle name="TotRow - Style4 3 2 3 6" xfId="32781" xr:uid="{00000000-0005-0000-0000-00001E800000}"/>
    <cellStyle name="TotRow - Style4 3 2 3 7" xfId="32782" xr:uid="{00000000-0005-0000-0000-00001F800000}"/>
    <cellStyle name="TotRow - Style4 3 2 3 8" xfId="32783" xr:uid="{00000000-0005-0000-0000-000020800000}"/>
    <cellStyle name="TotRow - Style4 3 2 4" xfId="32784" xr:uid="{00000000-0005-0000-0000-000021800000}"/>
    <cellStyle name="TotRow - Style4 3 2 4 2" xfId="32785" xr:uid="{00000000-0005-0000-0000-000022800000}"/>
    <cellStyle name="TotRow - Style4 3 2 4 2 2" xfId="32786" xr:uid="{00000000-0005-0000-0000-000023800000}"/>
    <cellStyle name="TotRow - Style4 3 2 4 2 2 2" xfId="32787" xr:uid="{00000000-0005-0000-0000-000024800000}"/>
    <cellStyle name="TotRow - Style4 3 2 4 2 3" xfId="32788" xr:uid="{00000000-0005-0000-0000-000025800000}"/>
    <cellStyle name="TotRow - Style4 3 2 4 2 3 2" xfId="32789" xr:uid="{00000000-0005-0000-0000-000026800000}"/>
    <cellStyle name="TotRow - Style4 3 2 4 2 4" xfId="32790" xr:uid="{00000000-0005-0000-0000-000027800000}"/>
    <cellStyle name="TotRow - Style4 3 2 4 2 4 2" xfId="32791" xr:uid="{00000000-0005-0000-0000-000028800000}"/>
    <cellStyle name="TotRow - Style4 3 2 4 2 5" xfId="32792" xr:uid="{00000000-0005-0000-0000-000029800000}"/>
    <cellStyle name="TotRow - Style4 3 2 4 2 6" xfId="32793" xr:uid="{00000000-0005-0000-0000-00002A800000}"/>
    <cellStyle name="TotRow - Style4 3 2 4 3" xfId="32794" xr:uid="{00000000-0005-0000-0000-00002B800000}"/>
    <cellStyle name="TotRow - Style4 3 2 4 3 2" xfId="32795" xr:uid="{00000000-0005-0000-0000-00002C800000}"/>
    <cellStyle name="TotRow - Style4 3 2 4 3 2 2" xfId="32796" xr:uid="{00000000-0005-0000-0000-00002D800000}"/>
    <cellStyle name="TotRow - Style4 3 2 4 3 3" xfId="32797" xr:uid="{00000000-0005-0000-0000-00002E800000}"/>
    <cellStyle name="TotRow - Style4 3 2 4 3 4" xfId="32798" xr:uid="{00000000-0005-0000-0000-00002F800000}"/>
    <cellStyle name="TotRow - Style4 3 2 4 3 5" xfId="32799" xr:uid="{00000000-0005-0000-0000-000030800000}"/>
    <cellStyle name="TotRow - Style4 3 2 4 3 6" xfId="32800" xr:uid="{00000000-0005-0000-0000-000031800000}"/>
    <cellStyle name="TotRow - Style4 3 2 4 4" xfId="32801" xr:uid="{00000000-0005-0000-0000-000032800000}"/>
    <cellStyle name="TotRow - Style4 3 2 4 4 2" xfId="32802" xr:uid="{00000000-0005-0000-0000-000033800000}"/>
    <cellStyle name="TotRow - Style4 3 2 4 5" xfId="32803" xr:uid="{00000000-0005-0000-0000-000034800000}"/>
    <cellStyle name="TotRow - Style4 3 2 4 5 2" xfId="32804" xr:uid="{00000000-0005-0000-0000-000035800000}"/>
    <cellStyle name="TotRow - Style4 3 2 4 6" xfId="32805" xr:uid="{00000000-0005-0000-0000-000036800000}"/>
    <cellStyle name="TotRow - Style4 3 2 4 7" xfId="32806" xr:uid="{00000000-0005-0000-0000-000037800000}"/>
    <cellStyle name="TotRow - Style4 3 2 4 8" xfId="32807" xr:uid="{00000000-0005-0000-0000-000038800000}"/>
    <cellStyle name="TotRow - Style4 3 2 5" xfId="32808" xr:uid="{00000000-0005-0000-0000-000039800000}"/>
    <cellStyle name="TotRow - Style4 3 2 5 2" xfId="32809" xr:uid="{00000000-0005-0000-0000-00003A800000}"/>
    <cellStyle name="TotRow - Style4 3 2 5 2 2" xfId="32810" xr:uid="{00000000-0005-0000-0000-00003B800000}"/>
    <cellStyle name="TotRow - Style4 3 2 5 2 3" xfId="32811" xr:uid="{00000000-0005-0000-0000-00003C800000}"/>
    <cellStyle name="TotRow - Style4 3 2 5 2 4" xfId="32812" xr:uid="{00000000-0005-0000-0000-00003D800000}"/>
    <cellStyle name="TotRow - Style4 3 2 5 2 5" xfId="32813" xr:uid="{00000000-0005-0000-0000-00003E800000}"/>
    <cellStyle name="TotRow - Style4 3 2 5 2 6" xfId="32814" xr:uid="{00000000-0005-0000-0000-00003F800000}"/>
    <cellStyle name="TotRow - Style4 3 2 5 3" xfId="32815" xr:uid="{00000000-0005-0000-0000-000040800000}"/>
    <cellStyle name="TotRow - Style4 3 2 5 3 2" xfId="32816" xr:uid="{00000000-0005-0000-0000-000041800000}"/>
    <cellStyle name="TotRow - Style4 3 2 5 3 3" xfId="32817" xr:uid="{00000000-0005-0000-0000-000042800000}"/>
    <cellStyle name="TotRow - Style4 3 2 5 3 4" xfId="32818" xr:uid="{00000000-0005-0000-0000-000043800000}"/>
    <cellStyle name="TotRow - Style4 3 2 5 3 5" xfId="32819" xr:uid="{00000000-0005-0000-0000-000044800000}"/>
    <cellStyle name="TotRow - Style4 3 2 5 3 6" xfId="32820" xr:uid="{00000000-0005-0000-0000-000045800000}"/>
    <cellStyle name="TotRow - Style4 3 2 5 4" xfId="32821" xr:uid="{00000000-0005-0000-0000-000046800000}"/>
    <cellStyle name="TotRow - Style4 3 2 5 4 2" xfId="32822" xr:uid="{00000000-0005-0000-0000-000047800000}"/>
    <cellStyle name="TotRow - Style4 3 2 5 5" xfId="32823" xr:uid="{00000000-0005-0000-0000-000048800000}"/>
    <cellStyle name="TotRow - Style4 3 2 5 6" xfId="32824" xr:uid="{00000000-0005-0000-0000-000049800000}"/>
    <cellStyle name="TotRow - Style4 3 2 5 7" xfId="32825" xr:uid="{00000000-0005-0000-0000-00004A800000}"/>
    <cellStyle name="TotRow - Style4 3 2 5 8" xfId="32826" xr:uid="{00000000-0005-0000-0000-00004B800000}"/>
    <cellStyle name="TotRow - Style4 3 2 6" xfId="32827" xr:uid="{00000000-0005-0000-0000-00004C800000}"/>
    <cellStyle name="TotRow - Style4 3 2 6 2" xfId="32828" xr:uid="{00000000-0005-0000-0000-00004D800000}"/>
    <cellStyle name="TotRow - Style4 3 2 6 2 2" xfId="32829" xr:uid="{00000000-0005-0000-0000-00004E800000}"/>
    <cellStyle name="TotRow - Style4 3 2 6 2 3" xfId="32830" xr:uid="{00000000-0005-0000-0000-00004F800000}"/>
    <cellStyle name="TotRow - Style4 3 2 6 2 4" xfId="32831" xr:uid="{00000000-0005-0000-0000-000050800000}"/>
    <cellStyle name="TotRow - Style4 3 2 6 2 5" xfId="32832" xr:uid="{00000000-0005-0000-0000-000051800000}"/>
    <cellStyle name="TotRow - Style4 3 2 6 2 6" xfId="32833" xr:uid="{00000000-0005-0000-0000-000052800000}"/>
    <cellStyle name="TotRow - Style4 3 2 6 3" xfId="32834" xr:uid="{00000000-0005-0000-0000-000053800000}"/>
    <cellStyle name="TotRow - Style4 3 2 6 3 2" xfId="32835" xr:uid="{00000000-0005-0000-0000-000054800000}"/>
    <cellStyle name="TotRow - Style4 3 2 6 3 3" xfId="32836" xr:uid="{00000000-0005-0000-0000-000055800000}"/>
    <cellStyle name="TotRow - Style4 3 2 6 3 4" xfId="32837" xr:uid="{00000000-0005-0000-0000-000056800000}"/>
    <cellStyle name="TotRow - Style4 3 2 6 3 5" xfId="32838" xr:uid="{00000000-0005-0000-0000-000057800000}"/>
    <cellStyle name="TotRow - Style4 3 2 6 3 6" xfId="32839" xr:uid="{00000000-0005-0000-0000-000058800000}"/>
    <cellStyle name="TotRow - Style4 3 2 6 4" xfId="32840" xr:uid="{00000000-0005-0000-0000-000059800000}"/>
    <cellStyle name="TotRow - Style4 3 2 6 4 2" xfId="32841" xr:uid="{00000000-0005-0000-0000-00005A800000}"/>
    <cellStyle name="TotRow - Style4 3 2 6 5" xfId="32842" xr:uid="{00000000-0005-0000-0000-00005B800000}"/>
    <cellStyle name="TotRow - Style4 3 2 6 6" xfId="32843" xr:uid="{00000000-0005-0000-0000-00005C800000}"/>
    <cellStyle name="TotRow - Style4 3 2 6 7" xfId="32844" xr:uid="{00000000-0005-0000-0000-00005D800000}"/>
    <cellStyle name="TotRow - Style4 3 2 6 8" xfId="32845" xr:uid="{00000000-0005-0000-0000-00005E800000}"/>
    <cellStyle name="TotRow - Style4 3 2 7" xfId="32846" xr:uid="{00000000-0005-0000-0000-00005F800000}"/>
    <cellStyle name="TotRow - Style4 3 2 7 2" xfId="32847" xr:uid="{00000000-0005-0000-0000-000060800000}"/>
    <cellStyle name="TotRow - Style4 3 2 7 2 2" xfId="32848" xr:uid="{00000000-0005-0000-0000-000061800000}"/>
    <cellStyle name="TotRow - Style4 3 2 7 2 3" xfId="32849" xr:uid="{00000000-0005-0000-0000-000062800000}"/>
    <cellStyle name="TotRow - Style4 3 2 7 2 4" xfId="32850" xr:uid="{00000000-0005-0000-0000-000063800000}"/>
    <cellStyle name="TotRow - Style4 3 2 7 2 5" xfId="32851" xr:uid="{00000000-0005-0000-0000-000064800000}"/>
    <cellStyle name="TotRow - Style4 3 2 7 2 6" xfId="32852" xr:uid="{00000000-0005-0000-0000-000065800000}"/>
    <cellStyle name="TotRow - Style4 3 2 7 3" xfId="32853" xr:uid="{00000000-0005-0000-0000-000066800000}"/>
    <cellStyle name="TotRow - Style4 3 2 7 3 2" xfId="32854" xr:uid="{00000000-0005-0000-0000-000067800000}"/>
    <cellStyle name="TotRow - Style4 3 2 7 3 3" xfId="32855" xr:uid="{00000000-0005-0000-0000-000068800000}"/>
    <cellStyle name="TotRow - Style4 3 2 7 3 4" xfId="32856" xr:uid="{00000000-0005-0000-0000-000069800000}"/>
    <cellStyle name="TotRow - Style4 3 2 7 3 5" xfId="32857" xr:uid="{00000000-0005-0000-0000-00006A800000}"/>
    <cellStyle name="TotRow - Style4 3 2 7 3 6" xfId="32858" xr:uid="{00000000-0005-0000-0000-00006B800000}"/>
    <cellStyle name="TotRow - Style4 3 2 7 4" xfId="32859" xr:uid="{00000000-0005-0000-0000-00006C800000}"/>
    <cellStyle name="TotRow - Style4 3 2 7 4 2" xfId="32860" xr:uid="{00000000-0005-0000-0000-00006D800000}"/>
    <cellStyle name="TotRow - Style4 3 2 7 5" xfId="32861" xr:uid="{00000000-0005-0000-0000-00006E800000}"/>
    <cellStyle name="TotRow - Style4 3 2 7 6" xfId="32862" xr:uid="{00000000-0005-0000-0000-00006F800000}"/>
    <cellStyle name="TotRow - Style4 3 2 7 7" xfId="32863" xr:uid="{00000000-0005-0000-0000-000070800000}"/>
    <cellStyle name="TotRow - Style4 3 2 7 8" xfId="32864" xr:uid="{00000000-0005-0000-0000-000071800000}"/>
    <cellStyle name="TotRow - Style4 3 2 8" xfId="32865" xr:uid="{00000000-0005-0000-0000-000072800000}"/>
    <cellStyle name="TotRow - Style4 3 2 8 2" xfId="32866" xr:uid="{00000000-0005-0000-0000-000073800000}"/>
    <cellStyle name="TotRow - Style4 3 2 8 2 2" xfId="32867" xr:uid="{00000000-0005-0000-0000-000074800000}"/>
    <cellStyle name="TotRow - Style4 3 2 8 2 3" xfId="32868" xr:uid="{00000000-0005-0000-0000-000075800000}"/>
    <cellStyle name="TotRow - Style4 3 2 8 2 4" xfId="32869" xr:uid="{00000000-0005-0000-0000-000076800000}"/>
    <cellStyle name="TotRow - Style4 3 2 8 2 5" xfId="32870" xr:uid="{00000000-0005-0000-0000-000077800000}"/>
    <cellStyle name="TotRow - Style4 3 2 8 2 6" xfId="32871" xr:uid="{00000000-0005-0000-0000-000078800000}"/>
    <cellStyle name="TotRow - Style4 3 2 8 3" xfId="32872" xr:uid="{00000000-0005-0000-0000-000079800000}"/>
    <cellStyle name="TotRow - Style4 3 2 8 3 2" xfId="32873" xr:uid="{00000000-0005-0000-0000-00007A800000}"/>
    <cellStyle name="TotRow - Style4 3 2 8 3 3" xfId="32874" xr:uid="{00000000-0005-0000-0000-00007B800000}"/>
    <cellStyle name="TotRow - Style4 3 2 8 3 4" xfId="32875" xr:uid="{00000000-0005-0000-0000-00007C800000}"/>
    <cellStyle name="TotRow - Style4 3 2 8 3 5" xfId="32876" xr:uid="{00000000-0005-0000-0000-00007D800000}"/>
    <cellStyle name="TotRow - Style4 3 2 8 3 6" xfId="32877" xr:uid="{00000000-0005-0000-0000-00007E800000}"/>
    <cellStyle name="TotRow - Style4 3 2 8 4" xfId="32878" xr:uid="{00000000-0005-0000-0000-00007F800000}"/>
    <cellStyle name="TotRow - Style4 3 2 8 5" xfId="32879" xr:uid="{00000000-0005-0000-0000-000080800000}"/>
    <cellStyle name="TotRow - Style4 3 2 8 6" xfId="32880" xr:uid="{00000000-0005-0000-0000-000081800000}"/>
    <cellStyle name="TotRow - Style4 3 2 8 7" xfId="32881" xr:uid="{00000000-0005-0000-0000-000082800000}"/>
    <cellStyle name="TotRow - Style4 3 2 8 8" xfId="32882" xr:uid="{00000000-0005-0000-0000-000083800000}"/>
    <cellStyle name="TotRow - Style4 3 2 9" xfId="32883" xr:uid="{00000000-0005-0000-0000-000084800000}"/>
    <cellStyle name="TotRow - Style4 3 2 9 2" xfId="32884" xr:uid="{00000000-0005-0000-0000-000085800000}"/>
    <cellStyle name="TotRow - Style4 3 2 9 2 2" xfId="32885" xr:uid="{00000000-0005-0000-0000-000086800000}"/>
    <cellStyle name="TotRow - Style4 3 2 9 2 3" xfId="32886" xr:uid="{00000000-0005-0000-0000-000087800000}"/>
    <cellStyle name="TotRow - Style4 3 2 9 2 4" xfId="32887" xr:uid="{00000000-0005-0000-0000-000088800000}"/>
    <cellStyle name="TotRow - Style4 3 2 9 2 5" xfId="32888" xr:uid="{00000000-0005-0000-0000-000089800000}"/>
    <cellStyle name="TotRow - Style4 3 2 9 2 6" xfId="32889" xr:uid="{00000000-0005-0000-0000-00008A800000}"/>
    <cellStyle name="TotRow - Style4 3 2 9 3" xfId="32890" xr:uid="{00000000-0005-0000-0000-00008B800000}"/>
    <cellStyle name="TotRow - Style4 3 2 9 3 2" xfId="32891" xr:uid="{00000000-0005-0000-0000-00008C800000}"/>
    <cellStyle name="TotRow - Style4 3 2 9 3 3" xfId="32892" xr:uid="{00000000-0005-0000-0000-00008D800000}"/>
    <cellStyle name="TotRow - Style4 3 2 9 3 4" xfId="32893" xr:uid="{00000000-0005-0000-0000-00008E800000}"/>
    <cellStyle name="TotRow - Style4 3 2 9 3 5" xfId="32894" xr:uid="{00000000-0005-0000-0000-00008F800000}"/>
    <cellStyle name="TotRow - Style4 3 2 9 3 6" xfId="32895" xr:uid="{00000000-0005-0000-0000-000090800000}"/>
    <cellStyle name="TotRow - Style4 3 2 9 4" xfId="32896" xr:uid="{00000000-0005-0000-0000-000091800000}"/>
    <cellStyle name="TotRow - Style4 3 2 9 5" xfId="32897" xr:uid="{00000000-0005-0000-0000-000092800000}"/>
    <cellStyle name="TotRow - Style4 3 2 9 6" xfId="32898" xr:uid="{00000000-0005-0000-0000-000093800000}"/>
    <cellStyle name="TotRow - Style4 3 2 9 7" xfId="32899" xr:uid="{00000000-0005-0000-0000-000094800000}"/>
    <cellStyle name="TotRow - Style4 3 2 9 8" xfId="32900" xr:uid="{00000000-0005-0000-0000-000095800000}"/>
    <cellStyle name="TotRow - Style4 3 3" xfId="32901" xr:uid="{00000000-0005-0000-0000-000096800000}"/>
    <cellStyle name="TotRow - Style4 3 3 10" xfId="32902" xr:uid="{00000000-0005-0000-0000-000097800000}"/>
    <cellStyle name="TotRow - Style4 3 3 11" xfId="32903" xr:uid="{00000000-0005-0000-0000-000098800000}"/>
    <cellStyle name="TotRow - Style4 3 3 2" xfId="32904" xr:uid="{00000000-0005-0000-0000-000099800000}"/>
    <cellStyle name="TotRow - Style4 3 3 2 2" xfId="32905" xr:uid="{00000000-0005-0000-0000-00009A800000}"/>
    <cellStyle name="TotRow - Style4 3 3 2 2 2" xfId="32906" xr:uid="{00000000-0005-0000-0000-00009B800000}"/>
    <cellStyle name="TotRow - Style4 3 3 2 2 2 2" xfId="32907" xr:uid="{00000000-0005-0000-0000-00009C800000}"/>
    <cellStyle name="TotRow - Style4 3 3 2 2 3" xfId="32908" xr:uid="{00000000-0005-0000-0000-00009D800000}"/>
    <cellStyle name="TotRow - Style4 3 3 2 2 3 2" xfId="32909" xr:uid="{00000000-0005-0000-0000-00009E800000}"/>
    <cellStyle name="TotRow - Style4 3 3 2 2 4" xfId="32910" xr:uid="{00000000-0005-0000-0000-00009F800000}"/>
    <cellStyle name="TotRow - Style4 3 3 2 2 4 2" xfId="32911" xr:uid="{00000000-0005-0000-0000-0000A0800000}"/>
    <cellStyle name="TotRow - Style4 3 3 2 2 5" xfId="32912" xr:uid="{00000000-0005-0000-0000-0000A1800000}"/>
    <cellStyle name="TotRow - Style4 3 3 2 2 5 2" xfId="32913" xr:uid="{00000000-0005-0000-0000-0000A2800000}"/>
    <cellStyle name="TotRow - Style4 3 3 2 2 6" xfId="32914" xr:uid="{00000000-0005-0000-0000-0000A3800000}"/>
    <cellStyle name="TotRow - Style4 3 3 2 3" xfId="32915" xr:uid="{00000000-0005-0000-0000-0000A4800000}"/>
    <cellStyle name="TotRow - Style4 3 3 2 3 2" xfId="32916" xr:uid="{00000000-0005-0000-0000-0000A5800000}"/>
    <cellStyle name="TotRow - Style4 3 3 2 4" xfId="32917" xr:uid="{00000000-0005-0000-0000-0000A6800000}"/>
    <cellStyle name="TotRow - Style4 3 3 2 4 2" xfId="32918" xr:uid="{00000000-0005-0000-0000-0000A7800000}"/>
    <cellStyle name="TotRow - Style4 3 3 2 5" xfId="32919" xr:uid="{00000000-0005-0000-0000-0000A8800000}"/>
    <cellStyle name="TotRow - Style4 3 3 2 5 2" xfId="32920" xr:uid="{00000000-0005-0000-0000-0000A9800000}"/>
    <cellStyle name="TotRow - Style4 3 3 2 6" xfId="32921" xr:uid="{00000000-0005-0000-0000-0000AA800000}"/>
    <cellStyle name="TotRow - Style4 3 3 2 6 2" xfId="32922" xr:uid="{00000000-0005-0000-0000-0000AB800000}"/>
    <cellStyle name="TotRow - Style4 3 3 2 7" xfId="32923" xr:uid="{00000000-0005-0000-0000-0000AC800000}"/>
    <cellStyle name="TotRow - Style4 3 3 2 7 2" xfId="32924" xr:uid="{00000000-0005-0000-0000-0000AD800000}"/>
    <cellStyle name="TotRow - Style4 3 3 2 8" xfId="32925" xr:uid="{00000000-0005-0000-0000-0000AE800000}"/>
    <cellStyle name="TotRow - Style4 3 3 2 8 2" xfId="32926" xr:uid="{00000000-0005-0000-0000-0000AF800000}"/>
    <cellStyle name="TotRow - Style4 3 3 2 9" xfId="32927" xr:uid="{00000000-0005-0000-0000-0000B0800000}"/>
    <cellStyle name="TotRow - Style4 3 3 3" xfId="32928" xr:uid="{00000000-0005-0000-0000-0000B1800000}"/>
    <cellStyle name="TotRow - Style4 3 3 3 2" xfId="32929" xr:uid="{00000000-0005-0000-0000-0000B2800000}"/>
    <cellStyle name="TotRow - Style4 3 3 3 2 2" xfId="32930" xr:uid="{00000000-0005-0000-0000-0000B3800000}"/>
    <cellStyle name="TotRow - Style4 3 3 3 2 2 2" xfId="32931" xr:uid="{00000000-0005-0000-0000-0000B4800000}"/>
    <cellStyle name="TotRow - Style4 3 3 3 2 3" xfId="32932" xr:uid="{00000000-0005-0000-0000-0000B5800000}"/>
    <cellStyle name="TotRow - Style4 3 3 3 2 3 2" xfId="32933" xr:uid="{00000000-0005-0000-0000-0000B6800000}"/>
    <cellStyle name="TotRow - Style4 3 3 3 2 4" xfId="32934" xr:uid="{00000000-0005-0000-0000-0000B7800000}"/>
    <cellStyle name="TotRow - Style4 3 3 3 3" xfId="32935" xr:uid="{00000000-0005-0000-0000-0000B8800000}"/>
    <cellStyle name="TotRow - Style4 3 3 3 3 2" xfId="32936" xr:uid="{00000000-0005-0000-0000-0000B9800000}"/>
    <cellStyle name="TotRow - Style4 3 3 3 4" xfId="32937" xr:uid="{00000000-0005-0000-0000-0000BA800000}"/>
    <cellStyle name="TotRow - Style4 3 3 3 4 2" xfId="32938" xr:uid="{00000000-0005-0000-0000-0000BB800000}"/>
    <cellStyle name="TotRow - Style4 3 3 3 5" xfId="32939" xr:uid="{00000000-0005-0000-0000-0000BC800000}"/>
    <cellStyle name="TotRow - Style4 3 3 3 5 2" xfId="32940" xr:uid="{00000000-0005-0000-0000-0000BD800000}"/>
    <cellStyle name="TotRow - Style4 3 3 3 6" xfId="32941" xr:uid="{00000000-0005-0000-0000-0000BE800000}"/>
    <cellStyle name="TotRow - Style4 3 3 3 6 2" xfId="32942" xr:uid="{00000000-0005-0000-0000-0000BF800000}"/>
    <cellStyle name="TotRow - Style4 3 3 3 7" xfId="32943" xr:uid="{00000000-0005-0000-0000-0000C0800000}"/>
    <cellStyle name="TotRow - Style4 3 3 3 7 2" xfId="32944" xr:uid="{00000000-0005-0000-0000-0000C1800000}"/>
    <cellStyle name="TotRow - Style4 3 3 3 8" xfId="32945" xr:uid="{00000000-0005-0000-0000-0000C2800000}"/>
    <cellStyle name="TotRow - Style4 3 3 3 9" xfId="32946" xr:uid="{00000000-0005-0000-0000-0000C3800000}"/>
    <cellStyle name="TotRow - Style4 3 3 4" xfId="32947" xr:uid="{00000000-0005-0000-0000-0000C4800000}"/>
    <cellStyle name="TotRow - Style4 3 3 4 2" xfId="32948" xr:uid="{00000000-0005-0000-0000-0000C5800000}"/>
    <cellStyle name="TotRow - Style4 3 3 4 3" xfId="32949" xr:uid="{00000000-0005-0000-0000-0000C6800000}"/>
    <cellStyle name="TotRow - Style4 3 3 5" xfId="32950" xr:uid="{00000000-0005-0000-0000-0000C7800000}"/>
    <cellStyle name="TotRow - Style4 3 3 5 2" xfId="32951" xr:uid="{00000000-0005-0000-0000-0000C8800000}"/>
    <cellStyle name="TotRow - Style4 3 3 6" xfId="32952" xr:uid="{00000000-0005-0000-0000-0000C9800000}"/>
    <cellStyle name="TotRow - Style4 3 3 6 2" xfId="32953" xr:uid="{00000000-0005-0000-0000-0000CA800000}"/>
    <cellStyle name="TotRow - Style4 3 3 7" xfId="32954" xr:uid="{00000000-0005-0000-0000-0000CB800000}"/>
    <cellStyle name="TotRow - Style4 3 3 7 2" xfId="32955" xr:uid="{00000000-0005-0000-0000-0000CC800000}"/>
    <cellStyle name="TotRow - Style4 3 3 8" xfId="32956" xr:uid="{00000000-0005-0000-0000-0000CD800000}"/>
    <cellStyle name="TotRow - Style4 3 3 8 2" xfId="32957" xr:uid="{00000000-0005-0000-0000-0000CE800000}"/>
    <cellStyle name="TotRow - Style4 3 3 9" xfId="32958" xr:uid="{00000000-0005-0000-0000-0000CF800000}"/>
    <cellStyle name="TotRow - Style4 3 4" xfId="32959" xr:uid="{00000000-0005-0000-0000-0000D0800000}"/>
    <cellStyle name="TotRow - Style4 3 4 2" xfId="32960" xr:uid="{00000000-0005-0000-0000-0000D1800000}"/>
    <cellStyle name="TotRow - Style4 3 4 2 2" xfId="32961" xr:uid="{00000000-0005-0000-0000-0000D2800000}"/>
    <cellStyle name="TotRow - Style4 3 4 2 2 2" xfId="32962" xr:uid="{00000000-0005-0000-0000-0000D3800000}"/>
    <cellStyle name="TotRow - Style4 3 4 2 3" xfId="32963" xr:uid="{00000000-0005-0000-0000-0000D4800000}"/>
    <cellStyle name="TotRow - Style4 3 4 2 3 2" xfId="32964" xr:uid="{00000000-0005-0000-0000-0000D5800000}"/>
    <cellStyle name="TotRow - Style4 3 4 2 4" xfId="32965" xr:uid="{00000000-0005-0000-0000-0000D6800000}"/>
    <cellStyle name="TotRow - Style4 3 4 2 4 2" xfId="32966" xr:uid="{00000000-0005-0000-0000-0000D7800000}"/>
    <cellStyle name="TotRow - Style4 3 4 2 5" xfId="32967" xr:uid="{00000000-0005-0000-0000-0000D8800000}"/>
    <cellStyle name="TotRow - Style4 3 4 2 5 2" xfId="32968" xr:uid="{00000000-0005-0000-0000-0000D9800000}"/>
    <cellStyle name="TotRow - Style4 3 4 2 6" xfId="32969" xr:uid="{00000000-0005-0000-0000-0000DA800000}"/>
    <cellStyle name="TotRow - Style4 3 4 2 6 2" xfId="32970" xr:uid="{00000000-0005-0000-0000-0000DB800000}"/>
    <cellStyle name="TotRow - Style4 3 4 2 7" xfId="32971" xr:uid="{00000000-0005-0000-0000-0000DC800000}"/>
    <cellStyle name="TotRow - Style4 3 4 3" xfId="32972" xr:uid="{00000000-0005-0000-0000-0000DD800000}"/>
    <cellStyle name="TotRow - Style4 3 4 3 2" xfId="32973" xr:uid="{00000000-0005-0000-0000-0000DE800000}"/>
    <cellStyle name="TotRow - Style4 3 4 3 2 2" xfId="32974" xr:uid="{00000000-0005-0000-0000-0000DF800000}"/>
    <cellStyle name="TotRow - Style4 3 4 3 3" xfId="32975" xr:uid="{00000000-0005-0000-0000-0000E0800000}"/>
    <cellStyle name="TotRow - Style4 3 4 3 4" xfId="32976" xr:uid="{00000000-0005-0000-0000-0000E1800000}"/>
    <cellStyle name="TotRow - Style4 3 4 3 5" xfId="32977" xr:uid="{00000000-0005-0000-0000-0000E2800000}"/>
    <cellStyle name="TotRow - Style4 3 4 3 6" xfId="32978" xr:uid="{00000000-0005-0000-0000-0000E3800000}"/>
    <cellStyle name="TotRow - Style4 3 4 4" xfId="32979" xr:uid="{00000000-0005-0000-0000-0000E4800000}"/>
    <cellStyle name="TotRow - Style4 3 4 4 2" xfId="32980" xr:uid="{00000000-0005-0000-0000-0000E5800000}"/>
    <cellStyle name="TotRow - Style4 3 4 5" xfId="32981" xr:uid="{00000000-0005-0000-0000-0000E6800000}"/>
    <cellStyle name="TotRow - Style4 3 4 5 2" xfId="32982" xr:uid="{00000000-0005-0000-0000-0000E7800000}"/>
    <cellStyle name="TotRow - Style4 3 4 6" xfId="32983" xr:uid="{00000000-0005-0000-0000-0000E8800000}"/>
    <cellStyle name="TotRow - Style4 3 4 6 2" xfId="32984" xr:uid="{00000000-0005-0000-0000-0000E9800000}"/>
    <cellStyle name="TotRow - Style4 3 4 7" xfId="32985" xr:uid="{00000000-0005-0000-0000-0000EA800000}"/>
    <cellStyle name="TotRow - Style4 3 4 7 2" xfId="32986" xr:uid="{00000000-0005-0000-0000-0000EB800000}"/>
    <cellStyle name="TotRow - Style4 3 4 8" xfId="32987" xr:uid="{00000000-0005-0000-0000-0000EC800000}"/>
    <cellStyle name="TotRow - Style4 3 5" xfId="32988" xr:uid="{00000000-0005-0000-0000-0000ED800000}"/>
    <cellStyle name="TotRow - Style4 3 5 2" xfId="32989" xr:uid="{00000000-0005-0000-0000-0000EE800000}"/>
    <cellStyle name="TotRow - Style4 3 5 2 2" xfId="32990" xr:uid="{00000000-0005-0000-0000-0000EF800000}"/>
    <cellStyle name="TotRow - Style4 3 5 2 2 2" xfId="32991" xr:uid="{00000000-0005-0000-0000-0000F0800000}"/>
    <cellStyle name="TotRow - Style4 3 5 2 3" xfId="32992" xr:uid="{00000000-0005-0000-0000-0000F1800000}"/>
    <cellStyle name="TotRow - Style4 3 5 2 3 2" xfId="32993" xr:uid="{00000000-0005-0000-0000-0000F2800000}"/>
    <cellStyle name="TotRow - Style4 3 5 2 4" xfId="32994" xr:uid="{00000000-0005-0000-0000-0000F3800000}"/>
    <cellStyle name="TotRow - Style4 3 5 2 5" xfId="32995" xr:uid="{00000000-0005-0000-0000-0000F4800000}"/>
    <cellStyle name="TotRow - Style4 3 5 3" xfId="32996" xr:uid="{00000000-0005-0000-0000-0000F5800000}"/>
    <cellStyle name="TotRow - Style4 3 5 3 2" xfId="32997" xr:uid="{00000000-0005-0000-0000-0000F6800000}"/>
    <cellStyle name="TotRow - Style4 3 5 4" xfId="32998" xr:uid="{00000000-0005-0000-0000-0000F7800000}"/>
    <cellStyle name="TotRow - Style4 3 5 4 2" xfId="32999" xr:uid="{00000000-0005-0000-0000-0000F8800000}"/>
    <cellStyle name="TotRow - Style4 3 5 5" xfId="33000" xr:uid="{00000000-0005-0000-0000-0000F9800000}"/>
    <cellStyle name="TotRow - Style4 3 5 5 2" xfId="33001" xr:uid="{00000000-0005-0000-0000-0000FA800000}"/>
    <cellStyle name="TotRow - Style4 3 5 6" xfId="33002" xr:uid="{00000000-0005-0000-0000-0000FB800000}"/>
    <cellStyle name="TotRow - Style4 3 5 6 2" xfId="33003" xr:uid="{00000000-0005-0000-0000-0000FC800000}"/>
    <cellStyle name="TotRow - Style4 3 5 7" xfId="33004" xr:uid="{00000000-0005-0000-0000-0000FD800000}"/>
    <cellStyle name="TotRow - Style4 3 5 7 2" xfId="33005" xr:uid="{00000000-0005-0000-0000-0000FE800000}"/>
    <cellStyle name="TotRow - Style4 3 5 8" xfId="33006" xr:uid="{00000000-0005-0000-0000-0000FF800000}"/>
    <cellStyle name="TotRow - Style4 3 6" xfId="33007" xr:uid="{00000000-0005-0000-0000-000000810000}"/>
    <cellStyle name="TotRow - Style4 3 6 2" xfId="33008" xr:uid="{00000000-0005-0000-0000-000001810000}"/>
    <cellStyle name="TotRow - Style4 3 6 3" xfId="33009" xr:uid="{00000000-0005-0000-0000-000002810000}"/>
    <cellStyle name="TotRow - Style4 3 7" xfId="33010" xr:uid="{00000000-0005-0000-0000-000003810000}"/>
    <cellStyle name="TotRow - Style4 3 7 2" xfId="33011" xr:uid="{00000000-0005-0000-0000-000004810000}"/>
    <cellStyle name="TotRow - Style4 3 8" xfId="33012" xr:uid="{00000000-0005-0000-0000-000005810000}"/>
    <cellStyle name="TotRow - Style4 3 8 2" xfId="33013" xr:uid="{00000000-0005-0000-0000-000006810000}"/>
    <cellStyle name="TotRow - Style4 3 9" xfId="33014" xr:uid="{00000000-0005-0000-0000-000007810000}"/>
    <cellStyle name="TotRow - Style4 3 9 2" xfId="33015" xr:uid="{00000000-0005-0000-0000-000008810000}"/>
    <cellStyle name="TotRow - Style4 4" xfId="33016" xr:uid="{00000000-0005-0000-0000-000009810000}"/>
    <cellStyle name="TotRow - Style4 4 10" xfId="33017" xr:uid="{00000000-0005-0000-0000-00000A810000}"/>
    <cellStyle name="TotRow - Style4 4 10 2" xfId="33018" xr:uid="{00000000-0005-0000-0000-00000B810000}"/>
    <cellStyle name="TotRow - Style4 4 10 2 2" xfId="33019" xr:uid="{00000000-0005-0000-0000-00000C810000}"/>
    <cellStyle name="TotRow - Style4 4 10 2 3" xfId="33020" xr:uid="{00000000-0005-0000-0000-00000D810000}"/>
    <cellStyle name="TotRow - Style4 4 10 2 4" xfId="33021" xr:uid="{00000000-0005-0000-0000-00000E810000}"/>
    <cellStyle name="TotRow - Style4 4 10 2 5" xfId="33022" xr:uid="{00000000-0005-0000-0000-00000F810000}"/>
    <cellStyle name="TotRow - Style4 4 10 2 6" xfId="33023" xr:uid="{00000000-0005-0000-0000-000010810000}"/>
    <cellStyle name="TotRow - Style4 4 10 3" xfId="33024" xr:uid="{00000000-0005-0000-0000-000011810000}"/>
    <cellStyle name="TotRow - Style4 4 10 3 2" xfId="33025" xr:uid="{00000000-0005-0000-0000-000012810000}"/>
    <cellStyle name="TotRow - Style4 4 10 3 3" xfId="33026" xr:uid="{00000000-0005-0000-0000-000013810000}"/>
    <cellStyle name="TotRow - Style4 4 10 3 4" xfId="33027" xr:uid="{00000000-0005-0000-0000-000014810000}"/>
    <cellStyle name="TotRow - Style4 4 10 3 5" xfId="33028" xr:uid="{00000000-0005-0000-0000-000015810000}"/>
    <cellStyle name="TotRow - Style4 4 10 3 6" xfId="33029" xr:uid="{00000000-0005-0000-0000-000016810000}"/>
    <cellStyle name="TotRow - Style4 4 10 4" xfId="33030" xr:uid="{00000000-0005-0000-0000-000017810000}"/>
    <cellStyle name="TotRow - Style4 4 10 5" xfId="33031" xr:uid="{00000000-0005-0000-0000-000018810000}"/>
    <cellStyle name="TotRow - Style4 4 10 6" xfId="33032" xr:uid="{00000000-0005-0000-0000-000019810000}"/>
    <cellStyle name="TotRow - Style4 4 10 7" xfId="33033" xr:uid="{00000000-0005-0000-0000-00001A810000}"/>
    <cellStyle name="TotRow - Style4 4 10 8" xfId="33034" xr:uid="{00000000-0005-0000-0000-00001B810000}"/>
    <cellStyle name="TotRow - Style4 4 11" xfId="33035" xr:uid="{00000000-0005-0000-0000-00001C810000}"/>
    <cellStyle name="TotRow - Style4 4 11 2" xfId="33036" xr:uid="{00000000-0005-0000-0000-00001D810000}"/>
    <cellStyle name="TotRow - Style4 4 11 3" xfId="33037" xr:uid="{00000000-0005-0000-0000-00001E810000}"/>
    <cellStyle name="TotRow - Style4 4 11 4" xfId="33038" xr:uid="{00000000-0005-0000-0000-00001F810000}"/>
    <cellStyle name="TotRow - Style4 4 11 5" xfId="33039" xr:uid="{00000000-0005-0000-0000-000020810000}"/>
    <cellStyle name="TotRow - Style4 4 11 6" xfId="33040" xr:uid="{00000000-0005-0000-0000-000021810000}"/>
    <cellStyle name="TotRow - Style4 4 12" xfId="33041" xr:uid="{00000000-0005-0000-0000-000022810000}"/>
    <cellStyle name="TotRow - Style4 4 12 2" xfId="33042" xr:uid="{00000000-0005-0000-0000-000023810000}"/>
    <cellStyle name="TotRow - Style4 4 12 3" xfId="33043" xr:uid="{00000000-0005-0000-0000-000024810000}"/>
    <cellStyle name="TotRow - Style4 4 12 4" xfId="33044" xr:uid="{00000000-0005-0000-0000-000025810000}"/>
    <cellStyle name="TotRow - Style4 4 12 5" xfId="33045" xr:uid="{00000000-0005-0000-0000-000026810000}"/>
    <cellStyle name="TotRow - Style4 4 12 6" xfId="33046" xr:uid="{00000000-0005-0000-0000-000027810000}"/>
    <cellStyle name="TotRow - Style4 4 13" xfId="33047" xr:uid="{00000000-0005-0000-0000-000028810000}"/>
    <cellStyle name="TotRow - Style4 4 13 2" xfId="33048" xr:uid="{00000000-0005-0000-0000-000029810000}"/>
    <cellStyle name="TotRow - Style4 4 13 3" xfId="33049" xr:uid="{00000000-0005-0000-0000-00002A810000}"/>
    <cellStyle name="TotRow - Style4 4 13 4" xfId="33050" xr:uid="{00000000-0005-0000-0000-00002B810000}"/>
    <cellStyle name="TotRow - Style4 4 13 5" xfId="33051" xr:uid="{00000000-0005-0000-0000-00002C810000}"/>
    <cellStyle name="TotRow - Style4 4 14" xfId="33052" xr:uid="{00000000-0005-0000-0000-00002D810000}"/>
    <cellStyle name="TotRow - Style4 4 15" xfId="33053" xr:uid="{00000000-0005-0000-0000-00002E810000}"/>
    <cellStyle name="TotRow - Style4 4 16" xfId="33054" xr:uid="{00000000-0005-0000-0000-00002F810000}"/>
    <cellStyle name="TotRow - Style4 4 17" xfId="33055" xr:uid="{00000000-0005-0000-0000-000030810000}"/>
    <cellStyle name="TotRow - Style4 4 18" xfId="33056" xr:uid="{00000000-0005-0000-0000-000031810000}"/>
    <cellStyle name="TotRow - Style4 4 19" xfId="33057" xr:uid="{00000000-0005-0000-0000-000032810000}"/>
    <cellStyle name="TotRow - Style4 4 2" xfId="33058" xr:uid="{00000000-0005-0000-0000-000033810000}"/>
    <cellStyle name="TotRow - Style4 4 2 2" xfId="33059" xr:uid="{00000000-0005-0000-0000-000034810000}"/>
    <cellStyle name="TotRow - Style4 4 2 2 2" xfId="33060" xr:uid="{00000000-0005-0000-0000-000035810000}"/>
    <cellStyle name="TotRow - Style4 4 2 2 2 2" xfId="33061" xr:uid="{00000000-0005-0000-0000-000036810000}"/>
    <cellStyle name="TotRow - Style4 4 2 2 2 2 2" xfId="33062" xr:uid="{00000000-0005-0000-0000-000037810000}"/>
    <cellStyle name="TotRow - Style4 4 2 2 2 3" xfId="33063" xr:uid="{00000000-0005-0000-0000-000038810000}"/>
    <cellStyle name="TotRow - Style4 4 2 2 2 3 2" xfId="33064" xr:uid="{00000000-0005-0000-0000-000039810000}"/>
    <cellStyle name="TotRow - Style4 4 2 2 2 4" xfId="33065" xr:uid="{00000000-0005-0000-0000-00003A810000}"/>
    <cellStyle name="TotRow - Style4 4 2 2 2 4 2" xfId="33066" xr:uid="{00000000-0005-0000-0000-00003B810000}"/>
    <cellStyle name="TotRow - Style4 4 2 2 2 5" xfId="33067" xr:uid="{00000000-0005-0000-0000-00003C810000}"/>
    <cellStyle name="TotRow - Style4 4 2 2 2 6" xfId="33068" xr:uid="{00000000-0005-0000-0000-00003D810000}"/>
    <cellStyle name="TotRow - Style4 4 2 2 3" xfId="33069" xr:uid="{00000000-0005-0000-0000-00003E810000}"/>
    <cellStyle name="TotRow - Style4 4 2 2 3 2" xfId="33070" xr:uid="{00000000-0005-0000-0000-00003F810000}"/>
    <cellStyle name="TotRow - Style4 4 2 2 4" xfId="33071" xr:uid="{00000000-0005-0000-0000-000040810000}"/>
    <cellStyle name="TotRow - Style4 4 2 2 4 2" xfId="33072" xr:uid="{00000000-0005-0000-0000-000041810000}"/>
    <cellStyle name="TotRow - Style4 4 2 2 5" xfId="33073" xr:uid="{00000000-0005-0000-0000-000042810000}"/>
    <cellStyle name="TotRow - Style4 4 2 2 6" xfId="33074" xr:uid="{00000000-0005-0000-0000-000043810000}"/>
    <cellStyle name="TotRow - Style4 4 2 2 7" xfId="33075" xr:uid="{00000000-0005-0000-0000-000044810000}"/>
    <cellStyle name="TotRow - Style4 4 2 3" xfId="33076" xr:uid="{00000000-0005-0000-0000-000045810000}"/>
    <cellStyle name="TotRow - Style4 4 2 3 2" xfId="33077" xr:uid="{00000000-0005-0000-0000-000046810000}"/>
    <cellStyle name="TotRow - Style4 4 2 3 2 2" xfId="33078" xr:uid="{00000000-0005-0000-0000-000047810000}"/>
    <cellStyle name="TotRow - Style4 4 2 3 3" xfId="33079" xr:uid="{00000000-0005-0000-0000-000048810000}"/>
    <cellStyle name="TotRow - Style4 4 2 3 3 2" xfId="33080" xr:uid="{00000000-0005-0000-0000-000049810000}"/>
    <cellStyle name="TotRow - Style4 4 2 3 4" xfId="33081" xr:uid="{00000000-0005-0000-0000-00004A810000}"/>
    <cellStyle name="TotRow - Style4 4 2 3 4 2" xfId="33082" xr:uid="{00000000-0005-0000-0000-00004B810000}"/>
    <cellStyle name="TotRow - Style4 4 2 3 5" xfId="33083" xr:uid="{00000000-0005-0000-0000-00004C810000}"/>
    <cellStyle name="TotRow - Style4 4 2 3 6" xfId="33084" xr:uid="{00000000-0005-0000-0000-00004D810000}"/>
    <cellStyle name="TotRow - Style4 4 2 4" xfId="33085" xr:uid="{00000000-0005-0000-0000-00004E810000}"/>
    <cellStyle name="TotRow - Style4 4 2 4 2" xfId="33086" xr:uid="{00000000-0005-0000-0000-00004F810000}"/>
    <cellStyle name="TotRow - Style4 4 2 4 3" xfId="33087" xr:uid="{00000000-0005-0000-0000-000050810000}"/>
    <cellStyle name="TotRow - Style4 4 2 5" xfId="33088" xr:uid="{00000000-0005-0000-0000-000051810000}"/>
    <cellStyle name="TotRow - Style4 4 2 5 2" xfId="33089" xr:uid="{00000000-0005-0000-0000-000052810000}"/>
    <cellStyle name="TotRow - Style4 4 2 5 3" xfId="33090" xr:uid="{00000000-0005-0000-0000-000053810000}"/>
    <cellStyle name="TotRow - Style4 4 2 6" xfId="33091" xr:uid="{00000000-0005-0000-0000-000054810000}"/>
    <cellStyle name="TotRow - Style4 4 2 6 2" xfId="33092" xr:uid="{00000000-0005-0000-0000-000055810000}"/>
    <cellStyle name="TotRow - Style4 4 2 7" xfId="33093" xr:uid="{00000000-0005-0000-0000-000056810000}"/>
    <cellStyle name="TotRow - Style4 4 2 7 2" xfId="33094" xr:uid="{00000000-0005-0000-0000-000057810000}"/>
    <cellStyle name="TotRow - Style4 4 2 8" xfId="33095" xr:uid="{00000000-0005-0000-0000-000058810000}"/>
    <cellStyle name="TotRow - Style4 4 20" xfId="33096" xr:uid="{00000000-0005-0000-0000-000059810000}"/>
    <cellStyle name="TotRow - Style4 4 21" xfId="33097" xr:uid="{00000000-0005-0000-0000-00005A810000}"/>
    <cellStyle name="TotRow - Style4 4 3" xfId="33098" xr:uid="{00000000-0005-0000-0000-00005B810000}"/>
    <cellStyle name="TotRow - Style4 4 3 2" xfId="33099" xr:uid="{00000000-0005-0000-0000-00005C810000}"/>
    <cellStyle name="TotRow - Style4 4 3 2 2" xfId="33100" xr:uid="{00000000-0005-0000-0000-00005D810000}"/>
    <cellStyle name="TotRow - Style4 4 3 2 2 2" xfId="33101" xr:uid="{00000000-0005-0000-0000-00005E810000}"/>
    <cellStyle name="TotRow - Style4 4 3 2 3" xfId="33102" xr:uid="{00000000-0005-0000-0000-00005F810000}"/>
    <cellStyle name="TotRow - Style4 4 3 2 3 2" xfId="33103" xr:uid="{00000000-0005-0000-0000-000060810000}"/>
    <cellStyle name="TotRow - Style4 4 3 2 4" xfId="33104" xr:uid="{00000000-0005-0000-0000-000061810000}"/>
    <cellStyle name="TotRow - Style4 4 3 2 4 2" xfId="33105" xr:uid="{00000000-0005-0000-0000-000062810000}"/>
    <cellStyle name="TotRow - Style4 4 3 2 5" xfId="33106" xr:uid="{00000000-0005-0000-0000-000063810000}"/>
    <cellStyle name="TotRow - Style4 4 3 2 5 2" xfId="33107" xr:uid="{00000000-0005-0000-0000-000064810000}"/>
    <cellStyle name="TotRow - Style4 4 3 2 6" xfId="33108" xr:uid="{00000000-0005-0000-0000-000065810000}"/>
    <cellStyle name="TotRow - Style4 4 3 3" xfId="33109" xr:uid="{00000000-0005-0000-0000-000066810000}"/>
    <cellStyle name="TotRow - Style4 4 3 3 2" xfId="33110" xr:uid="{00000000-0005-0000-0000-000067810000}"/>
    <cellStyle name="TotRow - Style4 4 3 3 2 2" xfId="33111" xr:uid="{00000000-0005-0000-0000-000068810000}"/>
    <cellStyle name="TotRow - Style4 4 3 3 3" xfId="33112" xr:uid="{00000000-0005-0000-0000-000069810000}"/>
    <cellStyle name="TotRow - Style4 4 3 3 4" xfId="33113" xr:uid="{00000000-0005-0000-0000-00006A810000}"/>
    <cellStyle name="TotRow - Style4 4 3 3 5" xfId="33114" xr:uid="{00000000-0005-0000-0000-00006B810000}"/>
    <cellStyle name="TotRow - Style4 4 3 3 6" xfId="33115" xr:uid="{00000000-0005-0000-0000-00006C810000}"/>
    <cellStyle name="TotRow - Style4 4 3 4" xfId="33116" xr:uid="{00000000-0005-0000-0000-00006D810000}"/>
    <cellStyle name="TotRow - Style4 4 3 4 2" xfId="33117" xr:uid="{00000000-0005-0000-0000-00006E810000}"/>
    <cellStyle name="TotRow - Style4 4 3 5" xfId="33118" xr:uid="{00000000-0005-0000-0000-00006F810000}"/>
    <cellStyle name="TotRow - Style4 4 3 6" xfId="33119" xr:uid="{00000000-0005-0000-0000-000070810000}"/>
    <cellStyle name="TotRow - Style4 4 3 7" xfId="33120" xr:uid="{00000000-0005-0000-0000-000071810000}"/>
    <cellStyle name="TotRow - Style4 4 3 8" xfId="33121" xr:uid="{00000000-0005-0000-0000-000072810000}"/>
    <cellStyle name="TotRow - Style4 4 4" xfId="33122" xr:uid="{00000000-0005-0000-0000-000073810000}"/>
    <cellStyle name="TotRow - Style4 4 4 2" xfId="33123" xr:uid="{00000000-0005-0000-0000-000074810000}"/>
    <cellStyle name="TotRow - Style4 4 4 2 2" xfId="33124" xr:uid="{00000000-0005-0000-0000-000075810000}"/>
    <cellStyle name="TotRow - Style4 4 4 2 2 2" xfId="33125" xr:uid="{00000000-0005-0000-0000-000076810000}"/>
    <cellStyle name="TotRow - Style4 4 4 2 3" xfId="33126" xr:uid="{00000000-0005-0000-0000-000077810000}"/>
    <cellStyle name="TotRow - Style4 4 4 2 4" xfId="33127" xr:uid="{00000000-0005-0000-0000-000078810000}"/>
    <cellStyle name="TotRow - Style4 4 4 2 5" xfId="33128" xr:uid="{00000000-0005-0000-0000-000079810000}"/>
    <cellStyle name="TotRow - Style4 4 4 2 6" xfId="33129" xr:uid="{00000000-0005-0000-0000-00007A810000}"/>
    <cellStyle name="TotRow - Style4 4 4 3" xfId="33130" xr:uid="{00000000-0005-0000-0000-00007B810000}"/>
    <cellStyle name="TotRow - Style4 4 4 3 2" xfId="33131" xr:uid="{00000000-0005-0000-0000-00007C810000}"/>
    <cellStyle name="TotRow - Style4 4 4 3 2 2" xfId="33132" xr:uid="{00000000-0005-0000-0000-00007D810000}"/>
    <cellStyle name="TotRow - Style4 4 4 3 3" xfId="33133" xr:uid="{00000000-0005-0000-0000-00007E810000}"/>
    <cellStyle name="TotRow - Style4 4 4 3 4" xfId="33134" xr:uid="{00000000-0005-0000-0000-00007F810000}"/>
    <cellStyle name="TotRow - Style4 4 4 3 5" xfId="33135" xr:uid="{00000000-0005-0000-0000-000080810000}"/>
    <cellStyle name="TotRow - Style4 4 4 3 6" xfId="33136" xr:uid="{00000000-0005-0000-0000-000081810000}"/>
    <cellStyle name="TotRow - Style4 4 4 4" xfId="33137" xr:uid="{00000000-0005-0000-0000-000082810000}"/>
    <cellStyle name="TotRow - Style4 4 4 4 2" xfId="33138" xr:uid="{00000000-0005-0000-0000-000083810000}"/>
    <cellStyle name="TotRow - Style4 4 4 5" xfId="33139" xr:uid="{00000000-0005-0000-0000-000084810000}"/>
    <cellStyle name="TotRow - Style4 4 4 6" xfId="33140" xr:uid="{00000000-0005-0000-0000-000085810000}"/>
    <cellStyle name="TotRow - Style4 4 4 7" xfId="33141" xr:uid="{00000000-0005-0000-0000-000086810000}"/>
    <cellStyle name="TotRow - Style4 4 4 8" xfId="33142" xr:uid="{00000000-0005-0000-0000-000087810000}"/>
    <cellStyle name="TotRow - Style4 4 5" xfId="33143" xr:uid="{00000000-0005-0000-0000-000088810000}"/>
    <cellStyle name="TotRow - Style4 4 5 2" xfId="33144" xr:uid="{00000000-0005-0000-0000-000089810000}"/>
    <cellStyle name="TotRow - Style4 4 5 2 2" xfId="33145" xr:uid="{00000000-0005-0000-0000-00008A810000}"/>
    <cellStyle name="TotRow - Style4 4 5 2 3" xfId="33146" xr:uid="{00000000-0005-0000-0000-00008B810000}"/>
    <cellStyle name="TotRow - Style4 4 5 2 4" xfId="33147" xr:uid="{00000000-0005-0000-0000-00008C810000}"/>
    <cellStyle name="TotRow - Style4 4 5 2 5" xfId="33148" xr:uid="{00000000-0005-0000-0000-00008D810000}"/>
    <cellStyle name="TotRow - Style4 4 5 2 6" xfId="33149" xr:uid="{00000000-0005-0000-0000-00008E810000}"/>
    <cellStyle name="TotRow - Style4 4 5 3" xfId="33150" xr:uid="{00000000-0005-0000-0000-00008F810000}"/>
    <cellStyle name="TotRow - Style4 4 5 3 2" xfId="33151" xr:uid="{00000000-0005-0000-0000-000090810000}"/>
    <cellStyle name="TotRow - Style4 4 5 3 3" xfId="33152" xr:uid="{00000000-0005-0000-0000-000091810000}"/>
    <cellStyle name="TotRow - Style4 4 5 3 4" xfId="33153" xr:uid="{00000000-0005-0000-0000-000092810000}"/>
    <cellStyle name="TotRow - Style4 4 5 3 5" xfId="33154" xr:uid="{00000000-0005-0000-0000-000093810000}"/>
    <cellStyle name="TotRow - Style4 4 5 3 6" xfId="33155" xr:uid="{00000000-0005-0000-0000-000094810000}"/>
    <cellStyle name="TotRow - Style4 4 5 4" xfId="33156" xr:uid="{00000000-0005-0000-0000-000095810000}"/>
    <cellStyle name="TotRow - Style4 4 5 4 2" xfId="33157" xr:uid="{00000000-0005-0000-0000-000096810000}"/>
    <cellStyle name="TotRow - Style4 4 5 5" xfId="33158" xr:uid="{00000000-0005-0000-0000-000097810000}"/>
    <cellStyle name="TotRow - Style4 4 5 6" xfId="33159" xr:uid="{00000000-0005-0000-0000-000098810000}"/>
    <cellStyle name="TotRow - Style4 4 5 7" xfId="33160" xr:uid="{00000000-0005-0000-0000-000099810000}"/>
    <cellStyle name="TotRow - Style4 4 5 8" xfId="33161" xr:uid="{00000000-0005-0000-0000-00009A810000}"/>
    <cellStyle name="TotRow - Style4 4 6" xfId="33162" xr:uid="{00000000-0005-0000-0000-00009B810000}"/>
    <cellStyle name="TotRow - Style4 4 6 2" xfId="33163" xr:uid="{00000000-0005-0000-0000-00009C810000}"/>
    <cellStyle name="TotRow - Style4 4 6 2 2" xfId="33164" xr:uid="{00000000-0005-0000-0000-00009D810000}"/>
    <cellStyle name="TotRow - Style4 4 6 2 3" xfId="33165" xr:uid="{00000000-0005-0000-0000-00009E810000}"/>
    <cellStyle name="TotRow - Style4 4 6 2 4" xfId="33166" xr:uid="{00000000-0005-0000-0000-00009F810000}"/>
    <cellStyle name="TotRow - Style4 4 6 2 5" xfId="33167" xr:uid="{00000000-0005-0000-0000-0000A0810000}"/>
    <cellStyle name="TotRow - Style4 4 6 2 6" xfId="33168" xr:uid="{00000000-0005-0000-0000-0000A1810000}"/>
    <cellStyle name="TotRow - Style4 4 6 3" xfId="33169" xr:uid="{00000000-0005-0000-0000-0000A2810000}"/>
    <cellStyle name="TotRow - Style4 4 6 3 2" xfId="33170" xr:uid="{00000000-0005-0000-0000-0000A3810000}"/>
    <cellStyle name="TotRow - Style4 4 6 3 3" xfId="33171" xr:uid="{00000000-0005-0000-0000-0000A4810000}"/>
    <cellStyle name="TotRow - Style4 4 6 3 4" xfId="33172" xr:uid="{00000000-0005-0000-0000-0000A5810000}"/>
    <cellStyle name="TotRow - Style4 4 6 3 5" xfId="33173" xr:uid="{00000000-0005-0000-0000-0000A6810000}"/>
    <cellStyle name="TotRow - Style4 4 6 3 6" xfId="33174" xr:uid="{00000000-0005-0000-0000-0000A7810000}"/>
    <cellStyle name="TotRow - Style4 4 6 4" xfId="33175" xr:uid="{00000000-0005-0000-0000-0000A8810000}"/>
    <cellStyle name="TotRow - Style4 4 6 4 2" xfId="33176" xr:uid="{00000000-0005-0000-0000-0000A9810000}"/>
    <cellStyle name="TotRow - Style4 4 6 5" xfId="33177" xr:uid="{00000000-0005-0000-0000-0000AA810000}"/>
    <cellStyle name="TotRow - Style4 4 6 6" xfId="33178" xr:uid="{00000000-0005-0000-0000-0000AB810000}"/>
    <cellStyle name="TotRow - Style4 4 6 7" xfId="33179" xr:uid="{00000000-0005-0000-0000-0000AC810000}"/>
    <cellStyle name="TotRow - Style4 4 6 8" xfId="33180" xr:uid="{00000000-0005-0000-0000-0000AD810000}"/>
    <cellStyle name="TotRow - Style4 4 7" xfId="33181" xr:uid="{00000000-0005-0000-0000-0000AE810000}"/>
    <cellStyle name="TotRow - Style4 4 7 2" xfId="33182" xr:uid="{00000000-0005-0000-0000-0000AF810000}"/>
    <cellStyle name="TotRow - Style4 4 7 2 2" xfId="33183" xr:uid="{00000000-0005-0000-0000-0000B0810000}"/>
    <cellStyle name="TotRow - Style4 4 7 2 3" xfId="33184" xr:uid="{00000000-0005-0000-0000-0000B1810000}"/>
    <cellStyle name="TotRow - Style4 4 7 2 4" xfId="33185" xr:uid="{00000000-0005-0000-0000-0000B2810000}"/>
    <cellStyle name="TotRow - Style4 4 7 2 5" xfId="33186" xr:uid="{00000000-0005-0000-0000-0000B3810000}"/>
    <cellStyle name="TotRow - Style4 4 7 2 6" xfId="33187" xr:uid="{00000000-0005-0000-0000-0000B4810000}"/>
    <cellStyle name="TotRow - Style4 4 7 3" xfId="33188" xr:uid="{00000000-0005-0000-0000-0000B5810000}"/>
    <cellStyle name="TotRow - Style4 4 7 3 2" xfId="33189" xr:uid="{00000000-0005-0000-0000-0000B6810000}"/>
    <cellStyle name="TotRow - Style4 4 7 3 3" xfId="33190" xr:uid="{00000000-0005-0000-0000-0000B7810000}"/>
    <cellStyle name="TotRow - Style4 4 7 3 4" xfId="33191" xr:uid="{00000000-0005-0000-0000-0000B8810000}"/>
    <cellStyle name="TotRow - Style4 4 7 3 5" xfId="33192" xr:uid="{00000000-0005-0000-0000-0000B9810000}"/>
    <cellStyle name="TotRow - Style4 4 7 3 6" xfId="33193" xr:uid="{00000000-0005-0000-0000-0000BA810000}"/>
    <cellStyle name="TotRow - Style4 4 7 4" xfId="33194" xr:uid="{00000000-0005-0000-0000-0000BB810000}"/>
    <cellStyle name="TotRow - Style4 4 7 4 2" xfId="33195" xr:uid="{00000000-0005-0000-0000-0000BC810000}"/>
    <cellStyle name="TotRow - Style4 4 7 5" xfId="33196" xr:uid="{00000000-0005-0000-0000-0000BD810000}"/>
    <cellStyle name="TotRow - Style4 4 7 6" xfId="33197" xr:uid="{00000000-0005-0000-0000-0000BE810000}"/>
    <cellStyle name="TotRow - Style4 4 7 7" xfId="33198" xr:uid="{00000000-0005-0000-0000-0000BF810000}"/>
    <cellStyle name="TotRow - Style4 4 7 8" xfId="33199" xr:uid="{00000000-0005-0000-0000-0000C0810000}"/>
    <cellStyle name="TotRow - Style4 4 8" xfId="33200" xr:uid="{00000000-0005-0000-0000-0000C1810000}"/>
    <cellStyle name="TotRow - Style4 4 8 2" xfId="33201" xr:uid="{00000000-0005-0000-0000-0000C2810000}"/>
    <cellStyle name="TotRow - Style4 4 8 2 2" xfId="33202" xr:uid="{00000000-0005-0000-0000-0000C3810000}"/>
    <cellStyle name="TotRow - Style4 4 8 2 3" xfId="33203" xr:uid="{00000000-0005-0000-0000-0000C4810000}"/>
    <cellStyle name="TotRow - Style4 4 8 2 4" xfId="33204" xr:uid="{00000000-0005-0000-0000-0000C5810000}"/>
    <cellStyle name="TotRow - Style4 4 8 2 5" xfId="33205" xr:uid="{00000000-0005-0000-0000-0000C6810000}"/>
    <cellStyle name="TotRow - Style4 4 8 2 6" xfId="33206" xr:uid="{00000000-0005-0000-0000-0000C7810000}"/>
    <cellStyle name="TotRow - Style4 4 8 3" xfId="33207" xr:uid="{00000000-0005-0000-0000-0000C8810000}"/>
    <cellStyle name="TotRow - Style4 4 8 3 2" xfId="33208" xr:uid="{00000000-0005-0000-0000-0000C9810000}"/>
    <cellStyle name="TotRow - Style4 4 8 3 3" xfId="33209" xr:uid="{00000000-0005-0000-0000-0000CA810000}"/>
    <cellStyle name="TotRow - Style4 4 8 3 4" xfId="33210" xr:uid="{00000000-0005-0000-0000-0000CB810000}"/>
    <cellStyle name="TotRow - Style4 4 8 3 5" xfId="33211" xr:uid="{00000000-0005-0000-0000-0000CC810000}"/>
    <cellStyle name="TotRow - Style4 4 8 3 6" xfId="33212" xr:uid="{00000000-0005-0000-0000-0000CD810000}"/>
    <cellStyle name="TotRow - Style4 4 8 4" xfId="33213" xr:uid="{00000000-0005-0000-0000-0000CE810000}"/>
    <cellStyle name="TotRow - Style4 4 8 5" xfId="33214" xr:uid="{00000000-0005-0000-0000-0000CF810000}"/>
    <cellStyle name="TotRow - Style4 4 8 6" xfId="33215" xr:uid="{00000000-0005-0000-0000-0000D0810000}"/>
    <cellStyle name="TotRow - Style4 4 8 7" xfId="33216" xr:uid="{00000000-0005-0000-0000-0000D1810000}"/>
    <cellStyle name="TotRow - Style4 4 8 8" xfId="33217" xr:uid="{00000000-0005-0000-0000-0000D2810000}"/>
    <cellStyle name="TotRow - Style4 4 9" xfId="33218" xr:uid="{00000000-0005-0000-0000-0000D3810000}"/>
    <cellStyle name="TotRow - Style4 4 9 2" xfId="33219" xr:uid="{00000000-0005-0000-0000-0000D4810000}"/>
    <cellStyle name="TotRow - Style4 4 9 2 2" xfId="33220" xr:uid="{00000000-0005-0000-0000-0000D5810000}"/>
    <cellStyle name="TotRow - Style4 4 9 2 3" xfId="33221" xr:uid="{00000000-0005-0000-0000-0000D6810000}"/>
    <cellStyle name="TotRow - Style4 4 9 2 4" xfId="33222" xr:uid="{00000000-0005-0000-0000-0000D7810000}"/>
    <cellStyle name="TotRow - Style4 4 9 2 5" xfId="33223" xr:uid="{00000000-0005-0000-0000-0000D8810000}"/>
    <cellStyle name="TotRow - Style4 4 9 2 6" xfId="33224" xr:uid="{00000000-0005-0000-0000-0000D9810000}"/>
    <cellStyle name="TotRow - Style4 4 9 3" xfId="33225" xr:uid="{00000000-0005-0000-0000-0000DA810000}"/>
    <cellStyle name="TotRow - Style4 4 9 3 2" xfId="33226" xr:uid="{00000000-0005-0000-0000-0000DB810000}"/>
    <cellStyle name="TotRow - Style4 4 9 3 3" xfId="33227" xr:uid="{00000000-0005-0000-0000-0000DC810000}"/>
    <cellStyle name="TotRow - Style4 4 9 3 4" xfId="33228" xr:uid="{00000000-0005-0000-0000-0000DD810000}"/>
    <cellStyle name="TotRow - Style4 4 9 3 5" xfId="33229" xr:uid="{00000000-0005-0000-0000-0000DE810000}"/>
    <cellStyle name="TotRow - Style4 4 9 3 6" xfId="33230" xr:uid="{00000000-0005-0000-0000-0000DF810000}"/>
    <cellStyle name="TotRow - Style4 4 9 4" xfId="33231" xr:uid="{00000000-0005-0000-0000-0000E0810000}"/>
    <cellStyle name="TotRow - Style4 4 9 5" xfId="33232" xr:uid="{00000000-0005-0000-0000-0000E1810000}"/>
    <cellStyle name="TotRow - Style4 4 9 6" xfId="33233" xr:uid="{00000000-0005-0000-0000-0000E2810000}"/>
    <cellStyle name="TotRow - Style4 4 9 7" xfId="33234" xr:uid="{00000000-0005-0000-0000-0000E3810000}"/>
    <cellStyle name="TotRow - Style4 4 9 8" xfId="33235" xr:uid="{00000000-0005-0000-0000-0000E4810000}"/>
    <cellStyle name="TotRow - Style4 5" xfId="33236" xr:uid="{00000000-0005-0000-0000-0000E5810000}"/>
    <cellStyle name="TotRow - Style4 5 10" xfId="33237" xr:uid="{00000000-0005-0000-0000-0000E6810000}"/>
    <cellStyle name="TotRow - Style4 5 11" xfId="33238" xr:uid="{00000000-0005-0000-0000-0000E7810000}"/>
    <cellStyle name="TotRow - Style4 5 12" xfId="33239" xr:uid="{00000000-0005-0000-0000-0000E8810000}"/>
    <cellStyle name="TotRow - Style4 5 2" xfId="33240" xr:uid="{00000000-0005-0000-0000-0000E9810000}"/>
    <cellStyle name="TotRow - Style4 5 2 2" xfId="33241" xr:uid="{00000000-0005-0000-0000-0000EA810000}"/>
    <cellStyle name="TotRow - Style4 5 2 2 2" xfId="33242" xr:uid="{00000000-0005-0000-0000-0000EB810000}"/>
    <cellStyle name="TotRow - Style4 5 2 2 2 2" xfId="33243" xr:uid="{00000000-0005-0000-0000-0000EC810000}"/>
    <cellStyle name="TotRow - Style4 5 2 2 2 2 2" xfId="33244" xr:uid="{00000000-0005-0000-0000-0000ED810000}"/>
    <cellStyle name="TotRow - Style4 5 2 2 2 3" xfId="33245" xr:uid="{00000000-0005-0000-0000-0000EE810000}"/>
    <cellStyle name="TotRow - Style4 5 2 2 2 3 2" xfId="33246" xr:uid="{00000000-0005-0000-0000-0000EF810000}"/>
    <cellStyle name="TotRow - Style4 5 2 2 2 4" xfId="33247" xr:uid="{00000000-0005-0000-0000-0000F0810000}"/>
    <cellStyle name="TotRow - Style4 5 2 2 3" xfId="33248" xr:uid="{00000000-0005-0000-0000-0000F1810000}"/>
    <cellStyle name="TotRow - Style4 5 2 2 3 2" xfId="33249" xr:uid="{00000000-0005-0000-0000-0000F2810000}"/>
    <cellStyle name="TotRow - Style4 5 2 2 4" xfId="33250" xr:uid="{00000000-0005-0000-0000-0000F3810000}"/>
    <cellStyle name="TotRow - Style4 5 2 2 4 2" xfId="33251" xr:uid="{00000000-0005-0000-0000-0000F4810000}"/>
    <cellStyle name="TotRow - Style4 5 2 2 5" xfId="33252" xr:uid="{00000000-0005-0000-0000-0000F5810000}"/>
    <cellStyle name="TotRow - Style4 5 2 2 5 2" xfId="33253" xr:uid="{00000000-0005-0000-0000-0000F6810000}"/>
    <cellStyle name="TotRow - Style4 5 2 2 6" xfId="33254" xr:uid="{00000000-0005-0000-0000-0000F7810000}"/>
    <cellStyle name="TotRow - Style4 5 2 3" xfId="33255" xr:uid="{00000000-0005-0000-0000-0000F8810000}"/>
    <cellStyle name="TotRow - Style4 5 2 3 2" xfId="33256" xr:uid="{00000000-0005-0000-0000-0000F9810000}"/>
    <cellStyle name="TotRow - Style4 5 2 3 2 2" xfId="33257" xr:uid="{00000000-0005-0000-0000-0000FA810000}"/>
    <cellStyle name="TotRow - Style4 5 2 3 3" xfId="33258" xr:uid="{00000000-0005-0000-0000-0000FB810000}"/>
    <cellStyle name="TotRow - Style4 5 2 3 3 2" xfId="33259" xr:uid="{00000000-0005-0000-0000-0000FC810000}"/>
    <cellStyle name="TotRow - Style4 5 2 3 4" xfId="33260" xr:uid="{00000000-0005-0000-0000-0000FD810000}"/>
    <cellStyle name="TotRow - Style4 5 2 3 5" xfId="33261" xr:uid="{00000000-0005-0000-0000-0000FE810000}"/>
    <cellStyle name="TotRow - Style4 5 2 4" xfId="33262" xr:uid="{00000000-0005-0000-0000-0000FF810000}"/>
    <cellStyle name="TotRow - Style4 5 2 4 2" xfId="33263" xr:uid="{00000000-0005-0000-0000-000000820000}"/>
    <cellStyle name="TotRow - Style4 5 2 5" xfId="33264" xr:uid="{00000000-0005-0000-0000-000001820000}"/>
    <cellStyle name="TotRow - Style4 5 2 5 2" xfId="33265" xr:uid="{00000000-0005-0000-0000-000002820000}"/>
    <cellStyle name="TotRow - Style4 5 2 6" xfId="33266" xr:uid="{00000000-0005-0000-0000-000003820000}"/>
    <cellStyle name="TotRow - Style4 5 2 6 2" xfId="33267" xr:uid="{00000000-0005-0000-0000-000004820000}"/>
    <cellStyle name="TotRow - Style4 5 2 7" xfId="33268" xr:uid="{00000000-0005-0000-0000-000005820000}"/>
    <cellStyle name="TotRow - Style4 5 2 7 2" xfId="33269" xr:uid="{00000000-0005-0000-0000-000006820000}"/>
    <cellStyle name="TotRow - Style4 5 2 8" xfId="33270" xr:uid="{00000000-0005-0000-0000-000007820000}"/>
    <cellStyle name="TotRow - Style4 5 3" xfId="33271" xr:uid="{00000000-0005-0000-0000-000008820000}"/>
    <cellStyle name="TotRow - Style4 5 3 2" xfId="33272" xr:uid="{00000000-0005-0000-0000-000009820000}"/>
    <cellStyle name="TotRow - Style4 5 3 2 2" xfId="33273" xr:uid="{00000000-0005-0000-0000-00000A820000}"/>
    <cellStyle name="TotRow - Style4 5 3 2 2 2" xfId="33274" xr:uid="{00000000-0005-0000-0000-00000B820000}"/>
    <cellStyle name="TotRow - Style4 5 3 2 3" xfId="33275" xr:uid="{00000000-0005-0000-0000-00000C820000}"/>
    <cellStyle name="TotRow - Style4 5 3 2 3 2" xfId="33276" xr:uid="{00000000-0005-0000-0000-00000D820000}"/>
    <cellStyle name="TotRow - Style4 5 3 2 4" xfId="33277" xr:uid="{00000000-0005-0000-0000-00000E820000}"/>
    <cellStyle name="TotRow - Style4 5 3 3" xfId="33278" xr:uid="{00000000-0005-0000-0000-00000F820000}"/>
    <cellStyle name="TotRow - Style4 5 3 3 2" xfId="33279" xr:uid="{00000000-0005-0000-0000-000010820000}"/>
    <cellStyle name="TotRow - Style4 5 3 4" xfId="33280" xr:uid="{00000000-0005-0000-0000-000011820000}"/>
    <cellStyle name="TotRow - Style4 5 3 4 2" xfId="33281" xr:uid="{00000000-0005-0000-0000-000012820000}"/>
    <cellStyle name="TotRow - Style4 5 3 5" xfId="33282" xr:uid="{00000000-0005-0000-0000-000013820000}"/>
    <cellStyle name="TotRow - Style4 5 3 5 2" xfId="33283" xr:uid="{00000000-0005-0000-0000-000014820000}"/>
    <cellStyle name="TotRow - Style4 5 3 6" xfId="33284" xr:uid="{00000000-0005-0000-0000-000015820000}"/>
    <cellStyle name="TotRow - Style4 5 3 6 2" xfId="33285" xr:uid="{00000000-0005-0000-0000-000016820000}"/>
    <cellStyle name="TotRow - Style4 5 3 7" xfId="33286" xr:uid="{00000000-0005-0000-0000-000017820000}"/>
    <cellStyle name="TotRow - Style4 5 4" xfId="33287" xr:uid="{00000000-0005-0000-0000-000018820000}"/>
    <cellStyle name="TotRow - Style4 5 4 2" xfId="33288" xr:uid="{00000000-0005-0000-0000-000019820000}"/>
    <cellStyle name="TotRow - Style4 5 4 2 2" xfId="33289" xr:uid="{00000000-0005-0000-0000-00001A820000}"/>
    <cellStyle name="TotRow - Style4 5 4 3" xfId="33290" xr:uid="{00000000-0005-0000-0000-00001B820000}"/>
    <cellStyle name="TotRow - Style4 5 4 3 2" xfId="33291" xr:uid="{00000000-0005-0000-0000-00001C820000}"/>
    <cellStyle name="TotRow - Style4 5 4 4" xfId="33292" xr:uid="{00000000-0005-0000-0000-00001D820000}"/>
    <cellStyle name="TotRow - Style4 5 4 4 2" xfId="33293" xr:uid="{00000000-0005-0000-0000-00001E820000}"/>
    <cellStyle name="TotRow - Style4 5 4 5" xfId="33294" xr:uid="{00000000-0005-0000-0000-00001F820000}"/>
    <cellStyle name="TotRow - Style4 5 4 6" xfId="33295" xr:uid="{00000000-0005-0000-0000-000020820000}"/>
    <cellStyle name="TotRow - Style4 5 5" xfId="33296" xr:uid="{00000000-0005-0000-0000-000021820000}"/>
    <cellStyle name="TotRow - Style4 5 5 2" xfId="33297" xr:uid="{00000000-0005-0000-0000-000022820000}"/>
    <cellStyle name="TotRow - Style4 5 5 3" xfId="33298" xr:uid="{00000000-0005-0000-0000-000023820000}"/>
    <cellStyle name="TotRow - Style4 5 6" xfId="33299" xr:uid="{00000000-0005-0000-0000-000024820000}"/>
    <cellStyle name="TotRow - Style4 5 6 2" xfId="33300" xr:uid="{00000000-0005-0000-0000-000025820000}"/>
    <cellStyle name="TotRow - Style4 5 7" xfId="33301" xr:uid="{00000000-0005-0000-0000-000026820000}"/>
    <cellStyle name="TotRow - Style4 5 7 2" xfId="33302" xr:uid="{00000000-0005-0000-0000-000027820000}"/>
    <cellStyle name="TotRow - Style4 5 8" xfId="33303" xr:uid="{00000000-0005-0000-0000-000028820000}"/>
    <cellStyle name="TotRow - Style4 5 8 2" xfId="33304" xr:uid="{00000000-0005-0000-0000-000029820000}"/>
    <cellStyle name="TotRow - Style4 5 9" xfId="33305" xr:uid="{00000000-0005-0000-0000-00002A820000}"/>
    <cellStyle name="TotRow - Style4 5 9 2" xfId="33306" xr:uid="{00000000-0005-0000-0000-00002B820000}"/>
    <cellStyle name="TotRow - Style4 6" xfId="33307" xr:uid="{00000000-0005-0000-0000-00002C820000}"/>
    <cellStyle name="TotRow - Style4 6 10" xfId="33308" xr:uid="{00000000-0005-0000-0000-00002D820000}"/>
    <cellStyle name="TotRow - Style4 6 11" xfId="33309" xr:uid="{00000000-0005-0000-0000-00002E820000}"/>
    <cellStyle name="TotRow - Style4 6 2" xfId="33310" xr:uid="{00000000-0005-0000-0000-00002F820000}"/>
    <cellStyle name="TotRow - Style4 6 2 2" xfId="33311" xr:uid="{00000000-0005-0000-0000-000030820000}"/>
    <cellStyle name="TotRow - Style4 6 2 2 2" xfId="33312" xr:uid="{00000000-0005-0000-0000-000031820000}"/>
    <cellStyle name="TotRow - Style4 6 2 2 2 2" xfId="33313" xr:uid="{00000000-0005-0000-0000-000032820000}"/>
    <cellStyle name="TotRow - Style4 6 2 2 2 2 2" xfId="33314" xr:uid="{00000000-0005-0000-0000-000033820000}"/>
    <cellStyle name="TotRow - Style4 6 2 2 2 3" xfId="33315" xr:uid="{00000000-0005-0000-0000-000034820000}"/>
    <cellStyle name="TotRow - Style4 6 2 2 2 3 2" xfId="33316" xr:uid="{00000000-0005-0000-0000-000035820000}"/>
    <cellStyle name="TotRow - Style4 6 2 2 2 4" xfId="33317" xr:uid="{00000000-0005-0000-0000-000036820000}"/>
    <cellStyle name="TotRow - Style4 6 2 2 3" xfId="33318" xr:uid="{00000000-0005-0000-0000-000037820000}"/>
    <cellStyle name="TotRow - Style4 6 2 2 3 2" xfId="33319" xr:uid="{00000000-0005-0000-0000-000038820000}"/>
    <cellStyle name="TotRow - Style4 6 2 2 4" xfId="33320" xr:uid="{00000000-0005-0000-0000-000039820000}"/>
    <cellStyle name="TotRow - Style4 6 2 2 4 2" xfId="33321" xr:uid="{00000000-0005-0000-0000-00003A820000}"/>
    <cellStyle name="TotRow - Style4 6 2 2 5" xfId="33322" xr:uid="{00000000-0005-0000-0000-00003B820000}"/>
    <cellStyle name="TotRow - Style4 6 2 2 5 2" xfId="33323" xr:uid="{00000000-0005-0000-0000-00003C820000}"/>
    <cellStyle name="TotRow - Style4 6 2 2 6" xfId="33324" xr:uid="{00000000-0005-0000-0000-00003D820000}"/>
    <cellStyle name="TotRow - Style4 6 2 3" xfId="33325" xr:uid="{00000000-0005-0000-0000-00003E820000}"/>
    <cellStyle name="TotRow - Style4 6 2 3 2" xfId="33326" xr:uid="{00000000-0005-0000-0000-00003F820000}"/>
    <cellStyle name="TotRow - Style4 6 2 3 2 2" xfId="33327" xr:uid="{00000000-0005-0000-0000-000040820000}"/>
    <cellStyle name="TotRow - Style4 6 2 3 3" xfId="33328" xr:uid="{00000000-0005-0000-0000-000041820000}"/>
    <cellStyle name="TotRow - Style4 6 2 3 3 2" xfId="33329" xr:uid="{00000000-0005-0000-0000-000042820000}"/>
    <cellStyle name="TotRow - Style4 6 2 3 4" xfId="33330" xr:uid="{00000000-0005-0000-0000-000043820000}"/>
    <cellStyle name="TotRow - Style4 6 2 4" xfId="33331" xr:uid="{00000000-0005-0000-0000-000044820000}"/>
    <cellStyle name="TotRow - Style4 6 2 4 2" xfId="33332" xr:uid="{00000000-0005-0000-0000-000045820000}"/>
    <cellStyle name="TotRow - Style4 6 2 5" xfId="33333" xr:uid="{00000000-0005-0000-0000-000046820000}"/>
    <cellStyle name="TotRow - Style4 6 2 5 2" xfId="33334" xr:uid="{00000000-0005-0000-0000-000047820000}"/>
    <cellStyle name="TotRow - Style4 6 2 6" xfId="33335" xr:uid="{00000000-0005-0000-0000-000048820000}"/>
    <cellStyle name="TotRow - Style4 6 2 6 2" xfId="33336" xr:uid="{00000000-0005-0000-0000-000049820000}"/>
    <cellStyle name="TotRow - Style4 6 2 7" xfId="33337" xr:uid="{00000000-0005-0000-0000-00004A820000}"/>
    <cellStyle name="TotRow - Style4 6 2 7 2" xfId="33338" xr:uid="{00000000-0005-0000-0000-00004B820000}"/>
    <cellStyle name="TotRow - Style4 6 2 8" xfId="33339" xr:uid="{00000000-0005-0000-0000-00004C820000}"/>
    <cellStyle name="TotRow - Style4 6 2 8 2" xfId="33340" xr:uid="{00000000-0005-0000-0000-00004D820000}"/>
    <cellStyle name="TotRow - Style4 6 2 9" xfId="33341" xr:uid="{00000000-0005-0000-0000-00004E820000}"/>
    <cellStyle name="TotRow - Style4 6 3" xfId="33342" xr:uid="{00000000-0005-0000-0000-00004F820000}"/>
    <cellStyle name="TotRow - Style4 6 3 2" xfId="33343" xr:uid="{00000000-0005-0000-0000-000050820000}"/>
    <cellStyle name="TotRow - Style4 6 3 2 2" xfId="33344" xr:uid="{00000000-0005-0000-0000-000051820000}"/>
    <cellStyle name="TotRow - Style4 6 3 2 2 2" xfId="33345" xr:uid="{00000000-0005-0000-0000-000052820000}"/>
    <cellStyle name="TotRow - Style4 6 3 2 3" xfId="33346" xr:uid="{00000000-0005-0000-0000-000053820000}"/>
    <cellStyle name="TotRow - Style4 6 3 2 3 2" xfId="33347" xr:uid="{00000000-0005-0000-0000-000054820000}"/>
    <cellStyle name="TotRow - Style4 6 3 2 4" xfId="33348" xr:uid="{00000000-0005-0000-0000-000055820000}"/>
    <cellStyle name="TotRow - Style4 6 3 3" xfId="33349" xr:uid="{00000000-0005-0000-0000-000056820000}"/>
    <cellStyle name="TotRow - Style4 6 3 3 2" xfId="33350" xr:uid="{00000000-0005-0000-0000-000057820000}"/>
    <cellStyle name="TotRow - Style4 6 3 4" xfId="33351" xr:uid="{00000000-0005-0000-0000-000058820000}"/>
    <cellStyle name="TotRow - Style4 6 3 4 2" xfId="33352" xr:uid="{00000000-0005-0000-0000-000059820000}"/>
    <cellStyle name="TotRow - Style4 6 3 5" xfId="33353" xr:uid="{00000000-0005-0000-0000-00005A820000}"/>
    <cellStyle name="TotRow - Style4 6 3 5 2" xfId="33354" xr:uid="{00000000-0005-0000-0000-00005B820000}"/>
    <cellStyle name="TotRow - Style4 6 3 6" xfId="33355" xr:uid="{00000000-0005-0000-0000-00005C820000}"/>
    <cellStyle name="TotRow - Style4 6 4" xfId="33356" xr:uid="{00000000-0005-0000-0000-00005D820000}"/>
    <cellStyle name="TotRow - Style4 6 4 2" xfId="33357" xr:uid="{00000000-0005-0000-0000-00005E820000}"/>
    <cellStyle name="TotRow - Style4 6 4 2 2" xfId="33358" xr:uid="{00000000-0005-0000-0000-00005F820000}"/>
    <cellStyle name="TotRow - Style4 6 4 3" xfId="33359" xr:uid="{00000000-0005-0000-0000-000060820000}"/>
    <cellStyle name="TotRow - Style4 6 4 3 2" xfId="33360" xr:uid="{00000000-0005-0000-0000-000061820000}"/>
    <cellStyle name="TotRow - Style4 6 4 4" xfId="33361" xr:uid="{00000000-0005-0000-0000-000062820000}"/>
    <cellStyle name="TotRow - Style4 6 4 4 2" xfId="33362" xr:uid="{00000000-0005-0000-0000-000063820000}"/>
    <cellStyle name="TotRow - Style4 6 4 5" xfId="33363" xr:uid="{00000000-0005-0000-0000-000064820000}"/>
    <cellStyle name="TotRow - Style4 6 4 6" xfId="33364" xr:uid="{00000000-0005-0000-0000-000065820000}"/>
    <cellStyle name="TotRow - Style4 6 5" xfId="33365" xr:uid="{00000000-0005-0000-0000-000066820000}"/>
    <cellStyle name="TotRow - Style4 6 5 2" xfId="33366" xr:uid="{00000000-0005-0000-0000-000067820000}"/>
    <cellStyle name="TotRow - Style4 6 5 3" xfId="33367" xr:uid="{00000000-0005-0000-0000-000068820000}"/>
    <cellStyle name="TotRow - Style4 6 6" xfId="33368" xr:uid="{00000000-0005-0000-0000-000069820000}"/>
    <cellStyle name="TotRow - Style4 6 6 2" xfId="33369" xr:uid="{00000000-0005-0000-0000-00006A820000}"/>
    <cellStyle name="TotRow - Style4 6 7" xfId="33370" xr:uid="{00000000-0005-0000-0000-00006B820000}"/>
    <cellStyle name="TotRow - Style4 6 7 2" xfId="33371" xr:uid="{00000000-0005-0000-0000-00006C820000}"/>
    <cellStyle name="TotRow - Style4 6 8" xfId="33372" xr:uid="{00000000-0005-0000-0000-00006D820000}"/>
    <cellStyle name="TotRow - Style4 6 8 2" xfId="33373" xr:uid="{00000000-0005-0000-0000-00006E820000}"/>
    <cellStyle name="TotRow - Style4 6 9" xfId="33374" xr:uid="{00000000-0005-0000-0000-00006F820000}"/>
    <cellStyle name="TotRow - Style4 6 9 2" xfId="33375" xr:uid="{00000000-0005-0000-0000-000070820000}"/>
    <cellStyle name="TotRow - Style4 7" xfId="33376" xr:uid="{00000000-0005-0000-0000-000071820000}"/>
    <cellStyle name="TotRow - Style4 7 2" xfId="33377" xr:uid="{00000000-0005-0000-0000-000072820000}"/>
    <cellStyle name="TotRow - Style4 7 2 2" xfId="33378" xr:uid="{00000000-0005-0000-0000-000073820000}"/>
    <cellStyle name="TotRow - Style4 7 2 2 2" xfId="33379" xr:uid="{00000000-0005-0000-0000-000074820000}"/>
    <cellStyle name="TotRow - Style4 7 2 2 2 2" xfId="33380" xr:uid="{00000000-0005-0000-0000-000075820000}"/>
    <cellStyle name="TotRow - Style4 7 2 2 3" xfId="33381" xr:uid="{00000000-0005-0000-0000-000076820000}"/>
    <cellStyle name="TotRow - Style4 7 2 2 3 2" xfId="33382" xr:uid="{00000000-0005-0000-0000-000077820000}"/>
    <cellStyle name="TotRow - Style4 7 2 2 4" xfId="33383" xr:uid="{00000000-0005-0000-0000-000078820000}"/>
    <cellStyle name="TotRow - Style4 7 2 3" xfId="33384" xr:uid="{00000000-0005-0000-0000-000079820000}"/>
    <cellStyle name="TotRow - Style4 7 2 3 2" xfId="33385" xr:uid="{00000000-0005-0000-0000-00007A820000}"/>
    <cellStyle name="TotRow - Style4 7 2 4" xfId="33386" xr:uid="{00000000-0005-0000-0000-00007B820000}"/>
    <cellStyle name="TotRow - Style4 7 2 4 2" xfId="33387" xr:uid="{00000000-0005-0000-0000-00007C820000}"/>
    <cellStyle name="TotRow - Style4 7 2 5" xfId="33388" xr:uid="{00000000-0005-0000-0000-00007D820000}"/>
    <cellStyle name="TotRow - Style4 7 2 5 2" xfId="33389" xr:uid="{00000000-0005-0000-0000-00007E820000}"/>
    <cellStyle name="TotRow - Style4 7 2 6" xfId="33390" xr:uid="{00000000-0005-0000-0000-00007F820000}"/>
    <cellStyle name="TotRow - Style4 7 3" xfId="33391" xr:uid="{00000000-0005-0000-0000-000080820000}"/>
    <cellStyle name="TotRow - Style4 7 3 2" xfId="33392" xr:uid="{00000000-0005-0000-0000-000081820000}"/>
    <cellStyle name="TotRow - Style4 7 3 2 2" xfId="33393" xr:uid="{00000000-0005-0000-0000-000082820000}"/>
    <cellStyle name="TotRow - Style4 7 3 3" xfId="33394" xr:uid="{00000000-0005-0000-0000-000083820000}"/>
    <cellStyle name="TotRow - Style4 7 3 3 2" xfId="33395" xr:uid="{00000000-0005-0000-0000-000084820000}"/>
    <cellStyle name="TotRow - Style4 7 3 4" xfId="33396" xr:uid="{00000000-0005-0000-0000-000085820000}"/>
    <cellStyle name="TotRow - Style4 7 3 4 2" xfId="33397" xr:uid="{00000000-0005-0000-0000-000086820000}"/>
    <cellStyle name="TotRow - Style4 7 3 5" xfId="33398" xr:uid="{00000000-0005-0000-0000-000087820000}"/>
    <cellStyle name="TotRow - Style4 7 3 6" xfId="33399" xr:uid="{00000000-0005-0000-0000-000088820000}"/>
    <cellStyle name="TotRow - Style4 7 4" xfId="33400" xr:uid="{00000000-0005-0000-0000-000089820000}"/>
    <cellStyle name="TotRow - Style4 7 4 2" xfId="33401" xr:uid="{00000000-0005-0000-0000-00008A820000}"/>
    <cellStyle name="TotRow - Style4 7 5" xfId="33402" xr:uid="{00000000-0005-0000-0000-00008B820000}"/>
    <cellStyle name="TotRow - Style4 7 5 2" xfId="33403" xr:uid="{00000000-0005-0000-0000-00008C820000}"/>
    <cellStyle name="TotRow - Style4 7 6" xfId="33404" xr:uid="{00000000-0005-0000-0000-00008D820000}"/>
    <cellStyle name="TotRow - Style4 8" xfId="33405" xr:uid="{00000000-0005-0000-0000-00008E820000}"/>
    <cellStyle name="TotRow - Style4 8 2" xfId="33406" xr:uid="{00000000-0005-0000-0000-00008F820000}"/>
    <cellStyle name="TotRow - Style4 8 2 2" xfId="33407" xr:uid="{00000000-0005-0000-0000-000090820000}"/>
    <cellStyle name="TotRow - Style4 8 3" xfId="33408" xr:uid="{00000000-0005-0000-0000-000091820000}"/>
    <cellStyle name="TotRow - Style4 8 3 2" xfId="33409" xr:uid="{00000000-0005-0000-0000-000092820000}"/>
    <cellStyle name="TotRow - Style4 8 4" xfId="33410" xr:uid="{00000000-0005-0000-0000-000093820000}"/>
    <cellStyle name="TotRow - Style4 8 4 2" xfId="33411" xr:uid="{00000000-0005-0000-0000-000094820000}"/>
    <cellStyle name="TotRow - Style4 8 5" xfId="33412" xr:uid="{00000000-0005-0000-0000-000095820000}"/>
    <cellStyle name="TotRow - Style4 9" xfId="33413" xr:uid="{00000000-0005-0000-0000-000096820000}"/>
    <cellStyle name="TotRow - Style4 9 2" xfId="33414" xr:uid="{00000000-0005-0000-0000-000097820000}"/>
    <cellStyle name="TotRow - Style4 9 2 2" xfId="33415" xr:uid="{00000000-0005-0000-0000-000098820000}"/>
    <cellStyle name="TotRow - Style4 9 3" xfId="33416" xr:uid="{00000000-0005-0000-0000-000099820000}"/>
    <cellStyle name="TotRow - Style4 9 3 2" xfId="33417" xr:uid="{00000000-0005-0000-0000-00009A820000}"/>
    <cellStyle name="TotRow - Style4 9 4" xfId="33418" xr:uid="{00000000-0005-0000-0000-00009B820000}"/>
    <cellStyle name="Trial" xfId="33419" xr:uid="{00000000-0005-0000-0000-00009C820000}"/>
    <cellStyle name="Trial 10" xfId="33420" xr:uid="{00000000-0005-0000-0000-00009D820000}"/>
    <cellStyle name="Trial 10 10" xfId="33421" xr:uid="{00000000-0005-0000-0000-00009E820000}"/>
    <cellStyle name="Trial 10 11" xfId="33422" xr:uid="{00000000-0005-0000-0000-00009F820000}"/>
    <cellStyle name="Trial 10 12" xfId="33423" xr:uid="{00000000-0005-0000-0000-0000A0820000}"/>
    <cellStyle name="Trial 10 2" xfId="33424" xr:uid="{00000000-0005-0000-0000-0000A1820000}"/>
    <cellStyle name="Trial 10 2 2" xfId="33425" xr:uid="{00000000-0005-0000-0000-0000A2820000}"/>
    <cellStyle name="Trial 10 2 3" xfId="33426" xr:uid="{00000000-0005-0000-0000-0000A3820000}"/>
    <cellStyle name="Trial 10 2 4" xfId="33427" xr:uid="{00000000-0005-0000-0000-0000A4820000}"/>
    <cellStyle name="Trial 10 2 5" xfId="33428" xr:uid="{00000000-0005-0000-0000-0000A5820000}"/>
    <cellStyle name="Trial 10 2 6" xfId="33429" xr:uid="{00000000-0005-0000-0000-0000A6820000}"/>
    <cellStyle name="Trial 10 2 7" xfId="33430" xr:uid="{00000000-0005-0000-0000-0000A7820000}"/>
    <cellStyle name="Trial 10 3" xfId="33431" xr:uid="{00000000-0005-0000-0000-0000A8820000}"/>
    <cellStyle name="Trial 10 3 2" xfId="33432" xr:uid="{00000000-0005-0000-0000-0000A9820000}"/>
    <cellStyle name="Trial 10 3 3" xfId="33433" xr:uid="{00000000-0005-0000-0000-0000AA820000}"/>
    <cellStyle name="Trial 10 3 4" xfId="33434" xr:uid="{00000000-0005-0000-0000-0000AB820000}"/>
    <cellStyle name="Trial 10 3 5" xfId="33435" xr:uid="{00000000-0005-0000-0000-0000AC820000}"/>
    <cellStyle name="Trial 10 3 6" xfId="33436" xr:uid="{00000000-0005-0000-0000-0000AD820000}"/>
    <cellStyle name="Trial 10 3 7" xfId="33437" xr:uid="{00000000-0005-0000-0000-0000AE820000}"/>
    <cellStyle name="Trial 10 4" xfId="33438" xr:uid="{00000000-0005-0000-0000-0000AF820000}"/>
    <cellStyle name="Trial 10 4 2" xfId="33439" xr:uid="{00000000-0005-0000-0000-0000B0820000}"/>
    <cellStyle name="Trial 10 4 3" xfId="33440" xr:uid="{00000000-0005-0000-0000-0000B1820000}"/>
    <cellStyle name="Trial 10 4 4" xfId="33441" xr:uid="{00000000-0005-0000-0000-0000B2820000}"/>
    <cellStyle name="Trial 10 4 5" xfId="33442" xr:uid="{00000000-0005-0000-0000-0000B3820000}"/>
    <cellStyle name="Trial 10 4 6" xfId="33443" xr:uid="{00000000-0005-0000-0000-0000B4820000}"/>
    <cellStyle name="Trial 10 4 7" xfId="33444" xr:uid="{00000000-0005-0000-0000-0000B5820000}"/>
    <cellStyle name="Trial 10 5" xfId="33445" xr:uid="{00000000-0005-0000-0000-0000B6820000}"/>
    <cellStyle name="Trial 10 5 2" xfId="33446" xr:uid="{00000000-0005-0000-0000-0000B7820000}"/>
    <cellStyle name="Trial 10 5 3" xfId="33447" xr:uid="{00000000-0005-0000-0000-0000B8820000}"/>
    <cellStyle name="Trial 10 5 4" xfId="33448" xr:uid="{00000000-0005-0000-0000-0000B9820000}"/>
    <cellStyle name="Trial 10 5 5" xfId="33449" xr:uid="{00000000-0005-0000-0000-0000BA820000}"/>
    <cellStyle name="Trial 10 5 6" xfId="33450" xr:uid="{00000000-0005-0000-0000-0000BB820000}"/>
    <cellStyle name="Trial 10 5 7" xfId="33451" xr:uid="{00000000-0005-0000-0000-0000BC820000}"/>
    <cellStyle name="Trial 10 6" xfId="33452" xr:uid="{00000000-0005-0000-0000-0000BD820000}"/>
    <cellStyle name="Trial 10 7" xfId="33453" xr:uid="{00000000-0005-0000-0000-0000BE820000}"/>
    <cellStyle name="Trial 10 8" xfId="33454" xr:uid="{00000000-0005-0000-0000-0000BF820000}"/>
    <cellStyle name="Trial 10 9" xfId="33455" xr:uid="{00000000-0005-0000-0000-0000C0820000}"/>
    <cellStyle name="Trial 11" xfId="33456" xr:uid="{00000000-0005-0000-0000-0000C1820000}"/>
    <cellStyle name="Trial 11 2" xfId="33457" xr:uid="{00000000-0005-0000-0000-0000C2820000}"/>
    <cellStyle name="Trial 11 3" xfId="33458" xr:uid="{00000000-0005-0000-0000-0000C3820000}"/>
    <cellStyle name="Trial 11 4" xfId="33459" xr:uid="{00000000-0005-0000-0000-0000C4820000}"/>
    <cellStyle name="Trial 11 5" xfId="33460" xr:uid="{00000000-0005-0000-0000-0000C5820000}"/>
    <cellStyle name="Trial 11 6" xfId="33461" xr:uid="{00000000-0005-0000-0000-0000C6820000}"/>
    <cellStyle name="Trial 11 7" xfId="33462" xr:uid="{00000000-0005-0000-0000-0000C7820000}"/>
    <cellStyle name="Trial 12" xfId="33463" xr:uid="{00000000-0005-0000-0000-0000C8820000}"/>
    <cellStyle name="Trial 12 2" xfId="33464" xr:uid="{00000000-0005-0000-0000-0000C9820000}"/>
    <cellStyle name="Trial 12 3" xfId="33465" xr:uid="{00000000-0005-0000-0000-0000CA820000}"/>
    <cellStyle name="Trial 12 4" xfId="33466" xr:uid="{00000000-0005-0000-0000-0000CB820000}"/>
    <cellStyle name="Trial 12 5" xfId="33467" xr:uid="{00000000-0005-0000-0000-0000CC820000}"/>
    <cellStyle name="Trial 12 6" xfId="33468" xr:uid="{00000000-0005-0000-0000-0000CD820000}"/>
    <cellStyle name="Trial 12 7" xfId="33469" xr:uid="{00000000-0005-0000-0000-0000CE820000}"/>
    <cellStyle name="Trial 2" xfId="33470" xr:uid="{00000000-0005-0000-0000-0000CF820000}"/>
    <cellStyle name="Trial 2 10" xfId="33471" xr:uid="{00000000-0005-0000-0000-0000D0820000}"/>
    <cellStyle name="Trial 2 10 10" xfId="33472" xr:uid="{00000000-0005-0000-0000-0000D1820000}"/>
    <cellStyle name="Trial 2 10 10 2" xfId="33473" xr:uid="{00000000-0005-0000-0000-0000D2820000}"/>
    <cellStyle name="Trial 2 10 10 3" xfId="33474" xr:uid="{00000000-0005-0000-0000-0000D3820000}"/>
    <cellStyle name="Trial 2 10 10 4" xfId="33475" xr:uid="{00000000-0005-0000-0000-0000D4820000}"/>
    <cellStyle name="Trial 2 10 10 5" xfId="33476" xr:uid="{00000000-0005-0000-0000-0000D5820000}"/>
    <cellStyle name="Trial 2 10 10 6" xfId="33477" xr:uid="{00000000-0005-0000-0000-0000D6820000}"/>
    <cellStyle name="Trial 2 10 11" xfId="33478" xr:uid="{00000000-0005-0000-0000-0000D7820000}"/>
    <cellStyle name="Trial 2 10 12" xfId="33479" xr:uid="{00000000-0005-0000-0000-0000D8820000}"/>
    <cellStyle name="Trial 2 10 13" xfId="33480" xr:uid="{00000000-0005-0000-0000-0000D9820000}"/>
    <cellStyle name="Trial 2 10 14" xfId="33481" xr:uid="{00000000-0005-0000-0000-0000DA820000}"/>
    <cellStyle name="Trial 2 10 15" xfId="33482" xr:uid="{00000000-0005-0000-0000-0000DB820000}"/>
    <cellStyle name="Trial 2 10 16" xfId="33483" xr:uid="{00000000-0005-0000-0000-0000DC820000}"/>
    <cellStyle name="Trial 2 10 2" xfId="33484" xr:uid="{00000000-0005-0000-0000-0000DD820000}"/>
    <cellStyle name="Trial 2 10 2 10" xfId="33485" xr:uid="{00000000-0005-0000-0000-0000DE820000}"/>
    <cellStyle name="Trial 2 10 2 2" xfId="33486" xr:uid="{00000000-0005-0000-0000-0000DF820000}"/>
    <cellStyle name="Trial 2 10 2 2 2" xfId="33487" xr:uid="{00000000-0005-0000-0000-0000E0820000}"/>
    <cellStyle name="Trial 2 10 2 2 2 2" xfId="33488" xr:uid="{00000000-0005-0000-0000-0000E1820000}"/>
    <cellStyle name="Trial 2 10 2 2 2 3" xfId="33489" xr:uid="{00000000-0005-0000-0000-0000E2820000}"/>
    <cellStyle name="Trial 2 10 2 2 2 4" xfId="33490" xr:uid="{00000000-0005-0000-0000-0000E3820000}"/>
    <cellStyle name="Trial 2 10 2 2 2 5" xfId="33491" xr:uid="{00000000-0005-0000-0000-0000E4820000}"/>
    <cellStyle name="Trial 2 10 2 2 2 6" xfId="33492" xr:uid="{00000000-0005-0000-0000-0000E5820000}"/>
    <cellStyle name="Trial 2 10 2 2 3" xfId="33493" xr:uid="{00000000-0005-0000-0000-0000E6820000}"/>
    <cellStyle name="Trial 2 10 2 2 3 2" xfId="33494" xr:uid="{00000000-0005-0000-0000-0000E7820000}"/>
    <cellStyle name="Trial 2 10 2 2 3 3" xfId="33495" xr:uid="{00000000-0005-0000-0000-0000E8820000}"/>
    <cellStyle name="Trial 2 10 2 2 3 4" xfId="33496" xr:uid="{00000000-0005-0000-0000-0000E9820000}"/>
    <cellStyle name="Trial 2 10 2 2 3 5" xfId="33497" xr:uid="{00000000-0005-0000-0000-0000EA820000}"/>
    <cellStyle name="Trial 2 10 2 2 3 6" xfId="33498" xr:uid="{00000000-0005-0000-0000-0000EB820000}"/>
    <cellStyle name="Trial 2 10 2 2 4" xfId="33499" xr:uid="{00000000-0005-0000-0000-0000EC820000}"/>
    <cellStyle name="Trial 2 10 2 2 5" xfId="33500" xr:uid="{00000000-0005-0000-0000-0000ED820000}"/>
    <cellStyle name="Trial 2 10 2 2 6" xfId="33501" xr:uid="{00000000-0005-0000-0000-0000EE820000}"/>
    <cellStyle name="Trial 2 10 2 2 7" xfId="33502" xr:uid="{00000000-0005-0000-0000-0000EF820000}"/>
    <cellStyle name="Trial 2 10 2 2 8" xfId="33503" xr:uid="{00000000-0005-0000-0000-0000F0820000}"/>
    <cellStyle name="Trial 2 10 2 2 9" xfId="33504" xr:uid="{00000000-0005-0000-0000-0000F1820000}"/>
    <cellStyle name="Trial 2 10 2 3" xfId="33505" xr:uid="{00000000-0005-0000-0000-0000F2820000}"/>
    <cellStyle name="Trial 2 10 2 3 2" xfId="33506" xr:uid="{00000000-0005-0000-0000-0000F3820000}"/>
    <cellStyle name="Trial 2 10 2 3 2 2" xfId="33507" xr:uid="{00000000-0005-0000-0000-0000F4820000}"/>
    <cellStyle name="Trial 2 10 2 3 2 3" xfId="33508" xr:uid="{00000000-0005-0000-0000-0000F5820000}"/>
    <cellStyle name="Trial 2 10 2 3 2 4" xfId="33509" xr:uid="{00000000-0005-0000-0000-0000F6820000}"/>
    <cellStyle name="Trial 2 10 2 3 2 5" xfId="33510" xr:uid="{00000000-0005-0000-0000-0000F7820000}"/>
    <cellStyle name="Trial 2 10 2 3 2 6" xfId="33511" xr:uid="{00000000-0005-0000-0000-0000F8820000}"/>
    <cellStyle name="Trial 2 10 2 3 3" xfId="33512" xr:uid="{00000000-0005-0000-0000-0000F9820000}"/>
    <cellStyle name="Trial 2 10 2 3 4" xfId="33513" xr:uid="{00000000-0005-0000-0000-0000FA820000}"/>
    <cellStyle name="Trial 2 10 2 3 5" xfId="33514" xr:uid="{00000000-0005-0000-0000-0000FB820000}"/>
    <cellStyle name="Trial 2 10 2 3 6" xfId="33515" xr:uid="{00000000-0005-0000-0000-0000FC820000}"/>
    <cellStyle name="Trial 2 10 2 3 7" xfId="33516" xr:uid="{00000000-0005-0000-0000-0000FD820000}"/>
    <cellStyle name="Trial 2 10 2 3 8" xfId="33517" xr:uid="{00000000-0005-0000-0000-0000FE820000}"/>
    <cellStyle name="Trial 2 10 2 4" xfId="33518" xr:uid="{00000000-0005-0000-0000-0000FF820000}"/>
    <cellStyle name="Trial 2 10 2 4 2" xfId="33519" xr:uid="{00000000-0005-0000-0000-000000830000}"/>
    <cellStyle name="Trial 2 10 2 4 3" xfId="33520" xr:uid="{00000000-0005-0000-0000-000001830000}"/>
    <cellStyle name="Trial 2 10 2 4 4" xfId="33521" xr:uid="{00000000-0005-0000-0000-000002830000}"/>
    <cellStyle name="Trial 2 10 2 4 5" xfId="33522" xr:uid="{00000000-0005-0000-0000-000003830000}"/>
    <cellStyle name="Trial 2 10 2 4 6" xfId="33523" xr:uid="{00000000-0005-0000-0000-000004830000}"/>
    <cellStyle name="Trial 2 10 2 5" xfId="33524" xr:uid="{00000000-0005-0000-0000-000005830000}"/>
    <cellStyle name="Trial 2 10 2 5 2" xfId="33525" xr:uid="{00000000-0005-0000-0000-000006830000}"/>
    <cellStyle name="Trial 2 10 2 5 3" xfId="33526" xr:uid="{00000000-0005-0000-0000-000007830000}"/>
    <cellStyle name="Trial 2 10 2 5 4" xfId="33527" xr:uid="{00000000-0005-0000-0000-000008830000}"/>
    <cellStyle name="Trial 2 10 2 5 5" xfId="33528" xr:uid="{00000000-0005-0000-0000-000009830000}"/>
    <cellStyle name="Trial 2 10 2 5 6" xfId="33529" xr:uid="{00000000-0005-0000-0000-00000A830000}"/>
    <cellStyle name="Trial 2 10 2 6" xfId="33530" xr:uid="{00000000-0005-0000-0000-00000B830000}"/>
    <cellStyle name="Trial 2 10 2 7" xfId="33531" xr:uid="{00000000-0005-0000-0000-00000C830000}"/>
    <cellStyle name="Trial 2 10 2 8" xfId="33532" xr:uid="{00000000-0005-0000-0000-00000D830000}"/>
    <cellStyle name="Trial 2 10 2 9" xfId="33533" xr:uid="{00000000-0005-0000-0000-00000E830000}"/>
    <cellStyle name="Trial 2 10 3" xfId="33534" xr:uid="{00000000-0005-0000-0000-00000F830000}"/>
    <cellStyle name="Trial 2 10 3 10" xfId="33535" xr:uid="{00000000-0005-0000-0000-000010830000}"/>
    <cellStyle name="Trial 2 10 3 2" xfId="33536" xr:uid="{00000000-0005-0000-0000-000011830000}"/>
    <cellStyle name="Trial 2 10 3 2 2" xfId="33537" xr:uid="{00000000-0005-0000-0000-000012830000}"/>
    <cellStyle name="Trial 2 10 3 2 2 2" xfId="33538" xr:uid="{00000000-0005-0000-0000-000013830000}"/>
    <cellStyle name="Trial 2 10 3 2 2 3" xfId="33539" xr:uid="{00000000-0005-0000-0000-000014830000}"/>
    <cellStyle name="Trial 2 10 3 2 2 4" xfId="33540" xr:uid="{00000000-0005-0000-0000-000015830000}"/>
    <cellStyle name="Trial 2 10 3 2 2 5" xfId="33541" xr:uid="{00000000-0005-0000-0000-000016830000}"/>
    <cellStyle name="Trial 2 10 3 2 2 6" xfId="33542" xr:uid="{00000000-0005-0000-0000-000017830000}"/>
    <cellStyle name="Trial 2 10 3 2 3" xfId="33543" xr:uid="{00000000-0005-0000-0000-000018830000}"/>
    <cellStyle name="Trial 2 10 3 2 4" xfId="33544" xr:uid="{00000000-0005-0000-0000-000019830000}"/>
    <cellStyle name="Trial 2 10 3 2 5" xfId="33545" xr:uid="{00000000-0005-0000-0000-00001A830000}"/>
    <cellStyle name="Trial 2 10 3 2 6" xfId="33546" xr:uid="{00000000-0005-0000-0000-00001B830000}"/>
    <cellStyle name="Trial 2 10 3 2 7" xfId="33547" xr:uid="{00000000-0005-0000-0000-00001C830000}"/>
    <cellStyle name="Trial 2 10 3 2 8" xfId="33548" xr:uid="{00000000-0005-0000-0000-00001D830000}"/>
    <cellStyle name="Trial 2 10 3 3" xfId="33549" xr:uid="{00000000-0005-0000-0000-00001E830000}"/>
    <cellStyle name="Trial 2 10 3 3 2" xfId="33550" xr:uid="{00000000-0005-0000-0000-00001F830000}"/>
    <cellStyle name="Trial 2 10 3 3 3" xfId="33551" xr:uid="{00000000-0005-0000-0000-000020830000}"/>
    <cellStyle name="Trial 2 10 3 3 4" xfId="33552" xr:uid="{00000000-0005-0000-0000-000021830000}"/>
    <cellStyle name="Trial 2 10 3 3 5" xfId="33553" xr:uid="{00000000-0005-0000-0000-000022830000}"/>
    <cellStyle name="Trial 2 10 3 3 6" xfId="33554" xr:uid="{00000000-0005-0000-0000-000023830000}"/>
    <cellStyle name="Trial 2 10 3 3 7" xfId="33555" xr:uid="{00000000-0005-0000-0000-000024830000}"/>
    <cellStyle name="Trial 2 10 3 4" xfId="33556" xr:uid="{00000000-0005-0000-0000-000025830000}"/>
    <cellStyle name="Trial 2 10 3 4 2" xfId="33557" xr:uid="{00000000-0005-0000-0000-000026830000}"/>
    <cellStyle name="Trial 2 10 3 4 3" xfId="33558" xr:uid="{00000000-0005-0000-0000-000027830000}"/>
    <cellStyle name="Trial 2 10 3 4 4" xfId="33559" xr:uid="{00000000-0005-0000-0000-000028830000}"/>
    <cellStyle name="Trial 2 10 3 4 5" xfId="33560" xr:uid="{00000000-0005-0000-0000-000029830000}"/>
    <cellStyle name="Trial 2 10 3 4 6" xfId="33561" xr:uid="{00000000-0005-0000-0000-00002A830000}"/>
    <cellStyle name="Trial 2 10 3 5" xfId="33562" xr:uid="{00000000-0005-0000-0000-00002B830000}"/>
    <cellStyle name="Trial 2 10 3 6" xfId="33563" xr:uid="{00000000-0005-0000-0000-00002C830000}"/>
    <cellStyle name="Trial 2 10 3 7" xfId="33564" xr:uid="{00000000-0005-0000-0000-00002D830000}"/>
    <cellStyle name="Trial 2 10 3 8" xfId="33565" xr:uid="{00000000-0005-0000-0000-00002E830000}"/>
    <cellStyle name="Trial 2 10 3 9" xfId="33566" xr:uid="{00000000-0005-0000-0000-00002F830000}"/>
    <cellStyle name="Trial 2 10 4" xfId="33567" xr:uid="{00000000-0005-0000-0000-000030830000}"/>
    <cellStyle name="Trial 2 10 4 10" xfId="33568" xr:uid="{00000000-0005-0000-0000-000031830000}"/>
    <cellStyle name="Trial 2 10 4 2" xfId="33569" xr:uid="{00000000-0005-0000-0000-000032830000}"/>
    <cellStyle name="Trial 2 10 4 2 2" xfId="33570" xr:uid="{00000000-0005-0000-0000-000033830000}"/>
    <cellStyle name="Trial 2 10 4 2 2 2" xfId="33571" xr:uid="{00000000-0005-0000-0000-000034830000}"/>
    <cellStyle name="Trial 2 10 4 2 2 3" xfId="33572" xr:uid="{00000000-0005-0000-0000-000035830000}"/>
    <cellStyle name="Trial 2 10 4 2 2 4" xfId="33573" xr:uid="{00000000-0005-0000-0000-000036830000}"/>
    <cellStyle name="Trial 2 10 4 2 2 5" xfId="33574" xr:uid="{00000000-0005-0000-0000-000037830000}"/>
    <cellStyle name="Trial 2 10 4 2 2 6" xfId="33575" xr:uid="{00000000-0005-0000-0000-000038830000}"/>
    <cellStyle name="Trial 2 10 4 2 3" xfId="33576" xr:uid="{00000000-0005-0000-0000-000039830000}"/>
    <cellStyle name="Trial 2 10 4 2 4" xfId="33577" xr:uid="{00000000-0005-0000-0000-00003A830000}"/>
    <cellStyle name="Trial 2 10 4 2 5" xfId="33578" xr:uid="{00000000-0005-0000-0000-00003B830000}"/>
    <cellStyle name="Trial 2 10 4 2 6" xfId="33579" xr:uid="{00000000-0005-0000-0000-00003C830000}"/>
    <cellStyle name="Trial 2 10 4 2 7" xfId="33580" xr:uid="{00000000-0005-0000-0000-00003D830000}"/>
    <cellStyle name="Trial 2 10 4 3" xfId="33581" xr:uid="{00000000-0005-0000-0000-00003E830000}"/>
    <cellStyle name="Trial 2 10 4 3 2" xfId="33582" xr:uid="{00000000-0005-0000-0000-00003F830000}"/>
    <cellStyle name="Trial 2 10 4 3 3" xfId="33583" xr:uid="{00000000-0005-0000-0000-000040830000}"/>
    <cellStyle name="Trial 2 10 4 3 4" xfId="33584" xr:uid="{00000000-0005-0000-0000-000041830000}"/>
    <cellStyle name="Trial 2 10 4 3 5" xfId="33585" xr:uid="{00000000-0005-0000-0000-000042830000}"/>
    <cellStyle name="Trial 2 10 4 3 6" xfId="33586" xr:uid="{00000000-0005-0000-0000-000043830000}"/>
    <cellStyle name="Trial 2 10 4 4" xfId="33587" xr:uid="{00000000-0005-0000-0000-000044830000}"/>
    <cellStyle name="Trial 2 10 4 4 2" xfId="33588" xr:uid="{00000000-0005-0000-0000-000045830000}"/>
    <cellStyle name="Trial 2 10 4 4 3" xfId="33589" xr:uid="{00000000-0005-0000-0000-000046830000}"/>
    <cellStyle name="Trial 2 10 4 4 4" xfId="33590" xr:uid="{00000000-0005-0000-0000-000047830000}"/>
    <cellStyle name="Trial 2 10 4 4 5" xfId="33591" xr:uid="{00000000-0005-0000-0000-000048830000}"/>
    <cellStyle name="Trial 2 10 4 4 6" xfId="33592" xr:uid="{00000000-0005-0000-0000-000049830000}"/>
    <cellStyle name="Trial 2 10 4 5" xfId="33593" xr:uid="{00000000-0005-0000-0000-00004A830000}"/>
    <cellStyle name="Trial 2 10 4 6" xfId="33594" xr:uid="{00000000-0005-0000-0000-00004B830000}"/>
    <cellStyle name="Trial 2 10 4 7" xfId="33595" xr:uid="{00000000-0005-0000-0000-00004C830000}"/>
    <cellStyle name="Trial 2 10 4 8" xfId="33596" xr:uid="{00000000-0005-0000-0000-00004D830000}"/>
    <cellStyle name="Trial 2 10 4 9" xfId="33597" xr:uid="{00000000-0005-0000-0000-00004E830000}"/>
    <cellStyle name="Trial 2 10 5" xfId="33598" xr:uid="{00000000-0005-0000-0000-00004F830000}"/>
    <cellStyle name="Trial 2 10 5 10" xfId="33599" xr:uid="{00000000-0005-0000-0000-000050830000}"/>
    <cellStyle name="Trial 2 10 5 2" xfId="33600" xr:uid="{00000000-0005-0000-0000-000051830000}"/>
    <cellStyle name="Trial 2 10 5 2 2" xfId="33601" xr:uid="{00000000-0005-0000-0000-000052830000}"/>
    <cellStyle name="Trial 2 10 5 2 2 2" xfId="33602" xr:uid="{00000000-0005-0000-0000-000053830000}"/>
    <cellStyle name="Trial 2 10 5 2 2 3" xfId="33603" xr:uid="{00000000-0005-0000-0000-000054830000}"/>
    <cellStyle name="Trial 2 10 5 2 2 4" xfId="33604" xr:uid="{00000000-0005-0000-0000-000055830000}"/>
    <cellStyle name="Trial 2 10 5 2 2 5" xfId="33605" xr:uid="{00000000-0005-0000-0000-000056830000}"/>
    <cellStyle name="Trial 2 10 5 2 2 6" xfId="33606" xr:uid="{00000000-0005-0000-0000-000057830000}"/>
    <cellStyle name="Trial 2 10 5 2 3" xfId="33607" xr:uid="{00000000-0005-0000-0000-000058830000}"/>
    <cellStyle name="Trial 2 10 5 2 4" xfId="33608" xr:uid="{00000000-0005-0000-0000-000059830000}"/>
    <cellStyle name="Trial 2 10 5 2 5" xfId="33609" xr:uid="{00000000-0005-0000-0000-00005A830000}"/>
    <cellStyle name="Trial 2 10 5 2 6" xfId="33610" xr:uid="{00000000-0005-0000-0000-00005B830000}"/>
    <cellStyle name="Trial 2 10 5 2 7" xfId="33611" xr:uid="{00000000-0005-0000-0000-00005C830000}"/>
    <cellStyle name="Trial 2 10 5 3" xfId="33612" xr:uid="{00000000-0005-0000-0000-00005D830000}"/>
    <cellStyle name="Trial 2 10 5 3 2" xfId="33613" xr:uid="{00000000-0005-0000-0000-00005E830000}"/>
    <cellStyle name="Trial 2 10 5 3 3" xfId="33614" xr:uid="{00000000-0005-0000-0000-00005F830000}"/>
    <cellStyle name="Trial 2 10 5 3 4" xfId="33615" xr:uid="{00000000-0005-0000-0000-000060830000}"/>
    <cellStyle name="Trial 2 10 5 3 5" xfId="33616" xr:uid="{00000000-0005-0000-0000-000061830000}"/>
    <cellStyle name="Trial 2 10 5 3 6" xfId="33617" xr:uid="{00000000-0005-0000-0000-000062830000}"/>
    <cellStyle name="Trial 2 10 5 4" xfId="33618" xr:uid="{00000000-0005-0000-0000-000063830000}"/>
    <cellStyle name="Trial 2 10 5 4 2" xfId="33619" xr:uid="{00000000-0005-0000-0000-000064830000}"/>
    <cellStyle name="Trial 2 10 5 4 3" xfId="33620" xr:uid="{00000000-0005-0000-0000-000065830000}"/>
    <cellStyle name="Trial 2 10 5 4 4" xfId="33621" xr:uid="{00000000-0005-0000-0000-000066830000}"/>
    <cellStyle name="Trial 2 10 5 4 5" xfId="33622" xr:uid="{00000000-0005-0000-0000-000067830000}"/>
    <cellStyle name="Trial 2 10 5 4 6" xfId="33623" xr:uid="{00000000-0005-0000-0000-000068830000}"/>
    <cellStyle name="Trial 2 10 5 5" xfId="33624" xr:uid="{00000000-0005-0000-0000-000069830000}"/>
    <cellStyle name="Trial 2 10 5 6" xfId="33625" xr:uid="{00000000-0005-0000-0000-00006A830000}"/>
    <cellStyle name="Trial 2 10 5 7" xfId="33626" xr:uid="{00000000-0005-0000-0000-00006B830000}"/>
    <cellStyle name="Trial 2 10 5 8" xfId="33627" xr:uid="{00000000-0005-0000-0000-00006C830000}"/>
    <cellStyle name="Trial 2 10 5 9" xfId="33628" xr:uid="{00000000-0005-0000-0000-00006D830000}"/>
    <cellStyle name="Trial 2 10 6" xfId="33629" xr:uid="{00000000-0005-0000-0000-00006E830000}"/>
    <cellStyle name="Trial 2 10 6 2" xfId="33630" xr:uid="{00000000-0005-0000-0000-00006F830000}"/>
    <cellStyle name="Trial 2 10 6 2 2" xfId="33631" xr:uid="{00000000-0005-0000-0000-000070830000}"/>
    <cellStyle name="Trial 2 10 6 2 2 2" xfId="33632" xr:uid="{00000000-0005-0000-0000-000071830000}"/>
    <cellStyle name="Trial 2 10 6 2 2 3" xfId="33633" xr:uid="{00000000-0005-0000-0000-000072830000}"/>
    <cellStyle name="Trial 2 10 6 2 2 4" xfId="33634" xr:uid="{00000000-0005-0000-0000-000073830000}"/>
    <cellStyle name="Trial 2 10 6 2 2 5" xfId="33635" xr:uid="{00000000-0005-0000-0000-000074830000}"/>
    <cellStyle name="Trial 2 10 6 2 2 6" xfId="33636" xr:uid="{00000000-0005-0000-0000-000075830000}"/>
    <cellStyle name="Trial 2 10 6 2 3" xfId="33637" xr:uid="{00000000-0005-0000-0000-000076830000}"/>
    <cellStyle name="Trial 2 10 6 2 4" xfId="33638" xr:uid="{00000000-0005-0000-0000-000077830000}"/>
    <cellStyle name="Trial 2 10 6 2 5" xfId="33639" xr:uid="{00000000-0005-0000-0000-000078830000}"/>
    <cellStyle name="Trial 2 10 6 2 6" xfId="33640" xr:uid="{00000000-0005-0000-0000-000079830000}"/>
    <cellStyle name="Trial 2 10 6 2 7" xfId="33641" xr:uid="{00000000-0005-0000-0000-00007A830000}"/>
    <cellStyle name="Trial 2 10 6 3" xfId="33642" xr:uid="{00000000-0005-0000-0000-00007B830000}"/>
    <cellStyle name="Trial 2 10 6 3 2" xfId="33643" xr:uid="{00000000-0005-0000-0000-00007C830000}"/>
    <cellStyle name="Trial 2 10 6 3 3" xfId="33644" xr:uid="{00000000-0005-0000-0000-00007D830000}"/>
    <cellStyle name="Trial 2 10 6 3 4" xfId="33645" xr:uid="{00000000-0005-0000-0000-00007E830000}"/>
    <cellStyle name="Trial 2 10 6 3 5" xfId="33646" xr:uid="{00000000-0005-0000-0000-00007F830000}"/>
    <cellStyle name="Trial 2 10 6 3 6" xfId="33647" xr:uid="{00000000-0005-0000-0000-000080830000}"/>
    <cellStyle name="Trial 2 10 6 4" xfId="33648" xr:uid="{00000000-0005-0000-0000-000081830000}"/>
    <cellStyle name="Trial 2 10 6 5" xfId="33649" xr:uid="{00000000-0005-0000-0000-000082830000}"/>
    <cellStyle name="Trial 2 10 6 6" xfId="33650" xr:uid="{00000000-0005-0000-0000-000083830000}"/>
    <cellStyle name="Trial 2 10 6 7" xfId="33651" xr:uid="{00000000-0005-0000-0000-000084830000}"/>
    <cellStyle name="Trial 2 10 6 8" xfId="33652" xr:uid="{00000000-0005-0000-0000-000085830000}"/>
    <cellStyle name="Trial 2 10 7" xfId="33653" xr:uid="{00000000-0005-0000-0000-000086830000}"/>
    <cellStyle name="Trial 2 10 7 2" xfId="33654" xr:uid="{00000000-0005-0000-0000-000087830000}"/>
    <cellStyle name="Trial 2 10 7 2 2" xfId="33655" xr:uid="{00000000-0005-0000-0000-000088830000}"/>
    <cellStyle name="Trial 2 10 7 2 3" xfId="33656" xr:uid="{00000000-0005-0000-0000-000089830000}"/>
    <cellStyle name="Trial 2 10 7 2 4" xfId="33657" xr:uid="{00000000-0005-0000-0000-00008A830000}"/>
    <cellStyle name="Trial 2 10 7 2 5" xfId="33658" xr:uid="{00000000-0005-0000-0000-00008B830000}"/>
    <cellStyle name="Trial 2 10 7 2 6" xfId="33659" xr:uid="{00000000-0005-0000-0000-00008C830000}"/>
    <cellStyle name="Trial 2 10 7 3" xfId="33660" xr:uid="{00000000-0005-0000-0000-00008D830000}"/>
    <cellStyle name="Trial 2 10 7 4" xfId="33661" xr:uid="{00000000-0005-0000-0000-00008E830000}"/>
    <cellStyle name="Trial 2 10 7 5" xfId="33662" xr:uid="{00000000-0005-0000-0000-00008F830000}"/>
    <cellStyle name="Trial 2 10 7 6" xfId="33663" xr:uid="{00000000-0005-0000-0000-000090830000}"/>
    <cellStyle name="Trial 2 10 7 7" xfId="33664" xr:uid="{00000000-0005-0000-0000-000091830000}"/>
    <cellStyle name="Trial 2 10 8" xfId="33665" xr:uid="{00000000-0005-0000-0000-000092830000}"/>
    <cellStyle name="Trial 2 10 8 2" xfId="33666" xr:uid="{00000000-0005-0000-0000-000093830000}"/>
    <cellStyle name="Trial 2 10 8 2 2" xfId="33667" xr:uid="{00000000-0005-0000-0000-000094830000}"/>
    <cellStyle name="Trial 2 10 8 2 3" xfId="33668" xr:uid="{00000000-0005-0000-0000-000095830000}"/>
    <cellStyle name="Trial 2 10 8 2 4" xfId="33669" xr:uid="{00000000-0005-0000-0000-000096830000}"/>
    <cellStyle name="Trial 2 10 8 2 5" xfId="33670" xr:uid="{00000000-0005-0000-0000-000097830000}"/>
    <cellStyle name="Trial 2 10 8 2 6" xfId="33671" xr:uid="{00000000-0005-0000-0000-000098830000}"/>
    <cellStyle name="Trial 2 10 8 3" xfId="33672" xr:uid="{00000000-0005-0000-0000-000099830000}"/>
    <cellStyle name="Trial 2 10 8 4" xfId="33673" xr:uid="{00000000-0005-0000-0000-00009A830000}"/>
    <cellStyle name="Trial 2 10 8 5" xfId="33674" xr:uid="{00000000-0005-0000-0000-00009B830000}"/>
    <cellStyle name="Trial 2 10 8 6" xfId="33675" xr:uid="{00000000-0005-0000-0000-00009C830000}"/>
    <cellStyle name="Trial 2 10 8 7" xfId="33676" xr:uid="{00000000-0005-0000-0000-00009D830000}"/>
    <cellStyle name="Trial 2 10 9" xfId="33677" xr:uid="{00000000-0005-0000-0000-00009E830000}"/>
    <cellStyle name="Trial 2 10 9 2" xfId="33678" xr:uid="{00000000-0005-0000-0000-00009F830000}"/>
    <cellStyle name="Trial 2 10 9 3" xfId="33679" xr:uid="{00000000-0005-0000-0000-0000A0830000}"/>
    <cellStyle name="Trial 2 10 9 4" xfId="33680" xr:uid="{00000000-0005-0000-0000-0000A1830000}"/>
    <cellStyle name="Trial 2 10 9 5" xfId="33681" xr:uid="{00000000-0005-0000-0000-0000A2830000}"/>
    <cellStyle name="Trial 2 10 9 6" xfId="33682" xr:uid="{00000000-0005-0000-0000-0000A3830000}"/>
    <cellStyle name="Trial 2 10 9 7" xfId="33683" xr:uid="{00000000-0005-0000-0000-0000A4830000}"/>
    <cellStyle name="Trial 2 11" xfId="33684" xr:uid="{00000000-0005-0000-0000-0000A5830000}"/>
    <cellStyle name="Trial 2 11 10" xfId="33685" xr:uid="{00000000-0005-0000-0000-0000A6830000}"/>
    <cellStyle name="Trial 2 11 11" xfId="33686" xr:uid="{00000000-0005-0000-0000-0000A7830000}"/>
    <cellStyle name="Trial 2 11 2" xfId="33687" xr:uid="{00000000-0005-0000-0000-0000A8830000}"/>
    <cellStyle name="Trial 2 11 2 10" xfId="33688" xr:uid="{00000000-0005-0000-0000-0000A9830000}"/>
    <cellStyle name="Trial 2 11 2 2" xfId="33689" xr:uid="{00000000-0005-0000-0000-0000AA830000}"/>
    <cellStyle name="Trial 2 11 2 2 2" xfId="33690" xr:uid="{00000000-0005-0000-0000-0000AB830000}"/>
    <cellStyle name="Trial 2 11 2 2 2 2" xfId="33691" xr:uid="{00000000-0005-0000-0000-0000AC830000}"/>
    <cellStyle name="Trial 2 11 2 2 2 3" xfId="33692" xr:uid="{00000000-0005-0000-0000-0000AD830000}"/>
    <cellStyle name="Trial 2 11 2 2 2 4" xfId="33693" xr:uid="{00000000-0005-0000-0000-0000AE830000}"/>
    <cellStyle name="Trial 2 11 2 2 2 5" xfId="33694" xr:uid="{00000000-0005-0000-0000-0000AF830000}"/>
    <cellStyle name="Trial 2 11 2 2 2 6" xfId="33695" xr:uid="{00000000-0005-0000-0000-0000B0830000}"/>
    <cellStyle name="Trial 2 11 2 2 3" xfId="33696" xr:uid="{00000000-0005-0000-0000-0000B1830000}"/>
    <cellStyle name="Trial 2 11 2 2 4" xfId="33697" xr:uid="{00000000-0005-0000-0000-0000B2830000}"/>
    <cellStyle name="Trial 2 11 2 2 5" xfId="33698" xr:uid="{00000000-0005-0000-0000-0000B3830000}"/>
    <cellStyle name="Trial 2 11 2 2 6" xfId="33699" xr:uid="{00000000-0005-0000-0000-0000B4830000}"/>
    <cellStyle name="Trial 2 11 2 2 7" xfId="33700" xr:uid="{00000000-0005-0000-0000-0000B5830000}"/>
    <cellStyle name="Trial 2 11 2 2 8" xfId="33701" xr:uid="{00000000-0005-0000-0000-0000B6830000}"/>
    <cellStyle name="Trial 2 11 2 3" xfId="33702" xr:uid="{00000000-0005-0000-0000-0000B7830000}"/>
    <cellStyle name="Trial 2 11 2 3 2" xfId="33703" xr:uid="{00000000-0005-0000-0000-0000B8830000}"/>
    <cellStyle name="Trial 2 11 2 3 3" xfId="33704" xr:uid="{00000000-0005-0000-0000-0000B9830000}"/>
    <cellStyle name="Trial 2 11 2 3 4" xfId="33705" xr:uid="{00000000-0005-0000-0000-0000BA830000}"/>
    <cellStyle name="Trial 2 11 2 3 5" xfId="33706" xr:uid="{00000000-0005-0000-0000-0000BB830000}"/>
    <cellStyle name="Trial 2 11 2 3 6" xfId="33707" xr:uid="{00000000-0005-0000-0000-0000BC830000}"/>
    <cellStyle name="Trial 2 11 2 3 7" xfId="33708" xr:uid="{00000000-0005-0000-0000-0000BD830000}"/>
    <cellStyle name="Trial 2 11 2 3 8" xfId="33709" xr:uid="{00000000-0005-0000-0000-0000BE830000}"/>
    <cellStyle name="Trial 2 11 2 4" xfId="33710" xr:uid="{00000000-0005-0000-0000-0000BF830000}"/>
    <cellStyle name="Trial 2 11 2 5" xfId="33711" xr:uid="{00000000-0005-0000-0000-0000C0830000}"/>
    <cellStyle name="Trial 2 11 2 6" xfId="33712" xr:uid="{00000000-0005-0000-0000-0000C1830000}"/>
    <cellStyle name="Trial 2 11 2 7" xfId="33713" xr:uid="{00000000-0005-0000-0000-0000C2830000}"/>
    <cellStyle name="Trial 2 11 2 8" xfId="33714" xr:uid="{00000000-0005-0000-0000-0000C3830000}"/>
    <cellStyle name="Trial 2 11 2 9" xfId="33715" xr:uid="{00000000-0005-0000-0000-0000C4830000}"/>
    <cellStyle name="Trial 2 11 3" xfId="33716" xr:uid="{00000000-0005-0000-0000-0000C5830000}"/>
    <cellStyle name="Trial 2 11 3 2" xfId="33717" xr:uid="{00000000-0005-0000-0000-0000C6830000}"/>
    <cellStyle name="Trial 2 11 3 2 2" xfId="33718" xr:uid="{00000000-0005-0000-0000-0000C7830000}"/>
    <cellStyle name="Trial 2 11 3 2 3" xfId="33719" xr:uid="{00000000-0005-0000-0000-0000C8830000}"/>
    <cellStyle name="Trial 2 11 3 2 4" xfId="33720" xr:uid="{00000000-0005-0000-0000-0000C9830000}"/>
    <cellStyle name="Trial 2 11 3 2 5" xfId="33721" xr:uid="{00000000-0005-0000-0000-0000CA830000}"/>
    <cellStyle name="Trial 2 11 3 2 6" xfId="33722" xr:uid="{00000000-0005-0000-0000-0000CB830000}"/>
    <cellStyle name="Trial 2 11 3 2 7" xfId="33723" xr:uid="{00000000-0005-0000-0000-0000CC830000}"/>
    <cellStyle name="Trial 2 11 3 3" xfId="33724" xr:uid="{00000000-0005-0000-0000-0000CD830000}"/>
    <cellStyle name="Trial 2 11 3 3 2" xfId="33725" xr:uid="{00000000-0005-0000-0000-0000CE830000}"/>
    <cellStyle name="Trial 2 11 3 3 3" xfId="33726" xr:uid="{00000000-0005-0000-0000-0000CF830000}"/>
    <cellStyle name="Trial 2 11 3 3 4" xfId="33727" xr:uid="{00000000-0005-0000-0000-0000D0830000}"/>
    <cellStyle name="Trial 2 11 3 3 5" xfId="33728" xr:uid="{00000000-0005-0000-0000-0000D1830000}"/>
    <cellStyle name="Trial 2 11 3 3 6" xfId="33729" xr:uid="{00000000-0005-0000-0000-0000D2830000}"/>
    <cellStyle name="Trial 2 11 3 3 7" xfId="33730" xr:uid="{00000000-0005-0000-0000-0000D3830000}"/>
    <cellStyle name="Trial 2 11 3 4" xfId="33731" xr:uid="{00000000-0005-0000-0000-0000D4830000}"/>
    <cellStyle name="Trial 2 11 3 5" xfId="33732" xr:uid="{00000000-0005-0000-0000-0000D5830000}"/>
    <cellStyle name="Trial 2 11 3 6" xfId="33733" xr:uid="{00000000-0005-0000-0000-0000D6830000}"/>
    <cellStyle name="Trial 2 11 3 7" xfId="33734" xr:uid="{00000000-0005-0000-0000-0000D7830000}"/>
    <cellStyle name="Trial 2 11 3 8" xfId="33735" xr:uid="{00000000-0005-0000-0000-0000D8830000}"/>
    <cellStyle name="Trial 2 11 3 9" xfId="33736" xr:uid="{00000000-0005-0000-0000-0000D9830000}"/>
    <cellStyle name="Trial 2 11 4" xfId="33737" xr:uid="{00000000-0005-0000-0000-0000DA830000}"/>
    <cellStyle name="Trial 2 11 4 2" xfId="33738" xr:uid="{00000000-0005-0000-0000-0000DB830000}"/>
    <cellStyle name="Trial 2 11 4 3" xfId="33739" xr:uid="{00000000-0005-0000-0000-0000DC830000}"/>
    <cellStyle name="Trial 2 11 4 4" xfId="33740" xr:uid="{00000000-0005-0000-0000-0000DD830000}"/>
    <cellStyle name="Trial 2 11 4 5" xfId="33741" xr:uid="{00000000-0005-0000-0000-0000DE830000}"/>
    <cellStyle name="Trial 2 11 4 6" xfId="33742" xr:uid="{00000000-0005-0000-0000-0000DF830000}"/>
    <cellStyle name="Trial 2 11 4 7" xfId="33743" xr:uid="{00000000-0005-0000-0000-0000E0830000}"/>
    <cellStyle name="Trial 2 11 4 8" xfId="33744" xr:uid="{00000000-0005-0000-0000-0000E1830000}"/>
    <cellStyle name="Trial 2 11 5" xfId="33745" xr:uid="{00000000-0005-0000-0000-0000E2830000}"/>
    <cellStyle name="Trial 2 11 5 2" xfId="33746" xr:uid="{00000000-0005-0000-0000-0000E3830000}"/>
    <cellStyle name="Trial 2 11 5 3" xfId="33747" xr:uid="{00000000-0005-0000-0000-0000E4830000}"/>
    <cellStyle name="Trial 2 11 5 4" xfId="33748" xr:uid="{00000000-0005-0000-0000-0000E5830000}"/>
    <cellStyle name="Trial 2 11 5 5" xfId="33749" xr:uid="{00000000-0005-0000-0000-0000E6830000}"/>
    <cellStyle name="Trial 2 11 5 6" xfId="33750" xr:uid="{00000000-0005-0000-0000-0000E7830000}"/>
    <cellStyle name="Trial 2 11 5 7" xfId="33751" xr:uid="{00000000-0005-0000-0000-0000E8830000}"/>
    <cellStyle name="Trial 2 11 6" xfId="33752" xr:uid="{00000000-0005-0000-0000-0000E9830000}"/>
    <cellStyle name="Trial 2 11 6 2" xfId="33753" xr:uid="{00000000-0005-0000-0000-0000EA830000}"/>
    <cellStyle name="Trial 2 11 6 3" xfId="33754" xr:uid="{00000000-0005-0000-0000-0000EB830000}"/>
    <cellStyle name="Trial 2 11 6 4" xfId="33755" xr:uid="{00000000-0005-0000-0000-0000EC830000}"/>
    <cellStyle name="Trial 2 11 6 5" xfId="33756" xr:uid="{00000000-0005-0000-0000-0000ED830000}"/>
    <cellStyle name="Trial 2 11 6 6" xfId="33757" xr:uid="{00000000-0005-0000-0000-0000EE830000}"/>
    <cellStyle name="Trial 2 11 7" xfId="33758" xr:uid="{00000000-0005-0000-0000-0000EF830000}"/>
    <cellStyle name="Trial 2 11 8" xfId="33759" xr:uid="{00000000-0005-0000-0000-0000F0830000}"/>
    <cellStyle name="Trial 2 11 9" xfId="33760" xr:uid="{00000000-0005-0000-0000-0000F1830000}"/>
    <cellStyle name="Trial 2 12" xfId="33761" xr:uid="{00000000-0005-0000-0000-0000F2830000}"/>
    <cellStyle name="Trial 2 12 10" xfId="33762" xr:uid="{00000000-0005-0000-0000-0000F3830000}"/>
    <cellStyle name="Trial 2 12 11" xfId="33763" xr:uid="{00000000-0005-0000-0000-0000F4830000}"/>
    <cellStyle name="Trial 2 12 2" xfId="33764" xr:uid="{00000000-0005-0000-0000-0000F5830000}"/>
    <cellStyle name="Trial 2 12 2 10" xfId="33765" xr:uid="{00000000-0005-0000-0000-0000F6830000}"/>
    <cellStyle name="Trial 2 12 2 2" xfId="33766" xr:uid="{00000000-0005-0000-0000-0000F7830000}"/>
    <cellStyle name="Trial 2 12 2 2 2" xfId="33767" xr:uid="{00000000-0005-0000-0000-0000F8830000}"/>
    <cellStyle name="Trial 2 12 2 2 2 2" xfId="33768" xr:uid="{00000000-0005-0000-0000-0000F9830000}"/>
    <cellStyle name="Trial 2 12 2 2 2 3" xfId="33769" xr:uid="{00000000-0005-0000-0000-0000FA830000}"/>
    <cellStyle name="Trial 2 12 2 2 2 4" xfId="33770" xr:uid="{00000000-0005-0000-0000-0000FB830000}"/>
    <cellStyle name="Trial 2 12 2 2 2 5" xfId="33771" xr:uid="{00000000-0005-0000-0000-0000FC830000}"/>
    <cellStyle name="Trial 2 12 2 2 2 6" xfId="33772" xr:uid="{00000000-0005-0000-0000-0000FD830000}"/>
    <cellStyle name="Trial 2 12 2 2 3" xfId="33773" xr:uid="{00000000-0005-0000-0000-0000FE830000}"/>
    <cellStyle name="Trial 2 12 2 2 4" xfId="33774" xr:uid="{00000000-0005-0000-0000-0000FF830000}"/>
    <cellStyle name="Trial 2 12 2 2 5" xfId="33775" xr:uid="{00000000-0005-0000-0000-000000840000}"/>
    <cellStyle name="Trial 2 12 2 2 6" xfId="33776" xr:uid="{00000000-0005-0000-0000-000001840000}"/>
    <cellStyle name="Trial 2 12 2 2 7" xfId="33777" xr:uid="{00000000-0005-0000-0000-000002840000}"/>
    <cellStyle name="Trial 2 12 2 2 8" xfId="33778" xr:uid="{00000000-0005-0000-0000-000003840000}"/>
    <cellStyle name="Trial 2 12 2 3" xfId="33779" xr:uid="{00000000-0005-0000-0000-000004840000}"/>
    <cellStyle name="Trial 2 12 2 3 2" xfId="33780" xr:uid="{00000000-0005-0000-0000-000005840000}"/>
    <cellStyle name="Trial 2 12 2 3 3" xfId="33781" xr:uid="{00000000-0005-0000-0000-000006840000}"/>
    <cellStyle name="Trial 2 12 2 3 4" xfId="33782" xr:uid="{00000000-0005-0000-0000-000007840000}"/>
    <cellStyle name="Trial 2 12 2 3 5" xfId="33783" xr:uid="{00000000-0005-0000-0000-000008840000}"/>
    <cellStyle name="Trial 2 12 2 3 6" xfId="33784" xr:uid="{00000000-0005-0000-0000-000009840000}"/>
    <cellStyle name="Trial 2 12 2 3 7" xfId="33785" xr:uid="{00000000-0005-0000-0000-00000A840000}"/>
    <cellStyle name="Trial 2 12 2 3 8" xfId="33786" xr:uid="{00000000-0005-0000-0000-00000B840000}"/>
    <cellStyle name="Trial 2 12 2 4" xfId="33787" xr:uid="{00000000-0005-0000-0000-00000C840000}"/>
    <cellStyle name="Trial 2 12 2 5" xfId="33788" xr:uid="{00000000-0005-0000-0000-00000D840000}"/>
    <cellStyle name="Trial 2 12 2 6" xfId="33789" xr:uid="{00000000-0005-0000-0000-00000E840000}"/>
    <cellStyle name="Trial 2 12 2 7" xfId="33790" xr:uid="{00000000-0005-0000-0000-00000F840000}"/>
    <cellStyle name="Trial 2 12 2 8" xfId="33791" xr:uid="{00000000-0005-0000-0000-000010840000}"/>
    <cellStyle name="Trial 2 12 2 9" xfId="33792" xr:uid="{00000000-0005-0000-0000-000011840000}"/>
    <cellStyle name="Trial 2 12 3" xfId="33793" xr:uid="{00000000-0005-0000-0000-000012840000}"/>
    <cellStyle name="Trial 2 12 3 2" xfId="33794" xr:uid="{00000000-0005-0000-0000-000013840000}"/>
    <cellStyle name="Trial 2 12 3 2 2" xfId="33795" xr:uid="{00000000-0005-0000-0000-000014840000}"/>
    <cellStyle name="Trial 2 12 3 2 3" xfId="33796" xr:uid="{00000000-0005-0000-0000-000015840000}"/>
    <cellStyle name="Trial 2 12 3 2 4" xfId="33797" xr:uid="{00000000-0005-0000-0000-000016840000}"/>
    <cellStyle name="Trial 2 12 3 2 5" xfId="33798" xr:uid="{00000000-0005-0000-0000-000017840000}"/>
    <cellStyle name="Trial 2 12 3 2 6" xfId="33799" xr:uid="{00000000-0005-0000-0000-000018840000}"/>
    <cellStyle name="Trial 2 12 3 3" xfId="33800" xr:uid="{00000000-0005-0000-0000-000019840000}"/>
    <cellStyle name="Trial 2 12 3 4" xfId="33801" xr:uid="{00000000-0005-0000-0000-00001A840000}"/>
    <cellStyle name="Trial 2 12 3 5" xfId="33802" xr:uid="{00000000-0005-0000-0000-00001B840000}"/>
    <cellStyle name="Trial 2 12 3 6" xfId="33803" xr:uid="{00000000-0005-0000-0000-00001C840000}"/>
    <cellStyle name="Trial 2 12 3 7" xfId="33804" xr:uid="{00000000-0005-0000-0000-00001D840000}"/>
    <cellStyle name="Trial 2 12 3 8" xfId="33805" xr:uid="{00000000-0005-0000-0000-00001E840000}"/>
    <cellStyle name="Trial 2 12 3 9" xfId="33806" xr:uid="{00000000-0005-0000-0000-00001F840000}"/>
    <cellStyle name="Trial 2 12 4" xfId="33807" xr:uid="{00000000-0005-0000-0000-000020840000}"/>
    <cellStyle name="Trial 2 12 4 2" xfId="33808" xr:uid="{00000000-0005-0000-0000-000021840000}"/>
    <cellStyle name="Trial 2 12 4 3" xfId="33809" xr:uid="{00000000-0005-0000-0000-000022840000}"/>
    <cellStyle name="Trial 2 12 4 4" xfId="33810" xr:uid="{00000000-0005-0000-0000-000023840000}"/>
    <cellStyle name="Trial 2 12 4 5" xfId="33811" xr:uid="{00000000-0005-0000-0000-000024840000}"/>
    <cellStyle name="Trial 2 12 4 6" xfId="33812" xr:uid="{00000000-0005-0000-0000-000025840000}"/>
    <cellStyle name="Trial 2 12 4 7" xfId="33813" xr:uid="{00000000-0005-0000-0000-000026840000}"/>
    <cellStyle name="Trial 2 12 4 8" xfId="33814" xr:uid="{00000000-0005-0000-0000-000027840000}"/>
    <cellStyle name="Trial 2 12 5" xfId="33815" xr:uid="{00000000-0005-0000-0000-000028840000}"/>
    <cellStyle name="Trial 2 12 5 2" xfId="33816" xr:uid="{00000000-0005-0000-0000-000029840000}"/>
    <cellStyle name="Trial 2 12 5 3" xfId="33817" xr:uid="{00000000-0005-0000-0000-00002A840000}"/>
    <cellStyle name="Trial 2 12 5 4" xfId="33818" xr:uid="{00000000-0005-0000-0000-00002B840000}"/>
    <cellStyle name="Trial 2 12 5 5" xfId="33819" xr:uid="{00000000-0005-0000-0000-00002C840000}"/>
    <cellStyle name="Trial 2 12 5 6" xfId="33820" xr:uid="{00000000-0005-0000-0000-00002D840000}"/>
    <cellStyle name="Trial 2 12 6" xfId="33821" xr:uid="{00000000-0005-0000-0000-00002E840000}"/>
    <cellStyle name="Trial 2 12 6 2" xfId="33822" xr:uid="{00000000-0005-0000-0000-00002F840000}"/>
    <cellStyle name="Trial 2 12 6 3" xfId="33823" xr:uid="{00000000-0005-0000-0000-000030840000}"/>
    <cellStyle name="Trial 2 12 6 4" xfId="33824" xr:uid="{00000000-0005-0000-0000-000031840000}"/>
    <cellStyle name="Trial 2 12 6 5" xfId="33825" xr:uid="{00000000-0005-0000-0000-000032840000}"/>
    <cellStyle name="Trial 2 12 6 6" xfId="33826" xr:uid="{00000000-0005-0000-0000-000033840000}"/>
    <cellStyle name="Trial 2 12 7" xfId="33827" xr:uid="{00000000-0005-0000-0000-000034840000}"/>
    <cellStyle name="Trial 2 12 8" xfId="33828" xr:uid="{00000000-0005-0000-0000-000035840000}"/>
    <cellStyle name="Trial 2 12 9" xfId="33829" xr:uid="{00000000-0005-0000-0000-000036840000}"/>
    <cellStyle name="Trial 2 13" xfId="33830" xr:uid="{00000000-0005-0000-0000-000037840000}"/>
    <cellStyle name="Trial 2 13 10" xfId="33831" xr:uid="{00000000-0005-0000-0000-000038840000}"/>
    <cellStyle name="Trial 2 13 11" xfId="33832" xr:uid="{00000000-0005-0000-0000-000039840000}"/>
    <cellStyle name="Trial 2 13 2" xfId="33833" xr:uid="{00000000-0005-0000-0000-00003A840000}"/>
    <cellStyle name="Trial 2 13 2 10" xfId="33834" xr:uid="{00000000-0005-0000-0000-00003B840000}"/>
    <cellStyle name="Trial 2 13 2 2" xfId="33835" xr:uid="{00000000-0005-0000-0000-00003C840000}"/>
    <cellStyle name="Trial 2 13 2 2 2" xfId="33836" xr:uid="{00000000-0005-0000-0000-00003D840000}"/>
    <cellStyle name="Trial 2 13 2 2 3" xfId="33837" xr:uid="{00000000-0005-0000-0000-00003E840000}"/>
    <cellStyle name="Trial 2 13 2 2 4" xfId="33838" xr:uid="{00000000-0005-0000-0000-00003F840000}"/>
    <cellStyle name="Trial 2 13 2 2 5" xfId="33839" xr:uid="{00000000-0005-0000-0000-000040840000}"/>
    <cellStyle name="Trial 2 13 2 2 6" xfId="33840" xr:uid="{00000000-0005-0000-0000-000041840000}"/>
    <cellStyle name="Trial 2 13 2 2 7" xfId="33841" xr:uid="{00000000-0005-0000-0000-000042840000}"/>
    <cellStyle name="Trial 2 13 2 2 8" xfId="33842" xr:uid="{00000000-0005-0000-0000-000043840000}"/>
    <cellStyle name="Trial 2 13 2 3" xfId="33843" xr:uid="{00000000-0005-0000-0000-000044840000}"/>
    <cellStyle name="Trial 2 13 2 3 2" xfId="33844" xr:uid="{00000000-0005-0000-0000-000045840000}"/>
    <cellStyle name="Trial 2 13 2 3 3" xfId="33845" xr:uid="{00000000-0005-0000-0000-000046840000}"/>
    <cellStyle name="Trial 2 13 2 3 4" xfId="33846" xr:uid="{00000000-0005-0000-0000-000047840000}"/>
    <cellStyle name="Trial 2 13 2 3 5" xfId="33847" xr:uid="{00000000-0005-0000-0000-000048840000}"/>
    <cellStyle name="Trial 2 13 2 3 6" xfId="33848" xr:uid="{00000000-0005-0000-0000-000049840000}"/>
    <cellStyle name="Trial 2 13 2 3 7" xfId="33849" xr:uid="{00000000-0005-0000-0000-00004A840000}"/>
    <cellStyle name="Trial 2 13 2 3 8" xfId="33850" xr:uid="{00000000-0005-0000-0000-00004B840000}"/>
    <cellStyle name="Trial 2 13 2 4" xfId="33851" xr:uid="{00000000-0005-0000-0000-00004C840000}"/>
    <cellStyle name="Trial 2 13 2 5" xfId="33852" xr:uid="{00000000-0005-0000-0000-00004D840000}"/>
    <cellStyle name="Trial 2 13 2 6" xfId="33853" xr:uid="{00000000-0005-0000-0000-00004E840000}"/>
    <cellStyle name="Trial 2 13 2 7" xfId="33854" xr:uid="{00000000-0005-0000-0000-00004F840000}"/>
    <cellStyle name="Trial 2 13 2 8" xfId="33855" xr:uid="{00000000-0005-0000-0000-000050840000}"/>
    <cellStyle name="Trial 2 13 2 9" xfId="33856" xr:uid="{00000000-0005-0000-0000-000051840000}"/>
    <cellStyle name="Trial 2 13 3" xfId="33857" xr:uid="{00000000-0005-0000-0000-000052840000}"/>
    <cellStyle name="Trial 2 13 3 2" xfId="33858" xr:uid="{00000000-0005-0000-0000-000053840000}"/>
    <cellStyle name="Trial 2 13 3 3" xfId="33859" xr:uid="{00000000-0005-0000-0000-000054840000}"/>
    <cellStyle name="Trial 2 13 3 4" xfId="33860" xr:uid="{00000000-0005-0000-0000-000055840000}"/>
    <cellStyle name="Trial 2 13 3 5" xfId="33861" xr:uid="{00000000-0005-0000-0000-000056840000}"/>
    <cellStyle name="Trial 2 13 3 6" xfId="33862" xr:uid="{00000000-0005-0000-0000-000057840000}"/>
    <cellStyle name="Trial 2 13 3 7" xfId="33863" xr:uid="{00000000-0005-0000-0000-000058840000}"/>
    <cellStyle name="Trial 2 13 3 8" xfId="33864" xr:uid="{00000000-0005-0000-0000-000059840000}"/>
    <cellStyle name="Trial 2 13 3 9" xfId="33865" xr:uid="{00000000-0005-0000-0000-00005A840000}"/>
    <cellStyle name="Trial 2 13 4" xfId="33866" xr:uid="{00000000-0005-0000-0000-00005B840000}"/>
    <cellStyle name="Trial 2 13 4 2" xfId="33867" xr:uid="{00000000-0005-0000-0000-00005C840000}"/>
    <cellStyle name="Trial 2 13 4 3" xfId="33868" xr:uid="{00000000-0005-0000-0000-00005D840000}"/>
    <cellStyle name="Trial 2 13 4 4" xfId="33869" xr:uid="{00000000-0005-0000-0000-00005E840000}"/>
    <cellStyle name="Trial 2 13 4 5" xfId="33870" xr:uid="{00000000-0005-0000-0000-00005F840000}"/>
    <cellStyle name="Trial 2 13 4 6" xfId="33871" xr:uid="{00000000-0005-0000-0000-000060840000}"/>
    <cellStyle name="Trial 2 13 4 7" xfId="33872" xr:uid="{00000000-0005-0000-0000-000061840000}"/>
    <cellStyle name="Trial 2 13 4 8" xfId="33873" xr:uid="{00000000-0005-0000-0000-000062840000}"/>
    <cellStyle name="Trial 2 13 5" xfId="33874" xr:uid="{00000000-0005-0000-0000-000063840000}"/>
    <cellStyle name="Trial 2 13 5 2" xfId="33875" xr:uid="{00000000-0005-0000-0000-000064840000}"/>
    <cellStyle name="Trial 2 13 5 3" xfId="33876" xr:uid="{00000000-0005-0000-0000-000065840000}"/>
    <cellStyle name="Trial 2 13 5 4" xfId="33877" xr:uid="{00000000-0005-0000-0000-000066840000}"/>
    <cellStyle name="Trial 2 13 5 5" xfId="33878" xr:uid="{00000000-0005-0000-0000-000067840000}"/>
    <cellStyle name="Trial 2 13 5 6" xfId="33879" xr:uid="{00000000-0005-0000-0000-000068840000}"/>
    <cellStyle name="Trial 2 13 6" xfId="33880" xr:uid="{00000000-0005-0000-0000-000069840000}"/>
    <cellStyle name="Trial 2 13 6 2" xfId="33881" xr:uid="{00000000-0005-0000-0000-00006A840000}"/>
    <cellStyle name="Trial 2 13 6 3" xfId="33882" xr:uid="{00000000-0005-0000-0000-00006B840000}"/>
    <cellStyle name="Trial 2 13 6 4" xfId="33883" xr:uid="{00000000-0005-0000-0000-00006C840000}"/>
    <cellStyle name="Trial 2 13 6 5" xfId="33884" xr:uid="{00000000-0005-0000-0000-00006D840000}"/>
    <cellStyle name="Trial 2 13 6 6" xfId="33885" xr:uid="{00000000-0005-0000-0000-00006E840000}"/>
    <cellStyle name="Trial 2 13 7" xfId="33886" xr:uid="{00000000-0005-0000-0000-00006F840000}"/>
    <cellStyle name="Trial 2 13 8" xfId="33887" xr:uid="{00000000-0005-0000-0000-000070840000}"/>
    <cellStyle name="Trial 2 13 9" xfId="33888" xr:uid="{00000000-0005-0000-0000-000071840000}"/>
    <cellStyle name="Trial 2 14" xfId="33889" xr:uid="{00000000-0005-0000-0000-000072840000}"/>
    <cellStyle name="Trial 2 14 10" xfId="33890" xr:uid="{00000000-0005-0000-0000-000073840000}"/>
    <cellStyle name="Trial 2 14 11" xfId="33891" xr:uid="{00000000-0005-0000-0000-000074840000}"/>
    <cellStyle name="Trial 2 14 12" xfId="33892" xr:uid="{00000000-0005-0000-0000-000075840000}"/>
    <cellStyle name="Trial 2 14 13" xfId="33893" xr:uid="{00000000-0005-0000-0000-000076840000}"/>
    <cellStyle name="Trial 2 14 2" xfId="33894" xr:uid="{00000000-0005-0000-0000-000077840000}"/>
    <cellStyle name="Trial 2 14 2 10" xfId="33895" xr:uid="{00000000-0005-0000-0000-000078840000}"/>
    <cellStyle name="Trial 2 14 2 2" xfId="33896" xr:uid="{00000000-0005-0000-0000-000079840000}"/>
    <cellStyle name="Trial 2 14 2 2 2" xfId="33897" xr:uid="{00000000-0005-0000-0000-00007A840000}"/>
    <cellStyle name="Trial 2 14 2 2 3" xfId="33898" xr:uid="{00000000-0005-0000-0000-00007B840000}"/>
    <cellStyle name="Trial 2 14 2 2 4" xfId="33899" xr:uid="{00000000-0005-0000-0000-00007C840000}"/>
    <cellStyle name="Trial 2 14 2 2 5" xfId="33900" xr:uid="{00000000-0005-0000-0000-00007D840000}"/>
    <cellStyle name="Trial 2 14 2 2 6" xfId="33901" xr:uid="{00000000-0005-0000-0000-00007E840000}"/>
    <cellStyle name="Trial 2 14 2 2 7" xfId="33902" xr:uid="{00000000-0005-0000-0000-00007F840000}"/>
    <cellStyle name="Trial 2 14 2 2 8" xfId="33903" xr:uid="{00000000-0005-0000-0000-000080840000}"/>
    <cellStyle name="Trial 2 14 2 3" xfId="33904" xr:uid="{00000000-0005-0000-0000-000081840000}"/>
    <cellStyle name="Trial 2 14 2 3 2" xfId="33905" xr:uid="{00000000-0005-0000-0000-000082840000}"/>
    <cellStyle name="Trial 2 14 2 3 3" xfId="33906" xr:uid="{00000000-0005-0000-0000-000083840000}"/>
    <cellStyle name="Trial 2 14 2 3 4" xfId="33907" xr:uid="{00000000-0005-0000-0000-000084840000}"/>
    <cellStyle name="Trial 2 14 2 3 5" xfId="33908" xr:uid="{00000000-0005-0000-0000-000085840000}"/>
    <cellStyle name="Trial 2 14 2 3 6" xfId="33909" xr:uid="{00000000-0005-0000-0000-000086840000}"/>
    <cellStyle name="Trial 2 14 2 3 7" xfId="33910" xr:uid="{00000000-0005-0000-0000-000087840000}"/>
    <cellStyle name="Trial 2 14 2 3 8" xfId="33911" xr:uid="{00000000-0005-0000-0000-000088840000}"/>
    <cellStyle name="Trial 2 14 2 4" xfId="33912" xr:uid="{00000000-0005-0000-0000-000089840000}"/>
    <cellStyle name="Trial 2 14 2 5" xfId="33913" xr:uid="{00000000-0005-0000-0000-00008A840000}"/>
    <cellStyle name="Trial 2 14 2 6" xfId="33914" xr:uid="{00000000-0005-0000-0000-00008B840000}"/>
    <cellStyle name="Trial 2 14 2 7" xfId="33915" xr:uid="{00000000-0005-0000-0000-00008C840000}"/>
    <cellStyle name="Trial 2 14 2 8" xfId="33916" xr:uid="{00000000-0005-0000-0000-00008D840000}"/>
    <cellStyle name="Trial 2 14 2 9" xfId="33917" xr:uid="{00000000-0005-0000-0000-00008E840000}"/>
    <cellStyle name="Trial 2 14 3" xfId="33918" xr:uid="{00000000-0005-0000-0000-00008F840000}"/>
    <cellStyle name="Trial 2 14 3 2" xfId="33919" xr:uid="{00000000-0005-0000-0000-000090840000}"/>
    <cellStyle name="Trial 2 14 3 3" xfId="33920" xr:uid="{00000000-0005-0000-0000-000091840000}"/>
    <cellStyle name="Trial 2 14 3 4" xfId="33921" xr:uid="{00000000-0005-0000-0000-000092840000}"/>
    <cellStyle name="Trial 2 14 3 5" xfId="33922" xr:uid="{00000000-0005-0000-0000-000093840000}"/>
    <cellStyle name="Trial 2 14 3 6" xfId="33923" xr:uid="{00000000-0005-0000-0000-000094840000}"/>
    <cellStyle name="Trial 2 14 3 7" xfId="33924" xr:uid="{00000000-0005-0000-0000-000095840000}"/>
    <cellStyle name="Trial 2 14 3 8" xfId="33925" xr:uid="{00000000-0005-0000-0000-000096840000}"/>
    <cellStyle name="Trial 2 14 3 9" xfId="33926" xr:uid="{00000000-0005-0000-0000-000097840000}"/>
    <cellStyle name="Trial 2 14 4" xfId="33927" xr:uid="{00000000-0005-0000-0000-000098840000}"/>
    <cellStyle name="Trial 2 14 4 2" xfId="33928" xr:uid="{00000000-0005-0000-0000-000099840000}"/>
    <cellStyle name="Trial 2 14 4 3" xfId="33929" xr:uid="{00000000-0005-0000-0000-00009A840000}"/>
    <cellStyle name="Trial 2 14 4 4" xfId="33930" xr:uid="{00000000-0005-0000-0000-00009B840000}"/>
    <cellStyle name="Trial 2 14 4 5" xfId="33931" xr:uid="{00000000-0005-0000-0000-00009C840000}"/>
    <cellStyle name="Trial 2 14 4 6" xfId="33932" xr:uid="{00000000-0005-0000-0000-00009D840000}"/>
    <cellStyle name="Trial 2 14 4 7" xfId="33933" xr:uid="{00000000-0005-0000-0000-00009E840000}"/>
    <cellStyle name="Trial 2 14 4 8" xfId="33934" xr:uid="{00000000-0005-0000-0000-00009F840000}"/>
    <cellStyle name="Trial 2 14 5" xfId="33935" xr:uid="{00000000-0005-0000-0000-0000A0840000}"/>
    <cellStyle name="Trial 2 14 5 2" xfId="33936" xr:uid="{00000000-0005-0000-0000-0000A1840000}"/>
    <cellStyle name="Trial 2 14 5 3" xfId="33937" xr:uid="{00000000-0005-0000-0000-0000A2840000}"/>
    <cellStyle name="Trial 2 14 5 4" xfId="33938" xr:uid="{00000000-0005-0000-0000-0000A3840000}"/>
    <cellStyle name="Trial 2 14 5 5" xfId="33939" xr:uid="{00000000-0005-0000-0000-0000A4840000}"/>
    <cellStyle name="Trial 2 14 5 6" xfId="33940" xr:uid="{00000000-0005-0000-0000-0000A5840000}"/>
    <cellStyle name="Trial 2 14 6" xfId="33941" xr:uid="{00000000-0005-0000-0000-0000A6840000}"/>
    <cellStyle name="Trial 2 14 6 2" xfId="33942" xr:uid="{00000000-0005-0000-0000-0000A7840000}"/>
    <cellStyle name="Trial 2 14 6 3" xfId="33943" xr:uid="{00000000-0005-0000-0000-0000A8840000}"/>
    <cellStyle name="Trial 2 14 6 4" xfId="33944" xr:uid="{00000000-0005-0000-0000-0000A9840000}"/>
    <cellStyle name="Trial 2 14 6 5" xfId="33945" xr:uid="{00000000-0005-0000-0000-0000AA840000}"/>
    <cellStyle name="Trial 2 14 6 6" xfId="33946" xr:uid="{00000000-0005-0000-0000-0000AB840000}"/>
    <cellStyle name="Trial 2 14 7" xfId="33947" xr:uid="{00000000-0005-0000-0000-0000AC840000}"/>
    <cellStyle name="Trial 2 14 8" xfId="33948" xr:uid="{00000000-0005-0000-0000-0000AD840000}"/>
    <cellStyle name="Trial 2 14 9" xfId="33949" xr:uid="{00000000-0005-0000-0000-0000AE840000}"/>
    <cellStyle name="Trial 2 15" xfId="33950" xr:uid="{00000000-0005-0000-0000-0000AF840000}"/>
    <cellStyle name="Trial 2 15 10" xfId="33951" xr:uid="{00000000-0005-0000-0000-0000B0840000}"/>
    <cellStyle name="Trial 2 15 11" xfId="33952" xr:uid="{00000000-0005-0000-0000-0000B1840000}"/>
    <cellStyle name="Trial 2 15 2" xfId="33953" xr:uid="{00000000-0005-0000-0000-0000B2840000}"/>
    <cellStyle name="Trial 2 15 2 10" xfId="33954" xr:uid="{00000000-0005-0000-0000-0000B3840000}"/>
    <cellStyle name="Trial 2 15 2 2" xfId="33955" xr:uid="{00000000-0005-0000-0000-0000B4840000}"/>
    <cellStyle name="Trial 2 15 2 3" xfId="33956" xr:uid="{00000000-0005-0000-0000-0000B5840000}"/>
    <cellStyle name="Trial 2 15 2 4" xfId="33957" xr:uid="{00000000-0005-0000-0000-0000B6840000}"/>
    <cellStyle name="Trial 2 15 2 5" xfId="33958" xr:uid="{00000000-0005-0000-0000-0000B7840000}"/>
    <cellStyle name="Trial 2 15 2 6" xfId="33959" xr:uid="{00000000-0005-0000-0000-0000B8840000}"/>
    <cellStyle name="Trial 2 15 2 7" xfId="33960" xr:uid="{00000000-0005-0000-0000-0000B9840000}"/>
    <cellStyle name="Trial 2 15 2 8" xfId="33961" xr:uid="{00000000-0005-0000-0000-0000BA840000}"/>
    <cellStyle name="Trial 2 15 2 9" xfId="33962" xr:uid="{00000000-0005-0000-0000-0000BB840000}"/>
    <cellStyle name="Trial 2 15 3" xfId="33963" xr:uid="{00000000-0005-0000-0000-0000BC840000}"/>
    <cellStyle name="Trial 2 15 3 2" xfId="33964" xr:uid="{00000000-0005-0000-0000-0000BD840000}"/>
    <cellStyle name="Trial 2 15 3 3" xfId="33965" xr:uid="{00000000-0005-0000-0000-0000BE840000}"/>
    <cellStyle name="Trial 2 15 3 4" xfId="33966" xr:uid="{00000000-0005-0000-0000-0000BF840000}"/>
    <cellStyle name="Trial 2 15 3 5" xfId="33967" xr:uid="{00000000-0005-0000-0000-0000C0840000}"/>
    <cellStyle name="Trial 2 15 3 6" xfId="33968" xr:uid="{00000000-0005-0000-0000-0000C1840000}"/>
    <cellStyle name="Trial 2 15 3 7" xfId="33969" xr:uid="{00000000-0005-0000-0000-0000C2840000}"/>
    <cellStyle name="Trial 2 15 3 8" xfId="33970" xr:uid="{00000000-0005-0000-0000-0000C3840000}"/>
    <cellStyle name="Trial 2 15 3 9" xfId="33971" xr:uid="{00000000-0005-0000-0000-0000C4840000}"/>
    <cellStyle name="Trial 2 15 4" xfId="33972" xr:uid="{00000000-0005-0000-0000-0000C5840000}"/>
    <cellStyle name="Trial 2 15 4 2" xfId="33973" xr:uid="{00000000-0005-0000-0000-0000C6840000}"/>
    <cellStyle name="Trial 2 15 4 3" xfId="33974" xr:uid="{00000000-0005-0000-0000-0000C7840000}"/>
    <cellStyle name="Trial 2 15 4 4" xfId="33975" xr:uid="{00000000-0005-0000-0000-0000C8840000}"/>
    <cellStyle name="Trial 2 15 4 5" xfId="33976" xr:uid="{00000000-0005-0000-0000-0000C9840000}"/>
    <cellStyle name="Trial 2 15 4 6" xfId="33977" xr:uid="{00000000-0005-0000-0000-0000CA840000}"/>
    <cellStyle name="Trial 2 15 4 7" xfId="33978" xr:uid="{00000000-0005-0000-0000-0000CB840000}"/>
    <cellStyle name="Trial 2 15 4 8" xfId="33979" xr:uid="{00000000-0005-0000-0000-0000CC840000}"/>
    <cellStyle name="Trial 2 15 5" xfId="33980" xr:uid="{00000000-0005-0000-0000-0000CD840000}"/>
    <cellStyle name="Trial 2 15 6" xfId="33981" xr:uid="{00000000-0005-0000-0000-0000CE840000}"/>
    <cellStyle name="Trial 2 15 7" xfId="33982" xr:uid="{00000000-0005-0000-0000-0000CF840000}"/>
    <cellStyle name="Trial 2 15 8" xfId="33983" xr:uid="{00000000-0005-0000-0000-0000D0840000}"/>
    <cellStyle name="Trial 2 15 9" xfId="33984" xr:uid="{00000000-0005-0000-0000-0000D1840000}"/>
    <cellStyle name="Trial 2 16" xfId="33985" xr:uid="{00000000-0005-0000-0000-0000D2840000}"/>
    <cellStyle name="Trial 2 16 10" xfId="33986" xr:uid="{00000000-0005-0000-0000-0000D3840000}"/>
    <cellStyle name="Trial 2 16 11" xfId="33987" xr:uid="{00000000-0005-0000-0000-0000D4840000}"/>
    <cellStyle name="Trial 2 16 2" xfId="33988" xr:uid="{00000000-0005-0000-0000-0000D5840000}"/>
    <cellStyle name="Trial 2 16 2 10" xfId="33989" xr:uid="{00000000-0005-0000-0000-0000D6840000}"/>
    <cellStyle name="Trial 2 16 2 2" xfId="33990" xr:uid="{00000000-0005-0000-0000-0000D7840000}"/>
    <cellStyle name="Trial 2 16 2 3" xfId="33991" xr:uid="{00000000-0005-0000-0000-0000D8840000}"/>
    <cellStyle name="Trial 2 16 2 4" xfId="33992" xr:uid="{00000000-0005-0000-0000-0000D9840000}"/>
    <cellStyle name="Trial 2 16 2 5" xfId="33993" xr:uid="{00000000-0005-0000-0000-0000DA840000}"/>
    <cellStyle name="Trial 2 16 2 6" xfId="33994" xr:uid="{00000000-0005-0000-0000-0000DB840000}"/>
    <cellStyle name="Trial 2 16 2 7" xfId="33995" xr:uid="{00000000-0005-0000-0000-0000DC840000}"/>
    <cellStyle name="Trial 2 16 2 8" xfId="33996" xr:uid="{00000000-0005-0000-0000-0000DD840000}"/>
    <cellStyle name="Trial 2 16 2 9" xfId="33997" xr:uid="{00000000-0005-0000-0000-0000DE840000}"/>
    <cellStyle name="Trial 2 16 3" xfId="33998" xr:uid="{00000000-0005-0000-0000-0000DF840000}"/>
    <cellStyle name="Trial 2 16 3 2" xfId="33999" xr:uid="{00000000-0005-0000-0000-0000E0840000}"/>
    <cellStyle name="Trial 2 16 3 3" xfId="34000" xr:uid="{00000000-0005-0000-0000-0000E1840000}"/>
    <cellStyle name="Trial 2 16 3 4" xfId="34001" xr:uid="{00000000-0005-0000-0000-0000E2840000}"/>
    <cellStyle name="Trial 2 16 3 5" xfId="34002" xr:uid="{00000000-0005-0000-0000-0000E3840000}"/>
    <cellStyle name="Trial 2 16 3 6" xfId="34003" xr:uid="{00000000-0005-0000-0000-0000E4840000}"/>
    <cellStyle name="Trial 2 16 3 7" xfId="34004" xr:uid="{00000000-0005-0000-0000-0000E5840000}"/>
    <cellStyle name="Trial 2 16 3 8" xfId="34005" xr:uid="{00000000-0005-0000-0000-0000E6840000}"/>
    <cellStyle name="Trial 2 16 3 9" xfId="34006" xr:uid="{00000000-0005-0000-0000-0000E7840000}"/>
    <cellStyle name="Trial 2 16 4" xfId="34007" xr:uid="{00000000-0005-0000-0000-0000E8840000}"/>
    <cellStyle name="Trial 2 16 4 2" xfId="34008" xr:uid="{00000000-0005-0000-0000-0000E9840000}"/>
    <cellStyle name="Trial 2 16 4 3" xfId="34009" xr:uid="{00000000-0005-0000-0000-0000EA840000}"/>
    <cellStyle name="Trial 2 16 4 4" xfId="34010" xr:uid="{00000000-0005-0000-0000-0000EB840000}"/>
    <cellStyle name="Trial 2 16 4 5" xfId="34011" xr:uid="{00000000-0005-0000-0000-0000EC840000}"/>
    <cellStyle name="Trial 2 16 4 6" xfId="34012" xr:uid="{00000000-0005-0000-0000-0000ED840000}"/>
    <cellStyle name="Trial 2 16 4 7" xfId="34013" xr:uid="{00000000-0005-0000-0000-0000EE840000}"/>
    <cellStyle name="Trial 2 16 4 8" xfId="34014" xr:uid="{00000000-0005-0000-0000-0000EF840000}"/>
    <cellStyle name="Trial 2 16 5" xfId="34015" xr:uid="{00000000-0005-0000-0000-0000F0840000}"/>
    <cellStyle name="Trial 2 16 6" xfId="34016" xr:uid="{00000000-0005-0000-0000-0000F1840000}"/>
    <cellStyle name="Trial 2 16 7" xfId="34017" xr:uid="{00000000-0005-0000-0000-0000F2840000}"/>
    <cellStyle name="Trial 2 16 8" xfId="34018" xr:uid="{00000000-0005-0000-0000-0000F3840000}"/>
    <cellStyle name="Trial 2 16 9" xfId="34019" xr:uid="{00000000-0005-0000-0000-0000F4840000}"/>
    <cellStyle name="Trial 2 17" xfId="34020" xr:uid="{00000000-0005-0000-0000-0000F5840000}"/>
    <cellStyle name="Trial 2 17 10" xfId="34021" xr:uid="{00000000-0005-0000-0000-0000F6840000}"/>
    <cellStyle name="Trial 2 17 11" xfId="34022" xr:uid="{00000000-0005-0000-0000-0000F7840000}"/>
    <cellStyle name="Trial 2 17 2" xfId="34023" xr:uid="{00000000-0005-0000-0000-0000F8840000}"/>
    <cellStyle name="Trial 2 17 2 10" xfId="34024" xr:uid="{00000000-0005-0000-0000-0000F9840000}"/>
    <cellStyle name="Trial 2 17 2 2" xfId="34025" xr:uid="{00000000-0005-0000-0000-0000FA840000}"/>
    <cellStyle name="Trial 2 17 2 3" xfId="34026" xr:uid="{00000000-0005-0000-0000-0000FB840000}"/>
    <cellStyle name="Trial 2 17 2 4" xfId="34027" xr:uid="{00000000-0005-0000-0000-0000FC840000}"/>
    <cellStyle name="Trial 2 17 2 5" xfId="34028" xr:uid="{00000000-0005-0000-0000-0000FD840000}"/>
    <cellStyle name="Trial 2 17 2 6" xfId="34029" xr:uid="{00000000-0005-0000-0000-0000FE840000}"/>
    <cellStyle name="Trial 2 17 2 7" xfId="34030" xr:uid="{00000000-0005-0000-0000-0000FF840000}"/>
    <cellStyle name="Trial 2 17 2 8" xfId="34031" xr:uid="{00000000-0005-0000-0000-000000850000}"/>
    <cellStyle name="Trial 2 17 2 9" xfId="34032" xr:uid="{00000000-0005-0000-0000-000001850000}"/>
    <cellStyle name="Trial 2 17 3" xfId="34033" xr:uid="{00000000-0005-0000-0000-000002850000}"/>
    <cellStyle name="Trial 2 17 3 2" xfId="34034" xr:uid="{00000000-0005-0000-0000-000003850000}"/>
    <cellStyle name="Trial 2 17 4" xfId="34035" xr:uid="{00000000-0005-0000-0000-000004850000}"/>
    <cellStyle name="Trial 2 17 5" xfId="34036" xr:uid="{00000000-0005-0000-0000-000005850000}"/>
    <cellStyle name="Trial 2 17 6" xfId="34037" xr:uid="{00000000-0005-0000-0000-000006850000}"/>
    <cellStyle name="Trial 2 17 7" xfId="34038" xr:uid="{00000000-0005-0000-0000-000007850000}"/>
    <cellStyle name="Trial 2 17 8" xfId="34039" xr:uid="{00000000-0005-0000-0000-000008850000}"/>
    <cellStyle name="Trial 2 17 9" xfId="34040" xr:uid="{00000000-0005-0000-0000-000009850000}"/>
    <cellStyle name="Trial 2 18" xfId="34041" xr:uid="{00000000-0005-0000-0000-00000A850000}"/>
    <cellStyle name="Trial 2 18 10" xfId="34042" xr:uid="{00000000-0005-0000-0000-00000B850000}"/>
    <cellStyle name="Trial 2 18 11" xfId="34043" xr:uid="{00000000-0005-0000-0000-00000C850000}"/>
    <cellStyle name="Trial 2 18 2" xfId="34044" xr:uid="{00000000-0005-0000-0000-00000D850000}"/>
    <cellStyle name="Trial 2 18 2 10" xfId="34045" xr:uid="{00000000-0005-0000-0000-00000E850000}"/>
    <cellStyle name="Trial 2 18 2 2" xfId="34046" xr:uid="{00000000-0005-0000-0000-00000F850000}"/>
    <cellStyle name="Trial 2 18 2 3" xfId="34047" xr:uid="{00000000-0005-0000-0000-000010850000}"/>
    <cellStyle name="Trial 2 18 2 4" xfId="34048" xr:uid="{00000000-0005-0000-0000-000011850000}"/>
    <cellStyle name="Trial 2 18 2 5" xfId="34049" xr:uid="{00000000-0005-0000-0000-000012850000}"/>
    <cellStyle name="Trial 2 18 2 6" xfId="34050" xr:uid="{00000000-0005-0000-0000-000013850000}"/>
    <cellStyle name="Trial 2 18 2 7" xfId="34051" xr:uid="{00000000-0005-0000-0000-000014850000}"/>
    <cellStyle name="Trial 2 18 2 8" xfId="34052" xr:uid="{00000000-0005-0000-0000-000015850000}"/>
    <cellStyle name="Trial 2 18 2 9" xfId="34053" xr:uid="{00000000-0005-0000-0000-000016850000}"/>
    <cellStyle name="Trial 2 18 3" xfId="34054" xr:uid="{00000000-0005-0000-0000-000017850000}"/>
    <cellStyle name="Trial 2 18 3 2" xfId="34055" xr:uid="{00000000-0005-0000-0000-000018850000}"/>
    <cellStyle name="Trial 2 18 4" xfId="34056" xr:uid="{00000000-0005-0000-0000-000019850000}"/>
    <cellStyle name="Trial 2 18 5" xfId="34057" xr:uid="{00000000-0005-0000-0000-00001A850000}"/>
    <cellStyle name="Trial 2 18 6" xfId="34058" xr:uid="{00000000-0005-0000-0000-00001B850000}"/>
    <cellStyle name="Trial 2 18 7" xfId="34059" xr:uid="{00000000-0005-0000-0000-00001C850000}"/>
    <cellStyle name="Trial 2 18 8" xfId="34060" xr:uid="{00000000-0005-0000-0000-00001D850000}"/>
    <cellStyle name="Trial 2 18 9" xfId="34061" xr:uid="{00000000-0005-0000-0000-00001E850000}"/>
    <cellStyle name="Trial 2 19" xfId="34062" xr:uid="{00000000-0005-0000-0000-00001F850000}"/>
    <cellStyle name="Trial 2 19 10" xfId="34063" xr:uid="{00000000-0005-0000-0000-000020850000}"/>
    <cellStyle name="Trial 2 19 11" xfId="34064" xr:uid="{00000000-0005-0000-0000-000021850000}"/>
    <cellStyle name="Trial 2 19 2" xfId="34065" xr:uid="{00000000-0005-0000-0000-000022850000}"/>
    <cellStyle name="Trial 2 19 2 10" xfId="34066" xr:uid="{00000000-0005-0000-0000-000023850000}"/>
    <cellStyle name="Trial 2 19 2 2" xfId="34067" xr:uid="{00000000-0005-0000-0000-000024850000}"/>
    <cellStyle name="Trial 2 19 2 3" xfId="34068" xr:uid="{00000000-0005-0000-0000-000025850000}"/>
    <cellStyle name="Trial 2 19 2 4" xfId="34069" xr:uid="{00000000-0005-0000-0000-000026850000}"/>
    <cellStyle name="Trial 2 19 2 5" xfId="34070" xr:uid="{00000000-0005-0000-0000-000027850000}"/>
    <cellStyle name="Trial 2 19 2 6" xfId="34071" xr:uid="{00000000-0005-0000-0000-000028850000}"/>
    <cellStyle name="Trial 2 19 2 7" xfId="34072" xr:uid="{00000000-0005-0000-0000-000029850000}"/>
    <cellStyle name="Trial 2 19 2 8" xfId="34073" xr:uid="{00000000-0005-0000-0000-00002A850000}"/>
    <cellStyle name="Trial 2 19 2 9" xfId="34074" xr:uid="{00000000-0005-0000-0000-00002B850000}"/>
    <cellStyle name="Trial 2 19 3" xfId="34075" xr:uid="{00000000-0005-0000-0000-00002C850000}"/>
    <cellStyle name="Trial 2 19 3 2" xfId="34076" xr:uid="{00000000-0005-0000-0000-00002D850000}"/>
    <cellStyle name="Trial 2 19 4" xfId="34077" xr:uid="{00000000-0005-0000-0000-00002E850000}"/>
    <cellStyle name="Trial 2 19 5" xfId="34078" xr:uid="{00000000-0005-0000-0000-00002F850000}"/>
    <cellStyle name="Trial 2 19 6" xfId="34079" xr:uid="{00000000-0005-0000-0000-000030850000}"/>
    <cellStyle name="Trial 2 19 7" xfId="34080" xr:uid="{00000000-0005-0000-0000-000031850000}"/>
    <cellStyle name="Trial 2 19 8" xfId="34081" xr:uid="{00000000-0005-0000-0000-000032850000}"/>
    <cellStyle name="Trial 2 19 9" xfId="34082" xr:uid="{00000000-0005-0000-0000-000033850000}"/>
    <cellStyle name="Trial 2 2" xfId="34083" xr:uid="{00000000-0005-0000-0000-000034850000}"/>
    <cellStyle name="Trial 2 2 10" xfId="34084" xr:uid="{00000000-0005-0000-0000-000035850000}"/>
    <cellStyle name="Trial 2 2 10 10" xfId="34085" xr:uid="{00000000-0005-0000-0000-000036850000}"/>
    <cellStyle name="Trial 2 2 10 2" xfId="34086" xr:uid="{00000000-0005-0000-0000-000037850000}"/>
    <cellStyle name="Trial 2 2 10 2 2" xfId="34087" xr:uid="{00000000-0005-0000-0000-000038850000}"/>
    <cellStyle name="Trial 2 2 10 2 3" xfId="34088" xr:uid="{00000000-0005-0000-0000-000039850000}"/>
    <cellStyle name="Trial 2 2 10 2 4" xfId="34089" xr:uid="{00000000-0005-0000-0000-00003A850000}"/>
    <cellStyle name="Trial 2 2 10 2 5" xfId="34090" xr:uid="{00000000-0005-0000-0000-00003B850000}"/>
    <cellStyle name="Trial 2 2 10 2 6" xfId="34091" xr:uid="{00000000-0005-0000-0000-00003C850000}"/>
    <cellStyle name="Trial 2 2 10 2 7" xfId="34092" xr:uid="{00000000-0005-0000-0000-00003D850000}"/>
    <cellStyle name="Trial 2 2 10 2 8" xfId="34093" xr:uid="{00000000-0005-0000-0000-00003E850000}"/>
    <cellStyle name="Trial 2 2 10 3" xfId="34094" xr:uid="{00000000-0005-0000-0000-00003F850000}"/>
    <cellStyle name="Trial 2 2 10 4" xfId="34095" xr:uid="{00000000-0005-0000-0000-000040850000}"/>
    <cellStyle name="Trial 2 2 10 5" xfId="34096" xr:uid="{00000000-0005-0000-0000-000041850000}"/>
    <cellStyle name="Trial 2 2 10 6" xfId="34097" xr:uid="{00000000-0005-0000-0000-000042850000}"/>
    <cellStyle name="Trial 2 2 10 7" xfId="34098" xr:uid="{00000000-0005-0000-0000-000043850000}"/>
    <cellStyle name="Trial 2 2 10 8" xfId="34099" xr:uid="{00000000-0005-0000-0000-000044850000}"/>
    <cellStyle name="Trial 2 2 10 9" xfId="34100" xr:uid="{00000000-0005-0000-0000-000045850000}"/>
    <cellStyle name="Trial 2 2 11" xfId="34101" xr:uid="{00000000-0005-0000-0000-000046850000}"/>
    <cellStyle name="Trial 2 2 11 10" xfId="34102" xr:uid="{00000000-0005-0000-0000-000047850000}"/>
    <cellStyle name="Trial 2 2 11 2" xfId="34103" xr:uid="{00000000-0005-0000-0000-000048850000}"/>
    <cellStyle name="Trial 2 2 11 3" xfId="34104" xr:uid="{00000000-0005-0000-0000-000049850000}"/>
    <cellStyle name="Trial 2 2 11 4" xfId="34105" xr:uid="{00000000-0005-0000-0000-00004A850000}"/>
    <cellStyle name="Trial 2 2 11 5" xfId="34106" xr:uid="{00000000-0005-0000-0000-00004B850000}"/>
    <cellStyle name="Trial 2 2 11 6" xfId="34107" xr:uid="{00000000-0005-0000-0000-00004C850000}"/>
    <cellStyle name="Trial 2 2 11 7" xfId="34108" xr:uid="{00000000-0005-0000-0000-00004D850000}"/>
    <cellStyle name="Trial 2 2 11 8" xfId="34109" xr:uid="{00000000-0005-0000-0000-00004E850000}"/>
    <cellStyle name="Trial 2 2 11 9" xfId="34110" xr:uid="{00000000-0005-0000-0000-00004F850000}"/>
    <cellStyle name="Trial 2 2 12" xfId="34111" xr:uid="{00000000-0005-0000-0000-000050850000}"/>
    <cellStyle name="Trial 2 2 12 2" xfId="34112" xr:uid="{00000000-0005-0000-0000-000051850000}"/>
    <cellStyle name="Trial 2 2 12 3" xfId="34113" xr:uid="{00000000-0005-0000-0000-000052850000}"/>
    <cellStyle name="Trial 2 2 12 4" xfId="34114" xr:uid="{00000000-0005-0000-0000-000053850000}"/>
    <cellStyle name="Trial 2 2 12 5" xfId="34115" xr:uid="{00000000-0005-0000-0000-000054850000}"/>
    <cellStyle name="Trial 2 2 12 6" xfId="34116" xr:uid="{00000000-0005-0000-0000-000055850000}"/>
    <cellStyle name="Trial 2 2 12 7" xfId="34117" xr:uid="{00000000-0005-0000-0000-000056850000}"/>
    <cellStyle name="Trial 2 2 13" xfId="34118" xr:uid="{00000000-0005-0000-0000-000057850000}"/>
    <cellStyle name="Trial 2 2 13 2" xfId="34119" xr:uid="{00000000-0005-0000-0000-000058850000}"/>
    <cellStyle name="Trial 2 2 13 3" xfId="34120" xr:uid="{00000000-0005-0000-0000-000059850000}"/>
    <cellStyle name="Trial 2 2 13 4" xfId="34121" xr:uid="{00000000-0005-0000-0000-00005A850000}"/>
    <cellStyle name="Trial 2 2 13 5" xfId="34122" xr:uid="{00000000-0005-0000-0000-00005B850000}"/>
    <cellStyle name="Trial 2 2 13 6" xfId="34123" xr:uid="{00000000-0005-0000-0000-00005C850000}"/>
    <cellStyle name="Trial 2 2 13 7" xfId="34124" xr:uid="{00000000-0005-0000-0000-00005D850000}"/>
    <cellStyle name="Trial 2 2 14" xfId="34125" xr:uid="{00000000-0005-0000-0000-00005E850000}"/>
    <cellStyle name="Trial 2 2 14 2" xfId="34126" xr:uid="{00000000-0005-0000-0000-00005F850000}"/>
    <cellStyle name="Trial 2 2 14 3" xfId="34127" xr:uid="{00000000-0005-0000-0000-000060850000}"/>
    <cellStyle name="Trial 2 2 14 4" xfId="34128" xr:uid="{00000000-0005-0000-0000-000061850000}"/>
    <cellStyle name="Trial 2 2 14 5" xfId="34129" xr:uid="{00000000-0005-0000-0000-000062850000}"/>
    <cellStyle name="Trial 2 2 14 6" xfId="34130" xr:uid="{00000000-0005-0000-0000-000063850000}"/>
    <cellStyle name="Trial 2 2 14 7" xfId="34131" xr:uid="{00000000-0005-0000-0000-000064850000}"/>
    <cellStyle name="Trial 2 2 15" xfId="34132" xr:uid="{00000000-0005-0000-0000-000065850000}"/>
    <cellStyle name="Trial 2 2 15 2" xfId="34133" xr:uid="{00000000-0005-0000-0000-000066850000}"/>
    <cellStyle name="Trial 2 2 15 3" xfId="34134" xr:uid="{00000000-0005-0000-0000-000067850000}"/>
    <cellStyle name="Trial 2 2 15 4" xfId="34135" xr:uid="{00000000-0005-0000-0000-000068850000}"/>
    <cellStyle name="Trial 2 2 15 5" xfId="34136" xr:uid="{00000000-0005-0000-0000-000069850000}"/>
    <cellStyle name="Trial 2 2 15 6" xfId="34137" xr:uid="{00000000-0005-0000-0000-00006A850000}"/>
    <cellStyle name="Trial 2 2 15 7" xfId="34138" xr:uid="{00000000-0005-0000-0000-00006B850000}"/>
    <cellStyle name="Trial 2 2 16" xfId="34139" xr:uid="{00000000-0005-0000-0000-00006C850000}"/>
    <cellStyle name="Trial 2 2 17" xfId="34140" xr:uid="{00000000-0005-0000-0000-00006D850000}"/>
    <cellStyle name="Trial 2 2 2" xfId="34141" xr:uid="{00000000-0005-0000-0000-00006E850000}"/>
    <cellStyle name="Trial 2 2 2 10" xfId="34142" xr:uid="{00000000-0005-0000-0000-00006F850000}"/>
    <cellStyle name="Trial 2 2 2 10 10" xfId="34143" xr:uid="{00000000-0005-0000-0000-000070850000}"/>
    <cellStyle name="Trial 2 2 2 10 11" xfId="34144" xr:uid="{00000000-0005-0000-0000-000071850000}"/>
    <cellStyle name="Trial 2 2 2 10 2" xfId="34145" xr:uid="{00000000-0005-0000-0000-000072850000}"/>
    <cellStyle name="Trial 2 2 2 10 2 10" xfId="34146" xr:uid="{00000000-0005-0000-0000-000073850000}"/>
    <cellStyle name="Trial 2 2 2 10 2 2" xfId="34147" xr:uid="{00000000-0005-0000-0000-000074850000}"/>
    <cellStyle name="Trial 2 2 2 10 2 2 2" xfId="34148" xr:uid="{00000000-0005-0000-0000-000075850000}"/>
    <cellStyle name="Trial 2 2 2 10 2 2 3" xfId="34149" xr:uid="{00000000-0005-0000-0000-000076850000}"/>
    <cellStyle name="Trial 2 2 2 10 2 2 4" xfId="34150" xr:uid="{00000000-0005-0000-0000-000077850000}"/>
    <cellStyle name="Trial 2 2 2 10 2 2 5" xfId="34151" xr:uid="{00000000-0005-0000-0000-000078850000}"/>
    <cellStyle name="Trial 2 2 2 10 2 2 6" xfId="34152" xr:uid="{00000000-0005-0000-0000-000079850000}"/>
    <cellStyle name="Trial 2 2 2 10 2 3" xfId="34153" xr:uid="{00000000-0005-0000-0000-00007A850000}"/>
    <cellStyle name="Trial 2 2 2 10 2 4" xfId="34154" xr:uid="{00000000-0005-0000-0000-00007B850000}"/>
    <cellStyle name="Trial 2 2 2 10 2 5" xfId="34155" xr:uid="{00000000-0005-0000-0000-00007C850000}"/>
    <cellStyle name="Trial 2 2 2 10 2 6" xfId="34156" xr:uid="{00000000-0005-0000-0000-00007D850000}"/>
    <cellStyle name="Trial 2 2 2 10 2 7" xfId="34157" xr:uid="{00000000-0005-0000-0000-00007E850000}"/>
    <cellStyle name="Trial 2 2 2 10 2 8" xfId="34158" xr:uid="{00000000-0005-0000-0000-00007F850000}"/>
    <cellStyle name="Trial 2 2 2 10 2 9" xfId="34159" xr:uid="{00000000-0005-0000-0000-000080850000}"/>
    <cellStyle name="Trial 2 2 2 10 3" xfId="34160" xr:uid="{00000000-0005-0000-0000-000081850000}"/>
    <cellStyle name="Trial 2 2 2 10 3 2" xfId="34161" xr:uid="{00000000-0005-0000-0000-000082850000}"/>
    <cellStyle name="Trial 2 2 2 10 3 3" xfId="34162" xr:uid="{00000000-0005-0000-0000-000083850000}"/>
    <cellStyle name="Trial 2 2 2 10 3 4" xfId="34163" xr:uid="{00000000-0005-0000-0000-000084850000}"/>
    <cellStyle name="Trial 2 2 2 10 3 5" xfId="34164" xr:uid="{00000000-0005-0000-0000-000085850000}"/>
    <cellStyle name="Trial 2 2 2 10 3 6" xfId="34165" xr:uid="{00000000-0005-0000-0000-000086850000}"/>
    <cellStyle name="Trial 2 2 2 10 4" xfId="34166" xr:uid="{00000000-0005-0000-0000-000087850000}"/>
    <cellStyle name="Trial 2 2 2 10 4 2" xfId="34167" xr:uid="{00000000-0005-0000-0000-000088850000}"/>
    <cellStyle name="Trial 2 2 2 10 4 3" xfId="34168" xr:uid="{00000000-0005-0000-0000-000089850000}"/>
    <cellStyle name="Trial 2 2 2 10 4 4" xfId="34169" xr:uid="{00000000-0005-0000-0000-00008A850000}"/>
    <cellStyle name="Trial 2 2 2 10 4 5" xfId="34170" xr:uid="{00000000-0005-0000-0000-00008B850000}"/>
    <cellStyle name="Trial 2 2 2 10 4 6" xfId="34171" xr:uid="{00000000-0005-0000-0000-00008C850000}"/>
    <cellStyle name="Trial 2 2 2 10 5" xfId="34172" xr:uid="{00000000-0005-0000-0000-00008D850000}"/>
    <cellStyle name="Trial 2 2 2 10 6" xfId="34173" xr:uid="{00000000-0005-0000-0000-00008E850000}"/>
    <cellStyle name="Trial 2 2 2 10 7" xfId="34174" xr:uid="{00000000-0005-0000-0000-00008F850000}"/>
    <cellStyle name="Trial 2 2 2 10 8" xfId="34175" xr:uid="{00000000-0005-0000-0000-000090850000}"/>
    <cellStyle name="Trial 2 2 2 10 9" xfId="34176" xr:uid="{00000000-0005-0000-0000-000091850000}"/>
    <cellStyle name="Trial 2 2 2 11" xfId="34177" xr:uid="{00000000-0005-0000-0000-000092850000}"/>
    <cellStyle name="Trial 2 2 2 11 10" xfId="34178" xr:uid="{00000000-0005-0000-0000-000093850000}"/>
    <cellStyle name="Trial 2 2 2 11 11" xfId="34179" xr:uid="{00000000-0005-0000-0000-000094850000}"/>
    <cellStyle name="Trial 2 2 2 11 2" xfId="34180" xr:uid="{00000000-0005-0000-0000-000095850000}"/>
    <cellStyle name="Trial 2 2 2 11 2 10" xfId="34181" xr:uid="{00000000-0005-0000-0000-000096850000}"/>
    <cellStyle name="Trial 2 2 2 11 2 2" xfId="34182" xr:uid="{00000000-0005-0000-0000-000097850000}"/>
    <cellStyle name="Trial 2 2 2 11 2 2 2" xfId="34183" xr:uid="{00000000-0005-0000-0000-000098850000}"/>
    <cellStyle name="Trial 2 2 2 11 2 2 3" xfId="34184" xr:uid="{00000000-0005-0000-0000-000099850000}"/>
    <cellStyle name="Trial 2 2 2 11 2 2 4" xfId="34185" xr:uid="{00000000-0005-0000-0000-00009A850000}"/>
    <cellStyle name="Trial 2 2 2 11 2 2 5" xfId="34186" xr:uid="{00000000-0005-0000-0000-00009B850000}"/>
    <cellStyle name="Trial 2 2 2 11 2 2 6" xfId="34187" xr:uid="{00000000-0005-0000-0000-00009C850000}"/>
    <cellStyle name="Trial 2 2 2 11 2 3" xfId="34188" xr:uid="{00000000-0005-0000-0000-00009D850000}"/>
    <cellStyle name="Trial 2 2 2 11 2 4" xfId="34189" xr:uid="{00000000-0005-0000-0000-00009E850000}"/>
    <cellStyle name="Trial 2 2 2 11 2 5" xfId="34190" xr:uid="{00000000-0005-0000-0000-00009F850000}"/>
    <cellStyle name="Trial 2 2 2 11 2 6" xfId="34191" xr:uid="{00000000-0005-0000-0000-0000A0850000}"/>
    <cellStyle name="Trial 2 2 2 11 2 7" xfId="34192" xr:uid="{00000000-0005-0000-0000-0000A1850000}"/>
    <cellStyle name="Trial 2 2 2 11 2 8" xfId="34193" xr:uid="{00000000-0005-0000-0000-0000A2850000}"/>
    <cellStyle name="Trial 2 2 2 11 2 9" xfId="34194" xr:uid="{00000000-0005-0000-0000-0000A3850000}"/>
    <cellStyle name="Trial 2 2 2 11 3" xfId="34195" xr:uid="{00000000-0005-0000-0000-0000A4850000}"/>
    <cellStyle name="Trial 2 2 2 11 3 2" xfId="34196" xr:uid="{00000000-0005-0000-0000-0000A5850000}"/>
    <cellStyle name="Trial 2 2 2 11 3 3" xfId="34197" xr:uid="{00000000-0005-0000-0000-0000A6850000}"/>
    <cellStyle name="Trial 2 2 2 11 3 4" xfId="34198" xr:uid="{00000000-0005-0000-0000-0000A7850000}"/>
    <cellStyle name="Trial 2 2 2 11 3 5" xfId="34199" xr:uid="{00000000-0005-0000-0000-0000A8850000}"/>
    <cellStyle name="Trial 2 2 2 11 3 6" xfId="34200" xr:uid="{00000000-0005-0000-0000-0000A9850000}"/>
    <cellStyle name="Trial 2 2 2 11 4" xfId="34201" xr:uid="{00000000-0005-0000-0000-0000AA850000}"/>
    <cellStyle name="Trial 2 2 2 11 4 2" xfId="34202" xr:uid="{00000000-0005-0000-0000-0000AB850000}"/>
    <cellStyle name="Trial 2 2 2 11 4 3" xfId="34203" xr:uid="{00000000-0005-0000-0000-0000AC850000}"/>
    <cellStyle name="Trial 2 2 2 11 4 4" xfId="34204" xr:uid="{00000000-0005-0000-0000-0000AD850000}"/>
    <cellStyle name="Trial 2 2 2 11 4 5" xfId="34205" xr:uid="{00000000-0005-0000-0000-0000AE850000}"/>
    <cellStyle name="Trial 2 2 2 11 4 6" xfId="34206" xr:uid="{00000000-0005-0000-0000-0000AF850000}"/>
    <cellStyle name="Trial 2 2 2 11 5" xfId="34207" xr:uid="{00000000-0005-0000-0000-0000B0850000}"/>
    <cellStyle name="Trial 2 2 2 11 6" xfId="34208" xr:uid="{00000000-0005-0000-0000-0000B1850000}"/>
    <cellStyle name="Trial 2 2 2 11 7" xfId="34209" xr:uid="{00000000-0005-0000-0000-0000B2850000}"/>
    <cellStyle name="Trial 2 2 2 11 8" xfId="34210" xr:uid="{00000000-0005-0000-0000-0000B3850000}"/>
    <cellStyle name="Trial 2 2 2 11 9" xfId="34211" xr:uid="{00000000-0005-0000-0000-0000B4850000}"/>
    <cellStyle name="Trial 2 2 2 12" xfId="34212" xr:uid="{00000000-0005-0000-0000-0000B5850000}"/>
    <cellStyle name="Trial 2 2 2 12 10" xfId="34213" xr:uid="{00000000-0005-0000-0000-0000B6850000}"/>
    <cellStyle name="Trial 2 2 2 12 11" xfId="34214" xr:uid="{00000000-0005-0000-0000-0000B7850000}"/>
    <cellStyle name="Trial 2 2 2 12 2" xfId="34215" xr:uid="{00000000-0005-0000-0000-0000B8850000}"/>
    <cellStyle name="Trial 2 2 2 12 2 10" xfId="34216" xr:uid="{00000000-0005-0000-0000-0000B9850000}"/>
    <cellStyle name="Trial 2 2 2 12 2 2" xfId="34217" xr:uid="{00000000-0005-0000-0000-0000BA850000}"/>
    <cellStyle name="Trial 2 2 2 12 2 3" xfId="34218" xr:uid="{00000000-0005-0000-0000-0000BB850000}"/>
    <cellStyle name="Trial 2 2 2 12 2 4" xfId="34219" xr:uid="{00000000-0005-0000-0000-0000BC850000}"/>
    <cellStyle name="Trial 2 2 2 12 2 5" xfId="34220" xr:uid="{00000000-0005-0000-0000-0000BD850000}"/>
    <cellStyle name="Trial 2 2 2 12 2 6" xfId="34221" xr:uid="{00000000-0005-0000-0000-0000BE850000}"/>
    <cellStyle name="Trial 2 2 2 12 2 7" xfId="34222" xr:uid="{00000000-0005-0000-0000-0000BF850000}"/>
    <cellStyle name="Trial 2 2 2 12 2 8" xfId="34223" xr:uid="{00000000-0005-0000-0000-0000C0850000}"/>
    <cellStyle name="Trial 2 2 2 12 2 9" xfId="34224" xr:uid="{00000000-0005-0000-0000-0000C1850000}"/>
    <cellStyle name="Trial 2 2 2 12 3" xfId="34225" xr:uid="{00000000-0005-0000-0000-0000C2850000}"/>
    <cellStyle name="Trial 2 2 2 12 3 2" xfId="34226" xr:uid="{00000000-0005-0000-0000-0000C3850000}"/>
    <cellStyle name="Trial 2 2 2 12 3 3" xfId="34227" xr:uid="{00000000-0005-0000-0000-0000C4850000}"/>
    <cellStyle name="Trial 2 2 2 12 3 4" xfId="34228" xr:uid="{00000000-0005-0000-0000-0000C5850000}"/>
    <cellStyle name="Trial 2 2 2 12 3 5" xfId="34229" xr:uid="{00000000-0005-0000-0000-0000C6850000}"/>
    <cellStyle name="Trial 2 2 2 12 3 6" xfId="34230" xr:uid="{00000000-0005-0000-0000-0000C7850000}"/>
    <cellStyle name="Trial 2 2 2 12 4" xfId="34231" xr:uid="{00000000-0005-0000-0000-0000C8850000}"/>
    <cellStyle name="Trial 2 2 2 12 5" xfId="34232" xr:uid="{00000000-0005-0000-0000-0000C9850000}"/>
    <cellStyle name="Trial 2 2 2 12 6" xfId="34233" xr:uid="{00000000-0005-0000-0000-0000CA850000}"/>
    <cellStyle name="Trial 2 2 2 12 7" xfId="34234" xr:uid="{00000000-0005-0000-0000-0000CB850000}"/>
    <cellStyle name="Trial 2 2 2 12 8" xfId="34235" xr:uid="{00000000-0005-0000-0000-0000CC850000}"/>
    <cellStyle name="Trial 2 2 2 12 9" xfId="34236" xr:uid="{00000000-0005-0000-0000-0000CD850000}"/>
    <cellStyle name="Trial 2 2 2 13" xfId="34237" xr:uid="{00000000-0005-0000-0000-0000CE850000}"/>
    <cellStyle name="Trial 2 2 2 13 10" xfId="34238" xr:uid="{00000000-0005-0000-0000-0000CF850000}"/>
    <cellStyle name="Trial 2 2 2 13 11" xfId="34239" xr:uid="{00000000-0005-0000-0000-0000D0850000}"/>
    <cellStyle name="Trial 2 2 2 13 2" xfId="34240" xr:uid="{00000000-0005-0000-0000-0000D1850000}"/>
    <cellStyle name="Trial 2 2 2 13 2 10" xfId="34241" xr:uid="{00000000-0005-0000-0000-0000D2850000}"/>
    <cellStyle name="Trial 2 2 2 13 2 2" xfId="34242" xr:uid="{00000000-0005-0000-0000-0000D3850000}"/>
    <cellStyle name="Trial 2 2 2 13 2 3" xfId="34243" xr:uid="{00000000-0005-0000-0000-0000D4850000}"/>
    <cellStyle name="Trial 2 2 2 13 2 4" xfId="34244" xr:uid="{00000000-0005-0000-0000-0000D5850000}"/>
    <cellStyle name="Trial 2 2 2 13 2 5" xfId="34245" xr:uid="{00000000-0005-0000-0000-0000D6850000}"/>
    <cellStyle name="Trial 2 2 2 13 2 6" xfId="34246" xr:uid="{00000000-0005-0000-0000-0000D7850000}"/>
    <cellStyle name="Trial 2 2 2 13 2 7" xfId="34247" xr:uid="{00000000-0005-0000-0000-0000D8850000}"/>
    <cellStyle name="Trial 2 2 2 13 2 8" xfId="34248" xr:uid="{00000000-0005-0000-0000-0000D9850000}"/>
    <cellStyle name="Trial 2 2 2 13 2 9" xfId="34249" xr:uid="{00000000-0005-0000-0000-0000DA850000}"/>
    <cellStyle name="Trial 2 2 2 13 3" xfId="34250" xr:uid="{00000000-0005-0000-0000-0000DB850000}"/>
    <cellStyle name="Trial 2 2 2 13 3 2" xfId="34251" xr:uid="{00000000-0005-0000-0000-0000DC850000}"/>
    <cellStyle name="Trial 2 2 2 13 3 3" xfId="34252" xr:uid="{00000000-0005-0000-0000-0000DD850000}"/>
    <cellStyle name="Trial 2 2 2 13 3 4" xfId="34253" xr:uid="{00000000-0005-0000-0000-0000DE850000}"/>
    <cellStyle name="Trial 2 2 2 13 3 5" xfId="34254" xr:uid="{00000000-0005-0000-0000-0000DF850000}"/>
    <cellStyle name="Trial 2 2 2 13 3 6" xfId="34255" xr:uid="{00000000-0005-0000-0000-0000E0850000}"/>
    <cellStyle name="Trial 2 2 2 13 4" xfId="34256" xr:uid="{00000000-0005-0000-0000-0000E1850000}"/>
    <cellStyle name="Trial 2 2 2 13 5" xfId="34257" xr:uid="{00000000-0005-0000-0000-0000E2850000}"/>
    <cellStyle name="Trial 2 2 2 13 6" xfId="34258" xr:uid="{00000000-0005-0000-0000-0000E3850000}"/>
    <cellStyle name="Trial 2 2 2 13 7" xfId="34259" xr:uid="{00000000-0005-0000-0000-0000E4850000}"/>
    <cellStyle name="Trial 2 2 2 13 8" xfId="34260" xr:uid="{00000000-0005-0000-0000-0000E5850000}"/>
    <cellStyle name="Trial 2 2 2 13 9" xfId="34261" xr:uid="{00000000-0005-0000-0000-0000E6850000}"/>
    <cellStyle name="Trial 2 2 2 14" xfId="34262" xr:uid="{00000000-0005-0000-0000-0000E7850000}"/>
    <cellStyle name="Trial 2 2 2 14 10" xfId="34263" xr:uid="{00000000-0005-0000-0000-0000E8850000}"/>
    <cellStyle name="Trial 2 2 2 14 11" xfId="34264" xr:uid="{00000000-0005-0000-0000-0000E9850000}"/>
    <cellStyle name="Trial 2 2 2 14 2" xfId="34265" xr:uid="{00000000-0005-0000-0000-0000EA850000}"/>
    <cellStyle name="Trial 2 2 2 14 2 10" xfId="34266" xr:uid="{00000000-0005-0000-0000-0000EB850000}"/>
    <cellStyle name="Trial 2 2 2 14 2 2" xfId="34267" xr:uid="{00000000-0005-0000-0000-0000EC850000}"/>
    <cellStyle name="Trial 2 2 2 14 2 3" xfId="34268" xr:uid="{00000000-0005-0000-0000-0000ED850000}"/>
    <cellStyle name="Trial 2 2 2 14 2 4" xfId="34269" xr:uid="{00000000-0005-0000-0000-0000EE850000}"/>
    <cellStyle name="Trial 2 2 2 14 2 5" xfId="34270" xr:uid="{00000000-0005-0000-0000-0000EF850000}"/>
    <cellStyle name="Trial 2 2 2 14 2 6" xfId="34271" xr:uid="{00000000-0005-0000-0000-0000F0850000}"/>
    <cellStyle name="Trial 2 2 2 14 2 7" xfId="34272" xr:uid="{00000000-0005-0000-0000-0000F1850000}"/>
    <cellStyle name="Trial 2 2 2 14 2 8" xfId="34273" xr:uid="{00000000-0005-0000-0000-0000F2850000}"/>
    <cellStyle name="Trial 2 2 2 14 2 9" xfId="34274" xr:uid="{00000000-0005-0000-0000-0000F3850000}"/>
    <cellStyle name="Trial 2 2 2 14 3" xfId="34275" xr:uid="{00000000-0005-0000-0000-0000F4850000}"/>
    <cellStyle name="Trial 2 2 2 14 3 2" xfId="34276" xr:uid="{00000000-0005-0000-0000-0000F5850000}"/>
    <cellStyle name="Trial 2 2 2 14 4" xfId="34277" xr:uid="{00000000-0005-0000-0000-0000F6850000}"/>
    <cellStyle name="Trial 2 2 2 14 5" xfId="34278" xr:uid="{00000000-0005-0000-0000-0000F7850000}"/>
    <cellStyle name="Trial 2 2 2 14 6" xfId="34279" xr:uid="{00000000-0005-0000-0000-0000F8850000}"/>
    <cellStyle name="Trial 2 2 2 14 7" xfId="34280" xr:uid="{00000000-0005-0000-0000-0000F9850000}"/>
    <cellStyle name="Trial 2 2 2 14 8" xfId="34281" xr:uid="{00000000-0005-0000-0000-0000FA850000}"/>
    <cellStyle name="Trial 2 2 2 14 9" xfId="34282" xr:uid="{00000000-0005-0000-0000-0000FB850000}"/>
    <cellStyle name="Trial 2 2 2 15" xfId="34283" xr:uid="{00000000-0005-0000-0000-0000FC850000}"/>
    <cellStyle name="Trial 2 2 2 15 10" xfId="34284" xr:uid="{00000000-0005-0000-0000-0000FD850000}"/>
    <cellStyle name="Trial 2 2 2 15 11" xfId="34285" xr:uid="{00000000-0005-0000-0000-0000FE850000}"/>
    <cellStyle name="Trial 2 2 2 15 2" xfId="34286" xr:uid="{00000000-0005-0000-0000-0000FF850000}"/>
    <cellStyle name="Trial 2 2 2 15 2 10" xfId="34287" xr:uid="{00000000-0005-0000-0000-000000860000}"/>
    <cellStyle name="Trial 2 2 2 15 2 2" xfId="34288" xr:uid="{00000000-0005-0000-0000-000001860000}"/>
    <cellStyle name="Trial 2 2 2 15 2 3" xfId="34289" xr:uid="{00000000-0005-0000-0000-000002860000}"/>
    <cellStyle name="Trial 2 2 2 15 2 4" xfId="34290" xr:uid="{00000000-0005-0000-0000-000003860000}"/>
    <cellStyle name="Trial 2 2 2 15 2 5" xfId="34291" xr:uid="{00000000-0005-0000-0000-000004860000}"/>
    <cellStyle name="Trial 2 2 2 15 2 6" xfId="34292" xr:uid="{00000000-0005-0000-0000-000005860000}"/>
    <cellStyle name="Trial 2 2 2 15 2 7" xfId="34293" xr:uid="{00000000-0005-0000-0000-000006860000}"/>
    <cellStyle name="Trial 2 2 2 15 2 8" xfId="34294" xr:uid="{00000000-0005-0000-0000-000007860000}"/>
    <cellStyle name="Trial 2 2 2 15 2 9" xfId="34295" xr:uid="{00000000-0005-0000-0000-000008860000}"/>
    <cellStyle name="Trial 2 2 2 15 3" xfId="34296" xr:uid="{00000000-0005-0000-0000-000009860000}"/>
    <cellStyle name="Trial 2 2 2 15 3 2" xfId="34297" xr:uid="{00000000-0005-0000-0000-00000A860000}"/>
    <cellStyle name="Trial 2 2 2 15 4" xfId="34298" xr:uid="{00000000-0005-0000-0000-00000B860000}"/>
    <cellStyle name="Trial 2 2 2 15 5" xfId="34299" xr:uid="{00000000-0005-0000-0000-00000C860000}"/>
    <cellStyle name="Trial 2 2 2 15 6" xfId="34300" xr:uid="{00000000-0005-0000-0000-00000D860000}"/>
    <cellStyle name="Trial 2 2 2 15 7" xfId="34301" xr:uid="{00000000-0005-0000-0000-00000E860000}"/>
    <cellStyle name="Trial 2 2 2 15 8" xfId="34302" xr:uid="{00000000-0005-0000-0000-00000F860000}"/>
    <cellStyle name="Trial 2 2 2 15 9" xfId="34303" xr:uid="{00000000-0005-0000-0000-000010860000}"/>
    <cellStyle name="Trial 2 2 2 16" xfId="34304" xr:uid="{00000000-0005-0000-0000-000011860000}"/>
    <cellStyle name="Trial 2 2 2 16 10" xfId="34305" xr:uid="{00000000-0005-0000-0000-000012860000}"/>
    <cellStyle name="Trial 2 2 2 16 11" xfId="34306" xr:uid="{00000000-0005-0000-0000-000013860000}"/>
    <cellStyle name="Trial 2 2 2 16 2" xfId="34307" xr:uid="{00000000-0005-0000-0000-000014860000}"/>
    <cellStyle name="Trial 2 2 2 16 2 10" xfId="34308" xr:uid="{00000000-0005-0000-0000-000015860000}"/>
    <cellStyle name="Trial 2 2 2 16 2 2" xfId="34309" xr:uid="{00000000-0005-0000-0000-000016860000}"/>
    <cellStyle name="Trial 2 2 2 16 2 3" xfId="34310" xr:uid="{00000000-0005-0000-0000-000017860000}"/>
    <cellStyle name="Trial 2 2 2 16 2 4" xfId="34311" xr:uid="{00000000-0005-0000-0000-000018860000}"/>
    <cellStyle name="Trial 2 2 2 16 2 5" xfId="34312" xr:uid="{00000000-0005-0000-0000-000019860000}"/>
    <cellStyle name="Trial 2 2 2 16 2 6" xfId="34313" xr:uid="{00000000-0005-0000-0000-00001A860000}"/>
    <cellStyle name="Trial 2 2 2 16 2 7" xfId="34314" xr:uid="{00000000-0005-0000-0000-00001B860000}"/>
    <cellStyle name="Trial 2 2 2 16 2 8" xfId="34315" xr:uid="{00000000-0005-0000-0000-00001C860000}"/>
    <cellStyle name="Trial 2 2 2 16 2 9" xfId="34316" xr:uid="{00000000-0005-0000-0000-00001D860000}"/>
    <cellStyle name="Trial 2 2 2 16 3" xfId="34317" xr:uid="{00000000-0005-0000-0000-00001E860000}"/>
    <cellStyle name="Trial 2 2 2 16 3 2" xfId="34318" xr:uid="{00000000-0005-0000-0000-00001F860000}"/>
    <cellStyle name="Trial 2 2 2 16 4" xfId="34319" xr:uid="{00000000-0005-0000-0000-000020860000}"/>
    <cellStyle name="Trial 2 2 2 16 5" xfId="34320" xr:uid="{00000000-0005-0000-0000-000021860000}"/>
    <cellStyle name="Trial 2 2 2 16 6" xfId="34321" xr:uid="{00000000-0005-0000-0000-000022860000}"/>
    <cellStyle name="Trial 2 2 2 16 7" xfId="34322" xr:uid="{00000000-0005-0000-0000-000023860000}"/>
    <cellStyle name="Trial 2 2 2 16 8" xfId="34323" xr:uid="{00000000-0005-0000-0000-000024860000}"/>
    <cellStyle name="Trial 2 2 2 16 9" xfId="34324" xr:uid="{00000000-0005-0000-0000-000025860000}"/>
    <cellStyle name="Trial 2 2 2 17" xfId="34325" xr:uid="{00000000-0005-0000-0000-000026860000}"/>
    <cellStyle name="Trial 2 2 2 17 10" xfId="34326" xr:uid="{00000000-0005-0000-0000-000027860000}"/>
    <cellStyle name="Trial 2 2 2 17 2" xfId="34327" xr:uid="{00000000-0005-0000-0000-000028860000}"/>
    <cellStyle name="Trial 2 2 2 17 2 10" xfId="34328" xr:uid="{00000000-0005-0000-0000-000029860000}"/>
    <cellStyle name="Trial 2 2 2 17 2 2" xfId="34329" xr:uid="{00000000-0005-0000-0000-00002A860000}"/>
    <cellStyle name="Trial 2 2 2 17 2 3" xfId="34330" xr:uid="{00000000-0005-0000-0000-00002B860000}"/>
    <cellStyle name="Trial 2 2 2 17 2 4" xfId="34331" xr:uid="{00000000-0005-0000-0000-00002C860000}"/>
    <cellStyle name="Trial 2 2 2 17 2 5" xfId="34332" xr:uid="{00000000-0005-0000-0000-00002D860000}"/>
    <cellStyle name="Trial 2 2 2 17 2 6" xfId="34333" xr:uid="{00000000-0005-0000-0000-00002E860000}"/>
    <cellStyle name="Trial 2 2 2 17 2 7" xfId="34334" xr:uid="{00000000-0005-0000-0000-00002F860000}"/>
    <cellStyle name="Trial 2 2 2 17 2 8" xfId="34335" xr:uid="{00000000-0005-0000-0000-000030860000}"/>
    <cellStyle name="Trial 2 2 2 17 2 9" xfId="34336" xr:uid="{00000000-0005-0000-0000-000031860000}"/>
    <cellStyle name="Trial 2 2 2 17 3" xfId="34337" xr:uid="{00000000-0005-0000-0000-000032860000}"/>
    <cellStyle name="Trial 2 2 2 17 4" xfId="34338" xr:uid="{00000000-0005-0000-0000-000033860000}"/>
    <cellStyle name="Trial 2 2 2 17 5" xfId="34339" xr:uid="{00000000-0005-0000-0000-000034860000}"/>
    <cellStyle name="Trial 2 2 2 17 6" xfId="34340" xr:uid="{00000000-0005-0000-0000-000035860000}"/>
    <cellStyle name="Trial 2 2 2 17 7" xfId="34341" xr:uid="{00000000-0005-0000-0000-000036860000}"/>
    <cellStyle name="Trial 2 2 2 17 8" xfId="34342" xr:uid="{00000000-0005-0000-0000-000037860000}"/>
    <cellStyle name="Trial 2 2 2 17 9" xfId="34343" xr:uid="{00000000-0005-0000-0000-000038860000}"/>
    <cellStyle name="Trial 2 2 2 18" xfId="34344" xr:uid="{00000000-0005-0000-0000-000039860000}"/>
    <cellStyle name="Trial 2 2 2 18 10" xfId="34345" xr:uid="{00000000-0005-0000-0000-00003A860000}"/>
    <cellStyle name="Trial 2 2 2 18 11" xfId="34346" xr:uid="{00000000-0005-0000-0000-00003B860000}"/>
    <cellStyle name="Trial 2 2 2 18 2" xfId="34347" xr:uid="{00000000-0005-0000-0000-00003C860000}"/>
    <cellStyle name="Trial 2 2 2 18 2 2" xfId="34348" xr:uid="{00000000-0005-0000-0000-00003D860000}"/>
    <cellStyle name="Trial 2 2 2 18 2 3" xfId="34349" xr:uid="{00000000-0005-0000-0000-00003E860000}"/>
    <cellStyle name="Trial 2 2 2 18 2 4" xfId="34350" xr:uid="{00000000-0005-0000-0000-00003F860000}"/>
    <cellStyle name="Trial 2 2 2 18 2 5" xfId="34351" xr:uid="{00000000-0005-0000-0000-000040860000}"/>
    <cellStyle name="Trial 2 2 2 18 2 6" xfId="34352" xr:uid="{00000000-0005-0000-0000-000041860000}"/>
    <cellStyle name="Trial 2 2 2 18 2 7" xfId="34353" xr:uid="{00000000-0005-0000-0000-000042860000}"/>
    <cellStyle name="Trial 2 2 2 18 2 8" xfId="34354" xr:uid="{00000000-0005-0000-0000-000043860000}"/>
    <cellStyle name="Trial 2 2 2 18 3" xfId="34355" xr:uid="{00000000-0005-0000-0000-000044860000}"/>
    <cellStyle name="Trial 2 2 2 18 3 2" xfId="34356" xr:uid="{00000000-0005-0000-0000-000045860000}"/>
    <cellStyle name="Trial 2 2 2 18 3 3" xfId="34357" xr:uid="{00000000-0005-0000-0000-000046860000}"/>
    <cellStyle name="Trial 2 2 2 18 3 4" xfId="34358" xr:uid="{00000000-0005-0000-0000-000047860000}"/>
    <cellStyle name="Trial 2 2 2 18 3 5" xfId="34359" xr:uid="{00000000-0005-0000-0000-000048860000}"/>
    <cellStyle name="Trial 2 2 2 18 3 6" xfId="34360" xr:uid="{00000000-0005-0000-0000-000049860000}"/>
    <cellStyle name="Trial 2 2 2 18 3 7" xfId="34361" xr:uid="{00000000-0005-0000-0000-00004A860000}"/>
    <cellStyle name="Trial 2 2 2 18 3 8" xfId="34362" xr:uid="{00000000-0005-0000-0000-00004B860000}"/>
    <cellStyle name="Trial 2 2 2 18 4" xfId="34363" xr:uid="{00000000-0005-0000-0000-00004C860000}"/>
    <cellStyle name="Trial 2 2 2 18 5" xfId="34364" xr:uid="{00000000-0005-0000-0000-00004D860000}"/>
    <cellStyle name="Trial 2 2 2 18 6" xfId="34365" xr:uid="{00000000-0005-0000-0000-00004E860000}"/>
    <cellStyle name="Trial 2 2 2 18 7" xfId="34366" xr:uid="{00000000-0005-0000-0000-00004F860000}"/>
    <cellStyle name="Trial 2 2 2 18 8" xfId="34367" xr:uid="{00000000-0005-0000-0000-000050860000}"/>
    <cellStyle name="Trial 2 2 2 18 9" xfId="34368" xr:uid="{00000000-0005-0000-0000-000051860000}"/>
    <cellStyle name="Trial 2 2 2 19" xfId="34369" xr:uid="{00000000-0005-0000-0000-000052860000}"/>
    <cellStyle name="Trial 2 2 2 19 10" xfId="34370" xr:uid="{00000000-0005-0000-0000-000053860000}"/>
    <cellStyle name="Trial 2 2 2 19 11" xfId="34371" xr:uid="{00000000-0005-0000-0000-000054860000}"/>
    <cellStyle name="Trial 2 2 2 19 2" xfId="34372" xr:uid="{00000000-0005-0000-0000-000055860000}"/>
    <cellStyle name="Trial 2 2 2 19 2 2" xfId="34373" xr:uid="{00000000-0005-0000-0000-000056860000}"/>
    <cellStyle name="Trial 2 2 2 19 2 3" xfId="34374" xr:uid="{00000000-0005-0000-0000-000057860000}"/>
    <cellStyle name="Trial 2 2 2 19 2 4" xfId="34375" xr:uid="{00000000-0005-0000-0000-000058860000}"/>
    <cellStyle name="Trial 2 2 2 19 2 5" xfId="34376" xr:uid="{00000000-0005-0000-0000-000059860000}"/>
    <cellStyle name="Trial 2 2 2 19 2 6" xfId="34377" xr:uid="{00000000-0005-0000-0000-00005A860000}"/>
    <cellStyle name="Trial 2 2 2 19 2 7" xfId="34378" xr:uid="{00000000-0005-0000-0000-00005B860000}"/>
    <cellStyle name="Trial 2 2 2 19 2 8" xfId="34379" xr:uid="{00000000-0005-0000-0000-00005C860000}"/>
    <cellStyle name="Trial 2 2 2 19 3" xfId="34380" xr:uid="{00000000-0005-0000-0000-00005D860000}"/>
    <cellStyle name="Trial 2 2 2 19 3 2" xfId="34381" xr:uid="{00000000-0005-0000-0000-00005E860000}"/>
    <cellStyle name="Trial 2 2 2 19 3 3" xfId="34382" xr:uid="{00000000-0005-0000-0000-00005F860000}"/>
    <cellStyle name="Trial 2 2 2 19 3 4" xfId="34383" xr:uid="{00000000-0005-0000-0000-000060860000}"/>
    <cellStyle name="Trial 2 2 2 19 3 5" xfId="34384" xr:uid="{00000000-0005-0000-0000-000061860000}"/>
    <cellStyle name="Trial 2 2 2 19 3 6" xfId="34385" xr:uid="{00000000-0005-0000-0000-000062860000}"/>
    <cellStyle name="Trial 2 2 2 19 3 7" xfId="34386" xr:uid="{00000000-0005-0000-0000-000063860000}"/>
    <cellStyle name="Trial 2 2 2 19 3 8" xfId="34387" xr:uid="{00000000-0005-0000-0000-000064860000}"/>
    <cellStyle name="Trial 2 2 2 19 4" xfId="34388" xr:uid="{00000000-0005-0000-0000-000065860000}"/>
    <cellStyle name="Trial 2 2 2 19 5" xfId="34389" xr:uid="{00000000-0005-0000-0000-000066860000}"/>
    <cellStyle name="Trial 2 2 2 19 6" xfId="34390" xr:uid="{00000000-0005-0000-0000-000067860000}"/>
    <cellStyle name="Trial 2 2 2 19 7" xfId="34391" xr:uid="{00000000-0005-0000-0000-000068860000}"/>
    <cellStyle name="Trial 2 2 2 19 8" xfId="34392" xr:uid="{00000000-0005-0000-0000-000069860000}"/>
    <cellStyle name="Trial 2 2 2 19 9" xfId="34393" xr:uid="{00000000-0005-0000-0000-00006A860000}"/>
    <cellStyle name="Trial 2 2 2 2" xfId="34394" xr:uid="{00000000-0005-0000-0000-00006B860000}"/>
    <cellStyle name="Trial 2 2 2 2 10" xfId="34395" xr:uid="{00000000-0005-0000-0000-00006C860000}"/>
    <cellStyle name="Trial 2 2 2 2 10 2" xfId="34396" xr:uid="{00000000-0005-0000-0000-00006D860000}"/>
    <cellStyle name="Trial 2 2 2 2 10 2 2" xfId="34397" xr:uid="{00000000-0005-0000-0000-00006E860000}"/>
    <cellStyle name="Trial 2 2 2 2 10 2 3" xfId="34398" xr:uid="{00000000-0005-0000-0000-00006F860000}"/>
    <cellStyle name="Trial 2 2 2 2 10 2 4" xfId="34399" xr:uid="{00000000-0005-0000-0000-000070860000}"/>
    <cellStyle name="Trial 2 2 2 2 10 2 5" xfId="34400" xr:uid="{00000000-0005-0000-0000-000071860000}"/>
    <cellStyle name="Trial 2 2 2 2 10 2 6" xfId="34401" xr:uid="{00000000-0005-0000-0000-000072860000}"/>
    <cellStyle name="Trial 2 2 2 2 10 3" xfId="34402" xr:uid="{00000000-0005-0000-0000-000073860000}"/>
    <cellStyle name="Trial 2 2 2 2 10 3 2" xfId="34403" xr:uid="{00000000-0005-0000-0000-000074860000}"/>
    <cellStyle name="Trial 2 2 2 2 10 3 3" xfId="34404" xr:uid="{00000000-0005-0000-0000-000075860000}"/>
    <cellStyle name="Trial 2 2 2 2 10 3 4" xfId="34405" xr:uid="{00000000-0005-0000-0000-000076860000}"/>
    <cellStyle name="Trial 2 2 2 2 10 3 5" xfId="34406" xr:uid="{00000000-0005-0000-0000-000077860000}"/>
    <cellStyle name="Trial 2 2 2 2 10 3 6" xfId="34407" xr:uid="{00000000-0005-0000-0000-000078860000}"/>
    <cellStyle name="Trial 2 2 2 2 10 4" xfId="34408" xr:uid="{00000000-0005-0000-0000-000079860000}"/>
    <cellStyle name="Trial 2 2 2 2 10 5" xfId="34409" xr:uid="{00000000-0005-0000-0000-00007A860000}"/>
    <cellStyle name="Trial 2 2 2 2 10 6" xfId="34410" xr:uid="{00000000-0005-0000-0000-00007B860000}"/>
    <cellStyle name="Trial 2 2 2 2 10 7" xfId="34411" xr:uid="{00000000-0005-0000-0000-00007C860000}"/>
    <cellStyle name="Trial 2 2 2 2 10 8" xfId="34412" xr:uid="{00000000-0005-0000-0000-00007D860000}"/>
    <cellStyle name="Trial 2 2 2 2 10 9" xfId="34413" xr:uid="{00000000-0005-0000-0000-00007E860000}"/>
    <cellStyle name="Trial 2 2 2 2 11" xfId="34414" xr:uid="{00000000-0005-0000-0000-00007F860000}"/>
    <cellStyle name="Trial 2 2 2 2 11 2" xfId="34415" xr:uid="{00000000-0005-0000-0000-000080860000}"/>
    <cellStyle name="Trial 2 2 2 2 11 2 2" xfId="34416" xr:uid="{00000000-0005-0000-0000-000081860000}"/>
    <cellStyle name="Trial 2 2 2 2 11 2 3" xfId="34417" xr:uid="{00000000-0005-0000-0000-000082860000}"/>
    <cellStyle name="Trial 2 2 2 2 11 2 4" xfId="34418" xr:uid="{00000000-0005-0000-0000-000083860000}"/>
    <cellStyle name="Trial 2 2 2 2 11 2 5" xfId="34419" xr:uid="{00000000-0005-0000-0000-000084860000}"/>
    <cellStyle name="Trial 2 2 2 2 11 2 6" xfId="34420" xr:uid="{00000000-0005-0000-0000-000085860000}"/>
    <cellStyle name="Trial 2 2 2 2 11 3" xfId="34421" xr:uid="{00000000-0005-0000-0000-000086860000}"/>
    <cellStyle name="Trial 2 2 2 2 11 4" xfId="34422" xr:uid="{00000000-0005-0000-0000-000087860000}"/>
    <cellStyle name="Trial 2 2 2 2 11 5" xfId="34423" xr:uid="{00000000-0005-0000-0000-000088860000}"/>
    <cellStyle name="Trial 2 2 2 2 11 6" xfId="34424" xr:uid="{00000000-0005-0000-0000-000089860000}"/>
    <cellStyle name="Trial 2 2 2 2 11 7" xfId="34425" xr:uid="{00000000-0005-0000-0000-00008A860000}"/>
    <cellStyle name="Trial 2 2 2 2 11 8" xfId="34426" xr:uid="{00000000-0005-0000-0000-00008B860000}"/>
    <cellStyle name="Trial 2 2 2 2 12" xfId="34427" xr:uid="{00000000-0005-0000-0000-00008C860000}"/>
    <cellStyle name="Trial 2 2 2 2 12 2" xfId="34428" xr:uid="{00000000-0005-0000-0000-00008D860000}"/>
    <cellStyle name="Trial 2 2 2 2 12 3" xfId="34429" xr:uid="{00000000-0005-0000-0000-00008E860000}"/>
    <cellStyle name="Trial 2 2 2 2 12 4" xfId="34430" xr:uid="{00000000-0005-0000-0000-00008F860000}"/>
    <cellStyle name="Trial 2 2 2 2 12 5" xfId="34431" xr:uid="{00000000-0005-0000-0000-000090860000}"/>
    <cellStyle name="Trial 2 2 2 2 12 6" xfId="34432" xr:uid="{00000000-0005-0000-0000-000091860000}"/>
    <cellStyle name="Trial 2 2 2 2 12 7" xfId="34433" xr:uid="{00000000-0005-0000-0000-000092860000}"/>
    <cellStyle name="Trial 2 2 2 2 13" xfId="34434" xr:uid="{00000000-0005-0000-0000-000093860000}"/>
    <cellStyle name="Trial 2 2 2 2 13 2" xfId="34435" xr:uid="{00000000-0005-0000-0000-000094860000}"/>
    <cellStyle name="Trial 2 2 2 2 13 3" xfId="34436" xr:uid="{00000000-0005-0000-0000-000095860000}"/>
    <cellStyle name="Trial 2 2 2 2 13 4" xfId="34437" xr:uid="{00000000-0005-0000-0000-000096860000}"/>
    <cellStyle name="Trial 2 2 2 2 13 5" xfId="34438" xr:uid="{00000000-0005-0000-0000-000097860000}"/>
    <cellStyle name="Trial 2 2 2 2 13 6" xfId="34439" xr:uid="{00000000-0005-0000-0000-000098860000}"/>
    <cellStyle name="Trial 2 2 2 2 13 7" xfId="34440" xr:uid="{00000000-0005-0000-0000-000099860000}"/>
    <cellStyle name="Trial 2 2 2 2 14" xfId="34441" xr:uid="{00000000-0005-0000-0000-00009A860000}"/>
    <cellStyle name="Trial 2 2 2 2 14 2" xfId="34442" xr:uid="{00000000-0005-0000-0000-00009B860000}"/>
    <cellStyle name="Trial 2 2 2 2 14 3" xfId="34443" xr:uid="{00000000-0005-0000-0000-00009C860000}"/>
    <cellStyle name="Trial 2 2 2 2 14 4" xfId="34444" xr:uid="{00000000-0005-0000-0000-00009D860000}"/>
    <cellStyle name="Trial 2 2 2 2 14 5" xfId="34445" xr:uid="{00000000-0005-0000-0000-00009E860000}"/>
    <cellStyle name="Trial 2 2 2 2 14 6" xfId="34446" xr:uid="{00000000-0005-0000-0000-00009F860000}"/>
    <cellStyle name="Trial 2 2 2 2 14 7" xfId="34447" xr:uid="{00000000-0005-0000-0000-0000A0860000}"/>
    <cellStyle name="Trial 2 2 2 2 15" xfId="34448" xr:uid="{00000000-0005-0000-0000-0000A1860000}"/>
    <cellStyle name="Trial 2 2 2 2 15 2" xfId="34449" xr:uid="{00000000-0005-0000-0000-0000A2860000}"/>
    <cellStyle name="Trial 2 2 2 2 15 3" xfId="34450" xr:uid="{00000000-0005-0000-0000-0000A3860000}"/>
    <cellStyle name="Trial 2 2 2 2 15 4" xfId="34451" xr:uid="{00000000-0005-0000-0000-0000A4860000}"/>
    <cellStyle name="Trial 2 2 2 2 15 5" xfId="34452" xr:uid="{00000000-0005-0000-0000-0000A5860000}"/>
    <cellStyle name="Trial 2 2 2 2 15 6" xfId="34453" xr:uid="{00000000-0005-0000-0000-0000A6860000}"/>
    <cellStyle name="Trial 2 2 2 2 15 7" xfId="34454" xr:uid="{00000000-0005-0000-0000-0000A7860000}"/>
    <cellStyle name="Trial 2 2 2 2 16" xfId="34455" xr:uid="{00000000-0005-0000-0000-0000A8860000}"/>
    <cellStyle name="Trial 2 2 2 2 16 2" xfId="34456" xr:uid="{00000000-0005-0000-0000-0000A9860000}"/>
    <cellStyle name="Trial 2 2 2 2 16 3" xfId="34457" xr:uid="{00000000-0005-0000-0000-0000AA860000}"/>
    <cellStyle name="Trial 2 2 2 2 16 4" xfId="34458" xr:uid="{00000000-0005-0000-0000-0000AB860000}"/>
    <cellStyle name="Trial 2 2 2 2 16 5" xfId="34459" xr:uid="{00000000-0005-0000-0000-0000AC860000}"/>
    <cellStyle name="Trial 2 2 2 2 16 6" xfId="34460" xr:uid="{00000000-0005-0000-0000-0000AD860000}"/>
    <cellStyle name="Trial 2 2 2 2 16 7" xfId="34461" xr:uid="{00000000-0005-0000-0000-0000AE860000}"/>
    <cellStyle name="Trial 2 2 2 2 17" xfId="34462" xr:uid="{00000000-0005-0000-0000-0000AF860000}"/>
    <cellStyle name="Trial 2 2 2 2 18" xfId="34463" xr:uid="{00000000-0005-0000-0000-0000B0860000}"/>
    <cellStyle name="Trial 2 2 2 2 19" xfId="34464" xr:uid="{00000000-0005-0000-0000-0000B1860000}"/>
    <cellStyle name="Trial 2 2 2 2 2" xfId="34465" xr:uid="{00000000-0005-0000-0000-0000B2860000}"/>
    <cellStyle name="Trial 2 2 2 2 2 10" xfId="34466" xr:uid="{00000000-0005-0000-0000-0000B3860000}"/>
    <cellStyle name="Trial 2 2 2 2 2 10 2" xfId="34467" xr:uid="{00000000-0005-0000-0000-0000B4860000}"/>
    <cellStyle name="Trial 2 2 2 2 2 10 3" xfId="34468" xr:uid="{00000000-0005-0000-0000-0000B5860000}"/>
    <cellStyle name="Trial 2 2 2 2 2 10 4" xfId="34469" xr:uid="{00000000-0005-0000-0000-0000B6860000}"/>
    <cellStyle name="Trial 2 2 2 2 2 10 5" xfId="34470" xr:uid="{00000000-0005-0000-0000-0000B7860000}"/>
    <cellStyle name="Trial 2 2 2 2 2 10 6" xfId="34471" xr:uid="{00000000-0005-0000-0000-0000B8860000}"/>
    <cellStyle name="Trial 2 2 2 2 2 10 7" xfId="34472" xr:uid="{00000000-0005-0000-0000-0000B9860000}"/>
    <cellStyle name="Trial 2 2 2 2 2 11" xfId="34473" xr:uid="{00000000-0005-0000-0000-0000BA860000}"/>
    <cellStyle name="Trial 2 2 2 2 2 12" xfId="34474" xr:uid="{00000000-0005-0000-0000-0000BB860000}"/>
    <cellStyle name="Trial 2 2 2 2 2 13" xfId="34475" xr:uid="{00000000-0005-0000-0000-0000BC860000}"/>
    <cellStyle name="Trial 2 2 2 2 2 14" xfId="34476" xr:uid="{00000000-0005-0000-0000-0000BD860000}"/>
    <cellStyle name="Trial 2 2 2 2 2 15" xfId="34477" xr:uid="{00000000-0005-0000-0000-0000BE860000}"/>
    <cellStyle name="Trial 2 2 2 2 2 16" xfId="34478" xr:uid="{00000000-0005-0000-0000-0000BF860000}"/>
    <cellStyle name="Trial 2 2 2 2 2 17" xfId="34479" xr:uid="{00000000-0005-0000-0000-0000C0860000}"/>
    <cellStyle name="Trial 2 2 2 2 2 2" xfId="34480" xr:uid="{00000000-0005-0000-0000-0000C1860000}"/>
    <cellStyle name="Trial 2 2 2 2 2 2 10" xfId="34481" xr:uid="{00000000-0005-0000-0000-0000C2860000}"/>
    <cellStyle name="Trial 2 2 2 2 2 2 2" xfId="34482" xr:uid="{00000000-0005-0000-0000-0000C3860000}"/>
    <cellStyle name="Trial 2 2 2 2 2 2 2 2" xfId="34483" xr:uid="{00000000-0005-0000-0000-0000C4860000}"/>
    <cellStyle name="Trial 2 2 2 2 2 2 2 2 2" xfId="34484" xr:uid="{00000000-0005-0000-0000-0000C5860000}"/>
    <cellStyle name="Trial 2 2 2 2 2 2 2 2 3" xfId="34485" xr:uid="{00000000-0005-0000-0000-0000C6860000}"/>
    <cellStyle name="Trial 2 2 2 2 2 2 2 2 4" xfId="34486" xr:uid="{00000000-0005-0000-0000-0000C7860000}"/>
    <cellStyle name="Trial 2 2 2 2 2 2 2 2 5" xfId="34487" xr:uid="{00000000-0005-0000-0000-0000C8860000}"/>
    <cellStyle name="Trial 2 2 2 2 2 2 2 2 6" xfId="34488" xr:uid="{00000000-0005-0000-0000-0000C9860000}"/>
    <cellStyle name="Trial 2 2 2 2 2 2 2 3" xfId="34489" xr:uid="{00000000-0005-0000-0000-0000CA860000}"/>
    <cellStyle name="Trial 2 2 2 2 2 2 2 4" xfId="34490" xr:uid="{00000000-0005-0000-0000-0000CB860000}"/>
    <cellStyle name="Trial 2 2 2 2 2 2 2 5" xfId="34491" xr:uid="{00000000-0005-0000-0000-0000CC860000}"/>
    <cellStyle name="Trial 2 2 2 2 2 2 2 6" xfId="34492" xr:uid="{00000000-0005-0000-0000-0000CD860000}"/>
    <cellStyle name="Trial 2 2 2 2 2 2 2 7" xfId="34493" xr:uid="{00000000-0005-0000-0000-0000CE860000}"/>
    <cellStyle name="Trial 2 2 2 2 2 2 2 8" xfId="34494" xr:uid="{00000000-0005-0000-0000-0000CF860000}"/>
    <cellStyle name="Trial 2 2 2 2 2 2 3" xfId="34495" xr:uid="{00000000-0005-0000-0000-0000D0860000}"/>
    <cellStyle name="Trial 2 2 2 2 2 2 3 2" xfId="34496" xr:uid="{00000000-0005-0000-0000-0000D1860000}"/>
    <cellStyle name="Trial 2 2 2 2 2 2 3 3" xfId="34497" xr:uid="{00000000-0005-0000-0000-0000D2860000}"/>
    <cellStyle name="Trial 2 2 2 2 2 2 3 4" xfId="34498" xr:uid="{00000000-0005-0000-0000-0000D3860000}"/>
    <cellStyle name="Trial 2 2 2 2 2 2 3 5" xfId="34499" xr:uid="{00000000-0005-0000-0000-0000D4860000}"/>
    <cellStyle name="Trial 2 2 2 2 2 2 3 6" xfId="34500" xr:uid="{00000000-0005-0000-0000-0000D5860000}"/>
    <cellStyle name="Trial 2 2 2 2 2 2 3 7" xfId="34501" xr:uid="{00000000-0005-0000-0000-0000D6860000}"/>
    <cellStyle name="Trial 2 2 2 2 2 2 4" xfId="34502" xr:uid="{00000000-0005-0000-0000-0000D7860000}"/>
    <cellStyle name="Trial 2 2 2 2 2 2 5" xfId="34503" xr:uid="{00000000-0005-0000-0000-0000D8860000}"/>
    <cellStyle name="Trial 2 2 2 2 2 2 6" xfId="34504" xr:uid="{00000000-0005-0000-0000-0000D9860000}"/>
    <cellStyle name="Trial 2 2 2 2 2 2 7" xfId="34505" xr:uid="{00000000-0005-0000-0000-0000DA860000}"/>
    <cellStyle name="Trial 2 2 2 2 2 2 8" xfId="34506" xr:uid="{00000000-0005-0000-0000-0000DB860000}"/>
    <cellStyle name="Trial 2 2 2 2 2 2 9" xfId="34507" xr:uid="{00000000-0005-0000-0000-0000DC860000}"/>
    <cellStyle name="Trial 2 2 2 2 2 3" xfId="34508" xr:uid="{00000000-0005-0000-0000-0000DD860000}"/>
    <cellStyle name="Trial 2 2 2 2 2 3 2" xfId="34509" xr:uid="{00000000-0005-0000-0000-0000DE860000}"/>
    <cellStyle name="Trial 2 2 2 2 2 3 2 2" xfId="34510" xr:uid="{00000000-0005-0000-0000-0000DF860000}"/>
    <cellStyle name="Trial 2 2 2 2 2 3 2 3" xfId="34511" xr:uid="{00000000-0005-0000-0000-0000E0860000}"/>
    <cellStyle name="Trial 2 2 2 2 2 3 2 4" xfId="34512" xr:uid="{00000000-0005-0000-0000-0000E1860000}"/>
    <cellStyle name="Trial 2 2 2 2 2 3 2 5" xfId="34513" xr:uid="{00000000-0005-0000-0000-0000E2860000}"/>
    <cellStyle name="Trial 2 2 2 2 2 3 2 6" xfId="34514" xr:uid="{00000000-0005-0000-0000-0000E3860000}"/>
    <cellStyle name="Trial 2 2 2 2 2 3 2 7" xfId="34515" xr:uid="{00000000-0005-0000-0000-0000E4860000}"/>
    <cellStyle name="Trial 2 2 2 2 2 3 3" xfId="34516" xr:uid="{00000000-0005-0000-0000-0000E5860000}"/>
    <cellStyle name="Trial 2 2 2 2 2 3 3 2" xfId="34517" xr:uid="{00000000-0005-0000-0000-0000E6860000}"/>
    <cellStyle name="Trial 2 2 2 2 2 3 3 3" xfId="34518" xr:uid="{00000000-0005-0000-0000-0000E7860000}"/>
    <cellStyle name="Trial 2 2 2 2 2 3 3 4" xfId="34519" xr:uid="{00000000-0005-0000-0000-0000E8860000}"/>
    <cellStyle name="Trial 2 2 2 2 2 3 3 5" xfId="34520" xr:uid="{00000000-0005-0000-0000-0000E9860000}"/>
    <cellStyle name="Trial 2 2 2 2 2 3 3 6" xfId="34521" xr:uid="{00000000-0005-0000-0000-0000EA860000}"/>
    <cellStyle name="Trial 2 2 2 2 2 3 3 7" xfId="34522" xr:uid="{00000000-0005-0000-0000-0000EB860000}"/>
    <cellStyle name="Trial 2 2 2 2 2 3 4" xfId="34523" xr:uid="{00000000-0005-0000-0000-0000EC860000}"/>
    <cellStyle name="Trial 2 2 2 2 2 3 5" xfId="34524" xr:uid="{00000000-0005-0000-0000-0000ED860000}"/>
    <cellStyle name="Trial 2 2 2 2 2 3 6" xfId="34525" xr:uid="{00000000-0005-0000-0000-0000EE860000}"/>
    <cellStyle name="Trial 2 2 2 2 2 3 7" xfId="34526" xr:uid="{00000000-0005-0000-0000-0000EF860000}"/>
    <cellStyle name="Trial 2 2 2 2 2 3 8" xfId="34527" xr:uid="{00000000-0005-0000-0000-0000F0860000}"/>
    <cellStyle name="Trial 2 2 2 2 2 4" xfId="34528" xr:uid="{00000000-0005-0000-0000-0000F1860000}"/>
    <cellStyle name="Trial 2 2 2 2 2 4 2" xfId="34529" xr:uid="{00000000-0005-0000-0000-0000F2860000}"/>
    <cellStyle name="Trial 2 2 2 2 2 4 2 2" xfId="34530" xr:uid="{00000000-0005-0000-0000-0000F3860000}"/>
    <cellStyle name="Trial 2 2 2 2 2 4 2 3" xfId="34531" xr:uid="{00000000-0005-0000-0000-0000F4860000}"/>
    <cellStyle name="Trial 2 2 2 2 2 4 2 4" xfId="34532" xr:uid="{00000000-0005-0000-0000-0000F5860000}"/>
    <cellStyle name="Trial 2 2 2 2 2 4 2 5" xfId="34533" xr:uid="{00000000-0005-0000-0000-0000F6860000}"/>
    <cellStyle name="Trial 2 2 2 2 2 4 2 6" xfId="34534" xr:uid="{00000000-0005-0000-0000-0000F7860000}"/>
    <cellStyle name="Trial 2 2 2 2 2 4 3" xfId="34535" xr:uid="{00000000-0005-0000-0000-0000F8860000}"/>
    <cellStyle name="Trial 2 2 2 2 2 4 4" xfId="34536" xr:uid="{00000000-0005-0000-0000-0000F9860000}"/>
    <cellStyle name="Trial 2 2 2 2 2 4 5" xfId="34537" xr:uid="{00000000-0005-0000-0000-0000FA860000}"/>
    <cellStyle name="Trial 2 2 2 2 2 4 6" xfId="34538" xr:uid="{00000000-0005-0000-0000-0000FB860000}"/>
    <cellStyle name="Trial 2 2 2 2 2 4 7" xfId="34539" xr:uid="{00000000-0005-0000-0000-0000FC860000}"/>
    <cellStyle name="Trial 2 2 2 2 2 4 8" xfId="34540" xr:uid="{00000000-0005-0000-0000-0000FD860000}"/>
    <cellStyle name="Trial 2 2 2 2 2 5" xfId="34541" xr:uid="{00000000-0005-0000-0000-0000FE860000}"/>
    <cellStyle name="Trial 2 2 2 2 2 5 2" xfId="34542" xr:uid="{00000000-0005-0000-0000-0000FF860000}"/>
    <cellStyle name="Trial 2 2 2 2 2 5 3" xfId="34543" xr:uid="{00000000-0005-0000-0000-000000870000}"/>
    <cellStyle name="Trial 2 2 2 2 2 5 4" xfId="34544" xr:uid="{00000000-0005-0000-0000-000001870000}"/>
    <cellStyle name="Trial 2 2 2 2 2 5 5" xfId="34545" xr:uid="{00000000-0005-0000-0000-000002870000}"/>
    <cellStyle name="Trial 2 2 2 2 2 5 6" xfId="34546" xr:uid="{00000000-0005-0000-0000-000003870000}"/>
    <cellStyle name="Trial 2 2 2 2 2 5 7" xfId="34547" xr:uid="{00000000-0005-0000-0000-000004870000}"/>
    <cellStyle name="Trial 2 2 2 2 2 5 8" xfId="34548" xr:uid="{00000000-0005-0000-0000-000005870000}"/>
    <cellStyle name="Trial 2 2 2 2 2 6" xfId="34549" xr:uid="{00000000-0005-0000-0000-000006870000}"/>
    <cellStyle name="Trial 2 2 2 2 2 6 2" xfId="34550" xr:uid="{00000000-0005-0000-0000-000007870000}"/>
    <cellStyle name="Trial 2 2 2 2 2 6 3" xfId="34551" xr:uid="{00000000-0005-0000-0000-000008870000}"/>
    <cellStyle name="Trial 2 2 2 2 2 6 4" xfId="34552" xr:uid="{00000000-0005-0000-0000-000009870000}"/>
    <cellStyle name="Trial 2 2 2 2 2 6 5" xfId="34553" xr:uid="{00000000-0005-0000-0000-00000A870000}"/>
    <cellStyle name="Trial 2 2 2 2 2 6 6" xfId="34554" xr:uid="{00000000-0005-0000-0000-00000B870000}"/>
    <cellStyle name="Trial 2 2 2 2 2 6 7" xfId="34555" xr:uid="{00000000-0005-0000-0000-00000C870000}"/>
    <cellStyle name="Trial 2 2 2 2 2 7" xfId="34556" xr:uid="{00000000-0005-0000-0000-00000D870000}"/>
    <cellStyle name="Trial 2 2 2 2 2 7 2" xfId="34557" xr:uid="{00000000-0005-0000-0000-00000E870000}"/>
    <cellStyle name="Trial 2 2 2 2 2 7 3" xfId="34558" xr:uid="{00000000-0005-0000-0000-00000F870000}"/>
    <cellStyle name="Trial 2 2 2 2 2 7 4" xfId="34559" xr:uid="{00000000-0005-0000-0000-000010870000}"/>
    <cellStyle name="Trial 2 2 2 2 2 7 5" xfId="34560" xr:uid="{00000000-0005-0000-0000-000011870000}"/>
    <cellStyle name="Trial 2 2 2 2 2 7 6" xfId="34561" xr:uid="{00000000-0005-0000-0000-000012870000}"/>
    <cellStyle name="Trial 2 2 2 2 2 7 7" xfId="34562" xr:uid="{00000000-0005-0000-0000-000013870000}"/>
    <cellStyle name="Trial 2 2 2 2 2 8" xfId="34563" xr:uid="{00000000-0005-0000-0000-000014870000}"/>
    <cellStyle name="Trial 2 2 2 2 2 8 2" xfId="34564" xr:uid="{00000000-0005-0000-0000-000015870000}"/>
    <cellStyle name="Trial 2 2 2 2 2 8 3" xfId="34565" xr:uid="{00000000-0005-0000-0000-000016870000}"/>
    <cellStyle name="Trial 2 2 2 2 2 8 4" xfId="34566" xr:uid="{00000000-0005-0000-0000-000017870000}"/>
    <cellStyle name="Trial 2 2 2 2 2 8 5" xfId="34567" xr:uid="{00000000-0005-0000-0000-000018870000}"/>
    <cellStyle name="Trial 2 2 2 2 2 8 6" xfId="34568" xr:uid="{00000000-0005-0000-0000-000019870000}"/>
    <cellStyle name="Trial 2 2 2 2 2 8 7" xfId="34569" xr:uid="{00000000-0005-0000-0000-00001A870000}"/>
    <cellStyle name="Trial 2 2 2 2 2 9" xfId="34570" xr:uid="{00000000-0005-0000-0000-00001B870000}"/>
    <cellStyle name="Trial 2 2 2 2 2 9 2" xfId="34571" xr:uid="{00000000-0005-0000-0000-00001C870000}"/>
    <cellStyle name="Trial 2 2 2 2 2 9 3" xfId="34572" xr:uid="{00000000-0005-0000-0000-00001D870000}"/>
    <cellStyle name="Trial 2 2 2 2 2 9 4" xfId="34573" xr:uid="{00000000-0005-0000-0000-00001E870000}"/>
    <cellStyle name="Trial 2 2 2 2 2 9 5" xfId="34574" xr:uid="{00000000-0005-0000-0000-00001F870000}"/>
    <cellStyle name="Trial 2 2 2 2 2 9 6" xfId="34575" xr:uid="{00000000-0005-0000-0000-000020870000}"/>
    <cellStyle name="Trial 2 2 2 2 2 9 7" xfId="34576" xr:uid="{00000000-0005-0000-0000-000021870000}"/>
    <cellStyle name="Trial 2 2 2 2 20" xfId="34577" xr:uid="{00000000-0005-0000-0000-000022870000}"/>
    <cellStyle name="Trial 2 2 2 2 21" xfId="34578" xr:uid="{00000000-0005-0000-0000-000023870000}"/>
    <cellStyle name="Trial 2 2 2 2 22" xfId="34579" xr:uid="{00000000-0005-0000-0000-000024870000}"/>
    <cellStyle name="Trial 2 2 2 2 23" xfId="34580" xr:uid="{00000000-0005-0000-0000-000025870000}"/>
    <cellStyle name="Trial 2 2 2 2 24" xfId="34581" xr:uid="{00000000-0005-0000-0000-000026870000}"/>
    <cellStyle name="Trial 2 2 2 2 3" xfId="34582" xr:uid="{00000000-0005-0000-0000-000027870000}"/>
    <cellStyle name="Trial 2 2 2 2 3 10" xfId="34583" xr:uid="{00000000-0005-0000-0000-000028870000}"/>
    <cellStyle name="Trial 2 2 2 2 3 11" xfId="34584" xr:uid="{00000000-0005-0000-0000-000029870000}"/>
    <cellStyle name="Trial 2 2 2 2 3 12" xfId="34585" xr:uid="{00000000-0005-0000-0000-00002A870000}"/>
    <cellStyle name="Trial 2 2 2 2 3 13" xfId="34586" xr:uid="{00000000-0005-0000-0000-00002B870000}"/>
    <cellStyle name="Trial 2 2 2 2 3 14" xfId="34587" xr:uid="{00000000-0005-0000-0000-00002C870000}"/>
    <cellStyle name="Trial 2 2 2 2 3 15" xfId="34588" xr:uid="{00000000-0005-0000-0000-00002D870000}"/>
    <cellStyle name="Trial 2 2 2 2 3 2" xfId="34589" xr:uid="{00000000-0005-0000-0000-00002E870000}"/>
    <cellStyle name="Trial 2 2 2 2 3 2 10" xfId="34590" xr:uid="{00000000-0005-0000-0000-00002F870000}"/>
    <cellStyle name="Trial 2 2 2 2 3 2 2" xfId="34591" xr:uid="{00000000-0005-0000-0000-000030870000}"/>
    <cellStyle name="Trial 2 2 2 2 3 2 2 2" xfId="34592" xr:uid="{00000000-0005-0000-0000-000031870000}"/>
    <cellStyle name="Trial 2 2 2 2 3 2 2 2 2" xfId="34593" xr:uid="{00000000-0005-0000-0000-000032870000}"/>
    <cellStyle name="Trial 2 2 2 2 3 2 2 2 3" xfId="34594" xr:uid="{00000000-0005-0000-0000-000033870000}"/>
    <cellStyle name="Trial 2 2 2 2 3 2 2 2 4" xfId="34595" xr:uid="{00000000-0005-0000-0000-000034870000}"/>
    <cellStyle name="Trial 2 2 2 2 3 2 2 2 5" xfId="34596" xr:uid="{00000000-0005-0000-0000-000035870000}"/>
    <cellStyle name="Trial 2 2 2 2 3 2 2 2 6" xfId="34597" xr:uid="{00000000-0005-0000-0000-000036870000}"/>
    <cellStyle name="Trial 2 2 2 2 3 2 2 3" xfId="34598" xr:uid="{00000000-0005-0000-0000-000037870000}"/>
    <cellStyle name="Trial 2 2 2 2 3 2 2 4" xfId="34599" xr:uid="{00000000-0005-0000-0000-000038870000}"/>
    <cellStyle name="Trial 2 2 2 2 3 2 2 5" xfId="34600" xr:uid="{00000000-0005-0000-0000-000039870000}"/>
    <cellStyle name="Trial 2 2 2 2 3 2 2 6" xfId="34601" xr:uid="{00000000-0005-0000-0000-00003A870000}"/>
    <cellStyle name="Trial 2 2 2 2 3 2 2 7" xfId="34602" xr:uid="{00000000-0005-0000-0000-00003B870000}"/>
    <cellStyle name="Trial 2 2 2 2 3 2 2 8" xfId="34603" xr:uid="{00000000-0005-0000-0000-00003C870000}"/>
    <cellStyle name="Trial 2 2 2 2 3 2 3" xfId="34604" xr:uid="{00000000-0005-0000-0000-00003D870000}"/>
    <cellStyle name="Trial 2 2 2 2 3 2 3 2" xfId="34605" xr:uid="{00000000-0005-0000-0000-00003E870000}"/>
    <cellStyle name="Trial 2 2 2 2 3 2 3 3" xfId="34606" xr:uid="{00000000-0005-0000-0000-00003F870000}"/>
    <cellStyle name="Trial 2 2 2 2 3 2 3 4" xfId="34607" xr:uid="{00000000-0005-0000-0000-000040870000}"/>
    <cellStyle name="Trial 2 2 2 2 3 2 3 5" xfId="34608" xr:uid="{00000000-0005-0000-0000-000041870000}"/>
    <cellStyle name="Trial 2 2 2 2 3 2 3 6" xfId="34609" xr:uid="{00000000-0005-0000-0000-000042870000}"/>
    <cellStyle name="Trial 2 2 2 2 3 2 3 7" xfId="34610" xr:uid="{00000000-0005-0000-0000-000043870000}"/>
    <cellStyle name="Trial 2 2 2 2 3 2 4" xfId="34611" xr:uid="{00000000-0005-0000-0000-000044870000}"/>
    <cellStyle name="Trial 2 2 2 2 3 2 5" xfId="34612" xr:uid="{00000000-0005-0000-0000-000045870000}"/>
    <cellStyle name="Trial 2 2 2 2 3 2 6" xfId="34613" xr:uid="{00000000-0005-0000-0000-000046870000}"/>
    <cellStyle name="Trial 2 2 2 2 3 2 7" xfId="34614" xr:uid="{00000000-0005-0000-0000-000047870000}"/>
    <cellStyle name="Trial 2 2 2 2 3 2 8" xfId="34615" xr:uid="{00000000-0005-0000-0000-000048870000}"/>
    <cellStyle name="Trial 2 2 2 2 3 2 9" xfId="34616" xr:uid="{00000000-0005-0000-0000-000049870000}"/>
    <cellStyle name="Trial 2 2 2 2 3 3" xfId="34617" xr:uid="{00000000-0005-0000-0000-00004A870000}"/>
    <cellStyle name="Trial 2 2 2 2 3 3 2" xfId="34618" xr:uid="{00000000-0005-0000-0000-00004B870000}"/>
    <cellStyle name="Trial 2 2 2 2 3 3 2 2" xfId="34619" xr:uid="{00000000-0005-0000-0000-00004C870000}"/>
    <cellStyle name="Trial 2 2 2 2 3 3 2 3" xfId="34620" xr:uid="{00000000-0005-0000-0000-00004D870000}"/>
    <cellStyle name="Trial 2 2 2 2 3 3 2 4" xfId="34621" xr:uid="{00000000-0005-0000-0000-00004E870000}"/>
    <cellStyle name="Trial 2 2 2 2 3 3 2 5" xfId="34622" xr:uid="{00000000-0005-0000-0000-00004F870000}"/>
    <cellStyle name="Trial 2 2 2 2 3 3 2 6" xfId="34623" xr:uid="{00000000-0005-0000-0000-000050870000}"/>
    <cellStyle name="Trial 2 2 2 2 3 3 2 7" xfId="34624" xr:uid="{00000000-0005-0000-0000-000051870000}"/>
    <cellStyle name="Trial 2 2 2 2 3 3 3" xfId="34625" xr:uid="{00000000-0005-0000-0000-000052870000}"/>
    <cellStyle name="Trial 2 2 2 2 3 3 4" xfId="34626" xr:uid="{00000000-0005-0000-0000-000053870000}"/>
    <cellStyle name="Trial 2 2 2 2 3 3 5" xfId="34627" xr:uid="{00000000-0005-0000-0000-000054870000}"/>
    <cellStyle name="Trial 2 2 2 2 3 3 6" xfId="34628" xr:uid="{00000000-0005-0000-0000-000055870000}"/>
    <cellStyle name="Trial 2 2 2 2 3 3 7" xfId="34629" xr:uid="{00000000-0005-0000-0000-000056870000}"/>
    <cellStyle name="Trial 2 2 2 2 3 3 8" xfId="34630" xr:uid="{00000000-0005-0000-0000-000057870000}"/>
    <cellStyle name="Trial 2 2 2 2 3 4" xfId="34631" xr:uid="{00000000-0005-0000-0000-000058870000}"/>
    <cellStyle name="Trial 2 2 2 2 3 4 2" xfId="34632" xr:uid="{00000000-0005-0000-0000-000059870000}"/>
    <cellStyle name="Trial 2 2 2 2 3 4 3" xfId="34633" xr:uid="{00000000-0005-0000-0000-00005A870000}"/>
    <cellStyle name="Trial 2 2 2 2 3 4 4" xfId="34634" xr:uid="{00000000-0005-0000-0000-00005B870000}"/>
    <cellStyle name="Trial 2 2 2 2 3 4 5" xfId="34635" xr:uid="{00000000-0005-0000-0000-00005C870000}"/>
    <cellStyle name="Trial 2 2 2 2 3 4 6" xfId="34636" xr:uid="{00000000-0005-0000-0000-00005D870000}"/>
    <cellStyle name="Trial 2 2 2 2 3 4 7" xfId="34637" xr:uid="{00000000-0005-0000-0000-00005E870000}"/>
    <cellStyle name="Trial 2 2 2 2 3 4 8" xfId="34638" xr:uid="{00000000-0005-0000-0000-00005F870000}"/>
    <cellStyle name="Trial 2 2 2 2 3 5" xfId="34639" xr:uid="{00000000-0005-0000-0000-000060870000}"/>
    <cellStyle name="Trial 2 2 2 2 3 5 2" xfId="34640" xr:uid="{00000000-0005-0000-0000-000061870000}"/>
    <cellStyle name="Trial 2 2 2 2 3 5 3" xfId="34641" xr:uid="{00000000-0005-0000-0000-000062870000}"/>
    <cellStyle name="Trial 2 2 2 2 3 5 4" xfId="34642" xr:uid="{00000000-0005-0000-0000-000063870000}"/>
    <cellStyle name="Trial 2 2 2 2 3 5 5" xfId="34643" xr:uid="{00000000-0005-0000-0000-000064870000}"/>
    <cellStyle name="Trial 2 2 2 2 3 5 6" xfId="34644" xr:uid="{00000000-0005-0000-0000-000065870000}"/>
    <cellStyle name="Trial 2 2 2 2 3 5 7" xfId="34645" xr:uid="{00000000-0005-0000-0000-000066870000}"/>
    <cellStyle name="Trial 2 2 2 2 3 6" xfId="34646" xr:uid="{00000000-0005-0000-0000-000067870000}"/>
    <cellStyle name="Trial 2 2 2 2 3 6 2" xfId="34647" xr:uid="{00000000-0005-0000-0000-000068870000}"/>
    <cellStyle name="Trial 2 2 2 2 3 6 3" xfId="34648" xr:uid="{00000000-0005-0000-0000-000069870000}"/>
    <cellStyle name="Trial 2 2 2 2 3 6 4" xfId="34649" xr:uid="{00000000-0005-0000-0000-00006A870000}"/>
    <cellStyle name="Trial 2 2 2 2 3 6 5" xfId="34650" xr:uid="{00000000-0005-0000-0000-00006B870000}"/>
    <cellStyle name="Trial 2 2 2 2 3 6 6" xfId="34651" xr:uid="{00000000-0005-0000-0000-00006C870000}"/>
    <cellStyle name="Trial 2 2 2 2 3 6 7" xfId="34652" xr:uid="{00000000-0005-0000-0000-00006D870000}"/>
    <cellStyle name="Trial 2 2 2 2 3 7" xfId="34653" xr:uid="{00000000-0005-0000-0000-00006E870000}"/>
    <cellStyle name="Trial 2 2 2 2 3 7 2" xfId="34654" xr:uid="{00000000-0005-0000-0000-00006F870000}"/>
    <cellStyle name="Trial 2 2 2 2 3 7 3" xfId="34655" xr:uid="{00000000-0005-0000-0000-000070870000}"/>
    <cellStyle name="Trial 2 2 2 2 3 7 4" xfId="34656" xr:uid="{00000000-0005-0000-0000-000071870000}"/>
    <cellStyle name="Trial 2 2 2 2 3 7 5" xfId="34657" xr:uid="{00000000-0005-0000-0000-000072870000}"/>
    <cellStyle name="Trial 2 2 2 2 3 7 6" xfId="34658" xr:uid="{00000000-0005-0000-0000-000073870000}"/>
    <cellStyle name="Trial 2 2 2 2 3 7 7" xfId="34659" xr:uid="{00000000-0005-0000-0000-000074870000}"/>
    <cellStyle name="Trial 2 2 2 2 3 8" xfId="34660" xr:uid="{00000000-0005-0000-0000-000075870000}"/>
    <cellStyle name="Trial 2 2 2 2 3 8 2" xfId="34661" xr:uid="{00000000-0005-0000-0000-000076870000}"/>
    <cellStyle name="Trial 2 2 2 2 3 8 3" xfId="34662" xr:uid="{00000000-0005-0000-0000-000077870000}"/>
    <cellStyle name="Trial 2 2 2 2 3 8 4" xfId="34663" xr:uid="{00000000-0005-0000-0000-000078870000}"/>
    <cellStyle name="Trial 2 2 2 2 3 8 5" xfId="34664" xr:uid="{00000000-0005-0000-0000-000079870000}"/>
    <cellStyle name="Trial 2 2 2 2 3 8 6" xfId="34665" xr:uid="{00000000-0005-0000-0000-00007A870000}"/>
    <cellStyle name="Trial 2 2 2 2 3 8 7" xfId="34666" xr:uid="{00000000-0005-0000-0000-00007B870000}"/>
    <cellStyle name="Trial 2 2 2 2 3 9" xfId="34667" xr:uid="{00000000-0005-0000-0000-00007C870000}"/>
    <cellStyle name="Trial 2 2 2 2 4" xfId="34668" xr:uid="{00000000-0005-0000-0000-00007D870000}"/>
    <cellStyle name="Trial 2 2 2 2 4 10" xfId="34669" xr:uid="{00000000-0005-0000-0000-00007E870000}"/>
    <cellStyle name="Trial 2 2 2 2 4 11" xfId="34670" xr:uid="{00000000-0005-0000-0000-00007F870000}"/>
    <cellStyle name="Trial 2 2 2 2 4 12" xfId="34671" xr:uid="{00000000-0005-0000-0000-000080870000}"/>
    <cellStyle name="Trial 2 2 2 2 4 2" xfId="34672" xr:uid="{00000000-0005-0000-0000-000081870000}"/>
    <cellStyle name="Trial 2 2 2 2 4 2 10" xfId="34673" xr:uid="{00000000-0005-0000-0000-000082870000}"/>
    <cellStyle name="Trial 2 2 2 2 4 2 2" xfId="34674" xr:uid="{00000000-0005-0000-0000-000083870000}"/>
    <cellStyle name="Trial 2 2 2 2 4 2 2 2" xfId="34675" xr:uid="{00000000-0005-0000-0000-000084870000}"/>
    <cellStyle name="Trial 2 2 2 2 4 2 2 2 2" xfId="34676" xr:uid="{00000000-0005-0000-0000-000085870000}"/>
    <cellStyle name="Trial 2 2 2 2 4 2 2 2 3" xfId="34677" xr:uid="{00000000-0005-0000-0000-000086870000}"/>
    <cellStyle name="Trial 2 2 2 2 4 2 2 2 4" xfId="34678" xr:uid="{00000000-0005-0000-0000-000087870000}"/>
    <cellStyle name="Trial 2 2 2 2 4 2 2 2 5" xfId="34679" xr:uid="{00000000-0005-0000-0000-000088870000}"/>
    <cellStyle name="Trial 2 2 2 2 4 2 2 2 6" xfId="34680" xr:uid="{00000000-0005-0000-0000-000089870000}"/>
    <cellStyle name="Trial 2 2 2 2 4 2 2 3" xfId="34681" xr:uid="{00000000-0005-0000-0000-00008A870000}"/>
    <cellStyle name="Trial 2 2 2 2 4 2 2 4" xfId="34682" xr:uid="{00000000-0005-0000-0000-00008B870000}"/>
    <cellStyle name="Trial 2 2 2 2 4 2 2 5" xfId="34683" xr:uid="{00000000-0005-0000-0000-00008C870000}"/>
    <cellStyle name="Trial 2 2 2 2 4 2 2 6" xfId="34684" xr:uid="{00000000-0005-0000-0000-00008D870000}"/>
    <cellStyle name="Trial 2 2 2 2 4 2 2 7" xfId="34685" xr:uid="{00000000-0005-0000-0000-00008E870000}"/>
    <cellStyle name="Trial 2 2 2 2 4 2 2 8" xfId="34686" xr:uid="{00000000-0005-0000-0000-00008F870000}"/>
    <cellStyle name="Trial 2 2 2 2 4 2 3" xfId="34687" xr:uid="{00000000-0005-0000-0000-000090870000}"/>
    <cellStyle name="Trial 2 2 2 2 4 2 3 2" xfId="34688" xr:uid="{00000000-0005-0000-0000-000091870000}"/>
    <cellStyle name="Trial 2 2 2 2 4 2 3 3" xfId="34689" xr:uid="{00000000-0005-0000-0000-000092870000}"/>
    <cellStyle name="Trial 2 2 2 2 4 2 3 4" xfId="34690" xr:uid="{00000000-0005-0000-0000-000093870000}"/>
    <cellStyle name="Trial 2 2 2 2 4 2 3 5" xfId="34691" xr:uid="{00000000-0005-0000-0000-000094870000}"/>
    <cellStyle name="Trial 2 2 2 2 4 2 3 6" xfId="34692" xr:uid="{00000000-0005-0000-0000-000095870000}"/>
    <cellStyle name="Trial 2 2 2 2 4 2 3 7" xfId="34693" xr:uid="{00000000-0005-0000-0000-000096870000}"/>
    <cellStyle name="Trial 2 2 2 2 4 2 4" xfId="34694" xr:uid="{00000000-0005-0000-0000-000097870000}"/>
    <cellStyle name="Trial 2 2 2 2 4 2 5" xfId="34695" xr:uid="{00000000-0005-0000-0000-000098870000}"/>
    <cellStyle name="Trial 2 2 2 2 4 2 6" xfId="34696" xr:uid="{00000000-0005-0000-0000-000099870000}"/>
    <cellStyle name="Trial 2 2 2 2 4 2 7" xfId="34697" xr:uid="{00000000-0005-0000-0000-00009A870000}"/>
    <cellStyle name="Trial 2 2 2 2 4 2 8" xfId="34698" xr:uid="{00000000-0005-0000-0000-00009B870000}"/>
    <cellStyle name="Trial 2 2 2 2 4 2 9" xfId="34699" xr:uid="{00000000-0005-0000-0000-00009C870000}"/>
    <cellStyle name="Trial 2 2 2 2 4 3" xfId="34700" xr:uid="{00000000-0005-0000-0000-00009D870000}"/>
    <cellStyle name="Trial 2 2 2 2 4 3 2" xfId="34701" xr:uid="{00000000-0005-0000-0000-00009E870000}"/>
    <cellStyle name="Trial 2 2 2 2 4 3 2 2" xfId="34702" xr:uid="{00000000-0005-0000-0000-00009F870000}"/>
    <cellStyle name="Trial 2 2 2 2 4 3 2 3" xfId="34703" xr:uid="{00000000-0005-0000-0000-0000A0870000}"/>
    <cellStyle name="Trial 2 2 2 2 4 3 2 4" xfId="34704" xr:uid="{00000000-0005-0000-0000-0000A1870000}"/>
    <cellStyle name="Trial 2 2 2 2 4 3 2 5" xfId="34705" xr:uid="{00000000-0005-0000-0000-0000A2870000}"/>
    <cellStyle name="Trial 2 2 2 2 4 3 2 6" xfId="34706" xr:uid="{00000000-0005-0000-0000-0000A3870000}"/>
    <cellStyle name="Trial 2 2 2 2 4 3 3" xfId="34707" xr:uid="{00000000-0005-0000-0000-0000A4870000}"/>
    <cellStyle name="Trial 2 2 2 2 4 3 4" xfId="34708" xr:uid="{00000000-0005-0000-0000-0000A5870000}"/>
    <cellStyle name="Trial 2 2 2 2 4 3 5" xfId="34709" xr:uid="{00000000-0005-0000-0000-0000A6870000}"/>
    <cellStyle name="Trial 2 2 2 2 4 3 6" xfId="34710" xr:uid="{00000000-0005-0000-0000-0000A7870000}"/>
    <cellStyle name="Trial 2 2 2 2 4 3 7" xfId="34711" xr:uid="{00000000-0005-0000-0000-0000A8870000}"/>
    <cellStyle name="Trial 2 2 2 2 4 3 8" xfId="34712" xr:uid="{00000000-0005-0000-0000-0000A9870000}"/>
    <cellStyle name="Trial 2 2 2 2 4 4" xfId="34713" xr:uid="{00000000-0005-0000-0000-0000AA870000}"/>
    <cellStyle name="Trial 2 2 2 2 4 4 2" xfId="34714" xr:uid="{00000000-0005-0000-0000-0000AB870000}"/>
    <cellStyle name="Trial 2 2 2 2 4 4 3" xfId="34715" xr:uid="{00000000-0005-0000-0000-0000AC870000}"/>
    <cellStyle name="Trial 2 2 2 2 4 4 4" xfId="34716" xr:uid="{00000000-0005-0000-0000-0000AD870000}"/>
    <cellStyle name="Trial 2 2 2 2 4 4 5" xfId="34717" xr:uid="{00000000-0005-0000-0000-0000AE870000}"/>
    <cellStyle name="Trial 2 2 2 2 4 4 6" xfId="34718" xr:uid="{00000000-0005-0000-0000-0000AF870000}"/>
    <cellStyle name="Trial 2 2 2 2 4 4 7" xfId="34719" xr:uid="{00000000-0005-0000-0000-0000B0870000}"/>
    <cellStyle name="Trial 2 2 2 2 4 4 8" xfId="34720" xr:uid="{00000000-0005-0000-0000-0000B1870000}"/>
    <cellStyle name="Trial 2 2 2 2 4 5" xfId="34721" xr:uid="{00000000-0005-0000-0000-0000B2870000}"/>
    <cellStyle name="Trial 2 2 2 2 4 5 2" xfId="34722" xr:uid="{00000000-0005-0000-0000-0000B3870000}"/>
    <cellStyle name="Trial 2 2 2 2 4 5 3" xfId="34723" xr:uid="{00000000-0005-0000-0000-0000B4870000}"/>
    <cellStyle name="Trial 2 2 2 2 4 5 4" xfId="34724" xr:uid="{00000000-0005-0000-0000-0000B5870000}"/>
    <cellStyle name="Trial 2 2 2 2 4 5 5" xfId="34725" xr:uid="{00000000-0005-0000-0000-0000B6870000}"/>
    <cellStyle name="Trial 2 2 2 2 4 5 6" xfId="34726" xr:uid="{00000000-0005-0000-0000-0000B7870000}"/>
    <cellStyle name="Trial 2 2 2 2 4 5 7" xfId="34727" xr:uid="{00000000-0005-0000-0000-0000B8870000}"/>
    <cellStyle name="Trial 2 2 2 2 4 6" xfId="34728" xr:uid="{00000000-0005-0000-0000-0000B9870000}"/>
    <cellStyle name="Trial 2 2 2 2 4 7" xfId="34729" xr:uid="{00000000-0005-0000-0000-0000BA870000}"/>
    <cellStyle name="Trial 2 2 2 2 4 8" xfId="34730" xr:uid="{00000000-0005-0000-0000-0000BB870000}"/>
    <cellStyle name="Trial 2 2 2 2 4 9" xfId="34731" xr:uid="{00000000-0005-0000-0000-0000BC870000}"/>
    <cellStyle name="Trial 2 2 2 2 5" xfId="34732" xr:uid="{00000000-0005-0000-0000-0000BD870000}"/>
    <cellStyle name="Trial 2 2 2 2 5 10" xfId="34733" xr:uid="{00000000-0005-0000-0000-0000BE870000}"/>
    <cellStyle name="Trial 2 2 2 2 5 11" xfId="34734" xr:uid="{00000000-0005-0000-0000-0000BF870000}"/>
    <cellStyle name="Trial 2 2 2 2 5 12" xfId="34735" xr:uid="{00000000-0005-0000-0000-0000C0870000}"/>
    <cellStyle name="Trial 2 2 2 2 5 2" xfId="34736" xr:uid="{00000000-0005-0000-0000-0000C1870000}"/>
    <cellStyle name="Trial 2 2 2 2 5 2 2" xfId="34737" xr:uid="{00000000-0005-0000-0000-0000C2870000}"/>
    <cellStyle name="Trial 2 2 2 2 5 2 2 2" xfId="34738" xr:uid="{00000000-0005-0000-0000-0000C3870000}"/>
    <cellStyle name="Trial 2 2 2 2 5 2 2 3" xfId="34739" xr:uid="{00000000-0005-0000-0000-0000C4870000}"/>
    <cellStyle name="Trial 2 2 2 2 5 2 2 4" xfId="34740" xr:uid="{00000000-0005-0000-0000-0000C5870000}"/>
    <cellStyle name="Trial 2 2 2 2 5 2 2 5" xfId="34741" xr:uid="{00000000-0005-0000-0000-0000C6870000}"/>
    <cellStyle name="Trial 2 2 2 2 5 2 2 6" xfId="34742" xr:uid="{00000000-0005-0000-0000-0000C7870000}"/>
    <cellStyle name="Trial 2 2 2 2 5 2 3" xfId="34743" xr:uid="{00000000-0005-0000-0000-0000C8870000}"/>
    <cellStyle name="Trial 2 2 2 2 5 2 3 2" xfId="34744" xr:uid="{00000000-0005-0000-0000-0000C9870000}"/>
    <cellStyle name="Trial 2 2 2 2 5 2 3 3" xfId="34745" xr:uid="{00000000-0005-0000-0000-0000CA870000}"/>
    <cellStyle name="Trial 2 2 2 2 5 2 3 4" xfId="34746" xr:uid="{00000000-0005-0000-0000-0000CB870000}"/>
    <cellStyle name="Trial 2 2 2 2 5 2 3 5" xfId="34747" xr:uid="{00000000-0005-0000-0000-0000CC870000}"/>
    <cellStyle name="Trial 2 2 2 2 5 2 3 6" xfId="34748" xr:uid="{00000000-0005-0000-0000-0000CD870000}"/>
    <cellStyle name="Trial 2 2 2 2 5 2 4" xfId="34749" xr:uid="{00000000-0005-0000-0000-0000CE870000}"/>
    <cellStyle name="Trial 2 2 2 2 5 2 5" xfId="34750" xr:uid="{00000000-0005-0000-0000-0000CF870000}"/>
    <cellStyle name="Trial 2 2 2 2 5 2 6" xfId="34751" xr:uid="{00000000-0005-0000-0000-0000D0870000}"/>
    <cellStyle name="Trial 2 2 2 2 5 2 7" xfId="34752" xr:uid="{00000000-0005-0000-0000-0000D1870000}"/>
    <cellStyle name="Trial 2 2 2 2 5 2 8" xfId="34753" xr:uid="{00000000-0005-0000-0000-0000D2870000}"/>
    <cellStyle name="Trial 2 2 2 2 5 2 9" xfId="34754" xr:uid="{00000000-0005-0000-0000-0000D3870000}"/>
    <cellStyle name="Trial 2 2 2 2 5 3" xfId="34755" xr:uid="{00000000-0005-0000-0000-0000D4870000}"/>
    <cellStyle name="Trial 2 2 2 2 5 3 2" xfId="34756" xr:uid="{00000000-0005-0000-0000-0000D5870000}"/>
    <cellStyle name="Trial 2 2 2 2 5 3 2 2" xfId="34757" xr:uid="{00000000-0005-0000-0000-0000D6870000}"/>
    <cellStyle name="Trial 2 2 2 2 5 3 2 3" xfId="34758" xr:uid="{00000000-0005-0000-0000-0000D7870000}"/>
    <cellStyle name="Trial 2 2 2 2 5 3 2 4" xfId="34759" xr:uid="{00000000-0005-0000-0000-0000D8870000}"/>
    <cellStyle name="Trial 2 2 2 2 5 3 2 5" xfId="34760" xr:uid="{00000000-0005-0000-0000-0000D9870000}"/>
    <cellStyle name="Trial 2 2 2 2 5 3 2 6" xfId="34761" xr:uid="{00000000-0005-0000-0000-0000DA870000}"/>
    <cellStyle name="Trial 2 2 2 2 5 3 3" xfId="34762" xr:uid="{00000000-0005-0000-0000-0000DB870000}"/>
    <cellStyle name="Trial 2 2 2 2 5 3 4" xfId="34763" xr:uid="{00000000-0005-0000-0000-0000DC870000}"/>
    <cellStyle name="Trial 2 2 2 2 5 3 5" xfId="34764" xr:uid="{00000000-0005-0000-0000-0000DD870000}"/>
    <cellStyle name="Trial 2 2 2 2 5 3 6" xfId="34765" xr:uid="{00000000-0005-0000-0000-0000DE870000}"/>
    <cellStyle name="Trial 2 2 2 2 5 3 7" xfId="34766" xr:uid="{00000000-0005-0000-0000-0000DF870000}"/>
    <cellStyle name="Trial 2 2 2 2 5 3 8" xfId="34767" xr:uid="{00000000-0005-0000-0000-0000E0870000}"/>
    <cellStyle name="Trial 2 2 2 2 5 4" xfId="34768" xr:uid="{00000000-0005-0000-0000-0000E1870000}"/>
    <cellStyle name="Trial 2 2 2 2 5 4 2" xfId="34769" xr:uid="{00000000-0005-0000-0000-0000E2870000}"/>
    <cellStyle name="Trial 2 2 2 2 5 4 3" xfId="34770" xr:uid="{00000000-0005-0000-0000-0000E3870000}"/>
    <cellStyle name="Trial 2 2 2 2 5 4 4" xfId="34771" xr:uid="{00000000-0005-0000-0000-0000E4870000}"/>
    <cellStyle name="Trial 2 2 2 2 5 4 5" xfId="34772" xr:uid="{00000000-0005-0000-0000-0000E5870000}"/>
    <cellStyle name="Trial 2 2 2 2 5 4 6" xfId="34773" xr:uid="{00000000-0005-0000-0000-0000E6870000}"/>
    <cellStyle name="Trial 2 2 2 2 5 4 7" xfId="34774" xr:uid="{00000000-0005-0000-0000-0000E7870000}"/>
    <cellStyle name="Trial 2 2 2 2 5 4 8" xfId="34775" xr:uid="{00000000-0005-0000-0000-0000E8870000}"/>
    <cellStyle name="Trial 2 2 2 2 5 5" xfId="34776" xr:uid="{00000000-0005-0000-0000-0000E9870000}"/>
    <cellStyle name="Trial 2 2 2 2 5 5 2" xfId="34777" xr:uid="{00000000-0005-0000-0000-0000EA870000}"/>
    <cellStyle name="Trial 2 2 2 2 5 5 3" xfId="34778" xr:uid="{00000000-0005-0000-0000-0000EB870000}"/>
    <cellStyle name="Trial 2 2 2 2 5 5 4" xfId="34779" xr:uid="{00000000-0005-0000-0000-0000EC870000}"/>
    <cellStyle name="Trial 2 2 2 2 5 5 5" xfId="34780" xr:uid="{00000000-0005-0000-0000-0000ED870000}"/>
    <cellStyle name="Trial 2 2 2 2 5 5 6" xfId="34781" xr:uid="{00000000-0005-0000-0000-0000EE870000}"/>
    <cellStyle name="Trial 2 2 2 2 5 5 7" xfId="34782" xr:uid="{00000000-0005-0000-0000-0000EF870000}"/>
    <cellStyle name="Trial 2 2 2 2 5 6" xfId="34783" xr:uid="{00000000-0005-0000-0000-0000F0870000}"/>
    <cellStyle name="Trial 2 2 2 2 5 7" xfId="34784" xr:uid="{00000000-0005-0000-0000-0000F1870000}"/>
    <cellStyle name="Trial 2 2 2 2 5 8" xfId="34785" xr:uid="{00000000-0005-0000-0000-0000F2870000}"/>
    <cellStyle name="Trial 2 2 2 2 5 9" xfId="34786" xr:uid="{00000000-0005-0000-0000-0000F3870000}"/>
    <cellStyle name="Trial 2 2 2 2 6" xfId="34787" xr:uid="{00000000-0005-0000-0000-0000F4870000}"/>
    <cellStyle name="Trial 2 2 2 2 6 10" xfId="34788" xr:uid="{00000000-0005-0000-0000-0000F5870000}"/>
    <cellStyle name="Trial 2 2 2 2 6 11" xfId="34789" xr:uid="{00000000-0005-0000-0000-0000F6870000}"/>
    <cellStyle name="Trial 2 2 2 2 6 12" xfId="34790" xr:uid="{00000000-0005-0000-0000-0000F7870000}"/>
    <cellStyle name="Trial 2 2 2 2 6 2" xfId="34791" xr:uid="{00000000-0005-0000-0000-0000F8870000}"/>
    <cellStyle name="Trial 2 2 2 2 6 2 2" xfId="34792" xr:uid="{00000000-0005-0000-0000-0000F9870000}"/>
    <cellStyle name="Trial 2 2 2 2 6 2 2 2" xfId="34793" xr:uid="{00000000-0005-0000-0000-0000FA870000}"/>
    <cellStyle name="Trial 2 2 2 2 6 2 2 3" xfId="34794" xr:uid="{00000000-0005-0000-0000-0000FB870000}"/>
    <cellStyle name="Trial 2 2 2 2 6 2 2 4" xfId="34795" xr:uid="{00000000-0005-0000-0000-0000FC870000}"/>
    <cellStyle name="Trial 2 2 2 2 6 2 2 5" xfId="34796" xr:uid="{00000000-0005-0000-0000-0000FD870000}"/>
    <cellStyle name="Trial 2 2 2 2 6 2 2 6" xfId="34797" xr:uid="{00000000-0005-0000-0000-0000FE870000}"/>
    <cellStyle name="Trial 2 2 2 2 6 2 3" xfId="34798" xr:uid="{00000000-0005-0000-0000-0000FF870000}"/>
    <cellStyle name="Trial 2 2 2 2 6 2 4" xfId="34799" xr:uid="{00000000-0005-0000-0000-000000880000}"/>
    <cellStyle name="Trial 2 2 2 2 6 2 5" xfId="34800" xr:uid="{00000000-0005-0000-0000-000001880000}"/>
    <cellStyle name="Trial 2 2 2 2 6 2 6" xfId="34801" xr:uid="{00000000-0005-0000-0000-000002880000}"/>
    <cellStyle name="Trial 2 2 2 2 6 2 7" xfId="34802" xr:uid="{00000000-0005-0000-0000-000003880000}"/>
    <cellStyle name="Trial 2 2 2 2 6 2 8" xfId="34803" xr:uid="{00000000-0005-0000-0000-000004880000}"/>
    <cellStyle name="Trial 2 2 2 2 6 3" xfId="34804" xr:uid="{00000000-0005-0000-0000-000005880000}"/>
    <cellStyle name="Trial 2 2 2 2 6 3 2" xfId="34805" xr:uid="{00000000-0005-0000-0000-000006880000}"/>
    <cellStyle name="Trial 2 2 2 2 6 3 3" xfId="34806" xr:uid="{00000000-0005-0000-0000-000007880000}"/>
    <cellStyle name="Trial 2 2 2 2 6 3 4" xfId="34807" xr:uid="{00000000-0005-0000-0000-000008880000}"/>
    <cellStyle name="Trial 2 2 2 2 6 3 5" xfId="34808" xr:uid="{00000000-0005-0000-0000-000009880000}"/>
    <cellStyle name="Trial 2 2 2 2 6 3 6" xfId="34809" xr:uid="{00000000-0005-0000-0000-00000A880000}"/>
    <cellStyle name="Trial 2 2 2 2 6 3 7" xfId="34810" xr:uid="{00000000-0005-0000-0000-00000B880000}"/>
    <cellStyle name="Trial 2 2 2 2 6 3 8" xfId="34811" xr:uid="{00000000-0005-0000-0000-00000C880000}"/>
    <cellStyle name="Trial 2 2 2 2 6 4" xfId="34812" xr:uid="{00000000-0005-0000-0000-00000D880000}"/>
    <cellStyle name="Trial 2 2 2 2 6 4 2" xfId="34813" xr:uid="{00000000-0005-0000-0000-00000E880000}"/>
    <cellStyle name="Trial 2 2 2 2 6 4 3" xfId="34814" xr:uid="{00000000-0005-0000-0000-00000F880000}"/>
    <cellStyle name="Trial 2 2 2 2 6 4 4" xfId="34815" xr:uid="{00000000-0005-0000-0000-000010880000}"/>
    <cellStyle name="Trial 2 2 2 2 6 4 5" xfId="34816" xr:uid="{00000000-0005-0000-0000-000011880000}"/>
    <cellStyle name="Trial 2 2 2 2 6 4 6" xfId="34817" xr:uid="{00000000-0005-0000-0000-000012880000}"/>
    <cellStyle name="Trial 2 2 2 2 6 4 7" xfId="34818" xr:uid="{00000000-0005-0000-0000-000013880000}"/>
    <cellStyle name="Trial 2 2 2 2 6 4 8" xfId="34819" xr:uid="{00000000-0005-0000-0000-000014880000}"/>
    <cellStyle name="Trial 2 2 2 2 6 5" xfId="34820" xr:uid="{00000000-0005-0000-0000-000015880000}"/>
    <cellStyle name="Trial 2 2 2 2 6 5 2" xfId="34821" xr:uid="{00000000-0005-0000-0000-000016880000}"/>
    <cellStyle name="Trial 2 2 2 2 6 5 3" xfId="34822" xr:uid="{00000000-0005-0000-0000-000017880000}"/>
    <cellStyle name="Trial 2 2 2 2 6 5 4" xfId="34823" xr:uid="{00000000-0005-0000-0000-000018880000}"/>
    <cellStyle name="Trial 2 2 2 2 6 5 5" xfId="34824" xr:uid="{00000000-0005-0000-0000-000019880000}"/>
    <cellStyle name="Trial 2 2 2 2 6 5 6" xfId="34825" xr:uid="{00000000-0005-0000-0000-00001A880000}"/>
    <cellStyle name="Trial 2 2 2 2 6 5 7" xfId="34826" xr:uid="{00000000-0005-0000-0000-00001B880000}"/>
    <cellStyle name="Trial 2 2 2 2 6 6" xfId="34827" xr:uid="{00000000-0005-0000-0000-00001C880000}"/>
    <cellStyle name="Trial 2 2 2 2 6 7" xfId="34828" xr:uid="{00000000-0005-0000-0000-00001D880000}"/>
    <cellStyle name="Trial 2 2 2 2 6 8" xfId="34829" xr:uid="{00000000-0005-0000-0000-00001E880000}"/>
    <cellStyle name="Trial 2 2 2 2 6 9" xfId="34830" xr:uid="{00000000-0005-0000-0000-00001F880000}"/>
    <cellStyle name="Trial 2 2 2 2 7" xfId="34831" xr:uid="{00000000-0005-0000-0000-000020880000}"/>
    <cellStyle name="Trial 2 2 2 2 7 10" xfId="34832" xr:uid="{00000000-0005-0000-0000-000021880000}"/>
    <cellStyle name="Trial 2 2 2 2 7 11" xfId="34833" xr:uid="{00000000-0005-0000-0000-000022880000}"/>
    <cellStyle name="Trial 2 2 2 2 7 2" xfId="34834" xr:uid="{00000000-0005-0000-0000-000023880000}"/>
    <cellStyle name="Trial 2 2 2 2 7 2 2" xfId="34835" xr:uid="{00000000-0005-0000-0000-000024880000}"/>
    <cellStyle name="Trial 2 2 2 2 7 2 2 2" xfId="34836" xr:uid="{00000000-0005-0000-0000-000025880000}"/>
    <cellStyle name="Trial 2 2 2 2 7 2 2 3" xfId="34837" xr:uid="{00000000-0005-0000-0000-000026880000}"/>
    <cellStyle name="Trial 2 2 2 2 7 2 2 4" xfId="34838" xr:uid="{00000000-0005-0000-0000-000027880000}"/>
    <cellStyle name="Trial 2 2 2 2 7 2 2 5" xfId="34839" xr:uid="{00000000-0005-0000-0000-000028880000}"/>
    <cellStyle name="Trial 2 2 2 2 7 2 2 6" xfId="34840" xr:uid="{00000000-0005-0000-0000-000029880000}"/>
    <cellStyle name="Trial 2 2 2 2 7 2 3" xfId="34841" xr:uid="{00000000-0005-0000-0000-00002A880000}"/>
    <cellStyle name="Trial 2 2 2 2 7 2 4" xfId="34842" xr:uid="{00000000-0005-0000-0000-00002B880000}"/>
    <cellStyle name="Trial 2 2 2 2 7 2 5" xfId="34843" xr:uid="{00000000-0005-0000-0000-00002C880000}"/>
    <cellStyle name="Trial 2 2 2 2 7 2 6" xfId="34844" xr:uid="{00000000-0005-0000-0000-00002D880000}"/>
    <cellStyle name="Trial 2 2 2 2 7 2 7" xfId="34845" xr:uid="{00000000-0005-0000-0000-00002E880000}"/>
    <cellStyle name="Trial 2 2 2 2 7 2 8" xfId="34846" xr:uid="{00000000-0005-0000-0000-00002F880000}"/>
    <cellStyle name="Trial 2 2 2 2 7 3" xfId="34847" xr:uid="{00000000-0005-0000-0000-000030880000}"/>
    <cellStyle name="Trial 2 2 2 2 7 3 2" xfId="34848" xr:uid="{00000000-0005-0000-0000-000031880000}"/>
    <cellStyle name="Trial 2 2 2 2 7 3 3" xfId="34849" xr:uid="{00000000-0005-0000-0000-000032880000}"/>
    <cellStyle name="Trial 2 2 2 2 7 3 4" xfId="34850" xr:uid="{00000000-0005-0000-0000-000033880000}"/>
    <cellStyle name="Trial 2 2 2 2 7 3 5" xfId="34851" xr:uid="{00000000-0005-0000-0000-000034880000}"/>
    <cellStyle name="Trial 2 2 2 2 7 3 6" xfId="34852" xr:uid="{00000000-0005-0000-0000-000035880000}"/>
    <cellStyle name="Trial 2 2 2 2 7 3 7" xfId="34853" xr:uid="{00000000-0005-0000-0000-000036880000}"/>
    <cellStyle name="Trial 2 2 2 2 7 3 8" xfId="34854" xr:uid="{00000000-0005-0000-0000-000037880000}"/>
    <cellStyle name="Trial 2 2 2 2 7 4" xfId="34855" xr:uid="{00000000-0005-0000-0000-000038880000}"/>
    <cellStyle name="Trial 2 2 2 2 7 4 2" xfId="34856" xr:uid="{00000000-0005-0000-0000-000039880000}"/>
    <cellStyle name="Trial 2 2 2 2 7 4 3" xfId="34857" xr:uid="{00000000-0005-0000-0000-00003A880000}"/>
    <cellStyle name="Trial 2 2 2 2 7 4 4" xfId="34858" xr:uid="{00000000-0005-0000-0000-00003B880000}"/>
    <cellStyle name="Trial 2 2 2 2 7 4 5" xfId="34859" xr:uid="{00000000-0005-0000-0000-00003C880000}"/>
    <cellStyle name="Trial 2 2 2 2 7 4 6" xfId="34860" xr:uid="{00000000-0005-0000-0000-00003D880000}"/>
    <cellStyle name="Trial 2 2 2 2 7 5" xfId="34861" xr:uid="{00000000-0005-0000-0000-00003E880000}"/>
    <cellStyle name="Trial 2 2 2 2 7 6" xfId="34862" xr:uid="{00000000-0005-0000-0000-00003F880000}"/>
    <cellStyle name="Trial 2 2 2 2 7 7" xfId="34863" xr:uid="{00000000-0005-0000-0000-000040880000}"/>
    <cellStyle name="Trial 2 2 2 2 7 8" xfId="34864" xr:uid="{00000000-0005-0000-0000-000041880000}"/>
    <cellStyle name="Trial 2 2 2 2 7 9" xfId="34865" xr:uid="{00000000-0005-0000-0000-000042880000}"/>
    <cellStyle name="Trial 2 2 2 2 8" xfId="34866" xr:uid="{00000000-0005-0000-0000-000043880000}"/>
    <cellStyle name="Trial 2 2 2 2 8 10" xfId="34867" xr:uid="{00000000-0005-0000-0000-000044880000}"/>
    <cellStyle name="Trial 2 2 2 2 8 2" xfId="34868" xr:uid="{00000000-0005-0000-0000-000045880000}"/>
    <cellStyle name="Trial 2 2 2 2 8 2 2" xfId="34869" xr:uid="{00000000-0005-0000-0000-000046880000}"/>
    <cellStyle name="Trial 2 2 2 2 8 2 2 2" xfId="34870" xr:uid="{00000000-0005-0000-0000-000047880000}"/>
    <cellStyle name="Trial 2 2 2 2 8 2 2 3" xfId="34871" xr:uid="{00000000-0005-0000-0000-000048880000}"/>
    <cellStyle name="Trial 2 2 2 2 8 2 2 4" xfId="34872" xr:uid="{00000000-0005-0000-0000-000049880000}"/>
    <cellStyle name="Trial 2 2 2 2 8 2 2 5" xfId="34873" xr:uid="{00000000-0005-0000-0000-00004A880000}"/>
    <cellStyle name="Trial 2 2 2 2 8 2 2 6" xfId="34874" xr:uid="{00000000-0005-0000-0000-00004B880000}"/>
    <cellStyle name="Trial 2 2 2 2 8 2 3" xfId="34875" xr:uid="{00000000-0005-0000-0000-00004C880000}"/>
    <cellStyle name="Trial 2 2 2 2 8 2 4" xfId="34876" xr:uid="{00000000-0005-0000-0000-00004D880000}"/>
    <cellStyle name="Trial 2 2 2 2 8 2 5" xfId="34877" xr:uid="{00000000-0005-0000-0000-00004E880000}"/>
    <cellStyle name="Trial 2 2 2 2 8 2 6" xfId="34878" xr:uid="{00000000-0005-0000-0000-00004F880000}"/>
    <cellStyle name="Trial 2 2 2 2 8 2 7" xfId="34879" xr:uid="{00000000-0005-0000-0000-000050880000}"/>
    <cellStyle name="Trial 2 2 2 2 8 2 8" xfId="34880" xr:uid="{00000000-0005-0000-0000-000051880000}"/>
    <cellStyle name="Trial 2 2 2 2 8 3" xfId="34881" xr:uid="{00000000-0005-0000-0000-000052880000}"/>
    <cellStyle name="Trial 2 2 2 2 8 3 2" xfId="34882" xr:uid="{00000000-0005-0000-0000-000053880000}"/>
    <cellStyle name="Trial 2 2 2 2 8 3 3" xfId="34883" xr:uid="{00000000-0005-0000-0000-000054880000}"/>
    <cellStyle name="Trial 2 2 2 2 8 3 4" xfId="34884" xr:uid="{00000000-0005-0000-0000-000055880000}"/>
    <cellStyle name="Trial 2 2 2 2 8 3 5" xfId="34885" xr:uid="{00000000-0005-0000-0000-000056880000}"/>
    <cellStyle name="Trial 2 2 2 2 8 3 6" xfId="34886" xr:uid="{00000000-0005-0000-0000-000057880000}"/>
    <cellStyle name="Trial 2 2 2 2 8 4" xfId="34887" xr:uid="{00000000-0005-0000-0000-000058880000}"/>
    <cellStyle name="Trial 2 2 2 2 8 4 2" xfId="34888" xr:uid="{00000000-0005-0000-0000-000059880000}"/>
    <cellStyle name="Trial 2 2 2 2 8 4 3" xfId="34889" xr:uid="{00000000-0005-0000-0000-00005A880000}"/>
    <cellStyle name="Trial 2 2 2 2 8 4 4" xfId="34890" xr:uid="{00000000-0005-0000-0000-00005B880000}"/>
    <cellStyle name="Trial 2 2 2 2 8 4 5" xfId="34891" xr:uid="{00000000-0005-0000-0000-00005C880000}"/>
    <cellStyle name="Trial 2 2 2 2 8 4 6" xfId="34892" xr:uid="{00000000-0005-0000-0000-00005D880000}"/>
    <cellStyle name="Trial 2 2 2 2 8 5" xfId="34893" xr:uid="{00000000-0005-0000-0000-00005E880000}"/>
    <cellStyle name="Trial 2 2 2 2 8 6" xfId="34894" xr:uid="{00000000-0005-0000-0000-00005F880000}"/>
    <cellStyle name="Trial 2 2 2 2 8 7" xfId="34895" xr:uid="{00000000-0005-0000-0000-000060880000}"/>
    <cellStyle name="Trial 2 2 2 2 8 8" xfId="34896" xr:uid="{00000000-0005-0000-0000-000061880000}"/>
    <cellStyle name="Trial 2 2 2 2 8 9" xfId="34897" xr:uid="{00000000-0005-0000-0000-000062880000}"/>
    <cellStyle name="Trial 2 2 2 2 9" xfId="34898" xr:uid="{00000000-0005-0000-0000-000063880000}"/>
    <cellStyle name="Trial 2 2 2 2 9 10" xfId="34899" xr:uid="{00000000-0005-0000-0000-000064880000}"/>
    <cellStyle name="Trial 2 2 2 2 9 2" xfId="34900" xr:uid="{00000000-0005-0000-0000-000065880000}"/>
    <cellStyle name="Trial 2 2 2 2 9 2 2" xfId="34901" xr:uid="{00000000-0005-0000-0000-000066880000}"/>
    <cellStyle name="Trial 2 2 2 2 9 2 2 2" xfId="34902" xr:uid="{00000000-0005-0000-0000-000067880000}"/>
    <cellStyle name="Trial 2 2 2 2 9 2 2 3" xfId="34903" xr:uid="{00000000-0005-0000-0000-000068880000}"/>
    <cellStyle name="Trial 2 2 2 2 9 2 2 4" xfId="34904" xr:uid="{00000000-0005-0000-0000-000069880000}"/>
    <cellStyle name="Trial 2 2 2 2 9 2 2 5" xfId="34905" xr:uid="{00000000-0005-0000-0000-00006A880000}"/>
    <cellStyle name="Trial 2 2 2 2 9 2 2 6" xfId="34906" xr:uid="{00000000-0005-0000-0000-00006B880000}"/>
    <cellStyle name="Trial 2 2 2 2 9 2 3" xfId="34907" xr:uid="{00000000-0005-0000-0000-00006C880000}"/>
    <cellStyle name="Trial 2 2 2 2 9 2 4" xfId="34908" xr:uid="{00000000-0005-0000-0000-00006D880000}"/>
    <cellStyle name="Trial 2 2 2 2 9 2 5" xfId="34909" xr:uid="{00000000-0005-0000-0000-00006E880000}"/>
    <cellStyle name="Trial 2 2 2 2 9 2 6" xfId="34910" xr:uid="{00000000-0005-0000-0000-00006F880000}"/>
    <cellStyle name="Trial 2 2 2 2 9 2 7" xfId="34911" xr:uid="{00000000-0005-0000-0000-000070880000}"/>
    <cellStyle name="Trial 2 2 2 2 9 3" xfId="34912" xr:uid="{00000000-0005-0000-0000-000071880000}"/>
    <cellStyle name="Trial 2 2 2 2 9 3 2" xfId="34913" xr:uid="{00000000-0005-0000-0000-000072880000}"/>
    <cellStyle name="Trial 2 2 2 2 9 3 3" xfId="34914" xr:uid="{00000000-0005-0000-0000-000073880000}"/>
    <cellStyle name="Trial 2 2 2 2 9 3 4" xfId="34915" xr:uid="{00000000-0005-0000-0000-000074880000}"/>
    <cellStyle name="Trial 2 2 2 2 9 3 5" xfId="34916" xr:uid="{00000000-0005-0000-0000-000075880000}"/>
    <cellStyle name="Trial 2 2 2 2 9 3 6" xfId="34917" xr:uid="{00000000-0005-0000-0000-000076880000}"/>
    <cellStyle name="Trial 2 2 2 2 9 4" xfId="34918" xr:uid="{00000000-0005-0000-0000-000077880000}"/>
    <cellStyle name="Trial 2 2 2 2 9 4 2" xfId="34919" xr:uid="{00000000-0005-0000-0000-000078880000}"/>
    <cellStyle name="Trial 2 2 2 2 9 4 3" xfId="34920" xr:uid="{00000000-0005-0000-0000-000079880000}"/>
    <cellStyle name="Trial 2 2 2 2 9 4 4" xfId="34921" xr:uid="{00000000-0005-0000-0000-00007A880000}"/>
    <cellStyle name="Trial 2 2 2 2 9 4 5" xfId="34922" xr:uid="{00000000-0005-0000-0000-00007B880000}"/>
    <cellStyle name="Trial 2 2 2 2 9 4 6" xfId="34923" xr:uid="{00000000-0005-0000-0000-00007C880000}"/>
    <cellStyle name="Trial 2 2 2 2 9 5" xfId="34924" xr:uid="{00000000-0005-0000-0000-00007D880000}"/>
    <cellStyle name="Trial 2 2 2 2 9 6" xfId="34925" xr:uid="{00000000-0005-0000-0000-00007E880000}"/>
    <cellStyle name="Trial 2 2 2 2 9 7" xfId="34926" xr:uid="{00000000-0005-0000-0000-00007F880000}"/>
    <cellStyle name="Trial 2 2 2 2 9 8" xfId="34927" xr:uid="{00000000-0005-0000-0000-000080880000}"/>
    <cellStyle name="Trial 2 2 2 2 9 9" xfId="34928" xr:uid="{00000000-0005-0000-0000-000081880000}"/>
    <cellStyle name="Trial 2 2 2 20" xfId="34929" xr:uid="{00000000-0005-0000-0000-000082880000}"/>
    <cellStyle name="Trial 2 2 2 20 10" xfId="34930" xr:uid="{00000000-0005-0000-0000-000083880000}"/>
    <cellStyle name="Trial 2 2 2 20 11" xfId="34931" xr:uid="{00000000-0005-0000-0000-000084880000}"/>
    <cellStyle name="Trial 2 2 2 20 2" xfId="34932" xr:uid="{00000000-0005-0000-0000-000085880000}"/>
    <cellStyle name="Trial 2 2 2 20 2 2" xfId="34933" xr:uid="{00000000-0005-0000-0000-000086880000}"/>
    <cellStyle name="Trial 2 2 2 20 2 3" xfId="34934" xr:uid="{00000000-0005-0000-0000-000087880000}"/>
    <cellStyle name="Trial 2 2 2 20 2 4" xfId="34935" xr:uid="{00000000-0005-0000-0000-000088880000}"/>
    <cellStyle name="Trial 2 2 2 20 2 5" xfId="34936" xr:uid="{00000000-0005-0000-0000-000089880000}"/>
    <cellStyle name="Trial 2 2 2 20 2 6" xfId="34937" xr:uid="{00000000-0005-0000-0000-00008A880000}"/>
    <cellStyle name="Trial 2 2 2 20 2 7" xfId="34938" xr:uid="{00000000-0005-0000-0000-00008B880000}"/>
    <cellStyle name="Trial 2 2 2 20 2 8" xfId="34939" xr:uid="{00000000-0005-0000-0000-00008C880000}"/>
    <cellStyle name="Trial 2 2 2 20 3" xfId="34940" xr:uid="{00000000-0005-0000-0000-00008D880000}"/>
    <cellStyle name="Trial 2 2 2 20 3 2" xfId="34941" xr:uid="{00000000-0005-0000-0000-00008E880000}"/>
    <cellStyle name="Trial 2 2 2 20 3 3" xfId="34942" xr:uid="{00000000-0005-0000-0000-00008F880000}"/>
    <cellStyle name="Trial 2 2 2 20 3 4" xfId="34943" xr:uid="{00000000-0005-0000-0000-000090880000}"/>
    <cellStyle name="Trial 2 2 2 20 3 5" xfId="34944" xr:uid="{00000000-0005-0000-0000-000091880000}"/>
    <cellStyle name="Trial 2 2 2 20 3 6" xfId="34945" xr:uid="{00000000-0005-0000-0000-000092880000}"/>
    <cellStyle name="Trial 2 2 2 20 3 7" xfId="34946" xr:uid="{00000000-0005-0000-0000-000093880000}"/>
    <cellStyle name="Trial 2 2 2 20 3 8" xfId="34947" xr:uid="{00000000-0005-0000-0000-000094880000}"/>
    <cellStyle name="Trial 2 2 2 20 4" xfId="34948" xr:uid="{00000000-0005-0000-0000-000095880000}"/>
    <cellStyle name="Trial 2 2 2 20 5" xfId="34949" xr:uid="{00000000-0005-0000-0000-000096880000}"/>
    <cellStyle name="Trial 2 2 2 20 6" xfId="34950" xr:uid="{00000000-0005-0000-0000-000097880000}"/>
    <cellStyle name="Trial 2 2 2 20 7" xfId="34951" xr:uid="{00000000-0005-0000-0000-000098880000}"/>
    <cellStyle name="Trial 2 2 2 20 8" xfId="34952" xr:uid="{00000000-0005-0000-0000-000099880000}"/>
    <cellStyle name="Trial 2 2 2 20 9" xfId="34953" xr:uid="{00000000-0005-0000-0000-00009A880000}"/>
    <cellStyle name="Trial 2 2 2 21" xfId="34954" xr:uid="{00000000-0005-0000-0000-00009B880000}"/>
    <cellStyle name="Trial 2 2 2 21 10" xfId="34955" xr:uid="{00000000-0005-0000-0000-00009C880000}"/>
    <cellStyle name="Trial 2 2 2 21 11" xfId="34956" xr:uid="{00000000-0005-0000-0000-00009D880000}"/>
    <cellStyle name="Trial 2 2 2 21 2" xfId="34957" xr:uid="{00000000-0005-0000-0000-00009E880000}"/>
    <cellStyle name="Trial 2 2 2 21 2 2" xfId="34958" xr:uid="{00000000-0005-0000-0000-00009F880000}"/>
    <cellStyle name="Trial 2 2 2 21 2 3" xfId="34959" xr:uid="{00000000-0005-0000-0000-0000A0880000}"/>
    <cellStyle name="Trial 2 2 2 21 2 4" xfId="34960" xr:uid="{00000000-0005-0000-0000-0000A1880000}"/>
    <cellStyle name="Trial 2 2 2 21 2 5" xfId="34961" xr:uid="{00000000-0005-0000-0000-0000A2880000}"/>
    <cellStyle name="Trial 2 2 2 21 2 6" xfId="34962" xr:uid="{00000000-0005-0000-0000-0000A3880000}"/>
    <cellStyle name="Trial 2 2 2 21 2 7" xfId="34963" xr:uid="{00000000-0005-0000-0000-0000A4880000}"/>
    <cellStyle name="Trial 2 2 2 21 2 8" xfId="34964" xr:uid="{00000000-0005-0000-0000-0000A5880000}"/>
    <cellStyle name="Trial 2 2 2 21 3" xfId="34965" xr:uid="{00000000-0005-0000-0000-0000A6880000}"/>
    <cellStyle name="Trial 2 2 2 21 3 2" xfId="34966" xr:uid="{00000000-0005-0000-0000-0000A7880000}"/>
    <cellStyle name="Trial 2 2 2 21 3 3" xfId="34967" xr:uid="{00000000-0005-0000-0000-0000A8880000}"/>
    <cellStyle name="Trial 2 2 2 21 3 4" xfId="34968" xr:uid="{00000000-0005-0000-0000-0000A9880000}"/>
    <cellStyle name="Trial 2 2 2 21 3 5" xfId="34969" xr:uid="{00000000-0005-0000-0000-0000AA880000}"/>
    <cellStyle name="Trial 2 2 2 21 3 6" xfId="34970" xr:uid="{00000000-0005-0000-0000-0000AB880000}"/>
    <cellStyle name="Trial 2 2 2 21 3 7" xfId="34971" xr:uid="{00000000-0005-0000-0000-0000AC880000}"/>
    <cellStyle name="Trial 2 2 2 21 3 8" xfId="34972" xr:uid="{00000000-0005-0000-0000-0000AD880000}"/>
    <cellStyle name="Trial 2 2 2 21 4" xfId="34973" xr:uid="{00000000-0005-0000-0000-0000AE880000}"/>
    <cellStyle name="Trial 2 2 2 21 5" xfId="34974" xr:uid="{00000000-0005-0000-0000-0000AF880000}"/>
    <cellStyle name="Trial 2 2 2 21 6" xfId="34975" xr:uid="{00000000-0005-0000-0000-0000B0880000}"/>
    <cellStyle name="Trial 2 2 2 21 7" xfId="34976" xr:uid="{00000000-0005-0000-0000-0000B1880000}"/>
    <cellStyle name="Trial 2 2 2 21 8" xfId="34977" xr:uid="{00000000-0005-0000-0000-0000B2880000}"/>
    <cellStyle name="Trial 2 2 2 21 9" xfId="34978" xr:uid="{00000000-0005-0000-0000-0000B3880000}"/>
    <cellStyle name="Trial 2 2 2 22" xfId="34979" xr:uid="{00000000-0005-0000-0000-0000B4880000}"/>
    <cellStyle name="Trial 2 2 2 22 10" xfId="34980" xr:uid="{00000000-0005-0000-0000-0000B5880000}"/>
    <cellStyle name="Trial 2 2 2 22 11" xfId="34981" xr:uid="{00000000-0005-0000-0000-0000B6880000}"/>
    <cellStyle name="Trial 2 2 2 22 2" xfId="34982" xr:uid="{00000000-0005-0000-0000-0000B7880000}"/>
    <cellStyle name="Trial 2 2 2 22 2 2" xfId="34983" xr:uid="{00000000-0005-0000-0000-0000B8880000}"/>
    <cellStyle name="Trial 2 2 2 22 2 3" xfId="34984" xr:uid="{00000000-0005-0000-0000-0000B9880000}"/>
    <cellStyle name="Trial 2 2 2 22 2 4" xfId="34985" xr:uid="{00000000-0005-0000-0000-0000BA880000}"/>
    <cellStyle name="Trial 2 2 2 22 2 5" xfId="34986" xr:uid="{00000000-0005-0000-0000-0000BB880000}"/>
    <cellStyle name="Trial 2 2 2 22 2 6" xfId="34987" xr:uid="{00000000-0005-0000-0000-0000BC880000}"/>
    <cellStyle name="Trial 2 2 2 22 2 7" xfId="34988" xr:uid="{00000000-0005-0000-0000-0000BD880000}"/>
    <cellStyle name="Trial 2 2 2 22 2 8" xfId="34989" xr:uid="{00000000-0005-0000-0000-0000BE880000}"/>
    <cellStyle name="Trial 2 2 2 22 3" xfId="34990" xr:uid="{00000000-0005-0000-0000-0000BF880000}"/>
    <cellStyle name="Trial 2 2 2 22 3 2" xfId="34991" xr:uid="{00000000-0005-0000-0000-0000C0880000}"/>
    <cellStyle name="Trial 2 2 2 22 3 3" xfId="34992" xr:uid="{00000000-0005-0000-0000-0000C1880000}"/>
    <cellStyle name="Trial 2 2 2 22 3 4" xfId="34993" xr:uid="{00000000-0005-0000-0000-0000C2880000}"/>
    <cellStyle name="Trial 2 2 2 22 3 5" xfId="34994" xr:uid="{00000000-0005-0000-0000-0000C3880000}"/>
    <cellStyle name="Trial 2 2 2 22 3 6" xfId="34995" xr:uid="{00000000-0005-0000-0000-0000C4880000}"/>
    <cellStyle name="Trial 2 2 2 22 3 7" xfId="34996" xr:uid="{00000000-0005-0000-0000-0000C5880000}"/>
    <cellStyle name="Trial 2 2 2 22 3 8" xfId="34997" xr:uid="{00000000-0005-0000-0000-0000C6880000}"/>
    <cellStyle name="Trial 2 2 2 22 4" xfId="34998" xr:uid="{00000000-0005-0000-0000-0000C7880000}"/>
    <cellStyle name="Trial 2 2 2 22 5" xfId="34999" xr:uid="{00000000-0005-0000-0000-0000C8880000}"/>
    <cellStyle name="Trial 2 2 2 22 6" xfId="35000" xr:uid="{00000000-0005-0000-0000-0000C9880000}"/>
    <cellStyle name="Trial 2 2 2 22 7" xfId="35001" xr:uid="{00000000-0005-0000-0000-0000CA880000}"/>
    <cellStyle name="Trial 2 2 2 22 8" xfId="35002" xr:uid="{00000000-0005-0000-0000-0000CB880000}"/>
    <cellStyle name="Trial 2 2 2 22 9" xfId="35003" xr:uid="{00000000-0005-0000-0000-0000CC880000}"/>
    <cellStyle name="Trial 2 2 2 23" xfId="35004" xr:uid="{00000000-0005-0000-0000-0000CD880000}"/>
    <cellStyle name="Trial 2 2 2 23 10" xfId="35005" xr:uid="{00000000-0005-0000-0000-0000CE880000}"/>
    <cellStyle name="Trial 2 2 2 23 11" xfId="35006" xr:uid="{00000000-0005-0000-0000-0000CF880000}"/>
    <cellStyle name="Trial 2 2 2 23 2" xfId="35007" xr:uid="{00000000-0005-0000-0000-0000D0880000}"/>
    <cellStyle name="Trial 2 2 2 23 2 2" xfId="35008" xr:uid="{00000000-0005-0000-0000-0000D1880000}"/>
    <cellStyle name="Trial 2 2 2 23 2 3" xfId="35009" xr:uid="{00000000-0005-0000-0000-0000D2880000}"/>
    <cellStyle name="Trial 2 2 2 23 2 4" xfId="35010" xr:uid="{00000000-0005-0000-0000-0000D3880000}"/>
    <cellStyle name="Trial 2 2 2 23 2 5" xfId="35011" xr:uid="{00000000-0005-0000-0000-0000D4880000}"/>
    <cellStyle name="Trial 2 2 2 23 2 6" xfId="35012" xr:uid="{00000000-0005-0000-0000-0000D5880000}"/>
    <cellStyle name="Trial 2 2 2 23 2 7" xfId="35013" xr:uid="{00000000-0005-0000-0000-0000D6880000}"/>
    <cellStyle name="Trial 2 2 2 23 2 8" xfId="35014" xr:uid="{00000000-0005-0000-0000-0000D7880000}"/>
    <cellStyle name="Trial 2 2 2 23 3" xfId="35015" xr:uid="{00000000-0005-0000-0000-0000D8880000}"/>
    <cellStyle name="Trial 2 2 2 23 3 2" xfId="35016" xr:uid="{00000000-0005-0000-0000-0000D9880000}"/>
    <cellStyle name="Trial 2 2 2 23 3 3" xfId="35017" xr:uid="{00000000-0005-0000-0000-0000DA880000}"/>
    <cellStyle name="Trial 2 2 2 23 3 4" xfId="35018" xr:uid="{00000000-0005-0000-0000-0000DB880000}"/>
    <cellStyle name="Trial 2 2 2 23 3 5" xfId="35019" xr:uid="{00000000-0005-0000-0000-0000DC880000}"/>
    <cellStyle name="Trial 2 2 2 23 3 6" xfId="35020" xr:uid="{00000000-0005-0000-0000-0000DD880000}"/>
    <cellStyle name="Trial 2 2 2 23 3 7" xfId="35021" xr:uid="{00000000-0005-0000-0000-0000DE880000}"/>
    <cellStyle name="Trial 2 2 2 23 3 8" xfId="35022" xr:uid="{00000000-0005-0000-0000-0000DF880000}"/>
    <cellStyle name="Trial 2 2 2 23 4" xfId="35023" xr:uid="{00000000-0005-0000-0000-0000E0880000}"/>
    <cellStyle name="Trial 2 2 2 23 5" xfId="35024" xr:uid="{00000000-0005-0000-0000-0000E1880000}"/>
    <cellStyle name="Trial 2 2 2 23 6" xfId="35025" xr:uid="{00000000-0005-0000-0000-0000E2880000}"/>
    <cellStyle name="Trial 2 2 2 23 7" xfId="35026" xr:uid="{00000000-0005-0000-0000-0000E3880000}"/>
    <cellStyle name="Trial 2 2 2 23 8" xfId="35027" xr:uid="{00000000-0005-0000-0000-0000E4880000}"/>
    <cellStyle name="Trial 2 2 2 23 9" xfId="35028" xr:uid="{00000000-0005-0000-0000-0000E5880000}"/>
    <cellStyle name="Trial 2 2 2 24" xfId="35029" xr:uid="{00000000-0005-0000-0000-0000E6880000}"/>
    <cellStyle name="Trial 2 2 2 24 10" xfId="35030" xr:uid="{00000000-0005-0000-0000-0000E7880000}"/>
    <cellStyle name="Trial 2 2 2 24 2" xfId="35031" xr:uid="{00000000-0005-0000-0000-0000E8880000}"/>
    <cellStyle name="Trial 2 2 2 24 2 2" xfId="35032" xr:uid="{00000000-0005-0000-0000-0000E9880000}"/>
    <cellStyle name="Trial 2 2 2 24 2 3" xfId="35033" xr:uid="{00000000-0005-0000-0000-0000EA880000}"/>
    <cellStyle name="Trial 2 2 2 24 2 4" xfId="35034" xr:uid="{00000000-0005-0000-0000-0000EB880000}"/>
    <cellStyle name="Trial 2 2 2 24 2 5" xfId="35035" xr:uid="{00000000-0005-0000-0000-0000EC880000}"/>
    <cellStyle name="Trial 2 2 2 24 2 6" xfId="35036" xr:uid="{00000000-0005-0000-0000-0000ED880000}"/>
    <cellStyle name="Trial 2 2 2 24 2 7" xfId="35037" xr:uid="{00000000-0005-0000-0000-0000EE880000}"/>
    <cellStyle name="Trial 2 2 2 24 2 8" xfId="35038" xr:uid="{00000000-0005-0000-0000-0000EF880000}"/>
    <cellStyle name="Trial 2 2 2 24 3" xfId="35039" xr:uid="{00000000-0005-0000-0000-0000F0880000}"/>
    <cellStyle name="Trial 2 2 2 24 4" xfId="35040" xr:uid="{00000000-0005-0000-0000-0000F1880000}"/>
    <cellStyle name="Trial 2 2 2 24 5" xfId="35041" xr:uid="{00000000-0005-0000-0000-0000F2880000}"/>
    <cellStyle name="Trial 2 2 2 24 6" xfId="35042" xr:uid="{00000000-0005-0000-0000-0000F3880000}"/>
    <cellStyle name="Trial 2 2 2 24 7" xfId="35043" xr:uid="{00000000-0005-0000-0000-0000F4880000}"/>
    <cellStyle name="Trial 2 2 2 24 8" xfId="35044" xr:uid="{00000000-0005-0000-0000-0000F5880000}"/>
    <cellStyle name="Trial 2 2 2 24 9" xfId="35045" xr:uid="{00000000-0005-0000-0000-0000F6880000}"/>
    <cellStyle name="Trial 2 2 2 25" xfId="35046" xr:uid="{00000000-0005-0000-0000-0000F7880000}"/>
    <cellStyle name="Trial 2 2 2 25 10" xfId="35047" xr:uid="{00000000-0005-0000-0000-0000F8880000}"/>
    <cellStyle name="Trial 2 2 2 25 2" xfId="35048" xr:uid="{00000000-0005-0000-0000-0000F9880000}"/>
    <cellStyle name="Trial 2 2 2 25 3" xfId="35049" xr:uid="{00000000-0005-0000-0000-0000FA880000}"/>
    <cellStyle name="Trial 2 2 2 25 4" xfId="35050" xr:uid="{00000000-0005-0000-0000-0000FB880000}"/>
    <cellStyle name="Trial 2 2 2 25 5" xfId="35051" xr:uid="{00000000-0005-0000-0000-0000FC880000}"/>
    <cellStyle name="Trial 2 2 2 25 6" xfId="35052" xr:uid="{00000000-0005-0000-0000-0000FD880000}"/>
    <cellStyle name="Trial 2 2 2 25 7" xfId="35053" xr:uid="{00000000-0005-0000-0000-0000FE880000}"/>
    <cellStyle name="Trial 2 2 2 25 8" xfId="35054" xr:uid="{00000000-0005-0000-0000-0000FF880000}"/>
    <cellStyle name="Trial 2 2 2 25 9" xfId="35055" xr:uid="{00000000-0005-0000-0000-000000890000}"/>
    <cellStyle name="Trial 2 2 2 26" xfId="35056" xr:uid="{00000000-0005-0000-0000-000001890000}"/>
    <cellStyle name="Trial 2 2 2 26 2" xfId="35057" xr:uid="{00000000-0005-0000-0000-000002890000}"/>
    <cellStyle name="Trial 2 2 2 26 3" xfId="35058" xr:uid="{00000000-0005-0000-0000-000003890000}"/>
    <cellStyle name="Trial 2 2 2 26 4" xfId="35059" xr:uid="{00000000-0005-0000-0000-000004890000}"/>
    <cellStyle name="Trial 2 2 2 26 5" xfId="35060" xr:uid="{00000000-0005-0000-0000-000005890000}"/>
    <cellStyle name="Trial 2 2 2 26 6" xfId="35061" xr:uid="{00000000-0005-0000-0000-000006890000}"/>
    <cellStyle name="Trial 2 2 2 26 7" xfId="35062" xr:uid="{00000000-0005-0000-0000-000007890000}"/>
    <cellStyle name="Trial 2 2 2 26 8" xfId="35063" xr:uid="{00000000-0005-0000-0000-000008890000}"/>
    <cellStyle name="Trial 2 2 2 27" xfId="35064" xr:uid="{00000000-0005-0000-0000-000009890000}"/>
    <cellStyle name="Trial 2 2 2 27 2" xfId="35065" xr:uid="{00000000-0005-0000-0000-00000A890000}"/>
    <cellStyle name="Trial 2 2 2 27 3" xfId="35066" xr:uid="{00000000-0005-0000-0000-00000B890000}"/>
    <cellStyle name="Trial 2 2 2 27 4" xfId="35067" xr:uid="{00000000-0005-0000-0000-00000C890000}"/>
    <cellStyle name="Trial 2 2 2 27 5" xfId="35068" xr:uid="{00000000-0005-0000-0000-00000D890000}"/>
    <cellStyle name="Trial 2 2 2 27 6" xfId="35069" xr:uid="{00000000-0005-0000-0000-00000E890000}"/>
    <cellStyle name="Trial 2 2 2 27 7" xfId="35070" xr:uid="{00000000-0005-0000-0000-00000F890000}"/>
    <cellStyle name="Trial 2 2 2 28" xfId="35071" xr:uid="{00000000-0005-0000-0000-000010890000}"/>
    <cellStyle name="Trial 2 2 2 28 2" xfId="35072" xr:uid="{00000000-0005-0000-0000-000011890000}"/>
    <cellStyle name="Trial 2 2 2 28 3" xfId="35073" xr:uid="{00000000-0005-0000-0000-000012890000}"/>
    <cellStyle name="Trial 2 2 2 28 4" xfId="35074" xr:uid="{00000000-0005-0000-0000-000013890000}"/>
    <cellStyle name="Trial 2 2 2 28 5" xfId="35075" xr:uid="{00000000-0005-0000-0000-000014890000}"/>
    <cellStyle name="Trial 2 2 2 28 6" xfId="35076" xr:uid="{00000000-0005-0000-0000-000015890000}"/>
    <cellStyle name="Trial 2 2 2 28 7" xfId="35077" xr:uid="{00000000-0005-0000-0000-000016890000}"/>
    <cellStyle name="Trial 2 2 2 29" xfId="35078" xr:uid="{00000000-0005-0000-0000-000017890000}"/>
    <cellStyle name="Trial 2 2 2 29 2" xfId="35079" xr:uid="{00000000-0005-0000-0000-000018890000}"/>
    <cellStyle name="Trial 2 2 2 29 3" xfId="35080" xr:uid="{00000000-0005-0000-0000-000019890000}"/>
    <cellStyle name="Trial 2 2 2 29 4" xfId="35081" xr:uid="{00000000-0005-0000-0000-00001A890000}"/>
    <cellStyle name="Trial 2 2 2 29 5" xfId="35082" xr:uid="{00000000-0005-0000-0000-00001B890000}"/>
    <cellStyle name="Trial 2 2 2 29 6" xfId="35083" xr:uid="{00000000-0005-0000-0000-00001C890000}"/>
    <cellStyle name="Trial 2 2 2 29 7" xfId="35084" xr:uid="{00000000-0005-0000-0000-00001D890000}"/>
    <cellStyle name="Trial 2 2 2 3" xfId="35085" xr:uid="{00000000-0005-0000-0000-00001E890000}"/>
    <cellStyle name="Trial 2 2 2 3 10" xfId="35086" xr:uid="{00000000-0005-0000-0000-00001F890000}"/>
    <cellStyle name="Trial 2 2 2 3 10 2" xfId="35087" xr:uid="{00000000-0005-0000-0000-000020890000}"/>
    <cellStyle name="Trial 2 2 2 3 10 3" xfId="35088" xr:uid="{00000000-0005-0000-0000-000021890000}"/>
    <cellStyle name="Trial 2 2 2 3 10 4" xfId="35089" xr:uid="{00000000-0005-0000-0000-000022890000}"/>
    <cellStyle name="Trial 2 2 2 3 10 5" xfId="35090" xr:uid="{00000000-0005-0000-0000-000023890000}"/>
    <cellStyle name="Trial 2 2 2 3 10 6" xfId="35091" xr:uid="{00000000-0005-0000-0000-000024890000}"/>
    <cellStyle name="Trial 2 2 2 3 11" xfId="35092" xr:uid="{00000000-0005-0000-0000-000025890000}"/>
    <cellStyle name="Trial 2 2 2 3 12" xfId="35093" xr:uid="{00000000-0005-0000-0000-000026890000}"/>
    <cellStyle name="Trial 2 2 2 3 13" xfId="35094" xr:uid="{00000000-0005-0000-0000-000027890000}"/>
    <cellStyle name="Trial 2 2 2 3 14" xfId="35095" xr:uid="{00000000-0005-0000-0000-000028890000}"/>
    <cellStyle name="Trial 2 2 2 3 15" xfId="35096" xr:uid="{00000000-0005-0000-0000-000029890000}"/>
    <cellStyle name="Trial 2 2 2 3 16" xfId="35097" xr:uid="{00000000-0005-0000-0000-00002A890000}"/>
    <cellStyle name="Trial 2 2 2 3 2" xfId="35098" xr:uid="{00000000-0005-0000-0000-00002B890000}"/>
    <cellStyle name="Trial 2 2 2 3 2 10" xfId="35099" xr:uid="{00000000-0005-0000-0000-00002C890000}"/>
    <cellStyle name="Trial 2 2 2 3 2 2" xfId="35100" xr:uid="{00000000-0005-0000-0000-00002D890000}"/>
    <cellStyle name="Trial 2 2 2 3 2 2 2" xfId="35101" xr:uid="{00000000-0005-0000-0000-00002E890000}"/>
    <cellStyle name="Trial 2 2 2 3 2 2 2 2" xfId="35102" xr:uid="{00000000-0005-0000-0000-00002F890000}"/>
    <cellStyle name="Trial 2 2 2 3 2 2 2 3" xfId="35103" xr:uid="{00000000-0005-0000-0000-000030890000}"/>
    <cellStyle name="Trial 2 2 2 3 2 2 2 4" xfId="35104" xr:uid="{00000000-0005-0000-0000-000031890000}"/>
    <cellStyle name="Trial 2 2 2 3 2 2 2 5" xfId="35105" xr:uid="{00000000-0005-0000-0000-000032890000}"/>
    <cellStyle name="Trial 2 2 2 3 2 2 2 6" xfId="35106" xr:uid="{00000000-0005-0000-0000-000033890000}"/>
    <cellStyle name="Trial 2 2 2 3 2 2 3" xfId="35107" xr:uid="{00000000-0005-0000-0000-000034890000}"/>
    <cellStyle name="Trial 2 2 2 3 2 2 3 2" xfId="35108" xr:uid="{00000000-0005-0000-0000-000035890000}"/>
    <cellStyle name="Trial 2 2 2 3 2 2 3 3" xfId="35109" xr:uid="{00000000-0005-0000-0000-000036890000}"/>
    <cellStyle name="Trial 2 2 2 3 2 2 3 4" xfId="35110" xr:uid="{00000000-0005-0000-0000-000037890000}"/>
    <cellStyle name="Trial 2 2 2 3 2 2 3 5" xfId="35111" xr:uid="{00000000-0005-0000-0000-000038890000}"/>
    <cellStyle name="Trial 2 2 2 3 2 2 3 6" xfId="35112" xr:uid="{00000000-0005-0000-0000-000039890000}"/>
    <cellStyle name="Trial 2 2 2 3 2 2 4" xfId="35113" xr:uid="{00000000-0005-0000-0000-00003A890000}"/>
    <cellStyle name="Trial 2 2 2 3 2 2 5" xfId="35114" xr:uid="{00000000-0005-0000-0000-00003B890000}"/>
    <cellStyle name="Trial 2 2 2 3 2 2 6" xfId="35115" xr:uid="{00000000-0005-0000-0000-00003C890000}"/>
    <cellStyle name="Trial 2 2 2 3 2 2 7" xfId="35116" xr:uid="{00000000-0005-0000-0000-00003D890000}"/>
    <cellStyle name="Trial 2 2 2 3 2 2 8" xfId="35117" xr:uid="{00000000-0005-0000-0000-00003E890000}"/>
    <cellStyle name="Trial 2 2 2 3 2 2 9" xfId="35118" xr:uid="{00000000-0005-0000-0000-00003F890000}"/>
    <cellStyle name="Trial 2 2 2 3 2 3" xfId="35119" xr:uid="{00000000-0005-0000-0000-000040890000}"/>
    <cellStyle name="Trial 2 2 2 3 2 3 2" xfId="35120" xr:uid="{00000000-0005-0000-0000-000041890000}"/>
    <cellStyle name="Trial 2 2 2 3 2 3 2 2" xfId="35121" xr:uid="{00000000-0005-0000-0000-000042890000}"/>
    <cellStyle name="Trial 2 2 2 3 2 3 2 3" xfId="35122" xr:uid="{00000000-0005-0000-0000-000043890000}"/>
    <cellStyle name="Trial 2 2 2 3 2 3 2 4" xfId="35123" xr:uid="{00000000-0005-0000-0000-000044890000}"/>
    <cellStyle name="Trial 2 2 2 3 2 3 2 5" xfId="35124" xr:uid="{00000000-0005-0000-0000-000045890000}"/>
    <cellStyle name="Trial 2 2 2 3 2 3 2 6" xfId="35125" xr:uid="{00000000-0005-0000-0000-000046890000}"/>
    <cellStyle name="Trial 2 2 2 3 2 3 3" xfId="35126" xr:uid="{00000000-0005-0000-0000-000047890000}"/>
    <cellStyle name="Trial 2 2 2 3 2 3 4" xfId="35127" xr:uid="{00000000-0005-0000-0000-000048890000}"/>
    <cellStyle name="Trial 2 2 2 3 2 3 5" xfId="35128" xr:uid="{00000000-0005-0000-0000-000049890000}"/>
    <cellStyle name="Trial 2 2 2 3 2 3 6" xfId="35129" xr:uid="{00000000-0005-0000-0000-00004A890000}"/>
    <cellStyle name="Trial 2 2 2 3 2 3 7" xfId="35130" xr:uid="{00000000-0005-0000-0000-00004B890000}"/>
    <cellStyle name="Trial 2 2 2 3 2 3 8" xfId="35131" xr:uid="{00000000-0005-0000-0000-00004C890000}"/>
    <cellStyle name="Trial 2 2 2 3 2 4" xfId="35132" xr:uid="{00000000-0005-0000-0000-00004D890000}"/>
    <cellStyle name="Trial 2 2 2 3 2 4 2" xfId="35133" xr:uid="{00000000-0005-0000-0000-00004E890000}"/>
    <cellStyle name="Trial 2 2 2 3 2 4 3" xfId="35134" xr:uid="{00000000-0005-0000-0000-00004F890000}"/>
    <cellStyle name="Trial 2 2 2 3 2 4 4" xfId="35135" xr:uid="{00000000-0005-0000-0000-000050890000}"/>
    <cellStyle name="Trial 2 2 2 3 2 4 5" xfId="35136" xr:uid="{00000000-0005-0000-0000-000051890000}"/>
    <cellStyle name="Trial 2 2 2 3 2 4 6" xfId="35137" xr:uid="{00000000-0005-0000-0000-000052890000}"/>
    <cellStyle name="Trial 2 2 2 3 2 5" xfId="35138" xr:uid="{00000000-0005-0000-0000-000053890000}"/>
    <cellStyle name="Trial 2 2 2 3 2 5 2" xfId="35139" xr:uid="{00000000-0005-0000-0000-000054890000}"/>
    <cellStyle name="Trial 2 2 2 3 2 5 3" xfId="35140" xr:uid="{00000000-0005-0000-0000-000055890000}"/>
    <cellStyle name="Trial 2 2 2 3 2 5 4" xfId="35141" xr:uid="{00000000-0005-0000-0000-000056890000}"/>
    <cellStyle name="Trial 2 2 2 3 2 5 5" xfId="35142" xr:uid="{00000000-0005-0000-0000-000057890000}"/>
    <cellStyle name="Trial 2 2 2 3 2 5 6" xfId="35143" xr:uid="{00000000-0005-0000-0000-000058890000}"/>
    <cellStyle name="Trial 2 2 2 3 2 6" xfId="35144" xr:uid="{00000000-0005-0000-0000-000059890000}"/>
    <cellStyle name="Trial 2 2 2 3 2 7" xfId="35145" xr:uid="{00000000-0005-0000-0000-00005A890000}"/>
    <cellStyle name="Trial 2 2 2 3 2 8" xfId="35146" xr:uid="{00000000-0005-0000-0000-00005B890000}"/>
    <cellStyle name="Trial 2 2 2 3 2 9" xfId="35147" xr:uid="{00000000-0005-0000-0000-00005C890000}"/>
    <cellStyle name="Trial 2 2 2 3 3" xfId="35148" xr:uid="{00000000-0005-0000-0000-00005D890000}"/>
    <cellStyle name="Trial 2 2 2 3 3 10" xfId="35149" xr:uid="{00000000-0005-0000-0000-00005E890000}"/>
    <cellStyle name="Trial 2 2 2 3 3 2" xfId="35150" xr:uid="{00000000-0005-0000-0000-00005F890000}"/>
    <cellStyle name="Trial 2 2 2 3 3 2 2" xfId="35151" xr:uid="{00000000-0005-0000-0000-000060890000}"/>
    <cellStyle name="Trial 2 2 2 3 3 2 2 2" xfId="35152" xr:uid="{00000000-0005-0000-0000-000061890000}"/>
    <cellStyle name="Trial 2 2 2 3 3 2 2 3" xfId="35153" xr:uid="{00000000-0005-0000-0000-000062890000}"/>
    <cellStyle name="Trial 2 2 2 3 3 2 2 4" xfId="35154" xr:uid="{00000000-0005-0000-0000-000063890000}"/>
    <cellStyle name="Trial 2 2 2 3 3 2 2 5" xfId="35155" xr:uid="{00000000-0005-0000-0000-000064890000}"/>
    <cellStyle name="Trial 2 2 2 3 3 2 2 6" xfId="35156" xr:uid="{00000000-0005-0000-0000-000065890000}"/>
    <cellStyle name="Trial 2 2 2 3 3 2 3" xfId="35157" xr:uid="{00000000-0005-0000-0000-000066890000}"/>
    <cellStyle name="Trial 2 2 2 3 3 2 4" xfId="35158" xr:uid="{00000000-0005-0000-0000-000067890000}"/>
    <cellStyle name="Trial 2 2 2 3 3 2 5" xfId="35159" xr:uid="{00000000-0005-0000-0000-000068890000}"/>
    <cellStyle name="Trial 2 2 2 3 3 2 6" xfId="35160" xr:uid="{00000000-0005-0000-0000-000069890000}"/>
    <cellStyle name="Trial 2 2 2 3 3 2 7" xfId="35161" xr:uid="{00000000-0005-0000-0000-00006A890000}"/>
    <cellStyle name="Trial 2 2 2 3 3 2 8" xfId="35162" xr:uid="{00000000-0005-0000-0000-00006B890000}"/>
    <cellStyle name="Trial 2 2 2 3 3 3" xfId="35163" xr:uid="{00000000-0005-0000-0000-00006C890000}"/>
    <cellStyle name="Trial 2 2 2 3 3 3 2" xfId="35164" xr:uid="{00000000-0005-0000-0000-00006D890000}"/>
    <cellStyle name="Trial 2 2 2 3 3 3 3" xfId="35165" xr:uid="{00000000-0005-0000-0000-00006E890000}"/>
    <cellStyle name="Trial 2 2 2 3 3 3 4" xfId="35166" xr:uid="{00000000-0005-0000-0000-00006F890000}"/>
    <cellStyle name="Trial 2 2 2 3 3 3 5" xfId="35167" xr:uid="{00000000-0005-0000-0000-000070890000}"/>
    <cellStyle name="Trial 2 2 2 3 3 3 6" xfId="35168" xr:uid="{00000000-0005-0000-0000-000071890000}"/>
    <cellStyle name="Trial 2 2 2 3 3 3 7" xfId="35169" xr:uid="{00000000-0005-0000-0000-000072890000}"/>
    <cellStyle name="Trial 2 2 2 3 3 4" xfId="35170" xr:uid="{00000000-0005-0000-0000-000073890000}"/>
    <cellStyle name="Trial 2 2 2 3 3 4 2" xfId="35171" xr:uid="{00000000-0005-0000-0000-000074890000}"/>
    <cellStyle name="Trial 2 2 2 3 3 4 3" xfId="35172" xr:uid="{00000000-0005-0000-0000-000075890000}"/>
    <cellStyle name="Trial 2 2 2 3 3 4 4" xfId="35173" xr:uid="{00000000-0005-0000-0000-000076890000}"/>
    <cellStyle name="Trial 2 2 2 3 3 4 5" xfId="35174" xr:uid="{00000000-0005-0000-0000-000077890000}"/>
    <cellStyle name="Trial 2 2 2 3 3 4 6" xfId="35175" xr:uid="{00000000-0005-0000-0000-000078890000}"/>
    <cellStyle name="Trial 2 2 2 3 3 5" xfId="35176" xr:uid="{00000000-0005-0000-0000-000079890000}"/>
    <cellStyle name="Trial 2 2 2 3 3 6" xfId="35177" xr:uid="{00000000-0005-0000-0000-00007A890000}"/>
    <cellStyle name="Trial 2 2 2 3 3 7" xfId="35178" xr:uid="{00000000-0005-0000-0000-00007B890000}"/>
    <cellStyle name="Trial 2 2 2 3 3 8" xfId="35179" xr:uid="{00000000-0005-0000-0000-00007C890000}"/>
    <cellStyle name="Trial 2 2 2 3 3 9" xfId="35180" xr:uid="{00000000-0005-0000-0000-00007D890000}"/>
    <cellStyle name="Trial 2 2 2 3 4" xfId="35181" xr:uid="{00000000-0005-0000-0000-00007E890000}"/>
    <cellStyle name="Trial 2 2 2 3 4 10" xfId="35182" xr:uid="{00000000-0005-0000-0000-00007F890000}"/>
    <cellStyle name="Trial 2 2 2 3 4 2" xfId="35183" xr:uid="{00000000-0005-0000-0000-000080890000}"/>
    <cellStyle name="Trial 2 2 2 3 4 2 2" xfId="35184" xr:uid="{00000000-0005-0000-0000-000081890000}"/>
    <cellStyle name="Trial 2 2 2 3 4 2 2 2" xfId="35185" xr:uid="{00000000-0005-0000-0000-000082890000}"/>
    <cellStyle name="Trial 2 2 2 3 4 2 2 3" xfId="35186" xr:uid="{00000000-0005-0000-0000-000083890000}"/>
    <cellStyle name="Trial 2 2 2 3 4 2 2 4" xfId="35187" xr:uid="{00000000-0005-0000-0000-000084890000}"/>
    <cellStyle name="Trial 2 2 2 3 4 2 2 5" xfId="35188" xr:uid="{00000000-0005-0000-0000-000085890000}"/>
    <cellStyle name="Trial 2 2 2 3 4 2 2 6" xfId="35189" xr:uid="{00000000-0005-0000-0000-000086890000}"/>
    <cellStyle name="Trial 2 2 2 3 4 2 3" xfId="35190" xr:uid="{00000000-0005-0000-0000-000087890000}"/>
    <cellStyle name="Trial 2 2 2 3 4 2 4" xfId="35191" xr:uid="{00000000-0005-0000-0000-000088890000}"/>
    <cellStyle name="Trial 2 2 2 3 4 2 5" xfId="35192" xr:uid="{00000000-0005-0000-0000-000089890000}"/>
    <cellStyle name="Trial 2 2 2 3 4 2 6" xfId="35193" xr:uid="{00000000-0005-0000-0000-00008A890000}"/>
    <cellStyle name="Trial 2 2 2 3 4 2 7" xfId="35194" xr:uid="{00000000-0005-0000-0000-00008B890000}"/>
    <cellStyle name="Trial 2 2 2 3 4 3" xfId="35195" xr:uid="{00000000-0005-0000-0000-00008C890000}"/>
    <cellStyle name="Trial 2 2 2 3 4 3 2" xfId="35196" xr:uid="{00000000-0005-0000-0000-00008D890000}"/>
    <cellStyle name="Trial 2 2 2 3 4 3 3" xfId="35197" xr:uid="{00000000-0005-0000-0000-00008E890000}"/>
    <cellStyle name="Trial 2 2 2 3 4 3 4" xfId="35198" xr:uid="{00000000-0005-0000-0000-00008F890000}"/>
    <cellStyle name="Trial 2 2 2 3 4 3 5" xfId="35199" xr:uid="{00000000-0005-0000-0000-000090890000}"/>
    <cellStyle name="Trial 2 2 2 3 4 3 6" xfId="35200" xr:uid="{00000000-0005-0000-0000-000091890000}"/>
    <cellStyle name="Trial 2 2 2 3 4 4" xfId="35201" xr:uid="{00000000-0005-0000-0000-000092890000}"/>
    <cellStyle name="Trial 2 2 2 3 4 4 2" xfId="35202" xr:uid="{00000000-0005-0000-0000-000093890000}"/>
    <cellStyle name="Trial 2 2 2 3 4 4 3" xfId="35203" xr:uid="{00000000-0005-0000-0000-000094890000}"/>
    <cellStyle name="Trial 2 2 2 3 4 4 4" xfId="35204" xr:uid="{00000000-0005-0000-0000-000095890000}"/>
    <cellStyle name="Trial 2 2 2 3 4 4 5" xfId="35205" xr:uid="{00000000-0005-0000-0000-000096890000}"/>
    <cellStyle name="Trial 2 2 2 3 4 4 6" xfId="35206" xr:uid="{00000000-0005-0000-0000-000097890000}"/>
    <cellStyle name="Trial 2 2 2 3 4 5" xfId="35207" xr:uid="{00000000-0005-0000-0000-000098890000}"/>
    <cellStyle name="Trial 2 2 2 3 4 6" xfId="35208" xr:uid="{00000000-0005-0000-0000-000099890000}"/>
    <cellStyle name="Trial 2 2 2 3 4 7" xfId="35209" xr:uid="{00000000-0005-0000-0000-00009A890000}"/>
    <cellStyle name="Trial 2 2 2 3 4 8" xfId="35210" xr:uid="{00000000-0005-0000-0000-00009B890000}"/>
    <cellStyle name="Trial 2 2 2 3 4 9" xfId="35211" xr:uid="{00000000-0005-0000-0000-00009C890000}"/>
    <cellStyle name="Trial 2 2 2 3 5" xfId="35212" xr:uid="{00000000-0005-0000-0000-00009D890000}"/>
    <cellStyle name="Trial 2 2 2 3 5 2" xfId="35213" xr:uid="{00000000-0005-0000-0000-00009E890000}"/>
    <cellStyle name="Trial 2 2 2 3 5 2 2" xfId="35214" xr:uid="{00000000-0005-0000-0000-00009F890000}"/>
    <cellStyle name="Trial 2 2 2 3 5 2 2 2" xfId="35215" xr:uid="{00000000-0005-0000-0000-0000A0890000}"/>
    <cellStyle name="Trial 2 2 2 3 5 2 2 3" xfId="35216" xr:uid="{00000000-0005-0000-0000-0000A1890000}"/>
    <cellStyle name="Trial 2 2 2 3 5 2 2 4" xfId="35217" xr:uid="{00000000-0005-0000-0000-0000A2890000}"/>
    <cellStyle name="Trial 2 2 2 3 5 2 2 5" xfId="35218" xr:uid="{00000000-0005-0000-0000-0000A3890000}"/>
    <cellStyle name="Trial 2 2 2 3 5 2 2 6" xfId="35219" xr:uid="{00000000-0005-0000-0000-0000A4890000}"/>
    <cellStyle name="Trial 2 2 2 3 5 2 3" xfId="35220" xr:uid="{00000000-0005-0000-0000-0000A5890000}"/>
    <cellStyle name="Trial 2 2 2 3 5 2 4" xfId="35221" xr:uid="{00000000-0005-0000-0000-0000A6890000}"/>
    <cellStyle name="Trial 2 2 2 3 5 2 5" xfId="35222" xr:uid="{00000000-0005-0000-0000-0000A7890000}"/>
    <cellStyle name="Trial 2 2 2 3 5 2 6" xfId="35223" xr:uid="{00000000-0005-0000-0000-0000A8890000}"/>
    <cellStyle name="Trial 2 2 2 3 5 2 7" xfId="35224" xr:uid="{00000000-0005-0000-0000-0000A9890000}"/>
    <cellStyle name="Trial 2 2 2 3 5 3" xfId="35225" xr:uid="{00000000-0005-0000-0000-0000AA890000}"/>
    <cellStyle name="Trial 2 2 2 3 5 3 2" xfId="35226" xr:uid="{00000000-0005-0000-0000-0000AB890000}"/>
    <cellStyle name="Trial 2 2 2 3 5 3 3" xfId="35227" xr:uid="{00000000-0005-0000-0000-0000AC890000}"/>
    <cellStyle name="Trial 2 2 2 3 5 3 4" xfId="35228" xr:uid="{00000000-0005-0000-0000-0000AD890000}"/>
    <cellStyle name="Trial 2 2 2 3 5 3 5" xfId="35229" xr:uid="{00000000-0005-0000-0000-0000AE890000}"/>
    <cellStyle name="Trial 2 2 2 3 5 3 6" xfId="35230" xr:uid="{00000000-0005-0000-0000-0000AF890000}"/>
    <cellStyle name="Trial 2 2 2 3 5 4" xfId="35231" xr:uid="{00000000-0005-0000-0000-0000B0890000}"/>
    <cellStyle name="Trial 2 2 2 3 5 5" xfId="35232" xr:uid="{00000000-0005-0000-0000-0000B1890000}"/>
    <cellStyle name="Trial 2 2 2 3 5 6" xfId="35233" xr:uid="{00000000-0005-0000-0000-0000B2890000}"/>
    <cellStyle name="Trial 2 2 2 3 5 7" xfId="35234" xr:uid="{00000000-0005-0000-0000-0000B3890000}"/>
    <cellStyle name="Trial 2 2 2 3 5 8" xfId="35235" xr:uid="{00000000-0005-0000-0000-0000B4890000}"/>
    <cellStyle name="Trial 2 2 2 3 5 9" xfId="35236" xr:uid="{00000000-0005-0000-0000-0000B5890000}"/>
    <cellStyle name="Trial 2 2 2 3 6" xfId="35237" xr:uid="{00000000-0005-0000-0000-0000B6890000}"/>
    <cellStyle name="Trial 2 2 2 3 6 2" xfId="35238" xr:uid="{00000000-0005-0000-0000-0000B7890000}"/>
    <cellStyle name="Trial 2 2 2 3 6 2 2" xfId="35239" xr:uid="{00000000-0005-0000-0000-0000B8890000}"/>
    <cellStyle name="Trial 2 2 2 3 6 2 2 2" xfId="35240" xr:uid="{00000000-0005-0000-0000-0000B9890000}"/>
    <cellStyle name="Trial 2 2 2 3 6 2 2 3" xfId="35241" xr:uid="{00000000-0005-0000-0000-0000BA890000}"/>
    <cellStyle name="Trial 2 2 2 3 6 2 2 4" xfId="35242" xr:uid="{00000000-0005-0000-0000-0000BB890000}"/>
    <cellStyle name="Trial 2 2 2 3 6 2 2 5" xfId="35243" xr:uid="{00000000-0005-0000-0000-0000BC890000}"/>
    <cellStyle name="Trial 2 2 2 3 6 2 2 6" xfId="35244" xr:uid="{00000000-0005-0000-0000-0000BD890000}"/>
    <cellStyle name="Trial 2 2 2 3 6 2 3" xfId="35245" xr:uid="{00000000-0005-0000-0000-0000BE890000}"/>
    <cellStyle name="Trial 2 2 2 3 6 2 4" xfId="35246" xr:uid="{00000000-0005-0000-0000-0000BF890000}"/>
    <cellStyle name="Trial 2 2 2 3 6 2 5" xfId="35247" xr:uid="{00000000-0005-0000-0000-0000C0890000}"/>
    <cellStyle name="Trial 2 2 2 3 6 2 6" xfId="35248" xr:uid="{00000000-0005-0000-0000-0000C1890000}"/>
    <cellStyle name="Trial 2 2 2 3 6 2 7" xfId="35249" xr:uid="{00000000-0005-0000-0000-0000C2890000}"/>
    <cellStyle name="Trial 2 2 2 3 6 3" xfId="35250" xr:uid="{00000000-0005-0000-0000-0000C3890000}"/>
    <cellStyle name="Trial 2 2 2 3 6 3 2" xfId="35251" xr:uid="{00000000-0005-0000-0000-0000C4890000}"/>
    <cellStyle name="Trial 2 2 2 3 6 3 3" xfId="35252" xr:uid="{00000000-0005-0000-0000-0000C5890000}"/>
    <cellStyle name="Trial 2 2 2 3 6 3 4" xfId="35253" xr:uid="{00000000-0005-0000-0000-0000C6890000}"/>
    <cellStyle name="Trial 2 2 2 3 6 3 5" xfId="35254" xr:uid="{00000000-0005-0000-0000-0000C7890000}"/>
    <cellStyle name="Trial 2 2 2 3 6 3 6" xfId="35255" xr:uid="{00000000-0005-0000-0000-0000C8890000}"/>
    <cellStyle name="Trial 2 2 2 3 6 4" xfId="35256" xr:uid="{00000000-0005-0000-0000-0000C9890000}"/>
    <cellStyle name="Trial 2 2 2 3 6 5" xfId="35257" xr:uid="{00000000-0005-0000-0000-0000CA890000}"/>
    <cellStyle name="Trial 2 2 2 3 6 6" xfId="35258" xr:uid="{00000000-0005-0000-0000-0000CB890000}"/>
    <cellStyle name="Trial 2 2 2 3 6 7" xfId="35259" xr:uid="{00000000-0005-0000-0000-0000CC890000}"/>
    <cellStyle name="Trial 2 2 2 3 6 8" xfId="35260" xr:uid="{00000000-0005-0000-0000-0000CD890000}"/>
    <cellStyle name="Trial 2 2 2 3 7" xfId="35261" xr:uid="{00000000-0005-0000-0000-0000CE890000}"/>
    <cellStyle name="Trial 2 2 2 3 7 2" xfId="35262" xr:uid="{00000000-0005-0000-0000-0000CF890000}"/>
    <cellStyle name="Trial 2 2 2 3 7 2 2" xfId="35263" xr:uid="{00000000-0005-0000-0000-0000D0890000}"/>
    <cellStyle name="Trial 2 2 2 3 7 2 3" xfId="35264" xr:uid="{00000000-0005-0000-0000-0000D1890000}"/>
    <cellStyle name="Trial 2 2 2 3 7 2 4" xfId="35265" xr:uid="{00000000-0005-0000-0000-0000D2890000}"/>
    <cellStyle name="Trial 2 2 2 3 7 2 5" xfId="35266" xr:uid="{00000000-0005-0000-0000-0000D3890000}"/>
    <cellStyle name="Trial 2 2 2 3 7 2 6" xfId="35267" xr:uid="{00000000-0005-0000-0000-0000D4890000}"/>
    <cellStyle name="Trial 2 2 2 3 7 3" xfId="35268" xr:uid="{00000000-0005-0000-0000-0000D5890000}"/>
    <cellStyle name="Trial 2 2 2 3 7 4" xfId="35269" xr:uid="{00000000-0005-0000-0000-0000D6890000}"/>
    <cellStyle name="Trial 2 2 2 3 7 5" xfId="35270" xr:uid="{00000000-0005-0000-0000-0000D7890000}"/>
    <cellStyle name="Trial 2 2 2 3 7 6" xfId="35271" xr:uid="{00000000-0005-0000-0000-0000D8890000}"/>
    <cellStyle name="Trial 2 2 2 3 7 7" xfId="35272" xr:uid="{00000000-0005-0000-0000-0000D9890000}"/>
    <cellStyle name="Trial 2 2 2 3 8" xfId="35273" xr:uid="{00000000-0005-0000-0000-0000DA890000}"/>
    <cellStyle name="Trial 2 2 2 3 8 2" xfId="35274" xr:uid="{00000000-0005-0000-0000-0000DB890000}"/>
    <cellStyle name="Trial 2 2 2 3 8 2 2" xfId="35275" xr:uid="{00000000-0005-0000-0000-0000DC890000}"/>
    <cellStyle name="Trial 2 2 2 3 8 2 3" xfId="35276" xr:uid="{00000000-0005-0000-0000-0000DD890000}"/>
    <cellStyle name="Trial 2 2 2 3 8 2 4" xfId="35277" xr:uid="{00000000-0005-0000-0000-0000DE890000}"/>
    <cellStyle name="Trial 2 2 2 3 8 2 5" xfId="35278" xr:uid="{00000000-0005-0000-0000-0000DF890000}"/>
    <cellStyle name="Trial 2 2 2 3 8 2 6" xfId="35279" xr:uid="{00000000-0005-0000-0000-0000E0890000}"/>
    <cellStyle name="Trial 2 2 2 3 8 3" xfId="35280" xr:uid="{00000000-0005-0000-0000-0000E1890000}"/>
    <cellStyle name="Trial 2 2 2 3 8 4" xfId="35281" xr:uid="{00000000-0005-0000-0000-0000E2890000}"/>
    <cellStyle name="Trial 2 2 2 3 8 5" xfId="35282" xr:uid="{00000000-0005-0000-0000-0000E3890000}"/>
    <cellStyle name="Trial 2 2 2 3 8 6" xfId="35283" xr:uid="{00000000-0005-0000-0000-0000E4890000}"/>
    <cellStyle name="Trial 2 2 2 3 8 7" xfId="35284" xr:uid="{00000000-0005-0000-0000-0000E5890000}"/>
    <cellStyle name="Trial 2 2 2 3 9" xfId="35285" xr:uid="{00000000-0005-0000-0000-0000E6890000}"/>
    <cellStyle name="Trial 2 2 2 3 9 2" xfId="35286" xr:uid="{00000000-0005-0000-0000-0000E7890000}"/>
    <cellStyle name="Trial 2 2 2 3 9 3" xfId="35287" xr:uid="{00000000-0005-0000-0000-0000E8890000}"/>
    <cellStyle name="Trial 2 2 2 3 9 4" xfId="35288" xr:uid="{00000000-0005-0000-0000-0000E9890000}"/>
    <cellStyle name="Trial 2 2 2 3 9 5" xfId="35289" xr:uid="{00000000-0005-0000-0000-0000EA890000}"/>
    <cellStyle name="Trial 2 2 2 3 9 6" xfId="35290" xr:uid="{00000000-0005-0000-0000-0000EB890000}"/>
    <cellStyle name="Trial 2 2 2 3 9 7" xfId="35291" xr:uid="{00000000-0005-0000-0000-0000EC890000}"/>
    <cellStyle name="Trial 2 2 2 30" xfId="35292" xr:uid="{00000000-0005-0000-0000-0000ED890000}"/>
    <cellStyle name="Trial 2 2 2 30 2" xfId="35293" xr:uid="{00000000-0005-0000-0000-0000EE890000}"/>
    <cellStyle name="Trial 2 2 2 30 3" xfId="35294" xr:uid="{00000000-0005-0000-0000-0000EF890000}"/>
    <cellStyle name="Trial 2 2 2 30 4" xfId="35295" xr:uid="{00000000-0005-0000-0000-0000F0890000}"/>
    <cellStyle name="Trial 2 2 2 30 5" xfId="35296" xr:uid="{00000000-0005-0000-0000-0000F1890000}"/>
    <cellStyle name="Trial 2 2 2 30 6" xfId="35297" xr:uid="{00000000-0005-0000-0000-0000F2890000}"/>
    <cellStyle name="Trial 2 2 2 30 7" xfId="35298" xr:uid="{00000000-0005-0000-0000-0000F3890000}"/>
    <cellStyle name="Trial 2 2 2 31" xfId="35299" xr:uid="{00000000-0005-0000-0000-0000F4890000}"/>
    <cellStyle name="Trial 2 2 2 31 2" xfId="35300" xr:uid="{00000000-0005-0000-0000-0000F5890000}"/>
    <cellStyle name="Trial 2 2 2 31 3" xfId="35301" xr:uid="{00000000-0005-0000-0000-0000F6890000}"/>
    <cellStyle name="Trial 2 2 2 31 4" xfId="35302" xr:uid="{00000000-0005-0000-0000-0000F7890000}"/>
    <cellStyle name="Trial 2 2 2 31 5" xfId="35303" xr:uid="{00000000-0005-0000-0000-0000F8890000}"/>
    <cellStyle name="Trial 2 2 2 31 6" xfId="35304" xr:uid="{00000000-0005-0000-0000-0000F9890000}"/>
    <cellStyle name="Trial 2 2 2 31 7" xfId="35305" xr:uid="{00000000-0005-0000-0000-0000FA890000}"/>
    <cellStyle name="Trial 2 2 2 32" xfId="35306" xr:uid="{00000000-0005-0000-0000-0000FB890000}"/>
    <cellStyle name="Trial 2 2 2 33" xfId="35307" xr:uid="{00000000-0005-0000-0000-0000FC890000}"/>
    <cellStyle name="Trial 2 2 2 34" xfId="35308" xr:uid="{00000000-0005-0000-0000-0000FD890000}"/>
    <cellStyle name="Trial 2 2 2 35" xfId="35309" xr:uid="{00000000-0005-0000-0000-0000FE890000}"/>
    <cellStyle name="Trial 2 2 2 36" xfId="35310" xr:uid="{00000000-0005-0000-0000-0000FF890000}"/>
    <cellStyle name="Trial 2 2 2 37" xfId="35311" xr:uid="{00000000-0005-0000-0000-0000008A0000}"/>
    <cellStyle name="Trial 2 2 2 38" xfId="35312" xr:uid="{00000000-0005-0000-0000-0000018A0000}"/>
    <cellStyle name="Trial 2 2 2 39" xfId="35313" xr:uid="{00000000-0005-0000-0000-0000028A0000}"/>
    <cellStyle name="Trial 2 2 2 4" xfId="35314" xr:uid="{00000000-0005-0000-0000-0000038A0000}"/>
    <cellStyle name="Trial 2 2 2 4 10" xfId="35315" xr:uid="{00000000-0005-0000-0000-0000048A0000}"/>
    <cellStyle name="Trial 2 2 2 4 11" xfId="35316" xr:uid="{00000000-0005-0000-0000-0000058A0000}"/>
    <cellStyle name="Trial 2 2 2 4 12" xfId="35317" xr:uid="{00000000-0005-0000-0000-0000068A0000}"/>
    <cellStyle name="Trial 2 2 2 4 13" xfId="35318" xr:uid="{00000000-0005-0000-0000-0000078A0000}"/>
    <cellStyle name="Trial 2 2 2 4 14" xfId="35319" xr:uid="{00000000-0005-0000-0000-0000088A0000}"/>
    <cellStyle name="Trial 2 2 2 4 15" xfId="35320" xr:uid="{00000000-0005-0000-0000-0000098A0000}"/>
    <cellStyle name="Trial 2 2 2 4 16" xfId="35321" xr:uid="{00000000-0005-0000-0000-00000A8A0000}"/>
    <cellStyle name="Trial 2 2 2 4 2" xfId="35322" xr:uid="{00000000-0005-0000-0000-00000B8A0000}"/>
    <cellStyle name="Trial 2 2 2 4 2 10" xfId="35323" xr:uid="{00000000-0005-0000-0000-00000C8A0000}"/>
    <cellStyle name="Trial 2 2 2 4 2 2" xfId="35324" xr:uid="{00000000-0005-0000-0000-00000D8A0000}"/>
    <cellStyle name="Trial 2 2 2 4 2 2 2" xfId="35325" xr:uid="{00000000-0005-0000-0000-00000E8A0000}"/>
    <cellStyle name="Trial 2 2 2 4 2 2 2 2" xfId="35326" xr:uid="{00000000-0005-0000-0000-00000F8A0000}"/>
    <cellStyle name="Trial 2 2 2 4 2 2 2 3" xfId="35327" xr:uid="{00000000-0005-0000-0000-0000108A0000}"/>
    <cellStyle name="Trial 2 2 2 4 2 2 2 4" xfId="35328" xr:uid="{00000000-0005-0000-0000-0000118A0000}"/>
    <cellStyle name="Trial 2 2 2 4 2 2 2 5" xfId="35329" xr:uid="{00000000-0005-0000-0000-0000128A0000}"/>
    <cellStyle name="Trial 2 2 2 4 2 2 2 6" xfId="35330" xr:uid="{00000000-0005-0000-0000-0000138A0000}"/>
    <cellStyle name="Trial 2 2 2 4 2 2 3" xfId="35331" xr:uid="{00000000-0005-0000-0000-0000148A0000}"/>
    <cellStyle name="Trial 2 2 2 4 2 2 4" xfId="35332" xr:uid="{00000000-0005-0000-0000-0000158A0000}"/>
    <cellStyle name="Trial 2 2 2 4 2 2 5" xfId="35333" xr:uid="{00000000-0005-0000-0000-0000168A0000}"/>
    <cellStyle name="Trial 2 2 2 4 2 2 6" xfId="35334" xr:uid="{00000000-0005-0000-0000-0000178A0000}"/>
    <cellStyle name="Trial 2 2 2 4 2 2 7" xfId="35335" xr:uid="{00000000-0005-0000-0000-0000188A0000}"/>
    <cellStyle name="Trial 2 2 2 4 2 2 8" xfId="35336" xr:uid="{00000000-0005-0000-0000-0000198A0000}"/>
    <cellStyle name="Trial 2 2 2 4 2 3" xfId="35337" xr:uid="{00000000-0005-0000-0000-00001A8A0000}"/>
    <cellStyle name="Trial 2 2 2 4 2 3 2" xfId="35338" xr:uid="{00000000-0005-0000-0000-00001B8A0000}"/>
    <cellStyle name="Trial 2 2 2 4 2 3 3" xfId="35339" xr:uid="{00000000-0005-0000-0000-00001C8A0000}"/>
    <cellStyle name="Trial 2 2 2 4 2 3 4" xfId="35340" xr:uid="{00000000-0005-0000-0000-00001D8A0000}"/>
    <cellStyle name="Trial 2 2 2 4 2 3 5" xfId="35341" xr:uid="{00000000-0005-0000-0000-00001E8A0000}"/>
    <cellStyle name="Trial 2 2 2 4 2 3 6" xfId="35342" xr:uid="{00000000-0005-0000-0000-00001F8A0000}"/>
    <cellStyle name="Trial 2 2 2 4 2 3 7" xfId="35343" xr:uid="{00000000-0005-0000-0000-0000208A0000}"/>
    <cellStyle name="Trial 2 2 2 4 2 3 8" xfId="35344" xr:uid="{00000000-0005-0000-0000-0000218A0000}"/>
    <cellStyle name="Trial 2 2 2 4 2 4" xfId="35345" xr:uid="{00000000-0005-0000-0000-0000228A0000}"/>
    <cellStyle name="Trial 2 2 2 4 2 5" xfId="35346" xr:uid="{00000000-0005-0000-0000-0000238A0000}"/>
    <cellStyle name="Trial 2 2 2 4 2 6" xfId="35347" xr:uid="{00000000-0005-0000-0000-0000248A0000}"/>
    <cellStyle name="Trial 2 2 2 4 2 7" xfId="35348" xr:uid="{00000000-0005-0000-0000-0000258A0000}"/>
    <cellStyle name="Trial 2 2 2 4 2 8" xfId="35349" xr:uid="{00000000-0005-0000-0000-0000268A0000}"/>
    <cellStyle name="Trial 2 2 2 4 2 9" xfId="35350" xr:uid="{00000000-0005-0000-0000-0000278A0000}"/>
    <cellStyle name="Trial 2 2 2 4 3" xfId="35351" xr:uid="{00000000-0005-0000-0000-0000288A0000}"/>
    <cellStyle name="Trial 2 2 2 4 3 10" xfId="35352" xr:uid="{00000000-0005-0000-0000-0000298A0000}"/>
    <cellStyle name="Trial 2 2 2 4 3 2" xfId="35353" xr:uid="{00000000-0005-0000-0000-00002A8A0000}"/>
    <cellStyle name="Trial 2 2 2 4 3 2 2" xfId="35354" xr:uid="{00000000-0005-0000-0000-00002B8A0000}"/>
    <cellStyle name="Trial 2 2 2 4 3 2 3" xfId="35355" xr:uid="{00000000-0005-0000-0000-00002C8A0000}"/>
    <cellStyle name="Trial 2 2 2 4 3 2 4" xfId="35356" xr:uid="{00000000-0005-0000-0000-00002D8A0000}"/>
    <cellStyle name="Trial 2 2 2 4 3 2 5" xfId="35357" xr:uid="{00000000-0005-0000-0000-00002E8A0000}"/>
    <cellStyle name="Trial 2 2 2 4 3 2 6" xfId="35358" xr:uid="{00000000-0005-0000-0000-00002F8A0000}"/>
    <cellStyle name="Trial 2 2 2 4 3 2 7" xfId="35359" xr:uid="{00000000-0005-0000-0000-0000308A0000}"/>
    <cellStyle name="Trial 2 2 2 4 3 3" xfId="35360" xr:uid="{00000000-0005-0000-0000-0000318A0000}"/>
    <cellStyle name="Trial 2 2 2 4 3 3 2" xfId="35361" xr:uid="{00000000-0005-0000-0000-0000328A0000}"/>
    <cellStyle name="Trial 2 2 2 4 3 3 3" xfId="35362" xr:uid="{00000000-0005-0000-0000-0000338A0000}"/>
    <cellStyle name="Trial 2 2 2 4 3 3 4" xfId="35363" xr:uid="{00000000-0005-0000-0000-0000348A0000}"/>
    <cellStyle name="Trial 2 2 2 4 3 3 5" xfId="35364" xr:uid="{00000000-0005-0000-0000-0000358A0000}"/>
    <cellStyle name="Trial 2 2 2 4 3 3 6" xfId="35365" xr:uid="{00000000-0005-0000-0000-0000368A0000}"/>
    <cellStyle name="Trial 2 2 2 4 3 3 7" xfId="35366" xr:uid="{00000000-0005-0000-0000-0000378A0000}"/>
    <cellStyle name="Trial 2 2 2 4 3 4" xfId="35367" xr:uid="{00000000-0005-0000-0000-0000388A0000}"/>
    <cellStyle name="Trial 2 2 2 4 3 5" xfId="35368" xr:uid="{00000000-0005-0000-0000-0000398A0000}"/>
    <cellStyle name="Trial 2 2 2 4 3 6" xfId="35369" xr:uid="{00000000-0005-0000-0000-00003A8A0000}"/>
    <cellStyle name="Trial 2 2 2 4 3 7" xfId="35370" xr:uid="{00000000-0005-0000-0000-00003B8A0000}"/>
    <cellStyle name="Trial 2 2 2 4 3 8" xfId="35371" xr:uid="{00000000-0005-0000-0000-00003C8A0000}"/>
    <cellStyle name="Trial 2 2 2 4 3 9" xfId="35372" xr:uid="{00000000-0005-0000-0000-00003D8A0000}"/>
    <cellStyle name="Trial 2 2 2 4 4" xfId="35373" xr:uid="{00000000-0005-0000-0000-00003E8A0000}"/>
    <cellStyle name="Trial 2 2 2 4 4 2" xfId="35374" xr:uid="{00000000-0005-0000-0000-00003F8A0000}"/>
    <cellStyle name="Trial 2 2 2 4 4 2 2" xfId="35375" xr:uid="{00000000-0005-0000-0000-0000408A0000}"/>
    <cellStyle name="Trial 2 2 2 4 4 2 3" xfId="35376" xr:uid="{00000000-0005-0000-0000-0000418A0000}"/>
    <cellStyle name="Trial 2 2 2 4 4 2 4" xfId="35377" xr:uid="{00000000-0005-0000-0000-0000428A0000}"/>
    <cellStyle name="Trial 2 2 2 4 4 2 5" xfId="35378" xr:uid="{00000000-0005-0000-0000-0000438A0000}"/>
    <cellStyle name="Trial 2 2 2 4 4 2 6" xfId="35379" xr:uid="{00000000-0005-0000-0000-0000448A0000}"/>
    <cellStyle name="Trial 2 2 2 4 4 3" xfId="35380" xr:uid="{00000000-0005-0000-0000-0000458A0000}"/>
    <cellStyle name="Trial 2 2 2 4 4 4" xfId="35381" xr:uid="{00000000-0005-0000-0000-0000468A0000}"/>
    <cellStyle name="Trial 2 2 2 4 4 5" xfId="35382" xr:uid="{00000000-0005-0000-0000-0000478A0000}"/>
    <cellStyle name="Trial 2 2 2 4 4 6" xfId="35383" xr:uid="{00000000-0005-0000-0000-0000488A0000}"/>
    <cellStyle name="Trial 2 2 2 4 4 7" xfId="35384" xr:uid="{00000000-0005-0000-0000-0000498A0000}"/>
    <cellStyle name="Trial 2 2 2 4 4 8" xfId="35385" xr:uid="{00000000-0005-0000-0000-00004A8A0000}"/>
    <cellStyle name="Trial 2 2 2 4 5" xfId="35386" xr:uid="{00000000-0005-0000-0000-00004B8A0000}"/>
    <cellStyle name="Trial 2 2 2 4 5 2" xfId="35387" xr:uid="{00000000-0005-0000-0000-00004C8A0000}"/>
    <cellStyle name="Trial 2 2 2 4 5 3" xfId="35388" xr:uid="{00000000-0005-0000-0000-00004D8A0000}"/>
    <cellStyle name="Trial 2 2 2 4 5 4" xfId="35389" xr:uid="{00000000-0005-0000-0000-00004E8A0000}"/>
    <cellStyle name="Trial 2 2 2 4 5 5" xfId="35390" xr:uid="{00000000-0005-0000-0000-00004F8A0000}"/>
    <cellStyle name="Trial 2 2 2 4 5 6" xfId="35391" xr:uid="{00000000-0005-0000-0000-0000508A0000}"/>
    <cellStyle name="Trial 2 2 2 4 5 7" xfId="35392" xr:uid="{00000000-0005-0000-0000-0000518A0000}"/>
    <cellStyle name="Trial 2 2 2 4 6" xfId="35393" xr:uid="{00000000-0005-0000-0000-0000528A0000}"/>
    <cellStyle name="Trial 2 2 2 4 6 2" xfId="35394" xr:uid="{00000000-0005-0000-0000-0000538A0000}"/>
    <cellStyle name="Trial 2 2 2 4 6 3" xfId="35395" xr:uid="{00000000-0005-0000-0000-0000548A0000}"/>
    <cellStyle name="Trial 2 2 2 4 6 4" xfId="35396" xr:uid="{00000000-0005-0000-0000-0000558A0000}"/>
    <cellStyle name="Trial 2 2 2 4 6 5" xfId="35397" xr:uid="{00000000-0005-0000-0000-0000568A0000}"/>
    <cellStyle name="Trial 2 2 2 4 6 6" xfId="35398" xr:uid="{00000000-0005-0000-0000-0000578A0000}"/>
    <cellStyle name="Trial 2 2 2 4 6 7" xfId="35399" xr:uid="{00000000-0005-0000-0000-0000588A0000}"/>
    <cellStyle name="Trial 2 2 2 4 7" xfId="35400" xr:uid="{00000000-0005-0000-0000-0000598A0000}"/>
    <cellStyle name="Trial 2 2 2 4 7 2" xfId="35401" xr:uid="{00000000-0005-0000-0000-00005A8A0000}"/>
    <cellStyle name="Trial 2 2 2 4 7 3" xfId="35402" xr:uid="{00000000-0005-0000-0000-00005B8A0000}"/>
    <cellStyle name="Trial 2 2 2 4 7 4" xfId="35403" xr:uid="{00000000-0005-0000-0000-00005C8A0000}"/>
    <cellStyle name="Trial 2 2 2 4 7 5" xfId="35404" xr:uid="{00000000-0005-0000-0000-00005D8A0000}"/>
    <cellStyle name="Trial 2 2 2 4 7 6" xfId="35405" xr:uid="{00000000-0005-0000-0000-00005E8A0000}"/>
    <cellStyle name="Trial 2 2 2 4 7 7" xfId="35406" xr:uid="{00000000-0005-0000-0000-00005F8A0000}"/>
    <cellStyle name="Trial 2 2 2 4 8" xfId="35407" xr:uid="{00000000-0005-0000-0000-0000608A0000}"/>
    <cellStyle name="Trial 2 2 2 4 8 2" xfId="35408" xr:uid="{00000000-0005-0000-0000-0000618A0000}"/>
    <cellStyle name="Trial 2 2 2 4 8 3" xfId="35409" xr:uid="{00000000-0005-0000-0000-0000628A0000}"/>
    <cellStyle name="Trial 2 2 2 4 8 4" xfId="35410" xr:uid="{00000000-0005-0000-0000-0000638A0000}"/>
    <cellStyle name="Trial 2 2 2 4 8 5" xfId="35411" xr:uid="{00000000-0005-0000-0000-0000648A0000}"/>
    <cellStyle name="Trial 2 2 2 4 8 6" xfId="35412" xr:uid="{00000000-0005-0000-0000-0000658A0000}"/>
    <cellStyle name="Trial 2 2 2 4 8 7" xfId="35413" xr:uid="{00000000-0005-0000-0000-0000668A0000}"/>
    <cellStyle name="Trial 2 2 2 4 9" xfId="35414" xr:uid="{00000000-0005-0000-0000-0000678A0000}"/>
    <cellStyle name="Trial 2 2 2 4 9 2" xfId="35415" xr:uid="{00000000-0005-0000-0000-0000688A0000}"/>
    <cellStyle name="Trial 2 2 2 4 9 3" xfId="35416" xr:uid="{00000000-0005-0000-0000-0000698A0000}"/>
    <cellStyle name="Trial 2 2 2 4 9 4" xfId="35417" xr:uid="{00000000-0005-0000-0000-00006A8A0000}"/>
    <cellStyle name="Trial 2 2 2 4 9 5" xfId="35418" xr:uid="{00000000-0005-0000-0000-00006B8A0000}"/>
    <cellStyle name="Trial 2 2 2 4 9 6" xfId="35419" xr:uid="{00000000-0005-0000-0000-00006C8A0000}"/>
    <cellStyle name="Trial 2 2 2 4 9 7" xfId="35420" xr:uid="{00000000-0005-0000-0000-00006D8A0000}"/>
    <cellStyle name="Trial 2 2 2 40" xfId="35421" xr:uid="{00000000-0005-0000-0000-00006E8A0000}"/>
    <cellStyle name="Trial 2 2 2 5" xfId="35422" xr:uid="{00000000-0005-0000-0000-00006F8A0000}"/>
    <cellStyle name="Trial 2 2 2 5 10" xfId="35423" xr:uid="{00000000-0005-0000-0000-0000708A0000}"/>
    <cellStyle name="Trial 2 2 2 5 11" xfId="35424" xr:uid="{00000000-0005-0000-0000-0000718A0000}"/>
    <cellStyle name="Trial 2 2 2 5 12" xfId="35425" xr:uid="{00000000-0005-0000-0000-0000728A0000}"/>
    <cellStyle name="Trial 2 2 2 5 13" xfId="35426" xr:uid="{00000000-0005-0000-0000-0000738A0000}"/>
    <cellStyle name="Trial 2 2 2 5 14" xfId="35427" xr:uid="{00000000-0005-0000-0000-0000748A0000}"/>
    <cellStyle name="Trial 2 2 2 5 2" xfId="35428" xr:uid="{00000000-0005-0000-0000-0000758A0000}"/>
    <cellStyle name="Trial 2 2 2 5 2 10" xfId="35429" xr:uid="{00000000-0005-0000-0000-0000768A0000}"/>
    <cellStyle name="Trial 2 2 2 5 2 2" xfId="35430" xr:uid="{00000000-0005-0000-0000-0000778A0000}"/>
    <cellStyle name="Trial 2 2 2 5 2 2 2" xfId="35431" xr:uid="{00000000-0005-0000-0000-0000788A0000}"/>
    <cellStyle name="Trial 2 2 2 5 2 2 2 2" xfId="35432" xr:uid="{00000000-0005-0000-0000-0000798A0000}"/>
    <cellStyle name="Trial 2 2 2 5 2 2 2 3" xfId="35433" xr:uid="{00000000-0005-0000-0000-00007A8A0000}"/>
    <cellStyle name="Trial 2 2 2 5 2 2 2 4" xfId="35434" xr:uid="{00000000-0005-0000-0000-00007B8A0000}"/>
    <cellStyle name="Trial 2 2 2 5 2 2 2 5" xfId="35435" xr:uid="{00000000-0005-0000-0000-00007C8A0000}"/>
    <cellStyle name="Trial 2 2 2 5 2 2 2 6" xfId="35436" xr:uid="{00000000-0005-0000-0000-00007D8A0000}"/>
    <cellStyle name="Trial 2 2 2 5 2 2 3" xfId="35437" xr:uid="{00000000-0005-0000-0000-00007E8A0000}"/>
    <cellStyle name="Trial 2 2 2 5 2 2 4" xfId="35438" xr:uid="{00000000-0005-0000-0000-00007F8A0000}"/>
    <cellStyle name="Trial 2 2 2 5 2 2 5" xfId="35439" xr:uid="{00000000-0005-0000-0000-0000808A0000}"/>
    <cellStyle name="Trial 2 2 2 5 2 2 6" xfId="35440" xr:uid="{00000000-0005-0000-0000-0000818A0000}"/>
    <cellStyle name="Trial 2 2 2 5 2 2 7" xfId="35441" xr:uid="{00000000-0005-0000-0000-0000828A0000}"/>
    <cellStyle name="Trial 2 2 2 5 2 2 8" xfId="35442" xr:uid="{00000000-0005-0000-0000-0000838A0000}"/>
    <cellStyle name="Trial 2 2 2 5 2 3" xfId="35443" xr:uid="{00000000-0005-0000-0000-0000848A0000}"/>
    <cellStyle name="Trial 2 2 2 5 2 3 2" xfId="35444" xr:uid="{00000000-0005-0000-0000-0000858A0000}"/>
    <cellStyle name="Trial 2 2 2 5 2 3 3" xfId="35445" xr:uid="{00000000-0005-0000-0000-0000868A0000}"/>
    <cellStyle name="Trial 2 2 2 5 2 3 4" xfId="35446" xr:uid="{00000000-0005-0000-0000-0000878A0000}"/>
    <cellStyle name="Trial 2 2 2 5 2 3 5" xfId="35447" xr:uid="{00000000-0005-0000-0000-0000888A0000}"/>
    <cellStyle name="Trial 2 2 2 5 2 3 6" xfId="35448" xr:uid="{00000000-0005-0000-0000-0000898A0000}"/>
    <cellStyle name="Trial 2 2 2 5 2 3 7" xfId="35449" xr:uid="{00000000-0005-0000-0000-00008A8A0000}"/>
    <cellStyle name="Trial 2 2 2 5 2 3 8" xfId="35450" xr:uid="{00000000-0005-0000-0000-00008B8A0000}"/>
    <cellStyle name="Trial 2 2 2 5 2 4" xfId="35451" xr:uid="{00000000-0005-0000-0000-00008C8A0000}"/>
    <cellStyle name="Trial 2 2 2 5 2 5" xfId="35452" xr:uid="{00000000-0005-0000-0000-00008D8A0000}"/>
    <cellStyle name="Trial 2 2 2 5 2 6" xfId="35453" xr:uid="{00000000-0005-0000-0000-00008E8A0000}"/>
    <cellStyle name="Trial 2 2 2 5 2 7" xfId="35454" xr:uid="{00000000-0005-0000-0000-00008F8A0000}"/>
    <cellStyle name="Trial 2 2 2 5 2 8" xfId="35455" xr:uid="{00000000-0005-0000-0000-0000908A0000}"/>
    <cellStyle name="Trial 2 2 2 5 2 9" xfId="35456" xr:uid="{00000000-0005-0000-0000-0000918A0000}"/>
    <cellStyle name="Trial 2 2 2 5 3" xfId="35457" xr:uid="{00000000-0005-0000-0000-0000928A0000}"/>
    <cellStyle name="Trial 2 2 2 5 3 2" xfId="35458" xr:uid="{00000000-0005-0000-0000-0000938A0000}"/>
    <cellStyle name="Trial 2 2 2 5 3 2 2" xfId="35459" xr:uid="{00000000-0005-0000-0000-0000948A0000}"/>
    <cellStyle name="Trial 2 2 2 5 3 2 3" xfId="35460" xr:uid="{00000000-0005-0000-0000-0000958A0000}"/>
    <cellStyle name="Trial 2 2 2 5 3 2 4" xfId="35461" xr:uid="{00000000-0005-0000-0000-0000968A0000}"/>
    <cellStyle name="Trial 2 2 2 5 3 2 5" xfId="35462" xr:uid="{00000000-0005-0000-0000-0000978A0000}"/>
    <cellStyle name="Trial 2 2 2 5 3 2 6" xfId="35463" xr:uid="{00000000-0005-0000-0000-0000988A0000}"/>
    <cellStyle name="Trial 2 2 2 5 3 2 7" xfId="35464" xr:uid="{00000000-0005-0000-0000-0000998A0000}"/>
    <cellStyle name="Trial 2 2 2 5 3 3" xfId="35465" xr:uid="{00000000-0005-0000-0000-00009A8A0000}"/>
    <cellStyle name="Trial 2 2 2 5 3 4" xfId="35466" xr:uid="{00000000-0005-0000-0000-00009B8A0000}"/>
    <cellStyle name="Trial 2 2 2 5 3 5" xfId="35467" xr:uid="{00000000-0005-0000-0000-00009C8A0000}"/>
    <cellStyle name="Trial 2 2 2 5 3 6" xfId="35468" xr:uid="{00000000-0005-0000-0000-00009D8A0000}"/>
    <cellStyle name="Trial 2 2 2 5 3 7" xfId="35469" xr:uid="{00000000-0005-0000-0000-00009E8A0000}"/>
    <cellStyle name="Trial 2 2 2 5 3 8" xfId="35470" xr:uid="{00000000-0005-0000-0000-00009F8A0000}"/>
    <cellStyle name="Trial 2 2 2 5 3 9" xfId="35471" xr:uid="{00000000-0005-0000-0000-0000A08A0000}"/>
    <cellStyle name="Trial 2 2 2 5 4" xfId="35472" xr:uid="{00000000-0005-0000-0000-0000A18A0000}"/>
    <cellStyle name="Trial 2 2 2 5 4 2" xfId="35473" xr:uid="{00000000-0005-0000-0000-0000A28A0000}"/>
    <cellStyle name="Trial 2 2 2 5 4 3" xfId="35474" xr:uid="{00000000-0005-0000-0000-0000A38A0000}"/>
    <cellStyle name="Trial 2 2 2 5 4 4" xfId="35475" xr:uid="{00000000-0005-0000-0000-0000A48A0000}"/>
    <cellStyle name="Trial 2 2 2 5 4 5" xfId="35476" xr:uid="{00000000-0005-0000-0000-0000A58A0000}"/>
    <cellStyle name="Trial 2 2 2 5 4 6" xfId="35477" xr:uid="{00000000-0005-0000-0000-0000A68A0000}"/>
    <cellStyle name="Trial 2 2 2 5 4 7" xfId="35478" xr:uid="{00000000-0005-0000-0000-0000A78A0000}"/>
    <cellStyle name="Trial 2 2 2 5 4 8" xfId="35479" xr:uid="{00000000-0005-0000-0000-0000A88A0000}"/>
    <cellStyle name="Trial 2 2 2 5 5" xfId="35480" xr:uid="{00000000-0005-0000-0000-0000A98A0000}"/>
    <cellStyle name="Trial 2 2 2 5 5 2" xfId="35481" xr:uid="{00000000-0005-0000-0000-0000AA8A0000}"/>
    <cellStyle name="Trial 2 2 2 5 5 3" xfId="35482" xr:uid="{00000000-0005-0000-0000-0000AB8A0000}"/>
    <cellStyle name="Trial 2 2 2 5 5 4" xfId="35483" xr:uid="{00000000-0005-0000-0000-0000AC8A0000}"/>
    <cellStyle name="Trial 2 2 2 5 5 5" xfId="35484" xr:uid="{00000000-0005-0000-0000-0000AD8A0000}"/>
    <cellStyle name="Trial 2 2 2 5 5 6" xfId="35485" xr:uid="{00000000-0005-0000-0000-0000AE8A0000}"/>
    <cellStyle name="Trial 2 2 2 5 5 7" xfId="35486" xr:uid="{00000000-0005-0000-0000-0000AF8A0000}"/>
    <cellStyle name="Trial 2 2 2 5 6" xfId="35487" xr:uid="{00000000-0005-0000-0000-0000B08A0000}"/>
    <cellStyle name="Trial 2 2 2 5 6 2" xfId="35488" xr:uid="{00000000-0005-0000-0000-0000B18A0000}"/>
    <cellStyle name="Trial 2 2 2 5 6 3" xfId="35489" xr:uid="{00000000-0005-0000-0000-0000B28A0000}"/>
    <cellStyle name="Trial 2 2 2 5 6 4" xfId="35490" xr:uid="{00000000-0005-0000-0000-0000B38A0000}"/>
    <cellStyle name="Trial 2 2 2 5 6 5" xfId="35491" xr:uid="{00000000-0005-0000-0000-0000B48A0000}"/>
    <cellStyle name="Trial 2 2 2 5 6 6" xfId="35492" xr:uid="{00000000-0005-0000-0000-0000B58A0000}"/>
    <cellStyle name="Trial 2 2 2 5 6 7" xfId="35493" xr:uid="{00000000-0005-0000-0000-0000B68A0000}"/>
    <cellStyle name="Trial 2 2 2 5 7" xfId="35494" xr:uid="{00000000-0005-0000-0000-0000B78A0000}"/>
    <cellStyle name="Trial 2 2 2 5 7 2" xfId="35495" xr:uid="{00000000-0005-0000-0000-0000B88A0000}"/>
    <cellStyle name="Trial 2 2 2 5 7 3" xfId="35496" xr:uid="{00000000-0005-0000-0000-0000B98A0000}"/>
    <cellStyle name="Trial 2 2 2 5 7 4" xfId="35497" xr:uid="{00000000-0005-0000-0000-0000BA8A0000}"/>
    <cellStyle name="Trial 2 2 2 5 7 5" xfId="35498" xr:uid="{00000000-0005-0000-0000-0000BB8A0000}"/>
    <cellStyle name="Trial 2 2 2 5 7 6" xfId="35499" xr:uid="{00000000-0005-0000-0000-0000BC8A0000}"/>
    <cellStyle name="Trial 2 2 2 5 7 7" xfId="35500" xr:uid="{00000000-0005-0000-0000-0000BD8A0000}"/>
    <cellStyle name="Trial 2 2 2 5 8" xfId="35501" xr:uid="{00000000-0005-0000-0000-0000BE8A0000}"/>
    <cellStyle name="Trial 2 2 2 5 9" xfId="35502" xr:uid="{00000000-0005-0000-0000-0000BF8A0000}"/>
    <cellStyle name="Trial 2 2 2 6" xfId="35503" xr:uid="{00000000-0005-0000-0000-0000C08A0000}"/>
    <cellStyle name="Trial 2 2 2 6 10" xfId="35504" xr:uid="{00000000-0005-0000-0000-0000C18A0000}"/>
    <cellStyle name="Trial 2 2 2 6 11" xfId="35505" xr:uid="{00000000-0005-0000-0000-0000C28A0000}"/>
    <cellStyle name="Trial 2 2 2 6 2" xfId="35506" xr:uid="{00000000-0005-0000-0000-0000C38A0000}"/>
    <cellStyle name="Trial 2 2 2 6 2 10" xfId="35507" xr:uid="{00000000-0005-0000-0000-0000C48A0000}"/>
    <cellStyle name="Trial 2 2 2 6 2 2" xfId="35508" xr:uid="{00000000-0005-0000-0000-0000C58A0000}"/>
    <cellStyle name="Trial 2 2 2 6 2 2 2" xfId="35509" xr:uid="{00000000-0005-0000-0000-0000C68A0000}"/>
    <cellStyle name="Trial 2 2 2 6 2 2 2 2" xfId="35510" xr:uid="{00000000-0005-0000-0000-0000C78A0000}"/>
    <cellStyle name="Trial 2 2 2 6 2 2 2 3" xfId="35511" xr:uid="{00000000-0005-0000-0000-0000C88A0000}"/>
    <cellStyle name="Trial 2 2 2 6 2 2 2 4" xfId="35512" xr:uid="{00000000-0005-0000-0000-0000C98A0000}"/>
    <cellStyle name="Trial 2 2 2 6 2 2 2 5" xfId="35513" xr:uid="{00000000-0005-0000-0000-0000CA8A0000}"/>
    <cellStyle name="Trial 2 2 2 6 2 2 2 6" xfId="35514" xr:uid="{00000000-0005-0000-0000-0000CB8A0000}"/>
    <cellStyle name="Trial 2 2 2 6 2 2 3" xfId="35515" xr:uid="{00000000-0005-0000-0000-0000CC8A0000}"/>
    <cellStyle name="Trial 2 2 2 6 2 2 4" xfId="35516" xr:uid="{00000000-0005-0000-0000-0000CD8A0000}"/>
    <cellStyle name="Trial 2 2 2 6 2 2 5" xfId="35517" xr:uid="{00000000-0005-0000-0000-0000CE8A0000}"/>
    <cellStyle name="Trial 2 2 2 6 2 2 6" xfId="35518" xr:uid="{00000000-0005-0000-0000-0000CF8A0000}"/>
    <cellStyle name="Trial 2 2 2 6 2 2 7" xfId="35519" xr:uid="{00000000-0005-0000-0000-0000D08A0000}"/>
    <cellStyle name="Trial 2 2 2 6 2 2 8" xfId="35520" xr:uid="{00000000-0005-0000-0000-0000D18A0000}"/>
    <cellStyle name="Trial 2 2 2 6 2 3" xfId="35521" xr:uid="{00000000-0005-0000-0000-0000D28A0000}"/>
    <cellStyle name="Trial 2 2 2 6 2 3 2" xfId="35522" xr:uid="{00000000-0005-0000-0000-0000D38A0000}"/>
    <cellStyle name="Trial 2 2 2 6 2 3 3" xfId="35523" xr:uid="{00000000-0005-0000-0000-0000D48A0000}"/>
    <cellStyle name="Trial 2 2 2 6 2 3 4" xfId="35524" xr:uid="{00000000-0005-0000-0000-0000D58A0000}"/>
    <cellStyle name="Trial 2 2 2 6 2 3 5" xfId="35525" xr:uid="{00000000-0005-0000-0000-0000D68A0000}"/>
    <cellStyle name="Trial 2 2 2 6 2 3 6" xfId="35526" xr:uid="{00000000-0005-0000-0000-0000D78A0000}"/>
    <cellStyle name="Trial 2 2 2 6 2 3 7" xfId="35527" xr:uid="{00000000-0005-0000-0000-0000D88A0000}"/>
    <cellStyle name="Trial 2 2 2 6 2 3 8" xfId="35528" xr:uid="{00000000-0005-0000-0000-0000D98A0000}"/>
    <cellStyle name="Trial 2 2 2 6 2 4" xfId="35529" xr:uid="{00000000-0005-0000-0000-0000DA8A0000}"/>
    <cellStyle name="Trial 2 2 2 6 2 5" xfId="35530" xr:uid="{00000000-0005-0000-0000-0000DB8A0000}"/>
    <cellStyle name="Trial 2 2 2 6 2 6" xfId="35531" xr:uid="{00000000-0005-0000-0000-0000DC8A0000}"/>
    <cellStyle name="Trial 2 2 2 6 2 7" xfId="35532" xr:uid="{00000000-0005-0000-0000-0000DD8A0000}"/>
    <cellStyle name="Trial 2 2 2 6 2 8" xfId="35533" xr:uid="{00000000-0005-0000-0000-0000DE8A0000}"/>
    <cellStyle name="Trial 2 2 2 6 2 9" xfId="35534" xr:uid="{00000000-0005-0000-0000-0000DF8A0000}"/>
    <cellStyle name="Trial 2 2 2 6 3" xfId="35535" xr:uid="{00000000-0005-0000-0000-0000E08A0000}"/>
    <cellStyle name="Trial 2 2 2 6 3 2" xfId="35536" xr:uid="{00000000-0005-0000-0000-0000E18A0000}"/>
    <cellStyle name="Trial 2 2 2 6 3 2 2" xfId="35537" xr:uid="{00000000-0005-0000-0000-0000E28A0000}"/>
    <cellStyle name="Trial 2 2 2 6 3 2 3" xfId="35538" xr:uid="{00000000-0005-0000-0000-0000E38A0000}"/>
    <cellStyle name="Trial 2 2 2 6 3 2 4" xfId="35539" xr:uid="{00000000-0005-0000-0000-0000E48A0000}"/>
    <cellStyle name="Trial 2 2 2 6 3 2 5" xfId="35540" xr:uid="{00000000-0005-0000-0000-0000E58A0000}"/>
    <cellStyle name="Trial 2 2 2 6 3 2 6" xfId="35541" xr:uid="{00000000-0005-0000-0000-0000E68A0000}"/>
    <cellStyle name="Trial 2 2 2 6 3 3" xfId="35542" xr:uid="{00000000-0005-0000-0000-0000E78A0000}"/>
    <cellStyle name="Trial 2 2 2 6 3 4" xfId="35543" xr:uid="{00000000-0005-0000-0000-0000E88A0000}"/>
    <cellStyle name="Trial 2 2 2 6 3 5" xfId="35544" xr:uid="{00000000-0005-0000-0000-0000E98A0000}"/>
    <cellStyle name="Trial 2 2 2 6 3 6" xfId="35545" xr:uid="{00000000-0005-0000-0000-0000EA8A0000}"/>
    <cellStyle name="Trial 2 2 2 6 3 7" xfId="35546" xr:uid="{00000000-0005-0000-0000-0000EB8A0000}"/>
    <cellStyle name="Trial 2 2 2 6 3 8" xfId="35547" xr:uid="{00000000-0005-0000-0000-0000EC8A0000}"/>
    <cellStyle name="Trial 2 2 2 6 3 9" xfId="35548" xr:uid="{00000000-0005-0000-0000-0000ED8A0000}"/>
    <cellStyle name="Trial 2 2 2 6 4" xfId="35549" xr:uid="{00000000-0005-0000-0000-0000EE8A0000}"/>
    <cellStyle name="Trial 2 2 2 6 4 2" xfId="35550" xr:uid="{00000000-0005-0000-0000-0000EF8A0000}"/>
    <cellStyle name="Trial 2 2 2 6 4 3" xfId="35551" xr:uid="{00000000-0005-0000-0000-0000F08A0000}"/>
    <cellStyle name="Trial 2 2 2 6 4 4" xfId="35552" xr:uid="{00000000-0005-0000-0000-0000F18A0000}"/>
    <cellStyle name="Trial 2 2 2 6 4 5" xfId="35553" xr:uid="{00000000-0005-0000-0000-0000F28A0000}"/>
    <cellStyle name="Trial 2 2 2 6 4 6" xfId="35554" xr:uid="{00000000-0005-0000-0000-0000F38A0000}"/>
    <cellStyle name="Trial 2 2 2 6 4 7" xfId="35555" xr:uid="{00000000-0005-0000-0000-0000F48A0000}"/>
    <cellStyle name="Trial 2 2 2 6 4 8" xfId="35556" xr:uid="{00000000-0005-0000-0000-0000F58A0000}"/>
    <cellStyle name="Trial 2 2 2 6 5" xfId="35557" xr:uid="{00000000-0005-0000-0000-0000F68A0000}"/>
    <cellStyle name="Trial 2 2 2 6 5 2" xfId="35558" xr:uid="{00000000-0005-0000-0000-0000F78A0000}"/>
    <cellStyle name="Trial 2 2 2 6 5 3" xfId="35559" xr:uid="{00000000-0005-0000-0000-0000F88A0000}"/>
    <cellStyle name="Trial 2 2 2 6 5 4" xfId="35560" xr:uid="{00000000-0005-0000-0000-0000F98A0000}"/>
    <cellStyle name="Trial 2 2 2 6 5 5" xfId="35561" xr:uid="{00000000-0005-0000-0000-0000FA8A0000}"/>
    <cellStyle name="Trial 2 2 2 6 5 6" xfId="35562" xr:uid="{00000000-0005-0000-0000-0000FB8A0000}"/>
    <cellStyle name="Trial 2 2 2 6 6" xfId="35563" xr:uid="{00000000-0005-0000-0000-0000FC8A0000}"/>
    <cellStyle name="Trial 2 2 2 6 7" xfId="35564" xr:uid="{00000000-0005-0000-0000-0000FD8A0000}"/>
    <cellStyle name="Trial 2 2 2 6 8" xfId="35565" xr:uid="{00000000-0005-0000-0000-0000FE8A0000}"/>
    <cellStyle name="Trial 2 2 2 6 9" xfId="35566" xr:uid="{00000000-0005-0000-0000-0000FF8A0000}"/>
    <cellStyle name="Trial 2 2 2 7" xfId="35567" xr:uid="{00000000-0005-0000-0000-0000008B0000}"/>
    <cellStyle name="Trial 2 2 2 7 10" xfId="35568" xr:uid="{00000000-0005-0000-0000-0000018B0000}"/>
    <cellStyle name="Trial 2 2 2 7 11" xfId="35569" xr:uid="{00000000-0005-0000-0000-0000028B0000}"/>
    <cellStyle name="Trial 2 2 2 7 2" xfId="35570" xr:uid="{00000000-0005-0000-0000-0000038B0000}"/>
    <cellStyle name="Trial 2 2 2 7 2 10" xfId="35571" xr:uid="{00000000-0005-0000-0000-0000048B0000}"/>
    <cellStyle name="Trial 2 2 2 7 2 2" xfId="35572" xr:uid="{00000000-0005-0000-0000-0000058B0000}"/>
    <cellStyle name="Trial 2 2 2 7 2 2 2" xfId="35573" xr:uid="{00000000-0005-0000-0000-0000068B0000}"/>
    <cellStyle name="Trial 2 2 2 7 2 2 2 2" xfId="35574" xr:uid="{00000000-0005-0000-0000-0000078B0000}"/>
    <cellStyle name="Trial 2 2 2 7 2 2 2 3" xfId="35575" xr:uid="{00000000-0005-0000-0000-0000088B0000}"/>
    <cellStyle name="Trial 2 2 2 7 2 2 2 4" xfId="35576" xr:uid="{00000000-0005-0000-0000-0000098B0000}"/>
    <cellStyle name="Trial 2 2 2 7 2 2 2 5" xfId="35577" xr:uid="{00000000-0005-0000-0000-00000A8B0000}"/>
    <cellStyle name="Trial 2 2 2 7 2 2 2 6" xfId="35578" xr:uid="{00000000-0005-0000-0000-00000B8B0000}"/>
    <cellStyle name="Trial 2 2 2 7 2 2 3" xfId="35579" xr:uid="{00000000-0005-0000-0000-00000C8B0000}"/>
    <cellStyle name="Trial 2 2 2 7 2 2 4" xfId="35580" xr:uid="{00000000-0005-0000-0000-00000D8B0000}"/>
    <cellStyle name="Trial 2 2 2 7 2 2 5" xfId="35581" xr:uid="{00000000-0005-0000-0000-00000E8B0000}"/>
    <cellStyle name="Trial 2 2 2 7 2 2 6" xfId="35582" xr:uid="{00000000-0005-0000-0000-00000F8B0000}"/>
    <cellStyle name="Trial 2 2 2 7 2 2 7" xfId="35583" xr:uid="{00000000-0005-0000-0000-0000108B0000}"/>
    <cellStyle name="Trial 2 2 2 7 2 2 8" xfId="35584" xr:uid="{00000000-0005-0000-0000-0000118B0000}"/>
    <cellStyle name="Trial 2 2 2 7 2 3" xfId="35585" xr:uid="{00000000-0005-0000-0000-0000128B0000}"/>
    <cellStyle name="Trial 2 2 2 7 2 3 2" xfId="35586" xr:uid="{00000000-0005-0000-0000-0000138B0000}"/>
    <cellStyle name="Trial 2 2 2 7 2 3 3" xfId="35587" xr:uid="{00000000-0005-0000-0000-0000148B0000}"/>
    <cellStyle name="Trial 2 2 2 7 2 3 4" xfId="35588" xr:uid="{00000000-0005-0000-0000-0000158B0000}"/>
    <cellStyle name="Trial 2 2 2 7 2 3 5" xfId="35589" xr:uid="{00000000-0005-0000-0000-0000168B0000}"/>
    <cellStyle name="Trial 2 2 2 7 2 3 6" xfId="35590" xr:uid="{00000000-0005-0000-0000-0000178B0000}"/>
    <cellStyle name="Trial 2 2 2 7 2 3 7" xfId="35591" xr:uid="{00000000-0005-0000-0000-0000188B0000}"/>
    <cellStyle name="Trial 2 2 2 7 2 3 8" xfId="35592" xr:uid="{00000000-0005-0000-0000-0000198B0000}"/>
    <cellStyle name="Trial 2 2 2 7 2 4" xfId="35593" xr:uid="{00000000-0005-0000-0000-00001A8B0000}"/>
    <cellStyle name="Trial 2 2 2 7 2 5" xfId="35594" xr:uid="{00000000-0005-0000-0000-00001B8B0000}"/>
    <cellStyle name="Trial 2 2 2 7 2 6" xfId="35595" xr:uid="{00000000-0005-0000-0000-00001C8B0000}"/>
    <cellStyle name="Trial 2 2 2 7 2 7" xfId="35596" xr:uid="{00000000-0005-0000-0000-00001D8B0000}"/>
    <cellStyle name="Trial 2 2 2 7 2 8" xfId="35597" xr:uid="{00000000-0005-0000-0000-00001E8B0000}"/>
    <cellStyle name="Trial 2 2 2 7 2 9" xfId="35598" xr:uid="{00000000-0005-0000-0000-00001F8B0000}"/>
    <cellStyle name="Trial 2 2 2 7 3" xfId="35599" xr:uid="{00000000-0005-0000-0000-0000208B0000}"/>
    <cellStyle name="Trial 2 2 2 7 3 2" xfId="35600" xr:uid="{00000000-0005-0000-0000-0000218B0000}"/>
    <cellStyle name="Trial 2 2 2 7 3 2 2" xfId="35601" xr:uid="{00000000-0005-0000-0000-0000228B0000}"/>
    <cellStyle name="Trial 2 2 2 7 3 2 3" xfId="35602" xr:uid="{00000000-0005-0000-0000-0000238B0000}"/>
    <cellStyle name="Trial 2 2 2 7 3 2 4" xfId="35603" xr:uid="{00000000-0005-0000-0000-0000248B0000}"/>
    <cellStyle name="Trial 2 2 2 7 3 2 5" xfId="35604" xr:uid="{00000000-0005-0000-0000-0000258B0000}"/>
    <cellStyle name="Trial 2 2 2 7 3 2 6" xfId="35605" xr:uid="{00000000-0005-0000-0000-0000268B0000}"/>
    <cellStyle name="Trial 2 2 2 7 3 3" xfId="35606" xr:uid="{00000000-0005-0000-0000-0000278B0000}"/>
    <cellStyle name="Trial 2 2 2 7 3 4" xfId="35607" xr:uid="{00000000-0005-0000-0000-0000288B0000}"/>
    <cellStyle name="Trial 2 2 2 7 3 5" xfId="35608" xr:uid="{00000000-0005-0000-0000-0000298B0000}"/>
    <cellStyle name="Trial 2 2 2 7 3 6" xfId="35609" xr:uid="{00000000-0005-0000-0000-00002A8B0000}"/>
    <cellStyle name="Trial 2 2 2 7 3 7" xfId="35610" xr:uid="{00000000-0005-0000-0000-00002B8B0000}"/>
    <cellStyle name="Trial 2 2 2 7 3 8" xfId="35611" xr:uid="{00000000-0005-0000-0000-00002C8B0000}"/>
    <cellStyle name="Trial 2 2 2 7 3 9" xfId="35612" xr:uid="{00000000-0005-0000-0000-00002D8B0000}"/>
    <cellStyle name="Trial 2 2 2 7 4" xfId="35613" xr:uid="{00000000-0005-0000-0000-00002E8B0000}"/>
    <cellStyle name="Trial 2 2 2 7 4 2" xfId="35614" xr:uid="{00000000-0005-0000-0000-00002F8B0000}"/>
    <cellStyle name="Trial 2 2 2 7 4 3" xfId="35615" xr:uid="{00000000-0005-0000-0000-0000308B0000}"/>
    <cellStyle name="Trial 2 2 2 7 4 4" xfId="35616" xr:uid="{00000000-0005-0000-0000-0000318B0000}"/>
    <cellStyle name="Trial 2 2 2 7 4 5" xfId="35617" xr:uid="{00000000-0005-0000-0000-0000328B0000}"/>
    <cellStyle name="Trial 2 2 2 7 4 6" xfId="35618" xr:uid="{00000000-0005-0000-0000-0000338B0000}"/>
    <cellStyle name="Trial 2 2 2 7 4 7" xfId="35619" xr:uid="{00000000-0005-0000-0000-0000348B0000}"/>
    <cellStyle name="Trial 2 2 2 7 4 8" xfId="35620" xr:uid="{00000000-0005-0000-0000-0000358B0000}"/>
    <cellStyle name="Trial 2 2 2 7 5" xfId="35621" xr:uid="{00000000-0005-0000-0000-0000368B0000}"/>
    <cellStyle name="Trial 2 2 2 7 5 2" xfId="35622" xr:uid="{00000000-0005-0000-0000-0000378B0000}"/>
    <cellStyle name="Trial 2 2 2 7 5 3" xfId="35623" xr:uid="{00000000-0005-0000-0000-0000388B0000}"/>
    <cellStyle name="Trial 2 2 2 7 5 4" xfId="35624" xr:uid="{00000000-0005-0000-0000-0000398B0000}"/>
    <cellStyle name="Trial 2 2 2 7 5 5" xfId="35625" xr:uid="{00000000-0005-0000-0000-00003A8B0000}"/>
    <cellStyle name="Trial 2 2 2 7 5 6" xfId="35626" xr:uid="{00000000-0005-0000-0000-00003B8B0000}"/>
    <cellStyle name="Trial 2 2 2 7 6" xfId="35627" xr:uid="{00000000-0005-0000-0000-00003C8B0000}"/>
    <cellStyle name="Trial 2 2 2 7 7" xfId="35628" xr:uid="{00000000-0005-0000-0000-00003D8B0000}"/>
    <cellStyle name="Trial 2 2 2 7 8" xfId="35629" xr:uid="{00000000-0005-0000-0000-00003E8B0000}"/>
    <cellStyle name="Trial 2 2 2 7 9" xfId="35630" xr:uid="{00000000-0005-0000-0000-00003F8B0000}"/>
    <cellStyle name="Trial 2 2 2 8" xfId="35631" xr:uid="{00000000-0005-0000-0000-0000408B0000}"/>
    <cellStyle name="Trial 2 2 2 8 10" xfId="35632" xr:uid="{00000000-0005-0000-0000-0000418B0000}"/>
    <cellStyle name="Trial 2 2 2 8 11" xfId="35633" xr:uid="{00000000-0005-0000-0000-0000428B0000}"/>
    <cellStyle name="Trial 2 2 2 8 12" xfId="35634" xr:uid="{00000000-0005-0000-0000-0000438B0000}"/>
    <cellStyle name="Trial 2 2 2 8 2" xfId="35635" xr:uid="{00000000-0005-0000-0000-0000448B0000}"/>
    <cellStyle name="Trial 2 2 2 8 2 10" xfId="35636" xr:uid="{00000000-0005-0000-0000-0000458B0000}"/>
    <cellStyle name="Trial 2 2 2 8 2 2" xfId="35637" xr:uid="{00000000-0005-0000-0000-0000468B0000}"/>
    <cellStyle name="Trial 2 2 2 8 2 2 2" xfId="35638" xr:uid="{00000000-0005-0000-0000-0000478B0000}"/>
    <cellStyle name="Trial 2 2 2 8 2 2 2 2" xfId="35639" xr:uid="{00000000-0005-0000-0000-0000488B0000}"/>
    <cellStyle name="Trial 2 2 2 8 2 2 2 3" xfId="35640" xr:uid="{00000000-0005-0000-0000-0000498B0000}"/>
    <cellStyle name="Trial 2 2 2 8 2 2 2 4" xfId="35641" xr:uid="{00000000-0005-0000-0000-00004A8B0000}"/>
    <cellStyle name="Trial 2 2 2 8 2 2 2 5" xfId="35642" xr:uid="{00000000-0005-0000-0000-00004B8B0000}"/>
    <cellStyle name="Trial 2 2 2 8 2 2 2 6" xfId="35643" xr:uid="{00000000-0005-0000-0000-00004C8B0000}"/>
    <cellStyle name="Trial 2 2 2 8 2 2 3" xfId="35644" xr:uid="{00000000-0005-0000-0000-00004D8B0000}"/>
    <cellStyle name="Trial 2 2 2 8 2 2 4" xfId="35645" xr:uid="{00000000-0005-0000-0000-00004E8B0000}"/>
    <cellStyle name="Trial 2 2 2 8 2 2 5" xfId="35646" xr:uid="{00000000-0005-0000-0000-00004F8B0000}"/>
    <cellStyle name="Trial 2 2 2 8 2 2 6" xfId="35647" xr:uid="{00000000-0005-0000-0000-0000508B0000}"/>
    <cellStyle name="Trial 2 2 2 8 2 2 7" xfId="35648" xr:uid="{00000000-0005-0000-0000-0000518B0000}"/>
    <cellStyle name="Trial 2 2 2 8 2 2 8" xfId="35649" xr:uid="{00000000-0005-0000-0000-0000528B0000}"/>
    <cellStyle name="Trial 2 2 2 8 2 3" xfId="35650" xr:uid="{00000000-0005-0000-0000-0000538B0000}"/>
    <cellStyle name="Trial 2 2 2 8 2 3 2" xfId="35651" xr:uid="{00000000-0005-0000-0000-0000548B0000}"/>
    <cellStyle name="Trial 2 2 2 8 2 3 3" xfId="35652" xr:uid="{00000000-0005-0000-0000-0000558B0000}"/>
    <cellStyle name="Trial 2 2 2 8 2 3 4" xfId="35653" xr:uid="{00000000-0005-0000-0000-0000568B0000}"/>
    <cellStyle name="Trial 2 2 2 8 2 3 5" xfId="35654" xr:uid="{00000000-0005-0000-0000-0000578B0000}"/>
    <cellStyle name="Trial 2 2 2 8 2 3 6" xfId="35655" xr:uid="{00000000-0005-0000-0000-0000588B0000}"/>
    <cellStyle name="Trial 2 2 2 8 2 3 7" xfId="35656" xr:uid="{00000000-0005-0000-0000-0000598B0000}"/>
    <cellStyle name="Trial 2 2 2 8 2 3 8" xfId="35657" xr:uid="{00000000-0005-0000-0000-00005A8B0000}"/>
    <cellStyle name="Trial 2 2 2 8 2 4" xfId="35658" xr:uid="{00000000-0005-0000-0000-00005B8B0000}"/>
    <cellStyle name="Trial 2 2 2 8 2 5" xfId="35659" xr:uid="{00000000-0005-0000-0000-00005C8B0000}"/>
    <cellStyle name="Trial 2 2 2 8 2 6" xfId="35660" xr:uid="{00000000-0005-0000-0000-00005D8B0000}"/>
    <cellStyle name="Trial 2 2 2 8 2 7" xfId="35661" xr:uid="{00000000-0005-0000-0000-00005E8B0000}"/>
    <cellStyle name="Trial 2 2 2 8 2 8" xfId="35662" xr:uid="{00000000-0005-0000-0000-00005F8B0000}"/>
    <cellStyle name="Trial 2 2 2 8 2 9" xfId="35663" xr:uid="{00000000-0005-0000-0000-0000608B0000}"/>
    <cellStyle name="Trial 2 2 2 8 3" xfId="35664" xr:uid="{00000000-0005-0000-0000-0000618B0000}"/>
    <cellStyle name="Trial 2 2 2 8 3 2" xfId="35665" xr:uid="{00000000-0005-0000-0000-0000628B0000}"/>
    <cellStyle name="Trial 2 2 2 8 3 2 2" xfId="35666" xr:uid="{00000000-0005-0000-0000-0000638B0000}"/>
    <cellStyle name="Trial 2 2 2 8 3 2 3" xfId="35667" xr:uid="{00000000-0005-0000-0000-0000648B0000}"/>
    <cellStyle name="Trial 2 2 2 8 3 2 4" xfId="35668" xr:uid="{00000000-0005-0000-0000-0000658B0000}"/>
    <cellStyle name="Trial 2 2 2 8 3 2 5" xfId="35669" xr:uid="{00000000-0005-0000-0000-0000668B0000}"/>
    <cellStyle name="Trial 2 2 2 8 3 2 6" xfId="35670" xr:uid="{00000000-0005-0000-0000-0000678B0000}"/>
    <cellStyle name="Trial 2 2 2 8 3 3" xfId="35671" xr:uid="{00000000-0005-0000-0000-0000688B0000}"/>
    <cellStyle name="Trial 2 2 2 8 3 4" xfId="35672" xr:uid="{00000000-0005-0000-0000-0000698B0000}"/>
    <cellStyle name="Trial 2 2 2 8 3 5" xfId="35673" xr:uid="{00000000-0005-0000-0000-00006A8B0000}"/>
    <cellStyle name="Trial 2 2 2 8 3 6" xfId="35674" xr:uid="{00000000-0005-0000-0000-00006B8B0000}"/>
    <cellStyle name="Trial 2 2 2 8 3 7" xfId="35675" xr:uid="{00000000-0005-0000-0000-00006C8B0000}"/>
    <cellStyle name="Trial 2 2 2 8 3 8" xfId="35676" xr:uid="{00000000-0005-0000-0000-00006D8B0000}"/>
    <cellStyle name="Trial 2 2 2 8 3 9" xfId="35677" xr:uid="{00000000-0005-0000-0000-00006E8B0000}"/>
    <cellStyle name="Trial 2 2 2 8 4" xfId="35678" xr:uid="{00000000-0005-0000-0000-00006F8B0000}"/>
    <cellStyle name="Trial 2 2 2 8 4 2" xfId="35679" xr:uid="{00000000-0005-0000-0000-0000708B0000}"/>
    <cellStyle name="Trial 2 2 2 8 4 3" xfId="35680" xr:uid="{00000000-0005-0000-0000-0000718B0000}"/>
    <cellStyle name="Trial 2 2 2 8 4 4" xfId="35681" xr:uid="{00000000-0005-0000-0000-0000728B0000}"/>
    <cellStyle name="Trial 2 2 2 8 4 5" xfId="35682" xr:uid="{00000000-0005-0000-0000-0000738B0000}"/>
    <cellStyle name="Trial 2 2 2 8 4 6" xfId="35683" xr:uid="{00000000-0005-0000-0000-0000748B0000}"/>
    <cellStyle name="Trial 2 2 2 8 4 7" xfId="35684" xr:uid="{00000000-0005-0000-0000-0000758B0000}"/>
    <cellStyle name="Trial 2 2 2 8 4 8" xfId="35685" xr:uid="{00000000-0005-0000-0000-0000768B0000}"/>
    <cellStyle name="Trial 2 2 2 8 5" xfId="35686" xr:uid="{00000000-0005-0000-0000-0000778B0000}"/>
    <cellStyle name="Trial 2 2 2 8 5 2" xfId="35687" xr:uid="{00000000-0005-0000-0000-0000788B0000}"/>
    <cellStyle name="Trial 2 2 2 8 5 3" xfId="35688" xr:uid="{00000000-0005-0000-0000-0000798B0000}"/>
    <cellStyle name="Trial 2 2 2 8 5 4" xfId="35689" xr:uid="{00000000-0005-0000-0000-00007A8B0000}"/>
    <cellStyle name="Trial 2 2 2 8 5 5" xfId="35690" xr:uid="{00000000-0005-0000-0000-00007B8B0000}"/>
    <cellStyle name="Trial 2 2 2 8 5 6" xfId="35691" xr:uid="{00000000-0005-0000-0000-00007C8B0000}"/>
    <cellStyle name="Trial 2 2 2 8 6" xfId="35692" xr:uid="{00000000-0005-0000-0000-00007D8B0000}"/>
    <cellStyle name="Trial 2 2 2 8 7" xfId="35693" xr:uid="{00000000-0005-0000-0000-00007E8B0000}"/>
    <cellStyle name="Trial 2 2 2 8 8" xfId="35694" xr:uid="{00000000-0005-0000-0000-00007F8B0000}"/>
    <cellStyle name="Trial 2 2 2 8 9" xfId="35695" xr:uid="{00000000-0005-0000-0000-0000808B0000}"/>
    <cellStyle name="Trial 2 2 2 9" xfId="35696" xr:uid="{00000000-0005-0000-0000-0000818B0000}"/>
    <cellStyle name="Trial 2 2 2 9 10" xfId="35697" xr:uid="{00000000-0005-0000-0000-0000828B0000}"/>
    <cellStyle name="Trial 2 2 2 9 11" xfId="35698" xr:uid="{00000000-0005-0000-0000-0000838B0000}"/>
    <cellStyle name="Trial 2 2 2 9 2" xfId="35699" xr:uid="{00000000-0005-0000-0000-0000848B0000}"/>
    <cellStyle name="Trial 2 2 2 9 2 10" xfId="35700" xr:uid="{00000000-0005-0000-0000-0000858B0000}"/>
    <cellStyle name="Trial 2 2 2 9 2 2" xfId="35701" xr:uid="{00000000-0005-0000-0000-0000868B0000}"/>
    <cellStyle name="Trial 2 2 2 9 2 2 2" xfId="35702" xr:uid="{00000000-0005-0000-0000-0000878B0000}"/>
    <cellStyle name="Trial 2 2 2 9 2 2 3" xfId="35703" xr:uid="{00000000-0005-0000-0000-0000888B0000}"/>
    <cellStyle name="Trial 2 2 2 9 2 2 4" xfId="35704" xr:uid="{00000000-0005-0000-0000-0000898B0000}"/>
    <cellStyle name="Trial 2 2 2 9 2 2 5" xfId="35705" xr:uid="{00000000-0005-0000-0000-00008A8B0000}"/>
    <cellStyle name="Trial 2 2 2 9 2 2 6" xfId="35706" xr:uid="{00000000-0005-0000-0000-00008B8B0000}"/>
    <cellStyle name="Trial 2 2 2 9 2 3" xfId="35707" xr:uid="{00000000-0005-0000-0000-00008C8B0000}"/>
    <cellStyle name="Trial 2 2 2 9 2 3 2" xfId="35708" xr:uid="{00000000-0005-0000-0000-00008D8B0000}"/>
    <cellStyle name="Trial 2 2 2 9 2 3 3" xfId="35709" xr:uid="{00000000-0005-0000-0000-00008E8B0000}"/>
    <cellStyle name="Trial 2 2 2 9 2 3 4" xfId="35710" xr:uid="{00000000-0005-0000-0000-00008F8B0000}"/>
    <cellStyle name="Trial 2 2 2 9 2 3 5" xfId="35711" xr:uid="{00000000-0005-0000-0000-0000908B0000}"/>
    <cellStyle name="Trial 2 2 2 9 2 3 6" xfId="35712" xr:uid="{00000000-0005-0000-0000-0000918B0000}"/>
    <cellStyle name="Trial 2 2 2 9 2 4" xfId="35713" xr:uid="{00000000-0005-0000-0000-0000928B0000}"/>
    <cellStyle name="Trial 2 2 2 9 2 5" xfId="35714" xr:uid="{00000000-0005-0000-0000-0000938B0000}"/>
    <cellStyle name="Trial 2 2 2 9 2 6" xfId="35715" xr:uid="{00000000-0005-0000-0000-0000948B0000}"/>
    <cellStyle name="Trial 2 2 2 9 2 7" xfId="35716" xr:uid="{00000000-0005-0000-0000-0000958B0000}"/>
    <cellStyle name="Trial 2 2 2 9 2 8" xfId="35717" xr:uid="{00000000-0005-0000-0000-0000968B0000}"/>
    <cellStyle name="Trial 2 2 2 9 2 9" xfId="35718" xr:uid="{00000000-0005-0000-0000-0000978B0000}"/>
    <cellStyle name="Trial 2 2 2 9 3" xfId="35719" xr:uid="{00000000-0005-0000-0000-0000988B0000}"/>
    <cellStyle name="Trial 2 2 2 9 3 2" xfId="35720" xr:uid="{00000000-0005-0000-0000-0000998B0000}"/>
    <cellStyle name="Trial 2 2 2 9 3 3" xfId="35721" xr:uid="{00000000-0005-0000-0000-00009A8B0000}"/>
    <cellStyle name="Trial 2 2 2 9 3 4" xfId="35722" xr:uid="{00000000-0005-0000-0000-00009B8B0000}"/>
    <cellStyle name="Trial 2 2 2 9 3 5" xfId="35723" xr:uid="{00000000-0005-0000-0000-00009C8B0000}"/>
    <cellStyle name="Trial 2 2 2 9 3 6" xfId="35724" xr:uid="{00000000-0005-0000-0000-00009D8B0000}"/>
    <cellStyle name="Trial 2 2 2 9 3 7" xfId="35725" xr:uid="{00000000-0005-0000-0000-00009E8B0000}"/>
    <cellStyle name="Trial 2 2 2 9 3 8" xfId="35726" xr:uid="{00000000-0005-0000-0000-00009F8B0000}"/>
    <cellStyle name="Trial 2 2 2 9 3 9" xfId="35727" xr:uid="{00000000-0005-0000-0000-0000A08B0000}"/>
    <cellStyle name="Trial 2 2 2 9 4" xfId="35728" xr:uid="{00000000-0005-0000-0000-0000A18B0000}"/>
    <cellStyle name="Trial 2 2 2 9 4 2" xfId="35729" xr:uid="{00000000-0005-0000-0000-0000A28B0000}"/>
    <cellStyle name="Trial 2 2 2 9 4 3" xfId="35730" xr:uid="{00000000-0005-0000-0000-0000A38B0000}"/>
    <cellStyle name="Trial 2 2 2 9 4 4" xfId="35731" xr:uid="{00000000-0005-0000-0000-0000A48B0000}"/>
    <cellStyle name="Trial 2 2 2 9 4 5" xfId="35732" xr:uid="{00000000-0005-0000-0000-0000A58B0000}"/>
    <cellStyle name="Trial 2 2 2 9 4 6" xfId="35733" xr:uid="{00000000-0005-0000-0000-0000A68B0000}"/>
    <cellStyle name="Trial 2 2 2 9 4 7" xfId="35734" xr:uid="{00000000-0005-0000-0000-0000A78B0000}"/>
    <cellStyle name="Trial 2 2 2 9 4 8" xfId="35735" xr:uid="{00000000-0005-0000-0000-0000A88B0000}"/>
    <cellStyle name="Trial 2 2 2 9 5" xfId="35736" xr:uid="{00000000-0005-0000-0000-0000A98B0000}"/>
    <cellStyle name="Trial 2 2 2 9 6" xfId="35737" xr:uid="{00000000-0005-0000-0000-0000AA8B0000}"/>
    <cellStyle name="Trial 2 2 2 9 7" xfId="35738" xr:uid="{00000000-0005-0000-0000-0000AB8B0000}"/>
    <cellStyle name="Trial 2 2 2 9 8" xfId="35739" xr:uid="{00000000-0005-0000-0000-0000AC8B0000}"/>
    <cellStyle name="Trial 2 2 2 9 9" xfId="35740" xr:uid="{00000000-0005-0000-0000-0000AD8B0000}"/>
    <cellStyle name="Trial 2 2 3" xfId="35741" xr:uid="{00000000-0005-0000-0000-0000AE8B0000}"/>
    <cellStyle name="Trial 2 2 3 10" xfId="35742" xr:uid="{00000000-0005-0000-0000-0000AF8B0000}"/>
    <cellStyle name="Trial 2 2 3 11" xfId="35743" xr:uid="{00000000-0005-0000-0000-0000B08B0000}"/>
    <cellStyle name="Trial 2 2 3 12" xfId="35744" xr:uid="{00000000-0005-0000-0000-0000B18B0000}"/>
    <cellStyle name="Trial 2 2 3 13" xfId="35745" xr:uid="{00000000-0005-0000-0000-0000B28B0000}"/>
    <cellStyle name="Trial 2 2 3 14" xfId="35746" xr:uid="{00000000-0005-0000-0000-0000B38B0000}"/>
    <cellStyle name="Trial 2 2 3 15" xfId="35747" xr:uid="{00000000-0005-0000-0000-0000B48B0000}"/>
    <cellStyle name="Trial 2 2 3 16" xfId="35748" xr:uid="{00000000-0005-0000-0000-0000B58B0000}"/>
    <cellStyle name="Trial 2 2 3 2" xfId="35749" xr:uid="{00000000-0005-0000-0000-0000B68B0000}"/>
    <cellStyle name="Trial 2 2 3 2 10" xfId="35750" xr:uid="{00000000-0005-0000-0000-0000B78B0000}"/>
    <cellStyle name="Trial 2 2 3 2 11" xfId="35751" xr:uid="{00000000-0005-0000-0000-0000B88B0000}"/>
    <cellStyle name="Trial 2 2 3 2 12" xfId="35752" xr:uid="{00000000-0005-0000-0000-0000B98B0000}"/>
    <cellStyle name="Trial 2 2 3 2 2" xfId="35753" xr:uid="{00000000-0005-0000-0000-0000BA8B0000}"/>
    <cellStyle name="Trial 2 2 3 2 2 2" xfId="35754" xr:uid="{00000000-0005-0000-0000-0000BB8B0000}"/>
    <cellStyle name="Trial 2 2 3 2 2 3" xfId="35755" xr:uid="{00000000-0005-0000-0000-0000BC8B0000}"/>
    <cellStyle name="Trial 2 2 3 2 2 4" xfId="35756" xr:uid="{00000000-0005-0000-0000-0000BD8B0000}"/>
    <cellStyle name="Trial 2 2 3 2 2 5" xfId="35757" xr:uid="{00000000-0005-0000-0000-0000BE8B0000}"/>
    <cellStyle name="Trial 2 2 3 2 2 6" xfId="35758" xr:uid="{00000000-0005-0000-0000-0000BF8B0000}"/>
    <cellStyle name="Trial 2 2 3 2 2 7" xfId="35759" xr:uid="{00000000-0005-0000-0000-0000C08B0000}"/>
    <cellStyle name="Trial 2 2 3 2 3" xfId="35760" xr:uid="{00000000-0005-0000-0000-0000C18B0000}"/>
    <cellStyle name="Trial 2 2 3 2 3 2" xfId="35761" xr:uid="{00000000-0005-0000-0000-0000C28B0000}"/>
    <cellStyle name="Trial 2 2 3 2 3 3" xfId="35762" xr:uid="{00000000-0005-0000-0000-0000C38B0000}"/>
    <cellStyle name="Trial 2 2 3 2 3 4" xfId="35763" xr:uid="{00000000-0005-0000-0000-0000C48B0000}"/>
    <cellStyle name="Trial 2 2 3 2 3 5" xfId="35764" xr:uid="{00000000-0005-0000-0000-0000C58B0000}"/>
    <cellStyle name="Trial 2 2 3 2 3 6" xfId="35765" xr:uid="{00000000-0005-0000-0000-0000C68B0000}"/>
    <cellStyle name="Trial 2 2 3 2 3 7" xfId="35766" xr:uid="{00000000-0005-0000-0000-0000C78B0000}"/>
    <cellStyle name="Trial 2 2 3 2 4" xfId="35767" xr:uid="{00000000-0005-0000-0000-0000C88B0000}"/>
    <cellStyle name="Trial 2 2 3 2 4 2" xfId="35768" xr:uid="{00000000-0005-0000-0000-0000C98B0000}"/>
    <cellStyle name="Trial 2 2 3 2 4 3" xfId="35769" xr:uid="{00000000-0005-0000-0000-0000CA8B0000}"/>
    <cellStyle name="Trial 2 2 3 2 4 4" xfId="35770" xr:uid="{00000000-0005-0000-0000-0000CB8B0000}"/>
    <cellStyle name="Trial 2 2 3 2 4 5" xfId="35771" xr:uid="{00000000-0005-0000-0000-0000CC8B0000}"/>
    <cellStyle name="Trial 2 2 3 2 4 6" xfId="35772" xr:uid="{00000000-0005-0000-0000-0000CD8B0000}"/>
    <cellStyle name="Trial 2 2 3 2 4 7" xfId="35773" xr:uid="{00000000-0005-0000-0000-0000CE8B0000}"/>
    <cellStyle name="Trial 2 2 3 2 5" xfId="35774" xr:uid="{00000000-0005-0000-0000-0000CF8B0000}"/>
    <cellStyle name="Trial 2 2 3 2 5 2" xfId="35775" xr:uid="{00000000-0005-0000-0000-0000D08B0000}"/>
    <cellStyle name="Trial 2 2 3 2 5 3" xfId="35776" xr:uid="{00000000-0005-0000-0000-0000D18B0000}"/>
    <cellStyle name="Trial 2 2 3 2 5 4" xfId="35777" xr:uid="{00000000-0005-0000-0000-0000D28B0000}"/>
    <cellStyle name="Trial 2 2 3 2 5 5" xfId="35778" xr:uid="{00000000-0005-0000-0000-0000D38B0000}"/>
    <cellStyle name="Trial 2 2 3 2 5 6" xfId="35779" xr:uid="{00000000-0005-0000-0000-0000D48B0000}"/>
    <cellStyle name="Trial 2 2 3 2 5 7" xfId="35780" xr:uid="{00000000-0005-0000-0000-0000D58B0000}"/>
    <cellStyle name="Trial 2 2 3 2 6" xfId="35781" xr:uid="{00000000-0005-0000-0000-0000D68B0000}"/>
    <cellStyle name="Trial 2 2 3 2 7" xfId="35782" xr:uid="{00000000-0005-0000-0000-0000D78B0000}"/>
    <cellStyle name="Trial 2 2 3 2 8" xfId="35783" xr:uid="{00000000-0005-0000-0000-0000D88B0000}"/>
    <cellStyle name="Trial 2 2 3 2 9" xfId="35784" xr:uid="{00000000-0005-0000-0000-0000D98B0000}"/>
    <cellStyle name="Trial 2 2 3 3" xfId="35785" xr:uid="{00000000-0005-0000-0000-0000DA8B0000}"/>
    <cellStyle name="Trial 2 2 3 3 10" xfId="35786" xr:uid="{00000000-0005-0000-0000-0000DB8B0000}"/>
    <cellStyle name="Trial 2 2 3 3 11" xfId="35787" xr:uid="{00000000-0005-0000-0000-0000DC8B0000}"/>
    <cellStyle name="Trial 2 2 3 3 12" xfId="35788" xr:uid="{00000000-0005-0000-0000-0000DD8B0000}"/>
    <cellStyle name="Trial 2 2 3 3 2" xfId="35789" xr:uid="{00000000-0005-0000-0000-0000DE8B0000}"/>
    <cellStyle name="Trial 2 2 3 3 2 2" xfId="35790" xr:uid="{00000000-0005-0000-0000-0000DF8B0000}"/>
    <cellStyle name="Trial 2 2 3 3 2 3" xfId="35791" xr:uid="{00000000-0005-0000-0000-0000E08B0000}"/>
    <cellStyle name="Trial 2 2 3 3 2 4" xfId="35792" xr:uid="{00000000-0005-0000-0000-0000E18B0000}"/>
    <cellStyle name="Trial 2 2 3 3 2 5" xfId="35793" xr:uid="{00000000-0005-0000-0000-0000E28B0000}"/>
    <cellStyle name="Trial 2 2 3 3 2 6" xfId="35794" xr:uid="{00000000-0005-0000-0000-0000E38B0000}"/>
    <cellStyle name="Trial 2 2 3 3 2 7" xfId="35795" xr:uid="{00000000-0005-0000-0000-0000E48B0000}"/>
    <cellStyle name="Trial 2 2 3 3 3" xfId="35796" xr:uid="{00000000-0005-0000-0000-0000E58B0000}"/>
    <cellStyle name="Trial 2 2 3 3 3 2" xfId="35797" xr:uid="{00000000-0005-0000-0000-0000E68B0000}"/>
    <cellStyle name="Trial 2 2 3 3 3 3" xfId="35798" xr:uid="{00000000-0005-0000-0000-0000E78B0000}"/>
    <cellStyle name="Trial 2 2 3 3 3 4" xfId="35799" xr:uid="{00000000-0005-0000-0000-0000E88B0000}"/>
    <cellStyle name="Trial 2 2 3 3 3 5" xfId="35800" xr:uid="{00000000-0005-0000-0000-0000E98B0000}"/>
    <cellStyle name="Trial 2 2 3 3 3 6" xfId="35801" xr:uid="{00000000-0005-0000-0000-0000EA8B0000}"/>
    <cellStyle name="Trial 2 2 3 3 3 7" xfId="35802" xr:uid="{00000000-0005-0000-0000-0000EB8B0000}"/>
    <cellStyle name="Trial 2 2 3 3 4" xfId="35803" xr:uid="{00000000-0005-0000-0000-0000EC8B0000}"/>
    <cellStyle name="Trial 2 2 3 3 4 2" xfId="35804" xr:uid="{00000000-0005-0000-0000-0000ED8B0000}"/>
    <cellStyle name="Trial 2 2 3 3 4 3" xfId="35805" xr:uid="{00000000-0005-0000-0000-0000EE8B0000}"/>
    <cellStyle name="Trial 2 2 3 3 4 4" xfId="35806" xr:uid="{00000000-0005-0000-0000-0000EF8B0000}"/>
    <cellStyle name="Trial 2 2 3 3 4 5" xfId="35807" xr:uid="{00000000-0005-0000-0000-0000F08B0000}"/>
    <cellStyle name="Trial 2 2 3 3 4 6" xfId="35808" xr:uid="{00000000-0005-0000-0000-0000F18B0000}"/>
    <cellStyle name="Trial 2 2 3 3 4 7" xfId="35809" xr:uid="{00000000-0005-0000-0000-0000F28B0000}"/>
    <cellStyle name="Trial 2 2 3 3 5" xfId="35810" xr:uid="{00000000-0005-0000-0000-0000F38B0000}"/>
    <cellStyle name="Trial 2 2 3 3 5 2" xfId="35811" xr:uid="{00000000-0005-0000-0000-0000F48B0000}"/>
    <cellStyle name="Trial 2 2 3 3 5 3" xfId="35812" xr:uid="{00000000-0005-0000-0000-0000F58B0000}"/>
    <cellStyle name="Trial 2 2 3 3 5 4" xfId="35813" xr:uid="{00000000-0005-0000-0000-0000F68B0000}"/>
    <cellStyle name="Trial 2 2 3 3 5 5" xfId="35814" xr:uid="{00000000-0005-0000-0000-0000F78B0000}"/>
    <cellStyle name="Trial 2 2 3 3 5 6" xfId="35815" xr:uid="{00000000-0005-0000-0000-0000F88B0000}"/>
    <cellStyle name="Trial 2 2 3 3 5 7" xfId="35816" xr:uid="{00000000-0005-0000-0000-0000F98B0000}"/>
    <cellStyle name="Trial 2 2 3 3 6" xfId="35817" xr:uid="{00000000-0005-0000-0000-0000FA8B0000}"/>
    <cellStyle name="Trial 2 2 3 3 7" xfId="35818" xr:uid="{00000000-0005-0000-0000-0000FB8B0000}"/>
    <cellStyle name="Trial 2 2 3 3 8" xfId="35819" xr:uid="{00000000-0005-0000-0000-0000FC8B0000}"/>
    <cellStyle name="Trial 2 2 3 3 9" xfId="35820" xr:uid="{00000000-0005-0000-0000-0000FD8B0000}"/>
    <cellStyle name="Trial 2 2 3 4" xfId="35821" xr:uid="{00000000-0005-0000-0000-0000FE8B0000}"/>
    <cellStyle name="Trial 2 2 3 4 2" xfId="35822" xr:uid="{00000000-0005-0000-0000-0000FF8B0000}"/>
    <cellStyle name="Trial 2 2 3 4 3" xfId="35823" xr:uid="{00000000-0005-0000-0000-0000008C0000}"/>
    <cellStyle name="Trial 2 2 3 4 4" xfId="35824" xr:uid="{00000000-0005-0000-0000-0000018C0000}"/>
    <cellStyle name="Trial 2 2 3 4 5" xfId="35825" xr:uid="{00000000-0005-0000-0000-0000028C0000}"/>
    <cellStyle name="Trial 2 2 3 4 6" xfId="35826" xr:uid="{00000000-0005-0000-0000-0000038C0000}"/>
    <cellStyle name="Trial 2 2 3 4 7" xfId="35827" xr:uid="{00000000-0005-0000-0000-0000048C0000}"/>
    <cellStyle name="Trial 2 2 3 4 8" xfId="35828" xr:uid="{00000000-0005-0000-0000-0000058C0000}"/>
    <cellStyle name="Trial 2 2 3 5" xfId="35829" xr:uid="{00000000-0005-0000-0000-0000068C0000}"/>
    <cellStyle name="Trial 2 2 3 5 2" xfId="35830" xr:uid="{00000000-0005-0000-0000-0000078C0000}"/>
    <cellStyle name="Trial 2 2 3 5 3" xfId="35831" xr:uid="{00000000-0005-0000-0000-0000088C0000}"/>
    <cellStyle name="Trial 2 2 3 5 4" xfId="35832" xr:uid="{00000000-0005-0000-0000-0000098C0000}"/>
    <cellStyle name="Trial 2 2 3 5 5" xfId="35833" xr:uid="{00000000-0005-0000-0000-00000A8C0000}"/>
    <cellStyle name="Trial 2 2 3 5 6" xfId="35834" xr:uid="{00000000-0005-0000-0000-00000B8C0000}"/>
    <cellStyle name="Trial 2 2 3 5 7" xfId="35835" xr:uid="{00000000-0005-0000-0000-00000C8C0000}"/>
    <cellStyle name="Trial 2 2 3 6" xfId="35836" xr:uid="{00000000-0005-0000-0000-00000D8C0000}"/>
    <cellStyle name="Trial 2 2 3 6 2" xfId="35837" xr:uid="{00000000-0005-0000-0000-00000E8C0000}"/>
    <cellStyle name="Trial 2 2 3 6 3" xfId="35838" xr:uid="{00000000-0005-0000-0000-00000F8C0000}"/>
    <cellStyle name="Trial 2 2 3 6 4" xfId="35839" xr:uid="{00000000-0005-0000-0000-0000108C0000}"/>
    <cellStyle name="Trial 2 2 3 6 5" xfId="35840" xr:uid="{00000000-0005-0000-0000-0000118C0000}"/>
    <cellStyle name="Trial 2 2 3 6 6" xfId="35841" xr:uid="{00000000-0005-0000-0000-0000128C0000}"/>
    <cellStyle name="Trial 2 2 3 6 7" xfId="35842" xr:uid="{00000000-0005-0000-0000-0000138C0000}"/>
    <cellStyle name="Trial 2 2 3 7" xfId="35843" xr:uid="{00000000-0005-0000-0000-0000148C0000}"/>
    <cellStyle name="Trial 2 2 3 7 2" xfId="35844" xr:uid="{00000000-0005-0000-0000-0000158C0000}"/>
    <cellStyle name="Trial 2 2 3 7 3" xfId="35845" xr:uid="{00000000-0005-0000-0000-0000168C0000}"/>
    <cellStyle name="Trial 2 2 3 7 4" xfId="35846" xr:uid="{00000000-0005-0000-0000-0000178C0000}"/>
    <cellStyle name="Trial 2 2 3 7 5" xfId="35847" xr:uid="{00000000-0005-0000-0000-0000188C0000}"/>
    <cellStyle name="Trial 2 2 3 7 6" xfId="35848" xr:uid="{00000000-0005-0000-0000-0000198C0000}"/>
    <cellStyle name="Trial 2 2 3 7 7" xfId="35849" xr:uid="{00000000-0005-0000-0000-00001A8C0000}"/>
    <cellStyle name="Trial 2 2 3 8" xfId="35850" xr:uid="{00000000-0005-0000-0000-00001B8C0000}"/>
    <cellStyle name="Trial 2 2 3 8 2" xfId="35851" xr:uid="{00000000-0005-0000-0000-00001C8C0000}"/>
    <cellStyle name="Trial 2 2 3 8 3" xfId="35852" xr:uid="{00000000-0005-0000-0000-00001D8C0000}"/>
    <cellStyle name="Trial 2 2 3 8 4" xfId="35853" xr:uid="{00000000-0005-0000-0000-00001E8C0000}"/>
    <cellStyle name="Trial 2 2 3 8 5" xfId="35854" xr:uid="{00000000-0005-0000-0000-00001F8C0000}"/>
    <cellStyle name="Trial 2 2 3 8 6" xfId="35855" xr:uid="{00000000-0005-0000-0000-0000208C0000}"/>
    <cellStyle name="Trial 2 2 3 8 7" xfId="35856" xr:uid="{00000000-0005-0000-0000-0000218C0000}"/>
    <cellStyle name="Trial 2 2 3 9" xfId="35857" xr:uid="{00000000-0005-0000-0000-0000228C0000}"/>
    <cellStyle name="Trial 2 2 3 9 2" xfId="35858" xr:uid="{00000000-0005-0000-0000-0000238C0000}"/>
    <cellStyle name="Trial 2 2 3 9 3" xfId="35859" xr:uid="{00000000-0005-0000-0000-0000248C0000}"/>
    <cellStyle name="Trial 2 2 3 9 4" xfId="35860" xr:uid="{00000000-0005-0000-0000-0000258C0000}"/>
    <cellStyle name="Trial 2 2 3 9 5" xfId="35861" xr:uid="{00000000-0005-0000-0000-0000268C0000}"/>
    <cellStyle name="Trial 2 2 3 9 6" xfId="35862" xr:uid="{00000000-0005-0000-0000-0000278C0000}"/>
    <cellStyle name="Trial 2 2 3 9 7" xfId="35863" xr:uid="{00000000-0005-0000-0000-0000288C0000}"/>
    <cellStyle name="Trial 2 2 4" xfId="35864" xr:uid="{00000000-0005-0000-0000-0000298C0000}"/>
    <cellStyle name="Trial 2 2 4 10" xfId="35865" xr:uid="{00000000-0005-0000-0000-00002A8C0000}"/>
    <cellStyle name="Trial 2 2 4 11" xfId="35866" xr:uid="{00000000-0005-0000-0000-00002B8C0000}"/>
    <cellStyle name="Trial 2 2 4 12" xfId="35867" xr:uid="{00000000-0005-0000-0000-00002C8C0000}"/>
    <cellStyle name="Trial 2 2 4 13" xfId="35868" xr:uid="{00000000-0005-0000-0000-00002D8C0000}"/>
    <cellStyle name="Trial 2 2 4 14" xfId="35869" xr:uid="{00000000-0005-0000-0000-00002E8C0000}"/>
    <cellStyle name="Trial 2 2 4 15" xfId="35870" xr:uid="{00000000-0005-0000-0000-00002F8C0000}"/>
    <cellStyle name="Trial 2 2 4 16" xfId="35871" xr:uid="{00000000-0005-0000-0000-0000308C0000}"/>
    <cellStyle name="Trial 2 2 4 2" xfId="35872" xr:uid="{00000000-0005-0000-0000-0000318C0000}"/>
    <cellStyle name="Trial 2 2 4 2 2" xfId="35873" xr:uid="{00000000-0005-0000-0000-0000328C0000}"/>
    <cellStyle name="Trial 2 2 4 2 3" xfId="35874" xr:uid="{00000000-0005-0000-0000-0000338C0000}"/>
    <cellStyle name="Trial 2 2 4 2 4" xfId="35875" xr:uid="{00000000-0005-0000-0000-0000348C0000}"/>
    <cellStyle name="Trial 2 2 4 2 5" xfId="35876" xr:uid="{00000000-0005-0000-0000-0000358C0000}"/>
    <cellStyle name="Trial 2 2 4 2 6" xfId="35877" xr:uid="{00000000-0005-0000-0000-0000368C0000}"/>
    <cellStyle name="Trial 2 2 4 2 7" xfId="35878" xr:uid="{00000000-0005-0000-0000-0000378C0000}"/>
    <cellStyle name="Trial 2 2 4 2 8" xfId="35879" xr:uid="{00000000-0005-0000-0000-0000388C0000}"/>
    <cellStyle name="Trial 2 2 4 3" xfId="35880" xr:uid="{00000000-0005-0000-0000-0000398C0000}"/>
    <cellStyle name="Trial 2 2 4 3 2" xfId="35881" xr:uid="{00000000-0005-0000-0000-00003A8C0000}"/>
    <cellStyle name="Trial 2 2 4 3 3" xfId="35882" xr:uid="{00000000-0005-0000-0000-00003B8C0000}"/>
    <cellStyle name="Trial 2 2 4 3 4" xfId="35883" xr:uid="{00000000-0005-0000-0000-00003C8C0000}"/>
    <cellStyle name="Trial 2 2 4 3 5" xfId="35884" xr:uid="{00000000-0005-0000-0000-00003D8C0000}"/>
    <cellStyle name="Trial 2 2 4 3 6" xfId="35885" xr:uid="{00000000-0005-0000-0000-00003E8C0000}"/>
    <cellStyle name="Trial 2 2 4 3 7" xfId="35886" xr:uid="{00000000-0005-0000-0000-00003F8C0000}"/>
    <cellStyle name="Trial 2 2 4 3 8" xfId="35887" xr:uid="{00000000-0005-0000-0000-0000408C0000}"/>
    <cellStyle name="Trial 2 2 4 4" xfId="35888" xr:uid="{00000000-0005-0000-0000-0000418C0000}"/>
    <cellStyle name="Trial 2 2 4 4 2" xfId="35889" xr:uid="{00000000-0005-0000-0000-0000428C0000}"/>
    <cellStyle name="Trial 2 2 4 4 3" xfId="35890" xr:uid="{00000000-0005-0000-0000-0000438C0000}"/>
    <cellStyle name="Trial 2 2 4 4 4" xfId="35891" xr:uid="{00000000-0005-0000-0000-0000448C0000}"/>
    <cellStyle name="Trial 2 2 4 4 5" xfId="35892" xr:uid="{00000000-0005-0000-0000-0000458C0000}"/>
    <cellStyle name="Trial 2 2 4 4 6" xfId="35893" xr:uid="{00000000-0005-0000-0000-0000468C0000}"/>
    <cellStyle name="Trial 2 2 4 4 7" xfId="35894" xr:uid="{00000000-0005-0000-0000-0000478C0000}"/>
    <cellStyle name="Trial 2 2 4 4 8" xfId="35895" xr:uid="{00000000-0005-0000-0000-0000488C0000}"/>
    <cellStyle name="Trial 2 2 4 5" xfId="35896" xr:uid="{00000000-0005-0000-0000-0000498C0000}"/>
    <cellStyle name="Trial 2 2 4 5 2" xfId="35897" xr:uid="{00000000-0005-0000-0000-00004A8C0000}"/>
    <cellStyle name="Trial 2 2 4 5 3" xfId="35898" xr:uid="{00000000-0005-0000-0000-00004B8C0000}"/>
    <cellStyle name="Trial 2 2 4 5 4" xfId="35899" xr:uid="{00000000-0005-0000-0000-00004C8C0000}"/>
    <cellStyle name="Trial 2 2 4 5 5" xfId="35900" xr:uid="{00000000-0005-0000-0000-00004D8C0000}"/>
    <cellStyle name="Trial 2 2 4 5 6" xfId="35901" xr:uid="{00000000-0005-0000-0000-00004E8C0000}"/>
    <cellStyle name="Trial 2 2 4 5 7" xfId="35902" xr:uid="{00000000-0005-0000-0000-00004F8C0000}"/>
    <cellStyle name="Trial 2 2 4 5 8" xfId="35903" xr:uid="{00000000-0005-0000-0000-0000508C0000}"/>
    <cellStyle name="Trial 2 2 4 6" xfId="35904" xr:uid="{00000000-0005-0000-0000-0000518C0000}"/>
    <cellStyle name="Trial 2 2 4 6 2" xfId="35905" xr:uid="{00000000-0005-0000-0000-0000528C0000}"/>
    <cellStyle name="Trial 2 2 4 6 3" xfId="35906" xr:uid="{00000000-0005-0000-0000-0000538C0000}"/>
    <cellStyle name="Trial 2 2 4 6 4" xfId="35907" xr:uid="{00000000-0005-0000-0000-0000548C0000}"/>
    <cellStyle name="Trial 2 2 4 6 5" xfId="35908" xr:uid="{00000000-0005-0000-0000-0000558C0000}"/>
    <cellStyle name="Trial 2 2 4 6 6" xfId="35909" xr:uid="{00000000-0005-0000-0000-0000568C0000}"/>
    <cellStyle name="Trial 2 2 4 6 7" xfId="35910" xr:uid="{00000000-0005-0000-0000-0000578C0000}"/>
    <cellStyle name="Trial 2 2 4 7" xfId="35911" xr:uid="{00000000-0005-0000-0000-0000588C0000}"/>
    <cellStyle name="Trial 2 2 4 7 2" xfId="35912" xr:uid="{00000000-0005-0000-0000-0000598C0000}"/>
    <cellStyle name="Trial 2 2 4 7 3" xfId="35913" xr:uid="{00000000-0005-0000-0000-00005A8C0000}"/>
    <cellStyle name="Trial 2 2 4 7 4" xfId="35914" xr:uid="{00000000-0005-0000-0000-00005B8C0000}"/>
    <cellStyle name="Trial 2 2 4 7 5" xfId="35915" xr:uid="{00000000-0005-0000-0000-00005C8C0000}"/>
    <cellStyle name="Trial 2 2 4 7 6" xfId="35916" xr:uid="{00000000-0005-0000-0000-00005D8C0000}"/>
    <cellStyle name="Trial 2 2 4 7 7" xfId="35917" xr:uid="{00000000-0005-0000-0000-00005E8C0000}"/>
    <cellStyle name="Trial 2 2 4 8" xfId="35918" xr:uid="{00000000-0005-0000-0000-00005F8C0000}"/>
    <cellStyle name="Trial 2 2 4 8 2" xfId="35919" xr:uid="{00000000-0005-0000-0000-0000608C0000}"/>
    <cellStyle name="Trial 2 2 4 8 3" xfId="35920" xr:uid="{00000000-0005-0000-0000-0000618C0000}"/>
    <cellStyle name="Trial 2 2 4 8 4" xfId="35921" xr:uid="{00000000-0005-0000-0000-0000628C0000}"/>
    <cellStyle name="Trial 2 2 4 8 5" xfId="35922" xr:uid="{00000000-0005-0000-0000-0000638C0000}"/>
    <cellStyle name="Trial 2 2 4 8 6" xfId="35923" xr:uid="{00000000-0005-0000-0000-0000648C0000}"/>
    <cellStyle name="Trial 2 2 4 8 7" xfId="35924" xr:uid="{00000000-0005-0000-0000-0000658C0000}"/>
    <cellStyle name="Trial 2 2 4 9" xfId="35925" xr:uid="{00000000-0005-0000-0000-0000668C0000}"/>
    <cellStyle name="Trial 2 2 4 9 2" xfId="35926" xr:uid="{00000000-0005-0000-0000-0000678C0000}"/>
    <cellStyle name="Trial 2 2 4 9 3" xfId="35927" xr:uid="{00000000-0005-0000-0000-0000688C0000}"/>
    <cellStyle name="Trial 2 2 4 9 4" xfId="35928" xr:uid="{00000000-0005-0000-0000-0000698C0000}"/>
    <cellStyle name="Trial 2 2 4 9 5" xfId="35929" xr:uid="{00000000-0005-0000-0000-00006A8C0000}"/>
    <cellStyle name="Trial 2 2 4 9 6" xfId="35930" xr:uid="{00000000-0005-0000-0000-00006B8C0000}"/>
    <cellStyle name="Trial 2 2 4 9 7" xfId="35931" xr:uid="{00000000-0005-0000-0000-00006C8C0000}"/>
    <cellStyle name="Trial 2 2 5" xfId="35932" xr:uid="{00000000-0005-0000-0000-00006D8C0000}"/>
    <cellStyle name="Trial 2 2 5 10" xfId="35933" xr:uid="{00000000-0005-0000-0000-00006E8C0000}"/>
    <cellStyle name="Trial 2 2 5 11" xfId="35934" xr:uid="{00000000-0005-0000-0000-00006F8C0000}"/>
    <cellStyle name="Trial 2 2 5 12" xfId="35935" xr:uid="{00000000-0005-0000-0000-0000708C0000}"/>
    <cellStyle name="Trial 2 2 5 13" xfId="35936" xr:uid="{00000000-0005-0000-0000-0000718C0000}"/>
    <cellStyle name="Trial 2 2 5 14" xfId="35937" xr:uid="{00000000-0005-0000-0000-0000728C0000}"/>
    <cellStyle name="Trial 2 2 5 2" xfId="35938" xr:uid="{00000000-0005-0000-0000-0000738C0000}"/>
    <cellStyle name="Trial 2 2 5 2 2" xfId="35939" xr:uid="{00000000-0005-0000-0000-0000748C0000}"/>
    <cellStyle name="Trial 2 2 5 2 3" xfId="35940" xr:uid="{00000000-0005-0000-0000-0000758C0000}"/>
    <cellStyle name="Trial 2 2 5 2 4" xfId="35941" xr:uid="{00000000-0005-0000-0000-0000768C0000}"/>
    <cellStyle name="Trial 2 2 5 2 5" xfId="35942" xr:uid="{00000000-0005-0000-0000-0000778C0000}"/>
    <cellStyle name="Trial 2 2 5 2 6" xfId="35943" xr:uid="{00000000-0005-0000-0000-0000788C0000}"/>
    <cellStyle name="Trial 2 2 5 2 7" xfId="35944" xr:uid="{00000000-0005-0000-0000-0000798C0000}"/>
    <cellStyle name="Trial 2 2 5 2 8" xfId="35945" xr:uid="{00000000-0005-0000-0000-00007A8C0000}"/>
    <cellStyle name="Trial 2 2 5 3" xfId="35946" xr:uid="{00000000-0005-0000-0000-00007B8C0000}"/>
    <cellStyle name="Trial 2 2 5 3 2" xfId="35947" xr:uid="{00000000-0005-0000-0000-00007C8C0000}"/>
    <cellStyle name="Trial 2 2 5 3 3" xfId="35948" xr:uid="{00000000-0005-0000-0000-00007D8C0000}"/>
    <cellStyle name="Trial 2 2 5 3 4" xfId="35949" xr:uid="{00000000-0005-0000-0000-00007E8C0000}"/>
    <cellStyle name="Trial 2 2 5 3 5" xfId="35950" xr:uid="{00000000-0005-0000-0000-00007F8C0000}"/>
    <cellStyle name="Trial 2 2 5 3 6" xfId="35951" xr:uid="{00000000-0005-0000-0000-0000808C0000}"/>
    <cellStyle name="Trial 2 2 5 3 7" xfId="35952" xr:uid="{00000000-0005-0000-0000-0000818C0000}"/>
    <cellStyle name="Trial 2 2 5 3 8" xfId="35953" xr:uid="{00000000-0005-0000-0000-0000828C0000}"/>
    <cellStyle name="Trial 2 2 5 4" xfId="35954" xr:uid="{00000000-0005-0000-0000-0000838C0000}"/>
    <cellStyle name="Trial 2 2 5 4 2" xfId="35955" xr:uid="{00000000-0005-0000-0000-0000848C0000}"/>
    <cellStyle name="Trial 2 2 5 4 3" xfId="35956" xr:uid="{00000000-0005-0000-0000-0000858C0000}"/>
    <cellStyle name="Trial 2 2 5 4 4" xfId="35957" xr:uid="{00000000-0005-0000-0000-0000868C0000}"/>
    <cellStyle name="Trial 2 2 5 4 5" xfId="35958" xr:uid="{00000000-0005-0000-0000-0000878C0000}"/>
    <cellStyle name="Trial 2 2 5 4 6" xfId="35959" xr:uid="{00000000-0005-0000-0000-0000888C0000}"/>
    <cellStyle name="Trial 2 2 5 4 7" xfId="35960" xr:uid="{00000000-0005-0000-0000-0000898C0000}"/>
    <cellStyle name="Trial 2 2 5 4 8" xfId="35961" xr:uid="{00000000-0005-0000-0000-00008A8C0000}"/>
    <cellStyle name="Trial 2 2 5 5" xfId="35962" xr:uid="{00000000-0005-0000-0000-00008B8C0000}"/>
    <cellStyle name="Trial 2 2 5 5 2" xfId="35963" xr:uid="{00000000-0005-0000-0000-00008C8C0000}"/>
    <cellStyle name="Trial 2 2 5 5 3" xfId="35964" xr:uid="{00000000-0005-0000-0000-00008D8C0000}"/>
    <cellStyle name="Trial 2 2 5 5 4" xfId="35965" xr:uid="{00000000-0005-0000-0000-00008E8C0000}"/>
    <cellStyle name="Trial 2 2 5 5 5" xfId="35966" xr:uid="{00000000-0005-0000-0000-00008F8C0000}"/>
    <cellStyle name="Trial 2 2 5 5 6" xfId="35967" xr:uid="{00000000-0005-0000-0000-0000908C0000}"/>
    <cellStyle name="Trial 2 2 5 5 7" xfId="35968" xr:uid="{00000000-0005-0000-0000-0000918C0000}"/>
    <cellStyle name="Trial 2 2 5 6" xfId="35969" xr:uid="{00000000-0005-0000-0000-0000928C0000}"/>
    <cellStyle name="Trial 2 2 5 6 2" xfId="35970" xr:uid="{00000000-0005-0000-0000-0000938C0000}"/>
    <cellStyle name="Trial 2 2 5 6 3" xfId="35971" xr:uid="{00000000-0005-0000-0000-0000948C0000}"/>
    <cellStyle name="Trial 2 2 5 6 4" xfId="35972" xr:uid="{00000000-0005-0000-0000-0000958C0000}"/>
    <cellStyle name="Trial 2 2 5 6 5" xfId="35973" xr:uid="{00000000-0005-0000-0000-0000968C0000}"/>
    <cellStyle name="Trial 2 2 5 6 6" xfId="35974" xr:uid="{00000000-0005-0000-0000-0000978C0000}"/>
    <cellStyle name="Trial 2 2 5 6 7" xfId="35975" xr:uid="{00000000-0005-0000-0000-0000988C0000}"/>
    <cellStyle name="Trial 2 2 5 7" xfId="35976" xr:uid="{00000000-0005-0000-0000-0000998C0000}"/>
    <cellStyle name="Trial 2 2 5 7 2" xfId="35977" xr:uid="{00000000-0005-0000-0000-00009A8C0000}"/>
    <cellStyle name="Trial 2 2 5 7 3" xfId="35978" xr:uid="{00000000-0005-0000-0000-00009B8C0000}"/>
    <cellStyle name="Trial 2 2 5 7 4" xfId="35979" xr:uid="{00000000-0005-0000-0000-00009C8C0000}"/>
    <cellStyle name="Trial 2 2 5 7 5" xfId="35980" xr:uid="{00000000-0005-0000-0000-00009D8C0000}"/>
    <cellStyle name="Trial 2 2 5 7 6" xfId="35981" xr:uid="{00000000-0005-0000-0000-00009E8C0000}"/>
    <cellStyle name="Trial 2 2 5 7 7" xfId="35982" xr:uid="{00000000-0005-0000-0000-00009F8C0000}"/>
    <cellStyle name="Trial 2 2 5 8" xfId="35983" xr:uid="{00000000-0005-0000-0000-0000A08C0000}"/>
    <cellStyle name="Trial 2 2 5 9" xfId="35984" xr:uid="{00000000-0005-0000-0000-0000A18C0000}"/>
    <cellStyle name="Trial 2 2 6" xfId="35985" xr:uid="{00000000-0005-0000-0000-0000A28C0000}"/>
    <cellStyle name="Trial 2 2 6 10" xfId="35986" xr:uid="{00000000-0005-0000-0000-0000A38C0000}"/>
    <cellStyle name="Trial 2 2 6 11" xfId="35987" xr:uid="{00000000-0005-0000-0000-0000A48C0000}"/>
    <cellStyle name="Trial 2 2 6 2" xfId="35988" xr:uid="{00000000-0005-0000-0000-0000A58C0000}"/>
    <cellStyle name="Trial 2 2 6 2 2" xfId="35989" xr:uid="{00000000-0005-0000-0000-0000A68C0000}"/>
    <cellStyle name="Trial 2 2 6 2 3" xfId="35990" xr:uid="{00000000-0005-0000-0000-0000A78C0000}"/>
    <cellStyle name="Trial 2 2 6 2 4" xfId="35991" xr:uid="{00000000-0005-0000-0000-0000A88C0000}"/>
    <cellStyle name="Trial 2 2 6 2 5" xfId="35992" xr:uid="{00000000-0005-0000-0000-0000A98C0000}"/>
    <cellStyle name="Trial 2 2 6 2 6" xfId="35993" xr:uid="{00000000-0005-0000-0000-0000AA8C0000}"/>
    <cellStyle name="Trial 2 2 6 2 7" xfId="35994" xr:uid="{00000000-0005-0000-0000-0000AB8C0000}"/>
    <cellStyle name="Trial 2 2 6 2 8" xfId="35995" xr:uid="{00000000-0005-0000-0000-0000AC8C0000}"/>
    <cellStyle name="Trial 2 2 6 3" xfId="35996" xr:uid="{00000000-0005-0000-0000-0000AD8C0000}"/>
    <cellStyle name="Trial 2 2 6 3 2" xfId="35997" xr:uid="{00000000-0005-0000-0000-0000AE8C0000}"/>
    <cellStyle name="Trial 2 2 6 3 3" xfId="35998" xr:uid="{00000000-0005-0000-0000-0000AF8C0000}"/>
    <cellStyle name="Trial 2 2 6 3 4" xfId="35999" xr:uid="{00000000-0005-0000-0000-0000B08C0000}"/>
    <cellStyle name="Trial 2 2 6 3 5" xfId="36000" xr:uid="{00000000-0005-0000-0000-0000B18C0000}"/>
    <cellStyle name="Trial 2 2 6 3 6" xfId="36001" xr:uid="{00000000-0005-0000-0000-0000B28C0000}"/>
    <cellStyle name="Trial 2 2 6 3 7" xfId="36002" xr:uid="{00000000-0005-0000-0000-0000B38C0000}"/>
    <cellStyle name="Trial 2 2 6 3 8" xfId="36003" xr:uid="{00000000-0005-0000-0000-0000B48C0000}"/>
    <cellStyle name="Trial 2 2 6 4" xfId="36004" xr:uid="{00000000-0005-0000-0000-0000B58C0000}"/>
    <cellStyle name="Trial 2 2 6 5" xfId="36005" xr:uid="{00000000-0005-0000-0000-0000B68C0000}"/>
    <cellStyle name="Trial 2 2 6 6" xfId="36006" xr:uid="{00000000-0005-0000-0000-0000B78C0000}"/>
    <cellStyle name="Trial 2 2 6 7" xfId="36007" xr:uid="{00000000-0005-0000-0000-0000B88C0000}"/>
    <cellStyle name="Trial 2 2 6 8" xfId="36008" xr:uid="{00000000-0005-0000-0000-0000B98C0000}"/>
    <cellStyle name="Trial 2 2 6 9" xfId="36009" xr:uid="{00000000-0005-0000-0000-0000BA8C0000}"/>
    <cellStyle name="Trial 2 2 7" xfId="36010" xr:uid="{00000000-0005-0000-0000-0000BB8C0000}"/>
    <cellStyle name="Trial 2 2 7 10" xfId="36011" xr:uid="{00000000-0005-0000-0000-0000BC8C0000}"/>
    <cellStyle name="Trial 2 2 7 11" xfId="36012" xr:uid="{00000000-0005-0000-0000-0000BD8C0000}"/>
    <cellStyle name="Trial 2 2 7 2" xfId="36013" xr:uid="{00000000-0005-0000-0000-0000BE8C0000}"/>
    <cellStyle name="Trial 2 2 7 2 2" xfId="36014" xr:uid="{00000000-0005-0000-0000-0000BF8C0000}"/>
    <cellStyle name="Trial 2 2 7 2 3" xfId="36015" xr:uid="{00000000-0005-0000-0000-0000C08C0000}"/>
    <cellStyle name="Trial 2 2 7 2 4" xfId="36016" xr:uid="{00000000-0005-0000-0000-0000C18C0000}"/>
    <cellStyle name="Trial 2 2 7 2 5" xfId="36017" xr:uid="{00000000-0005-0000-0000-0000C28C0000}"/>
    <cellStyle name="Trial 2 2 7 2 6" xfId="36018" xr:uid="{00000000-0005-0000-0000-0000C38C0000}"/>
    <cellStyle name="Trial 2 2 7 2 7" xfId="36019" xr:uid="{00000000-0005-0000-0000-0000C48C0000}"/>
    <cellStyle name="Trial 2 2 7 2 8" xfId="36020" xr:uid="{00000000-0005-0000-0000-0000C58C0000}"/>
    <cellStyle name="Trial 2 2 7 3" xfId="36021" xr:uid="{00000000-0005-0000-0000-0000C68C0000}"/>
    <cellStyle name="Trial 2 2 7 3 2" xfId="36022" xr:uid="{00000000-0005-0000-0000-0000C78C0000}"/>
    <cellStyle name="Trial 2 2 7 3 3" xfId="36023" xr:uid="{00000000-0005-0000-0000-0000C88C0000}"/>
    <cellStyle name="Trial 2 2 7 3 4" xfId="36024" xr:uid="{00000000-0005-0000-0000-0000C98C0000}"/>
    <cellStyle name="Trial 2 2 7 3 5" xfId="36025" xr:uid="{00000000-0005-0000-0000-0000CA8C0000}"/>
    <cellStyle name="Trial 2 2 7 3 6" xfId="36026" xr:uid="{00000000-0005-0000-0000-0000CB8C0000}"/>
    <cellStyle name="Trial 2 2 7 3 7" xfId="36027" xr:uid="{00000000-0005-0000-0000-0000CC8C0000}"/>
    <cellStyle name="Trial 2 2 7 3 8" xfId="36028" xr:uid="{00000000-0005-0000-0000-0000CD8C0000}"/>
    <cellStyle name="Trial 2 2 7 4" xfId="36029" xr:uid="{00000000-0005-0000-0000-0000CE8C0000}"/>
    <cellStyle name="Trial 2 2 7 5" xfId="36030" xr:uid="{00000000-0005-0000-0000-0000CF8C0000}"/>
    <cellStyle name="Trial 2 2 7 6" xfId="36031" xr:uid="{00000000-0005-0000-0000-0000D08C0000}"/>
    <cellStyle name="Trial 2 2 7 7" xfId="36032" xr:uid="{00000000-0005-0000-0000-0000D18C0000}"/>
    <cellStyle name="Trial 2 2 7 8" xfId="36033" xr:uid="{00000000-0005-0000-0000-0000D28C0000}"/>
    <cellStyle name="Trial 2 2 7 9" xfId="36034" xr:uid="{00000000-0005-0000-0000-0000D38C0000}"/>
    <cellStyle name="Trial 2 2 8" xfId="36035" xr:uid="{00000000-0005-0000-0000-0000D48C0000}"/>
    <cellStyle name="Trial 2 2 8 10" xfId="36036" xr:uid="{00000000-0005-0000-0000-0000D58C0000}"/>
    <cellStyle name="Trial 2 2 8 11" xfId="36037" xr:uid="{00000000-0005-0000-0000-0000D68C0000}"/>
    <cellStyle name="Trial 2 2 8 2" xfId="36038" xr:uid="{00000000-0005-0000-0000-0000D78C0000}"/>
    <cellStyle name="Trial 2 2 8 2 2" xfId="36039" xr:uid="{00000000-0005-0000-0000-0000D88C0000}"/>
    <cellStyle name="Trial 2 2 8 2 3" xfId="36040" xr:uid="{00000000-0005-0000-0000-0000D98C0000}"/>
    <cellStyle name="Trial 2 2 8 2 4" xfId="36041" xr:uid="{00000000-0005-0000-0000-0000DA8C0000}"/>
    <cellStyle name="Trial 2 2 8 2 5" xfId="36042" xr:uid="{00000000-0005-0000-0000-0000DB8C0000}"/>
    <cellStyle name="Trial 2 2 8 2 6" xfId="36043" xr:uid="{00000000-0005-0000-0000-0000DC8C0000}"/>
    <cellStyle name="Trial 2 2 8 2 7" xfId="36044" xr:uid="{00000000-0005-0000-0000-0000DD8C0000}"/>
    <cellStyle name="Trial 2 2 8 2 8" xfId="36045" xr:uid="{00000000-0005-0000-0000-0000DE8C0000}"/>
    <cellStyle name="Trial 2 2 8 3" xfId="36046" xr:uid="{00000000-0005-0000-0000-0000DF8C0000}"/>
    <cellStyle name="Trial 2 2 8 3 2" xfId="36047" xr:uid="{00000000-0005-0000-0000-0000E08C0000}"/>
    <cellStyle name="Trial 2 2 8 3 3" xfId="36048" xr:uid="{00000000-0005-0000-0000-0000E18C0000}"/>
    <cellStyle name="Trial 2 2 8 3 4" xfId="36049" xr:uid="{00000000-0005-0000-0000-0000E28C0000}"/>
    <cellStyle name="Trial 2 2 8 3 5" xfId="36050" xr:uid="{00000000-0005-0000-0000-0000E38C0000}"/>
    <cellStyle name="Trial 2 2 8 3 6" xfId="36051" xr:uid="{00000000-0005-0000-0000-0000E48C0000}"/>
    <cellStyle name="Trial 2 2 8 3 7" xfId="36052" xr:uid="{00000000-0005-0000-0000-0000E58C0000}"/>
    <cellStyle name="Trial 2 2 8 3 8" xfId="36053" xr:uid="{00000000-0005-0000-0000-0000E68C0000}"/>
    <cellStyle name="Trial 2 2 8 4" xfId="36054" xr:uid="{00000000-0005-0000-0000-0000E78C0000}"/>
    <cellStyle name="Trial 2 2 8 5" xfId="36055" xr:uid="{00000000-0005-0000-0000-0000E88C0000}"/>
    <cellStyle name="Trial 2 2 8 6" xfId="36056" xr:uid="{00000000-0005-0000-0000-0000E98C0000}"/>
    <cellStyle name="Trial 2 2 8 7" xfId="36057" xr:uid="{00000000-0005-0000-0000-0000EA8C0000}"/>
    <cellStyle name="Trial 2 2 8 8" xfId="36058" xr:uid="{00000000-0005-0000-0000-0000EB8C0000}"/>
    <cellStyle name="Trial 2 2 8 9" xfId="36059" xr:uid="{00000000-0005-0000-0000-0000EC8C0000}"/>
    <cellStyle name="Trial 2 2 9" xfId="36060" xr:uid="{00000000-0005-0000-0000-0000ED8C0000}"/>
    <cellStyle name="Trial 2 2 9 10" xfId="36061" xr:uid="{00000000-0005-0000-0000-0000EE8C0000}"/>
    <cellStyle name="Trial 2 2 9 11" xfId="36062" xr:uid="{00000000-0005-0000-0000-0000EF8C0000}"/>
    <cellStyle name="Trial 2 2 9 2" xfId="36063" xr:uid="{00000000-0005-0000-0000-0000F08C0000}"/>
    <cellStyle name="Trial 2 2 9 2 2" xfId="36064" xr:uid="{00000000-0005-0000-0000-0000F18C0000}"/>
    <cellStyle name="Trial 2 2 9 2 3" xfId="36065" xr:uid="{00000000-0005-0000-0000-0000F28C0000}"/>
    <cellStyle name="Trial 2 2 9 2 4" xfId="36066" xr:uid="{00000000-0005-0000-0000-0000F38C0000}"/>
    <cellStyle name="Trial 2 2 9 2 5" xfId="36067" xr:uid="{00000000-0005-0000-0000-0000F48C0000}"/>
    <cellStyle name="Trial 2 2 9 2 6" xfId="36068" xr:uid="{00000000-0005-0000-0000-0000F58C0000}"/>
    <cellStyle name="Trial 2 2 9 2 7" xfId="36069" xr:uid="{00000000-0005-0000-0000-0000F68C0000}"/>
    <cellStyle name="Trial 2 2 9 2 8" xfId="36070" xr:uid="{00000000-0005-0000-0000-0000F78C0000}"/>
    <cellStyle name="Trial 2 2 9 3" xfId="36071" xr:uid="{00000000-0005-0000-0000-0000F88C0000}"/>
    <cellStyle name="Trial 2 2 9 3 2" xfId="36072" xr:uid="{00000000-0005-0000-0000-0000F98C0000}"/>
    <cellStyle name="Trial 2 2 9 3 3" xfId="36073" xr:uid="{00000000-0005-0000-0000-0000FA8C0000}"/>
    <cellStyle name="Trial 2 2 9 3 4" xfId="36074" xr:uid="{00000000-0005-0000-0000-0000FB8C0000}"/>
    <cellStyle name="Trial 2 2 9 3 5" xfId="36075" xr:uid="{00000000-0005-0000-0000-0000FC8C0000}"/>
    <cellStyle name="Trial 2 2 9 3 6" xfId="36076" xr:uid="{00000000-0005-0000-0000-0000FD8C0000}"/>
    <cellStyle name="Trial 2 2 9 3 7" xfId="36077" xr:uid="{00000000-0005-0000-0000-0000FE8C0000}"/>
    <cellStyle name="Trial 2 2 9 3 8" xfId="36078" xr:uid="{00000000-0005-0000-0000-0000FF8C0000}"/>
    <cellStyle name="Trial 2 2 9 4" xfId="36079" xr:uid="{00000000-0005-0000-0000-0000008D0000}"/>
    <cellStyle name="Trial 2 2 9 5" xfId="36080" xr:uid="{00000000-0005-0000-0000-0000018D0000}"/>
    <cellStyle name="Trial 2 2 9 6" xfId="36081" xr:uid="{00000000-0005-0000-0000-0000028D0000}"/>
    <cellStyle name="Trial 2 2 9 7" xfId="36082" xr:uid="{00000000-0005-0000-0000-0000038D0000}"/>
    <cellStyle name="Trial 2 2 9 8" xfId="36083" xr:uid="{00000000-0005-0000-0000-0000048D0000}"/>
    <cellStyle name="Trial 2 2 9 9" xfId="36084" xr:uid="{00000000-0005-0000-0000-0000058D0000}"/>
    <cellStyle name="Trial 2 20" xfId="36085" xr:uid="{00000000-0005-0000-0000-0000068D0000}"/>
    <cellStyle name="Trial 2 20 10" xfId="36086" xr:uid="{00000000-0005-0000-0000-0000078D0000}"/>
    <cellStyle name="Trial 2 20 11" xfId="36087" xr:uid="{00000000-0005-0000-0000-0000088D0000}"/>
    <cellStyle name="Trial 2 20 2" xfId="36088" xr:uid="{00000000-0005-0000-0000-0000098D0000}"/>
    <cellStyle name="Trial 2 20 2 10" xfId="36089" xr:uid="{00000000-0005-0000-0000-00000A8D0000}"/>
    <cellStyle name="Trial 2 20 2 2" xfId="36090" xr:uid="{00000000-0005-0000-0000-00000B8D0000}"/>
    <cellStyle name="Trial 2 20 2 3" xfId="36091" xr:uid="{00000000-0005-0000-0000-00000C8D0000}"/>
    <cellStyle name="Trial 2 20 2 4" xfId="36092" xr:uid="{00000000-0005-0000-0000-00000D8D0000}"/>
    <cellStyle name="Trial 2 20 2 5" xfId="36093" xr:uid="{00000000-0005-0000-0000-00000E8D0000}"/>
    <cellStyle name="Trial 2 20 2 6" xfId="36094" xr:uid="{00000000-0005-0000-0000-00000F8D0000}"/>
    <cellStyle name="Trial 2 20 2 7" xfId="36095" xr:uid="{00000000-0005-0000-0000-0000108D0000}"/>
    <cellStyle name="Trial 2 20 2 8" xfId="36096" xr:uid="{00000000-0005-0000-0000-0000118D0000}"/>
    <cellStyle name="Trial 2 20 2 9" xfId="36097" xr:uid="{00000000-0005-0000-0000-0000128D0000}"/>
    <cellStyle name="Trial 2 20 3" xfId="36098" xr:uid="{00000000-0005-0000-0000-0000138D0000}"/>
    <cellStyle name="Trial 2 20 3 2" xfId="36099" xr:uid="{00000000-0005-0000-0000-0000148D0000}"/>
    <cellStyle name="Trial 2 20 4" xfId="36100" xr:uid="{00000000-0005-0000-0000-0000158D0000}"/>
    <cellStyle name="Trial 2 20 5" xfId="36101" xr:uid="{00000000-0005-0000-0000-0000168D0000}"/>
    <cellStyle name="Trial 2 20 6" xfId="36102" xr:uid="{00000000-0005-0000-0000-0000178D0000}"/>
    <cellStyle name="Trial 2 20 7" xfId="36103" xr:uid="{00000000-0005-0000-0000-0000188D0000}"/>
    <cellStyle name="Trial 2 20 8" xfId="36104" xr:uid="{00000000-0005-0000-0000-0000198D0000}"/>
    <cellStyle name="Trial 2 20 9" xfId="36105" xr:uid="{00000000-0005-0000-0000-00001A8D0000}"/>
    <cellStyle name="Trial 2 21" xfId="36106" xr:uid="{00000000-0005-0000-0000-00001B8D0000}"/>
    <cellStyle name="Trial 2 21 10" xfId="36107" xr:uid="{00000000-0005-0000-0000-00001C8D0000}"/>
    <cellStyle name="Trial 2 21 11" xfId="36108" xr:uid="{00000000-0005-0000-0000-00001D8D0000}"/>
    <cellStyle name="Trial 2 21 2" xfId="36109" xr:uid="{00000000-0005-0000-0000-00001E8D0000}"/>
    <cellStyle name="Trial 2 21 2 10" xfId="36110" xr:uid="{00000000-0005-0000-0000-00001F8D0000}"/>
    <cellStyle name="Trial 2 21 2 2" xfId="36111" xr:uid="{00000000-0005-0000-0000-0000208D0000}"/>
    <cellStyle name="Trial 2 21 2 3" xfId="36112" xr:uid="{00000000-0005-0000-0000-0000218D0000}"/>
    <cellStyle name="Trial 2 21 2 4" xfId="36113" xr:uid="{00000000-0005-0000-0000-0000228D0000}"/>
    <cellStyle name="Trial 2 21 2 5" xfId="36114" xr:uid="{00000000-0005-0000-0000-0000238D0000}"/>
    <cellStyle name="Trial 2 21 2 6" xfId="36115" xr:uid="{00000000-0005-0000-0000-0000248D0000}"/>
    <cellStyle name="Trial 2 21 2 7" xfId="36116" xr:uid="{00000000-0005-0000-0000-0000258D0000}"/>
    <cellStyle name="Trial 2 21 2 8" xfId="36117" xr:uid="{00000000-0005-0000-0000-0000268D0000}"/>
    <cellStyle name="Trial 2 21 2 9" xfId="36118" xr:uid="{00000000-0005-0000-0000-0000278D0000}"/>
    <cellStyle name="Trial 2 21 3" xfId="36119" xr:uid="{00000000-0005-0000-0000-0000288D0000}"/>
    <cellStyle name="Trial 2 21 3 2" xfId="36120" xr:uid="{00000000-0005-0000-0000-0000298D0000}"/>
    <cellStyle name="Trial 2 21 4" xfId="36121" xr:uid="{00000000-0005-0000-0000-00002A8D0000}"/>
    <cellStyle name="Trial 2 21 5" xfId="36122" xr:uid="{00000000-0005-0000-0000-00002B8D0000}"/>
    <cellStyle name="Trial 2 21 6" xfId="36123" xr:uid="{00000000-0005-0000-0000-00002C8D0000}"/>
    <cellStyle name="Trial 2 21 7" xfId="36124" xr:uid="{00000000-0005-0000-0000-00002D8D0000}"/>
    <cellStyle name="Trial 2 21 8" xfId="36125" xr:uid="{00000000-0005-0000-0000-00002E8D0000}"/>
    <cellStyle name="Trial 2 21 9" xfId="36126" xr:uid="{00000000-0005-0000-0000-00002F8D0000}"/>
    <cellStyle name="Trial 2 22" xfId="36127" xr:uid="{00000000-0005-0000-0000-0000308D0000}"/>
    <cellStyle name="Trial 2 22 10" xfId="36128" xr:uid="{00000000-0005-0000-0000-0000318D0000}"/>
    <cellStyle name="Trial 2 22 11" xfId="36129" xr:uid="{00000000-0005-0000-0000-0000328D0000}"/>
    <cellStyle name="Trial 2 22 2" xfId="36130" xr:uid="{00000000-0005-0000-0000-0000338D0000}"/>
    <cellStyle name="Trial 2 22 2 10" xfId="36131" xr:uid="{00000000-0005-0000-0000-0000348D0000}"/>
    <cellStyle name="Trial 2 22 2 2" xfId="36132" xr:uid="{00000000-0005-0000-0000-0000358D0000}"/>
    <cellStyle name="Trial 2 22 2 3" xfId="36133" xr:uid="{00000000-0005-0000-0000-0000368D0000}"/>
    <cellStyle name="Trial 2 22 2 4" xfId="36134" xr:uid="{00000000-0005-0000-0000-0000378D0000}"/>
    <cellStyle name="Trial 2 22 2 5" xfId="36135" xr:uid="{00000000-0005-0000-0000-0000388D0000}"/>
    <cellStyle name="Trial 2 22 2 6" xfId="36136" xr:uid="{00000000-0005-0000-0000-0000398D0000}"/>
    <cellStyle name="Trial 2 22 2 7" xfId="36137" xr:uid="{00000000-0005-0000-0000-00003A8D0000}"/>
    <cellStyle name="Trial 2 22 2 8" xfId="36138" xr:uid="{00000000-0005-0000-0000-00003B8D0000}"/>
    <cellStyle name="Trial 2 22 2 9" xfId="36139" xr:uid="{00000000-0005-0000-0000-00003C8D0000}"/>
    <cellStyle name="Trial 2 22 3" xfId="36140" xr:uid="{00000000-0005-0000-0000-00003D8D0000}"/>
    <cellStyle name="Trial 2 22 3 2" xfId="36141" xr:uid="{00000000-0005-0000-0000-00003E8D0000}"/>
    <cellStyle name="Trial 2 22 4" xfId="36142" xr:uid="{00000000-0005-0000-0000-00003F8D0000}"/>
    <cellStyle name="Trial 2 22 5" xfId="36143" xr:uid="{00000000-0005-0000-0000-0000408D0000}"/>
    <cellStyle name="Trial 2 22 6" xfId="36144" xr:uid="{00000000-0005-0000-0000-0000418D0000}"/>
    <cellStyle name="Trial 2 22 7" xfId="36145" xr:uid="{00000000-0005-0000-0000-0000428D0000}"/>
    <cellStyle name="Trial 2 22 8" xfId="36146" xr:uid="{00000000-0005-0000-0000-0000438D0000}"/>
    <cellStyle name="Trial 2 22 9" xfId="36147" xr:uid="{00000000-0005-0000-0000-0000448D0000}"/>
    <cellStyle name="Trial 2 23" xfId="36148" xr:uid="{00000000-0005-0000-0000-0000458D0000}"/>
    <cellStyle name="Trial 2 23 10" xfId="36149" xr:uid="{00000000-0005-0000-0000-0000468D0000}"/>
    <cellStyle name="Trial 2 23 11" xfId="36150" xr:uid="{00000000-0005-0000-0000-0000478D0000}"/>
    <cellStyle name="Trial 2 23 2" xfId="36151" xr:uid="{00000000-0005-0000-0000-0000488D0000}"/>
    <cellStyle name="Trial 2 23 2 10" xfId="36152" xr:uid="{00000000-0005-0000-0000-0000498D0000}"/>
    <cellStyle name="Trial 2 23 2 2" xfId="36153" xr:uid="{00000000-0005-0000-0000-00004A8D0000}"/>
    <cellStyle name="Trial 2 23 2 3" xfId="36154" xr:uid="{00000000-0005-0000-0000-00004B8D0000}"/>
    <cellStyle name="Trial 2 23 2 4" xfId="36155" xr:uid="{00000000-0005-0000-0000-00004C8D0000}"/>
    <cellStyle name="Trial 2 23 2 5" xfId="36156" xr:uid="{00000000-0005-0000-0000-00004D8D0000}"/>
    <cellStyle name="Trial 2 23 2 6" xfId="36157" xr:uid="{00000000-0005-0000-0000-00004E8D0000}"/>
    <cellStyle name="Trial 2 23 2 7" xfId="36158" xr:uid="{00000000-0005-0000-0000-00004F8D0000}"/>
    <cellStyle name="Trial 2 23 2 8" xfId="36159" xr:uid="{00000000-0005-0000-0000-0000508D0000}"/>
    <cellStyle name="Trial 2 23 2 9" xfId="36160" xr:uid="{00000000-0005-0000-0000-0000518D0000}"/>
    <cellStyle name="Trial 2 23 3" xfId="36161" xr:uid="{00000000-0005-0000-0000-0000528D0000}"/>
    <cellStyle name="Trial 2 23 3 2" xfId="36162" xr:uid="{00000000-0005-0000-0000-0000538D0000}"/>
    <cellStyle name="Trial 2 23 4" xfId="36163" xr:uid="{00000000-0005-0000-0000-0000548D0000}"/>
    <cellStyle name="Trial 2 23 5" xfId="36164" xr:uid="{00000000-0005-0000-0000-0000558D0000}"/>
    <cellStyle name="Trial 2 23 6" xfId="36165" xr:uid="{00000000-0005-0000-0000-0000568D0000}"/>
    <cellStyle name="Trial 2 23 7" xfId="36166" xr:uid="{00000000-0005-0000-0000-0000578D0000}"/>
    <cellStyle name="Trial 2 23 8" xfId="36167" xr:uid="{00000000-0005-0000-0000-0000588D0000}"/>
    <cellStyle name="Trial 2 23 9" xfId="36168" xr:uid="{00000000-0005-0000-0000-0000598D0000}"/>
    <cellStyle name="Trial 2 24" xfId="36169" xr:uid="{00000000-0005-0000-0000-00005A8D0000}"/>
    <cellStyle name="Trial 2 24 10" xfId="36170" xr:uid="{00000000-0005-0000-0000-00005B8D0000}"/>
    <cellStyle name="Trial 2 24 2" xfId="36171" xr:uid="{00000000-0005-0000-0000-00005C8D0000}"/>
    <cellStyle name="Trial 2 24 2 10" xfId="36172" xr:uid="{00000000-0005-0000-0000-00005D8D0000}"/>
    <cellStyle name="Trial 2 24 2 2" xfId="36173" xr:uid="{00000000-0005-0000-0000-00005E8D0000}"/>
    <cellStyle name="Trial 2 24 2 3" xfId="36174" xr:uid="{00000000-0005-0000-0000-00005F8D0000}"/>
    <cellStyle name="Trial 2 24 2 4" xfId="36175" xr:uid="{00000000-0005-0000-0000-0000608D0000}"/>
    <cellStyle name="Trial 2 24 2 5" xfId="36176" xr:uid="{00000000-0005-0000-0000-0000618D0000}"/>
    <cellStyle name="Trial 2 24 2 6" xfId="36177" xr:uid="{00000000-0005-0000-0000-0000628D0000}"/>
    <cellStyle name="Trial 2 24 2 7" xfId="36178" xr:uid="{00000000-0005-0000-0000-0000638D0000}"/>
    <cellStyle name="Trial 2 24 2 8" xfId="36179" xr:uid="{00000000-0005-0000-0000-0000648D0000}"/>
    <cellStyle name="Trial 2 24 2 9" xfId="36180" xr:uid="{00000000-0005-0000-0000-0000658D0000}"/>
    <cellStyle name="Trial 2 24 3" xfId="36181" xr:uid="{00000000-0005-0000-0000-0000668D0000}"/>
    <cellStyle name="Trial 2 24 4" xfId="36182" xr:uid="{00000000-0005-0000-0000-0000678D0000}"/>
    <cellStyle name="Trial 2 24 5" xfId="36183" xr:uid="{00000000-0005-0000-0000-0000688D0000}"/>
    <cellStyle name="Trial 2 24 6" xfId="36184" xr:uid="{00000000-0005-0000-0000-0000698D0000}"/>
    <cellStyle name="Trial 2 24 7" xfId="36185" xr:uid="{00000000-0005-0000-0000-00006A8D0000}"/>
    <cellStyle name="Trial 2 24 8" xfId="36186" xr:uid="{00000000-0005-0000-0000-00006B8D0000}"/>
    <cellStyle name="Trial 2 24 9" xfId="36187" xr:uid="{00000000-0005-0000-0000-00006C8D0000}"/>
    <cellStyle name="Trial 2 25" xfId="36188" xr:uid="{00000000-0005-0000-0000-00006D8D0000}"/>
    <cellStyle name="Trial 2 25 2" xfId="36189" xr:uid="{00000000-0005-0000-0000-00006E8D0000}"/>
    <cellStyle name="Trial 2 25 3" xfId="36190" xr:uid="{00000000-0005-0000-0000-00006F8D0000}"/>
    <cellStyle name="Trial 2 25 4" xfId="36191" xr:uid="{00000000-0005-0000-0000-0000708D0000}"/>
    <cellStyle name="Trial 2 25 5" xfId="36192" xr:uid="{00000000-0005-0000-0000-0000718D0000}"/>
    <cellStyle name="Trial 2 25 6" xfId="36193" xr:uid="{00000000-0005-0000-0000-0000728D0000}"/>
    <cellStyle name="Trial 2 25 7" xfId="36194" xr:uid="{00000000-0005-0000-0000-0000738D0000}"/>
    <cellStyle name="Trial 2 25 8" xfId="36195" xr:uid="{00000000-0005-0000-0000-0000748D0000}"/>
    <cellStyle name="Trial 2 25 9" xfId="36196" xr:uid="{00000000-0005-0000-0000-0000758D0000}"/>
    <cellStyle name="Trial 2 26" xfId="36197" xr:uid="{00000000-0005-0000-0000-0000768D0000}"/>
    <cellStyle name="Trial 2 3" xfId="36198" xr:uid="{00000000-0005-0000-0000-0000778D0000}"/>
    <cellStyle name="Trial 2 3 10" xfId="36199" xr:uid="{00000000-0005-0000-0000-0000788D0000}"/>
    <cellStyle name="Trial 2 3 10 2" xfId="36200" xr:uid="{00000000-0005-0000-0000-0000798D0000}"/>
    <cellStyle name="Trial 2 3 10 3" xfId="36201" xr:uid="{00000000-0005-0000-0000-00007A8D0000}"/>
    <cellStyle name="Trial 2 3 10 4" xfId="36202" xr:uid="{00000000-0005-0000-0000-00007B8D0000}"/>
    <cellStyle name="Trial 2 3 10 5" xfId="36203" xr:uid="{00000000-0005-0000-0000-00007C8D0000}"/>
    <cellStyle name="Trial 2 3 10 6" xfId="36204" xr:uid="{00000000-0005-0000-0000-00007D8D0000}"/>
    <cellStyle name="Trial 2 3 10 7" xfId="36205" xr:uid="{00000000-0005-0000-0000-00007E8D0000}"/>
    <cellStyle name="Trial 2 3 11" xfId="36206" xr:uid="{00000000-0005-0000-0000-00007F8D0000}"/>
    <cellStyle name="Trial 2 3 12" xfId="36207" xr:uid="{00000000-0005-0000-0000-0000808D0000}"/>
    <cellStyle name="Trial 2 3 13" xfId="36208" xr:uid="{00000000-0005-0000-0000-0000818D0000}"/>
    <cellStyle name="Trial 2 3 14" xfId="36209" xr:uid="{00000000-0005-0000-0000-0000828D0000}"/>
    <cellStyle name="Trial 2 3 15" xfId="36210" xr:uid="{00000000-0005-0000-0000-0000838D0000}"/>
    <cellStyle name="Trial 2 3 16" xfId="36211" xr:uid="{00000000-0005-0000-0000-0000848D0000}"/>
    <cellStyle name="Trial 2 3 17" xfId="36212" xr:uid="{00000000-0005-0000-0000-0000858D0000}"/>
    <cellStyle name="Trial 2 3 2" xfId="36213" xr:uid="{00000000-0005-0000-0000-0000868D0000}"/>
    <cellStyle name="Trial 2 3 2 10" xfId="36214" xr:uid="{00000000-0005-0000-0000-0000878D0000}"/>
    <cellStyle name="Trial 2 3 2 10 2" xfId="36215" xr:uid="{00000000-0005-0000-0000-0000888D0000}"/>
    <cellStyle name="Trial 2 3 2 10 3" xfId="36216" xr:uid="{00000000-0005-0000-0000-0000898D0000}"/>
    <cellStyle name="Trial 2 3 2 10 4" xfId="36217" xr:uid="{00000000-0005-0000-0000-00008A8D0000}"/>
    <cellStyle name="Trial 2 3 2 10 5" xfId="36218" xr:uid="{00000000-0005-0000-0000-00008B8D0000}"/>
    <cellStyle name="Trial 2 3 2 10 6" xfId="36219" xr:uid="{00000000-0005-0000-0000-00008C8D0000}"/>
    <cellStyle name="Trial 2 3 2 10 7" xfId="36220" xr:uid="{00000000-0005-0000-0000-00008D8D0000}"/>
    <cellStyle name="Trial 2 3 2 11" xfId="36221" xr:uid="{00000000-0005-0000-0000-00008E8D0000}"/>
    <cellStyle name="Trial 2 3 2 12" xfId="36222" xr:uid="{00000000-0005-0000-0000-00008F8D0000}"/>
    <cellStyle name="Trial 2 3 2 13" xfId="36223" xr:uid="{00000000-0005-0000-0000-0000908D0000}"/>
    <cellStyle name="Trial 2 3 2 14" xfId="36224" xr:uid="{00000000-0005-0000-0000-0000918D0000}"/>
    <cellStyle name="Trial 2 3 2 15" xfId="36225" xr:uid="{00000000-0005-0000-0000-0000928D0000}"/>
    <cellStyle name="Trial 2 3 2 16" xfId="36226" xr:uid="{00000000-0005-0000-0000-0000938D0000}"/>
    <cellStyle name="Trial 2 3 2 17" xfId="36227" xr:uid="{00000000-0005-0000-0000-0000948D0000}"/>
    <cellStyle name="Trial 2 3 2 2" xfId="36228" xr:uid="{00000000-0005-0000-0000-0000958D0000}"/>
    <cellStyle name="Trial 2 3 2 2 10" xfId="36229" xr:uid="{00000000-0005-0000-0000-0000968D0000}"/>
    <cellStyle name="Trial 2 3 2 2 11" xfId="36230" xr:uid="{00000000-0005-0000-0000-0000978D0000}"/>
    <cellStyle name="Trial 2 3 2 2 12" xfId="36231" xr:uid="{00000000-0005-0000-0000-0000988D0000}"/>
    <cellStyle name="Trial 2 3 2 2 13" xfId="36232" xr:uid="{00000000-0005-0000-0000-0000998D0000}"/>
    <cellStyle name="Trial 2 3 2 2 2" xfId="36233" xr:uid="{00000000-0005-0000-0000-00009A8D0000}"/>
    <cellStyle name="Trial 2 3 2 2 2 10" xfId="36234" xr:uid="{00000000-0005-0000-0000-00009B8D0000}"/>
    <cellStyle name="Trial 2 3 2 2 2 11" xfId="36235" xr:uid="{00000000-0005-0000-0000-00009C8D0000}"/>
    <cellStyle name="Trial 2 3 2 2 2 12" xfId="36236" xr:uid="{00000000-0005-0000-0000-00009D8D0000}"/>
    <cellStyle name="Trial 2 3 2 2 2 2" xfId="36237" xr:uid="{00000000-0005-0000-0000-00009E8D0000}"/>
    <cellStyle name="Trial 2 3 2 2 2 2 2" xfId="36238" xr:uid="{00000000-0005-0000-0000-00009F8D0000}"/>
    <cellStyle name="Trial 2 3 2 2 2 2 3" xfId="36239" xr:uid="{00000000-0005-0000-0000-0000A08D0000}"/>
    <cellStyle name="Trial 2 3 2 2 2 2 4" xfId="36240" xr:uid="{00000000-0005-0000-0000-0000A18D0000}"/>
    <cellStyle name="Trial 2 3 2 2 2 2 5" xfId="36241" xr:uid="{00000000-0005-0000-0000-0000A28D0000}"/>
    <cellStyle name="Trial 2 3 2 2 2 2 6" xfId="36242" xr:uid="{00000000-0005-0000-0000-0000A38D0000}"/>
    <cellStyle name="Trial 2 3 2 2 2 2 7" xfId="36243" xr:uid="{00000000-0005-0000-0000-0000A48D0000}"/>
    <cellStyle name="Trial 2 3 2 2 2 3" xfId="36244" xr:uid="{00000000-0005-0000-0000-0000A58D0000}"/>
    <cellStyle name="Trial 2 3 2 2 2 3 2" xfId="36245" xr:uid="{00000000-0005-0000-0000-0000A68D0000}"/>
    <cellStyle name="Trial 2 3 2 2 2 3 3" xfId="36246" xr:uid="{00000000-0005-0000-0000-0000A78D0000}"/>
    <cellStyle name="Trial 2 3 2 2 2 3 4" xfId="36247" xr:uid="{00000000-0005-0000-0000-0000A88D0000}"/>
    <cellStyle name="Trial 2 3 2 2 2 3 5" xfId="36248" xr:uid="{00000000-0005-0000-0000-0000A98D0000}"/>
    <cellStyle name="Trial 2 3 2 2 2 3 6" xfId="36249" xr:uid="{00000000-0005-0000-0000-0000AA8D0000}"/>
    <cellStyle name="Trial 2 3 2 2 2 3 7" xfId="36250" xr:uid="{00000000-0005-0000-0000-0000AB8D0000}"/>
    <cellStyle name="Trial 2 3 2 2 2 4" xfId="36251" xr:uid="{00000000-0005-0000-0000-0000AC8D0000}"/>
    <cellStyle name="Trial 2 3 2 2 2 4 2" xfId="36252" xr:uid="{00000000-0005-0000-0000-0000AD8D0000}"/>
    <cellStyle name="Trial 2 3 2 2 2 4 3" xfId="36253" xr:uid="{00000000-0005-0000-0000-0000AE8D0000}"/>
    <cellStyle name="Trial 2 3 2 2 2 4 4" xfId="36254" xr:uid="{00000000-0005-0000-0000-0000AF8D0000}"/>
    <cellStyle name="Trial 2 3 2 2 2 4 5" xfId="36255" xr:uid="{00000000-0005-0000-0000-0000B08D0000}"/>
    <cellStyle name="Trial 2 3 2 2 2 4 6" xfId="36256" xr:uid="{00000000-0005-0000-0000-0000B18D0000}"/>
    <cellStyle name="Trial 2 3 2 2 2 4 7" xfId="36257" xr:uid="{00000000-0005-0000-0000-0000B28D0000}"/>
    <cellStyle name="Trial 2 3 2 2 2 5" xfId="36258" xr:uid="{00000000-0005-0000-0000-0000B38D0000}"/>
    <cellStyle name="Trial 2 3 2 2 2 5 2" xfId="36259" xr:uid="{00000000-0005-0000-0000-0000B48D0000}"/>
    <cellStyle name="Trial 2 3 2 2 2 5 3" xfId="36260" xr:uid="{00000000-0005-0000-0000-0000B58D0000}"/>
    <cellStyle name="Trial 2 3 2 2 2 5 4" xfId="36261" xr:uid="{00000000-0005-0000-0000-0000B68D0000}"/>
    <cellStyle name="Trial 2 3 2 2 2 5 5" xfId="36262" xr:uid="{00000000-0005-0000-0000-0000B78D0000}"/>
    <cellStyle name="Trial 2 3 2 2 2 5 6" xfId="36263" xr:uid="{00000000-0005-0000-0000-0000B88D0000}"/>
    <cellStyle name="Trial 2 3 2 2 2 5 7" xfId="36264" xr:uid="{00000000-0005-0000-0000-0000B98D0000}"/>
    <cellStyle name="Trial 2 3 2 2 2 6" xfId="36265" xr:uid="{00000000-0005-0000-0000-0000BA8D0000}"/>
    <cellStyle name="Trial 2 3 2 2 2 7" xfId="36266" xr:uid="{00000000-0005-0000-0000-0000BB8D0000}"/>
    <cellStyle name="Trial 2 3 2 2 2 8" xfId="36267" xr:uid="{00000000-0005-0000-0000-0000BC8D0000}"/>
    <cellStyle name="Trial 2 3 2 2 2 9" xfId="36268" xr:uid="{00000000-0005-0000-0000-0000BD8D0000}"/>
    <cellStyle name="Trial 2 3 2 2 3" xfId="36269" xr:uid="{00000000-0005-0000-0000-0000BE8D0000}"/>
    <cellStyle name="Trial 2 3 2 2 3 10" xfId="36270" xr:uid="{00000000-0005-0000-0000-0000BF8D0000}"/>
    <cellStyle name="Trial 2 3 2 2 3 2" xfId="36271" xr:uid="{00000000-0005-0000-0000-0000C08D0000}"/>
    <cellStyle name="Trial 2 3 2 2 3 2 2" xfId="36272" xr:uid="{00000000-0005-0000-0000-0000C18D0000}"/>
    <cellStyle name="Trial 2 3 2 2 3 2 3" xfId="36273" xr:uid="{00000000-0005-0000-0000-0000C28D0000}"/>
    <cellStyle name="Trial 2 3 2 2 3 2 4" xfId="36274" xr:uid="{00000000-0005-0000-0000-0000C38D0000}"/>
    <cellStyle name="Trial 2 3 2 2 3 2 5" xfId="36275" xr:uid="{00000000-0005-0000-0000-0000C48D0000}"/>
    <cellStyle name="Trial 2 3 2 2 3 2 6" xfId="36276" xr:uid="{00000000-0005-0000-0000-0000C58D0000}"/>
    <cellStyle name="Trial 2 3 2 2 3 2 7" xfId="36277" xr:uid="{00000000-0005-0000-0000-0000C68D0000}"/>
    <cellStyle name="Trial 2 3 2 2 3 3" xfId="36278" xr:uid="{00000000-0005-0000-0000-0000C78D0000}"/>
    <cellStyle name="Trial 2 3 2 2 3 3 2" xfId="36279" xr:uid="{00000000-0005-0000-0000-0000C88D0000}"/>
    <cellStyle name="Trial 2 3 2 2 3 3 3" xfId="36280" xr:uid="{00000000-0005-0000-0000-0000C98D0000}"/>
    <cellStyle name="Trial 2 3 2 2 3 3 4" xfId="36281" xr:uid="{00000000-0005-0000-0000-0000CA8D0000}"/>
    <cellStyle name="Trial 2 3 2 2 3 3 5" xfId="36282" xr:uid="{00000000-0005-0000-0000-0000CB8D0000}"/>
    <cellStyle name="Trial 2 3 2 2 3 3 6" xfId="36283" xr:uid="{00000000-0005-0000-0000-0000CC8D0000}"/>
    <cellStyle name="Trial 2 3 2 2 3 3 7" xfId="36284" xr:uid="{00000000-0005-0000-0000-0000CD8D0000}"/>
    <cellStyle name="Trial 2 3 2 2 3 4" xfId="36285" xr:uid="{00000000-0005-0000-0000-0000CE8D0000}"/>
    <cellStyle name="Trial 2 3 2 2 3 4 2" xfId="36286" xr:uid="{00000000-0005-0000-0000-0000CF8D0000}"/>
    <cellStyle name="Trial 2 3 2 2 3 4 3" xfId="36287" xr:uid="{00000000-0005-0000-0000-0000D08D0000}"/>
    <cellStyle name="Trial 2 3 2 2 3 4 4" xfId="36288" xr:uid="{00000000-0005-0000-0000-0000D18D0000}"/>
    <cellStyle name="Trial 2 3 2 2 3 4 5" xfId="36289" xr:uid="{00000000-0005-0000-0000-0000D28D0000}"/>
    <cellStyle name="Trial 2 3 2 2 3 4 6" xfId="36290" xr:uid="{00000000-0005-0000-0000-0000D38D0000}"/>
    <cellStyle name="Trial 2 3 2 2 3 4 7" xfId="36291" xr:uid="{00000000-0005-0000-0000-0000D48D0000}"/>
    <cellStyle name="Trial 2 3 2 2 3 5" xfId="36292" xr:uid="{00000000-0005-0000-0000-0000D58D0000}"/>
    <cellStyle name="Trial 2 3 2 2 3 6" xfId="36293" xr:uid="{00000000-0005-0000-0000-0000D68D0000}"/>
    <cellStyle name="Trial 2 3 2 2 3 7" xfId="36294" xr:uid="{00000000-0005-0000-0000-0000D78D0000}"/>
    <cellStyle name="Trial 2 3 2 2 3 8" xfId="36295" xr:uid="{00000000-0005-0000-0000-0000D88D0000}"/>
    <cellStyle name="Trial 2 3 2 2 3 9" xfId="36296" xr:uid="{00000000-0005-0000-0000-0000D98D0000}"/>
    <cellStyle name="Trial 2 3 2 2 4" xfId="36297" xr:uid="{00000000-0005-0000-0000-0000DA8D0000}"/>
    <cellStyle name="Trial 2 3 2 2 4 2" xfId="36298" xr:uid="{00000000-0005-0000-0000-0000DB8D0000}"/>
    <cellStyle name="Trial 2 3 2 2 4 3" xfId="36299" xr:uid="{00000000-0005-0000-0000-0000DC8D0000}"/>
    <cellStyle name="Trial 2 3 2 2 4 4" xfId="36300" xr:uid="{00000000-0005-0000-0000-0000DD8D0000}"/>
    <cellStyle name="Trial 2 3 2 2 4 5" xfId="36301" xr:uid="{00000000-0005-0000-0000-0000DE8D0000}"/>
    <cellStyle name="Trial 2 3 2 2 4 6" xfId="36302" xr:uid="{00000000-0005-0000-0000-0000DF8D0000}"/>
    <cellStyle name="Trial 2 3 2 2 4 7" xfId="36303" xr:uid="{00000000-0005-0000-0000-0000E08D0000}"/>
    <cellStyle name="Trial 2 3 2 2 5" xfId="36304" xr:uid="{00000000-0005-0000-0000-0000E18D0000}"/>
    <cellStyle name="Trial 2 3 2 2 5 2" xfId="36305" xr:uid="{00000000-0005-0000-0000-0000E28D0000}"/>
    <cellStyle name="Trial 2 3 2 2 5 3" xfId="36306" xr:uid="{00000000-0005-0000-0000-0000E38D0000}"/>
    <cellStyle name="Trial 2 3 2 2 5 4" xfId="36307" xr:uid="{00000000-0005-0000-0000-0000E48D0000}"/>
    <cellStyle name="Trial 2 3 2 2 5 5" xfId="36308" xr:uid="{00000000-0005-0000-0000-0000E58D0000}"/>
    <cellStyle name="Trial 2 3 2 2 5 6" xfId="36309" xr:uid="{00000000-0005-0000-0000-0000E68D0000}"/>
    <cellStyle name="Trial 2 3 2 2 5 7" xfId="36310" xr:uid="{00000000-0005-0000-0000-0000E78D0000}"/>
    <cellStyle name="Trial 2 3 2 2 6" xfId="36311" xr:uid="{00000000-0005-0000-0000-0000E88D0000}"/>
    <cellStyle name="Trial 2 3 2 2 6 2" xfId="36312" xr:uid="{00000000-0005-0000-0000-0000E98D0000}"/>
    <cellStyle name="Trial 2 3 2 2 6 3" xfId="36313" xr:uid="{00000000-0005-0000-0000-0000EA8D0000}"/>
    <cellStyle name="Trial 2 3 2 2 6 4" xfId="36314" xr:uid="{00000000-0005-0000-0000-0000EB8D0000}"/>
    <cellStyle name="Trial 2 3 2 2 6 5" xfId="36315" xr:uid="{00000000-0005-0000-0000-0000EC8D0000}"/>
    <cellStyle name="Trial 2 3 2 2 6 6" xfId="36316" xr:uid="{00000000-0005-0000-0000-0000ED8D0000}"/>
    <cellStyle name="Trial 2 3 2 2 6 7" xfId="36317" xr:uid="{00000000-0005-0000-0000-0000EE8D0000}"/>
    <cellStyle name="Trial 2 3 2 2 7" xfId="36318" xr:uid="{00000000-0005-0000-0000-0000EF8D0000}"/>
    <cellStyle name="Trial 2 3 2 2 8" xfId="36319" xr:uid="{00000000-0005-0000-0000-0000F08D0000}"/>
    <cellStyle name="Trial 2 3 2 2 9" xfId="36320" xr:uid="{00000000-0005-0000-0000-0000F18D0000}"/>
    <cellStyle name="Trial 2 3 2 3" xfId="36321" xr:uid="{00000000-0005-0000-0000-0000F28D0000}"/>
    <cellStyle name="Trial 2 3 2 3 10" xfId="36322" xr:uid="{00000000-0005-0000-0000-0000F38D0000}"/>
    <cellStyle name="Trial 2 3 2 3 11" xfId="36323" xr:uid="{00000000-0005-0000-0000-0000F48D0000}"/>
    <cellStyle name="Trial 2 3 2 3 12" xfId="36324" xr:uid="{00000000-0005-0000-0000-0000F58D0000}"/>
    <cellStyle name="Trial 2 3 2 3 2" xfId="36325" xr:uid="{00000000-0005-0000-0000-0000F68D0000}"/>
    <cellStyle name="Trial 2 3 2 3 2 2" xfId="36326" xr:uid="{00000000-0005-0000-0000-0000F78D0000}"/>
    <cellStyle name="Trial 2 3 2 3 2 3" xfId="36327" xr:uid="{00000000-0005-0000-0000-0000F88D0000}"/>
    <cellStyle name="Trial 2 3 2 3 2 4" xfId="36328" xr:uid="{00000000-0005-0000-0000-0000F98D0000}"/>
    <cellStyle name="Trial 2 3 2 3 2 5" xfId="36329" xr:uid="{00000000-0005-0000-0000-0000FA8D0000}"/>
    <cellStyle name="Trial 2 3 2 3 2 6" xfId="36330" xr:uid="{00000000-0005-0000-0000-0000FB8D0000}"/>
    <cellStyle name="Trial 2 3 2 3 2 7" xfId="36331" xr:uid="{00000000-0005-0000-0000-0000FC8D0000}"/>
    <cellStyle name="Trial 2 3 2 3 3" xfId="36332" xr:uid="{00000000-0005-0000-0000-0000FD8D0000}"/>
    <cellStyle name="Trial 2 3 2 3 3 2" xfId="36333" xr:uid="{00000000-0005-0000-0000-0000FE8D0000}"/>
    <cellStyle name="Trial 2 3 2 3 3 3" xfId="36334" xr:uid="{00000000-0005-0000-0000-0000FF8D0000}"/>
    <cellStyle name="Trial 2 3 2 3 3 4" xfId="36335" xr:uid="{00000000-0005-0000-0000-0000008E0000}"/>
    <cellStyle name="Trial 2 3 2 3 3 5" xfId="36336" xr:uid="{00000000-0005-0000-0000-0000018E0000}"/>
    <cellStyle name="Trial 2 3 2 3 3 6" xfId="36337" xr:uid="{00000000-0005-0000-0000-0000028E0000}"/>
    <cellStyle name="Trial 2 3 2 3 3 7" xfId="36338" xr:uid="{00000000-0005-0000-0000-0000038E0000}"/>
    <cellStyle name="Trial 2 3 2 3 4" xfId="36339" xr:uid="{00000000-0005-0000-0000-0000048E0000}"/>
    <cellStyle name="Trial 2 3 2 3 4 2" xfId="36340" xr:uid="{00000000-0005-0000-0000-0000058E0000}"/>
    <cellStyle name="Trial 2 3 2 3 4 3" xfId="36341" xr:uid="{00000000-0005-0000-0000-0000068E0000}"/>
    <cellStyle name="Trial 2 3 2 3 4 4" xfId="36342" xr:uid="{00000000-0005-0000-0000-0000078E0000}"/>
    <cellStyle name="Trial 2 3 2 3 4 5" xfId="36343" xr:uid="{00000000-0005-0000-0000-0000088E0000}"/>
    <cellStyle name="Trial 2 3 2 3 4 6" xfId="36344" xr:uid="{00000000-0005-0000-0000-0000098E0000}"/>
    <cellStyle name="Trial 2 3 2 3 4 7" xfId="36345" xr:uid="{00000000-0005-0000-0000-00000A8E0000}"/>
    <cellStyle name="Trial 2 3 2 3 5" xfId="36346" xr:uid="{00000000-0005-0000-0000-00000B8E0000}"/>
    <cellStyle name="Trial 2 3 2 3 5 2" xfId="36347" xr:uid="{00000000-0005-0000-0000-00000C8E0000}"/>
    <cellStyle name="Trial 2 3 2 3 5 3" xfId="36348" xr:uid="{00000000-0005-0000-0000-00000D8E0000}"/>
    <cellStyle name="Trial 2 3 2 3 5 4" xfId="36349" xr:uid="{00000000-0005-0000-0000-00000E8E0000}"/>
    <cellStyle name="Trial 2 3 2 3 5 5" xfId="36350" xr:uid="{00000000-0005-0000-0000-00000F8E0000}"/>
    <cellStyle name="Trial 2 3 2 3 5 6" xfId="36351" xr:uid="{00000000-0005-0000-0000-0000108E0000}"/>
    <cellStyle name="Trial 2 3 2 3 5 7" xfId="36352" xr:uid="{00000000-0005-0000-0000-0000118E0000}"/>
    <cellStyle name="Trial 2 3 2 3 6" xfId="36353" xr:uid="{00000000-0005-0000-0000-0000128E0000}"/>
    <cellStyle name="Trial 2 3 2 3 7" xfId="36354" xr:uid="{00000000-0005-0000-0000-0000138E0000}"/>
    <cellStyle name="Trial 2 3 2 3 8" xfId="36355" xr:uid="{00000000-0005-0000-0000-0000148E0000}"/>
    <cellStyle name="Trial 2 3 2 3 9" xfId="36356" xr:uid="{00000000-0005-0000-0000-0000158E0000}"/>
    <cellStyle name="Trial 2 3 2 4" xfId="36357" xr:uid="{00000000-0005-0000-0000-0000168E0000}"/>
    <cellStyle name="Trial 2 3 2 4 10" xfId="36358" xr:uid="{00000000-0005-0000-0000-0000178E0000}"/>
    <cellStyle name="Trial 2 3 2 4 11" xfId="36359" xr:uid="{00000000-0005-0000-0000-0000188E0000}"/>
    <cellStyle name="Trial 2 3 2 4 12" xfId="36360" xr:uid="{00000000-0005-0000-0000-0000198E0000}"/>
    <cellStyle name="Trial 2 3 2 4 2" xfId="36361" xr:uid="{00000000-0005-0000-0000-00001A8E0000}"/>
    <cellStyle name="Trial 2 3 2 4 2 2" xfId="36362" xr:uid="{00000000-0005-0000-0000-00001B8E0000}"/>
    <cellStyle name="Trial 2 3 2 4 2 3" xfId="36363" xr:uid="{00000000-0005-0000-0000-00001C8E0000}"/>
    <cellStyle name="Trial 2 3 2 4 2 4" xfId="36364" xr:uid="{00000000-0005-0000-0000-00001D8E0000}"/>
    <cellStyle name="Trial 2 3 2 4 2 5" xfId="36365" xr:uid="{00000000-0005-0000-0000-00001E8E0000}"/>
    <cellStyle name="Trial 2 3 2 4 2 6" xfId="36366" xr:uid="{00000000-0005-0000-0000-00001F8E0000}"/>
    <cellStyle name="Trial 2 3 2 4 2 7" xfId="36367" xr:uid="{00000000-0005-0000-0000-0000208E0000}"/>
    <cellStyle name="Trial 2 3 2 4 3" xfId="36368" xr:uid="{00000000-0005-0000-0000-0000218E0000}"/>
    <cellStyle name="Trial 2 3 2 4 3 2" xfId="36369" xr:uid="{00000000-0005-0000-0000-0000228E0000}"/>
    <cellStyle name="Trial 2 3 2 4 3 3" xfId="36370" xr:uid="{00000000-0005-0000-0000-0000238E0000}"/>
    <cellStyle name="Trial 2 3 2 4 3 4" xfId="36371" xr:uid="{00000000-0005-0000-0000-0000248E0000}"/>
    <cellStyle name="Trial 2 3 2 4 3 5" xfId="36372" xr:uid="{00000000-0005-0000-0000-0000258E0000}"/>
    <cellStyle name="Trial 2 3 2 4 3 6" xfId="36373" xr:uid="{00000000-0005-0000-0000-0000268E0000}"/>
    <cellStyle name="Trial 2 3 2 4 3 7" xfId="36374" xr:uid="{00000000-0005-0000-0000-0000278E0000}"/>
    <cellStyle name="Trial 2 3 2 4 4" xfId="36375" xr:uid="{00000000-0005-0000-0000-0000288E0000}"/>
    <cellStyle name="Trial 2 3 2 4 4 2" xfId="36376" xr:uid="{00000000-0005-0000-0000-0000298E0000}"/>
    <cellStyle name="Trial 2 3 2 4 4 3" xfId="36377" xr:uid="{00000000-0005-0000-0000-00002A8E0000}"/>
    <cellStyle name="Trial 2 3 2 4 4 4" xfId="36378" xr:uid="{00000000-0005-0000-0000-00002B8E0000}"/>
    <cellStyle name="Trial 2 3 2 4 4 5" xfId="36379" xr:uid="{00000000-0005-0000-0000-00002C8E0000}"/>
    <cellStyle name="Trial 2 3 2 4 4 6" xfId="36380" xr:uid="{00000000-0005-0000-0000-00002D8E0000}"/>
    <cellStyle name="Trial 2 3 2 4 4 7" xfId="36381" xr:uid="{00000000-0005-0000-0000-00002E8E0000}"/>
    <cellStyle name="Trial 2 3 2 4 5" xfId="36382" xr:uid="{00000000-0005-0000-0000-00002F8E0000}"/>
    <cellStyle name="Trial 2 3 2 4 5 2" xfId="36383" xr:uid="{00000000-0005-0000-0000-0000308E0000}"/>
    <cellStyle name="Trial 2 3 2 4 5 3" xfId="36384" xr:uid="{00000000-0005-0000-0000-0000318E0000}"/>
    <cellStyle name="Trial 2 3 2 4 5 4" xfId="36385" xr:uid="{00000000-0005-0000-0000-0000328E0000}"/>
    <cellStyle name="Trial 2 3 2 4 5 5" xfId="36386" xr:uid="{00000000-0005-0000-0000-0000338E0000}"/>
    <cellStyle name="Trial 2 3 2 4 5 6" xfId="36387" xr:uid="{00000000-0005-0000-0000-0000348E0000}"/>
    <cellStyle name="Trial 2 3 2 4 5 7" xfId="36388" xr:uid="{00000000-0005-0000-0000-0000358E0000}"/>
    <cellStyle name="Trial 2 3 2 4 6" xfId="36389" xr:uid="{00000000-0005-0000-0000-0000368E0000}"/>
    <cellStyle name="Trial 2 3 2 4 7" xfId="36390" xr:uid="{00000000-0005-0000-0000-0000378E0000}"/>
    <cellStyle name="Trial 2 3 2 4 8" xfId="36391" xr:uid="{00000000-0005-0000-0000-0000388E0000}"/>
    <cellStyle name="Trial 2 3 2 4 9" xfId="36392" xr:uid="{00000000-0005-0000-0000-0000398E0000}"/>
    <cellStyle name="Trial 2 3 2 5" xfId="36393" xr:uid="{00000000-0005-0000-0000-00003A8E0000}"/>
    <cellStyle name="Trial 2 3 2 5 2" xfId="36394" xr:uid="{00000000-0005-0000-0000-00003B8E0000}"/>
    <cellStyle name="Trial 2 3 2 5 3" xfId="36395" xr:uid="{00000000-0005-0000-0000-00003C8E0000}"/>
    <cellStyle name="Trial 2 3 2 5 4" xfId="36396" xr:uid="{00000000-0005-0000-0000-00003D8E0000}"/>
    <cellStyle name="Trial 2 3 2 5 5" xfId="36397" xr:uid="{00000000-0005-0000-0000-00003E8E0000}"/>
    <cellStyle name="Trial 2 3 2 5 6" xfId="36398" xr:uid="{00000000-0005-0000-0000-00003F8E0000}"/>
    <cellStyle name="Trial 2 3 2 5 7" xfId="36399" xr:uid="{00000000-0005-0000-0000-0000408E0000}"/>
    <cellStyle name="Trial 2 3 2 5 8" xfId="36400" xr:uid="{00000000-0005-0000-0000-0000418E0000}"/>
    <cellStyle name="Trial 2 3 2 6" xfId="36401" xr:uid="{00000000-0005-0000-0000-0000428E0000}"/>
    <cellStyle name="Trial 2 3 2 6 2" xfId="36402" xr:uid="{00000000-0005-0000-0000-0000438E0000}"/>
    <cellStyle name="Trial 2 3 2 6 3" xfId="36403" xr:uid="{00000000-0005-0000-0000-0000448E0000}"/>
    <cellStyle name="Trial 2 3 2 6 4" xfId="36404" xr:uid="{00000000-0005-0000-0000-0000458E0000}"/>
    <cellStyle name="Trial 2 3 2 6 5" xfId="36405" xr:uid="{00000000-0005-0000-0000-0000468E0000}"/>
    <cellStyle name="Trial 2 3 2 6 6" xfId="36406" xr:uid="{00000000-0005-0000-0000-0000478E0000}"/>
    <cellStyle name="Trial 2 3 2 6 7" xfId="36407" xr:uid="{00000000-0005-0000-0000-0000488E0000}"/>
    <cellStyle name="Trial 2 3 2 7" xfId="36408" xr:uid="{00000000-0005-0000-0000-0000498E0000}"/>
    <cellStyle name="Trial 2 3 2 7 2" xfId="36409" xr:uid="{00000000-0005-0000-0000-00004A8E0000}"/>
    <cellStyle name="Trial 2 3 2 7 3" xfId="36410" xr:uid="{00000000-0005-0000-0000-00004B8E0000}"/>
    <cellStyle name="Trial 2 3 2 7 4" xfId="36411" xr:uid="{00000000-0005-0000-0000-00004C8E0000}"/>
    <cellStyle name="Trial 2 3 2 7 5" xfId="36412" xr:uid="{00000000-0005-0000-0000-00004D8E0000}"/>
    <cellStyle name="Trial 2 3 2 7 6" xfId="36413" xr:uid="{00000000-0005-0000-0000-00004E8E0000}"/>
    <cellStyle name="Trial 2 3 2 7 7" xfId="36414" xr:uid="{00000000-0005-0000-0000-00004F8E0000}"/>
    <cellStyle name="Trial 2 3 2 8" xfId="36415" xr:uid="{00000000-0005-0000-0000-0000508E0000}"/>
    <cellStyle name="Trial 2 3 2 8 2" xfId="36416" xr:uid="{00000000-0005-0000-0000-0000518E0000}"/>
    <cellStyle name="Trial 2 3 2 8 3" xfId="36417" xr:uid="{00000000-0005-0000-0000-0000528E0000}"/>
    <cellStyle name="Trial 2 3 2 8 4" xfId="36418" xr:uid="{00000000-0005-0000-0000-0000538E0000}"/>
    <cellStyle name="Trial 2 3 2 8 5" xfId="36419" xr:uid="{00000000-0005-0000-0000-0000548E0000}"/>
    <cellStyle name="Trial 2 3 2 8 6" xfId="36420" xr:uid="{00000000-0005-0000-0000-0000558E0000}"/>
    <cellStyle name="Trial 2 3 2 8 7" xfId="36421" xr:uid="{00000000-0005-0000-0000-0000568E0000}"/>
    <cellStyle name="Trial 2 3 2 9" xfId="36422" xr:uid="{00000000-0005-0000-0000-0000578E0000}"/>
    <cellStyle name="Trial 2 3 2 9 2" xfId="36423" xr:uid="{00000000-0005-0000-0000-0000588E0000}"/>
    <cellStyle name="Trial 2 3 2 9 3" xfId="36424" xr:uid="{00000000-0005-0000-0000-0000598E0000}"/>
    <cellStyle name="Trial 2 3 2 9 4" xfId="36425" xr:uid="{00000000-0005-0000-0000-00005A8E0000}"/>
    <cellStyle name="Trial 2 3 2 9 5" xfId="36426" xr:uid="{00000000-0005-0000-0000-00005B8E0000}"/>
    <cellStyle name="Trial 2 3 2 9 6" xfId="36427" xr:uid="{00000000-0005-0000-0000-00005C8E0000}"/>
    <cellStyle name="Trial 2 3 2 9 7" xfId="36428" xr:uid="{00000000-0005-0000-0000-00005D8E0000}"/>
    <cellStyle name="Trial 2 3 3" xfId="36429" xr:uid="{00000000-0005-0000-0000-00005E8E0000}"/>
    <cellStyle name="Trial 2 3 3 10" xfId="36430" xr:uid="{00000000-0005-0000-0000-00005F8E0000}"/>
    <cellStyle name="Trial 2 3 3 11" xfId="36431" xr:uid="{00000000-0005-0000-0000-0000608E0000}"/>
    <cellStyle name="Trial 2 3 3 12" xfId="36432" xr:uid="{00000000-0005-0000-0000-0000618E0000}"/>
    <cellStyle name="Trial 2 3 3 2" xfId="36433" xr:uid="{00000000-0005-0000-0000-0000628E0000}"/>
    <cellStyle name="Trial 2 3 3 2 2" xfId="36434" xr:uid="{00000000-0005-0000-0000-0000638E0000}"/>
    <cellStyle name="Trial 2 3 3 2 3" xfId="36435" xr:uid="{00000000-0005-0000-0000-0000648E0000}"/>
    <cellStyle name="Trial 2 3 3 2 4" xfId="36436" xr:uid="{00000000-0005-0000-0000-0000658E0000}"/>
    <cellStyle name="Trial 2 3 3 2 5" xfId="36437" xr:uid="{00000000-0005-0000-0000-0000668E0000}"/>
    <cellStyle name="Trial 2 3 3 2 6" xfId="36438" xr:uid="{00000000-0005-0000-0000-0000678E0000}"/>
    <cellStyle name="Trial 2 3 3 2 7" xfId="36439" xr:uid="{00000000-0005-0000-0000-0000688E0000}"/>
    <cellStyle name="Trial 2 3 3 2 8" xfId="36440" xr:uid="{00000000-0005-0000-0000-0000698E0000}"/>
    <cellStyle name="Trial 2 3 3 3" xfId="36441" xr:uid="{00000000-0005-0000-0000-00006A8E0000}"/>
    <cellStyle name="Trial 2 3 3 3 2" xfId="36442" xr:uid="{00000000-0005-0000-0000-00006B8E0000}"/>
    <cellStyle name="Trial 2 3 3 3 3" xfId="36443" xr:uid="{00000000-0005-0000-0000-00006C8E0000}"/>
    <cellStyle name="Trial 2 3 3 3 4" xfId="36444" xr:uid="{00000000-0005-0000-0000-00006D8E0000}"/>
    <cellStyle name="Trial 2 3 3 3 5" xfId="36445" xr:uid="{00000000-0005-0000-0000-00006E8E0000}"/>
    <cellStyle name="Trial 2 3 3 3 6" xfId="36446" xr:uid="{00000000-0005-0000-0000-00006F8E0000}"/>
    <cellStyle name="Trial 2 3 3 3 7" xfId="36447" xr:uid="{00000000-0005-0000-0000-0000708E0000}"/>
    <cellStyle name="Trial 2 3 3 4" xfId="36448" xr:uid="{00000000-0005-0000-0000-0000718E0000}"/>
    <cellStyle name="Trial 2 3 3 4 2" xfId="36449" xr:uid="{00000000-0005-0000-0000-0000728E0000}"/>
    <cellStyle name="Trial 2 3 3 4 3" xfId="36450" xr:uid="{00000000-0005-0000-0000-0000738E0000}"/>
    <cellStyle name="Trial 2 3 3 4 4" xfId="36451" xr:uid="{00000000-0005-0000-0000-0000748E0000}"/>
    <cellStyle name="Trial 2 3 3 4 5" xfId="36452" xr:uid="{00000000-0005-0000-0000-0000758E0000}"/>
    <cellStyle name="Trial 2 3 3 4 6" xfId="36453" xr:uid="{00000000-0005-0000-0000-0000768E0000}"/>
    <cellStyle name="Trial 2 3 3 4 7" xfId="36454" xr:uid="{00000000-0005-0000-0000-0000778E0000}"/>
    <cellStyle name="Trial 2 3 3 5" xfId="36455" xr:uid="{00000000-0005-0000-0000-0000788E0000}"/>
    <cellStyle name="Trial 2 3 3 5 2" xfId="36456" xr:uid="{00000000-0005-0000-0000-0000798E0000}"/>
    <cellStyle name="Trial 2 3 3 5 3" xfId="36457" xr:uid="{00000000-0005-0000-0000-00007A8E0000}"/>
    <cellStyle name="Trial 2 3 3 5 4" xfId="36458" xr:uid="{00000000-0005-0000-0000-00007B8E0000}"/>
    <cellStyle name="Trial 2 3 3 5 5" xfId="36459" xr:uid="{00000000-0005-0000-0000-00007C8E0000}"/>
    <cellStyle name="Trial 2 3 3 5 6" xfId="36460" xr:uid="{00000000-0005-0000-0000-00007D8E0000}"/>
    <cellStyle name="Trial 2 3 3 5 7" xfId="36461" xr:uid="{00000000-0005-0000-0000-00007E8E0000}"/>
    <cellStyle name="Trial 2 3 3 6" xfId="36462" xr:uid="{00000000-0005-0000-0000-00007F8E0000}"/>
    <cellStyle name="Trial 2 3 3 7" xfId="36463" xr:uid="{00000000-0005-0000-0000-0000808E0000}"/>
    <cellStyle name="Trial 2 3 3 8" xfId="36464" xr:uid="{00000000-0005-0000-0000-0000818E0000}"/>
    <cellStyle name="Trial 2 3 3 9" xfId="36465" xr:uid="{00000000-0005-0000-0000-0000828E0000}"/>
    <cellStyle name="Trial 2 3 4" xfId="36466" xr:uid="{00000000-0005-0000-0000-0000838E0000}"/>
    <cellStyle name="Trial 2 3 4 10" xfId="36467" xr:uid="{00000000-0005-0000-0000-0000848E0000}"/>
    <cellStyle name="Trial 2 3 4 11" xfId="36468" xr:uid="{00000000-0005-0000-0000-0000858E0000}"/>
    <cellStyle name="Trial 2 3 4 12" xfId="36469" xr:uid="{00000000-0005-0000-0000-0000868E0000}"/>
    <cellStyle name="Trial 2 3 4 2" xfId="36470" xr:uid="{00000000-0005-0000-0000-0000878E0000}"/>
    <cellStyle name="Trial 2 3 4 2 2" xfId="36471" xr:uid="{00000000-0005-0000-0000-0000888E0000}"/>
    <cellStyle name="Trial 2 3 4 2 3" xfId="36472" xr:uid="{00000000-0005-0000-0000-0000898E0000}"/>
    <cellStyle name="Trial 2 3 4 2 4" xfId="36473" xr:uid="{00000000-0005-0000-0000-00008A8E0000}"/>
    <cellStyle name="Trial 2 3 4 2 5" xfId="36474" xr:uid="{00000000-0005-0000-0000-00008B8E0000}"/>
    <cellStyle name="Trial 2 3 4 2 6" xfId="36475" xr:uid="{00000000-0005-0000-0000-00008C8E0000}"/>
    <cellStyle name="Trial 2 3 4 2 7" xfId="36476" xr:uid="{00000000-0005-0000-0000-00008D8E0000}"/>
    <cellStyle name="Trial 2 3 4 3" xfId="36477" xr:uid="{00000000-0005-0000-0000-00008E8E0000}"/>
    <cellStyle name="Trial 2 3 4 3 2" xfId="36478" xr:uid="{00000000-0005-0000-0000-00008F8E0000}"/>
    <cellStyle name="Trial 2 3 4 3 3" xfId="36479" xr:uid="{00000000-0005-0000-0000-0000908E0000}"/>
    <cellStyle name="Trial 2 3 4 3 4" xfId="36480" xr:uid="{00000000-0005-0000-0000-0000918E0000}"/>
    <cellStyle name="Trial 2 3 4 3 5" xfId="36481" xr:uid="{00000000-0005-0000-0000-0000928E0000}"/>
    <cellStyle name="Trial 2 3 4 3 6" xfId="36482" xr:uid="{00000000-0005-0000-0000-0000938E0000}"/>
    <cellStyle name="Trial 2 3 4 3 7" xfId="36483" xr:uid="{00000000-0005-0000-0000-0000948E0000}"/>
    <cellStyle name="Trial 2 3 4 4" xfId="36484" xr:uid="{00000000-0005-0000-0000-0000958E0000}"/>
    <cellStyle name="Trial 2 3 4 4 2" xfId="36485" xr:uid="{00000000-0005-0000-0000-0000968E0000}"/>
    <cellStyle name="Trial 2 3 4 4 3" xfId="36486" xr:uid="{00000000-0005-0000-0000-0000978E0000}"/>
    <cellStyle name="Trial 2 3 4 4 4" xfId="36487" xr:uid="{00000000-0005-0000-0000-0000988E0000}"/>
    <cellStyle name="Trial 2 3 4 4 5" xfId="36488" xr:uid="{00000000-0005-0000-0000-0000998E0000}"/>
    <cellStyle name="Trial 2 3 4 4 6" xfId="36489" xr:uid="{00000000-0005-0000-0000-00009A8E0000}"/>
    <cellStyle name="Trial 2 3 4 4 7" xfId="36490" xr:uid="{00000000-0005-0000-0000-00009B8E0000}"/>
    <cellStyle name="Trial 2 3 4 5" xfId="36491" xr:uid="{00000000-0005-0000-0000-00009C8E0000}"/>
    <cellStyle name="Trial 2 3 4 5 2" xfId="36492" xr:uid="{00000000-0005-0000-0000-00009D8E0000}"/>
    <cellStyle name="Trial 2 3 4 5 3" xfId="36493" xr:uid="{00000000-0005-0000-0000-00009E8E0000}"/>
    <cellStyle name="Trial 2 3 4 5 4" xfId="36494" xr:uid="{00000000-0005-0000-0000-00009F8E0000}"/>
    <cellStyle name="Trial 2 3 4 5 5" xfId="36495" xr:uid="{00000000-0005-0000-0000-0000A08E0000}"/>
    <cellStyle name="Trial 2 3 4 5 6" xfId="36496" xr:uid="{00000000-0005-0000-0000-0000A18E0000}"/>
    <cellStyle name="Trial 2 3 4 5 7" xfId="36497" xr:uid="{00000000-0005-0000-0000-0000A28E0000}"/>
    <cellStyle name="Trial 2 3 4 6" xfId="36498" xr:uid="{00000000-0005-0000-0000-0000A38E0000}"/>
    <cellStyle name="Trial 2 3 4 7" xfId="36499" xr:uid="{00000000-0005-0000-0000-0000A48E0000}"/>
    <cellStyle name="Trial 2 3 4 8" xfId="36500" xr:uid="{00000000-0005-0000-0000-0000A58E0000}"/>
    <cellStyle name="Trial 2 3 4 9" xfId="36501" xr:uid="{00000000-0005-0000-0000-0000A68E0000}"/>
    <cellStyle name="Trial 2 3 5" xfId="36502" xr:uid="{00000000-0005-0000-0000-0000A78E0000}"/>
    <cellStyle name="Trial 2 3 5 2" xfId="36503" xr:uid="{00000000-0005-0000-0000-0000A88E0000}"/>
    <cellStyle name="Trial 2 3 5 3" xfId="36504" xr:uid="{00000000-0005-0000-0000-0000A98E0000}"/>
    <cellStyle name="Trial 2 3 5 4" xfId="36505" xr:uid="{00000000-0005-0000-0000-0000AA8E0000}"/>
    <cellStyle name="Trial 2 3 5 5" xfId="36506" xr:uid="{00000000-0005-0000-0000-0000AB8E0000}"/>
    <cellStyle name="Trial 2 3 5 6" xfId="36507" xr:uid="{00000000-0005-0000-0000-0000AC8E0000}"/>
    <cellStyle name="Trial 2 3 5 7" xfId="36508" xr:uid="{00000000-0005-0000-0000-0000AD8E0000}"/>
    <cellStyle name="Trial 2 3 6" xfId="36509" xr:uid="{00000000-0005-0000-0000-0000AE8E0000}"/>
    <cellStyle name="Trial 2 3 6 2" xfId="36510" xr:uid="{00000000-0005-0000-0000-0000AF8E0000}"/>
    <cellStyle name="Trial 2 3 6 3" xfId="36511" xr:uid="{00000000-0005-0000-0000-0000B08E0000}"/>
    <cellStyle name="Trial 2 3 6 4" xfId="36512" xr:uid="{00000000-0005-0000-0000-0000B18E0000}"/>
    <cellStyle name="Trial 2 3 6 5" xfId="36513" xr:uid="{00000000-0005-0000-0000-0000B28E0000}"/>
    <cellStyle name="Trial 2 3 6 6" xfId="36514" xr:uid="{00000000-0005-0000-0000-0000B38E0000}"/>
    <cellStyle name="Trial 2 3 6 7" xfId="36515" xr:uid="{00000000-0005-0000-0000-0000B48E0000}"/>
    <cellStyle name="Trial 2 3 7" xfId="36516" xr:uid="{00000000-0005-0000-0000-0000B58E0000}"/>
    <cellStyle name="Trial 2 3 7 2" xfId="36517" xr:uid="{00000000-0005-0000-0000-0000B68E0000}"/>
    <cellStyle name="Trial 2 3 7 3" xfId="36518" xr:uid="{00000000-0005-0000-0000-0000B78E0000}"/>
    <cellStyle name="Trial 2 3 7 4" xfId="36519" xr:uid="{00000000-0005-0000-0000-0000B88E0000}"/>
    <cellStyle name="Trial 2 3 7 5" xfId="36520" xr:uid="{00000000-0005-0000-0000-0000B98E0000}"/>
    <cellStyle name="Trial 2 3 7 6" xfId="36521" xr:uid="{00000000-0005-0000-0000-0000BA8E0000}"/>
    <cellStyle name="Trial 2 3 7 7" xfId="36522" xr:uid="{00000000-0005-0000-0000-0000BB8E0000}"/>
    <cellStyle name="Trial 2 3 8" xfId="36523" xr:uid="{00000000-0005-0000-0000-0000BC8E0000}"/>
    <cellStyle name="Trial 2 3 8 2" xfId="36524" xr:uid="{00000000-0005-0000-0000-0000BD8E0000}"/>
    <cellStyle name="Trial 2 3 8 3" xfId="36525" xr:uid="{00000000-0005-0000-0000-0000BE8E0000}"/>
    <cellStyle name="Trial 2 3 8 4" xfId="36526" xr:uid="{00000000-0005-0000-0000-0000BF8E0000}"/>
    <cellStyle name="Trial 2 3 8 5" xfId="36527" xr:uid="{00000000-0005-0000-0000-0000C08E0000}"/>
    <cellStyle name="Trial 2 3 8 6" xfId="36528" xr:uid="{00000000-0005-0000-0000-0000C18E0000}"/>
    <cellStyle name="Trial 2 3 8 7" xfId="36529" xr:uid="{00000000-0005-0000-0000-0000C28E0000}"/>
    <cellStyle name="Trial 2 3 9" xfId="36530" xr:uid="{00000000-0005-0000-0000-0000C38E0000}"/>
    <cellStyle name="Trial 2 3 9 2" xfId="36531" xr:uid="{00000000-0005-0000-0000-0000C48E0000}"/>
    <cellStyle name="Trial 2 3 9 3" xfId="36532" xr:uid="{00000000-0005-0000-0000-0000C58E0000}"/>
    <cellStyle name="Trial 2 3 9 4" xfId="36533" xr:uid="{00000000-0005-0000-0000-0000C68E0000}"/>
    <cellStyle name="Trial 2 3 9 5" xfId="36534" xr:uid="{00000000-0005-0000-0000-0000C78E0000}"/>
    <cellStyle name="Trial 2 3 9 6" xfId="36535" xr:uid="{00000000-0005-0000-0000-0000C88E0000}"/>
    <cellStyle name="Trial 2 3 9 7" xfId="36536" xr:uid="{00000000-0005-0000-0000-0000C98E0000}"/>
    <cellStyle name="Trial 2 4" xfId="36537" xr:uid="{00000000-0005-0000-0000-0000CA8E0000}"/>
    <cellStyle name="Trial 2 4 10" xfId="36538" xr:uid="{00000000-0005-0000-0000-0000CB8E0000}"/>
    <cellStyle name="Trial 2 4 10 2" xfId="36539" xr:uid="{00000000-0005-0000-0000-0000CC8E0000}"/>
    <cellStyle name="Trial 2 4 10 3" xfId="36540" xr:uid="{00000000-0005-0000-0000-0000CD8E0000}"/>
    <cellStyle name="Trial 2 4 10 4" xfId="36541" xr:uid="{00000000-0005-0000-0000-0000CE8E0000}"/>
    <cellStyle name="Trial 2 4 10 5" xfId="36542" xr:uid="{00000000-0005-0000-0000-0000CF8E0000}"/>
    <cellStyle name="Trial 2 4 10 6" xfId="36543" xr:uid="{00000000-0005-0000-0000-0000D08E0000}"/>
    <cellStyle name="Trial 2 4 10 7" xfId="36544" xr:uid="{00000000-0005-0000-0000-0000D18E0000}"/>
    <cellStyle name="Trial 2 4 11" xfId="36545" xr:uid="{00000000-0005-0000-0000-0000D28E0000}"/>
    <cellStyle name="Trial 2 4 12" xfId="36546" xr:uid="{00000000-0005-0000-0000-0000D38E0000}"/>
    <cellStyle name="Trial 2 4 13" xfId="36547" xr:uid="{00000000-0005-0000-0000-0000D48E0000}"/>
    <cellStyle name="Trial 2 4 14" xfId="36548" xr:uid="{00000000-0005-0000-0000-0000D58E0000}"/>
    <cellStyle name="Trial 2 4 15" xfId="36549" xr:uid="{00000000-0005-0000-0000-0000D68E0000}"/>
    <cellStyle name="Trial 2 4 16" xfId="36550" xr:uid="{00000000-0005-0000-0000-0000D78E0000}"/>
    <cellStyle name="Trial 2 4 17" xfId="36551" xr:uid="{00000000-0005-0000-0000-0000D88E0000}"/>
    <cellStyle name="Trial 2 4 2" xfId="36552" xr:uid="{00000000-0005-0000-0000-0000D98E0000}"/>
    <cellStyle name="Trial 2 4 2 10" xfId="36553" xr:uid="{00000000-0005-0000-0000-0000DA8E0000}"/>
    <cellStyle name="Trial 2 4 2 10 2" xfId="36554" xr:uid="{00000000-0005-0000-0000-0000DB8E0000}"/>
    <cellStyle name="Trial 2 4 2 10 3" xfId="36555" xr:uid="{00000000-0005-0000-0000-0000DC8E0000}"/>
    <cellStyle name="Trial 2 4 2 10 4" xfId="36556" xr:uid="{00000000-0005-0000-0000-0000DD8E0000}"/>
    <cellStyle name="Trial 2 4 2 10 5" xfId="36557" xr:uid="{00000000-0005-0000-0000-0000DE8E0000}"/>
    <cellStyle name="Trial 2 4 2 10 6" xfId="36558" xr:uid="{00000000-0005-0000-0000-0000DF8E0000}"/>
    <cellStyle name="Trial 2 4 2 10 7" xfId="36559" xr:uid="{00000000-0005-0000-0000-0000E08E0000}"/>
    <cellStyle name="Trial 2 4 2 11" xfId="36560" xr:uid="{00000000-0005-0000-0000-0000E18E0000}"/>
    <cellStyle name="Trial 2 4 2 12" xfId="36561" xr:uid="{00000000-0005-0000-0000-0000E28E0000}"/>
    <cellStyle name="Trial 2 4 2 13" xfId="36562" xr:uid="{00000000-0005-0000-0000-0000E38E0000}"/>
    <cellStyle name="Trial 2 4 2 14" xfId="36563" xr:uid="{00000000-0005-0000-0000-0000E48E0000}"/>
    <cellStyle name="Trial 2 4 2 15" xfId="36564" xr:uid="{00000000-0005-0000-0000-0000E58E0000}"/>
    <cellStyle name="Trial 2 4 2 16" xfId="36565" xr:uid="{00000000-0005-0000-0000-0000E68E0000}"/>
    <cellStyle name="Trial 2 4 2 17" xfId="36566" xr:uid="{00000000-0005-0000-0000-0000E78E0000}"/>
    <cellStyle name="Trial 2 4 2 2" xfId="36567" xr:uid="{00000000-0005-0000-0000-0000E88E0000}"/>
    <cellStyle name="Trial 2 4 2 2 10" xfId="36568" xr:uid="{00000000-0005-0000-0000-0000E98E0000}"/>
    <cellStyle name="Trial 2 4 2 2 11" xfId="36569" xr:uid="{00000000-0005-0000-0000-0000EA8E0000}"/>
    <cellStyle name="Trial 2 4 2 2 12" xfId="36570" xr:uid="{00000000-0005-0000-0000-0000EB8E0000}"/>
    <cellStyle name="Trial 2 4 2 2 13" xfId="36571" xr:uid="{00000000-0005-0000-0000-0000EC8E0000}"/>
    <cellStyle name="Trial 2 4 2 2 2" xfId="36572" xr:uid="{00000000-0005-0000-0000-0000ED8E0000}"/>
    <cellStyle name="Trial 2 4 2 2 2 10" xfId="36573" xr:uid="{00000000-0005-0000-0000-0000EE8E0000}"/>
    <cellStyle name="Trial 2 4 2 2 2 11" xfId="36574" xr:uid="{00000000-0005-0000-0000-0000EF8E0000}"/>
    <cellStyle name="Trial 2 4 2 2 2 12" xfId="36575" xr:uid="{00000000-0005-0000-0000-0000F08E0000}"/>
    <cellStyle name="Trial 2 4 2 2 2 2" xfId="36576" xr:uid="{00000000-0005-0000-0000-0000F18E0000}"/>
    <cellStyle name="Trial 2 4 2 2 2 2 2" xfId="36577" xr:uid="{00000000-0005-0000-0000-0000F28E0000}"/>
    <cellStyle name="Trial 2 4 2 2 2 2 3" xfId="36578" xr:uid="{00000000-0005-0000-0000-0000F38E0000}"/>
    <cellStyle name="Trial 2 4 2 2 2 2 4" xfId="36579" xr:uid="{00000000-0005-0000-0000-0000F48E0000}"/>
    <cellStyle name="Trial 2 4 2 2 2 2 5" xfId="36580" xr:uid="{00000000-0005-0000-0000-0000F58E0000}"/>
    <cellStyle name="Trial 2 4 2 2 2 2 6" xfId="36581" xr:uid="{00000000-0005-0000-0000-0000F68E0000}"/>
    <cellStyle name="Trial 2 4 2 2 2 2 7" xfId="36582" xr:uid="{00000000-0005-0000-0000-0000F78E0000}"/>
    <cellStyle name="Trial 2 4 2 2 2 3" xfId="36583" xr:uid="{00000000-0005-0000-0000-0000F88E0000}"/>
    <cellStyle name="Trial 2 4 2 2 2 3 2" xfId="36584" xr:uid="{00000000-0005-0000-0000-0000F98E0000}"/>
    <cellStyle name="Trial 2 4 2 2 2 3 3" xfId="36585" xr:uid="{00000000-0005-0000-0000-0000FA8E0000}"/>
    <cellStyle name="Trial 2 4 2 2 2 3 4" xfId="36586" xr:uid="{00000000-0005-0000-0000-0000FB8E0000}"/>
    <cellStyle name="Trial 2 4 2 2 2 3 5" xfId="36587" xr:uid="{00000000-0005-0000-0000-0000FC8E0000}"/>
    <cellStyle name="Trial 2 4 2 2 2 3 6" xfId="36588" xr:uid="{00000000-0005-0000-0000-0000FD8E0000}"/>
    <cellStyle name="Trial 2 4 2 2 2 3 7" xfId="36589" xr:uid="{00000000-0005-0000-0000-0000FE8E0000}"/>
    <cellStyle name="Trial 2 4 2 2 2 4" xfId="36590" xr:uid="{00000000-0005-0000-0000-0000FF8E0000}"/>
    <cellStyle name="Trial 2 4 2 2 2 4 2" xfId="36591" xr:uid="{00000000-0005-0000-0000-0000008F0000}"/>
    <cellStyle name="Trial 2 4 2 2 2 4 3" xfId="36592" xr:uid="{00000000-0005-0000-0000-0000018F0000}"/>
    <cellStyle name="Trial 2 4 2 2 2 4 4" xfId="36593" xr:uid="{00000000-0005-0000-0000-0000028F0000}"/>
    <cellStyle name="Trial 2 4 2 2 2 4 5" xfId="36594" xr:uid="{00000000-0005-0000-0000-0000038F0000}"/>
    <cellStyle name="Trial 2 4 2 2 2 4 6" xfId="36595" xr:uid="{00000000-0005-0000-0000-0000048F0000}"/>
    <cellStyle name="Trial 2 4 2 2 2 4 7" xfId="36596" xr:uid="{00000000-0005-0000-0000-0000058F0000}"/>
    <cellStyle name="Trial 2 4 2 2 2 5" xfId="36597" xr:uid="{00000000-0005-0000-0000-0000068F0000}"/>
    <cellStyle name="Trial 2 4 2 2 2 5 2" xfId="36598" xr:uid="{00000000-0005-0000-0000-0000078F0000}"/>
    <cellStyle name="Trial 2 4 2 2 2 5 3" xfId="36599" xr:uid="{00000000-0005-0000-0000-0000088F0000}"/>
    <cellStyle name="Trial 2 4 2 2 2 5 4" xfId="36600" xr:uid="{00000000-0005-0000-0000-0000098F0000}"/>
    <cellStyle name="Trial 2 4 2 2 2 5 5" xfId="36601" xr:uid="{00000000-0005-0000-0000-00000A8F0000}"/>
    <cellStyle name="Trial 2 4 2 2 2 5 6" xfId="36602" xr:uid="{00000000-0005-0000-0000-00000B8F0000}"/>
    <cellStyle name="Trial 2 4 2 2 2 5 7" xfId="36603" xr:uid="{00000000-0005-0000-0000-00000C8F0000}"/>
    <cellStyle name="Trial 2 4 2 2 2 6" xfId="36604" xr:uid="{00000000-0005-0000-0000-00000D8F0000}"/>
    <cellStyle name="Trial 2 4 2 2 2 7" xfId="36605" xr:uid="{00000000-0005-0000-0000-00000E8F0000}"/>
    <cellStyle name="Trial 2 4 2 2 2 8" xfId="36606" xr:uid="{00000000-0005-0000-0000-00000F8F0000}"/>
    <cellStyle name="Trial 2 4 2 2 2 9" xfId="36607" xr:uid="{00000000-0005-0000-0000-0000108F0000}"/>
    <cellStyle name="Trial 2 4 2 2 3" xfId="36608" xr:uid="{00000000-0005-0000-0000-0000118F0000}"/>
    <cellStyle name="Trial 2 4 2 2 3 10" xfId="36609" xr:uid="{00000000-0005-0000-0000-0000128F0000}"/>
    <cellStyle name="Trial 2 4 2 2 3 2" xfId="36610" xr:uid="{00000000-0005-0000-0000-0000138F0000}"/>
    <cellStyle name="Trial 2 4 2 2 3 2 2" xfId="36611" xr:uid="{00000000-0005-0000-0000-0000148F0000}"/>
    <cellStyle name="Trial 2 4 2 2 3 2 3" xfId="36612" xr:uid="{00000000-0005-0000-0000-0000158F0000}"/>
    <cellStyle name="Trial 2 4 2 2 3 2 4" xfId="36613" xr:uid="{00000000-0005-0000-0000-0000168F0000}"/>
    <cellStyle name="Trial 2 4 2 2 3 2 5" xfId="36614" xr:uid="{00000000-0005-0000-0000-0000178F0000}"/>
    <cellStyle name="Trial 2 4 2 2 3 2 6" xfId="36615" xr:uid="{00000000-0005-0000-0000-0000188F0000}"/>
    <cellStyle name="Trial 2 4 2 2 3 2 7" xfId="36616" xr:uid="{00000000-0005-0000-0000-0000198F0000}"/>
    <cellStyle name="Trial 2 4 2 2 3 3" xfId="36617" xr:uid="{00000000-0005-0000-0000-00001A8F0000}"/>
    <cellStyle name="Trial 2 4 2 2 3 3 2" xfId="36618" xr:uid="{00000000-0005-0000-0000-00001B8F0000}"/>
    <cellStyle name="Trial 2 4 2 2 3 3 3" xfId="36619" xr:uid="{00000000-0005-0000-0000-00001C8F0000}"/>
    <cellStyle name="Trial 2 4 2 2 3 3 4" xfId="36620" xr:uid="{00000000-0005-0000-0000-00001D8F0000}"/>
    <cellStyle name="Trial 2 4 2 2 3 3 5" xfId="36621" xr:uid="{00000000-0005-0000-0000-00001E8F0000}"/>
    <cellStyle name="Trial 2 4 2 2 3 3 6" xfId="36622" xr:uid="{00000000-0005-0000-0000-00001F8F0000}"/>
    <cellStyle name="Trial 2 4 2 2 3 3 7" xfId="36623" xr:uid="{00000000-0005-0000-0000-0000208F0000}"/>
    <cellStyle name="Trial 2 4 2 2 3 4" xfId="36624" xr:uid="{00000000-0005-0000-0000-0000218F0000}"/>
    <cellStyle name="Trial 2 4 2 2 3 4 2" xfId="36625" xr:uid="{00000000-0005-0000-0000-0000228F0000}"/>
    <cellStyle name="Trial 2 4 2 2 3 4 3" xfId="36626" xr:uid="{00000000-0005-0000-0000-0000238F0000}"/>
    <cellStyle name="Trial 2 4 2 2 3 4 4" xfId="36627" xr:uid="{00000000-0005-0000-0000-0000248F0000}"/>
    <cellStyle name="Trial 2 4 2 2 3 4 5" xfId="36628" xr:uid="{00000000-0005-0000-0000-0000258F0000}"/>
    <cellStyle name="Trial 2 4 2 2 3 4 6" xfId="36629" xr:uid="{00000000-0005-0000-0000-0000268F0000}"/>
    <cellStyle name="Trial 2 4 2 2 3 4 7" xfId="36630" xr:uid="{00000000-0005-0000-0000-0000278F0000}"/>
    <cellStyle name="Trial 2 4 2 2 3 5" xfId="36631" xr:uid="{00000000-0005-0000-0000-0000288F0000}"/>
    <cellStyle name="Trial 2 4 2 2 3 6" xfId="36632" xr:uid="{00000000-0005-0000-0000-0000298F0000}"/>
    <cellStyle name="Trial 2 4 2 2 3 7" xfId="36633" xr:uid="{00000000-0005-0000-0000-00002A8F0000}"/>
    <cellStyle name="Trial 2 4 2 2 3 8" xfId="36634" xr:uid="{00000000-0005-0000-0000-00002B8F0000}"/>
    <cellStyle name="Trial 2 4 2 2 3 9" xfId="36635" xr:uid="{00000000-0005-0000-0000-00002C8F0000}"/>
    <cellStyle name="Trial 2 4 2 2 4" xfId="36636" xr:uid="{00000000-0005-0000-0000-00002D8F0000}"/>
    <cellStyle name="Trial 2 4 2 2 4 2" xfId="36637" xr:uid="{00000000-0005-0000-0000-00002E8F0000}"/>
    <cellStyle name="Trial 2 4 2 2 4 3" xfId="36638" xr:uid="{00000000-0005-0000-0000-00002F8F0000}"/>
    <cellStyle name="Trial 2 4 2 2 4 4" xfId="36639" xr:uid="{00000000-0005-0000-0000-0000308F0000}"/>
    <cellStyle name="Trial 2 4 2 2 4 5" xfId="36640" xr:uid="{00000000-0005-0000-0000-0000318F0000}"/>
    <cellStyle name="Trial 2 4 2 2 4 6" xfId="36641" xr:uid="{00000000-0005-0000-0000-0000328F0000}"/>
    <cellStyle name="Trial 2 4 2 2 4 7" xfId="36642" xr:uid="{00000000-0005-0000-0000-0000338F0000}"/>
    <cellStyle name="Trial 2 4 2 2 5" xfId="36643" xr:uid="{00000000-0005-0000-0000-0000348F0000}"/>
    <cellStyle name="Trial 2 4 2 2 5 2" xfId="36644" xr:uid="{00000000-0005-0000-0000-0000358F0000}"/>
    <cellStyle name="Trial 2 4 2 2 5 3" xfId="36645" xr:uid="{00000000-0005-0000-0000-0000368F0000}"/>
    <cellStyle name="Trial 2 4 2 2 5 4" xfId="36646" xr:uid="{00000000-0005-0000-0000-0000378F0000}"/>
    <cellStyle name="Trial 2 4 2 2 5 5" xfId="36647" xr:uid="{00000000-0005-0000-0000-0000388F0000}"/>
    <cellStyle name="Trial 2 4 2 2 5 6" xfId="36648" xr:uid="{00000000-0005-0000-0000-0000398F0000}"/>
    <cellStyle name="Trial 2 4 2 2 5 7" xfId="36649" xr:uid="{00000000-0005-0000-0000-00003A8F0000}"/>
    <cellStyle name="Trial 2 4 2 2 6" xfId="36650" xr:uid="{00000000-0005-0000-0000-00003B8F0000}"/>
    <cellStyle name="Trial 2 4 2 2 6 2" xfId="36651" xr:uid="{00000000-0005-0000-0000-00003C8F0000}"/>
    <cellStyle name="Trial 2 4 2 2 6 3" xfId="36652" xr:uid="{00000000-0005-0000-0000-00003D8F0000}"/>
    <cellStyle name="Trial 2 4 2 2 6 4" xfId="36653" xr:uid="{00000000-0005-0000-0000-00003E8F0000}"/>
    <cellStyle name="Trial 2 4 2 2 6 5" xfId="36654" xr:uid="{00000000-0005-0000-0000-00003F8F0000}"/>
    <cellStyle name="Trial 2 4 2 2 6 6" xfId="36655" xr:uid="{00000000-0005-0000-0000-0000408F0000}"/>
    <cellStyle name="Trial 2 4 2 2 6 7" xfId="36656" xr:uid="{00000000-0005-0000-0000-0000418F0000}"/>
    <cellStyle name="Trial 2 4 2 2 7" xfId="36657" xr:uid="{00000000-0005-0000-0000-0000428F0000}"/>
    <cellStyle name="Trial 2 4 2 2 8" xfId="36658" xr:uid="{00000000-0005-0000-0000-0000438F0000}"/>
    <cellStyle name="Trial 2 4 2 2 9" xfId="36659" xr:uid="{00000000-0005-0000-0000-0000448F0000}"/>
    <cellStyle name="Trial 2 4 2 3" xfId="36660" xr:uid="{00000000-0005-0000-0000-0000458F0000}"/>
    <cellStyle name="Trial 2 4 2 3 10" xfId="36661" xr:uid="{00000000-0005-0000-0000-0000468F0000}"/>
    <cellStyle name="Trial 2 4 2 3 11" xfId="36662" xr:uid="{00000000-0005-0000-0000-0000478F0000}"/>
    <cellStyle name="Trial 2 4 2 3 12" xfId="36663" xr:uid="{00000000-0005-0000-0000-0000488F0000}"/>
    <cellStyle name="Trial 2 4 2 3 2" xfId="36664" xr:uid="{00000000-0005-0000-0000-0000498F0000}"/>
    <cellStyle name="Trial 2 4 2 3 2 2" xfId="36665" xr:uid="{00000000-0005-0000-0000-00004A8F0000}"/>
    <cellStyle name="Trial 2 4 2 3 2 3" xfId="36666" xr:uid="{00000000-0005-0000-0000-00004B8F0000}"/>
    <cellStyle name="Trial 2 4 2 3 2 4" xfId="36667" xr:uid="{00000000-0005-0000-0000-00004C8F0000}"/>
    <cellStyle name="Trial 2 4 2 3 2 5" xfId="36668" xr:uid="{00000000-0005-0000-0000-00004D8F0000}"/>
    <cellStyle name="Trial 2 4 2 3 2 6" xfId="36669" xr:uid="{00000000-0005-0000-0000-00004E8F0000}"/>
    <cellStyle name="Trial 2 4 2 3 2 7" xfId="36670" xr:uid="{00000000-0005-0000-0000-00004F8F0000}"/>
    <cellStyle name="Trial 2 4 2 3 3" xfId="36671" xr:uid="{00000000-0005-0000-0000-0000508F0000}"/>
    <cellStyle name="Trial 2 4 2 3 3 2" xfId="36672" xr:uid="{00000000-0005-0000-0000-0000518F0000}"/>
    <cellStyle name="Trial 2 4 2 3 3 3" xfId="36673" xr:uid="{00000000-0005-0000-0000-0000528F0000}"/>
    <cellStyle name="Trial 2 4 2 3 3 4" xfId="36674" xr:uid="{00000000-0005-0000-0000-0000538F0000}"/>
    <cellStyle name="Trial 2 4 2 3 3 5" xfId="36675" xr:uid="{00000000-0005-0000-0000-0000548F0000}"/>
    <cellStyle name="Trial 2 4 2 3 3 6" xfId="36676" xr:uid="{00000000-0005-0000-0000-0000558F0000}"/>
    <cellStyle name="Trial 2 4 2 3 3 7" xfId="36677" xr:uid="{00000000-0005-0000-0000-0000568F0000}"/>
    <cellStyle name="Trial 2 4 2 3 4" xfId="36678" xr:uid="{00000000-0005-0000-0000-0000578F0000}"/>
    <cellStyle name="Trial 2 4 2 3 4 2" xfId="36679" xr:uid="{00000000-0005-0000-0000-0000588F0000}"/>
    <cellStyle name="Trial 2 4 2 3 4 3" xfId="36680" xr:uid="{00000000-0005-0000-0000-0000598F0000}"/>
    <cellStyle name="Trial 2 4 2 3 4 4" xfId="36681" xr:uid="{00000000-0005-0000-0000-00005A8F0000}"/>
    <cellStyle name="Trial 2 4 2 3 4 5" xfId="36682" xr:uid="{00000000-0005-0000-0000-00005B8F0000}"/>
    <cellStyle name="Trial 2 4 2 3 4 6" xfId="36683" xr:uid="{00000000-0005-0000-0000-00005C8F0000}"/>
    <cellStyle name="Trial 2 4 2 3 4 7" xfId="36684" xr:uid="{00000000-0005-0000-0000-00005D8F0000}"/>
    <cellStyle name="Trial 2 4 2 3 5" xfId="36685" xr:uid="{00000000-0005-0000-0000-00005E8F0000}"/>
    <cellStyle name="Trial 2 4 2 3 5 2" xfId="36686" xr:uid="{00000000-0005-0000-0000-00005F8F0000}"/>
    <cellStyle name="Trial 2 4 2 3 5 3" xfId="36687" xr:uid="{00000000-0005-0000-0000-0000608F0000}"/>
    <cellStyle name="Trial 2 4 2 3 5 4" xfId="36688" xr:uid="{00000000-0005-0000-0000-0000618F0000}"/>
    <cellStyle name="Trial 2 4 2 3 5 5" xfId="36689" xr:uid="{00000000-0005-0000-0000-0000628F0000}"/>
    <cellStyle name="Trial 2 4 2 3 5 6" xfId="36690" xr:uid="{00000000-0005-0000-0000-0000638F0000}"/>
    <cellStyle name="Trial 2 4 2 3 5 7" xfId="36691" xr:uid="{00000000-0005-0000-0000-0000648F0000}"/>
    <cellStyle name="Trial 2 4 2 3 6" xfId="36692" xr:uid="{00000000-0005-0000-0000-0000658F0000}"/>
    <cellStyle name="Trial 2 4 2 3 7" xfId="36693" xr:uid="{00000000-0005-0000-0000-0000668F0000}"/>
    <cellStyle name="Trial 2 4 2 3 8" xfId="36694" xr:uid="{00000000-0005-0000-0000-0000678F0000}"/>
    <cellStyle name="Trial 2 4 2 3 9" xfId="36695" xr:uid="{00000000-0005-0000-0000-0000688F0000}"/>
    <cellStyle name="Trial 2 4 2 4" xfId="36696" xr:uid="{00000000-0005-0000-0000-0000698F0000}"/>
    <cellStyle name="Trial 2 4 2 4 10" xfId="36697" xr:uid="{00000000-0005-0000-0000-00006A8F0000}"/>
    <cellStyle name="Trial 2 4 2 4 11" xfId="36698" xr:uid="{00000000-0005-0000-0000-00006B8F0000}"/>
    <cellStyle name="Trial 2 4 2 4 12" xfId="36699" xr:uid="{00000000-0005-0000-0000-00006C8F0000}"/>
    <cellStyle name="Trial 2 4 2 4 2" xfId="36700" xr:uid="{00000000-0005-0000-0000-00006D8F0000}"/>
    <cellStyle name="Trial 2 4 2 4 2 2" xfId="36701" xr:uid="{00000000-0005-0000-0000-00006E8F0000}"/>
    <cellStyle name="Trial 2 4 2 4 2 3" xfId="36702" xr:uid="{00000000-0005-0000-0000-00006F8F0000}"/>
    <cellStyle name="Trial 2 4 2 4 2 4" xfId="36703" xr:uid="{00000000-0005-0000-0000-0000708F0000}"/>
    <cellStyle name="Trial 2 4 2 4 2 5" xfId="36704" xr:uid="{00000000-0005-0000-0000-0000718F0000}"/>
    <cellStyle name="Trial 2 4 2 4 2 6" xfId="36705" xr:uid="{00000000-0005-0000-0000-0000728F0000}"/>
    <cellStyle name="Trial 2 4 2 4 2 7" xfId="36706" xr:uid="{00000000-0005-0000-0000-0000738F0000}"/>
    <cellStyle name="Trial 2 4 2 4 3" xfId="36707" xr:uid="{00000000-0005-0000-0000-0000748F0000}"/>
    <cellStyle name="Trial 2 4 2 4 3 2" xfId="36708" xr:uid="{00000000-0005-0000-0000-0000758F0000}"/>
    <cellStyle name="Trial 2 4 2 4 3 3" xfId="36709" xr:uid="{00000000-0005-0000-0000-0000768F0000}"/>
    <cellStyle name="Trial 2 4 2 4 3 4" xfId="36710" xr:uid="{00000000-0005-0000-0000-0000778F0000}"/>
    <cellStyle name="Trial 2 4 2 4 3 5" xfId="36711" xr:uid="{00000000-0005-0000-0000-0000788F0000}"/>
    <cellStyle name="Trial 2 4 2 4 3 6" xfId="36712" xr:uid="{00000000-0005-0000-0000-0000798F0000}"/>
    <cellStyle name="Trial 2 4 2 4 3 7" xfId="36713" xr:uid="{00000000-0005-0000-0000-00007A8F0000}"/>
    <cellStyle name="Trial 2 4 2 4 4" xfId="36714" xr:uid="{00000000-0005-0000-0000-00007B8F0000}"/>
    <cellStyle name="Trial 2 4 2 4 4 2" xfId="36715" xr:uid="{00000000-0005-0000-0000-00007C8F0000}"/>
    <cellStyle name="Trial 2 4 2 4 4 3" xfId="36716" xr:uid="{00000000-0005-0000-0000-00007D8F0000}"/>
    <cellStyle name="Trial 2 4 2 4 4 4" xfId="36717" xr:uid="{00000000-0005-0000-0000-00007E8F0000}"/>
    <cellStyle name="Trial 2 4 2 4 4 5" xfId="36718" xr:uid="{00000000-0005-0000-0000-00007F8F0000}"/>
    <cellStyle name="Trial 2 4 2 4 4 6" xfId="36719" xr:uid="{00000000-0005-0000-0000-0000808F0000}"/>
    <cellStyle name="Trial 2 4 2 4 4 7" xfId="36720" xr:uid="{00000000-0005-0000-0000-0000818F0000}"/>
    <cellStyle name="Trial 2 4 2 4 5" xfId="36721" xr:uid="{00000000-0005-0000-0000-0000828F0000}"/>
    <cellStyle name="Trial 2 4 2 4 5 2" xfId="36722" xr:uid="{00000000-0005-0000-0000-0000838F0000}"/>
    <cellStyle name="Trial 2 4 2 4 5 3" xfId="36723" xr:uid="{00000000-0005-0000-0000-0000848F0000}"/>
    <cellStyle name="Trial 2 4 2 4 5 4" xfId="36724" xr:uid="{00000000-0005-0000-0000-0000858F0000}"/>
    <cellStyle name="Trial 2 4 2 4 5 5" xfId="36725" xr:uid="{00000000-0005-0000-0000-0000868F0000}"/>
    <cellStyle name="Trial 2 4 2 4 5 6" xfId="36726" xr:uid="{00000000-0005-0000-0000-0000878F0000}"/>
    <cellStyle name="Trial 2 4 2 4 5 7" xfId="36727" xr:uid="{00000000-0005-0000-0000-0000888F0000}"/>
    <cellStyle name="Trial 2 4 2 4 6" xfId="36728" xr:uid="{00000000-0005-0000-0000-0000898F0000}"/>
    <cellStyle name="Trial 2 4 2 4 7" xfId="36729" xr:uid="{00000000-0005-0000-0000-00008A8F0000}"/>
    <cellStyle name="Trial 2 4 2 4 8" xfId="36730" xr:uid="{00000000-0005-0000-0000-00008B8F0000}"/>
    <cellStyle name="Trial 2 4 2 4 9" xfId="36731" xr:uid="{00000000-0005-0000-0000-00008C8F0000}"/>
    <cellStyle name="Trial 2 4 2 5" xfId="36732" xr:uid="{00000000-0005-0000-0000-00008D8F0000}"/>
    <cellStyle name="Trial 2 4 2 5 2" xfId="36733" xr:uid="{00000000-0005-0000-0000-00008E8F0000}"/>
    <cellStyle name="Trial 2 4 2 5 3" xfId="36734" xr:uid="{00000000-0005-0000-0000-00008F8F0000}"/>
    <cellStyle name="Trial 2 4 2 5 4" xfId="36735" xr:uid="{00000000-0005-0000-0000-0000908F0000}"/>
    <cellStyle name="Trial 2 4 2 5 5" xfId="36736" xr:uid="{00000000-0005-0000-0000-0000918F0000}"/>
    <cellStyle name="Trial 2 4 2 5 6" xfId="36737" xr:uid="{00000000-0005-0000-0000-0000928F0000}"/>
    <cellStyle name="Trial 2 4 2 5 7" xfId="36738" xr:uid="{00000000-0005-0000-0000-0000938F0000}"/>
    <cellStyle name="Trial 2 4 2 5 8" xfId="36739" xr:uid="{00000000-0005-0000-0000-0000948F0000}"/>
    <cellStyle name="Trial 2 4 2 6" xfId="36740" xr:uid="{00000000-0005-0000-0000-0000958F0000}"/>
    <cellStyle name="Trial 2 4 2 6 2" xfId="36741" xr:uid="{00000000-0005-0000-0000-0000968F0000}"/>
    <cellStyle name="Trial 2 4 2 6 3" xfId="36742" xr:uid="{00000000-0005-0000-0000-0000978F0000}"/>
    <cellStyle name="Trial 2 4 2 6 4" xfId="36743" xr:uid="{00000000-0005-0000-0000-0000988F0000}"/>
    <cellStyle name="Trial 2 4 2 6 5" xfId="36744" xr:uid="{00000000-0005-0000-0000-0000998F0000}"/>
    <cellStyle name="Trial 2 4 2 6 6" xfId="36745" xr:uid="{00000000-0005-0000-0000-00009A8F0000}"/>
    <cellStyle name="Trial 2 4 2 6 7" xfId="36746" xr:uid="{00000000-0005-0000-0000-00009B8F0000}"/>
    <cellStyle name="Trial 2 4 2 7" xfId="36747" xr:uid="{00000000-0005-0000-0000-00009C8F0000}"/>
    <cellStyle name="Trial 2 4 2 7 2" xfId="36748" xr:uid="{00000000-0005-0000-0000-00009D8F0000}"/>
    <cellStyle name="Trial 2 4 2 7 3" xfId="36749" xr:uid="{00000000-0005-0000-0000-00009E8F0000}"/>
    <cellStyle name="Trial 2 4 2 7 4" xfId="36750" xr:uid="{00000000-0005-0000-0000-00009F8F0000}"/>
    <cellStyle name="Trial 2 4 2 7 5" xfId="36751" xr:uid="{00000000-0005-0000-0000-0000A08F0000}"/>
    <cellStyle name="Trial 2 4 2 7 6" xfId="36752" xr:uid="{00000000-0005-0000-0000-0000A18F0000}"/>
    <cellStyle name="Trial 2 4 2 7 7" xfId="36753" xr:uid="{00000000-0005-0000-0000-0000A28F0000}"/>
    <cellStyle name="Trial 2 4 2 8" xfId="36754" xr:uid="{00000000-0005-0000-0000-0000A38F0000}"/>
    <cellStyle name="Trial 2 4 2 8 2" xfId="36755" xr:uid="{00000000-0005-0000-0000-0000A48F0000}"/>
    <cellStyle name="Trial 2 4 2 8 3" xfId="36756" xr:uid="{00000000-0005-0000-0000-0000A58F0000}"/>
    <cellStyle name="Trial 2 4 2 8 4" xfId="36757" xr:uid="{00000000-0005-0000-0000-0000A68F0000}"/>
    <cellStyle name="Trial 2 4 2 8 5" xfId="36758" xr:uid="{00000000-0005-0000-0000-0000A78F0000}"/>
    <cellStyle name="Trial 2 4 2 8 6" xfId="36759" xr:uid="{00000000-0005-0000-0000-0000A88F0000}"/>
    <cellStyle name="Trial 2 4 2 8 7" xfId="36760" xr:uid="{00000000-0005-0000-0000-0000A98F0000}"/>
    <cellStyle name="Trial 2 4 2 9" xfId="36761" xr:uid="{00000000-0005-0000-0000-0000AA8F0000}"/>
    <cellStyle name="Trial 2 4 2 9 2" xfId="36762" xr:uid="{00000000-0005-0000-0000-0000AB8F0000}"/>
    <cellStyle name="Trial 2 4 2 9 3" xfId="36763" xr:uid="{00000000-0005-0000-0000-0000AC8F0000}"/>
    <cellStyle name="Trial 2 4 2 9 4" xfId="36764" xr:uid="{00000000-0005-0000-0000-0000AD8F0000}"/>
    <cellStyle name="Trial 2 4 2 9 5" xfId="36765" xr:uid="{00000000-0005-0000-0000-0000AE8F0000}"/>
    <cellStyle name="Trial 2 4 2 9 6" xfId="36766" xr:uid="{00000000-0005-0000-0000-0000AF8F0000}"/>
    <cellStyle name="Trial 2 4 2 9 7" xfId="36767" xr:uid="{00000000-0005-0000-0000-0000B08F0000}"/>
    <cellStyle name="Trial 2 4 3" xfId="36768" xr:uid="{00000000-0005-0000-0000-0000B18F0000}"/>
    <cellStyle name="Trial 2 4 3 10" xfId="36769" xr:uid="{00000000-0005-0000-0000-0000B28F0000}"/>
    <cellStyle name="Trial 2 4 3 11" xfId="36770" xr:uid="{00000000-0005-0000-0000-0000B38F0000}"/>
    <cellStyle name="Trial 2 4 3 12" xfId="36771" xr:uid="{00000000-0005-0000-0000-0000B48F0000}"/>
    <cellStyle name="Trial 2 4 3 2" xfId="36772" xr:uid="{00000000-0005-0000-0000-0000B58F0000}"/>
    <cellStyle name="Trial 2 4 3 2 2" xfId="36773" xr:uid="{00000000-0005-0000-0000-0000B68F0000}"/>
    <cellStyle name="Trial 2 4 3 2 3" xfId="36774" xr:uid="{00000000-0005-0000-0000-0000B78F0000}"/>
    <cellStyle name="Trial 2 4 3 2 4" xfId="36775" xr:uid="{00000000-0005-0000-0000-0000B88F0000}"/>
    <cellStyle name="Trial 2 4 3 2 5" xfId="36776" xr:uid="{00000000-0005-0000-0000-0000B98F0000}"/>
    <cellStyle name="Trial 2 4 3 2 6" xfId="36777" xr:uid="{00000000-0005-0000-0000-0000BA8F0000}"/>
    <cellStyle name="Trial 2 4 3 2 7" xfId="36778" xr:uid="{00000000-0005-0000-0000-0000BB8F0000}"/>
    <cellStyle name="Trial 2 4 3 2 8" xfId="36779" xr:uid="{00000000-0005-0000-0000-0000BC8F0000}"/>
    <cellStyle name="Trial 2 4 3 3" xfId="36780" xr:uid="{00000000-0005-0000-0000-0000BD8F0000}"/>
    <cellStyle name="Trial 2 4 3 3 2" xfId="36781" xr:uid="{00000000-0005-0000-0000-0000BE8F0000}"/>
    <cellStyle name="Trial 2 4 3 3 3" xfId="36782" xr:uid="{00000000-0005-0000-0000-0000BF8F0000}"/>
    <cellStyle name="Trial 2 4 3 3 4" xfId="36783" xr:uid="{00000000-0005-0000-0000-0000C08F0000}"/>
    <cellStyle name="Trial 2 4 3 3 5" xfId="36784" xr:uid="{00000000-0005-0000-0000-0000C18F0000}"/>
    <cellStyle name="Trial 2 4 3 3 6" xfId="36785" xr:uid="{00000000-0005-0000-0000-0000C28F0000}"/>
    <cellStyle name="Trial 2 4 3 3 7" xfId="36786" xr:uid="{00000000-0005-0000-0000-0000C38F0000}"/>
    <cellStyle name="Trial 2 4 3 4" xfId="36787" xr:uid="{00000000-0005-0000-0000-0000C48F0000}"/>
    <cellStyle name="Trial 2 4 3 4 2" xfId="36788" xr:uid="{00000000-0005-0000-0000-0000C58F0000}"/>
    <cellStyle name="Trial 2 4 3 4 3" xfId="36789" xr:uid="{00000000-0005-0000-0000-0000C68F0000}"/>
    <cellStyle name="Trial 2 4 3 4 4" xfId="36790" xr:uid="{00000000-0005-0000-0000-0000C78F0000}"/>
    <cellStyle name="Trial 2 4 3 4 5" xfId="36791" xr:uid="{00000000-0005-0000-0000-0000C88F0000}"/>
    <cellStyle name="Trial 2 4 3 4 6" xfId="36792" xr:uid="{00000000-0005-0000-0000-0000C98F0000}"/>
    <cellStyle name="Trial 2 4 3 4 7" xfId="36793" xr:uid="{00000000-0005-0000-0000-0000CA8F0000}"/>
    <cellStyle name="Trial 2 4 3 5" xfId="36794" xr:uid="{00000000-0005-0000-0000-0000CB8F0000}"/>
    <cellStyle name="Trial 2 4 3 5 2" xfId="36795" xr:uid="{00000000-0005-0000-0000-0000CC8F0000}"/>
    <cellStyle name="Trial 2 4 3 5 3" xfId="36796" xr:uid="{00000000-0005-0000-0000-0000CD8F0000}"/>
    <cellStyle name="Trial 2 4 3 5 4" xfId="36797" xr:uid="{00000000-0005-0000-0000-0000CE8F0000}"/>
    <cellStyle name="Trial 2 4 3 5 5" xfId="36798" xr:uid="{00000000-0005-0000-0000-0000CF8F0000}"/>
    <cellStyle name="Trial 2 4 3 5 6" xfId="36799" xr:uid="{00000000-0005-0000-0000-0000D08F0000}"/>
    <cellStyle name="Trial 2 4 3 5 7" xfId="36800" xr:uid="{00000000-0005-0000-0000-0000D18F0000}"/>
    <cellStyle name="Trial 2 4 3 6" xfId="36801" xr:uid="{00000000-0005-0000-0000-0000D28F0000}"/>
    <cellStyle name="Trial 2 4 3 7" xfId="36802" xr:uid="{00000000-0005-0000-0000-0000D38F0000}"/>
    <cellStyle name="Trial 2 4 3 8" xfId="36803" xr:uid="{00000000-0005-0000-0000-0000D48F0000}"/>
    <cellStyle name="Trial 2 4 3 9" xfId="36804" xr:uid="{00000000-0005-0000-0000-0000D58F0000}"/>
    <cellStyle name="Trial 2 4 4" xfId="36805" xr:uid="{00000000-0005-0000-0000-0000D68F0000}"/>
    <cellStyle name="Trial 2 4 4 10" xfId="36806" xr:uid="{00000000-0005-0000-0000-0000D78F0000}"/>
    <cellStyle name="Trial 2 4 4 11" xfId="36807" xr:uid="{00000000-0005-0000-0000-0000D88F0000}"/>
    <cellStyle name="Trial 2 4 4 12" xfId="36808" xr:uid="{00000000-0005-0000-0000-0000D98F0000}"/>
    <cellStyle name="Trial 2 4 4 2" xfId="36809" xr:uid="{00000000-0005-0000-0000-0000DA8F0000}"/>
    <cellStyle name="Trial 2 4 4 2 2" xfId="36810" xr:uid="{00000000-0005-0000-0000-0000DB8F0000}"/>
    <cellStyle name="Trial 2 4 4 2 3" xfId="36811" xr:uid="{00000000-0005-0000-0000-0000DC8F0000}"/>
    <cellStyle name="Trial 2 4 4 2 4" xfId="36812" xr:uid="{00000000-0005-0000-0000-0000DD8F0000}"/>
    <cellStyle name="Trial 2 4 4 2 5" xfId="36813" xr:uid="{00000000-0005-0000-0000-0000DE8F0000}"/>
    <cellStyle name="Trial 2 4 4 2 6" xfId="36814" xr:uid="{00000000-0005-0000-0000-0000DF8F0000}"/>
    <cellStyle name="Trial 2 4 4 2 7" xfId="36815" xr:uid="{00000000-0005-0000-0000-0000E08F0000}"/>
    <cellStyle name="Trial 2 4 4 3" xfId="36816" xr:uid="{00000000-0005-0000-0000-0000E18F0000}"/>
    <cellStyle name="Trial 2 4 4 3 2" xfId="36817" xr:uid="{00000000-0005-0000-0000-0000E28F0000}"/>
    <cellStyle name="Trial 2 4 4 3 3" xfId="36818" xr:uid="{00000000-0005-0000-0000-0000E38F0000}"/>
    <cellStyle name="Trial 2 4 4 3 4" xfId="36819" xr:uid="{00000000-0005-0000-0000-0000E48F0000}"/>
    <cellStyle name="Trial 2 4 4 3 5" xfId="36820" xr:uid="{00000000-0005-0000-0000-0000E58F0000}"/>
    <cellStyle name="Trial 2 4 4 3 6" xfId="36821" xr:uid="{00000000-0005-0000-0000-0000E68F0000}"/>
    <cellStyle name="Trial 2 4 4 3 7" xfId="36822" xr:uid="{00000000-0005-0000-0000-0000E78F0000}"/>
    <cellStyle name="Trial 2 4 4 4" xfId="36823" xr:uid="{00000000-0005-0000-0000-0000E88F0000}"/>
    <cellStyle name="Trial 2 4 4 4 2" xfId="36824" xr:uid="{00000000-0005-0000-0000-0000E98F0000}"/>
    <cellStyle name="Trial 2 4 4 4 3" xfId="36825" xr:uid="{00000000-0005-0000-0000-0000EA8F0000}"/>
    <cellStyle name="Trial 2 4 4 4 4" xfId="36826" xr:uid="{00000000-0005-0000-0000-0000EB8F0000}"/>
    <cellStyle name="Trial 2 4 4 4 5" xfId="36827" xr:uid="{00000000-0005-0000-0000-0000EC8F0000}"/>
    <cellStyle name="Trial 2 4 4 4 6" xfId="36828" xr:uid="{00000000-0005-0000-0000-0000ED8F0000}"/>
    <cellStyle name="Trial 2 4 4 4 7" xfId="36829" xr:uid="{00000000-0005-0000-0000-0000EE8F0000}"/>
    <cellStyle name="Trial 2 4 4 5" xfId="36830" xr:uid="{00000000-0005-0000-0000-0000EF8F0000}"/>
    <cellStyle name="Trial 2 4 4 5 2" xfId="36831" xr:uid="{00000000-0005-0000-0000-0000F08F0000}"/>
    <cellStyle name="Trial 2 4 4 5 3" xfId="36832" xr:uid="{00000000-0005-0000-0000-0000F18F0000}"/>
    <cellStyle name="Trial 2 4 4 5 4" xfId="36833" xr:uid="{00000000-0005-0000-0000-0000F28F0000}"/>
    <cellStyle name="Trial 2 4 4 5 5" xfId="36834" xr:uid="{00000000-0005-0000-0000-0000F38F0000}"/>
    <cellStyle name="Trial 2 4 4 5 6" xfId="36835" xr:uid="{00000000-0005-0000-0000-0000F48F0000}"/>
    <cellStyle name="Trial 2 4 4 5 7" xfId="36836" xr:uid="{00000000-0005-0000-0000-0000F58F0000}"/>
    <cellStyle name="Trial 2 4 4 6" xfId="36837" xr:uid="{00000000-0005-0000-0000-0000F68F0000}"/>
    <cellStyle name="Trial 2 4 4 7" xfId="36838" xr:uid="{00000000-0005-0000-0000-0000F78F0000}"/>
    <cellStyle name="Trial 2 4 4 8" xfId="36839" xr:uid="{00000000-0005-0000-0000-0000F88F0000}"/>
    <cellStyle name="Trial 2 4 4 9" xfId="36840" xr:uid="{00000000-0005-0000-0000-0000F98F0000}"/>
    <cellStyle name="Trial 2 4 5" xfId="36841" xr:uid="{00000000-0005-0000-0000-0000FA8F0000}"/>
    <cellStyle name="Trial 2 4 5 2" xfId="36842" xr:uid="{00000000-0005-0000-0000-0000FB8F0000}"/>
    <cellStyle name="Trial 2 4 5 3" xfId="36843" xr:uid="{00000000-0005-0000-0000-0000FC8F0000}"/>
    <cellStyle name="Trial 2 4 5 4" xfId="36844" xr:uid="{00000000-0005-0000-0000-0000FD8F0000}"/>
    <cellStyle name="Trial 2 4 5 5" xfId="36845" xr:uid="{00000000-0005-0000-0000-0000FE8F0000}"/>
    <cellStyle name="Trial 2 4 5 6" xfId="36846" xr:uid="{00000000-0005-0000-0000-0000FF8F0000}"/>
    <cellStyle name="Trial 2 4 5 7" xfId="36847" xr:uid="{00000000-0005-0000-0000-000000900000}"/>
    <cellStyle name="Trial 2 4 6" xfId="36848" xr:uid="{00000000-0005-0000-0000-000001900000}"/>
    <cellStyle name="Trial 2 4 6 2" xfId="36849" xr:uid="{00000000-0005-0000-0000-000002900000}"/>
    <cellStyle name="Trial 2 4 6 3" xfId="36850" xr:uid="{00000000-0005-0000-0000-000003900000}"/>
    <cellStyle name="Trial 2 4 6 4" xfId="36851" xr:uid="{00000000-0005-0000-0000-000004900000}"/>
    <cellStyle name="Trial 2 4 6 5" xfId="36852" xr:uid="{00000000-0005-0000-0000-000005900000}"/>
    <cellStyle name="Trial 2 4 6 6" xfId="36853" xr:uid="{00000000-0005-0000-0000-000006900000}"/>
    <cellStyle name="Trial 2 4 6 7" xfId="36854" xr:uid="{00000000-0005-0000-0000-000007900000}"/>
    <cellStyle name="Trial 2 4 7" xfId="36855" xr:uid="{00000000-0005-0000-0000-000008900000}"/>
    <cellStyle name="Trial 2 4 7 2" xfId="36856" xr:uid="{00000000-0005-0000-0000-000009900000}"/>
    <cellStyle name="Trial 2 4 7 3" xfId="36857" xr:uid="{00000000-0005-0000-0000-00000A900000}"/>
    <cellStyle name="Trial 2 4 7 4" xfId="36858" xr:uid="{00000000-0005-0000-0000-00000B900000}"/>
    <cellStyle name="Trial 2 4 7 5" xfId="36859" xr:uid="{00000000-0005-0000-0000-00000C900000}"/>
    <cellStyle name="Trial 2 4 7 6" xfId="36860" xr:uid="{00000000-0005-0000-0000-00000D900000}"/>
    <cellStyle name="Trial 2 4 7 7" xfId="36861" xr:uid="{00000000-0005-0000-0000-00000E900000}"/>
    <cellStyle name="Trial 2 4 8" xfId="36862" xr:uid="{00000000-0005-0000-0000-00000F900000}"/>
    <cellStyle name="Trial 2 4 8 2" xfId="36863" xr:uid="{00000000-0005-0000-0000-000010900000}"/>
    <cellStyle name="Trial 2 4 8 3" xfId="36864" xr:uid="{00000000-0005-0000-0000-000011900000}"/>
    <cellStyle name="Trial 2 4 8 4" xfId="36865" xr:uid="{00000000-0005-0000-0000-000012900000}"/>
    <cellStyle name="Trial 2 4 8 5" xfId="36866" xr:uid="{00000000-0005-0000-0000-000013900000}"/>
    <cellStyle name="Trial 2 4 8 6" xfId="36867" xr:uid="{00000000-0005-0000-0000-000014900000}"/>
    <cellStyle name="Trial 2 4 8 7" xfId="36868" xr:uid="{00000000-0005-0000-0000-000015900000}"/>
    <cellStyle name="Trial 2 4 9" xfId="36869" xr:uid="{00000000-0005-0000-0000-000016900000}"/>
    <cellStyle name="Trial 2 4 9 2" xfId="36870" xr:uid="{00000000-0005-0000-0000-000017900000}"/>
    <cellStyle name="Trial 2 4 9 3" xfId="36871" xr:uid="{00000000-0005-0000-0000-000018900000}"/>
    <cellStyle name="Trial 2 4 9 4" xfId="36872" xr:uid="{00000000-0005-0000-0000-000019900000}"/>
    <cellStyle name="Trial 2 4 9 5" xfId="36873" xr:uid="{00000000-0005-0000-0000-00001A900000}"/>
    <cellStyle name="Trial 2 4 9 6" xfId="36874" xr:uid="{00000000-0005-0000-0000-00001B900000}"/>
    <cellStyle name="Trial 2 4 9 7" xfId="36875" xr:uid="{00000000-0005-0000-0000-00001C900000}"/>
    <cellStyle name="Trial 2 5" xfId="36876" xr:uid="{00000000-0005-0000-0000-00001D900000}"/>
    <cellStyle name="Trial 2 5 10" xfId="36877" xr:uid="{00000000-0005-0000-0000-00001E900000}"/>
    <cellStyle name="Trial 2 5 11" xfId="36878" xr:uid="{00000000-0005-0000-0000-00001F900000}"/>
    <cellStyle name="Trial 2 5 12" xfId="36879" xr:uid="{00000000-0005-0000-0000-000020900000}"/>
    <cellStyle name="Trial 2 5 13" xfId="36880" xr:uid="{00000000-0005-0000-0000-000021900000}"/>
    <cellStyle name="Trial 2 5 14" xfId="36881" xr:uid="{00000000-0005-0000-0000-000022900000}"/>
    <cellStyle name="Trial 2 5 15" xfId="36882" xr:uid="{00000000-0005-0000-0000-000023900000}"/>
    <cellStyle name="Trial 2 5 2" xfId="36883" xr:uid="{00000000-0005-0000-0000-000024900000}"/>
    <cellStyle name="Trial 2 5 2 10" xfId="36884" xr:uid="{00000000-0005-0000-0000-000025900000}"/>
    <cellStyle name="Trial 2 5 2 11" xfId="36885" xr:uid="{00000000-0005-0000-0000-000026900000}"/>
    <cellStyle name="Trial 2 5 2 12" xfId="36886" xr:uid="{00000000-0005-0000-0000-000027900000}"/>
    <cellStyle name="Trial 2 5 2 13" xfId="36887" xr:uid="{00000000-0005-0000-0000-000028900000}"/>
    <cellStyle name="Trial 2 5 2 14" xfId="36888" xr:uid="{00000000-0005-0000-0000-000029900000}"/>
    <cellStyle name="Trial 2 5 2 15" xfId="36889" xr:uid="{00000000-0005-0000-0000-00002A900000}"/>
    <cellStyle name="Trial 2 5 2 16" xfId="36890" xr:uid="{00000000-0005-0000-0000-00002B900000}"/>
    <cellStyle name="Trial 2 5 2 2" xfId="36891" xr:uid="{00000000-0005-0000-0000-00002C900000}"/>
    <cellStyle name="Trial 2 5 2 2 10" xfId="36892" xr:uid="{00000000-0005-0000-0000-00002D900000}"/>
    <cellStyle name="Trial 2 5 2 2 11" xfId="36893" xr:uid="{00000000-0005-0000-0000-00002E900000}"/>
    <cellStyle name="Trial 2 5 2 2 12" xfId="36894" xr:uid="{00000000-0005-0000-0000-00002F900000}"/>
    <cellStyle name="Trial 2 5 2 2 13" xfId="36895" xr:uid="{00000000-0005-0000-0000-000030900000}"/>
    <cellStyle name="Trial 2 5 2 2 2" xfId="36896" xr:uid="{00000000-0005-0000-0000-000031900000}"/>
    <cellStyle name="Trial 2 5 2 2 2 10" xfId="36897" xr:uid="{00000000-0005-0000-0000-000032900000}"/>
    <cellStyle name="Trial 2 5 2 2 2 11" xfId="36898" xr:uid="{00000000-0005-0000-0000-000033900000}"/>
    <cellStyle name="Trial 2 5 2 2 2 12" xfId="36899" xr:uid="{00000000-0005-0000-0000-000034900000}"/>
    <cellStyle name="Trial 2 5 2 2 2 2" xfId="36900" xr:uid="{00000000-0005-0000-0000-000035900000}"/>
    <cellStyle name="Trial 2 5 2 2 2 2 2" xfId="36901" xr:uid="{00000000-0005-0000-0000-000036900000}"/>
    <cellStyle name="Trial 2 5 2 2 2 2 3" xfId="36902" xr:uid="{00000000-0005-0000-0000-000037900000}"/>
    <cellStyle name="Trial 2 5 2 2 2 2 4" xfId="36903" xr:uid="{00000000-0005-0000-0000-000038900000}"/>
    <cellStyle name="Trial 2 5 2 2 2 2 5" xfId="36904" xr:uid="{00000000-0005-0000-0000-000039900000}"/>
    <cellStyle name="Trial 2 5 2 2 2 2 6" xfId="36905" xr:uid="{00000000-0005-0000-0000-00003A900000}"/>
    <cellStyle name="Trial 2 5 2 2 2 2 7" xfId="36906" xr:uid="{00000000-0005-0000-0000-00003B900000}"/>
    <cellStyle name="Trial 2 5 2 2 2 3" xfId="36907" xr:uid="{00000000-0005-0000-0000-00003C900000}"/>
    <cellStyle name="Trial 2 5 2 2 2 3 2" xfId="36908" xr:uid="{00000000-0005-0000-0000-00003D900000}"/>
    <cellStyle name="Trial 2 5 2 2 2 3 3" xfId="36909" xr:uid="{00000000-0005-0000-0000-00003E900000}"/>
    <cellStyle name="Trial 2 5 2 2 2 3 4" xfId="36910" xr:uid="{00000000-0005-0000-0000-00003F900000}"/>
    <cellStyle name="Trial 2 5 2 2 2 3 5" xfId="36911" xr:uid="{00000000-0005-0000-0000-000040900000}"/>
    <cellStyle name="Trial 2 5 2 2 2 3 6" xfId="36912" xr:uid="{00000000-0005-0000-0000-000041900000}"/>
    <cellStyle name="Trial 2 5 2 2 2 3 7" xfId="36913" xr:uid="{00000000-0005-0000-0000-000042900000}"/>
    <cellStyle name="Trial 2 5 2 2 2 4" xfId="36914" xr:uid="{00000000-0005-0000-0000-000043900000}"/>
    <cellStyle name="Trial 2 5 2 2 2 4 2" xfId="36915" xr:uid="{00000000-0005-0000-0000-000044900000}"/>
    <cellStyle name="Trial 2 5 2 2 2 4 3" xfId="36916" xr:uid="{00000000-0005-0000-0000-000045900000}"/>
    <cellStyle name="Trial 2 5 2 2 2 4 4" xfId="36917" xr:uid="{00000000-0005-0000-0000-000046900000}"/>
    <cellStyle name="Trial 2 5 2 2 2 4 5" xfId="36918" xr:uid="{00000000-0005-0000-0000-000047900000}"/>
    <cellStyle name="Trial 2 5 2 2 2 4 6" xfId="36919" xr:uid="{00000000-0005-0000-0000-000048900000}"/>
    <cellStyle name="Trial 2 5 2 2 2 4 7" xfId="36920" xr:uid="{00000000-0005-0000-0000-000049900000}"/>
    <cellStyle name="Trial 2 5 2 2 2 5" xfId="36921" xr:uid="{00000000-0005-0000-0000-00004A900000}"/>
    <cellStyle name="Trial 2 5 2 2 2 5 2" xfId="36922" xr:uid="{00000000-0005-0000-0000-00004B900000}"/>
    <cellStyle name="Trial 2 5 2 2 2 5 3" xfId="36923" xr:uid="{00000000-0005-0000-0000-00004C900000}"/>
    <cellStyle name="Trial 2 5 2 2 2 5 4" xfId="36924" xr:uid="{00000000-0005-0000-0000-00004D900000}"/>
    <cellStyle name="Trial 2 5 2 2 2 5 5" xfId="36925" xr:uid="{00000000-0005-0000-0000-00004E900000}"/>
    <cellStyle name="Trial 2 5 2 2 2 5 6" xfId="36926" xr:uid="{00000000-0005-0000-0000-00004F900000}"/>
    <cellStyle name="Trial 2 5 2 2 2 5 7" xfId="36927" xr:uid="{00000000-0005-0000-0000-000050900000}"/>
    <cellStyle name="Trial 2 5 2 2 2 6" xfId="36928" xr:uid="{00000000-0005-0000-0000-000051900000}"/>
    <cellStyle name="Trial 2 5 2 2 2 7" xfId="36929" xr:uid="{00000000-0005-0000-0000-000052900000}"/>
    <cellStyle name="Trial 2 5 2 2 2 8" xfId="36930" xr:uid="{00000000-0005-0000-0000-000053900000}"/>
    <cellStyle name="Trial 2 5 2 2 2 9" xfId="36931" xr:uid="{00000000-0005-0000-0000-000054900000}"/>
    <cellStyle name="Trial 2 5 2 2 3" xfId="36932" xr:uid="{00000000-0005-0000-0000-000055900000}"/>
    <cellStyle name="Trial 2 5 2 2 3 10" xfId="36933" xr:uid="{00000000-0005-0000-0000-000056900000}"/>
    <cellStyle name="Trial 2 5 2 2 3 2" xfId="36934" xr:uid="{00000000-0005-0000-0000-000057900000}"/>
    <cellStyle name="Trial 2 5 2 2 3 2 2" xfId="36935" xr:uid="{00000000-0005-0000-0000-000058900000}"/>
    <cellStyle name="Trial 2 5 2 2 3 2 3" xfId="36936" xr:uid="{00000000-0005-0000-0000-000059900000}"/>
    <cellStyle name="Trial 2 5 2 2 3 2 4" xfId="36937" xr:uid="{00000000-0005-0000-0000-00005A900000}"/>
    <cellStyle name="Trial 2 5 2 2 3 2 5" xfId="36938" xr:uid="{00000000-0005-0000-0000-00005B900000}"/>
    <cellStyle name="Trial 2 5 2 2 3 2 6" xfId="36939" xr:uid="{00000000-0005-0000-0000-00005C900000}"/>
    <cellStyle name="Trial 2 5 2 2 3 2 7" xfId="36940" xr:uid="{00000000-0005-0000-0000-00005D900000}"/>
    <cellStyle name="Trial 2 5 2 2 3 3" xfId="36941" xr:uid="{00000000-0005-0000-0000-00005E900000}"/>
    <cellStyle name="Trial 2 5 2 2 3 3 2" xfId="36942" xr:uid="{00000000-0005-0000-0000-00005F900000}"/>
    <cellStyle name="Trial 2 5 2 2 3 3 3" xfId="36943" xr:uid="{00000000-0005-0000-0000-000060900000}"/>
    <cellStyle name="Trial 2 5 2 2 3 3 4" xfId="36944" xr:uid="{00000000-0005-0000-0000-000061900000}"/>
    <cellStyle name="Trial 2 5 2 2 3 3 5" xfId="36945" xr:uid="{00000000-0005-0000-0000-000062900000}"/>
    <cellStyle name="Trial 2 5 2 2 3 3 6" xfId="36946" xr:uid="{00000000-0005-0000-0000-000063900000}"/>
    <cellStyle name="Trial 2 5 2 2 3 3 7" xfId="36947" xr:uid="{00000000-0005-0000-0000-000064900000}"/>
    <cellStyle name="Trial 2 5 2 2 3 4" xfId="36948" xr:uid="{00000000-0005-0000-0000-000065900000}"/>
    <cellStyle name="Trial 2 5 2 2 3 4 2" xfId="36949" xr:uid="{00000000-0005-0000-0000-000066900000}"/>
    <cellStyle name="Trial 2 5 2 2 3 4 3" xfId="36950" xr:uid="{00000000-0005-0000-0000-000067900000}"/>
    <cellStyle name="Trial 2 5 2 2 3 4 4" xfId="36951" xr:uid="{00000000-0005-0000-0000-000068900000}"/>
    <cellStyle name="Trial 2 5 2 2 3 4 5" xfId="36952" xr:uid="{00000000-0005-0000-0000-000069900000}"/>
    <cellStyle name="Trial 2 5 2 2 3 4 6" xfId="36953" xr:uid="{00000000-0005-0000-0000-00006A900000}"/>
    <cellStyle name="Trial 2 5 2 2 3 4 7" xfId="36954" xr:uid="{00000000-0005-0000-0000-00006B900000}"/>
    <cellStyle name="Trial 2 5 2 2 3 5" xfId="36955" xr:uid="{00000000-0005-0000-0000-00006C900000}"/>
    <cellStyle name="Trial 2 5 2 2 3 6" xfId="36956" xr:uid="{00000000-0005-0000-0000-00006D900000}"/>
    <cellStyle name="Trial 2 5 2 2 3 7" xfId="36957" xr:uid="{00000000-0005-0000-0000-00006E900000}"/>
    <cellStyle name="Trial 2 5 2 2 3 8" xfId="36958" xr:uid="{00000000-0005-0000-0000-00006F900000}"/>
    <cellStyle name="Trial 2 5 2 2 3 9" xfId="36959" xr:uid="{00000000-0005-0000-0000-000070900000}"/>
    <cellStyle name="Trial 2 5 2 2 4" xfId="36960" xr:uid="{00000000-0005-0000-0000-000071900000}"/>
    <cellStyle name="Trial 2 5 2 2 4 2" xfId="36961" xr:uid="{00000000-0005-0000-0000-000072900000}"/>
    <cellStyle name="Trial 2 5 2 2 4 3" xfId="36962" xr:uid="{00000000-0005-0000-0000-000073900000}"/>
    <cellStyle name="Trial 2 5 2 2 4 4" xfId="36963" xr:uid="{00000000-0005-0000-0000-000074900000}"/>
    <cellStyle name="Trial 2 5 2 2 4 5" xfId="36964" xr:uid="{00000000-0005-0000-0000-000075900000}"/>
    <cellStyle name="Trial 2 5 2 2 4 6" xfId="36965" xr:uid="{00000000-0005-0000-0000-000076900000}"/>
    <cellStyle name="Trial 2 5 2 2 4 7" xfId="36966" xr:uid="{00000000-0005-0000-0000-000077900000}"/>
    <cellStyle name="Trial 2 5 2 2 5" xfId="36967" xr:uid="{00000000-0005-0000-0000-000078900000}"/>
    <cellStyle name="Trial 2 5 2 2 5 2" xfId="36968" xr:uid="{00000000-0005-0000-0000-000079900000}"/>
    <cellStyle name="Trial 2 5 2 2 5 3" xfId="36969" xr:uid="{00000000-0005-0000-0000-00007A900000}"/>
    <cellStyle name="Trial 2 5 2 2 5 4" xfId="36970" xr:uid="{00000000-0005-0000-0000-00007B900000}"/>
    <cellStyle name="Trial 2 5 2 2 5 5" xfId="36971" xr:uid="{00000000-0005-0000-0000-00007C900000}"/>
    <cellStyle name="Trial 2 5 2 2 5 6" xfId="36972" xr:uid="{00000000-0005-0000-0000-00007D900000}"/>
    <cellStyle name="Trial 2 5 2 2 5 7" xfId="36973" xr:uid="{00000000-0005-0000-0000-00007E900000}"/>
    <cellStyle name="Trial 2 5 2 2 6" xfId="36974" xr:uid="{00000000-0005-0000-0000-00007F900000}"/>
    <cellStyle name="Trial 2 5 2 2 6 2" xfId="36975" xr:uid="{00000000-0005-0000-0000-000080900000}"/>
    <cellStyle name="Trial 2 5 2 2 6 3" xfId="36976" xr:uid="{00000000-0005-0000-0000-000081900000}"/>
    <cellStyle name="Trial 2 5 2 2 6 4" xfId="36977" xr:uid="{00000000-0005-0000-0000-000082900000}"/>
    <cellStyle name="Trial 2 5 2 2 6 5" xfId="36978" xr:uid="{00000000-0005-0000-0000-000083900000}"/>
    <cellStyle name="Trial 2 5 2 2 6 6" xfId="36979" xr:uid="{00000000-0005-0000-0000-000084900000}"/>
    <cellStyle name="Trial 2 5 2 2 6 7" xfId="36980" xr:uid="{00000000-0005-0000-0000-000085900000}"/>
    <cellStyle name="Trial 2 5 2 2 7" xfId="36981" xr:uid="{00000000-0005-0000-0000-000086900000}"/>
    <cellStyle name="Trial 2 5 2 2 8" xfId="36982" xr:uid="{00000000-0005-0000-0000-000087900000}"/>
    <cellStyle name="Trial 2 5 2 2 9" xfId="36983" xr:uid="{00000000-0005-0000-0000-000088900000}"/>
    <cellStyle name="Trial 2 5 2 3" xfId="36984" xr:uid="{00000000-0005-0000-0000-000089900000}"/>
    <cellStyle name="Trial 2 5 2 3 10" xfId="36985" xr:uid="{00000000-0005-0000-0000-00008A900000}"/>
    <cellStyle name="Trial 2 5 2 3 11" xfId="36986" xr:uid="{00000000-0005-0000-0000-00008B900000}"/>
    <cellStyle name="Trial 2 5 2 3 12" xfId="36987" xr:uid="{00000000-0005-0000-0000-00008C900000}"/>
    <cellStyle name="Trial 2 5 2 3 2" xfId="36988" xr:uid="{00000000-0005-0000-0000-00008D900000}"/>
    <cellStyle name="Trial 2 5 2 3 2 2" xfId="36989" xr:uid="{00000000-0005-0000-0000-00008E900000}"/>
    <cellStyle name="Trial 2 5 2 3 2 3" xfId="36990" xr:uid="{00000000-0005-0000-0000-00008F900000}"/>
    <cellStyle name="Trial 2 5 2 3 2 4" xfId="36991" xr:uid="{00000000-0005-0000-0000-000090900000}"/>
    <cellStyle name="Trial 2 5 2 3 2 5" xfId="36992" xr:uid="{00000000-0005-0000-0000-000091900000}"/>
    <cellStyle name="Trial 2 5 2 3 2 6" xfId="36993" xr:uid="{00000000-0005-0000-0000-000092900000}"/>
    <cellStyle name="Trial 2 5 2 3 2 7" xfId="36994" xr:uid="{00000000-0005-0000-0000-000093900000}"/>
    <cellStyle name="Trial 2 5 2 3 3" xfId="36995" xr:uid="{00000000-0005-0000-0000-000094900000}"/>
    <cellStyle name="Trial 2 5 2 3 3 2" xfId="36996" xr:uid="{00000000-0005-0000-0000-000095900000}"/>
    <cellStyle name="Trial 2 5 2 3 3 3" xfId="36997" xr:uid="{00000000-0005-0000-0000-000096900000}"/>
    <cellStyle name="Trial 2 5 2 3 3 4" xfId="36998" xr:uid="{00000000-0005-0000-0000-000097900000}"/>
    <cellStyle name="Trial 2 5 2 3 3 5" xfId="36999" xr:uid="{00000000-0005-0000-0000-000098900000}"/>
    <cellStyle name="Trial 2 5 2 3 3 6" xfId="37000" xr:uid="{00000000-0005-0000-0000-000099900000}"/>
    <cellStyle name="Trial 2 5 2 3 3 7" xfId="37001" xr:uid="{00000000-0005-0000-0000-00009A900000}"/>
    <cellStyle name="Trial 2 5 2 3 4" xfId="37002" xr:uid="{00000000-0005-0000-0000-00009B900000}"/>
    <cellStyle name="Trial 2 5 2 3 4 2" xfId="37003" xr:uid="{00000000-0005-0000-0000-00009C900000}"/>
    <cellStyle name="Trial 2 5 2 3 4 3" xfId="37004" xr:uid="{00000000-0005-0000-0000-00009D900000}"/>
    <cellStyle name="Trial 2 5 2 3 4 4" xfId="37005" xr:uid="{00000000-0005-0000-0000-00009E900000}"/>
    <cellStyle name="Trial 2 5 2 3 4 5" xfId="37006" xr:uid="{00000000-0005-0000-0000-00009F900000}"/>
    <cellStyle name="Trial 2 5 2 3 4 6" xfId="37007" xr:uid="{00000000-0005-0000-0000-0000A0900000}"/>
    <cellStyle name="Trial 2 5 2 3 4 7" xfId="37008" xr:uid="{00000000-0005-0000-0000-0000A1900000}"/>
    <cellStyle name="Trial 2 5 2 3 5" xfId="37009" xr:uid="{00000000-0005-0000-0000-0000A2900000}"/>
    <cellStyle name="Trial 2 5 2 3 5 2" xfId="37010" xr:uid="{00000000-0005-0000-0000-0000A3900000}"/>
    <cellStyle name="Trial 2 5 2 3 5 3" xfId="37011" xr:uid="{00000000-0005-0000-0000-0000A4900000}"/>
    <cellStyle name="Trial 2 5 2 3 5 4" xfId="37012" xr:uid="{00000000-0005-0000-0000-0000A5900000}"/>
    <cellStyle name="Trial 2 5 2 3 5 5" xfId="37013" xr:uid="{00000000-0005-0000-0000-0000A6900000}"/>
    <cellStyle name="Trial 2 5 2 3 5 6" xfId="37014" xr:uid="{00000000-0005-0000-0000-0000A7900000}"/>
    <cellStyle name="Trial 2 5 2 3 5 7" xfId="37015" xr:uid="{00000000-0005-0000-0000-0000A8900000}"/>
    <cellStyle name="Trial 2 5 2 3 6" xfId="37016" xr:uid="{00000000-0005-0000-0000-0000A9900000}"/>
    <cellStyle name="Trial 2 5 2 3 7" xfId="37017" xr:uid="{00000000-0005-0000-0000-0000AA900000}"/>
    <cellStyle name="Trial 2 5 2 3 8" xfId="37018" xr:uid="{00000000-0005-0000-0000-0000AB900000}"/>
    <cellStyle name="Trial 2 5 2 3 9" xfId="37019" xr:uid="{00000000-0005-0000-0000-0000AC900000}"/>
    <cellStyle name="Trial 2 5 2 4" xfId="37020" xr:uid="{00000000-0005-0000-0000-0000AD900000}"/>
    <cellStyle name="Trial 2 5 2 4 10" xfId="37021" xr:uid="{00000000-0005-0000-0000-0000AE900000}"/>
    <cellStyle name="Trial 2 5 2 4 11" xfId="37022" xr:uid="{00000000-0005-0000-0000-0000AF900000}"/>
    <cellStyle name="Trial 2 5 2 4 12" xfId="37023" xr:uid="{00000000-0005-0000-0000-0000B0900000}"/>
    <cellStyle name="Trial 2 5 2 4 2" xfId="37024" xr:uid="{00000000-0005-0000-0000-0000B1900000}"/>
    <cellStyle name="Trial 2 5 2 4 2 2" xfId="37025" xr:uid="{00000000-0005-0000-0000-0000B2900000}"/>
    <cellStyle name="Trial 2 5 2 4 2 3" xfId="37026" xr:uid="{00000000-0005-0000-0000-0000B3900000}"/>
    <cellStyle name="Trial 2 5 2 4 2 4" xfId="37027" xr:uid="{00000000-0005-0000-0000-0000B4900000}"/>
    <cellStyle name="Trial 2 5 2 4 2 5" xfId="37028" xr:uid="{00000000-0005-0000-0000-0000B5900000}"/>
    <cellStyle name="Trial 2 5 2 4 2 6" xfId="37029" xr:uid="{00000000-0005-0000-0000-0000B6900000}"/>
    <cellStyle name="Trial 2 5 2 4 2 7" xfId="37030" xr:uid="{00000000-0005-0000-0000-0000B7900000}"/>
    <cellStyle name="Trial 2 5 2 4 3" xfId="37031" xr:uid="{00000000-0005-0000-0000-0000B8900000}"/>
    <cellStyle name="Trial 2 5 2 4 3 2" xfId="37032" xr:uid="{00000000-0005-0000-0000-0000B9900000}"/>
    <cellStyle name="Trial 2 5 2 4 3 3" xfId="37033" xr:uid="{00000000-0005-0000-0000-0000BA900000}"/>
    <cellStyle name="Trial 2 5 2 4 3 4" xfId="37034" xr:uid="{00000000-0005-0000-0000-0000BB900000}"/>
    <cellStyle name="Trial 2 5 2 4 3 5" xfId="37035" xr:uid="{00000000-0005-0000-0000-0000BC900000}"/>
    <cellStyle name="Trial 2 5 2 4 3 6" xfId="37036" xr:uid="{00000000-0005-0000-0000-0000BD900000}"/>
    <cellStyle name="Trial 2 5 2 4 3 7" xfId="37037" xr:uid="{00000000-0005-0000-0000-0000BE900000}"/>
    <cellStyle name="Trial 2 5 2 4 4" xfId="37038" xr:uid="{00000000-0005-0000-0000-0000BF900000}"/>
    <cellStyle name="Trial 2 5 2 4 4 2" xfId="37039" xr:uid="{00000000-0005-0000-0000-0000C0900000}"/>
    <cellStyle name="Trial 2 5 2 4 4 3" xfId="37040" xr:uid="{00000000-0005-0000-0000-0000C1900000}"/>
    <cellStyle name="Trial 2 5 2 4 4 4" xfId="37041" xr:uid="{00000000-0005-0000-0000-0000C2900000}"/>
    <cellStyle name="Trial 2 5 2 4 4 5" xfId="37042" xr:uid="{00000000-0005-0000-0000-0000C3900000}"/>
    <cellStyle name="Trial 2 5 2 4 4 6" xfId="37043" xr:uid="{00000000-0005-0000-0000-0000C4900000}"/>
    <cellStyle name="Trial 2 5 2 4 4 7" xfId="37044" xr:uid="{00000000-0005-0000-0000-0000C5900000}"/>
    <cellStyle name="Trial 2 5 2 4 5" xfId="37045" xr:uid="{00000000-0005-0000-0000-0000C6900000}"/>
    <cellStyle name="Trial 2 5 2 4 5 2" xfId="37046" xr:uid="{00000000-0005-0000-0000-0000C7900000}"/>
    <cellStyle name="Trial 2 5 2 4 5 3" xfId="37047" xr:uid="{00000000-0005-0000-0000-0000C8900000}"/>
    <cellStyle name="Trial 2 5 2 4 5 4" xfId="37048" xr:uid="{00000000-0005-0000-0000-0000C9900000}"/>
    <cellStyle name="Trial 2 5 2 4 5 5" xfId="37049" xr:uid="{00000000-0005-0000-0000-0000CA900000}"/>
    <cellStyle name="Trial 2 5 2 4 5 6" xfId="37050" xr:uid="{00000000-0005-0000-0000-0000CB900000}"/>
    <cellStyle name="Trial 2 5 2 4 5 7" xfId="37051" xr:uid="{00000000-0005-0000-0000-0000CC900000}"/>
    <cellStyle name="Trial 2 5 2 4 6" xfId="37052" xr:uid="{00000000-0005-0000-0000-0000CD900000}"/>
    <cellStyle name="Trial 2 5 2 4 7" xfId="37053" xr:uid="{00000000-0005-0000-0000-0000CE900000}"/>
    <cellStyle name="Trial 2 5 2 4 8" xfId="37054" xr:uid="{00000000-0005-0000-0000-0000CF900000}"/>
    <cellStyle name="Trial 2 5 2 4 9" xfId="37055" xr:uid="{00000000-0005-0000-0000-0000D0900000}"/>
    <cellStyle name="Trial 2 5 2 5" xfId="37056" xr:uid="{00000000-0005-0000-0000-0000D1900000}"/>
    <cellStyle name="Trial 2 5 2 5 2" xfId="37057" xr:uid="{00000000-0005-0000-0000-0000D2900000}"/>
    <cellStyle name="Trial 2 5 2 5 3" xfId="37058" xr:uid="{00000000-0005-0000-0000-0000D3900000}"/>
    <cellStyle name="Trial 2 5 2 5 4" xfId="37059" xr:uid="{00000000-0005-0000-0000-0000D4900000}"/>
    <cellStyle name="Trial 2 5 2 5 5" xfId="37060" xr:uid="{00000000-0005-0000-0000-0000D5900000}"/>
    <cellStyle name="Trial 2 5 2 5 6" xfId="37061" xr:uid="{00000000-0005-0000-0000-0000D6900000}"/>
    <cellStyle name="Trial 2 5 2 5 7" xfId="37062" xr:uid="{00000000-0005-0000-0000-0000D7900000}"/>
    <cellStyle name="Trial 2 5 2 5 8" xfId="37063" xr:uid="{00000000-0005-0000-0000-0000D8900000}"/>
    <cellStyle name="Trial 2 5 2 6" xfId="37064" xr:uid="{00000000-0005-0000-0000-0000D9900000}"/>
    <cellStyle name="Trial 2 5 2 6 2" xfId="37065" xr:uid="{00000000-0005-0000-0000-0000DA900000}"/>
    <cellStyle name="Trial 2 5 2 6 3" xfId="37066" xr:uid="{00000000-0005-0000-0000-0000DB900000}"/>
    <cellStyle name="Trial 2 5 2 6 4" xfId="37067" xr:uid="{00000000-0005-0000-0000-0000DC900000}"/>
    <cellStyle name="Trial 2 5 2 6 5" xfId="37068" xr:uid="{00000000-0005-0000-0000-0000DD900000}"/>
    <cellStyle name="Trial 2 5 2 6 6" xfId="37069" xr:uid="{00000000-0005-0000-0000-0000DE900000}"/>
    <cellStyle name="Trial 2 5 2 6 7" xfId="37070" xr:uid="{00000000-0005-0000-0000-0000DF900000}"/>
    <cellStyle name="Trial 2 5 2 7" xfId="37071" xr:uid="{00000000-0005-0000-0000-0000E0900000}"/>
    <cellStyle name="Trial 2 5 2 7 2" xfId="37072" xr:uid="{00000000-0005-0000-0000-0000E1900000}"/>
    <cellStyle name="Trial 2 5 2 7 3" xfId="37073" xr:uid="{00000000-0005-0000-0000-0000E2900000}"/>
    <cellStyle name="Trial 2 5 2 7 4" xfId="37074" xr:uid="{00000000-0005-0000-0000-0000E3900000}"/>
    <cellStyle name="Trial 2 5 2 7 5" xfId="37075" xr:uid="{00000000-0005-0000-0000-0000E4900000}"/>
    <cellStyle name="Trial 2 5 2 7 6" xfId="37076" xr:uid="{00000000-0005-0000-0000-0000E5900000}"/>
    <cellStyle name="Trial 2 5 2 7 7" xfId="37077" xr:uid="{00000000-0005-0000-0000-0000E6900000}"/>
    <cellStyle name="Trial 2 5 2 8" xfId="37078" xr:uid="{00000000-0005-0000-0000-0000E7900000}"/>
    <cellStyle name="Trial 2 5 2 8 2" xfId="37079" xr:uid="{00000000-0005-0000-0000-0000E8900000}"/>
    <cellStyle name="Trial 2 5 2 8 3" xfId="37080" xr:uid="{00000000-0005-0000-0000-0000E9900000}"/>
    <cellStyle name="Trial 2 5 2 8 4" xfId="37081" xr:uid="{00000000-0005-0000-0000-0000EA900000}"/>
    <cellStyle name="Trial 2 5 2 8 5" xfId="37082" xr:uid="{00000000-0005-0000-0000-0000EB900000}"/>
    <cellStyle name="Trial 2 5 2 8 6" xfId="37083" xr:uid="{00000000-0005-0000-0000-0000EC900000}"/>
    <cellStyle name="Trial 2 5 2 8 7" xfId="37084" xr:uid="{00000000-0005-0000-0000-0000ED900000}"/>
    <cellStyle name="Trial 2 5 2 9" xfId="37085" xr:uid="{00000000-0005-0000-0000-0000EE900000}"/>
    <cellStyle name="Trial 2 5 2 9 2" xfId="37086" xr:uid="{00000000-0005-0000-0000-0000EF900000}"/>
    <cellStyle name="Trial 2 5 2 9 3" xfId="37087" xr:uid="{00000000-0005-0000-0000-0000F0900000}"/>
    <cellStyle name="Trial 2 5 2 9 4" xfId="37088" xr:uid="{00000000-0005-0000-0000-0000F1900000}"/>
    <cellStyle name="Trial 2 5 2 9 5" xfId="37089" xr:uid="{00000000-0005-0000-0000-0000F2900000}"/>
    <cellStyle name="Trial 2 5 2 9 6" xfId="37090" xr:uid="{00000000-0005-0000-0000-0000F3900000}"/>
    <cellStyle name="Trial 2 5 2 9 7" xfId="37091" xr:uid="{00000000-0005-0000-0000-0000F4900000}"/>
    <cellStyle name="Trial 2 5 3" xfId="37092" xr:uid="{00000000-0005-0000-0000-0000F5900000}"/>
    <cellStyle name="Trial 2 5 3 10" xfId="37093" xr:uid="{00000000-0005-0000-0000-0000F6900000}"/>
    <cellStyle name="Trial 2 5 3 11" xfId="37094" xr:uid="{00000000-0005-0000-0000-0000F7900000}"/>
    <cellStyle name="Trial 2 5 3 12" xfId="37095" xr:uid="{00000000-0005-0000-0000-0000F8900000}"/>
    <cellStyle name="Trial 2 5 3 2" xfId="37096" xr:uid="{00000000-0005-0000-0000-0000F9900000}"/>
    <cellStyle name="Trial 2 5 3 2 2" xfId="37097" xr:uid="{00000000-0005-0000-0000-0000FA900000}"/>
    <cellStyle name="Trial 2 5 3 2 3" xfId="37098" xr:uid="{00000000-0005-0000-0000-0000FB900000}"/>
    <cellStyle name="Trial 2 5 3 2 4" xfId="37099" xr:uid="{00000000-0005-0000-0000-0000FC900000}"/>
    <cellStyle name="Trial 2 5 3 2 5" xfId="37100" xr:uid="{00000000-0005-0000-0000-0000FD900000}"/>
    <cellStyle name="Trial 2 5 3 2 6" xfId="37101" xr:uid="{00000000-0005-0000-0000-0000FE900000}"/>
    <cellStyle name="Trial 2 5 3 2 7" xfId="37102" xr:uid="{00000000-0005-0000-0000-0000FF900000}"/>
    <cellStyle name="Trial 2 5 3 2 8" xfId="37103" xr:uid="{00000000-0005-0000-0000-000000910000}"/>
    <cellStyle name="Trial 2 5 3 3" xfId="37104" xr:uid="{00000000-0005-0000-0000-000001910000}"/>
    <cellStyle name="Trial 2 5 3 3 2" xfId="37105" xr:uid="{00000000-0005-0000-0000-000002910000}"/>
    <cellStyle name="Trial 2 5 3 3 3" xfId="37106" xr:uid="{00000000-0005-0000-0000-000003910000}"/>
    <cellStyle name="Trial 2 5 3 3 4" xfId="37107" xr:uid="{00000000-0005-0000-0000-000004910000}"/>
    <cellStyle name="Trial 2 5 3 3 5" xfId="37108" xr:uid="{00000000-0005-0000-0000-000005910000}"/>
    <cellStyle name="Trial 2 5 3 3 6" xfId="37109" xr:uid="{00000000-0005-0000-0000-000006910000}"/>
    <cellStyle name="Trial 2 5 3 3 7" xfId="37110" xr:uid="{00000000-0005-0000-0000-000007910000}"/>
    <cellStyle name="Trial 2 5 3 4" xfId="37111" xr:uid="{00000000-0005-0000-0000-000008910000}"/>
    <cellStyle name="Trial 2 5 3 4 2" xfId="37112" xr:uid="{00000000-0005-0000-0000-000009910000}"/>
    <cellStyle name="Trial 2 5 3 4 3" xfId="37113" xr:uid="{00000000-0005-0000-0000-00000A910000}"/>
    <cellStyle name="Trial 2 5 3 4 4" xfId="37114" xr:uid="{00000000-0005-0000-0000-00000B910000}"/>
    <cellStyle name="Trial 2 5 3 4 5" xfId="37115" xr:uid="{00000000-0005-0000-0000-00000C910000}"/>
    <cellStyle name="Trial 2 5 3 4 6" xfId="37116" xr:uid="{00000000-0005-0000-0000-00000D910000}"/>
    <cellStyle name="Trial 2 5 3 4 7" xfId="37117" xr:uid="{00000000-0005-0000-0000-00000E910000}"/>
    <cellStyle name="Trial 2 5 3 5" xfId="37118" xr:uid="{00000000-0005-0000-0000-00000F910000}"/>
    <cellStyle name="Trial 2 5 3 5 2" xfId="37119" xr:uid="{00000000-0005-0000-0000-000010910000}"/>
    <cellStyle name="Trial 2 5 3 5 3" xfId="37120" xr:uid="{00000000-0005-0000-0000-000011910000}"/>
    <cellStyle name="Trial 2 5 3 5 4" xfId="37121" xr:uid="{00000000-0005-0000-0000-000012910000}"/>
    <cellStyle name="Trial 2 5 3 5 5" xfId="37122" xr:uid="{00000000-0005-0000-0000-000013910000}"/>
    <cellStyle name="Trial 2 5 3 5 6" xfId="37123" xr:uid="{00000000-0005-0000-0000-000014910000}"/>
    <cellStyle name="Trial 2 5 3 5 7" xfId="37124" xr:uid="{00000000-0005-0000-0000-000015910000}"/>
    <cellStyle name="Trial 2 5 3 6" xfId="37125" xr:uid="{00000000-0005-0000-0000-000016910000}"/>
    <cellStyle name="Trial 2 5 3 7" xfId="37126" xr:uid="{00000000-0005-0000-0000-000017910000}"/>
    <cellStyle name="Trial 2 5 3 8" xfId="37127" xr:uid="{00000000-0005-0000-0000-000018910000}"/>
    <cellStyle name="Trial 2 5 3 9" xfId="37128" xr:uid="{00000000-0005-0000-0000-000019910000}"/>
    <cellStyle name="Trial 2 5 4" xfId="37129" xr:uid="{00000000-0005-0000-0000-00001A910000}"/>
    <cellStyle name="Trial 2 5 4 10" xfId="37130" xr:uid="{00000000-0005-0000-0000-00001B910000}"/>
    <cellStyle name="Trial 2 5 4 11" xfId="37131" xr:uid="{00000000-0005-0000-0000-00001C910000}"/>
    <cellStyle name="Trial 2 5 4 12" xfId="37132" xr:uid="{00000000-0005-0000-0000-00001D910000}"/>
    <cellStyle name="Trial 2 5 4 2" xfId="37133" xr:uid="{00000000-0005-0000-0000-00001E910000}"/>
    <cellStyle name="Trial 2 5 4 2 2" xfId="37134" xr:uid="{00000000-0005-0000-0000-00001F910000}"/>
    <cellStyle name="Trial 2 5 4 2 3" xfId="37135" xr:uid="{00000000-0005-0000-0000-000020910000}"/>
    <cellStyle name="Trial 2 5 4 2 4" xfId="37136" xr:uid="{00000000-0005-0000-0000-000021910000}"/>
    <cellStyle name="Trial 2 5 4 2 5" xfId="37137" xr:uid="{00000000-0005-0000-0000-000022910000}"/>
    <cellStyle name="Trial 2 5 4 2 6" xfId="37138" xr:uid="{00000000-0005-0000-0000-000023910000}"/>
    <cellStyle name="Trial 2 5 4 2 7" xfId="37139" xr:uid="{00000000-0005-0000-0000-000024910000}"/>
    <cellStyle name="Trial 2 5 4 3" xfId="37140" xr:uid="{00000000-0005-0000-0000-000025910000}"/>
    <cellStyle name="Trial 2 5 4 3 2" xfId="37141" xr:uid="{00000000-0005-0000-0000-000026910000}"/>
    <cellStyle name="Trial 2 5 4 3 3" xfId="37142" xr:uid="{00000000-0005-0000-0000-000027910000}"/>
    <cellStyle name="Trial 2 5 4 3 4" xfId="37143" xr:uid="{00000000-0005-0000-0000-000028910000}"/>
    <cellStyle name="Trial 2 5 4 3 5" xfId="37144" xr:uid="{00000000-0005-0000-0000-000029910000}"/>
    <cellStyle name="Trial 2 5 4 3 6" xfId="37145" xr:uid="{00000000-0005-0000-0000-00002A910000}"/>
    <cellStyle name="Trial 2 5 4 3 7" xfId="37146" xr:uid="{00000000-0005-0000-0000-00002B910000}"/>
    <cellStyle name="Trial 2 5 4 4" xfId="37147" xr:uid="{00000000-0005-0000-0000-00002C910000}"/>
    <cellStyle name="Trial 2 5 4 4 2" xfId="37148" xr:uid="{00000000-0005-0000-0000-00002D910000}"/>
    <cellStyle name="Trial 2 5 4 4 3" xfId="37149" xr:uid="{00000000-0005-0000-0000-00002E910000}"/>
    <cellStyle name="Trial 2 5 4 4 4" xfId="37150" xr:uid="{00000000-0005-0000-0000-00002F910000}"/>
    <cellStyle name="Trial 2 5 4 4 5" xfId="37151" xr:uid="{00000000-0005-0000-0000-000030910000}"/>
    <cellStyle name="Trial 2 5 4 4 6" xfId="37152" xr:uid="{00000000-0005-0000-0000-000031910000}"/>
    <cellStyle name="Trial 2 5 4 4 7" xfId="37153" xr:uid="{00000000-0005-0000-0000-000032910000}"/>
    <cellStyle name="Trial 2 5 4 5" xfId="37154" xr:uid="{00000000-0005-0000-0000-000033910000}"/>
    <cellStyle name="Trial 2 5 4 5 2" xfId="37155" xr:uid="{00000000-0005-0000-0000-000034910000}"/>
    <cellStyle name="Trial 2 5 4 5 3" xfId="37156" xr:uid="{00000000-0005-0000-0000-000035910000}"/>
    <cellStyle name="Trial 2 5 4 5 4" xfId="37157" xr:uid="{00000000-0005-0000-0000-000036910000}"/>
    <cellStyle name="Trial 2 5 4 5 5" xfId="37158" xr:uid="{00000000-0005-0000-0000-000037910000}"/>
    <cellStyle name="Trial 2 5 4 5 6" xfId="37159" xr:uid="{00000000-0005-0000-0000-000038910000}"/>
    <cellStyle name="Trial 2 5 4 5 7" xfId="37160" xr:uid="{00000000-0005-0000-0000-000039910000}"/>
    <cellStyle name="Trial 2 5 4 6" xfId="37161" xr:uid="{00000000-0005-0000-0000-00003A910000}"/>
    <cellStyle name="Trial 2 5 4 7" xfId="37162" xr:uid="{00000000-0005-0000-0000-00003B910000}"/>
    <cellStyle name="Trial 2 5 4 8" xfId="37163" xr:uid="{00000000-0005-0000-0000-00003C910000}"/>
    <cellStyle name="Trial 2 5 4 9" xfId="37164" xr:uid="{00000000-0005-0000-0000-00003D910000}"/>
    <cellStyle name="Trial 2 5 5" xfId="37165" xr:uid="{00000000-0005-0000-0000-00003E910000}"/>
    <cellStyle name="Trial 2 5 5 2" xfId="37166" xr:uid="{00000000-0005-0000-0000-00003F910000}"/>
    <cellStyle name="Trial 2 5 5 3" xfId="37167" xr:uid="{00000000-0005-0000-0000-000040910000}"/>
    <cellStyle name="Trial 2 5 5 4" xfId="37168" xr:uid="{00000000-0005-0000-0000-000041910000}"/>
    <cellStyle name="Trial 2 5 5 5" xfId="37169" xr:uid="{00000000-0005-0000-0000-000042910000}"/>
    <cellStyle name="Trial 2 5 5 6" xfId="37170" xr:uid="{00000000-0005-0000-0000-000043910000}"/>
    <cellStyle name="Trial 2 5 5 7" xfId="37171" xr:uid="{00000000-0005-0000-0000-000044910000}"/>
    <cellStyle name="Trial 2 5 6" xfId="37172" xr:uid="{00000000-0005-0000-0000-000045910000}"/>
    <cellStyle name="Trial 2 5 6 2" xfId="37173" xr:uid="{00000000-0005-0000-0000-000046910000}"/>
    <cellStyle name="Trial 2 5 6 3" xfId="37174" xr:uid="{00000000-0005-0000-0000-000047910000}"/>
    <cellStyle name="Trial 2 5 6 4" xfId="37175" xr:uid="{00000000-0005-0000-0000-000048910000}"/>
    <cellStyle name="Trial 2 5 6 5" xfId="37176" xr:uid="{00000000-0005-0000-0000-000049910000}"/>
    <cellStyle name="Trial 2 5 6 6" xfId="37177" xr:uid="{00000000-0005-0000-0000-00004A910000}"/>
    <cellStyle name="Trial 2 5 6 7" xfId="37178" xr:uid="{00000000-0005-0000-0000-00004B910000}"/>
    <cellStyle name="Trial 2 5 7" xfId="37179" xr:uid="{00000000-0005-0000-0000-00004C910000}"/>
    <cellStyle name="Trial 2 5 7 2" xfId="37180" xr:uid="{00000000-0005-0000-0000-00004D910000}"/>
    <cellStyle name="Trial 2 5 7 3" xfId="37181" xr:uid="{00000000-0005-0000-0000-00004E910000}"/>
    <cellStyle name="Trial 2 5 7 4" xfId="37182" xr:uid="{00000000-0005-0000-0000-00004F910000}"/>
    <cellStyle name="Trial 2 5 7 5" xfId="37183" xr:uid="{00000000-0005-0000-0000-000050910000}"/>
    <cellStyle name="Trial 2 5 7 6" xfId="37184" xr:uid="{00000000-0005-0000-0000-000051910000}"/>
    <cellStyle name="Trial 2 5 7 7" xfId="37185" xr:uid="{00000000-0005-0000-0000-000052910000}"/>
    <cellStyle name="Trial 2 5 8" xfId="37186" xr:uid="{00000000-0005-0000-0000-000053910000}"/>
    <cellStyle name="Trial 2 5 8 2" xfId="37187" xr:uid="{00000000-0005-0000-0000-000054910000}"/>
    <cellStyle name="Trial 2 5 8 3" xfId="37188" xr:uid="{00000000-0005-0000-0000-000055910000}"/>
    <cellStyle name="Trial 2 5 8 4" xfId="37189" xr:uid="{00000000-0005-0000-0000-000056910000}"/>
    <cellStyle name="Trial 2 5 8 5" xfId="37190" xr:uid="{00000000-0005-0000-0000-000057910000}"/>
    <cellStyle name="Trial 2 5 8 6" xfId="37191" xr:uid="{00000000-0005-0000-0000-000058910000}"/>
    <cellStyle name="Trial 2 5 8 7" xfId="37192" xr:uid="{00000000-0005-0000-0000-000059910000}"/>
    <cellStyle name="Trial 2 5 9" xfId="37193" xr:uid="{00000000-0005-0000-0000-00005A910000}"/>
    <cellStyle name="Trial 2 6" xfId="37194" xr:uid="{00000000-0005-0000-0000-00005B910000}"/>
    <cellStyle name="Trial 2 6 10" xfId="37195" xr:uid="{00000000-0005-0000-0000-00005C910000}"/>
    <cellStyle name="Trial 2 6 10 10" xfId="37196" xr:uid="{00000000-0005-0000-0000-00005D910000}"/>
    <cellStyle name="Trial 2 6 10 11" xfId="37197" xr:uid="{00000000-0005-0000-0000-00005E910000}"/>
    <cellStyle name="Trial 2 6 10 2" xfId="37198" xr:uid="{00000000-0005-0000-0000-00005F910000}"/>
    <cellStyle name="Trial 2 6 10 2 10" xfId="37199" xr:uid="{00000000-0005-0000-0000-000060910000}"/>
    <cellStyle name="Trial 2 6 10 2 2" xfId="37200" xr:uid="{00000000-0005-0000-0000-000061910000}"/>
    <cellStyle name="Trial 2 6 10 2 2 2" xfId="37201" xr:uid="{00000000-0005-0000-0000-000062910000}"/>
    <cellStyle name="Trial 2 6 10 2 2 3" xfId="37202" xr:uid="{00000000-0005-0000-0000-000063910000}"/>
    <cellStyle name="Trial 2 6 10 2 2 4" xfId="37203" xr:uid="{00000000-0005-0000-0000-000064910000}"/>
    <cellStyle name="Trial 2 6 10 2 2 5" xfId="37204" xr:uid="{00000000-0005-0000-0000-000065910000}"/>
    <cellStyle name="Trial 2 6 10 2 2 6" xfId="37205" xr:uid="{00000000-0005-0000-0000-000066910000}"/>
    <cellStyle name="Trial 2 6 10 2 3" xfId="37206" xr:uid="{00000000-0005-0000-0000-000067910000}"/>
    <cellStyle name="Trial 2 6 10 2 4" xfId="37207" xr:uid="{00000000-0005-0000-0000-000068910000}"/>
    <cellStyle name="Trial 2 6 10 2 5" xfId="37208" xr:uid="{00000000-0005-0000-0000-000069910000}"/>
    <cellStyle name="Trial 2 6 10 2 6" xfId="37209" xr:uid="{00000000-0005-0000-0000-00006A910000}"/>
    <cellStyle name="Trial 2 6 10 2 7" xfId="37210" xr:uid="{00000000-0005-0000-0000-00006B910000}"/>
    <cellStyle name="Trial 2 6 10 2 8" xfId="37211" xr:uid="{00000000-0005-0000-0000-00006C910000}"/>
    <cellStyle name="Trial 2 6 10 2 9" xfId="37212" xr:uid="{00000000-0005-0000-0000-00006D910000}"/>
    <cellStyle name="Trial 2 6 10 3" xfId="37213" xr:uid="{00000000-0005-0000-0000-00006E910000}"/>
    <cellStyle name="Trial 2 6 10 3 2" xfId="37214" xr:uid="{00000000-0005-0000-0000-00006F910000}"/>
    <cellStyle name="Trial 2 6 10 3 3" xfId="37215" xr:uid="{00000000-0005-0000-0000-000070910000}"/>
    <cellStyle name="Trial 2 6 10 3 4" xfId="37216" xr:uid="{00000000-0005-0000-0000-000071910000}"/>
    <cellStyle name="Trial 2 6 10 3 5" xfId="37217" xr:uid="{00000000-0005-0000-0000-000072910000}"/>
    <cellStyle name="Trial 2 6 10 3 6" xfId="37218" xr:uid="{00000000-0005-0000-0000-000073910000}"/>
    <cellStyle name="Trial 2 6 10 4" xfId="37219" xr:uid="{00000000-0005-0000-0000-000074910000}"/>
    <cellStyle name="Trial 2 6 10 4 2" xfId="37220" xr:uid="{00000000-0005-0000-0000-000075910000}"/>
    <cellStyle name="Trial 2 6 10 4 3" xfId="37221" xr:uid="{00000000-0005-0000-0000-000076910000}"/>
    <cellStyle name="Trial 2 6 10 4 4" xfId="37222" xr:uid="{00000000-0005-0000-0000-000077910000}"/>
    <cellStyle name="Trial 2 6 10 4 5" xfId="37223" xr:uid="{00000000-0005-0000-0000-000078910000}"/>
    <cellStyle name="Trial 2 6 10 4 6" xfId="37224" xr:uid="{00000000-0005-0000-0000-000079910000}"/>
    <cellStyle name="Trial 2 6 10 5" xfId="37225" xr:uid="{00000000-0005-0000-0000-00007A910000}"/>
    <cellStyle name="Trial 2 6 10 6" xfId="37226" xr:uid="{00000000-0005-0000-0000-00007B910000}"/>
    <cellStyle name="Trial 2 6 10 7" xfId="37227" xr:uid="{00000000-0005-0000-0000-00007C910000}"/>
    <cellStyle name="Trial 2 6 10 8" xfId="37228" xr:uid="{00000000-0005-0000-0000-00007D910000}"/>
    <cellStyle name="Trial 2 6 10 9" xfId="37229" xr:uid="{00000000-0005-0000-0000-00007E910000}"/>
    <cellStyle name="Trial 2 6 11" xfId="37230" xr:uid="{00000000-0005-0000-0000-00007F910000}"/>
    <cellStyle name="Trial 2 6 11 10" xfId="37231" xr:uid="{00000000-0005-0000-0000-000080910000}"/>
    <cellStyle name="Trial 2 6 11 11" xfId="37232" xr:uid="{00000000-0005-0000-0000-000081910000}"/>
    <cellStyle name="Trial 2 6 11 2" xfId="37233" xr:uid="{00000000-0005-0000-0000-000082910000}"/>
    <cellStyle name="Trial 2 6 11 2 10" xfId="37234" xr:uid="{00000000-0005-0000-0000-000083910000}"/>
    <cellStyle name="Trial 2 6 11 2 2" xfId="37235" xr:uid="{00000000-0005-0000-0000-000084910000}"/>
    <cellStyle name="Trial 2 6 11 2 3" xfId="37236" xr:uid="{00000000-0005-0000-0000-000085910000}"/>
    <cellStyle name="Trial 2 6 11 2 4" xfId="37237" xr:uid="{00000000-0005-0000-0000-000086910000}"/>
    <cellStyle name="Trial 2 6 11 2 5" xfId="37238" xr:uid="{00000000-0005-0000-0000-000087910000}"/>
    <cellStyle name="Trial 2 6 11 2 6" xfId="37239" xr:uid="{00000000-0005-0000-0000-000088910000}"/>
    <cellStyle name="Trial 2 6 11 2 7" xfId="37240" xr:uid="{00000000-0005-0000-0000-000089910000}"/>
    <cellStyle name="Trial 2 6 11 2 8" xfId="37241" xr:uid="{00000000-0005-0000-0000-00008A910000}"/>
    <cellStyle name="Trial 2 6 11 2 9" xfId="37242" xr:uid="{00000000-0005-0000-0000-00008B910000}"/>
    <cellStyle name="Trial 2 6 11 3" xfId="37243" xr:uid="{00000000-0005-0000-0000-00008C910000}"/>
    <cellStyle name="Trial 2 6 11 3 2" xfId="37244" xr:uid="{00000000-0005-0000-0000-00008D910000}"/>
    <cellStyle name="Trial 2 6 11 3 3" xfId="37245" xr:uid="{00000000-0005-0000-0000-00008E910000}"/>
    <cellStyle name="Trial 2 6 11 3 4" xfId="37246" xr:uid="{00000000-0005-0000-0000-00008F910000}"/>
    <cellStyle name="Trial 2 6 11 3 5" xfId="37247" xr:uid="{00000000-0005-0000-0000-000090910000}"/>
    <cellStyle name="Trial 2 6 11 3 6" xfId="37248" xr:uid="{00000000-0005-0000-0000-000091910000}"/>
    <cellStyle name="Trial 2 6 11 4" xfId="37249" xr:uid="{00000000-0005-0000-0000-000092910000}"/>
    <cellStyle name="Trial 2 6 11 5" xfId="37250" xr:uid="{00000000-0005-0000-0000-000093910000}"/>
    <cellStyle name="Trial 2 6 11 6" xfId="37251" xr:uid="{00000000-0005-0000-0000-000094910000}"/>
    <cellStyle name="Trial 2 6 11 7" xfId="37252" xr:uid="{00000000-0005-0000-0000-000095910000}"/>
    <cellStyle name="Trial 2 6 11 8" xfId="37253" xr:uid="{00000000-0005-0000-0000-000096910000}"/>
    <cellStyle name="Trial 2 6 11 9" xfId="37254" xr:uid="{00000000-0005-0000-0000-000097910000}"/>
    <cellStyle name="Trial 2 6 12" xfId="37255" xr:uid="{00000000-0005-0000-0000-000098910000}"/>
    <cellStyle name="Trial 2 6 12 10" xfId="37256" xr:uid="{00000000-0005-0000-0000-000099910000}"/>
    <cellStyle name="Trial 2 6 12 11" xfId="37257" xr:uid="{00000000-0005-0000-0000-00009A910000}"/>
    <cellStyle name="Trial 2 6 12 2" xfId="37258" xr:uid="{00000000-0005-0000-0000-00009B910000}"/>
    <cellStyle name="Trial 2 6 12 2 10" xfId="37259" xr:uid="{00000000-0005-0000-0000-00009C910000}"/>
    <cellStyle name="Trial 2 6 12 2 2" xfId="37260" xr:uid="{00000000-0005-0000-0000-00009D910000}"/>
    <cellStyle name="Trial 2 6 12 2 3" xfId="37261" xr:uid="{00000000-0005-0000-0000-00009E910000}"/>
    <cellStyle name="Trial 2 6 12 2 4" xfId="37262" xr:uid="{00000000-0005-0000-0000-00009F910000}"/>
    <cellStyle name="Trial 2 6 12 2 5" xfId="37263" xr:uid="{00000000-0005-0000-0000-0000A0910000}"/>
    <cellStyle name="Trial 2 6 12 2 6" xfId="37264" xr:uid="{00000000-0005-0000-0000-0000A1910000}"/>
    <cellStyle name="Trial 2 6 12 2 7" xfId="37265" xr:uid="{00000000-0005-0000-0000-0000A2910000}"/>
    <cellStyle name="Trial 2 6 12 2 8" xfId="37266" xr:uid="{00000000-0005-0000-0000-0000A3910000}"/>
    <cellStyle name="Trial 2 6 12 2 9" xfId="37267" xr:uid="{00000000-0005-0000-0000-0000A4910000}"/>
    <cellStyle name="Trial 2 6 12 3" xfId="37268" xr:uid="{00000000-0005-0000-0000-0000A5910000}"/>
    <cellStyle name="Trial 2 6 12 3 2" xfId="37269" xr:uid="{00000000-0005-0000-0000-0000A6910000}"/>
    <cellStyle name="Trial 2 6 12 3 3" xfId="37270" xr:uid="{00000000-0005-0000-0000-0000A7910000}"/>
    <cellStyle name="Trial 2 6 12 3 4" xfId="37271" xr:uid="{00000000-0005-0000-0000-0000A8910000}"/>
    <cellStyle name="Trial 2 6 12 3 5" xfId="37272" xr:uid="{00000000-0005-0000-0000-0000A9910000}"/>
    <cellStyle name="Trial 2 6 12 3 6" xfId="37273" xr:uid="{00000000-0005-0000-0000-0000AA910000}"/>
    <cellStyle name="Trial 2 6 12 4" xfId="37274" xr:uid="{00000000-0005-0000-0000-0000AB910000}"/>
    <cellStyle name="Trial 2 6 12 5" xfId="37275" xr:uid="{00000000-0005-0000-0000-0000AC910000}"/>
    <cellStyle name="Trial 2 6 12 6" xfId="37276" xr:uid="{00000000-0005-0000-0000-0000AD910000}"/>
    <cellStyle name="Trial 2 6 12 7" xfId="37277" xr:uid="{00000000-0005-0000-0000-0000AE910000}"/>
    <cellStyle name="Trial 2 6 12 8" xfId="37278" xr:uid="{00000000-0005-0000-0000-0000AF910000}"/>
    <cellStyle name="Trial 2 6 12 9" xfId="37279" xr:uid="{00000000-0005-0000-0000-0000B0910000}"/>
    <cellStyle name="Trial 2 6 13" xfId="37280" xr:uid="{00000000-0005-0000-0000-0000B1910000}"/>
    <cellStyle name="Trial 2 6 13 10" xfId="37281" xr:uid="{00000000-0005-0000-0000-0000B2910000}"/>
    <cellStyle name="Trial 2 6 13 11" xfId="37282" xr:uid="{00000000-0005-0000-0000-0000B3910000}"/>
    <cellStyle name="Trial 2 6 13 2" xfId="37283" xr:uid="{00000000-0005-0000-0000-0000B4910000}"/>
    <cellStyle name="Trial 2 6 13 2 10" xfId="37284" xr:uid="{00000000-0005-0000-0000-0000B5910000}"/>
    <cellStyle name="Trial 2 6 13 2 2" xfId="37285" xr:uid="{00000000-0005-0000-0000-0000B6910000}"/>
    <cellStyle name="Trial 2 6 13 2 3" xfId="37286" xr:uid="{00000000-0005-0000-0000-0000B7910000}"/>
    <cellStyle name="Trial 2 6 13 2 4" xfId="37287" xr:uid="{00000000-0005-0000-0000-0000B8910000}"/>
    <cellStyle name="Trial 2 6 13 2 5" xfId="37288" xr:uid="{00000000-0005-0000-0000-0000B9910000}"/>
    <cellStyle name="Trial 2 6 13 2 6" xfId="37289" xr:uid="{00000000-0005-0000-0000-0000BA910000}"/>
    <cellStyle name="Trial 2 6 13 2 7" xfId="37290" xr:uid="{00000000-0005-0000-0000-0000BB910000}"/>
    <cellStyle name="Trial 2 6 13 2 8" xfId="37291" xr:uid="{00000000-0005-0000-0000-0000BC910000}"/>
    <cellStyle name="Trial 2 6 13 2 9" xfId="37292" xr:uid="{00000000-0005-0000-0000-0000BD910000}"/>
    <cellStyle name="Trial 2 6 13 3" xfId="37293" xr:uid="{00000000-0005-0000-0000-0000BE910000}"/>
    <cellStyle name="Trial 2 6 13 3 2" xfId="37294" xr:uid="{00000000-0005-0000-0000-0000BF910000}"/>
    <cellStyle name="Trial 2 6 13 4" xfId="37295" xr:uid="{00000000-0005-0000-0000-0000C0910000}"/>
    <cellStyle name="Trial 2 6 13 5" xfId="37296" xr:uid="{00000000-0005-0000-0000-0000C1910000}"/>
    <cellStyle name="Trial 2 6 13 6" xfId="37297" xr:uid="{00000000-0005-0000-0000-0000C2910000}"/>
    <cellStyle name="Trial 2 6 13 7" xfId="37298" xr:uid="{00000000-0005-0000-0000-0000C3910000}"/>
    <cellStyle name="Trial 2 6 13 8" xfId="37299" xr:uid="{00000000-0005-0000-0000-0000C4910000}"/>
    <cellStyle name="Trial 2 6 13 9" xfId="37300" xr:uid="{00000000-0005-0000-0000-0000C5910000}"/>
    <cellStyle name="Trial 2 6 14" xfId="37301" xr:uid="{00000000-0005-0000-0000-0000C6910000}"/>
    <cellStyle name="Trial 2 6 14 10" xfId="37302" xr:uid="{00000000-0005-0000-0000-0000C7910000}"/>
    <cellStyle name="Trial 2 6 14 11" xfId="37303" xr:uid="{00000000-0005-0000-0000-0000C8910000}"/>
    <cellStyle name="Trial 2 6 14 2" xfId="37304" xr:uid="{00000000-0005-0000-0000-0000C9910000}"/>
    <cellStyle name="Trial 2 6 14 2 10" xfId="37305" xr:uid="{00000000-0005-0000-0000-0000CA910000}"/>
    <cellStyle name="Trial 2 6 14 2 2" xfId="37306" xr:uid="{00000000-0005-0000-0000-0000CB910000}"/>
    <cellStyle name="Trial 2 6 14 2 3" xfId="37307" xr:uid="{00000000-0005-0000-0000-0000CC910000}"/>
    <cellStyle name="Trial 2 6 14 2 4" xfId="37308" xr:uid="{00000000-0005-0000-0000-0000CD910000}"/>
    <cellStyle name="Trial 2 6 14 2 5" xfId="37309" xr:uid="{00000000-0005-0000-0000-0000CE910000}"/>
    <cellStyle name="Trial 2 6 14 2 6" xfId="37310" xr:uid="{00000000-0005-0000-0000-0000CF910000}"/>
    <cellStyle name="Trial 2 6 14 2 7" xfId="37311" xr:uid="{00000000-0005-0000-0000-0000D0910000}"/>
    <cellStyle name="Trial 2 6 14 2 8" xfId="37312" xr:uid="{00000000-0005-0000-0000-0000D1910000}"/>
    <cellStyle name="Trial 2 6 14 2 9" xfId="37313" xr:uid="{00000000-0005-0000-0000-0000D2910000}"/>
    <cellStyle name="Trial 2 6 14 3" xfId="37314" xr:uid="{00000000-0005-0000-0000-0000D3910000}"/>
    <cellStyle name="Trial 2 6 14 3 2" xfId="37315" xr:uid="{00000000-0005-0000-0000-0000D4910000}"/>
    <cellStyle name="Trial 2 6 14 4" xfId="37316" xr:uid="{00000000-0005-0000-0000-0000D5910000}"/>
    <cellStyle name="Trial 2 6 14 5" xfId="37317" xr:uid="{00000000-0005-0000-0000-0000D6910000}"/>
    <cellStyle name="Trial 2 6 14 6" xfId="37318" xr:uid="{00000000-0005-0000-0000-0000D7910000}"/>
    <cellStyle name="Trial 2 6 14 7" xfId="37319" xr:uid="{00000000-0005-0000-0000-0000D8910000}"/>
    <cellStyle name="Trial 2 6 14 8" xfId="37320" xr:uid="{00000000-0005-0000-0000-0000D9910000}"/>
    <cellStyle name="Trial 2 6 14 9" xfId="37321" xr:uid="{00000000-0005-0000-0000-0000DA910000}"/>
    <cellStyle name="Trial 2 6 15" xfId="37322" xr:uid="{00000000-0005-0000-0000-0000DB910000}"/>
    <cellStyle name="Trial 2 6 15 10" xfId="37323" xr:uid="{00000000-0005-0000-0000-0000DC910000}"/>
    <cellStyle name="Trial 2 6 15 11" xfId="37324" xr:uid="{00000000-0005-0000-0000-0000DD910000}"/>
    <cellStyle name="Trial 2 6 15 2" xfId="37325" xr:uid="{00000000-0005-0000-0000-0000DE910000}"/>
    <cellStyle name="Trial 2 6 15 2 10" xfId="37326" xr:uid="{00000000-0005-0000-0000-0000DF910000}"/>
    <cellStyle name="Trial 2 6 15 2 2" xfId="37327" xr:uid="{00000000-0005-0000-0000-0000E0910000}"/>
    <cellStyle name="Trial 2 6 15 2 3" xfId="37328" xr:uid="{00000000-0005-0000-0000-0000E1910000}"/>
    <cellStyle name="Trial 2 6 15 2 4" xfId="37329" xr:uid="{00000000-0005-0000-0000-0000E2910000}"/>
    <cellStyle name="Trial 2 6 15 2 5" xfId="37330" xr:uid="{00000000-0005-0000-0000-0000E3910000}"/>
    <cellStyle name="Trial 2 6 15 2 6" xfId="37331" xr:uid="{00000000-0005-0000-0000-0000E4910000}"/>
    <cellStyle name="Trial 2 6 15 2 7" xfId="37332" xr:uid="{00000000-0005-0000-0000-0000E5910000}"/>
    <cellStyle name="Trial 2 6 15 2 8" xfId="37333" xr:uid="{00000000-0005-0000-0000-0000E6910000}"/>
    <cellStyle name="Trial 2 6 15 2 9" xfId="37334" xr:uid="{00000000-0005-0000-0000-0000E7910000}"/>
    <cellStyle name="Trial 2 6 15 3" xfId="37335" xr:uid="{00000000-0005-0000-0000-0000E8910000}"/>
    <cellStyle name="Trial 2 6 15 3 2" xfId="37336" xr:uid="{00000000-0005-0000-0000-0000E9910000}"/>
    <cellStyle name="Trial 2 6 15 4" xfId="37337" xr:uid="{00000000-0005-0000-0000-0000EA910000}"/>
    <cellStyle name="Trial 2 6 15 5" xfId="37338" xr:uid="{00000000-0005-0000-0000-0000EB910000}"/>
    <cellStyle name="Trial 2 6 15 6" xfId="37339" xr:uid="{00000000-0005-0000-0000-0000EC910000}"/>
    <cellStyle name="Trial 2 6 15 7" xfId="37340" xr:uid="{00000000-0005-0000-0000-0000ED910000}"/>
    <cellStyle name="Trial 2 6 15 8" xfId="37341" xr:uid="{00000000-0005-0000-0000-0000EE910000}"/>
    <cellStyle name="Trial 2 6 15 9" xfId="37342" xr:uid="{00000000-0005-0000-0000-0000EF910000}"/>
    <cellStyle name="Trial 2 6 16" xfId="37343" xr:uid="{00000000-0005-0000-0000-0000F0910000}"/>
    <cellStyle name="Trial 2 6 16 10" xfId="37344" xr:uid="{00000000-0005-0000-0000-0000F1910000}"/>
    <cellStyle name="Trial 2 6 16 11" xfId="37345" xr:uid="{00000000-0005-0000-0000-0000F2910000}"/>
    <cellStyle name="Trial 2 6 16 2" xfId="37346" xr:uid="{00000000-0005-0000-0000-0000F3910000}"/>
    <cellStyle name="Trial 2 6 16 2 10" xfId="37347" xr:uid="{00000000-0005-0000-0000-0000F4910000}"/>
    <cellStyle name="Trial 2 6 16 2 2" xfId="37348" xr:uid="{00000000-0005-0000-0000-0000F5910000}"/>
    <cellStyle name="Trial 2 6 16 2 3" xfId="37349" xr:uid="{00000000-0005-0000-0000-0000F6910000}"/>
    <cellStyle name="Trial 2 6 16 2 4" xfId="37350" xr:uid="{00000000-0005-0000-0000-0000F7910000}"/>
    <cellStyle name="Trial 2 6 16 2 5" xfId="37351" xr:uid="{00000000-0005-0000-0000-0000F8910000}"/>
    <cellStyle name="Trial 2 6 16 2 6" xfId="37352" xr:uid="{00000000-0005-0000-0000-0000F9910000}"/>
    <cellStyle name="Trial 2 6 16 2 7" xfId="37353" xr:uid="{00000000-0005-0000-0000-0000FA910000}"/>
    <cellStyle name="Trial 2 6 16 2 8" xfId="37354" xr:uid="{00000000-0005-0000-0000-0000FB910000}"/>
    <cellStyle name="Trial 2 6 16 2 9" xfId="37355" xr:uid="{00000000-0005-0000-0000-0000FC910000}"/>
    <cellStyle name="Trial 2 6 16 3" xfId="37356" xr:uid="{00000000-0005-0000-0000-0000FD910000}"/>
    <cellStyle name="Trial 2 6 16 3 2" xfId="37357" xr:uid="{00000000-0005-0000-0000-0000FE910000}"/>
    <cellStyle name="Trial 2 6 16 4" xfId="37358" xr:uid="{00000000-0005-0000-0000-0000FF910000}"/>
    <cellStyle name="Trial 2 6 16 5" xfId="37359" xr:uid="{00000000-0005-0000-0000-000000920000}"/>
    <cellStyle name="Trial 2 6 16 6" xfId="37360" xr:uid="{00000000-0005-0000-0000-000001920000}"/>
    <cellStyle name="Trial 2 6 16 7" xfId="37361" xr:uid="{00000000-0005-0000-0000-000002920000}"/>
    <cellStyle name="Trial 2 6 16 8" xfId="37362" xr:uid="{00000000-0005-0000-0000-000003920000}"/>
    <cellStyle name="Trial 2 6 16 9" xfId="37363" xr:uid="{00000000-0005-0000-0000-000004920000}"/>
    <cellStyle name="Trial 2 6 17" xfId="37364" xr:uid="{00000000-0005-0000-0000-000005920000}"/>
    <cellStyle name="Trial 2 6 17 10" xfId="37365" xr:uid="{00000000-0005-0000-0000-000006920000}"/>
    <cellStyle name="Trial 2 6 17 11" xfId="37366" xr:uid="{00000000-0005-0000-0000-000007920000}"/>
    <cellStyle name="Trial 2 6 17 2" xfId="37367" xr:uid="{00000000-0005-0000-0000-000008920000}"/>
    <cellStyle name="Trial 2 6 17 2 10" xfId="37368" xr:uid="{00000000-0005-0000-0000-000009920000}"/>
    <cellStyle name="Trial 2 6 17 2 2" xfId="37369" xr:uid="{00000000-0005-0000-0000-00000A920000}"/>
    <cellStyle name="Trial 2 6 17 2 3" xfId="37370" xr:uid="{00000000-0005-0000-0000-00000B920000}"/>
    <cellStyle name="Trial 2 6 17 2 4" xfId="37371" xr:uid="{00000000-0005-0000-0000-00000C920000}"/>
    <cellStyle name="Trial 2 6 17 2 5" xfId="37372" xr:uid="{00000000-0005-0000-0000-00000D920000}"/>
    <cellStyle name="Trial 2 6 17 2 6" xfId="37373" xr:uid="{00000000-0005-0000-0000-00000E920000}"/>
    <cellStyle name="Trial 2 6 17 2 7" xfId="37374" xr:uid="{00000000-0005-0000-0000-00000F920000}"/>
    <cellStyle name="Trial 2 6 17 2 8" xfId="37375" xr:uid="{00000000-0005-0000-0000-000010920000}"/>
    <cellStyle name="Trial 2 6 17 2 9" xfId="37376" xr:uid="{00000000-0005-0000-0000-000011920000}"/>
    <cellStyle name="Trial 2 6 17 3" xfId="37377" xr:uid="{00000000-0005-0000-0000-000012920000}"/>
    <cellStyle name="Trial 2 6 17 3 2" xfId="37378" xr:uid="{00000000-0005-0000-0000-000013920000}"/>
    <cellStyle name="Trial 2 6 17 4" xfId="37379" xr:uid="{00000000-0005-0000-0000-000014920000}"/>
    <cellStyle name="Trial 2 6 17 5" xfId="37380" xr:uid="{00000000-0005-0000-0000-000015920000}"/>
    <cellStyle name="Trial 2 6 17 6" xfId="37381" xr:uid="{00000000-0005-0000-0000-000016920000}"/>
    <cellStyle name="Trial 2 6 17 7" xfId="37382" xr:uid="{00000000-0005-0000-0000-000017920000}"/>
    <cellStyle name="Trial 2 6 17 8" xfId="37383" xr:uid="{00000000-0005-0000-0000-000018920000}"/>
    <cellStyle name="Trial 2 6 17 9" xfId="37384" xr:uid="{00000000-0005-0000-0000-000019920000}"/>
    <cellStyle name="Trial 2 6 18" xfId="37385" xr:uid="{00000000-0005-0000-0000-00001A920000}"/>
    <cellStyle name="Trial 2 6 18 10" xfId="37386" xr:uid="{00000000-0005-0000-0000-00001B920000}"/>
    <cellStyle name="Trial 2 6 18 2" xfId="37387" xr:uid="{00000000-0005-0000-0000-00001C920000}"/>
    <cellStyle name="Trial 2 6 18 2 10" xfId="37388" xr:uid="{00000000-0005-0000-0000-00001D920000}"/>
    <cellStyle name="Trial 2 6 18 2 2" xfId="37389" xr:uid="{00000000-0005-0000-0000-00001E920000}"/>
    <cellStyle name="Trial 2 6 18 2 3" xfId="37390" xr:uid="{00000000-0005-0000-0000-00001F920000}"/>
    <cellStyle name="Trial 2 6 18 2 4" xfId="37391" xr:uid="{00000000-0005-0000-0000-000020920000}"/>
    <cellStyle name="Trial 2 6 18 2 5" xfId="37392" xr:uid="{00000000-0005-0000-0000-000021920000}"/>
    <cellStyle name="Trial 2 6 18 2 6" xfId="37393" xr:uid="{00000000-0005-0000-0000-000022920000}"/>
    <cellStyle name="Trial 2 6 18 2 7" xfId="37394" xr:uid="{00000000-0005-0000-0000-000023920000}"/>
    <cellStyle name="Trial 2 6 18 2 8" xfId="37395" xr:uid="{00000000-0005-0000-0000-000024920000}"/>
    <cellStyle name="Trial 2 6 18 2 9" xfId="37396" xr:uid="{00000000-0005-0000-0000-000025920000}"/>
    <cellStyle name="Trial 2 6 18 3" xfId="37397" xr:uid="{00000000-0005-0000-0000-000026920000}"/>
    <cellStyle name="Trial 2 6 18 4" xfId="37398" xr:uid="{00000000-0005-0000-0000-000027920000}"/>
    <cellStyle name="Trial 2 6 18 5" xfId="37399" xr:uid="{00000000-0005-0000-0000-000028920000}"/>
    <cellStyle name="Trial 2 6 18 6" xfId="37400" xr:uid="{00000000-0005-0000-0000-000029920000}"/>
    <cellStyle name="Trial 2 6 18 7" xfId="37401" xr:uid="{00000000-0005-0000-0000-00002A920000}"/>
    <cellStyle name="Trial 2 6 18 8" xfId="37402" xr:uid="{00000000-0005-0000-0000-00002B920000}"/>
    <cellStyle name="Trial 2 6 18 9" xfId="37403" xr:uid="{00000000-0005-0000-0000-00002C920000}"/>
    <cellStyle name="Trial 2 6 19" xfId="37404" xr:uid="{00000000-0005-0000-0000-00002D920000}"/>
    <cellStyle name="Trial 2 6 19 10" xfId="37405" xr:uid="{00000000-0005-0000-0000-00002E920000}"/>
    <cellStyle name="Trial 2 6 19 11" xfId="37406" xr:uid="{00000000-0005-0000-0000-00002F920000}"/>
    <cellStyle name="Trial 2 6 19 2" xfId="37407" xr:uid="{00000000-0005-0000-0000-000030920000}"/>
    <cellStyle name="Trial 2 6 19 2 2" xfId="37408" xr:uid="{00000000-0005-0000-0000-000031920000}"/>
    <cellStyle name="Trial 2 6 19 2 3" xfId="37409" xr:uid="{00000000-0005-0000-0000-000032920000}"/>
    <cellStyle name="Trial 2 6 19 2 4" xfId="37410" xr:uid="{00000000-0005-0000-0000-000033920000}"/>
    <cellStyle name="Trial 2 6 19 2 5" xfId="37411" xr:uid="{00000000-0005-0000-0000-000034920000}"/>
    <cellStyle name="Trial 2 6 19 2 6" xfId="37412" xr:uid="{00000000-0005-0000-0000-000035920000}"/>
    <cellStyle name="Trial 2 6 19 2 7" xfId="37413" xr:uid="{00000000-0005-0000-0000-000036920000}"/>
    <cellStyle name="Trial 2 6 19 2 8" xfId="37414" xr:uid="{00000000-0005-0000-0000-000037920000}"/>
    <cellStyle name="Trial 2 6 19 3" xfId="37415" xr:uid="{00000000-0005-0000-0000-000038920000}"/>
    <cellStyle name="Trial 2 6 19 3 2" xfId="37416" xr:uid="{00000000-0005-0000-0000-000039920000}"/>
    <cellStyle name="Trial 2 6 19 3 3" xfId="37417" xr:uid="{00000000-0005-0000-0000-00003A920000}"/>
    <cellStyle name="Trial 2 6 19 3 4" xfId="37418" xr:uid="{00000000-0005-0000-0000-00003B920000}"/>
    <cellStyle name="Trial 2 6 19 3 5" xfId="37419" xr:uid="{00000000-0005-0000-0000-00003C920000}"/>
    <cellStyle name="Trial 2 6 19 3 6" xfId="37420" xr:uid="{00000000-0005-0000-0000-00003D920000}"/>
    <cellStyle name="Trial 2 6 19 3 7" xfId="37421" xr:uid="{00000000-0005-0000-0000-00003E920000}"/>
    <cellStyle name="Trial 2 6 19 3 8" xfId="37422" xr:uid="{00000000-0005-0000-0000-00003F920000}"/>
    <cellStyle name="Trial 2 6 19 4" xfId="37423" xr:uid="{00000000-0005-0000-0000-000040920000}"/>
    <cellStyle name="Trial 2 6 19 5" xfId="37424" xr:uid="{00000000-0005-0000-0000-000041920000}"/>
    <cellStyle name="Trial 2 6 19 6" xfId="37425" xr:uid="{00000000-0005-0000-0000-000042920000}"/>
    <cellStyle name="Trial 2 6 19 7" xfId="37426" xr:uid="{00000000-0005-0000-0000-000043920000}"/>
    <cellStyle name="Trial 2 6 19 8" xfId="37427" xr:uid="{00000000-0005-0000-0000-000044920000}"/>
    <cellStyle name="Trial 2 6 19 9" xfId="37428" xr:uid="{00000000-0005-0000-0000-000045920000}"/>
    <cellStyle name="Trial 2 6 2" xfId="37429" xr:uid="{00000000-0005-0000-0000-000046920000}"/>
    <cellStyle name="Trial 2 6 2 10" xfId="37430" xr:uid="{00000000-0005-0000-0000-000047920000}"/>
    <cellStyle name="Trial 2 6 2 10 2" xfId="37431" xr:uid="{00000000-0005-0000-0000-000048920000}"/>
    <cellStyle name="Trial 2 6 2 10 3" xfId="37432" xr:uid="{00000000-0005-0000-0000-000049920000}"/>
    <cellStyle name="Trial 2 6 2 10 4" xfId="37433" xr:uid="{00000000-0005-0000-0000-00004A920000}"/>
    <cellStyle name="Trial 2 6 2 10 5" xfId="37434" xr:uid="{00000000-0005-0000-0000-00004B920000}"/>
    <cellStyle name="Trial 2 6 2 10 6" xfId="37435" xr:uid="{00000000-0005-0000-0000-00004C920000}"/>
    <cellStyle name="Trial 2 6 2 10 7" xfId="37436" xr:uid="{00000000-0005-0000-0000-00004D920000}"/>
    <cellStyle name="Trial 2 6 2 10 8" xfId="37437" xr:uid="{00000000-0005-0000-0000-00004E920000}"/>
    <cellStyle name="Trial 2 6 2 10 9" xfId="37438" xr:uid="{00000000-0005-0000-0000-00004F920000}"/>
    <cellStyle name="Trial 2 6 2 11" xfId="37439" xr:uid="{00000000-0005-0000-0000-000050920000}"/>
    <cellStyle name="Trial 2 6 2 11 2" xfId="37440" xr:uid="{00000000-0005-0000-0000-000051920000}"/>
    <cellStyle name="Trial 2 6 2 11 3" xfId="37441" xr:uid="{00000000-0005-0000-0000-000052920000}"/>
    <cellStyle name="Trial 2 6 2 11 4" xfId="37442" xr:uid="{00000000-0005-0000-0000-000053920000}"/>
    <cellStyle name="Trial 2 6 2 11 5" xfId="37443" xr:uid="{00000000-0005-0000-0000-000054920000}"/>
    <cellStyle name="Trial 2 6 2 11 6" xfId="37444" xr:uid="{00000000-0005-0000-0000-000055920000}"/>
    <cellStyle name="Trial 2 6 2 11 7" xfId="37445" xr:uid="{00000000-0005-0000-0000-000056920000}"/>
    <cellStyle name="Trial 2 6 2 11 8" xfId="37446" xr:uid="{00000000-0005-0000-0000-000057920000}"/>
    <cellStyle name="Trial 2 6 2 12" xfId="37447" xr:uid="{00000000-0005-0000-0000-000058920000}"/>
    <cellStyle name="Trial 2 6 2 12 2" xfId="37448" xr:uid="{00000000-0005-0000-0000-000059920000}"/>
    <cellStyle name="Trial 2 6 2 12 3" xfId="37449" xr:uid="{00000000-0005-0000-0000-00005A920000}"/>
    <cellStyle name="Trial 2 6 2 12 4" xfId="37450" xr:uid="{00000000-0005-0000-0000-00005B920000}"/>
    <cellStyle name="Trial 2 6 2 12 5" xfId="37451" xr:uid="{00000000-0005-0000-0000-00005C920000}"/>
    <cellStyle name="Trial 2 6 2 12 6" xfId="37452" xr:uid="{00000000-0005-0000-0000-00005D920000}"/>
    <cellStyle name="Trial 2 6 2 12 7" xfId="37453" xr:uid="{00000000-0005-0000-0000-00005E920000}"/>
    <cellStyle name="Trial 2 6 2 13" xfId="37454" xr:uid="{00000000-0005-0000-0000-00005F920000}"/>
    <cellStyle name="Trial 2 6 2 13 2" xfId="37455" xr:uid="{00000000-0005-0000-0000-000060920000}"/>
    <cellStyle name="Trial 2 6 2 13 3" xfId="37456" xr:uid="{00000000-0005-0000-0000-000061920000}"/>
    <cellStyle name="Trial 2 6 2 13 4" xfId="37457" xr:uid="{00000000-0005-0000-0000-000062920000}"/>
    <cellStyle name="Trial 2 6 2 13 5" xfId="37458" xr:uid="{00000000-0005-0000-0000-000063920000}"/>
    <cellStyle name="Trial 2 6 2 13 6" xfId="37459" xr:uid="{00000000-0005-0000-0000-000064920000}"/>
    <cellStyle name="Trial 2 6 2 13 7" xfId="37460" xr:uid="{00000000-0005-0000-0000-000065920000}"/>
    <cellStyle name="Trial 2 6 2 14" xfId="37461" xr:uid="{00000000-0005-0000-0000-000066920000}"/>
    <cellStyle name="Trial 2 6 2 14 2" xfId="37462" xr:uid="{00000000-0005-0000-0000-000067920000}"/>
    <cellStyle name="Trial 2 6 2 14 3" xfId="37463" xr:uid="{00000000-0005-0000-0000-000068920000}"/>
    <cellStyle name="Trial 2 6 2 14 4" xfId="37464" xr:uid="{00000000-0005-0000-0000-000069920000}"/>
    <cellStyle name="Trial 2 6 2 14 5" xfId="37465" xr:uid="{00000000-0005-0000-0000-00006A920000}"/>
    <cellStyle name="Trial 2 6 2 14 6" xfId="37466" xr:uid="{00000000-0005-0000-0000-00006B920000}"/>
    <cellStyle name="Trial 2 6 2 14 7" xfId="37467" xr:uid="{00000000-0005-0000-0000-00006C920000}"/>
    <cellStyle name="Trial 2 6 2 15" xfId="37468" xr:uid="{00000000-0005-0000-0000-00006D920000}"/>
    <cellStyle name="Trial 2 6 2 15 2" xfId="37469" xr:uid="{00000000-0005-0000-0000-00006E920000}"/>
    <cellStyle name="Trial 2 6 2 15 3" xfId="37470" xr:uid="{00000000-0005-0000-0000-00006F920000}"/>
    <cellStyle name="Trial 2 6 2 15 4" xfId="37471" xr:uid="{00000000-0005-0000-0000-000070920000}"/>
    <cellStyle name="Trial 2 6 2 15 5" xfId="37472" xr:uid="{00000000-0005-0000-0000-000071920000}"/>
    <cellStyle name="Trial 2 6 2 15 6" xfId="37473" xr:uid="{00000000-0005-0000-0000-000072920000}"/>
    <cellStyle name="Trial 2 6 2 15 7" xfId="37474" xr:uid="{00000000-0005-0000-0000-000073920000}"/>
    <cellStyle name="Trial 2 6 2 16" xfId="37475" xr:uid="{00000000-0005-0000-0000-000074920000}"/>
    <cellStyle name="Trial 2 6 2 16 2" xfId="37476" xr:uid="{00000000-0005-0000-0000-000075920000}"/>
    <cellStyle name="Trial 2 6 2 16 3" xfId="37477" xr:uid="{00000000-0005-0000-0000-000076920000}"/>
    <cellStyle name="Trial 2 6 2 16 4" xfId="37478" xr:uid="{00000000-0005-0000-0000-000077920000}"/>
    <cellStyle name="Trial 2 6 2 16 5" xfId="37479" xr:uid="{00000000-0005-0000-0000-000078920000}"/>
    <cellStyle name="Trial 2 6 2 16 6" xfId="37480" xr:uid="{00000000-0005-0000-0000-000079920000}"/>
    <cellStyle name="Trial 2 6 2 16 7" xfId="37481" xr:uid="{00000000-0005-0000-0000-00007A920000}"/>
    <cellStyle name="Trial 2 6 2 17" xfId="37482" xr:uid="{00000000-0005-0000-0000-00007B920000}"/>
    <cellStyle name="Trial 2 6 2 17 2" xfId="37483" xr:uid="{00000000-0005-0000-0000-00007C920000}"/>
    <cellStyle name="Trial 2 6 2 17 3" xfId="37484" xr:uid="{00000000-0005-0000-0000-00007D920000}"/>
    <cellStyle name="Trial 2 6 2 17 4" xfId="37485" xr:uid="{00000000-0005-0000-0000-00007E920000}"/>
    <cellStyle name="Trial 2 6 2 17 5" xfId="37486" xr:uid="{00000000-0005-0000-0000-00007F920000}"/>
    <cellStyle name="Trial 2 6 2 17 6" xfId="37487" xr:uid="{00000000-0005-0000-0000-000080920000}"/>
    <cellStyle name="Trial 2 6 2 17 7" xfId="37488" xr:uid="{00000000-0005-0000-0000-000081920000}"/>
    <cellStyle name="Trial 2 6 2 18" xfId="37489" xr:uid="{00000000-0005-0000-0000-000082920000}"/>
    <cellStyle name="Trial 2 6 2 19" xfId="37490" xr:uid="{00000000-0005-0000-0000-000083920000}"/>
    <cellStyle name="Trial 2 6 2 2" xfId="37491" xr:uid="{00000000-0005-0000-0000-000084920000}"/>
    <cellStyle name="Trial 2 6 2 2 10" xfId="37492" xr:uid="{00000000-0005-0000-0000-000085920000}"/>
    <cellStyle name="Trial 2 6 2 2 10 2" xfId="37493" xr:uid="{00000000-0005-0000-0000-000086920000}"/>
    <cellStyle name="Trial 2 6 2 2 10 3" xfId="37494" xr:uid="{00000000-0005-0000-0000-000087920000}"/>
    <cellStyle name="Trial 2 6 2 2 10 4" xfId="37495" xr:uid="{00000000-0005-0000-0000-000088920000}"/>
    <cellStyle name="Trial 2 6 2 2 10 5" xfId="37496" xr:uid="{00000000-0005-0000-0000-000089920000}"/>
    <cellStyle name="Trial 2 6 2 2 10 6" xfId="37497" xr:uid="{00000000-0005-0000-0000-00008A920000}"/>
    <cellStyle name="Trial 2 6 2 2 10 7" xfId="37498" xr:uid="{00000000-0005-0000-0000-00008B920000}"/>
    <cellStyle name="Trial 2 6 2 2 11" xfId="37499" xr:uid="{00000000-0005-0000-0000-00008C920000}"/>
    <cellStyle name="Trial 2 6 2 2 12" xfId="37500" xr:uid="{00000000-0005-0000-0000-00008D920000}"/>
    <cellStyle name="Trial 2 6 2 2 13" xfId="37501" xr:uid="{00000000-0005-0000-0000-00008E920000}"/>
    <cellStyle name="Trial 2 6 2 2 14" xfId="37502" xr:uid="{00000000-0005-0000-0000-00008F920000}"/>
    <cellStyle name="Trial 2 6 2 2 15" xfId="37503" xr:uid="{00000000-0005-0000-0000-000090920000}"/>
    <cellStyle name="Trial 2 6 2 2 16" xfId="37504" xr:uid="{00000000-0005-0000-0000-000091920000}"/>
    <cellStyle name="Trial 2 6 2 2 17" xfId="37505" xr:uid="{00000000-0005-0000-0000-000092920000}"/>
    <cellStyle name="Trial 2 6 2 2 2" xfId="37506" xr:uid="{00000000-0005-0000-0000-000093920000}"/>
    <cellStyle name="Trial 2 6 2 2 2 2" xfId="37507" xr:uid="{00000000-0005-0000-0000-000094920000}"/>
    <cellStyle name="Trial 2 6 2 2 2 2 2" xfId="37508" xr:uid="{00000000-0005-0000-0000-000095920000}"/>
    <cellStyle name="Trial 2 6 2 2 2 2 3" xfId="37509" xr:uid="{00000000-0005-0000-0000-000096920000}"/>
    <cellStyle name="Trial 2 6 2 2 2 2 4" xfId="37510" xr:uid="{00000000-0005-0000-0000-000097920000}"/>
    <cellStyle name="Trial 2 6 2 2 2 2 5" xfId="37511" xr:uid="{00000000-0005-0000-0000-000098920000}"/>
    <cellStyle name="Trial 2 6 2 2 2 2 6" xfId="37512" xr:uid="{00000000-0005-0000-0000-000099920000}"/>
    <cellStyle name="Trial 2 6 2 2 2 3" xfId="37513" xr:uid="{00000000-0005-0000-0000-00009A920000}"/>
    <cellStyle name="Trial 2 6 2 2 2 3 2" xfId="37514" xr:uid="{00000000-0005-0000-0000-00009B920000}"/>
    <cellStyle name="Trial 2 6 2 2 2 3 3" xfId="37515" xr:uid="{00000000-0005-0000-0000-00009C920000}"/>
    <cellStyle name="Trial 2 6 2 2 2 3 4" xfId="37516" xr:uid="{00000000-0005-0000-0000-00009D920000}"/>
    <cellStyle name="Trial 2 6 2 2 2 3 5" xfId="37517" xr:uid="{00000000-0005-0000-0000-00009E920000}"/>
    <cellStyle name="Trial 2 6 2 2 2 3 6" xfId="37518" xr:uid="{00000000-0005-0000-0000-00009F920000}"/>
    <cellStyle name="Trial 2 6 2 2 2 4" xfId="37519" xr:uid="{00000000-0005-0000-0000-0000A0920000}"/>
    <cellStyle name="Trial 2 6 2 2 2 5" xfId="37520" xr:uid="{00000000-0005-0000-0000-0000A1920000}"/>
    <cellStyle name="Trial 2 6 2 2 2 6" xfId="37521" xr:uid="{00000000-0005-0000-0000-0000A2920000}"/>
    <cellStyle name="Trial 2 6 2 2 2 7" xfId="37522" xr:uid="{00000000-0005-0000-0000-0000A3920000}"/>
    <cellStyle name="Trial 2 6 2 2 2 8" xfId="37523" xr:uid="{00000000-0005-0000-0000-0000A4920000}"/>
    <cellStyle name="Trial 2 6 2 2 2 9" xfId="37524" xr:uid="{00000000-0005-0000-0000-0000A5920000}"/>
    <cellStyle name="Trial 2 6 2 2 3" xfId="37525" xr:uid="{00000000-0005-0000-0000-0000A6920000}"/>
    <cellStyle name="Trial 2 6 2 2 3 2" xfId="37526" xr:uid="{00000000-0005-0000-0000-0000A7920000}"/>
    <cellStyle name="Trial 2 6 2 2 3 2 2" xfId="37527" xr:uid="{00000000-0005-0000-0000-0000A8920000}"/>
    <cellStyle name="Trial 2 6 2 2 3 2 3" xfId="37528" xr:uid="{00000000-0005-0000-0000-0000A9920000}"/>
    <cellStyle name="Trial 2 6 2 2 3 2 4" xfId="37529" xr:uid="{00000000-0005-0000-0000-0000AA920000}"/>
    <cellStyle name="Trial 2 6 2 2 3 2 5" xfId="37530" xr:uid="{00000000-0005-0000-0000-0000AB920000}"/>
    <cellStyle name="Trial 2 6 2 2 3 2 6" xfId="37531" xr:uid="{00000000-0005-0000-0000-0000AC920000}"/>
    <cellStyle name="Trial 2 6 2 2 3 3" xfId="37532" xr:uid="{00000000-0005-0000-0000-0000AD920000}"/>
    <cellStyle name="Trial 2 6 2 2 3 3 2" xfId="37533" xr:uid="{00000000-0005-0000-0000-0000AE920000}"/>
    <cellStyle name="Trial 2 6 2 2 3 3 3" xfId="37534" xr:uid="{00000000-0005-0000-0000-0000AF920000}"/>
    <cellStyle name="Trial 2 6 2 2 3 3 4" xfId="37535" xr:uid="{00000000-0005-0000-0000-0000B0920000}"/>
    <cellStyle name="Trial 2 6 2 2 3 3 5" xfId="37536" xr:uid="{00000000-0005-0000-0000-0000B1920000}"/>
    <cellStyle name="Trial 2 6 2 2 3 3 6" xfId="37537" xr:uid="{00000000-0005-0000-0000-0000B2920000}"/>
    <cellStyle name="Trial 2 6 2 2 3 4" xfId="37538" xr:uid="{00000000-0005-0000-0000-0000B3920000}"/>
    <cellStyle name="Trial 2 6 2 2 3 5" xfId="37539" xr:uid="{00000000-0005-0000-0000-0000B4920000}"/>
    <cellStyle name="Trial 2 6 2 2 3 6" xfId="37540" xr:uid="{00000000-0005-0000-0000-0000B5920000}"/>
    <cellStyle name="Trial 2 6 2 2 3 7" xfId="37541" xr:uid="{00000000-0005-0000-0000-0000B6920000}"/>
    <cellStyle name="Trial 2 6 2 2 3 8" xfId="37542" xr:uid="{00000000-0005-0000-0000-0000B7920000}"/>
    <cellStyle name="Trial 2 6 2 2 3 9" xfId="37543" xr:uid="{00000000-0005-0000-0000-0000B8920000}"/>
    <cellStyle name="Trial 2 6 2 2 4" xfId="37544" xr:uid="{00000000-0005-0000-0000-0000B9920000}"/>
    <cellStyle name="Trial 2 6 2 2 4 2" xfId="37545" xr:uid="{00000000-0005-0000-0000-0000BA920000}"/>
    <cellStyle name="Trial 2 6 2 2 4 3" xfId="37546" xr:uid="{00000000-0005-0000-0000-0000BB920000}"/>
    <cellStyle name="Trial 2 6 2 2 4 4" xfId="37547" xr:uid="{00000000-0005-0000-0000-0000BC920000}"/>
    <cellStyle name="Trial 2 6 2 2 4 5" xfId="37548" xr:uid="{00000000-0005-0000-0000-0000BD920000}"/>
    <cellStyle name="Trial 2 6 2 2 4 6" xfId="37549" xr:uid="{00000000-0005-0000-0000-0000BE920000}"/>
    <cellStyle name="Trial 2 6 2 2 4 7" xfId="37550" xr:uid="{00000000-0005-0000-0000-0000BF920000}"/>
    <cellStyle name="Trial 2 6 2 2 4 8" xfId="37551" xr:uid="{00000000-0005-0000-0000-0000C0920000}"/>
    <cellStyle name="Trial 2 6 2 2 5" xfId="37552" xr:uid="{00000000-0005-0000-0000-0000C1920000}"/>
    <cellStyle name="Trial 2 6 2 2 5 2" xfId="37553" xr:uid="{00000000-0005-0000-0000-0000C2920000}"/>
    <cellStyle name="Trial 2 6 2 2 5 3" xfId="37554" xr:uid="{00000000-0005-0000-0000-0000C3920000}"/>
    <cellStyle name="Trial 2 6 2 2 5 4" xfId="37555" xr:uid="{00000000-0005-0000-0000-0000C4920000}"/>
    <cellStyle name="Trial 2 6 2 2 5 5" xfId="37556" xr:uid="{00000000-0005-0000-0000-0000C5920000}"/>
    <cellStyle name="Trial 2 6 2 2 5 6" xfId="37557" xr:uid="{00000000-0005-0000-0000-0000C6920000}"/>
    <cellStyle name="Trial 2 6 2 2 5 7" xfId="37558" xr:uid="{00000000-0005-0000-0000-0000C7920000}"/>
    <cellStyle name="Trial 2 6 2 2 5 8" xfId="37559" xr:uid="{00000000-0005-0000-0000-0000C8920000}"/>
    <cellStyle name="Trial 2 6 2 2 6" xfId="37560" xr:uid="{00000000-0005-0000-0000-0000C9920000}"/>
    <cellStyle name="Trial 2 6 2 2 6 2" xfId="37561" xr:uid="{00000000-0005-0000-0000-0000CA920000}"/>
    <cellStyle name="Trial 2 6 2 2 6 3" xfId="37562" xr:uid="{00000000-0005-0000-0000-0000CB920000}"/>
    <cellStyle name="Trial 2 6 2 2 6 4" xfId="37563" xr:uid="{00000000-0005-0000-0000-0000CC920000}"/>
    <cellStyle name="Trial 2 6 2 2 6 5" xfId="37564" xr:uid="{00000000-0005-0000-0000-0000CD920000}"/>
    <cellStyle name="Trial 2 6 2 2 6 6" xfId="37565" xr:uid="{00000000-0005-0000-0000-0000CE920000}"/>
    <cellStyle name="Trial 2 6 2 2 6 7" xfId="37566" xr:uid="{00000000-0005-0000-0000-0000CF920000}"/>
    <cellStyle name="Trial 2 6 2 2 7" xfId="37567" xr:uid="{00000000-0005-0000-0000-0000D0920000}"/>
    <cellStyle name="Trial 2 6 2 2 7 2" xfId="37568" xr:uid="{00000000-0005-0000-0000-0000D1920000}"/>
    <cellStyle name="Trial 2 6 2 2 7 3" xfId="37569" xr:uid="{00000000-0005-0000-0000-0000D2920000}"/>
    <cellStyle name="Trial 2 6 2 2 7 4" xfId="37570" xr:uid="{00000000-0005-0000-0000-0000D3920000}"/>
    <cellStyle name="Trial 2 6 2 2 7 5" xfId="37571" xr:uid="{00000000-0005-0000-0000-0000D4920000}"/>
    <cellStyle name="Trial 2 6 2 2 7 6" xfId="37572" xr:uid="{00000000-0005-0000-0000-0000D5920000}"/>
    <cellStyle name="Trial 2 6 2 2 7 7" xfId="37573" xr:uid="{00000000-0005-0000-0000-0000D6920000}"/>
    <cellStyle name="Trial 2 6 2 2 8" xfId="37574" xr:uid="{00000000-0005-0000-0000-0000D7920000}"/>
    <cellStyle name="Trial 2 6 2 2 8 2" xfId="37575" xr:uid="{00000000-0005-0000-0000-0000D8920000}"/>
    <cellStyle name="Trial 2 6 2 2 8 3" xfId="37576" xr:uid="{00000000-0005-0000-0000-0000D9920000}"/>
    <cellStyle name="Trial 2 6 2 2 8 4" xfId="37577" xr:uid="{00000000-0005-0000-0000-0000DA920000}"/>
    <cellStyle name="Trial 2 6 2 2 8 5" xfId="37578" xr:uid="{00000000-0005-0000-0000-0000DB920000}"/>
    <cellStyle name="Trial 2 6 2 2 8 6" xfId="37579" xr:uid="{00000000-0005-0000-0000-0000DC920000}"/>
    <cellStyle name="Trial 2 6 2 2 8 7" xfId="37580" xr:uid="{00000000-0005-0000-0000-0000DD920000}"/>
    <cellStyle name="Trial 2 6 2 2 9" xfId="37581" xr:uid="{00000000-0005-0000-0000-0000DE920000}"/>
    <cellStyle name="Trial 2 6 2 2 9 2" xfId="37582" xr:uid="{00000000-0005-0000-0000-0000DF920000}"/>
    <cellStyle name="Trial 2 6 2 2 9 3" xfId="37583" xr:uid="{00000000-0005-0000-0000-0000E0920000}"/>
    <cellStyle name="Trial 2 6 2 2 9 4" xfId="37584" xr:uid="{00000000-0005-0000-0000-0000E1920000}"/>
    <cellStyle name="Trial 2 6 2 2 9 5" xfId="37585" xr:uid="{00000000-0005-0000-0000-0000E2920000}"/>
    <cellStyle name="Trial 2 6 2 2 9 6" xfId="37586" xr:uid="{00000000-0005-0000-0000-0000E3920000}"/>
    <cellStyle name="Trial 2 6 2 2 9 7" xfId="37587" xr:uid="{00000000-0005-0000-0000-0000E4920000}"/>
    <cellStyle name="Trial 2 6 2 20" xfId="37588" xr:uid="{00000000-0005-0000-0000-0000E5920000}"/>
    <cellStyle name="Trial 2 6 2 21" xfId="37589" xr:uid="{00000000-0005-0000-0000-0000E6920000}"/>
    <cellStyle name="Trial 2 6 2 22" xfId="37590" xr:uid="{00000000-0005-0000-0000-0000E7920000}"/>
    <cellStyle name="Trial 2 6 2 23" xfId="37591" xr:uid="{00000000-0005-0000-0000-0000E8920000}"/>
    <cellStyle name="Trial 2 6 2 24" xfId="37592" xr:uid="{00000000-0005-0000-0000-0000E9920000}"/>
    <cellStyle name="Trial 2 6 2 25" xfId="37593" xr:uid="{00000000-0005-0000-0000-0000EA920000}"/>
    <cellStyle name="Trial 2 6 2 3" xfId="37594" xr:uid="{00000000-0005-0000-0000-0000EB920000}"/>
    <cellStyle name="Trial 2 6 2 3 10" xfId="37595" xr:uid="{00000000-0005-0000-0000-0000EC920000}"/>
    <cellStyle name="Trial 2 6 2 3 11" xfId="37596" xr:uid="{00000000-0005-0000-0000-0000ED920000}"/>
    <cellStyle name="Trial 2 6 2 3 12" xfId="37597" xr:uid="{00000000-0005-0000-0000-0000EE920000}"/>
    <cellStyle name="Trial 2 6 2 3 13" xfId="37598" xr:uid="{00000000-0005-0000-0000-0000EF920000}"/>
    <cellStyle name="Trial 2 6 2 3 14" xfId="37599" xr:uid="{00000000-0005-0000-0000-0000F0920000}"/>
    <cellStyle name="Trial 2 6 2 3 15" xfId="37600" xr:uid="{00000000-0005-0000-0000-0000F1920000}"/>
    <cellStyle name="Trial 2 6 2 3 16" xfId="37601" xr:uid="{00000000-0005-0000-0000-0000F2920000}"/>
    <cellStyle name="Trial 2 6 2 3 2" xfId="37602" xr:uid="{00000000-0005-0000-0000-0000F3920000}"/>
    <cellStyle name="Trial 2 6 2 3 2 2" xfId="37603" xr:uid="{00000000-0005-0000-0000-0000F4920000}"/>
    <cellStyle name="Trial 2 6 2 3 2 2 2" xfId="37604" xr:uid="{00000000-0005-0000-0000-0000F5920000}"/>
    <cellStyle name="Trial 2 6 2 3 2 2 3" xfId="37605" xr:uid="{00000000-0005-0000-0000-0000F6920000}"/>
    <cellStyle name="Trial 2 6 2 3 2 2 4" xfId="37606" xr:uid="{00000000-0005-0000-0000-0000F7920000}"/>
    <cellStyle name="Trial 2 6 2 3 2 2 5" xfId="37607" xr:uid="{00000000-0005-0000-0000-0000F8920000}"/>
    <cellStyle name="Trial 2 6 2 3 2 2 6" xfId="37608" xr:uid="{00000000-0005-0000-0000-0000F9920000}"/>
    <cellStyle name="Trial 2 6 2 3 2 3" xfId="37609" xr:uid="{00000000-0005-0000-0000-0000FA920000}"/>
    <cellStyle name="Trial 2 6 2 3 2 3 2" xfId="37610" xr:uid="{00000000-0005-0000-0000-0000FB920000}"/>
    <cellStyle name="Trial 2 6 2 3 2 3 3" xfId="37611" xr:uid="{00000000-0005-0000-0000-0000FC920000}"/>
    <cellStyle name="Trial 2 6 2 3 2 3 4" xfId="37612" xr:uid="{00000000-0005-0000-0000-0000FD920000}"/>
    <cellStyle name="Trial 2 6 2 3 2 3 5" xfId="37613" xr:uid="{00000000-0005-0000-0000-0000FE920000}"/>
    <cellStyle name="Trial 2 6 2 3 2 3 6" xfId="37614" xr:uid="{00000000-0005-0000-0000-0000FF920000}"/>
    <cellStyle name="Trial 2 6 2 3 2 4" xfId="37615" xr:uid="{00000000-0005-0000-0000-000000930000}"/>
    <cellStyle name="Trial 2 6 2 3 2 5" xfId="37616" xr:uid="{00000000-0005-0000-0000-000001930000}"/>
    <cellStyle name="Trial 2 6 2 3 2 6" xfId="37617" xr:uid="{00000000-0005-0000-0000-000002930000}"/>
    <cellStyle name="Trial 2 6 2 3 2 7" xfId="37618" xr:uid="{00000000-0005-0000-0000-000003930000}"/>
    <cellStyle name="Trial 2 6 2 3 2 8" xfId="37619" xr:uid="{00000000-0005-0000-0000-000004930000}"/>
    <cellStyle name="Trial 2 6 2 3 2 9" xfId="37620" xr:uid="{00000000-0005-0000-0000-000005930000}"/>
    <cellStyle name="Trial 2 6 2 3 3" xfId="37621" xr:uid="{00000000-0005-0000-0000-000006930000}"/>
    <cellStyle name="Trial 2 6 2 3 3 2" xfId="37622" xr:uid="{00000000-0005-0000-0000-000007930000}"/>
    <cellStyle name="Trial 2 6 2 3 3 3" xfId="37623" xr:uid="{00000000-0005-0000-0000-000008930000}"/>
    <cellStyle name="Trial 2 6 2 3 3 4" xfId="37624" xr:uid="{00000000-0005-0000-0000-000009930000}"/>
    <cellStyle name="Trial 2 6 2 3 3 5" xfId="37625" xr:uid="{00000000-0005-0000-0000-00000A930000}"/>
    <cellStyle name="Trial 2 6 2 3 3 6" xfId="37626" xr:uid="{00000000-0005-0000-0000-00000B930000}"/>
    <cellStyle name="Trial 2 6 2 3 3 7" xfId="37627" xr:uid="{00000000-0005-0000-0000-00000C930000}"/>
    <cellStyle name="Trial 2 6 2 3 3 8" xfId="37628" xr:uid="{00000000-0005-0000-0000-00000D930000}"/>
    <cellStyle name="Trial 2 6 2 3 4" xfId="37629" xr:uid="{00000000-0005-0000-0000-00000E930000}"/>
    <cellStyle name="Trial 2 6 2 3 4 2" xfId="37630" xr:uid="{00000000-0005-0000-0000-00000F930000}"/>
    <cellStyle name="Trial 2 6 2 3 4 3" xfId="37631" xr:uid="{00000000-0005-0000-0000-000010930000}"/>
    <cellStyle name="Trial 2 6 2 3 4 4" xfId="37632" xr:uid="{00000000-0005-0000-0000-000011930000}"/>
    <cellStyle name="Trial 2 6 2 3 4 5" xfId="37633" xr:uid="{00000000-0005-0000-0000-000012930000}"/>
    <cellStyle name="Trial 2 6 2 3 4 6" xfId="37634" xr:uid="{00000000-0005-0000-0000-000013930000}"/>
    <cellStyle name="Trial 2 6 2 3 4 7" xfId="37635" xr:uid="{00000000-0005-0000-0000-000014930000}"/>
    <cellStyle name="Trial 2 6 2 3 4 8" xfId="37636" xr:uid="{00000000-0005-0000-0000-000015930000}"/>
    <cellStyle name="Trial 2 6 2 3 5" xfId="37637" xr:uid="{00000000-0005-0000-0000-000016930000}"/>
    <cellStyle name="Trial 2 6 2 3 5 2" xfId="37638" xr:uid="{00000000-0005-0000-0000-000017930000}"/>
    <cellStyle name="Trial 2 6 2 3 5 3" xfId="37639" xr:uid="{00000000-0005-0000-0000-000018930000}"/>
    <cellStyle name="Trial 2 6 2 3 5 4" xfId="37640" xr:uid="{00000000-0005-0000-0000-000019930000}"/>
    <cellStyle name="Trial 2 6 2 3 5 5" xfId="37641" xr:uid="{00000000-0005-0000-0000-00001A930000}"/>
    <cellStyle name="Trial 2 6 2 3 5 6" xfId="37642" xr:uid="{00000000-0005-0000-0000-00001B930000}"/>
    <cellStyle name="Trial 2 6 2 3 5 7" xfId="37643" xr:uid="{00000000-0005-0000-0000-00001C930000}"/>
    <cellStyle name="Trial 2 6 2 3 6" xfId="37644" xr:uid="{00000000-0005-0000-0000-00001D930000}"/>
    <cellStyle name="Trial 2 6 2 3 6 2" xfId="37645" xr:uid="{00000000-0005-0000-0000-00001E930000}"/>
    <cellStyle name="Trial 2 6 2 3 6 3" xfId="37646" xr:uid="{00000000-0005-0000-0000-00001F930000}"/>
    <cellStyle name="Trial 2 6 2 3 6 4" xfId="37647" xr:uid="{00000000-0005-0000-0000-000020930000}"/>
    <cellStyle name="Trial 2 6 2 3 6 5" xfId="37648" xr:uid="{00000000-0005-0000-0000-000021930000}"/>
    <cellStyle name="Trial 2 6 2 3 6 6" xfId="37649" xr:uid="{00000000-0005-0000-0000-000022930000}"/>
    <cellStyle name="Trial 2 6 2 3 6 7" xfId="37650" xr:uid="{00000000-0005-0000-0000-000023930000}"/>
    <cellStyle name="Trial 2 6 2 3 7" xfId="37651" xr:uid="{00000000-0005-0000-0000-000024930000}"/>
    <cellStyle name="Trial 2 6 2 3 7 2" xfId="37652" xr:uid="{00000000-0005-0000-0000-000025930000}"/>
    <cellStyle name="Trial 2 6 2 3 7 3" xfId="37653" xr:uid="{00000000-0005-0000-0000-000026930000}"/>
    <cellStyle name="Trial 2 6 2 3 7 4" xfId="37654" xr:uid="{00000000-0005-0000-0000-000027930000}"/>
    <cellStyle name="Trial 2 6 2 3 7 5" xfId="37655" xr:uid="{00000000-0005-0000-0000-000028930000}"/>
    <cellStyle name="Trial 2 6 2 3 7 6" xfId="37656" xr:uid="{00000000-0005-0000-0000-000029930000}"/>
    <cellStyle name="Trial 2 6 2 3 7 7" xfId="37657" xr:uid="{00000000-0005-0000-0000-00002A930000}"/>
    <cellStyle name="Trial 2 6 2 3 8" xfId="37658" xr:uid="{00000000-0005-0000-0000-00002B930000}"/>
    <cellStyle name="Trial 2 6 2 3 8 2" xfId="37659" xr:uid="{00000000-0005-0000-0000-00002C930000}"/>
    <cellStyle name="Trial 2 6 2 3 8 3" xfId="37660" xr:uid="{00000000-0005-0000-0000-00002D930000}"/>
    <cellStyle name="Trial 2 6 2 3 8 4" xfId="37661" xr:uid="{00000000-0005-0000-0000-00002E930000}"/>
    <cellStyle name="Trial 2 6 2 3 8 5" xfId="37662" xr:uid="{00000000-0005-0000-0000-00002F930000}"/>
    <cellStyle name="Trial 2 6 2 3 8 6" xfId="37663" xr:uid="{00000000-0005-0000-0000-000030930000}"/>
    <cellStyle name="Trial 2 6 2 3 8 7" xfId="37664" xr:uid="{00000000-0005-0000-0000-000031930000}"/>
    <cellStyle name="Trial 2 6 2 3 9" xfId="37665" xr:uid="{00000000-0005-0000-0000-000032930000}"/>
    <cellStyle name="Trial 2 6 2 3 9 2" xfId="37666" xr:uid="{00000000-0005-0000-0000-000033930000}"/>
    <cellStyle name="Trial 2 6 2 3 9 3" xfId="37667" xr:uid="{00000000-0005-0000-0000-000034930000}"/>
    <cellStyle name="Trial 2 6 2 3 9 4" xfId="37668" xr:uid="{00000000-0005-0000-0000-000035930000}"/>
    <cellStyle name="Trial 2 6 2 3 9 5" xfId="37669" xr:uid="{00000000-0005-0000-0000-000036930000}"/>
    <cellStyle name="Trial 2 6 2 3 9 6" xfId="37670" xr:uid="{00000000-0005-0000-0000-000037930000}"/>
    <cellStyle name="Trial 2 6 2 3 9 7" xfId="37671" xr:uid="{00000000-0005-0000-0000-000038930000}"/>
    <cellStyle name="Trial 2 6 2 4" xfId="37672" xr:uid="{00000000-0005-0000-0000-000039930000}"/>
    <cellStyle name="Trial 2 6 2 4 10" xfId="37673" xr:uid="{00000000-0005-0000-0000-00003A930000}"/>
    <cellStyle name="Trial 2 6 2 4 11" xfId="37674" xr:uid="{00000000-0005-0000-0000-00003B930000}"/>
    <cellStyle name="Trial 2 6 2 4 2" xfId="37675" xr:uid="{00000000-0005-0000-0000-00003C930000}"/>
    <cellStyle name="Trial 2 6 2 4 2 2" xfId="37676" xr:uid="{00000000-0005-0000-0000-00003D930000}"/>
    <cellStyle name="Trial 2 6 2 4 2 2 2" xfId="37677" xr:uid="{00000000-0005-0000-0000-00003E930000}"/>
    <cellStyle name="Trial 2 6 2 4 2 2 3" xfId="37678" xr:uid="{00000000-0005-0000-0000-00003F930000}"/>
    <cellStyle name="Trial 2 6 2 4 2 2 4" xfId="37679" xr:uid="{00000000-0005-0000-0000-000040930000}"/>
    <cellStyle name="Trial 2 6 2 4 2 2 5" xfId="37680" xr:uid="{00000000-0005-0000-0000-000041930000}"/>
    <cellStyle name="Trial 2 6 2 4 2 2 6" xfId="37681" xr:uid="{00000000-0005-0000-0000-000042930000}"/>
    <cellStyle name="Trial 2 6 2 4 2 3" xfId="37682" xr:uid="{00000000-0005-0000-0000-000043930000}"/>
    <cellStyle name="Trial 2 6 2 4 2 4" xfId="37683" xr:uid="{00000000-0005-0000-0000-000044930000}"/>
    <cellStyle name="Trial 2 6 2 4 2 5" xfId="37684" xr:uid="{00000000-0005-0000-0000-000045930000}"/>
    <cellStyle name="Trial 2 6 2 4 2 6" xfId="37685" xr:uid="{00000000-0005-0000-0000-000046930000}"/>
    <cellStyle name="Trial 2 6 2 4 2 7" xfId="37686" xr:uid="{00000000-0005-0000-0000-000047930000}"/>
    <cellStyle name="Trial 2 6 2 4 2 8" xfId="37687" xr:uid="{00000000-0005-0000-0000-000048930000}"/>
    <cellStyle name="Trial 2 6 2 4 3" xfId="37688" xr:uid="{00000000-0005-0000-0000-000049930000}"/>
    <cellStyle name="Trial 2 6 2 4 3 2" xfId="37689" xr:uid="{00000000-0005-0000-0000-00004A930000}"/>
    <cellStyle name="Trial 2 6 2 4 3 3" xfId="37690" xr:uid="{00000000-0005-0000-0000-00004B930000}"/>
    <cellStyle name="Trial 2 6 2 4 3 4" xfId="37691" xr:uid="{00000000-0005-0000-0000-00004C930000}"/>
    <cellStyle name="Trial 2 6 2 4 3 5" xfId="37692" xr:uid="{00000000-0005-0000-0000-00004D930000}"/>
    <cellStyle name="Trial 2 6 2 4 3 6" xfId="37693" xr:uid="{00000000-0005-0000-0000-00004E930000}"/>
    <cellStyle name="Trial 2 6 2 4 3 7" xfId="37694" xr:uid="{00000000-0005-0000-0000-00004F930000}"/>
    <cellStyle name="Trial 2 6 2 4 3 8" xfId="37695" xr:uid="{00000000-0005-0000-0000-000050930000}"/>
    <cellStyle name="Trial 2 6 2 4 4" xfId="37696" xr:uid="{00000000-0005-0000-0000-000051930000}"/>
    <cellStyle name="Trial 2 6 2 4 4 2" xfId="37697" xr:uid="{00000000-0005-0000-0000-000052930000}"/>
    <cellStyle name="Trial 2 6 2 4 4 3" xfId="37698" xr:uid="{00000000-0005-0000-0000-000053930000}"/>
    <cellStyle name="Trial 2 6 2 4 4 4" xfId="37699" xr:uid="{00000000-0005-0000-0000-000054930000}"/>
    <cellStyle name="Trial 2 6 2 4 4 5" xfId="37700" xr:uid="{00000000-0005-0000-0000-000055930000}"/>
    <cellStyle name="Trial 2 6 2 4 4 6" xfId="37701" xr:uid="{00000000-0005-0000-0000-000056930000}"/>
    <cellStyle name="Trial 2 6 2 4 5" xfId="37702" xr:uid="{00000000-0005-0000-0000-000057930000}"/>
    <cellStyle name="Trial 2 6 2 4 6" xfId="37703" xr:uid="{00000000-0005-0000-0000-000058930000}"/>
    <cellStyle name="Trial 2 6 2 4 7" xfId="37704" xr:uid="{00000000-0005-0000-0000-000059930000}"/>
    <cellStyle name="Trial 2 6 2 4 8" xfId="37705" xr:uid="{00000000-0005-0000-0000-00005A930000}"/>
    <cellStyle name="Trial 2 6 2 4 9" xfId="37706" xr:uid="{00000000-0005-0000-0000-00005B930000}"/>
    <cellStyle name="Trial 2 6 2 5" xfId="37707" xr:uid="{00000000-0005-0000-0000-00005C930000}"/>
    <cellStyle name="Trial 2 6 2 5 10" xfId="37708" xr:uid="{00000000-0005-0000-0000-00005D930000}"/>
    <cellStyle name="Trial 2 6 2 5 11" xfId="37709" xr:uid="{00000000-0005-0000-0000-00005E930000}"/>
    <cellStyle name="Trial 2 6 2 5 2" xfId="37710" xr:uid="{00000000-0005-0000-0000-00005F930000}"/>
    <cellStyle name="Trial 2 6 2 5 2 2" xfId="37711" xr:uid="{00000000-0005-0000-0000-000060930000}"/>
    <cellStyle name="Trial 2 6 2 5 2 2 2" xfId="37712" xr:uid="{00000000-0005-0000-0000-000061930000}"/>
    <cellStyle name="Trial 2 6 2 5 2 2 3" xfId="37713" xr:uid="{00000000-0005-0000-0000-000062930000}"/>
    <cellStyle name="Trial 2 6 2 5 2 2 4" xfId="37714" xr:uid="{00000000-0005-0000-0000-000063930000}"/>
    <cellStyle name="Trial 2 6 2 5 2 2 5" xfId="37715" xr:uid="{00000000-0005-0000-0000-000064930000}"/>
    <cellStyle name="Trial 2 6 2 5 2 2 6" xfId="37716" xr:uid="{00000000-0005-0000-0000-000065930000}"/>
    <cellStyle name="Trial 2 6 2 5 2 3" xfId="37717" xr:uid="{00000000-0005-0000-0000-000066930000}"/>
    <cellStyle name="Trial 2 6 2 5 2 4" xfId="37718" xr:uid="{00000000-0005-0000-0000-000067930000}"/>
    <cellStyle name="Trial 2 6 2 5 2 5" xfId="37719" xr:uid="{00000000-0005-0000-0000-000068930000}"/>
    <cellStyle name="Trial 2 6 2 5 2 6" xfId="37720" xr:uid="{00000000-0005-0000-0000-000069930000}"/>
    <cellStyle name="Trial 2 6 2 5 2 7" xfId="37721" xr:uid="{00000000-0005-0000-0000-00006A930000}"/>
    <cellStyle name="Trial 2 6 2 5 2 8" xfId="37722" xr:uid="{00000000-0005-0000-0000-00006B930000}"/>
    <cellStyle name="Trial 2 6 2 5 3" xfId="37723" xr:uid="{00000000-0005-0000-0000-00006C930000}"/>
    <cellStyle name="Trial 2 6 2 5 3 2" xfId="37724" xr:uid="{00000000-0005-0000-0000-00006D930000}"/>
    <cellStyle name="Trial 2 6 2 5 3 3" xfId="37725" xr:uid="{00000000-0005-0000-0000-00006E930000}"/>
    <cellStyle name="Trial 2 6 2 5 3 4" xfId="37726" xr:uid="{00000000-0005-0000-0000-00006F930000}"/>
    <cellStyle name="Trial 2 6 2 5 3 5" xfId="37727" xr:uid="{00000000-0005-0000-0000-000070930000}"/>
    <cellStyle name="Trial 2 6 2 5 3 6" xfId="37728" xr:uid="{00000000-0005-0000-0000-000071930000}"/>
    <cellStyle name="Trial 2 6 2 5 3 7" xfId="37729" xr:uid="{00000000-0005-0000-0000-000072930000}"/>
    <cellStyle name="Trial 2 6 2 5 3 8" xfId="37730" xr:uid="{00000000-0005-0000-0000-000073930000}"/>
    <cellStyle name="Trial 2 6 2 5 4" xfId="37731" xr:uid="{00000000-0005-0000-0000-000074930000}"/>
    <cellStyle name="Trial 2 6 2 5 4 2" xfId="37732" xr:uid="{00000000-0005-0000-0000-000075930000}"/>
    <cellStyle name="Trial 2 6 2 5 4 3" xfId="37733" xr:uid="{00000000-0005-0000-0000-000076930000}"/>
    <cellStyle name="Trial 2 6 2 5 4 4" xfId="37734" xr:uid="{00000000-0005-0000-0000-000077930000}"/>
    <cellStyle name="Trial 2 6 2 5 4 5" xfId="37735" xr:uid="{00000000-0005-0000-0000-000078930000}"/>
    <cellStyle name="Trial 2 6 2 5 4 6" xfId="37736" xr:uid="{00000000-0005-0000-0000-000079930000}"/>
    <cellStyle name="Trial 2 6 2 5 5" xfId="37737" xr:uid="{00000000-0005-0000-0000-00007A930000}"/>
    <cellStyle name="Trial 2 6 2 5 6" xfId="37738" xr:uid="{00000000-0005-0000-0000-00007B930000}"/>
    <cellStyle name="Trial 2 6 2 5 7" xfId="37739" xr:uid="{00000000-0005-0000-0000-00007C930000}"/>
    <cellStyle name="Trial 2 6 2 5 8" xfId="37740" xr:uid="{00000000-0005-0000-0000-00007D930000}"/>
    <cellStyle name="Trial 2 6 2 5 9" xfId="37741" xr:uid="{00000000-0005-0000-0000-00007E930000}"/>
    <cellStyle name="Trial 2 6 2 6" xfId="37742" xr:uid="{00000000-0005-0000-0000-00007F930000}"/>
    <cellStyle name="Trial 2 6 2 6 10" xfId="37743" xr:uid="{00000000-0005-0000-0000-000080930000}"/>
    <cellStyle name="Trial 2 6 2 6 11" xfId="37744" xr:uid="{00000000-0005-0000-0000-000081930000}"/>
    <cellStyle name="Trial 2 6 2 6 2" xfId="37745" xr:uid="{00000000-0005-0000-0000-000082930000}"/>
    <cellStyle name="Trial 2 6 2 6 2 2" xfId="37746" xr:uid="{00000000-0005-0000-0000-000083930000}"/>
    <cellStyle name="Trial 2 6 2 6 2 2 2" xfId="37747" xr:uid="{00000000-0005-0000-0000-000084930000}"/>
    <cellStyle name="Trial 2 6 2 6 2 2 3" xfId="37748" xr:uid="{00000000-0005-0000-0000-000085930000}"/>
    <cellStyle name="Trial 2 6 2 6 2 2 4" xfId="37749" xr:uid="{00000000-0005-0000-0000-000086930000}"/>
    <cellStyle name="Trial 2 6 2 6 2 2 5" xfId="37750" xr:uid="{00000000-0005-0000-0000-000087930000}"/>
    <cellStyle name="Trial 2 6 2 6 2 2 6" xfId="37751" xr:uid="{00000000-0005-0000-0000-000088930000}"/>
    <cellStyle name="Trial 2 6 2 6 2 3" xfId="37752" xr:uid="{00000000-0005-0000-0000-000089930000}"/>
    <cellStyle name="Trial 2 6 2 6 2 4" xfId="37753" xr:uid="{00000000-0005-0000-0000-00008A930000}"/>
    <cellStyle name="Trial 2 6 2 6 2 5" xfId="37754" xr:uid="{00000000-0005-0000-0000-00008B930000}"/>
    <cellStyle name="Trial 2 6 2 6 2 6" xfId="37755" xr:uid="{00000000-0005-0000-0000-00008C930000}"/>
    <cellStyle name="Trial 2 6 2 6 2 7" xfId="37756" xr:uid="{00000000-0005-0000-0000-00008D930000}"/>
    <cellStyle name="Trial 2 6 2 6 2 8" xfId="37757" xr:uid="{00000000-0005-0000-0000-00008E930000}"/>
    <cellStyle name="Trial 2 6 2 6 3" xfId="37758" xr:uid="{00000000-0005-0000-0000-00008F930000}"/>
    <cellStyle name="Trial 2 6 2 6 3 2" xfId="37759" xr:uid="{00000000-0005-0000-0000-000090930000}"/>
    <cellStyle name="Trial 2 6 2 6 3 3" xfId="37760" xr:uid="{00000000-0005-0000-0000-000091930000}"/>
    <cellStyle name="Trial 2 6 2 6 3 4" xfId="37761" xr:uid="{00000000-0005-0000-0000-000092930000}"/>
    <cellStyle name="Trial 2 6 2 6 3 5" xfId="37762" xr:uid="{00000000-0005-0000-0000-000093930000}"/>
    <cellStyle name="Trial 2 6 2 6 3 6" xfId="37763" xr:uid="{00000000-0005-0000-0000-000094930000}"/>
    <cellStyle name="Trial 2 6 2 6 3 7" xfId="37764" xr:uid="{00000000-0005-0000-0000-000095930000}"/>
    <cellStyle name="Trial 2 6 2 6 3 8" xfId="37765" xr:uid="{00000000-0005-0000-0000-000096930000}"/>
    <cellStyle name="Trial 2 6 2 6 4" xfId="37766" xr:uid="{00000000-0005-0000-0000-000097930000}"/>
    <cellStyle name="Trial 2 6 2 6 4 2" xfId="37767" xr:uid="{00000000-0005-0000-0000-000098930000}"/>
    <cellStyle name="Trial 2 6 2 6 4 3" xfId="37768" xr:uid="{00000000-0005-0000-0000-000099930000}"/>
    <cellStyle name="Trial 2 6 2 6 4 4" xfId="37769" xr:uid="{00000000-0005-0000-0000-00009A930000}"/>
    <cellStyle name="Trial 2 6 2 6 4 5" xfId="37770" xr:uid="{00000000-0005-0000-0000-00009B930000}"/>
    <cellStyle name="Trial 2 6 2 6 4 6" xfId="37771" xr:uid="{00000000-0005-0000-0000-00009C930000}"/>
    <cellStyle name="Trial 2 6 2 6 5" xfId="37772" xr:uid="{00000000-0005-0000-0000-00009D930000}"/>
    <cellStyle name="Trial 2 6 2 6 6" xfId="37773" xr:uid="{00000000-0005-0000-0000-00009E930000}"/>
    <cellStyle name="Trial 2 6 2 6 7" xfId="37774" xr:uid="{00000000-0005-0000-0000-00009F930000}"/>
    <cellStyle name="Trial 2 6 2 6 8" xfId="37775" xr:uid="{00000000-0005-0000-0000-0000A0930000}"/>
    <cellStyle name="Trial 2 6 2 6 9" xfId="37776" xr:uid="{00000000-0005-0000-0000-0000A1930000}"/>
    <cellStyle name="Trial 2 6 2 7" xfId="37777" xr:uid="{00000000-0005-0000-0000-0000A2930000}"/>
    <cellStyle name="Trial 2 6 2 7 10" xfId="37778" xr:uid="{00000000-0005-0000-0000-0000A3930000}"/>
    <cellStyle name="Trial 2 6 2 7 11" xfId="37779" xr:uid="{00000000-0005-0000-0000-0000A4930000}"/>
    <cellStyle name="Trial 2 6 2 7 2" xfId="37780" xr:uid="{00000000-0005-0000-0000-0000A5930000}"/>
    <cellStyle name="Trial 2 6 2 7 2 2" xfId="37781" xr:uid="{00000000-0005-0000-0000-0000A6930000}"/>
    <cellStyle name="Trial 2 6 2 7 2 3" xfId="37782" xr:uid="{00000000-0005-0000-0000-0000A7930000}"/>
    <cellStyle name="Trial 2 6 2 7 2 4" xfId="37783" xr:uid="{00000000-0005-0000-0000-0000A8930000}"/>
    <cellStyle name="Trial 2 6 2 7 2 5" xfId="37784" xr:uid="{00000000-0005-0000-0000-0000A9930000}"/>
    <cellStyle name="Trial 2 6 2 7 2 6" xfId="37785" xr:uid="{00000000-0005-0000-0000-0000AA930000}"/>
    <cellStyle name="Trial 2 6 2 7 2 7" xfId="37786" xr:uid="{00000000-0005-0000-0000-0000AB930000}"/>
    <cellStyle name="Trial 2 6 2 7 2 8" xfId="37787" xr:uid="{00000000-0005-0000-0000-0000AC930000}"/>
    <cellStyle name="Trial 2 6 2 7 3" xfId="37788" xr:uid="{00000000-0005-0000-0000-0000AD930000}"/>
    <cellStyle name="Trial 2 6 2 7 3 2" xfId="37789" xr:uid="{00000000-0005-0000-0000-0000AE930000}"/>
    <cellStyle name="Trial 2 6 2 7 3 3" xfId="37790" xr:uid="{00000000-0005-0000-0000-0000AF930000}"/>
    <cellStyle name="Trial 2 6 2 7 3 4" xfId="37791" xr:uid="{00000000-0005-0000-0000-0000B0930000}"/>
    <cellStyle name="Trial 2 6 2 7 3 5" xfId="37792" xr:uid="{00000000-0005-0000-0000-0000B1930000}"/>
    <cellStyle name="Trial 2 6 2 7 3 6" xfId="37793" xr:uid="{00000000-0005-0000-0000-0000B2930000}"/>
    <cellStyle name="Trial 2 6 2 7 3 7" xfId="37794" xr:uid="{00000000-0005-0000-0000-0000B3930000}"/>
    <cellStyle name="Trial 2 6 2 7 3 8" xfId="37795" xr:uid="{00000000-0005-0000-0000-0000B4930000}"/>
    <cellStyle name="Trial 2 6 2 7 4" xfId="37796" xr:uid="{00000000-0005-0000-0000-0000B5930000}"/>
    <cellStyle name="Trial 2 6 2 7 5" xfId="37797" xr:uid="{00000000-0005-0000-0000-0000B6930000}"/>
    <cellStyle name="Trial 2 6 2 7 6" xfId="37798" xr:uid="{00000000-0005-0000-0000-0000B7930000}"/>
    <cellStyle name="Trial 2 6 2 7 7" xfId="37799" xr:uid="{00000000-0005-0000-0000-0000B8930000}"/>
    <cellStyle name="Trial 2 6 2 7 8" xfId="37800" xr:uid="{00000000-0005-0000-0000-0000B9930000}"/>
    <cellStyle name="Trial 2 6 2 7 9" xfId="37801" xr:uid="{00000000-0005-0000-0000-0000BA930000}"/>
    <cellStyle name="Trial 2 6 2 8" xfId="37802" xr:uid="{00000000-0005-0000-0000-0000BB930000}"/>
    <cellStyle name="Trial 2 6 2 8 10" xfId="37803" xr:uid="{00000000-0005-0000-0000-0000BC930000}"/>
    <cellStyle name="Trial 2 6 2 8 2" xfId="37804" xr:uid="{00000000-0005-0000-0000-0000BD930000}"/>
    <cellStyle name="Trial 2 6 2 8 2 2" xfId="37805" xr:uid="{00000000-0005-0000-0000-0000BE930000}"/>
    <cellStyle name="Trial 2 6 2 8 2 3" xfId="37806" xr:uid="{00000000-0005-0000-0000-0000BF930000}"/>
    <cellStyle name="Trial 2 6 2 8 2 4" xfId="37807" xr:uid="{00000000-0005-0000-0000-0000C0930000}"/>
    <cellStyle name="Trial 2 6 2 8 2 5" xfId="37808" xr:uid="{00000000-0005-0000-0000-0000C1930000}"/>
    <cellStyle name="Trial 2 6 2 8 2 6" xfId="37809" xr:uid="{00000000-0005-0000-0000-0000C2930000}"/>
    <cellStyle name="Trial 2 6 2 8 2 7" xfId="37810" xr:uid="{00000000-0005-0000-0000-0000C3930000}"/>
    <cellStyle name="Trial 2 6 2 8 2 8" xfId="37811" xr:uid="{00000000-0005-0000-0000-0000C4930000}"/>
    <cellStyle name="Trial 2 6 2 8 3" xfId="37812" xr:uid="{00000000-0005-0000-0000-0000C5930000}"/>
    <cellStyle name="Trial 2 6 2 8 3 2" xfId="37813" xr:uid="{00000000-0005-0000-0000-0000C6930000}"/>
    <cellStyle name="Trial 2 6 2 8 3 3" xfId="37814" xr:uid="{00000000-0005-0000-0000-0000C7930000}"/>
    <cellStyle name="Trial 2 6 2 8 3 4" xfId="37815" xr:uid="{00000000-0005-0000-0000-0000C8930000}"/>
    <cellStyle name="Trial 2 6 2 8 3 5" xfId="37816" xr:uid="{00000000-0005-0000-0000-0000C9930000}"/>
    <cellStyle name="Trial 2 6 2 8 3 6" xfId="37817" xr:uid="{00000000-0005-0000-0000-0000CA930000}"/>
    <cellStyle name="Trial 2 6 2 8 4" xfId="37818" xr:uid="{00000000-0005-0000-0000-0000CB930000}"/>
    <cellStyle name="Trial 2 6 2 8 5" xfId="37819" xr:uid="{00000000-0005-0000-0000-0000CC930000}"/>
    <cellStyle name="Trial 2 6 2 8 6" xfId="37820" xr:uid="{00000000-0005-0000-0000-0000CD930000}"/>
    <cellStyle name="Trial 2 6 2 8 7" xfId="37821" xr:uid="{00000000-0005-0000-0000-0000CE930000}"/>
    <cellStyle name="Trial 2 6 2 8 8" xfId="37822" xr:uid="{00000000-0005-0000-0000-0000CF930000}"/>
    <cellStyle name="Trial 2 6 2 8 9" xfId="37823" xr:uid="{00000000-0005-0000-0000-0000D0930000}"/>
    <cellStyle name="Trial 2 6 2 9" xfId="37824" xr:uid="{00000000-0005-0000-0000-0000D1930000}"/>
    <cellStyle name="Trial 2 6 2 9 10" xfId="37825" xr:uid="{00000000-0005-0000-0000-0000D2930000}"/>
    <cellStyle name="Trial 2 6 2 9 2" xfId="37826" xr:uid="{00000000-0005-0000-0000-0000D3930000}"/>
    <cellStyle name="Trial 2 6 2 9 2 2" xfId="37827" xr:uid="{00000000-0005-0000-0000-0000D4930000}"/>
    <cellStyle name="Trial 2 6 2 9 2 3" xfId="37828" xr:uid="{00000000-0005-0000-0000-0000D5930000}"/>
    <cellStyle name="Trial 2 6 2 9 2 4" xfId="37829" xr:uid="{00000000-0005-0000-0000-0000D6930000}"/>
    <cellStyle name="Trial 2 6 2 9 2 5" xfId="37830" xr:uid="{00000000-0005-0000-0000-0000D7930000}"/>
    <cellStyle name="Trial 2 6 2 9 2 6" xfId="37831" xr:uid="{00000000-0005-0000-0000-0000D8930000}"/>
    <cellStyle name="Trial 2 6 2 9 3" xfId="37832" xr:uid="{00000000-0005-0000-0000-0000D9930000}"/>
    <cellStyle name="Trial 2 6 2 9 4" xfId="37833" xr:uid="{00000000-0005-0000-0000-0000DA930000}"/>
    <cellStyle name="Trial 2 6 2 9 5" xfId="37834" xr:uid="{00000000-0005-0000-0000-0000DB930000}"/>
    <cellStyle name="Trial 2 6 2 9 6" xfId="37835" xr:uid="{00000000-0005-0000-0000-0000DC930000}"/>
    <cellStyle name="Trial 2 6 2 9 7" xfId="37836" xr:uid="{00000000-0005-0000-0000-0000DD930000}"/>
    <cellStyle name="Trial 2 6 2 9 8" xfId="37837" xr:uid="{00000000-0005-0000-0000-0000DE930000}"/>
    <cellStyle name="Trial 2 6 2 9 9" xfId="37838" xr:uid="{00000000-0005-0000-0000-0000DF930000}"/>
    <cellStyle name="Trial 2 6 20" xfId="37839" xr:uid="{00000000-0005-0000-0000-0000E0930000}"/>
    <cellStyle name="Trial 2 6 20 10" xfId="37840" xr:uid="{00000000-0005-0000-0000-0000E1930000}"/>
    <cellStyle name="Trial 2 6 20 11" xfId="37841" xr:uid="{00000000-0005-0000-0000-0000E2930000}"/>
    <cellStyle name="Trial 2 6 20 2" xfId="37842" xr:uid="{00000000-0005-0000-0000-0000E3930000}"/>
    <cellStyle name="Trial 2 6 20 2 2" xfId="37843" xr:uid="{00000000-0005-0000-0000-0000E4930000}"/>
    <cellStyle name="Trial 2 6 20 2 3" xfId="37844" xr:uid="{00000000-0005-0000-0000-0000E5930000}"/>
    <cellStyle name="Trial 2 6 20 2 4" xfId="37845" xr:uid="{00000000-0005-0000-0000-0000E6930000}"/>
    <cellStyle name="Trial 2 6 20 2 5" xfId="37846" xr:uid="{00000000-0005-0000-0000-0000E7930000}"/>
    <cellStyle name="Trial 2 6 20 2 6" xfId="37847" xr:uid="{00000000-0005-0000-0000-0000E8930000}"/>
    <cellStyle name="Trial 2 6 20 2 7" xfId="37848" xr:uid="{00000000-0005-0000-0000-0000E9930000}"/>
    <cellStyle name="Trial 2 6 20 2 8" xfId="37849" xr:uid="{00000000-0005-0000-0000-0000EA930000}"/>
    <cellStyle name="Trial 2 6 20 3" xfId="37850" xr:uid="{00000000-0005-0000-0000-0000EB930000}"/>
    <cellStyle name="Trial 2 6 20 3 2" xfId="37851" xr:uid="{00000000-0005-0000-0000-0000EC930000}"/>
    <cellStyle name="Trial 2 6 20 3 3" xfId="37852" xr:uid="{00000000-0005-0000-0000-0000ED930000}"/>
    <cellStyle name="Trial 2 6 20 3 4" xfId="37853" xr:uid="{00000000-0005-0000-0000-0000EE930000}"/>
    <cellStyle name="Trial 2 6 20 3 5" xfId="37854" xr:uid="{00000000-0005-0000-0000-0000EF930000}"/>
    <cellStyle name="Trial 2 6 20 3 6" xfId="37855" xr:uid="{00000000-0005-0000-0000-0000F0930000}"/>
    <cellStyle name="Trial 2 6 20 3 7" xfId="37856" xr:uid="{00000000-0005-0000-0000-0000F1930000}"/>
    <cellStyle name="Trial 2 6 20 3 8" xfId="37857" xr:uid="{00000000-0005-0000-0000-0000F2930000}"/>
    <cellStyle name="Trial 2 6 20 4" xfId="37858" xr:uid="{00000000-0005-0000-0000-0000F3930000}"/>
    <cellStyle name="Trial 2 6 20 5" xfId="37859" xr:uid="{00000000-0005-0000-0000-0000F4930000}"/>
    <cellStyle name="Trial 2 6 20 6" xfId="37860" xr:uid="{00000000-0005-0000-0000-0000F5930000}"/>
    <cellStyle name="Trial 2 6 20 7" xfId="37861" xr:uid="{00000000-0005-0000-0000-0000F6930000}"/>
    <cellStyle name="Trial 2 6 20 8" xfId="37862" xr:uid="{00000000-0005-0000-0000-0000F7930000}"/>
    <cellStyle name="Trial 2 6 20 9" xfId="37863" xr:uid="{00000000-0005-0000-0000-0000F8930000}"/>
    <cellStyle name="Trial 2 6 21" xfId="37864" xr:uid="{00000000-0005-0000-0000-0000F9930000}"/>
    <cellStyle name="Trial 2 6 21 10" xfId="37865" xr:uid="{00000000-0005-0000-0000-0000FA930000}"/>
    <cellStyle name="Trial 2 6 21 11" xfId="37866" xr:uid="{00000000-0005-0000-0000-0000FB930000}"/>
    <cellStyle name="Trial 2 6 21 2" xfId="37867" xr:uid="{00000000-0005-0000-0000-0000FC930000}"/>
    <cellStyle name="Trial 2 6 21 2 2" xfId="37868" xr:uid="{00000000-0005-0000-0000-0000FD930000}"/>
    <cellStyle name="Trial 2 6 21 2 3" xfId="37869" xr:uid="{00000000-0005-0000-0000-0000FE930000}"/>
    <cellStyle name="Trial 2 6 21 2 4" xfId="37870" xr:uid="{00000000-0005-0000-0000-0000FF930000}"/>
    <cellStyle name="Trial 2 6 21 2 5" xfId="37871" xr:uid="{00000000-0005-0000-0000-000000940000}"/>
    <cellStyle name="Trial 2 6 21 2 6" xfId="37872" xr:uid="{00000000-0005-0000-0000-000001940000}"/>
    <cellStyle name="Trial 2 6 21 2 7" xfId="37873" xr:uid="{00000000-0005-0000-0000-000002940000}"/>
    <cellStyle name="Trial 2 6 21 2 8" xfId="37874" xr:uid="{00000000-0005-0000-0000-000003940000}"/>
    <cellStyle name="Trial 2 6 21 3" xfId="37875" xr:uid="{00000000-0005-0000-0000-000004940000}"/>
    <cellStyle name="Trial 2 6 21 3 2" xfId="37876" xr:uid="{00000000-0005-0000-0000-000005940000}"/>
    <cellStyle name="Trial 2 6 21 3 3" xfId="37877" xr:uid="{00000000-0005-0000-0000-000006940000}"/>
    <cellStyle name="Trial 2 6 21 3 4" xfId="37878" xr:uid="{00000000-0005-0000-0000-000007940000}"/>
    <cellStyle name="Trial 2 6 21 3 5" xfId="37879" xr:uid="{00000000-0005-0000-0000-000008940000}"/>
    <cellStyle name="Trial 2 6 21 3 6" xfId="37880" xr:uid="{00000000-0005-0000-0000-000009940000}"/>
    <cellStyle name="Trial 2 6 21 3 7" xfId="37881" xr:uid="{00000000-0005-0000-0000-00000A940000}"/>
    <cellStyle name="Trial 2 6 21 3 8" xfId="37882" xr:uid="{00000000-0005-0000-0000-00000B940000}"/>
    <cellStyle name="Trial 2 6 21 4" xfId="37883" xr:uid="{00000000-0005-0000-0000-00000C940000}"/>
    <cellStyle name="Trial 2 6 21 5" xfId="37884" xr:uid="{00000000-0005-0000-0000-00000D940000}"/>
    <cellStyle name="Trial 2 6 21 6" xfId="37885" xr:uid="{00000000-0005-0000-0000-00000E940000}"/>
    <cellStyle name="Trial 2 6 21 7" xfId="37886" xr:uid="{00000000-0005-0000-0000-00000F940000}"/>
    <cellStyle name="Trial 2 6 21 8" xfId="37887" xr:uid="{00000000-0005-0000-0000-000010940000}"/>
    <cellStyle name="Trial 2 6 21 9" xfId="37888" xr:uid="{00000000-0005-0000-0000-000011940000}"/>
    <cellStyle name="Trial 2 6 22" xfId="37889" xr:uid="{00000000-0005-0000-0000-000012940000}"/>
    <cellStyle name="Trial 2 6 22 10" xfId="37890" xr:uid="{00000000-0005-0000-0000-000013940000}"/>
    <cellStyle name="Trial 2 6 22 11" xfId="37891" xr:uid="{00000000-0005-0000-0000-000014940000}"/>
    <cellStyle name="Trial 2 6 22 2" xfId="37892" xr:uid="{00000000-0005-0000-0000-000015940000}"/>
    <cellStyle name="Trial 2 6 22 2 2" xfId="37893" xr:uid="{00000000-0005-0000-0000-000016940000}"/>
    <cellStyle name="Trial 2 6 22 2 3" xfId="37894" xr:uid="{00000000-0005-0000-0000-000017940000}"/>
    <cellStyle name="Trial 2 6 22 2 4" xfId="37895" xr:uid="{00000000-0005-0000-0000-000018940000}"/>
    <cellStyle name="Trial 2 6 22 2 5" xfId="37896" xr:uid="{00000000-0005-0000-0000-000019940000}"/>
    <cellStyle name="Trial 2 6 22 2 6" xfId="37897" xr:uid="{00000000-0005-0000-0000-00001A940000}"/>
    <cellStyle name="Trial 2 6 22 2 7" xfId="37898" xr:uid="{00000000-0005-0000-0000-00001B940000}"/>
    <cellStyle name="Trial 2 6 22 2 8" xfId="37899" xr:uid="{00000000-0005-0000-0000-00001C940000}"/>
    <cellStyle name="Trial 2 6 22 3" xfId="37900" xr:uid="{00000000-0005-0000-0000-00001D940000}"/>
    <cellStyle name="Trial 2 6 22 3 2" xfId="37901" xr:uid="{00000000-0005-0000-0000-00001E940000}"/>
    <cellStyle name="Trial 2 6 22 3 3" xfId="37902" xr:uid="{00000000-0005-0000-0000-00001F940000}"/>
    <cellStyle name="Trial 2 6 22 3 4" xfId="37903" xr:uid="{00000000-0005-0000-0000-000020940000}"/>
    <cellStyle name="Trial 2 6 22 3 5" xfId="37904" xr:uid="{00000000-0005-0000-0000-000021940000}"/>
    <cellStyle name="Trial 2 6 22 3 6" xfId="37905" xr:uid="{00000000-0005-0000-0000-000022940000}"/>
    <cellStyle name="Trial 2 6 22 3 7" xfId="37906" xr:uid="{00000000-0005-0000-0000-000023940000}"/>
    <cellStyle name="Trial 2 6 22 3 8" xfId="37907" xr:uid="{00000000-0005-0000-0000-000024940000}"/>
    <cellStyle name="Trial 2 6 22 4" xfId="37908" xr:uid="{00000000-0005-0000-0000-000025940000}"/>
    <cellStyle name="Trial 2 6 22 5" xfId="37909" xr:uid="{00000000-0005-0000-0000-000026940000}"/>
    <cellStyle name="Trial 2 6 22 6" xfId="37910" xr:uid="{00000000-0005-0000-0000-000027940000}"/>
    <cellStyle name="Trial 2 6 22 7" xfId="37911" xr:uid="{00000000-0005-0000-0000-000028940000}"/>
    <cellStyle name="Trial 2 6 22 8" xfId="37912" xr:uid="{00000000-0005-0000-0000-000029940000}"/>
    <cellStyle name="Trial 2 6 22 9" xfId="37913" xr:uid="{00000000-0005-0000-0000-00002A940000}"/>
    <cellStyle name="Trial 2 6 23" xfId="37914" xr:uid="{00000000-0005-0000-0000-00002B940000}"/>
    <cellStyle name="Trial 2 6 23 10" xfId="37915" xr:uid="{00000000-0005-0000-0000-00002C940000}"/>
    <cellStyle name="Trial 2 6 23 11" xfId="37916" xr:uid="{00000000-0005-0000-0000-00002D940000}"/>
    <cellStyle name="Trial 2 6 23 2" xfId="37917" xr:uid="{00000000-0005-0000-0000-00002E940000}"/>
    <cellStyle name="Trial 2 6 23 2 2" xfId="37918" xr:uid="{00000000-0005-0000-0000-00002F940000}"/>
    <cellStyle name="Trial 2 6 23 2 3" xfId="37919" xr:uid="{00000000-0005-0000-0000-000030940000}"/>
    <cellStyle name="Trial 2 6 23 2 4" xfId="37920" xr:uid="{00000000-0005-0000-0000-000031940000}"/>
    <cellStyle name="Trial 2 6 23 2 5" xfId="37921" xr:uid="{00000000-0005-0000-0000-000032940000}"/>
    <cellStyle name="Trial 2 6 23 2 6" xfId="37922" xr:uid="{00000000-0005-0000-0000-000033940000}"/>
    <cellStyle name="Trial 2 6 23 2 7" xfId="37923" xr:uid="{00000000-0005-0000-0000-000034940000}"/>
    <cellStyle name="Trial 2 6 23 2 8" xfId="37924" xr:uid="{00000000-0005-0000-0000-000035940000}"/>
    <cellStyle name="Trial 2 6 23 3" xfId="37925" xr:uid="{00000000-0005-0000-0000-000036940000}"/>
    <cellStyle name="Trial 2 6 23 3 2" xfId="37926" xr:uid="{00000000-0005-0000-0000-000037940000}"/>
    <cellStyle name="Trial 2 6 23 3 3" xfId="37927" xr:uid="{00000000-0005-0000-0000-000038940000}"/>
    <cellStyle name="Trial 2 6 23 3 4" xfId="37928" xr:uid="{00000000-0005-0000-0000-000039940000}"/>
    <cellStyle name="Trial 2 6 23 3 5" xfId="37929" xr:uid="{00000000-0005-0000-0000-00003A940000}"/>
    <cellStyle name="Trial 2 6 23 3 6" xfId="37930" xr:uid="{00000000-0005-0000-0000-00003B940000}"/>
    <cellStyle name="Trial 2 6 23 3 7" xfId="37931" xr:uid="{00000000-0005-0000-0000-00003C940000}"/>
    <cellStyle name="Trial 2 6 23 3 8" xfId="37932" xr:uid="{00000000-0005-0000-0000-00003D940000}"/>
    <cellStyle name="Trial 2 6 23 4" xfId="37933" xr:uid="{00000000-0005-0000-0000-00003E940000}"/>
    <cellStyle name="Trial 2 6 23 5" xfId="37934" xr:uid="{00000000-0005-0000-0000-00003F940000}"/>
    <cellStyle name="Trial 2 6 23 6" xfId="37935" xr:uid="{00000000-0005-0000-0000-000040940000}"/>
    <cellStyle name="Trial 2 6 23 7" xfId="37936" xr:uid="{00000000-0005-0000-0000-000041940000}"/>
    <cellStyle name="Trial 2 6 23 8" xfId="37937" xr:uid="{00000000-0005-0000-0000-000042940000}"/>
    <cellStyle name="Trial 2 6 23 9" xfId="37938" xr:uid="{00000000-0005-0000-0000-000043940000}"/>
    <cellStyle name="Trial 2 6 24" xfId="37939" xr:uid="{00000000-0005-0000-0000-000044940000}"/>
    <cellStyle name="Trial 2 6 24 10" xfId="37940" xr:uid="{00000000-0005-0000-0000-000045940000}"/>
    <cellStyle name="Trial 2 6 24 11" xfId="37941" xr:uid="{00000000-0005-0000-0000-000046940000}"/>
    <cellStyle name="Trial 2 6 24 2" xfId="37942" xr:uid="{00000000-0005-0000-0000-000047940000}"/>
    <cellStyle name="Trial 2 6 24 2 2" xfId="37943" xr:uid="{00000000-0005-0000-0000-000048940000}"/>
    <cellStyle name="Trial 2 6 24 2 3" xfId="37944" xr:uid="{00000000-0005-0000-0000-000049940000}"/>
    <cellStyle name="Trial 2 6 24 2 4" xfId="37945" xr:uid="{00000000-0005-0000-0000-00004A940000}"/>
    <cellStyle name="Trial 2 6 24 2 5" xfId="37946" xr:uid="{00000000-0005-0000-0000-00004B940000}"/>
    <cellStyle name="Trial 2 6 24 2 6" xfId="37947" xr:uid="{00000000-0005-0000-0000-00004C940000}"/>
    <cellStyle name="Trial 2 6 24 2 7" xfId="37948" xr:uid="{00000000-0005-0000-0000-00004D940000}"/>
    <cellStyle name="Trial 2 6 24 2 8" xfId="37949" xr:uid="{00000000-0005-0000-0000-00004E940000}"/>
    <cellStyle name="Trial 2 6 24 3" xfId="37950" xr:uid="{00000000-0005-0000-0000-00004F940000}"/>
    <cellStyle name="Trial 2 6 24 3 2" xfId="37951" xr:uid="{00000000-0005-0000-0000-000050940000}"/>
    <cellStyle name="Trial 2 6 24 3 3" xfId="37952" xr:uid="{00000000-0005-0000-0000-000051940000}"/>
    <cellStyle name="Trial 2 6 24 3 4" xfId="37953" xr:uid="{00000000-0005-0000-0000-000052940000}"/>
    <cellStyle name="Trial 2 6 24 3 5" xfId="37954" xr:uid="{00000000-0005-0000-0000-000053940000}"/>
    <cellStyle name="Trial 2 6 24 3 6" xfId="37955" xr:uid="{00000000-0005-0000-0000-000054940000}"/>
    <cellStyle name="Trial 2 6 24 3 7" xfId="37956" xr:uid="{00000000-0005-0000-0000-000055940000}"/>
    <cellStyle name="Trial 2 6 24 3 8" xfId="37957" xr:uid="{00000000-0005-0000-0000-000056940000}"/>
    <cellStyle name="Trial 2 6 24 4" xfId="37958" xr:uid="{00000000-0005-0000-0000-000057940000}"/>
    <cellStyle name="Trial 2 6 24 5" xfId="37959" xr:uid="{00000000-0005-0000-0000-000058940000}"/>
    <cellStyle name="Trial 2 6 24 6" xfId="37960" xr:uid="{00000000-0005-0000-0000-000059940000}"/>
    <cellStyle name="Trial 2 6 24 7" xfId="37961" xr:uid="{00000000-0005-0000-0000-00005A940000}"/>
    <cellStyle name="Trial 2 6 24 8" xfId="37962" xr:uid="{00000000-0005-0000-0000-00005B940000}"/>
    <cellStyle name="Trial 2 6 24 9" xfId="37963" xr:uid="{00000000-0005-0000-0000-00005C940000}"/>
    <cellStyle name="Trial 2 6 25" xfId="37964" xr:uid="{00000000-0005-0000-0000-00005D940000}"/>
    <cellStyle name="Trial 2 6 25 10" xfId="37965" xr:uid="{00000000-0005-0000-0000-00005E940000}"/>
    <cellStyle name="Trial 2 6 25 2" xfId="37966" xr:uid="{00000000-0005-0000-0000-00005F940000}"/>
    <cellStyle name="Trial 2 6 25 2 2" xfId="37967" xr:uid="{00000000-0005-0000-0000-000060940000}"/>
    <cellStyle name="Trial 2 6 25 2 3" xfId="37968" xr:uid="{00000000-0005-0000-0000-000061940000}"/>
    <cellStyle name="Trial 2 6 25 2 4" xfId="37969" xr:uid="{00000000-0005-0000-0000-000062940000}"/>
    <cellStyle name="Trial 2 6 25 2 5" xfId="37970" xr:uid="{00000000-0005-0000-0000-000063940000}"/>
    <cellStyle name="Trial 2 6 25 2 6" xfId="37971" xr:uid="{00000000-0005-0000-0000-000064940000}"/>
    <cellStyle name="Trial 2 6 25 2 7" xfId="37972" xr:uid="{00000000-0005-0000-0000-000065940000}"/>
    <cellStyle name="Trial 2 6 25 2 8" xfId="37973" xr:uid="{00000000-0005-0000-0000-000066940000}"/>
    <cellStyle name="Trial 2 6 25 3" xfId="37974" xr:uid="{00000000-0005-0000-0000-000067940000}"/>
    <cellStyle name="Trial 2 6 25 4" xfId="37975" xr:uid="{00000000-0005-0000-0000-000068940000}"/>
    <cellStyle name="Trial 2 6 25 5" xfId="37976" xr:uid="{00000000-0005-0000-0000-000069940000}"/>
    <cellStyle name="Trial 2 6 25 6" xfId="37977" xr:uid="{00000000-0005-0000-0000-00006A940000}"/>
    <cellStyle name="Trial 2 6 25 7" xfId="37978" xr:uid="{00000000-0005-0000-0000-00006B940000}"/>
    <cellStyle name="Trial 2 6 25 8" xfId="37979" xr:uid="{00000000-0005-0000-0000-00006C940000}"/>
    <cellStyle name="Trial 2 6 25 9" xfId="37980" xr:uid="{00000000-0005-0000-0000-00006D940000}"/>
    <cellStyle name="Trial 2 6 26" xfId="37981" xr:uid="{00000000-0005-0000-0000-00006E940000}"/>
    <cellStyle name="Trial 2 6 26 10" xfId="37982" xr:uid="{00000000-0005-0000-0000-00006F940000}"/>
    <cellStyle name="Trial 2 6 26 2" xfId="37983" xr:uid="{00000000-0005-0000-0000-000070940000}"/>
    <cellStyle name="Trial 2 6 26 3" xfId="37984" xr:uid="{00000000-0005-0000-0000-000071940000}"/>
    <cellStyle name="Trial 2 6 26 4" xfId="37985" xr:uid="{00000000-0005-0000-0000-000072940000}"/>
    <cellStyle name="Trial 2 6 26 5" xfId="37986" xr:uid="{00000000-0005-0000-0000-000073940000}"/>
    <cellStyle name="Trial 2 6 26 6" xfId="37987" xr:uid="{00000000-0005-0000-0000-000074940000}"/>
    <cellStyle name="Trial 2 6 26 7" xfId="37988" xr:uid="{00000000-0005-0000-0000-000075940000}"/>
    <cellStyle name="Trial 2 6 26 8" xfId="37989" xr:uid="{00000000-0005-0000-0000-000076940000}"/>
    <cellStyle name="Trial 2 6 26 9" xfId="37990" xr:uid="{00000000-0005-0000-0000-000077940000}"/>
    <cellStyle name="Trial 2 6 27" xfId="37991" xr:uid="{00000000-0005-0000-0000-000078940000}"/>
    <cellStyle name="Trial 2 6 27 2" xfId="37992" xr:uid="{00000000-0005-0000-0000-000079940000}"/>
    <cellStyle name="Trial 2 6 27 3" xfId="37993" xr:uid="{00000000-0005-0000-0000-00007A940000}"/>
    <cellStyle name="Trial 2 6 27 4" xfId="37994" xr:uid="{00000000-0005-0000-0000-00007B940000}"/>
    <cellStyle name="Trial 2 6 27 5" xfId="37995" xr:uid="{00000000-0005-0000-0000-00007C940000}"/>
    <cellStyle name="Trial 2 6 27 6" xfId="37996" xr:uid="{00000000-0005-0000-0000-00007D940000}"/>
    <cellStyle name="Trial 2 6 27 7" xfId="37997" xr:uid="{00000000-0005-0000-0000-00007E940000}"/>
    <cellStyle name="Trial 2 6 27 8" xfId="37998" xr:uid="{00000000-0005-0000-0000-00007F940000}"/>
    <cellStyle name="Trial 2 6 28" xfId="37999" xr:uid="{00000000-0005-0000-0000-000080940000}"/>
    <cellStyle name="Trial 2 6 28 2" xfId="38000" xr:uid="{00000000-0005-0000-0000-000081940000}"/>
    <cellStyle name="Trial 2 6 28 3" xfId="38001" xr:uid="{00000000-0005-0000-0000-000082940000}"/>
    <cellStyle name="Trial 2 6 28 4" xfId="38002" xr:uid="{00000000-0005-0000-0000-000083940000}"/>
    <cellStyle name="Trial 2 6 28 5" xfId="38003" xr:uid="{00000000-0005-0000-0000-000084940000}"/>
    <cellStyle name="Trial 2 6 28 6" xfId="38004" xr:uid="{00000000-0005-0000-0000-000085940000}"/>
    <cellStyle name="Trial 2 6 28 7" xfId="38005" xr:uid="{00000000-0005-0000-0000-000086940000}"/>
    <cellStyle name="Trial 2 6 29" xfId="38006" xr:uid="{00000000-0005-0000-0000-000087940000}"/>
    <cellStyle name="Trial 2 6 29 2" xfId="38007" xr:uid="{00000000-0005-0000-0000-000088940000}"/>
    <cellStyle name="Trial 2 6 29 3" xfId="38008" xr:uid="{00000000-0005-0000-0000-000089940000}"/>
    <cellStyle name="Trial 2 6 29 4" xfId="38009" xr:uid="{00000000-0005-0000-0000-00008A940000}"/>
    <cellStyle name="Trial 2 6 29 5" xfId="38010" xr:uid="{00000000-0005-0000-0000-00008B940000}"/>
    <cellStyle name="Trial 2 6 29 6" xfId="38011" xr:uid="{00000000-0005-0000-0000-00008C940000}"/>
    <cellStyle name="Trial 2 6 29 7" xfId="38012" xr:uid="{00000000-0005-0000-0000-00008D940000}"/>
    <cellStyle name="Trial 2 6 3" xfId="38013" xr:uid="{00000000-0005-0000-0000-00008E940000}"/>
    <cellStyle name="Trial 2 6 3 10" xfId="38014" xr:uid="{00000000-0005-0000-0000-00008F940000}"/>
    <cellStyle name="Trial 2 6 3 11" xfId="38015" xr:uid="{00000000-0005-0000-0000-000090940000}"/>
    <cellStyle name="Trial 2 6 3 12" xfId="38016" xr:uid="{00000000-0005-0000-0000-000091940000}"/>
    <cellStyle name="Trial 2 6 3 13" xfId="38017" xr:uid="{00000000-0005-0000-0000-000092940000}"/>
    <cellStyle name="Trial 2 6 3 14" xfId="38018" xr:uid="{00000000-0005-0000-0000-000093940000}"/>
    <cellStyle name="Trial 2 6 3 15" xfId="38019" xr:uid="{00000000-0005-0000-0000-000094940000}"/>
    <cellStyle name="Trial 2 6 3 2" xfId="38020" xr:uid="{00000000-0005-0000-0000-000095940000}"/>
    <cellStyle name="Trial 2 6 3 2 10" xfId="38021" xr:uid="{00000000-0005-0000-0000-000096940000}"/>
    <cellStyle name="Trial 2 6 3 2 2" xfId="38022" xr:uid="{00000000-0005-0000-0000-000097940000}"/>
    <cellStyle name="Trial 2 6 3 2 2 2" xfId="38023" xr:uid="{00000000-0005-0000-0000-000098940000}"/>
    <cellStyle name="Trial 2 6 3 2 2 2 2" xfId="38024" xr:uid="{00000000-0005-0000-0000-000099940000}"/>
    <cellStyle name="Trial 2 6 3 2 2 2 3" xfId="38025" xr:uid="{00000000-0005-0000-0000-00009A940000}"/>
    <cellStyle name="Trial 2 6 3 2 2 2 4" xfId="38026" xr:uid="{00000000-0005-0000-0000-00009B940000}"/>
    <cellStyle name="Trial 2 6 3 2 2 2 5" xfId="38027" xr:uid="{00000000-0005-0000-0000-00009C940000}"/>
    <cellStyle name="Trial 2 6 3 2 2 2 6" xfId="38028" xr:uid="{00000000-0005-0000-0000-00009D940000}"/>
    <cellStyle name="Trial 2 6 3 2 2 3" xfId="38029" xr:uid="{00000000-0005-0000-0000-00009E940000}"/>
    <cellStyle name="Trial 2 6 3 2 2 4" xfId="38030" xr:uid="{00000000-0005-0000-0000-00009F940000}"/>
    <cellStyle name="Trial 2 6 3 2 2 5" xfId="38031" xr:uid="{00000000-0005-0000-0000-0000A0940000}"/>
    <cellStyle name="Trial 2 6 3 2 2 6" xfId="38032" xr:uid="{00000000-0005-0000-0000-0000A1940000}"/>
    <cellStyle name="Trial 2 6 3 2 2 7" xfId="38033" xr:uid="{00000000-0005-0000-0000-0000A2940000}"/>
    <cellStyle name="Trial 2 6 3 2 2 8" xfId="38034" xr:uid="{00000000-0005-0000-0000-0000A3940000}"/>
    <cellStyle name="Trial 2 6 3 2 3" xfId="38035" xr:uid="{00000000-0005-0000-0000-0000A4940000}"/>
    <cellStyle name="Trial 2 6 3 2 3 2" xfId="38036" xr:uid="{00000000-0005-0000-0000-0000A5940000}"/>
    <cellStyle name="Trial 2 6 3 2 3 3" xfId="38037" xr:uid="{00000000-0005-0000-0000-0000A6940000}"/>
    <cellStyle name="Trial 2 6 3 2 3 4" xfId="38038" xr:uid="{00000000-0005-0000-0000-0000A7940000}"/>
    <cellStyle name="Trial 2 6 3 2 3 5" xfId="38039" xr:uid="{00000000-0005-0000-0000-0000A8940000}"/>
    <cellStyle name="Trial 2 6 3 2 3 6" xfId="38040" xr:uid="{00000000-0005-0000-0000-0000A9940000}"/>
    <cellStyle name="Trial 2 6 3 2 3 7" xfId="38041" xr:uid="{00000000-0005-0000-0000-0000AA940000}"/>
    <cellStyle name="Trial 2 6 3 2 3 8" xfId="38042" xr:uid="{00000000-0005-0000-0000-0000AB940000}"/>
    <cellStyle name="Trial 2 6 3 2 4" xfId="38043" xr:uid="{00000000-0005-0000-0000-0000AC940000}"/>
    <cellStyle name="Trial 2 6 3 2 5" xfId="38044" xr:uid="{00000000-0005-0000-0000-0000AD940000}"/>
    <cellStyle name="Trial 2 6 3 2 6" xfId="38045" xr:uid="{00000000-0005-0000-0000-0000AE940000}"/>
    <cellStyle name="Trial 2 6 3 2 7" xfId="38046" xr:uid="{00000000-0005-0000-0000-0000AF940000}"/>
    <cellStyle name="Trial 2 6 3 2 8" xfId="38047" xr:uid="{00000000-0005-0000-0000-0000B0940000}"/>
    <cellStyle name="Trial 2 6 3 2 9" xfId="38048" xr:uid="{00000000-0005-0000-0000-0000B1940000}"/>
    <cellStyle name="Trial 2 6 3 3" xfId="38049" xr:uid="{00000000-0005-0000-0000-0000B2940000}"/>
    <cellStyle name="Trial 2 6 3 3 10" xfId="38050" xr:uid="{00000000-0005-0000-0000-0000B3940000}"/>
    <cellStyle name="Trial 2 6 3 3 2" xfId="38051" xr:uid="{00000000-0005-0000-0000-0000B4940000}"/>
    <cellStyle name="Trial 2 6 3 3 2 2" xfId="38052" xr:uid="{00000000-0005-0000-0000-0000B5940000}"/>
    <cellStyle name="Trial 2 6 3 3 2 3" xfId="38053" xr:uid="{00000000-0005-0000-0000-0000B6940000}"/>
    <cellStyle name="Trial 2 6 3 3 2 4" xfId="38054" xr:uid="{00000000-0005-0000-0000-0000B7940000}"/>
    <cellStyle name="Trial 2 6 3 3 2 5" xfId="38055" xr:uid="{00000000-0005-0000-0000-0000B8940000}"/>
    <cellStyle name="Trial 2 6 3 3 2 6" xfId="38056" xr:uid="{00000000-0005-0000-0000-0000B9940000}"/>
    <cellStyle name="Trial 2 6 3 3 2 7" xfId="38057" xr:uid="{00000000-0005-0000-0000-0000BA940000}"/>
    <cellStyle name="Trial 2 6 3 3 3" xfId="38058" xr:uid="{00000000-0005-0000-0000-0000BB940000}"/>
    <cellStyle name="Trial 2 6 3 3 3 2" xfId="38059" xr:uid="{00000000-0005-0000-0000-0000BC940000}"/>
    <cellStyle name="Trial 2 6 3 3 3 3" xfId="38060" xr:uid="{00000000-0005-0000-0000-0000BD940000}"/>
    <cellStyle name="Trial 2 6 3 3 3 4" xfId="38061" xr:uid="{00000000-0005-0000-0000-0000BE940000}"/>
    <cellStyle name="Trial 2 6 3 3 3 5" xfId="38062" xr:uid="{00000000-0005-0000-0000-0000BF940000}"/>
    <cellStyle name="Trial 2 6 3 3 3 6" xfId="38063" xr:uid="{00000000-0005-0000-0000-0000C0940000}"/>
    <cellStyle name="Trial 2 6 3 3 3 7" xfId="38064" xr:uid="{00000000-0005-0000-0000-0000C1940000}"/>
    <cellStyle name="Trial 2 6 3 3 4" xfId="38065" xr:uid="{00000000-0005-0000-0000-0000C2940000}"/>
    <cellStyle name="Trial 2 6 3 3 5" xfId="38066" xr:uid="{00000000-0005-0000-0000-0000C3940000}"/>
    <cellStyle name="Trial 2 6 3 3 6" xfId="38067" xr:uid="{00000000-0005-0000-0000-0000C4940000}"/>
    <cellStyle name="Trial 2 6 3 3 7" xfId="38068" xr:uid="{00000000-0005-0000-0000-0000C5940000}"/>
    <cellStyle name="Trial 2 6 3 3 8" xfId="38069" xr:uid="{00000000-0005-0000-0000-0000C6940000}"/>
    <cellStyle name="Trial 2 6 3 3 9" xfId="38070" xr:uid="{00000000-0005-0000-0000-0000C7940000}"/>
    <cellStyle name="Trial 2 6 3 4" xfId="38071" xr:uid="{00000000-0005-0000-0000-0000C8940000}"/>
    <cellStyle name="Trial 2 6 3 4 2" xfId="38072" xr:uid="{00000000-0005-0000-0000-0000C9940000}"/>
    <cellStyle name="Trial 2 6 3 4 2 2" xfId="38073" xr:uid="{00000000-0005-0000-0000-0000CA940000}"/>
    <cellStyle name="Trial 2 6 3 4 2 3" xfId="38074" xr:uid="{00000000-0005-0000-0000-0000CB940000}"/>
    <cellStyle name="Trial 2 6 3 4 2 4" xfId="38075" xr:uid="{00000000-0005-0000-0000-0000CC940000}"/>
    <cellStyle name="Trial 2 6 3 4 2 5" xfId="38076" xr:uid="{00000000-0005-0000-0000-0000CD940000}"/>
    <cellStyle name="Trial 2 6 3 4 2 6" xfId="38077" xr:uid="{00000000-0005-0000-0000-0000CE940000}"/>
    <cellStyle name="Trial 2 6 3 4 3" xfId="38078" xr:uid="{00000000-0005-0000-0000-0000CF940000}"/>
    <cellStyle name="Trial 2 6 3 4 4" xfId="38079" xr:uid="{00000000-0005-0000-0000-0000D0940000}"/>
    <cellStyle name="Trial 2 6 3 4 5" xfId="38080" xr:uid="{00000000-0005-0000-0000-0000D1940000}"/>
    <cellStyle name="Trial 2 6 3 4 6" xfId="38081" xr:uid="{00000000-0005-0000-0000-0000D2940000}"/>
    <cellStyle name="Trial 2 6 3 4 7" xfId="38082" xr:uid="{00000000-0005-0000-0000-0000D3940000}"/>
    <cellStyle name="Trial 2 6 3 4 8" xfId="38083" xr:uid="{00000000-0005-0000-0000-0000D4940000}"/>
    <cellStyle name="Trial 2 6 3 5" xfId="38084" xr:uid="{00000000-0005-0000-0000-0000D5940000}"/>
    <cellStyle name="Trial 2 6 3 5 2" xfId="38085" xr:uid="{00000000-0005-0000-0000-0000D6940000}"/>
    <cellStyle name="Trial 2 6 3 5 3" xfId="38086" xr:uid="{00000000-0005-0000-0000-0000D7940000}"/>
    <cellStyle name="Trial 2 6 3 5 4" xfId="38087" xr:uid="{00000000-0005-0000-0000-0000D8940000}"/>
    <cellStyle name="Trial 2 6 3 5 5" xfId="38088" xr:uid="{00000000-0005-0000-0000-0000D9940000}"/>
    <cellStyle name="Trial 2 6 3 5 6" xfId="38089" xr:uid="{00000000-0005-0000-0000-0000DA940000}"/>
    <cellStyle name="Trial 2 6 3 5 7" xfId="38090" xr:uid="{00000000-0005-0000-0000-0000DB940000}"/>
    <cellStyle name="Trial 2 6 3 6" xfId="38091" xr:uid="{00000000-0005-0000-0000-0000DC940000}"/>
    <cellStyle name="Trial 2 6 3 6 2" xfId="38092" xr:uid="{00000000-0005-0000-0000-0000DD940000}"/>
    <cellStyle name="Trial 2 6 3 6 3" xfId="38093" xr:uid="{00000000-0005-0000-0000-0000DE940000}"/>
    <cellStyle name="Trial 2 6 3 6 4" xfId="38094" xr:uid="{00000000-0005-0000-0000-0000DF940000}"/>
    <cellStyle name="Trial 2 6 3 6 5" xfId="38095" xr:uid="{00000000-0005-0000-0000-0000E0940000}"/>
    <cellStyle name="Trial 2 6 3 6 6" xfId="38096" xr:uid="{00000000-0005-0000-0000-0000E1940000}"/>
    <cellStyle name="Trial 2 6 3 6 7" xfId="38097" xr:uid="{00000000-0005-0000-0000-0000E2940000}"/>
    <cellStyle name="Trial 2 6 3 7" xfId="38098" xr:uid="{00000000-0005-0000-0000-0000E3940000}"/>
    <cellStyle name="Trial 2 6 3 7 2" xfId="38099" xr:uid="{00000000-0005-0000-0000-0000E4940000}"/>
    <cellStyle name="Trial 2 6 3 7 3" xfId="38100" xr:uid="{00000000-0005-0000-0000-0000E5940000}"/>
    <cellStyle name="Trial 2 6 3 7 4" xfId="38101" xr:uid="{00000000-0005-0000-0000-0000E6940000}"/>
    <cellStyle name="Trial 2 6 3 7 5" xfId="38102" xr:uid="{00000000-0005-0000-0000-0000E7940000}"/>
    <cellStyle name="Trial 2 6 3 7 6" xfId="38103" xr:uid="{00000000-0005-0000-0000-0000E8940000}"/>
    <cellStyle name="Trial 2 6 3 7 7" xfId="38104" xr:uid="{00000000-0005-0000-0000-0000E9940000}"/>
    <cellStyle name="Trial 2 6 3 8" xfId="38105" xr:uid="{00000000-0005-0000-0000-0000EA940000}"/>
    <cellStyle name="Trial 2 6 3 8 2" xfId="38106" xr:uid="{00000000-0005-0000-0000-0000EB940000}"/>
    <cellStyle name="Trial 2 6 3 8 3" xfId="38107" xr:uid="{00000000-0005-0000-0000-0000EC940000}"/>
    <cellStyle name="Trial 2 6 3 8 4" xfId="38108" xr:uid="{00000000-0005-0000-0000-0000ED940000}"/>
    <cellStyle name="Trial 2 6 3 8 5" xfId="38109" xr:uid="{00000000-0005-0000-0000-0000EE940000}"/>
    <cellStyle name="Trial 2 6 3 8 6" xfId="38110" xr:uid="{00000000-0005-0000-0000-0000EF940000}"/>
    <cellStyle name="Trial 2 6 3 8 7" xfId="38111" xr:uid="{00000000-0005-0000-0000-0000F0940000}"/>
    <cellStyle name="Trial 2 6 3 9" xfId="38112" xr:uid="{00000000-0005-0000-0000-0000F1940000}"/>
    <cellStyle name="Trial 2 6 30" xfId="38113" xr:uid="{00000000-0005-0000-0000-0000F2940000}"/>
    <cellStyle name="Trial 2 6 30 2" xfId="38114" xr:uid="{00000000-0005-0000-0000-0000F3940000}"/>
    <cellStyle name="Trial 2 6 30 3" xfId="38115" xr:uid="{00000000-0005-0000-0000-0000F4940000}"/>
    <cellStyle name="Trial 2 6 30 4" xfId="38116" xr:uid="{00000000-0005-0000-0000-0000F5940000}"/>
    <cellStyle name="Trial 2 6 30 5" xfId="38117" xr:uid="{00000000-0005-0000-0000-0000F6940000}"/>
    <cellStyle name="Trial 2 6 30 6" xfId="38118" xr:uid="{00000000-0005-0000-0000-0000F7940000}"/>
    <cellStyle name="Trial 2 6 30 7" xfId="38119" xr:uid="{00000000-0005-0000-0000-0000F8940000}"/>
    <cellStyle name="Trial 2 6 31" xfId="38120" xr:uid="{00000000-0005-0000-0000-0000F9940000}"/>
    <cellStyle name="Trial 2 6 31 2" xfId="38121" xr:uid="{00000000-0005-0000-0000-0000FA940000}"/>
    <cellStyle name="Trial 2 6 31 3" xfId="38122" xr:uid="{00000000-0005-0000-0000-0000FB940000}"/>
    <cellStyle name="Trial 2 6 31 4" xfId="38123" xr:uid="{00000000-0005-0000-0000-0000FC940000}"/>
    <cellStyle name="Trial 2 6 31 5" xfId="38124" xr:uid="{00000000-0005-0000-0000-0000FD940000}"/>
    <cellStyle name="Trial 2 6 31 6" xfId="38125" xr:uid="{00000000-0005-0000-0000-0000FE940000}"/>
    <cellStyle name="Trial 2 6 31 7" xfId="38126" xr:uid="{00000000-0005-0000-0000-0000FF940000}"/>
    <cellStyle name="Trial 2 6 32" xfId="38127" xr:uid="{00000000-0005-0000-0000-000000950000}"/>
    <cellStyle name="Trial 2 6 32 2" xfId="38128" xr:uid="{00000000-0005-0000-0000-000001950000}"/>
    <cellStyle name="Trial 2 6 32 3" xfId="38129" xr:uid="{00000000-0005-0000-0000-000002950000}"/>
    <cellStyle name="Trial 2 6 32 4" xfId="38130" xr:uid="{00000000-0005-0000-0000-000003950000}"/>
    <cellStyle name="Trial 2 6 32 5" xfId="38131" xr:uid="{00000000-0005-0000-0000-000004950000}"/>
    <cellStyle name="Trial 2 6 32 6" xfId="38132" xr:uid="{00000000-0005-0000-0000-000005950000}"/>
    <cellStyle name="Trial 2 6 32 7" xfId="38133" xr:uid="{00000000-0005-0000-0000-000006950000}"/>
    <cellStyle name="Trial 2 6 33" xfId="38134" xr:uid="{00000000-0005-0000-0000-000007950000}"/>
    <cellStyle name="Trial 2 6 34" xfId="38135" xr:uid="{00000000-0005-0000-0000-000008950000}"/>
    <cellStyle name="Trial 2 6 35" xfId="38136" xr:uid="{00000000-0005-0000-0000-000009950000}"/>
    <cellStyle name="Trial 2 6 36" xfId="38137" xr:uid="{00000000-0005-0000-0000-00000A950000}"/>
    <cellStyle name="Trial 2 6 37" xfId="38138" xr:uid="{00000000-0005-0000-0000-00000B950000}"/>
    <cellStyle name="Trial 2 6 38" xfId="38139" xr:uid="{00000000-0005-0000-0000-00000C950000}"/>
    <cellStyle name="Trial 2 6 39" xfId="38140" xr:uid="{00000000-0005-0000-0000-00000D950000}"/>
    <cellStyle name="Trial 2 6 4" xfId="38141" xr:uid="{00000000-0005-0000-0000-00000E950000}"/>
    <cellStyle name="Trial 2 6 4 10" xfId="38142" xr:uid="{00000000-0005-0000-0000-00000F950000}"/>
    <cellStyle name="Trial 2 6 4 11" xfId="38143" xr:uid="{00000000-0005-0000-0000-000010950000}"/>
    <cellStyle name="Trial 2 6 4 12" xfId="38144" xr:uid="{00000000-0005-0000-0000-000011950000}"/>
    <cellStyle name="Trial 2 6 4 13" xfId="38145" xr:uid="{00000000-0005-0000-0000-000012950000}"/>
    <cellStyle name="Trial 2 6 4 14" xfId="38146" xr:uid="{00000000-0005-0000-0000-000013950000}"/>
    <cellStyle name="Trial 2 6 4 15" xfId="38147" xr:uid="{00000000-0005-0000-0000-000014950000}"/>
    <cellStyle name="Trial 2 6 4 16" xfId="38148" xr:uid="{00000000-0005-0000-0000-000015950000}"/>
    <cellStyle name="Trial 2 6 4 2" xfId="38149" xr:uid="{00000000-0005-0000-0000-000016950000}"/>
    <cellStyle name="Trial 2 6 4 2 10" xfId="38150" xr:uid="{00000000-0005-0000-0000-000017950000}"/>
    <cellStyle name="Trial 2 6 4 2 2" xfId="38151" xr:uid="{00000000-0005-0000-0000-000018950000}"/>
    <cellStyle name="Trial 2 6 4 2 2 2" xfId="38152" xr:uid="{00000000-0005-0000-0000-000019950000}"/>
    <cellStyle name="Trial 2 6 4 2 2 2 2" xfId="38153" xr:uid="{00000000-0005-0000-0000-00001A950000}"/>
    <cellStyle name="Trial 2 6 4 2 2 2 3" xfId="38154" xr:uid="{00000000-0005-0000-0000-00001B950000}"/>
    <cellStyle name="Trial 2 6 4 2 2 2 4" xfId="38155" xr:uid="{00000000-0005-0000-0000-00001C950000}"/>
    <cellStyle name="Trial 2 6 4 2 2 2 5" xfId="38156" xr:uid="{00000000-0005-0000-0000-00001D950000}"/>
    <cellStyle name="Trial 2 6 4 2 2 2 6" xfId="38157" xr:uid="{00000000-0005-0000-0000-00001E950000}"/>
    <cellStyle name="Trial 2 6 4 2 2 3" xfId="38158" xr:uid="{00000000-0005-0000-0000-00001F950000}"/>
    <cellStyle name="Trial 2 6 4 2 2 4" xfId="38159" xr:uid="{00000000-0005-0000-0000-000020950000}"/>
    <cellStyle name="Trial 2 6 4 2 2 5" xfId="38160" xr:uid="{00000000-0005-0000-0000-000021950000}"/>
    <cellStyle name="Trial 2 6 4 2 2 6" xfId="38161" xr:uid="{00000000-0005-0000-0000-000022950000}"/>
    <cellStyle name="Trial 2 6 4 2 2 7" xfId="38162" xr:uid="{00000000-0005-0000-0000-000023950000}"/>
    <cellStyle name="Trial 2 6 4 2 2 8" xfId="38163" xr:uid="{00000000-0005-0000-0000-000024950000}"/>
    <cellStyle name="Trial 2 6 4 2 3" xfId="38164" xr:uid="{00000000-0005-0000-0000-000025950000}"/>
    <cellStyle name="Trial 2 6 4 2 3 2" xfId="38165" xr:uid="{00000000-0005-0000-0000-000026950000}"/>
    <cellStyle name="Trial 2 6 4 2 3 3" xfId="38166" xr:uid="{00000000-0005-0000-0000-000027950000}"/>
    <cellStyle name="Trial 2 6 4 2 3 4" xfId="38167" xr:uid="{00000000-0005-0000-0000-000028950000}"/>
    <cellStyle name="Trial 2 6 4 2 3 5" xfId="38168" xr:uid="{00000000-0005-0000-0000-000029950000}"/>
    <cellStyle name="Trial 2 6 4 2 3 6" xfId="38169" xr:uid="{00000000-0005-0000-0000-00002A950000}"/>
    <cellStyle name="Trial 2 6 4 2 3 7" xfId="38170" xr:uid="{00000000-0005-0000-0000-00002B950000}"/>
    <cellStyle name="Trial 2 6 4 2 3 8" xfId="38171" xr:uid="{00000000-0005-0000-0000-00002C950000}"/>
    <cellStyle name="Trial 2 6 4 2 4" xfId="38172" xr:uid="{00000000-0005-0000-0000-00002D950000}"/>
    <cellStyle name="Trial 2 6 4 2 5" xfId="38173" xr:uid="{00000000-0005-0000-0000-00002E950000}"/>
    <cellStyle name="Trial 2 6 4 2 6" xfId="38174" xr:uid="{00000000-0005-0000-0000-00002F950000}"/>
    <cellStyle name="Trial 2 6 4 2 7" xfId="38175" xr:uid="{00000000-0005-0000-0000-000030950000}"/>
    <cellStyle name="Trial 2 6 4 2 8" xfId="38176" xr:uid="{00000000-0005-0000-0000-000031950000}"/>
    <cellStyle name="Trial 2 6 4 2 9" xfId="38177" xr:uid="{00000000-0005-0000-0000-000032950000}"/>
    <cellStyle name="Trial 2 6 4 3" xfId="38178" xr:uid="{00000000-0005-0000-0000-000033950000}"/>
    <cellStyle name="Trial 2 6 4 3 10" xfId="38179" xr:uid="{00000000-0005-0000-0000-000034950000}"/>
    <cellStyle name="Trial 2 6 4 3 2" xfId="38180" xr:uid="{00000000-0005-0000-0000-000035950000}"/>
    <cellStyle name="Trial 2 6 4 3 2 2" xfId="38181" xr:uid="{00000000-0005-0000-0000-000036950000}"/>
    <cellStyle name="Trial 2 6 4 3 2 3" xfId="38182" xr:uid="{00000000-0005-0000-0000-000037950000}"/>
    <cellStyle name="Trial 2 6 4 3 2 4" xfId="38183" xr:uid="{00000000-0005-0000-0000-000038950000}"/>
    <cellStyle name="Trial 2 6 4 3 2 5" xfId="38184" xr:uid="{00000000-0005-0000-0000-000039950000}"/>
    <cellStyle name="Trial 2 6 4 3 2 6" xfId="38185" xr:uid="{00000000-0005-0000-0000-00003A950000}"/>
    <cellStyle name="Trial 2 6 4 3 2 7" xfId="38186" xr:uid="{00000000-0005-0000-0000-00003B950000}"/>
    <cellStyle name="Trial 2 6 4 3 3" xfId="38187" xr:uid="{00000000-0005-0000-0000-00003C950000}"/>
    <cellStyle name="Trial 2 6 4 3 4" xfId="38188" xr:uid="{00000000-0005-0000-0000-00003D950000}"/>
    <cellStyle name="Trial 2 6 4 3 5" xfId="38189" xr:uid="{00000000-0005-0000-0000-00003E950000}"/>
    <cellStyle name="Trial 2 6 4 3 6" xfId="38190" xr:uid="{00000000-0005-0000-0000-00003F950000}"/>
    <cellStyle name="Trial 2 6 4 3 7" xfId="38191" xr:uid="{00000000-0005-0000-0000-000040950000}"/>
    <cellStyle name="Trial 2 6 4 3 8" xfId="38192" xr:uid="{00000000-0005-0000-0000-000041950000}"/>
    <cellStyle name="Trial 2 6 4 3 9" xfId="38193" xr:uid="{00000000-0005-0000-0000-000042950000}"/>
    <cellStyle name="Trial 2 6 4 4" xfId="38194" xr:uid="{00000000-0005-0000-0000-000043950000}"/>
    <cellStyle name="Trial 2 6 4 4 2" xfId="38195" xr:uid="{00000000-0005-0000-0000-000044950000}"/>
    <cellStyle name="Trial 2 6 4 4 3" xfId="38196" xr:uid="{00000000-0005-0000-0000-000045950000}"/>
    <cellStyle name="Trial 2 6 4 4 4" xfId="38197" xr:uid="{00000000-0005-0000-0000-000046950000}"/>
    <cellStyle name="Trial 2 6 4 4 5" xfId="38198" xr:uid="{00000000-0005-0000-0000-000047950000}"/>
    <cellStyle name="Trial 2 6 4 4 6" xfId="38199" xr:uid="{00000000-0005-0000-0000-000048950000}"/>
    <cellStyle name="Trial 2 6 4 4 7" xfId="38200" xr:uid="{00000000-0005-0000-0000-000049950000}"/>
    <cellStyle name="Trial 2 6 4 4 8" xfId="38201" xr:uid="{00000000-0005-0000-0000-00004A950000}"/>
    <cellStyle name="Trial 2 6 4 5" xfId="38202" xr:uid="{00000000-0005-0000-0000-00004B950000}"/>
    <cellStyle name="Trial 2 6 4 5 2" xfId="38203" xr:uid="{00000000-0005-0000-0000-00004C950000}"/>
    <cellStyle name="Trial 2 6 4 5 3" xfId="38204" xr:uid="{00000000-0005-0000-0000-00004D950000}"/>
    <cellStyle name="Trial 2 6 4 5 4" xfId="38205" xr:uid="{00000000-0005-0000-0000-00004E950000}"/>
    <cellStyle name="Trial 2 6 4 5 5" xfId="38206" xr:uid="{00000000-0005-0000-0000-00004F950000}"/>
    <cellStyle name="Trial 2 6 4 5 6" xfId="38207" xr:uid="{00000000-0005-0000-0000-000050950000}"/>
    <cellStyle name="Trial 2 6 4 5 7" xfId="38208" xr:uid="{00000000-0005-0000-0000-000051950000}"/>
    <cellStyle name="Trial 2 6 4 6" xfId="38209" xr:uid="{00000000-0005-0000-0000-000052950000}"/>
    <cellStyle name="Trial 2 6 4 6 2" xfId="38210" xr:uid="{00000000-0005-0000-0000-000053950000}"/>
    <cellStyle name="Trial 2 6 4 6 3" xfId="38211" xr:uid="{00000000-0005-0000-0000-000054950000}"/>
    <cellStyle name="Trial 2 6 4 6 4" xfId="38212" xr:uid="{00000000-0005-0000-0000-000055950000}"/>
    <cellStyle name="Trial 2 6 4 6 5" xfId="38213" xr:uid="{00000000-0005-0000-0000-000056950000}"/>
    <cellStyle name="Trial 2 6 4 6 6" xfId="38214" xr:uid="{00000000-0005-0000-0000-000057950000}"/>
    <cellStyle name="Trial 2 6 4 6 7" xfId="38215" xr:uid="{00000000-0005-0000-0000-000058950000}"/>
    <cellStyle name="Trial 2 6 4 7" xfId="38216" xr:uid="{00000000-0005-0000-0000-000059950000}"/>
    <cellStyle name="Trial 2 6 4 7 2" xfId="38217" xr:uid="{00000000-0005-0000-0000-00005A950000}"/>
    <cellStyle name="Trial 2 6 4 7 3" xfId="38218" xr:uid="{00000000-0005-0000-0000-00005B950000}"/>
    <cellStyle name="Trial 2 6 4 7 4" xfId="38219" xr:uid="{00000000-0005-0000-0000-00005C950000}"/>
    <cellStyle name="Trial 2 6 4 7 5" xfId="38220" xr:uid="{00000000-0005-0000-0000-00005D950000}"/>
    <cellStyle name="Trial 2 6 4 7 6" xfId="38221" xr:uid="{00000000-0005-0000-0000-00005E950000}"/>
    <cellStyle name="Trial 2 6 4 7 7" xfId="38222" xr:uid="{00000000-0005-0000-0000-00005F950000}"/>
    <cellStyle name="Trial 2 6 4 8" xfId="38223" xr:uid="{00000000-0005-0000-0000-000060950000}"/>
    <cellStyle name="Trial 2 6 4 8 2" xfId="38224" xr:uid="{00000000-0005-0000-0000-000061950000}"/>
    <cellStyle name="Trial 2 6 4 8 3" xfId="38225" xr:uid="{00000000-0005-0000-0000-000062950000}"/>
    <cellStyle name="Trial 2 6 4 8 4" xfId="38226" xr:uid="{00000000-0005-0000-0000-000063950000}"/>
    <cellStyle name="Trial 2 6 4 8 5" xfId="38227" xr:uid="{00000000-0005-0000-0000-000064950000}"/>
    <cellStyle name="Trial 2 6 4 8 6" xfId="38228" xr:uid="{00000000-0005-0000-0000-000065950000}"/>
    <cellStyle name="Trial 2 6 4 8 7" xfId="38229" xr:uid="{00000000-0005-0000-0000-000066950000}"/>
    <cellStyle name="Trial 2 6 4 9" xfId="38230" xr:uid="{00000000-0005-0000-0000-000067950000}"/>
    <cellStyle name="Trial 2 6 4 9 2" xfId="38231" xr:uid="{00000000-0005-0000-0000-000068950000}"/>
    <cellStyle name="Trial 2 6 4 9 3" xfId="38232" xr:uid="{00000000-0005-0000-0000-000069950000}"/>
    <cellStyle name="Trial 2 6 4 9 4" xfId="38233" xr:uid="{00000000-0005-0000-0000-00006A950000}"/>
    <cellStyle name="Trial 2 6 4 9 5" xfId="38234" xr:uid="{00000000-0005-0000-0000-00006B950000}"/>
    <cellStyle name="Trial 2 6 4 9 6" xfId="38235" xr:uid="{00000000-0005-0000-0000-00006C950000}"/>
    <cellStyle name="Trial 2 6 4 9 7" xfId="38236" xr:uid="{00000000-0005-0000-0000-00006D950000}"/>
    <cellStyle name="Trial 2 6 40" xfId="38237" xr:uid="{00000000-0005-0000-0000-00006E950000}"/>
    <cellStyle name="Trial 2 6 5" xfId="38238" xr:uid="{00000000-0005-0000-0000-00006F950000}"/>
    <cellStyle name="Trial 2 6 5 10" xfId="38239" xr:uid="{00000000-0005-0000-0000-000070950000}"/>
    <cellStyle name="Trial 2 6 5 11" xfId="38240" xr:uid="{00000000-0005-0000-0000-000071950000}"/>
    <cellStyle name="Trial 2 6 5 12" xfId="38241" xr:uid="{00000000-0005-0000-0000-000072950000}"/>
    <cellStyle name="Trial 2 6 5 13" xfId="38242" xr:uid="{00000000-0005-0000-0000-000073950000}"/>
    <cellStyle name="Trial 2 6 5 14" xfId="38243" xr:uid="{00000000-0005-0000-0000-000074950000}"/>
    <cellStyle name="Trial 2 6 5 2" xfId="38244" xr:uid="{00000000-0005-0000-0000-000075950000}"/>
    <cellStyle name="Trial 2 6 5 2 10" xfId="38245" xr:uid="{00000000-0005-0000-0000-000076950000}"/>
    <cellStyle name="Trial 2 6 5 2 2" xfId="38246" xr:uid="{00000000-0005-0000-0000-000077950000}"/>
    <cellStyle name="Trial 2 6 5 2 2 2" xfId="38247" xr:uid="{00000000-0005-0000-0000-000078950000}"/>
    <cellStyle name="Trial 2 6 5 2 2 2 2" xfId="38248" xr:uid="{00000000-0005-0000-0000-000079950000}"/>
    <cellStyle name="Trial 2 6 5 2 2 2 3" xfId="38249" xr:uid="{00000000-0005-0000-0000-00007A950000}"/>
    <cellStyle name="Trial 2 6 5 2 2 2 4" xfId="38250" xr:uid="{00000000-0005-0000-0000-00007B950000}"/>
    <cellStyle name="Trial 2 6 5 2 2 2 5" xfId="38251" xr:uid="{00000000-0005-0000-0000-00007C950000}"/>
    <cellStyle name="Trial 2 6 5 2 2 2 6" xfId="38252" xr:uid="{00000000-0005-0000-0000-00007D950000}"/>
    <cellStyle name="Trial 2 6 5 2 2 3" xfId="38253" xr:uid="{00000000-0005-0000-0000-00007E950000}"/>
    <cellStyle name="Trial 2 6 5 2 2 4" xfId="38254" xr:uid="{00000000-0005-0000-0000-00007F950000}"/>
    <cellStyle name="Trial 2 6 5 2 2 5" xfId="38255" xr:uid="{00000000-0005-0000-0000-000080950000}"/>
    <cellStyle name="Trial 2 6 5 2 2 6" xfId="38256" xr:uid="{00000000-0005-0000-0000-000081950000}"/>
    <cellStyle name="Trial 2 6 5 2 2 7" xfId="38257" xr:uid="{00000000-0005-0000-0000-000082950000}"/>
    <cellStyle name="Trial 2 6 5 2 2 8" xfId="38258" xr:uid="{00000000-0005-0000-0000-000083950000}"/>
    <cellStyle name="Trial 2 6 5 2 3" xfId="38259" xr:uid="{00000000-0005-0000-0000-000084950000}"/>
    <cellStyle name="Trial 2 6 5 2 3 2" xfId="38260" xr:uid="{00000000-0005-0000-0000-000085950000}"/>
    <cellStyle name="Trial 2 6 5 2 3 3" xfId="38261" xr:uid="{00000000-0005-0000-0000-000086950000}"/>
    <cellStyle name="Trial 2 6 5 2 3 4" xfId="38262" xr:uid="{00000000-0005-0000-0000-000087950000}"/>
    <cellStyle name="Trial 2 6 5 2 3 5" xfId="38263" xr:uid="{00000000-0005-0000-0000-000088950000}"/>
    <cellStyle name="Trial 2 6 5 2 3 6" xfId="38264" xr:uid="{00000000-0005-0000-0000-000089950000}"/>
    <cellStyle name="Trial 2 6 5 2 3 7" xfId="38265" xr:uid="{00000000-0005-0000-0000-00008A950000}"/>
    <cellStyle name="Trial 2 6 5 2 3 8" xfId="38266" xr:uid="{00000000-0005-0000-0000-00008B950000}"/>
    <cellStyle name="Trial 2 6 5 2 4" xfId="38267" xr:uid="{00000000-0005-0000-0000-00008C950000}"/>
    <cellStyle name="Trial 2 6 5 2 5" xfId="38268" xr:uid="{00000000-0005-0000-0000-00008D950000}"/>
    <cellStyle name="Trial 2 6 5 2 6" xfId="38269" xr:uid="{00000000-0005-0000-0000-00008E950000}"/>
    <cellStyle name="Trial 2 6 5 2 7" xfId="38270" xr:uid="{00000000-0005-0000-0000-00008F950000}"/>
    <cellStyle name="Trial 2 6 5 2 8" xfId="38271" xr:uid="{00000000-0005-0000-0000-000090950000}"/>
    <cellStyle name="Trial 2 6 5 2 9" xfId="38272" xr:uid="{00000000-0005-0000-0000-000091950000}"/>
    <cellStyle name="Trial 2 6 5 3" xfId="38273" xr:uid="{00000000-0005-0000-0000-000092950000}"/>
    <cellStyle name="Trial 2 6 5 3 2" xfId="38274" xr:uid="{00000000-0005-0000-0000-000093950000}"/>
    <cellStyle name="Trial 2 6 5 3 2 2" xfId="38275" xr:uid="{00000000-0005-0000-0000-000094950000}"/>
    <cellStyle name="Trial 2 6 5 3 2 3" xfId="38276" xr:uid="{00000000-0005-0000-0000-000095950000}"/>
    <cellStyle name="Trial 2 6 5 3 2 4" xfId="38277" xr:uid="{00000000-0005-0000-0000-000096950000}"/>
    <cellStyle name="Trial 2 6 5 3 2 5" xfId="38278" xr:uid="{00000000-0005-0000-0000-000097950000}"/>
    <cellStyle name="Trial 2 6 5 3 2 6" xfId="38279" xr:uid="{00000000-0005-0000-0000-000098950000}"/>
    <cellStyle name="Trial 2 6 5 3 3" xfId="38280" xr:uid="{00000000-0005-0000-0000-000099950000}"/>
    <cellStyle name="Trial 2 6 5 3 4" xfId="38281" xr:uid="{00000000-0005-0000-0000-00009A950000}"/>
    <cellStyle name="Trial 2 6 5 3 5" xfId="38282" xr:uid="{00000000-0005-0000-0000-00009B950000}"/>
    <cellStyle name="Trial 2 6 5 3 6" xfId="38283" xr:uid="{00000000-0005-0000-0000-00009C950000}"/>
    <cellStyle name="Trial 2 6 5 3 7" xfId="38284" xr:uid="{00000000-0005-0000-0000-00009D950000}"/>
    <cellStyle name="Trial 2 6 5 3 8" xfId="38285" xr:uid="{00000000-0005-0000-0000-00009E950000}"/>
    <cellStyle name="Trial 2 6 5 3 9" xfId="38286" xr:uid="{00000000-0005-0000-0000-00009F950000}"/>
    <cellStyle name="Trial 2 6 5 4" xfId="38287" xr:uid="{00000000-0005-0000-0000-0000A0950000}"/>
    <cellStyle name="Trial 2 6 5 4 2" xfId="38288" xr:uid="{00000000-0005-0000-0000-0000A1950000}"/>
    <cellStyle name="Trial 2 6 5 4 3" xfId="38289" xr:uid="{00000000-0005-0000-0000-0000A2950000}"/>
    <cellStyle name="Trial 2 6 5 4 4" xfId="38290" xr:uid="{00000000-0005-0000-0000-0000A3950000}"/>
    <cellStyle name="Trial 2 6 5 4 5" xfId="38291" xr:uid="{00000000-0005-0000-0000-0000A4950000}"/>
    <cellStyle name="Trial 2 6 5 4 6" xfId="38292" xr:uid="{00000000-0005-0000-0000-0000A5950000}"/>
    <cellStyle name="Trial 2 6 5 4 7" xfId="38293" xr:uid="{00000000-0005-0000-0000-0000A6950000}"/>
    <cellStyle name="Trial 2 6 5 4 8" xfId="38294" xr:uid="{00000000-0005-0000-0000-0000A7950000}"/>
    <cellStyle name="Trial 2 6 5 5" xfId="38295" xr:uid="{00000000-0005-0000-0000-0000A8950000}"/>
    <cellStyle name="Trial 2 6 5 5 2" xfId="38296" xr:uid="{00000000-0005-0000-0000-0000A9950000}"/>
    <cellStyle name="Trial 2 6 5 5 3" xfId="38297" xr:uid="{00000000-0005-0000-0000-0000AA950000}"/>
    <cellStyle name="Trial 2 6 5 5 4" xfId="38298" xr:uid="{00000000-0005-0000-0000-0000AB950000}"/>
    <cellStyle name="Trial 2 6 5 5 5" xfId="38299" xr:uid="{00000000-0005-0000-0000-0000AC950000}"/>
    <cellStyle name="Trial 2 6 5 5 6" xfId="38300" xr:uid="{00000000-0005-0000-0000-0000AD950000}"/>
    <cellStyle name="Trial 2 6 5 5 7" xfId="38301" xr:uid="{00000000-0005-0000-0000-0000AE950000}"/>
    <cellStyle name="Trial 2 6 5 6" xfId="38302" xr:uid="{00000000-0005-0000-0000-0000AF950000}"/>
    <cellStyle name="Trial 2 6 5 6 2" xfId="38303" xr:uid="{00000000-0005-0000-0000-0000B0950000}"/>
    <cellStyle name="Trial 2 6 5 6 3" xfId="38304" xr:uid="{00000000-0005-0000-0000-0000B1950000}"/>
    <cellStyle name="Trial 2 6 5 6 4" xfId="38305" xr:uid="{00000000-0005-0000-0000-0000B2950000}"/>
    <cellStyle name="Trial 2 6 5 6 5" xfId="38306" xr:uid="{00000000-0005-0000-0000-0000B3950000}"/>
    <cellStyle name="Trial 2 6 5 6 6" xfId="38307" xr:uid="{00000000-0005-0000-0000-0000B4950000}"/>
    <cellStyle name="Trial 2 6 5 6 7" xfId="38308" xr:uid="{00000000-0005-0000-0000-0000B5950000}"/>
    <cellStyle name="Trial 2 6 5 7" xfId="38309" xr:uid="{00000000-0005-0000-0000-0000B6950000}"/>
    <cellStyle name="Trial 2 6 5 7 2" xfId="38310" xr:uid="{00000000-0005-0000-0000-0000B7950000}"/>
    <cellStyle name="Trial 2 6 5 7 3" xfId="38311" xr:uid="{00000000-0005-0000-0000-0000B8950000}"/>
    <cellStyle name="Trial 2 6 5 7 4" xfId="38312" xr:uid="{00000000-0005-0000-0000-0000B9950000}"/>
    <cellStyle name="Trial 2 6 5 7 5" xfId="38313" xr:uid="{00000000-0005-0000-0000-0000BA950000}"/>
    <cellStyle name="Trial 2 6 5 7 6" xfId="38314" xr:uid="{00000000-0005-0000-0000-0000BB950000}"/>
    <cellStyle name="Trial 2 6 5 7 7" xfId="38315" xr:uid="{00000000-0005-0000-0000-0000BC950000}"/>
    <cellStyle name="Trial 2 6 5 8" xfId="38316" xr:uid="{00000000-0005-0000-0000-0000BD950000}"/>
    <cellStyle name="Trial 2 6 5 9" xfId="38317" xr:uid="{00000000-0005-0000-0000-0000BE950000}"/>
    <cellStyle name="Trial 2 6 6" xfId="38318" xr:uid="{00000000-0005-0000-0000-0000BF950000}"/>
    <cellStyle name="Trial 2 6 6 10" xfId="38319" xr:uid="{00000000-0005-0000-0000-0000C0950000}"/>
    <cellStyle name="Trial 2 6 6 11" xfId="38320" xr:uid="{00000000-0005-0000-0000-0000C1950000}"/>
    <cellStyle name="Trial 2 6 6 2" xfId="38321" xr:uid="{00000000-0005-0000-0000-0000C2950000}"/>
    <cellStyle name="Trial 2 6 6 2 10" xfId="38322" xr:uid="{00000000-0005-0000-0000-0000C3950000}"/>
    <cellStyle name="Trial 2 6 6 2 2" xfId="38323" xr:uid="{00000000-0005-0000-0000-0000C4950000}"/>
    <cellStyle name="Trial 2 6 6 2 2 2" xfId="38324" xr:uid="{00000000-0005-0000-0000-0000C5950000}"/>
    <cellStyle name="Trial 2 6 6 2 2 2 2" xfId="38325" xr:uid="{00000000-0005-0000-0000-0000C6950000}"/>
    <cellStyle name="Trial 2 6 6 2 2 2 3" xfId="38326" xr:uid="{00000000-0005-0000-0000-0000C7950000}"/>
    <cellStyle name="Trial 2 6 6 2 2 2 4" xfId="38327" xr:uid="{00000000-0005-0000-0000-0000C8950000}"/>
    <cellStyle name="Trial 2 6 6 2 2 2 5" xfId="38328" xr:uid="{00000000-0005-0000-0000-0000C9950000}"/>
    <cellStyle name="Trial 2 6 6 2 2 2 6" xfId="38329" xr:uid="{00000000-0005-0000-0000-0000CA950000}"/>
    <cellStyle name="Trial 2 6 6 2 2 3" xfId="38330" xr:uid="{00000000-0005-0000-0000-0000CB950000}"/>
    <cellStyle name="Trial 2 6 6 2 2 4" xfId="38331" xr:uid="{00000000-0005-0000-0000-0000CC950000}"/>
    <cellStyle name="Trial 2 6 6 2 2 5" xfId="38332" xr:uid="{00000000-0005-0000-0000-0000CD950000}"/>
    <cellStyle name="Trial 2 6 6 2 2 6" xfId="38333" xr:uid="{00000000-0005-0000-0000-0000CE950000}"/>
    <cellStyle name="Trial 2 6 6 2 2 7" xfId="38334" xr:uid="{00000000-0005-0000-0000-0000CF950000}"/>
    <cellStyle name="Trial 2 6 6 2 2 8" xfId="38335" xr:uid="{00000000-0005-0000-0000-0000D0950000}"/>
    <cellStyle name="Trial 2 6 6 2 3" xfId="38336" xr:uid="{00000000-0005-0000-0000-0000D1950000}"/>
    <cellStyle name="Trial 2 6 6 2 3 2" xfId="38337" xr:uid="{00000000-0005-0000-0000-0000D2950000}"/>
    <cellStyle name="Trial 2 6 6 2 3 3" xfId="38338" xr:uid="{00000000-0005-0000-0000-0000D3950000}"/>
    <cellStyle name="Trial 2 6 6 2 3 4" xfId="38339" xr:uid="{00000000-0005-0000-0000-0000D4950000}"/>
    <cellStyle name="Trial 2 6 6 2 3 5" xfId="38340" xr:uid="{00000000-0005-0000-0000-0000D5950000}"/>
    <cellStyle name="Trial 2 6 6 2 3 6" xfId="38341" xr:uid="{00000000-0005-0000-0000-0000D6950000}"/>
    <cellStyle name="Trial 2 6 6 2 3 7" xfId="38342" xr:uid="{00000000-0005-0000-0000-0000D7950000}"/>
    <cellStyle name="Trial 2 6 6 2 3 8" xfId="38343" xr:uid="{00000000-0005-0000-0000-0000D8950000}"/>
    <cellStyle name="Trial 2 6 6 2 4" xfId="38344" xr:uid="{00000000-0005-0000-0000-0000D9950000}"/>
    <cellStyle name="Trial 2 6 6 2 5" xfId="38345" xr:uid="{00000000-0005-0000-0000-0000DA950000}"/>
    <cellStyle name="Trial 2 6 6 2 6" xfId="38346" xr:uid="{00000000-0005-0000-0000-0000DB950000}"/>
    <cellStyle name="Trial 2 6 6 2 7" xfId="38347" xr:uid="{00000000-0005-0000-0000-0000DC950000}"/>
    <cellStyle name="Trial 2 6 6 2 8" xfId="38348" xr:uid="{00000000-0005-0000-0000-0000DD950000}"/>
    <cellStyle name="Trial 2 6 6 2 9" xfId="38349" xr:uid="{00000000-0005-0000-0000-0000DE950000}"/>
    <cellStyle name="Trial 2 6 6 3" xfId="38350" xr:uid="{00000000-0005-0000-0000-0000DF950000}"/>
    <cellStyle name="Trial 2 6 6 3 2" xfId="38351" xr:uid="{00000000-0005-0000-0000-0000E0950000}"/>
    <cellStyle name="Trial 2 6 6 3 2 2" xfId="38352" xr:uid="{00000000-0005-0000-0000-0000E1950000}"/>
    <cellStyle name="Trial 2 6 6 3 2 3" xfId="38353" xr:uid="{00000000-0005-0000-0000-0000E2950000}"/>
    <cellStyle name="Trial 2 6 6 3 2 4" xfId="38354" xr:uid="{00000000-0005-0000-0000-0000E3950000}"/>
    <cellStyle name="Trial 2 6 6 3 2 5" xfId="38355" xr:uid="{00000000-0005-0000-0000-0000E4950000}"/>
    <cellStyle name="Trial 2 6 6 3 2 6" xfId="38356" xr:uid="{00000000-0005-0000-0000-0000E5950000}"/>
    <cellStyle name="Trial 2 6 6 3 3" xfId="38357" xr:uid="{00000000-0005-0000-0000-0000E6950000}"/>
    <cellStyle name="Trial 2 6 6 3 4" xfId="38358" xr:uid="{00000000-0005-0000-0000-0000E7950000}"/>
    <cellStyle name="Trial 2 6 6 3 5" xfId="38359" xr:uid="{00000000-0005-0000-0000-0000E8950000}"/>
    <cellStyle name="Trial 2 6 6 3 6" xfId="38360" xr:uid="{00000000-0005-0000-0000-0000E9950000}"/>
    <cellStyle name="Trial 2 6 6 3 7" xfId="38361" xr:uid="{00000000-0005-0000-0000-0000EA950000}"/>
    <cellStyle name="Trial 2 6 6 3 8" xfId="38362" xr:uid="{00000000-0005-0000-0000-0000EB950000}"/>
    <cellStyle name="Trial 2 6 6 3 9" xfId="38363" xr:uid="{00000000-0005-0000-0000-0000EC950000}"/>
    <cellStyle name="Trial 2 6 6 4" xfId="38364" xr:uid="{00000000-0005-0000-0000-0000ED950000}"/>
    <cellStyle name="Trial 2 6 6 4 2" xfId="38365" xr:uid="{00000000-0005-0000-0000-0000EE950000}"/>
    <cellStyle name="Trial 2 6 6 4 3" xfId="38366" xr:uid="{00000000-0005-0000-0000-0000EF950000}"/>
    <cellStyle name="Trial 2 6 6 4 4" xfId="38367" xr:uid="{00000000-0005-0000-0000-0000F0950000}"/>
    <cellStyle name="Trial 2 6 6 4 5" xfId="38368" xr:uid="{00000000-0005-0000-0000-0000F1950000}"/>
    <cellStyle name="Trial 2 6 6 4 6" xfId="38369" xr:uid="{00000000-0005-0000-0000-0000F2950000}"/>
    <cellStyle name="Trial 2 6 6 4 7" xfId="38370" xr:uid="{00000000-0005-0000-0000-0000F3950000}"/>
    <cellStyle name="Trial 2 6 6 4 8" xfId="38371" xr:uid="{00000000-0005-0000-0000-0000F4950000}"/>
    <cellStyle name="Trial 2 6 6 5" xfId="38372" xr:uid="{00000000-0005-0000-0000-0000F5950000}"/>
    <cellStyle name="Trial 2 6 6 5 2" xfId="38373" xr:uid="{00000000-0005-0000-0000-0000F6950000}"/>
    <cellStyle name="Trial 2 6 6 5 3" xfId="38374" xr:uid="{00000000-0005-0000-0000-0000F7950000}"/>
    <cellStyle name="Trial 2 6 6 5 4" xfId="38375" xr:uid="{00000000-0005-0000-0000-0000F8950000}"/>
    <cellStyle name="Trial 2 6 6 5 5" xfId="38376" xr:uid="{00000000-0005-0000-0000-0000F9950000}"/>
    <cellStyle name="Trial 2 6 6 5 6" xfId="38377" xr:uid="{00000000-0005-0000-0000-0000FA950000}"/>
    <cellStyle name="Trial 2 6 6 6" xfId="38378" xr:uid="{00000000-0005-0000-0000-0000FB950000}"/>
    <cellStyle name="Trial 2 6 6 7" xfId="38379" xr:uid="{00000000-0005-0000-0000-0000FC950000}"/>
    <cellStyle name="Trial 2 6 6 8" xfId="38380" xr:uid="{00000000-0005-0000-0000-0000FD950000}"/>
    <cellStyle name="Trial 2 6 6 9" xfId="38381" xr:uid="{00000000-0005-0000-0000-0000FE950000}"/>
    <cellStyle name="Trial 2 6 7" xfId="38382" xr:uid="{00000000-0005-0000-0000-0000FF950000}"/>
    <cellStyle name="Trial 2 6 7 10" xfId="38383" xr:uid="{00000000-0005-0000-0000-000000960000}"/>
    <cellStyle name="Trial 2 6 7 11" xfId="38384" xr:uid="{00000000-0005-0000-0000-000001960000}"/>
    <cellStyle name="Trial 2 6 7 12" xfId="38385" xr:uid="{00000000-0005-0000-0000-000002960000}"/>
    <cellStyle name="Trial 2 6 7 2" xfId="38386" xr:uid="{00000000-0005-0000-0000-000003960000}"/>
    <cellStyle name="Trial 2 6 7 2 10" xfId="38387" xr:uid="{00000000-0005-0000-0000-000004960000}"/>
    <cellStyle name="Trial 2 6 7 2 2" xfId="38388" xr:uid="{00000000-0005-0000-0000-000005960000}"/>
    <cellStyle name="Trial 2 6 7 2 2 2" xfId="38389" xr:uid="{00000000-0005-0000-0000-000006960000}"/>
    <cellStyle name="Trial 2 6 7 2 2 2 2" xfId="38390" xr:uid="{00000000-0005-0000-0000-000007960000}"/>
    <cellStyle name="Trial 2 6 7 2 2 2 3" xfId="38391" xr:uid="{00000000-0005-0000-0000-000008960000}"/>
    <cellStyle name="Trial 2 6 7 2 2 2 4" xfId="38392" xr:uid="{00000000-0005-0000-0000-000009960000}"/>
    <cellStyle name="Trial 2 6 7 2 2 2 5" xfId="38393" xr:uid="{00000000-0005-0000-0000-00000A960000}"/>
    <cellStyle name="Trial 2 6 7 2 2 2 6" xfId="38394" xr:uid="{00000000-0005-0000-0000-00000B960000}"/>
    <cellStyle name="Trial 2 6 7 2 2 3" xfId="38395" xr:uid="{00000000-0005-0000-0000-00000C960000}"/>
    <cellStyle name="Trial 2 6 7 2 2 4" xfId="38396" xr:uid="{00000000-0005-0000-0000-00000D960000}"/>
    <cellStyle name="Trial 2 6 7 2 2 5" xfId="38397" xr:uid="{00000000-0005-0000-0000-00000E960000}"/>
    <cellStyle name="Trial 2 6 7 2 2 6" xfId="38398" xr:uid="{00000000-0005-0000-0000-00000F960000}"/>
    <cellStyle name="Trial 2 6 7 2 2 7" xfId="38399" xr:uid="{00000000-0005-0000-0000-000010960000}"/>
    <cellStyle name="Trial 2 6 7 2 2 8" xfId="38400" xr:uid="{00000000-0005-0000-0000-000011960000}"/>
    <cellStyle name="Trial 2 6 7 2 3" xfId="38401" xr:uid="{00000000-0005-0000-0000-000012960000}"/>
    <cellStyle name="Trial 2 6 7 2 3 2" xfId="38402" xr:uid="{00000000-0005-0000-0000-000013960000}"/>
    <cellStyle name="Trial 2 6 7 2 3 3" xfId="38403" xr:uid="{00000000-0005-0000-0000-000014960000}"/>
    <cellStyle name="Trial 2 6 7 2 3 4" xfId="38404" xr:uid="{00000000-0005-0000-0000-000015960000}"/>
    <cellStyle name="Trial 2 6 7 2 3 5" xfId="38405" xr:uid="{00000000-0005-0000-0000-000016960000}"/>
    <cellStyle name="Trial 2 6 7 2 3 6" xfId="38406" xr:uid="{00000000-0005-0000-0000-000017960000}"/>
    <cellStyle name="Trial 2 6 7 2 3 7" xfId="38407" xr:uid="{00000000-0005-0000-0000-000018960000}"/>
    <cellStyle name="Trial 2 6 7 2 3 8" xfId="38408" xr:uid="{00000000-0005-0000-0000-000019960000}"/>
    <cellStyle name="Trial 2 6 7 2 4" xfId="38409" xr:uid="{00000000-0005-0000-0000-00001A960000}"/>
    <cellStyle name="Trial 2 6 7 2 5" xfId="38410" xr:uid="{00000000-0005-0000-0000-00001B960000}"/>
    <cellStyle name="Trial 2 6 7 2 6" xfId="38411" xr:uid="{00000000-0005-0000-0000-00001C960000}"/>
    <cellStyle name="Trial 2 6 7 2 7" xfId="38412" xr:uid="{00000000-0005-0000-0000-00001D960000}"/>
    <cellStyle name="Trial 2 6 7 2 8" xfId="38413" xr:uid="{00000000-0005-0000-0000-00001E960000}"/>
    <cellStyle name="Trial 2 6 7 2 9" xfId="38414" xr:uid="{00000000-0005-0000-0000-00001F960000}"/>
    <cellStyle name="Trial 2 6 7 3" xfId="38415" xr:uid="{00000000-0005-0000-0000-000020960000}"/>
    <cellStyle name="Trial 2 6 7 3 2" xfId="38416" xr:uid="{00000000-0005-0000-0000-000021960000}"/>
    <cellStyle name="Trial 2 6 7 3 2 2" xfId="38417" xr:uid="{00000000-0005-0000-0000-000022960000}"/>
    <cellStyle name="Trial 2 6 7 3 2 3" xfId="38418" xr:uid="{00000000-0005-0000-0000-000023960000}"/>
    <cellStyle name="Trial 2 6 7 3 2 4" xfId="38419" xr:uid="{00000000-0005-0000-0000-000024960000}"/>
    <cellStyle name="Trial 2 6 7 3 2 5" xfId="38420" xr:uid="{00000000-0005-0000-0000-000025960000}"/>
    <cellStyle name="Trial 2 6 7 3 2 6" xfId="38421" xr:uid="{00000000-0005-0000-0000-000026960000}"/>
    <cellStyle name="Trial 2 6 7 3 3" xfId="38422" xr:uid="{00000000-0005-0000-0000-000027960000}"/>
    <cellStyle name="Trial 2 6 7 3 4" xfId="38423" xr:uid="{00000000-0005-0000-0000-000028960000}"/>
    <cellStyle name="Trial 2 6 7 3 5" xfId="38424" xr:uid="{00000000-0005-0000-0000-000029960000}"/>
    <cellStyle name="Trial 2 6 7 3 6" xfId="38425" xr:uid="{00000000-0005-0000-0000-00002A960000}"/>
    <cellStyle name="Trial 2 6 7 3 7" xfId="38426" xr:uid="{00000000-0005-0000-0000-00002B960000}"/>
    <cellStyle name="Trial 2 6 7 3 8" xfId="38427" xr:uid="{00000000-0005-0000-0000-00002C960000}"/>
    <cellStyle name="Trial 2 6 7 3 9" xfId="38428" xr:uid="{00000000-0005-0000-0000-00002D960000}"/>
    <cellStyle name="Trial 2 6 7 4" xfId="38429" xr:uid="{00000000-0005-0000-0000-00002E960000}"/>
    <cellStyle name="Trial 2 6 7 4 2" xfId="38430" xr:uid="{00000000-0005-0000-0000-00002F960000}"/>
    <cellStyle name="Trial 2 6 7 4 3" xfId="38431" xr:uid="{00000000-0005-0000-0000-000030960000}"/>
    <cellStyle name="Trial 2 6 7 4 4" xfId="38432" xr:uid="{00000000-0005-0000-0000-000031960000}"/>
    <cellStyle name="Trial 2 6 7 4 5" xfId="38433" xr:uid="{00000000-0005-0000-0000-000032960000}"/>
    <cellStyle name="Trial 2 6 7 4 6" xfId="38434" xr:uid="{00000000-0005-0000-0000-000033960000}"/>
    <cellStyle name="Trial 2 6 7 4 7" xfId="38435" xr:uid="{00000000-0005-0000-0000-000034960000}"/>
    <cellStyle name="Trial 2 6 7 4 8" xfId="38436" xr:uid="{00000000-0005-0000-0000-000035960000}"/>
    <cellStyle name="Trial 2 6 7 5" xfId="38437" xr:uid="{00000000-0005-0000-0000-000036960000}"/>
    <cellStyle name="Trial 2 6 7 5 2" xfId="38438" xr:uid="{00000000-0005-0000-0000-000037960000}"/>
    <cellStyle name="Trial 2 6 7 5 3" xfId="38439" xr:uid="{00000000-0005-0000-0000-000038960000}"/>
    <cellStyle name="Trial 2 6 7 5 4" xfId="38440" xr:uid="{00000000-0005-0000-0000-000039960000}"/>
    <cellStyle name="Trial 2 6 7 5 5" xfId="38441" xr:uid="{00000000-0005-0000-0000-00003A960000}"/>
    <cellStyle name="Trial 2 6 7 5 6" xfId="38442" xr:uid="{00000000-0005-0000-0000-00003B960000}"/>
    <cellStyle name="Trial 2 6 7 6" xfId="38443" xr:uid="{00000000-0005-0000-0000-00003C960000}"/>
    <cellStyle name="Trial 2 6 7 7" xfId="38444" xr:uid="{00000000-0005-0000-0000-00003D960000}"/>
    <cellStyle name="Trial 2 6 7 8" xfId="38445" xr:uid="{00000000-0005-0000-0000-00003E960000}"/>
    <cellStyle name="Trial 2 6 7 9" xfId="38446" xr:uid="{00000000-0005-0000-0000-00003F960000}"/>
    <cellStyle name="Trial 2 6 8" xfId="38447" xr:uid="{00000000-0005-0000-0000-000040960000}"/>
    <cellStyle name="Trial 2 6 8 10" xfId="38448" xr:uid="{00000000-0005-0000-0000-000041960000}"/>
    <cellStyle name="Trial 2 6 8 11" xfId="38449" xr:uid="{00000000-0005-0000-0000-000042960000}"/>
    <cellStyle name="Trial 2 6 8 2" xfId="38450" xr:uid="{00000000-0005-0000-0000-000043960000}"/>
    <cellStyle name="Trial 2 6 8 2 10" xfId="38451" xr:uid="{00000000-0005-0000-0000-000044960000}"/>
    <cellStyle name="Trial 2 6 8 2 2" xfId="38452" xr:uid="{00000000-0005-0000-0000-000045960000}"/>
    <cellStyle name="Trial 2 6 8 2 2 2" xfId="38453" xr:uid="{00000000-0005-0000-0000-000046960000}"/>
    <cellStyle name="Trial 2 6 8 2 2 3" xfId="38454" xr:uid="{00000000-0005-0000-0000-000047960000}"/>
    <cellStyle name="Trial 2 6 8 2 2 4" xfId="38455" xr:uid="{00000000-0005-0000-0000-000048960000}"/>
    <cellStyle name="Trial 2 6 8 2 2 5" xfId="38456" xr:uid="{00000000-0005-0000-0000-000049960000}"/>
    <cellStyle name="Trial 2 6 8 2 2 6" xfId="38457" xr:uid="{00000000-0005-0000-0000-00004A960000}"/>
    <cellStyle name="Trial 2 6 8 2 3" xfId="38458" xr:uid="{00000000-0005-0000-0000-00004B960000}"/>
    <cellStyle name="Trial 2 6 8 2 3 2" xfId="38459" xr:uid="{00000000-0005-0000-0000-00004C960000}"/>
    <cellStyle name="Trial 2 6 8 2 3 3" xfId="38460" xr:uid="{00000000-0005-0000-0000-00004D960000}"/>
    <cellStyle name="Trial 2 6 8 2 3 4" xfId="38461" xr:uid="{00000000-0005-0000-0000-00004E960000}"/>
    <cellStyle name="Trial 2 6 8 2 3 5" xfId="38462" xr:uid="{00000000-0005-0000-0000-00004F960000}"/>
    <cellStyle name="Trial 2 6 8 2 3 6" xfId="38463" xr:uid="{00000000-0005-0000-0000-000050960000}"/>
    <cellStyle name="Trial 2 6 8 2 4" xfId="38464" xr:uid="{00000000-0005-0000-0000-000051960000}"/>
    <cellStyle name="Trial 2 6 8 2 5" xfId="38465" xr:uid="{00000000-0005-0000-0000-000052960000}"/>
    <cellStyle name="Trial 2 6 8 2 6" xfId="38466" xr:uid="{00000000-0005-0000-0000-000053960000}"/>
    <cellStyle name="Trial 2 6 8 2 7" xfId="38467" xr:uid="{00000000-0005-0000-0000-000054960000}"/>
    <cellStyle name="Trial 2 6 8 2 8" xfId="38468" xr:uid="{00000000-0005-0000-0000-000055960000}"/>
    <cellStyle name="Trial 2 6 8 2 9" xfId="38469" xr:uid="{00000000-0005-0000-0000-000056960000}"/>
    <cellStyle name="Trial 2 6 8 3" xfId="38470" xr:uid="{00000000-0005-0000-0000-000057960000}"/>
    <cellStyle name="Trial 2 6 8 3 2" xfId="38471" xr:uid="{00000000-0005-0000-0000-000058960000}"/>
    <cellStyle name="Trial 2 6 8 3 2 2" xfId="38472" xr:uid="{00000000-0005-0000-0000-000059960000}"/>
    <cellStyle name="Trial 2 6 8 3 2 3" xfId="38473" xr:uid="{00000000-0005-0000-0000-00005A960000}"/>
    <cellStyle name="Trial 2 6 8 3 2 4" xfId="38474" xr:uid="{00000000-0005-0000-0000-00005B960000}"/>
    <cellStyle name="Trial 2 6 8 3 2 5" xfId="38475" xr:uid="{00000000-0005-0000-0000-00005C960000}"/>
    <cellStyle name="Trial 2 6 8 3 2 6" xfId="38476" xr:uid="{00000000-0005-0000-0000-00005D960000}"/>
    <cellStyle name="Trial 2 6 8 3 3" xfId="38477" xr:uid="{00000000-0005-0000-0000-00005E960000}"/>
    <cellStyle name="Trial 2 6 8 3 4" xfId="38478" xr:uid="{00000000-0005-0000-0000-00005F960000}"/>
    <cellStyle name="Trial 2 6 8 3 5" xfId="38479" xr:uid="{00000000-0005-0000-0000-000060960000}"/>
    <cellStyle name="Trial 2 6 8 3 6" xfId="38480" xr:uid="{00000000-0005-0000-0000-000061960000}"/>
    <cellStyle name="Trial 2 6 8 3 7" xfId="38481" xr:uid="{00000000-0005-0000-0000-000062960000}"/>
    <cellStyle name="Trial 2 6 8 3 8" xfId="38482" xr:uid="{00000000-0005-0000-0000-000063960000}"/>
    <cellStyle name="Trial 2 6 8 3 9" xfId="38483" xr:uid="{00000000-0005-0000-0000-000064960000}"/>
    <cellStyle name="Trial 2 6 8 4" xfId="38484" xr:uid="{00000000-0005-0000-0000-000065960000}"/>
    <cellStyle name="Trial 2 6 8 4 2" xfId="38485" xr:uid="{00000000-0005-0000-0000-000066960000}"/>
    <cellStyle name="Trial 2 6 8 4 3" xfId="38486" xr:uid="{00000000-0005-0000-0000-000067960000}"/>
    <cellStyle name="Trial 2 6 8 4 4" xfId="38487" xr:uid="{00000000-0005-0000-0000-000068960000}"/>
    <cellStyle name="Trial 2 6 8 4 5" xfId="38488" xr:uid="{00000000-0005-0000-0000-000069960000}"/>
    <cellStyle name="Trial 2 6 8 4 6" xfId="38489" xr:uid="{00000000-0005-0000-0000-00006A960000}"/>
    <cellStyle name="Trial 2 6 8 4 7" xfId="38490" xr:uid="{00000000-0005-0000-0000-00006B960000}"/>
    <cellStyle name="Trial 2 6 8 4 8" xfId="38491" xr:uid="{00000000-0005-0000-0000-00006C960000}"/>
    <cellStyle name="Trial 2 6 8 5" xfId="38492" xr:uid="{00000000-0005-0000-0000-00006D960000}"/>
    <cellStyle name="Trial 2 6 8 6" xfId="38493" xr:uid="{00000000-0005-0000-0000-00006E960000}"/>
    <cellStyle name="Trial 2 6 8 7" xfId="38494" xr:uid="{00000000-0005-0000-0000-00006F960000}"/>
    <cellStyle name="Trial 2 6 8 8" xfId="38495" xr:uid="{00000000-0005-0000-0000-000070960000}"/>
    <cellStyle name="Trial 2 6 8 9" xfId="38496" xr:uid="{00000000-0005-0000-0000-000071960000}"/>
    <cellStyle name="Trial 2 6 9" xfId="38497" xr:uid="{00000000-0005-0000-0000-000072960000}"/>
    <cellStyle name="Trial 2 6 9 10" xfId="38498" xr:uid="{00000000-0005-0000-0000-000073960000}"/>
    <cellStyle name="Trial 2 6 9 11" xfId="38499" xr:uid="{00000000-0005-0000-0000-000074960000}"/>
    <cellStyle name="Trial 2 6 9 2" xfId="38500" xr:uid="{00000000-0005-0000-0000-000075960000}"/>
    <cellStyle name="Trial 2 6 9 2 10" xfId="38501" xr:uid="{00000000-0005-0000-0000-000076960000}"/>
    <cellStyle name="Trial 2 6 9 2 2" xfId="38502" xr:uid="{00000000-0005-0000-0000-000077960000}"/>
    <cellStyle name="Trial 2 6 9 2 2 2" xfId="38503" xr:uid="{00000000-0005-0000-0000-000078960000}"/>
    <cellStyle name="Trial 2 6 9 2 2 3" xfId="38504" xr:uid="{00000000-0005-0000-0000-000079960000}"/>
    <cellStyle name="Trial 2 6 9 2 2 4" xfId="38505" xr:uid="{00000000-0005-0000-0000-00007A960000}"/>
    <cellStyle name="Trial 2 6 9 2 2 5" xfId="38506" xr:uid="{00000000-0005-0000-0000-00007B960000}"/>
    <cellStyle name="Trial 2 6 9 2 2 6" xfId="38507" xr:uid="{00000000-0005-0000-0000-00007C960000}"/>
    <cellStyle name="Trial 2 6 9 2 3" xfId="38508" xr:uid="{00000000-0005-0000-0000-00007D960000}"/>
    <cellStyle name="Trial 2 6 9 2 3 2" xfId="38509" xr:uid="{00000000-0005-0000-0000-00007E960000}"/>
    <cellStyle name="Trial 2 6 9 2 3 3" xfId="38510" xr:uid="{00000000-0005-0000-0000-00007F960000}"/>
    <cellStyle name="Trial 2 6 9 2 3 4" xfId="38511" xr:uid="{00000000-0005-0000-0000-000080960000}"/>
    <cellStyle name="Trial 2 6 9 2 3 5" xfId="38512" xr:uid="{00000000-0005-0000-0000-000081960000}"/>
    <cellStyle name="Trial 2 6 9 2 3 6" xfId="38513" xr:uid="{00000000-0005-0000-0000-000082960000}"/>
    <cellStyle name="Trial 2 6 9 2 4" xfId="38514" xr:uid="{00000000-0005-0000-0000-000083960000}"/>
    <cellStyle name="Trial 2 6 9 2 5" xfId="38515" xr:uid="{00000000-0005-0000-0000-000084960000}"/>
    <cellStyle name="Trial 2 6 9 2 6" xfId="38516" xr:uid="{00000000-0005-0000-0000-000085960000}"/>
    <cellStyle name="Trial 2 6 9 2 7" xfId="38517" xr:uid="{00000000-0005-0000-0000-000086960000}"/>
    <cellStyle name="Trial 2 6 9 2 8" xfId="38518" xr:uid="{00000000-0005-0000-0000-000087960000}"/>
    <cellStyle name="Trial 2 6 9 2 9" xfId="38519" xr:uid="{00000000-0005-0000-0000-000088960000}"/>
    <cellStyle name="Trial 2 6 9 3" xfId="38520" xr:uid="{00000000-0005-0000-0000-000089960000}"/>
    <cellStyle name="Trial 2 6 9 3 2" xfId="38521" xr:uid="{00000000-0005-0000-0000-00008A960000}"/>
    <cellStyle name="Trial 2 6 9 3 3" xfId="38522" xr:uid="{00000000-0005-0000-0000-00008B960000}"/>
    <cellStyle name="Trial 2 6 9 3 4" xfId="38523" xr:uid="{00000000-0005-0000-0000-00008C960000}"/>
    <cellStyle name="Trial 2 6 9 3 5" xfId="38524" xr:uid="{00000000-0005-0000-0000-00008D960000}"/>
    <cellStyle name="Trial 2 6 9 3 6" xfId="38525" xr:uid="{00000000-0005-0000-0000-00008E960000}"/>
    <cellStyle name="Trial 2 6 9 3 7" xfId="38526" xr:uid="{00000000-0005-0000-0000-00008F960000}"/>
    <cellStyle name="Trial 2 6 9 3 8" xfId="38527" xr:uid="{00000000-0005-0000-0000-000090960000}"/>
    <cellStyle name="Trial 2 6 9 3 9" xfId="38528" xr:uid="{00000000-0005-0000-0000-000091960000}"/>
    <cellStyle name="Trial 2 6 9 4" xfId="38529" xr:uid="{00000000-0005-0000-0000-000092960000}"/>
    <cellStyle name="Trial 2 6 9 4 2" xfId="38530" xr:uid="{00000000-0005-0000-0000-000093960000}"/>
    <cellStyle name="Trial 2 6 9 4 3" xfId="38531" xr:uid="{00000000-0005-0000-0000-000094960000}"/>
    <cellStyle name="Trial 2 6 9 4 4" xfId="38532" xr:uid="{00000000-0005-0000-0000-000095960000}"/>
    <cellStyle name="Trial 2 6 9 4 5" xfId="38533" xr:uid="{00000000-0005-0000-0000-000096960000}"/>
    <cellStyle name="Trial 2 6 9 4 6" xfId="38534" xr:uid="{00000000-0005-0000-0000-000097960000}"/>
    <cellStyle name="Trial 2 6 9 4 7" xfId="38535" xr:uid="{00000000-0005-0000-0000-000098960000}"/>
    <cellStyle name="Trial 2 6 9 4 8" xfId="38536" xr:uid="{00000000-0005-0000-0000-000099960000}"/>
    <cellStyle name="Trial 2 6 9 5" xfId="38537" xr:uid="{00000000-0005-0000-0000-00009A960000}"/>
    <cellStyle name="Trial 2 6 9 6" xfId="38538" xr:uid="{00000000-0005-0000-0000-00009B960000}"/>
    <cellStyle name="Trial 2 6 9 7" xfId="38539" xr:uid="{00000000-0005-0000-0000-00009C960000}"/>
    <cellStyle name="Trial 2 6 9 8" xfId="38540" xr:uid="{00000000-0005-0000-0000-00009D960000}"/>
    <cellStyle name="Trial 2 6 9 9" xfId="38541" xr:uid="{00000000-0005-0000-0000-00009E960000}"/>
    <cellStyle name="Trial 2 7" xfId="38542" xr:uid="{00000000-0005-0000-0000-00009F960000}"/>
    <cellStyle name="Trial 2 7 10" xfId="38543" xr:uid="{00000000-0005-0000-0000-0000A0960000}"/>
    <cellStyle name="Trial 2 7 10 10" xfId="38544" xr:uid="{00000000-0005-0000-0000-0000A1960000}"/>
    <cellStyle name="Trial 2 7 10 11" xfId="38545" xr:uid="{00000000-0005-0000-0000-0000A2960000}"/>
    <cellStyle name="Trial 2 7 10 2" xfId="38546" xr:uid="{00000000-0005-0000-0000-0000A3960000}"/>
    <cellStyle name="Trial 2 7 10 2 10" xfId="38547" xr:uid="{00000000-0005-0000-0000-0000A4960000}"/>
    <cellStyle name="Trial 2 7 10 2 2" xfId="38548" xr:uid="{00000000-0005-0000-0000-0000A5960000}"/>
    <cellStyle name="Trial 2 7 10 2 2 2" xfId="38549" xr:uid="{00000000-0005-0000-0000-0000A6960000}"/>
    <cellStyle name="Trial 2 7 10 2 2 3" xfId="38550" xr:uid="{00000000-0005-0000-0000-0000A7960000}"/>
    <cellStyle name="Trial 2 7 10 2 2 4" xfId="38551" xr:uid="{00000000-0005-0000-0000-0000A8960000}"/>
    <cellStyle name="Trial 2 7 10 2 2 5" xfId="38552" xr:uid="{00000000-0005-0000-0000-0000A9960000}"/>
    <cellStyle name="Trial 2 7 10 2 2 6" xfId="38553" xr:uid="{00000000-0005-0000-0000-0000AA960000}"/>
    <cellStyle name="Trial 2 7 10 2 3" xfId="38554" xr:uid="{00000000-0005-0000-0000-0000AB960000}"/>
    <cellStyle name="Trial 2 7 10 2 3 2" xfId="38555" xr:uid="{00000000-0005-0000-0000-0000AC960000}"/>
    <cellStyle name="Trial 2 7 10 2 3 3" xfId="38556" xr:uid="{00000000-0005-0000-0000-0000AD960000}"/>
    <cellStyle name="Trial 2 7 10 2 3 4" xfId="38557" xr:uid="{00000000-0005-0000-0000-0000AE960000}"/>
    <cellStyle name="Trial 2 7 10 2 3 5" xfId="38558" xr:uid="{00000000-0005-0000-0000-0000AF960000}"/>
    <cellStyle name="Trial 2 7 10 2 3 6" xfId="38559" xr:uid="{00000000-0005-0000-0000-0000B0960000}"/>
    <cellStyle name="Trial 2 7 10 2 4" xfId="38560" xr:uid="{00000000-0005-0000-0000-0000B1960000}"/>
    <cellStyle name="Trial 2 7 10 2 5" xfId="38561" xr:uid="{00000000-0005-0000-0000-0000B2960000}"/>
    <cellStyle name="Trial 2 7 10 2 6" xfId="38562" xr:uid="{00000000-0005-0000-0000-0000B3960000}"/>
    <cellStyle name="Trial 2 7 10 2 7" xfId="38563" xr:uid="{00000000-0005-0000-0000-0000B4960000}"/>
    <cellStyle name="Trial 2 7 10 2 8" xfId="38564" xr:uid="{00000000-0005-0000-0000-0000B5960000}"/>
    <cellStyle name="Trial 2 7 10 2 9" xfId="38565" xr:uid="{00000000-0005-0000-0000-0000B6960000}"/>
    <cellStyle name="Trial 2 7 10 3" xfId="38566" xr:uid="{00000000-0005-0000-0000-0000B7960000}"/>
    <cellStyle name="Trial 2 7 10 3 2" xfId="38567" xr:uid="{00000000-0005-0000-0000-0000B8960000}"/>
    <cellStyle name="Trial 2 7 10 3 3" xfId="38568" xr:uid="{00000000-0005-0000-0000-0000B9960000}"/>
    <cellStyle name="Trial 2 7 10 3 4" xfId="38569" xr:uid="{00000000-0005-0000-0000-0000BA960000}"/>
    <cellStyle name="Trial 2 7 10 3 5" xfId="38570" xr:uid="{00000000-0005-0000-0000-0000BB960000}"/>
    <cellStyle name="Trial 2 7 10 3 6" xfId="38571" xr:uid="{00000000-0005-0000-0000-0000BC960000}"/>
    <cellStyle name="Trial 2 7 10 3 7" xfId="38572" xr:uid="{00000000-0005-0000-0000-0000BD960000}"/>
    <cellStyle name="Trial 2 7 10 3 8" xfId="38573" xr:uid="{00000000-0005-0000-0000-0000BE960000}"/>
    <cellStyle name="Trial 2 7 10 3 9" xfId="38574" xr:uid="{00000000-0005-0000-0000-0000BF960000}"/>
    <cellStyle name="Trial 2 7 10 4" xfId="38575" xr:uid="{00000000-0005-0000-0000-0000C0960000}"/>
    <cellStyle name="Trial 2 7 10 4 2" xfId="38576" xr:uid="{00000000-0005-0000-0000-0000C1960000}"/>
    <cellStyle name="Trial 2 7 10 4 3" xfId="38577" xr:uid="{00000000-0005-0000-0000-0000C2960000}"/>
    <cellStyle name="Trial 2 7 10 4 4" xfId="38578" xr:uid="{00000000-0005-0000-0000-0000C3960000}"/>
    <cellStyle name="Trial 2 7 10 4 5" xfId="38579" xr:uid="{00000000-0005-0000-0000-0000C4960000}"/>
    <cellStyle name="Trial 2 7 10 4 6" xfId="38580" xr:uid="{00000000-0005-0000-0000-0000C5960000}"/>
    <cellStyle name="Trial 2 7 10 4 7" xfId="38581" xr:uid="{00000000-0005-0000-0000-0000C6960000}"/>
    <cellStyle name="Trial 2 7 10 4 8" xfId="38582" xr:uid="{00000000-0005-0000-0000-0000C7960000}"/>
    <cellStyle name="Trial 2 7 10 5" xfId="38583" xr:uid="{00000000-0005-0000-0000-0000C8960000}"/>
    <cellStyle name="Trial 2 7 10 6" xfId="38584" xr:uid="{00000000-0005-0000-0000-0000C9960000}"/>
    <cellStyle name="Trial 2 7 10 7" xfId="38585" xr:uid="{00000000-0005-0000-0000-0000CA960000}"/>
    <cellStyle name="Trial 2 7 10 8" xfId="38586" xr:uid="{00000000-0005-0000-0000-0000CB960000}"/>
    <cellStyle name="Trial 2 7 10 9" xfId="38587" xr:uid="{00000000-0005-0000-0000-0000CC960000}"/>
    <cellStyle name="Trial 2 7 11" xfId="38588" xr:uid="{00000000-0005-0000-0000-0000CD960000}"/>
    <cellStyle name="Trial 2 7 11 10" xfId="38589" xr:uid="{00000000-0005-0000-0000-0000CE960000}"/>
    <cellStyle name="Trial 2 7 11 11" xfId="38590" xr:uid="{00000000-0005-0000-0000-0000CF960000}"/>
    <cellStyle name="Trial 2 7 11 2" xfId="38591" xr:uid="{00000000-0005-0000-0000-0000D0960000}"/>
    <cellStyle name="Trial 2 7 11 2 10" xfId="38592" xr:uid="{00000000-0005-0000-0000-0000D1960000}"/>
    <cellStyle name="Trial 2 7 11 2 2" xfId="38593" xr:uid="{00000000-0005-0000-0000-0000D2960000}"/>
    <cellStyle name="Trial 2 7 11 2 3" xfId="38594" xr:uid="{00000000-0005-0000-0000-0000D3960000}"/>
    <cellStyle name="Trial 2 7 11 2 4" xfId="38595" xr:uid="{00000000-0005-0000-0000-0000D4960000}"/>
    <cellStyle name="Trial 2 7 11 2 5" xfId="38596" xr:uid="{00000000-0005-0000-0000-0000D5960000}"/>
    <cellStyle name="Trial 2 7 11 2 6" xfId="38597" xr:uid="{00000000-0005-0000-0000-0000D6960000}"/>
    <cellStyle name="Trial 2 7 11 2 7" xfId="38598" xr:uid="{00000000-0005-0000-0000-0000D7960000}"/>
    <cellStyle name="Trial 2 7 11 2 8" xfId="38599" xr:uid="{00000000-0005-0000-0000-0000D8960000}"/>
    <cellStyle name="Trial 2 7 11 2 9" xfId="38600" xr:uid="{00000000-0005-0000-0000-0000D9960000}"/>
    <cellStyle name="Trial 2 7 11 3" xfId="38601" xr:uid="{00000000-0005-0000-0000-0000DA960000}"/>
    <cellStyle name="Trial 2 7 11 3 2" xfId="38602" xr:uid="{00000000-0005-0000-0000-0000DB960000}"/>
    <cellStyle name="Trial 2 7 11 3 3" xfId="38603" xr:uid="{00000000-0005-0000-0000-0000DC960000}"/>
    <cellStyle name="Trial 2 7 11 3 4" xfId="38604" xr:uid="{00000000-0005-0000-0000-0000DD960000}"/>
    <cellStyle name="Trial 2 7 11 3 5" xfId="38605" xr:uid="{00000000-0005-0000-0000-0000DE960000}"/>
    <cellStyle name="Trial 2 7 11 3 6" xfId="38606" xr:uid="{00000000-0005-0000-0000-0000DF960000}"/>
    <cellStyle name="Trial 2 7 11 4" xfId="38607" xr:uid="{00000000-0005-0000-0000-0000E0960000}"/>
    <cellStyle name="Trial 2 7 11 5" xfId="38608" xr:uid="{00000000-0005-0000-0000-0000E1960000}"/>
    <cellStyle name="Trial 2 7 11 6" xfId="38609" xr:uid="{00000000-0005-0000-0000-0000E2960000}"/>
    <cellStyle name="Trial 2 7 11 7" xfId="38610" xr:uid="{00000000-0005-0000-0000-0000E3960000}"/>
    <cellStyle name="Trial 2 7 11 8" xfId="38611" xr:uid="{00000000-0005-0000-0000-0000E4960000}"/>
    <cellStyle name="Trial 2 7 11 9" xfId="38612" xr:uid="{00000000-0005-0000-0000-0000E5960000}"/>
    <cellStyle name="Trial 2 7 12" xfId="38613" xr:uid="{00000000-0005-0000-0000-0000E6960000}"/>
    <cellStyle name="Trial 2 7 12 10" xfId="38614" xr:uid="{00000000-0005-0000-0000-0000E7960000}"/>
    <cellStyle name="Trial 2 7 12 11" xfId="38615" xr:uid="{00000000-0005-0000-0000-0000E8960000}"/>
    <cellStyle name="Trial 2 7 12 2" xfId="38616" xr:uid="{00000000-0005-0000-0000-0000E9960000}"/>
    <cellStyle name="Trial 2 7 12 2 10" xfId="38617" xr:uid="{00000000-0005-0000-0000-0000EA960000}"/>
    <cellStyle name="Trial 2 7 12 2 2" xfId="38618" xr:uid="{00000000-0005-0000-0000-0000EB960000}"/>
    <cellStyle name="Trial 2 7 12 2 3" xfId="38619" xr:uid="{00000000-0005-0000-0000-0000EC960000}"/>
    <cellStyle name="Trial 2 7 12 2 4" xfId="38620" xr:uid="{00000000-0005-0000-0000-0000ED960000}"/>
    <cellStyle name="Trial 2 7 12 2 5" xfId="38621" xr:uid="{00000000-0005-0000-0000-0000EE960000}"/>
    <cellStyle name="Trial 2 7 12 2 6" xfId="38622" xr:uid="{00000000-0005-0000-0000-0000EF960000}"/>
    <cellStyle name="Trial 2 7 12 2 7" xfId="38623" xr:uid="{00000000-0005-0000-0000-0000F0960000}"/>
    <cellStyle name="Trial 2 7 12 2 8" xfId="38624" xr:uid="{00000000-0005-0000-0000-0000F1960000}"/>
    <cellStyle name="Trial 2 7 12 2 9" xfId="38625" xr:uid="{00000000-0005-0000-0000-0000F2960000}"/>
    <cellStyle name="Trial 2 7 12 3" xfId="38626" xr:uid="{00000000-0005-0000-0000-0000F3960000}"/>
    <cellStyle name="Trial 2 7 12 3 2" xfId="38627" xr:uid="{00000000-0005-0000-0000-0000F4960000}"/>
    <cellStyle name="Trial 2 7 12 3 3" xfId="38628" xr:uid="{00000000-0005-0000-0000-0000F5960000}"/>
    <cellStyle name="Trial 2 7 12 3 4" xfId="38629" xr:uid="{00000000-0005-0000-0000-0000F6960000}"/>
    <cellStyle name="Trial 2 7 12 3 5" xfId="38630" xr:uid="{00000000-0005-0000-0000-0000F7960000}"/>
    <cellStyle name="Trial 2 7 12 3 6" xfId="38631" xr:uid="{00000000-0005-0000-0000-0000F8960000}"/>
    <cellStyle name="Trial 2 7 12 4" xfId="38632" xr:uid="{00000000-0005-0000-0000-0000F9960000}"/>
    <cellStyle name="Trial 2 7 12 5" xfId="38633" xr:uid="{00000000-0005-0000-0000-0000FA960000}"/>
    <cellStyle name="Trial 2 7 12 6" xfId="38634" xr:uid="{00000000-0005-0000-0000-0000FB960000}"/>
    <cellStyle name="Trial 2 7 12 7" xfId="38635" xr:uid="{00000000-0005-0000-0000-0000FC960000}"/>
    <cellStyle name="Trial 2 7 12 8" xfId="38636" xr:uid="{00000000-0005-0000-0000-0000FD960000}"/>
    <cellStyle name="Trial 2 7 12 9" xfId="38637" xr:uid="{00000000-0005-0000-0000-0000FE960000}"/>
    <cellStyle name="Trial 2 7 13" xfId="38638" xr:uid="{00000000-0005-0000-0000-0000FF960000}"/>
    <cellStyle name="Trial 2 7 13 10" xfId="38639" xr:uid="{00000000-0005-0000-0000-000000970000}"/>
    <cellStyle name="Trial 2 7 13 11" xfId="38640" xr:uid="{00000000-0005-0000-0000-000001970000}"/>
    <cellStyle name="Trial 2 7 13 2" xfId="38641" xr:uid="{00000000-0005-0000-0000-000002970000}"/>
    <cellStyle name="Trial 2 7 13 2 10" xfId="38642" xr:uid="{00000000-0005-0000-0000-000003970000}"/>
    <cellStyle name="Trial 2 7 13 2 2" xfId="38643" xr:uid="{00000000-0005-0000-0000-000004970000}"/>
    <cellStyle name="Trial 2 7 13 2 3" xfId="38644" xr:uid="{00000000-0005-0000-0000-000005970000}"/>
    <cellStyle name="Trial 2 7 13 2 4" xfId="38645" xr:uid="{00000000-0005-0000-0000-000006970000}"/>
    <cellStyle name="Trial 2 7 13 2 5" xfId="38646" xr:uid="{00000000-0005-0000-0000-000007970000}"/>
    <cellStyle name="Trial 2 7 13 2 6" xfId="38647" xr:uid="{00000000-0005-0000-0000-000008970000}"/>
    <cellStyle name="Trial 2 7 13 2 7" xfId="38648" xr:uid="{00000000-0005-0000-0000-000009970000}"/>
    <cellStyle name="Trial 2 7 13 2 8" xfId="38649" xr:uid="{00000000-0005-0000-0000-00000A970000}"/>
    <cellStyle name="Trial 2 7 13 2 9" xfId="38650" xr:uid="{00000000-0005-0000-0000-00000B970000}"/>
    <cellStyle name="Trial 2 7 13 3" xfId="38651" xr:uid="{00000000-0005-0000-0000-00000C970000}"/>
    <cellStyle name="Trial 2 7 13 3 2" xfId="38652" xr:uid="{00000000-0005-0000-0000-00000D970000}"/>
    <cellStyle name="Trial 2 7 13 4" xfId="38653" xr:uid="{00000000-0005-0000-0000-00000E970000}"/>
    <cellStyle name="Trial 2 7 13 5" xfId="38654" xr:uid="{00000000-0005-0000-0000-00000F970000}"/>
    <cellStyle name="Trial 2 7 13 6" xfId="38655" xr:uid="{00000000-0005-0000-0000-000010970000}"/>
    <cellStyle name="Trial 2 7 13 7" xfId="38656" xr:uid="{00000000-0005-0000-0000-000011970000}"/>
    <cellStyle name="Trial 2 7 13 8" xfId="38657" xr:uid="{00000000-0005-0000-0000-000012970000}"/>
    <cellStyle name="Trial 2 7 13 9" xfId="38658" xr:uid="{00000000-0005-0000-0000-000013970000}"/>
    <cellStyle name="Trial 2 7 14" xfId="38659" xr:uid="{00000000-0005-0000-0000-000014970000}"/>
    <cellStyle name="Trial 2 7 14 10" xfId="38660" xr:uid="{00000000-0005-0000-0000-000015970000}"/>
    <cellStyle name="Trial 2 7 14 11" xfId="38661" xr:uid="{00000000-0005-0000-0000-000016970000}"/>
    <cellStyle name="Trial 2 7 14 2" xfId="38662" xr:uid="{00000000-0005-0000-0000-000017970000}"/>
    <cellStyle name="Trial 2 7 14 2 10" xfId="38663" xr:uid="{00000000-0005-0000-0000-000018970000}"/>
    <cellStyle name="Trial 2 7 14 2 2" xfId="38664" xr:uid="{00000000-0005-0000-0000-000019970000}"/>
    <cellStyle name="Trial 2 7 14 2 3" xfId="38665" xr:uid="{00000000-0005-0000-0000-00001A970000}"/>
    <cellStyle name="Trial 2 7 14 2 4" xfId="38666" xr:uid="{00000000-0005-0000-0000-00001B970000}"/>
    <cellStyle name="Trial 2 7 14 2 5" xfId="38667" xr:uid="{00000000-0005-0000-0000-00001C970000}"/>
    <cellStyle name="Trial 2 7 14 2 6" xfId="38668" xr:uid="{00000000-0005-0000-0000-00001D970000}"/>
    <cellStyle name="Trial 2 7 14 2 7" xfId="38669" xr:uid="{00000000-0005-0000-0000-00001E970000}"/>
    <cellStyle name="Trial 2 7 14 2 8" xfId="38670" xr:uid="{00000000-0005-0000-0000-00001F970000}"/>
    <cellStyle name="Trial 2 7 14 2 9" xfId="38671" xr:uid="{00000000-0005-0000-0000-000020970000}"/>
    <cellStyle name="Trial 2 7 14 3" xfId="38672" xr:uid="{00000000-0005-0000-0000-000021970000}"/>
    <cellStyle name="Trial 2 7 14 3 2" xfId="38673" xr:uid="{00000000-0005-0000-0000-000022970000}"/>
    <cellStyle name="Trial 2 7 14 4" xfId="38674" xr:uid="{00000000-0005-0000-0000-000023970000}"/>
    <cellStyle name="Trial 2 7 14 5" xfId="38675" xr:uid="{00000000-0005-0000-0000-000024970000}"/>
    <cellStyle name="Trial 2 7 14 6" xfId="38676" xr:uid="{00000000-0005-0000-0000-000025970000}"/>
    <cellStyle name="Trial 2 7 14 7" xfId="38677" xr:uid="{00000000-0005-0000-0000-000026970000}"/>
    <cellStyle name="Trial 2 7 14 8" xfId="38678" xr:uid="{00000000-0005-0000-0000-000027970000}"/>
    <cellStyle name="Trial 2 7 14 9" xfId="38679" xr:uid="{00000000-0005-0000-0000-000028970000}"/>
    <cellStyle name="Trial 2 7 15" xfId="38680" xr:uid="{00000000-0005-0000-0000-000029970000}"/>
    <cellStyle name="Trial 2 7 15 10" xfId="38681" xr:uid="{00000000-0005-0000-0000-00002A970000}"/>
    <cellStyle name="Trial 2 7 15 11" xfId="38682" xr:uid="{00000000-0005-0000-0000-00002B970000}"/>
    <cellStyle name="Trial 2 7 15 2" xfId="38683" xr:uid="{00000000-0005-0000-0000-00002C970000}"/>
    <cellStyle name="Trial 2 7 15 2 10" xfId="38684" xr:uid="{00000000-0005-0000-0000-00002D970000}"/>
    <cellStyle name="Trial 2 7 15 2 2" xfId="38685" xr:uid="{00000000-0005-0000-0000-00002E970000}"/>
    <cellStyle name="Trial 2 7 15 2 3" xfId="38686" xr:uid="{00000000-0005-0000-0000-00002F970000}"/>
    <cellStyle name="Trial 2 7 15 2 4" xfId="38687" xr:uid="{00000000-0005-0000-0000-000030970000}"/>
    <cellStyle name="Trial 2 7 15 2 5" xfId="38688" xr:uid="{00000000-0005-0000-0000-000031970000}"/>
    <cellStyle name="Trial 2 7 15 2 6" xfId="38689" xr:uid="{00000000-0005-0000-0000-000032970000}"/>
    <cellStyle name="Trial 2 7 15 2 7" xfId="38690" xr:uid="{00000000-0005-0000-0000-000033970000}"/>
    <cellStyle name="Trial 2 7 15 2 8" xfId="38691" xr:uid="{00000000-0005-0000-0000-000034970000}"/>
    <cellStyle name="Trial 2 7 15 2 9" xfId="38692" xr:uid="{00000000-0005-0000-0000-000035970000}"/>
    <cellStyle name="Trial 2 7 15 3" xfId="38693" xr:uid="{00000000-0005-0000-0000-000036970000}"/>
    <cellStyle name="Trial 2 7 15 3 2" xfId="38694" xr:uid="{00000000-0005-0000-0000-000037970000}"/>
    <cellStyle name="Trial 2 7 15 4" xfId="38695" xr:uid="{00000000-0005-0000-0000-000038970000}"/>
    <cellStyle name="Trial 2 7 15 5" xfId="38696" xr:uid="{00000000-0005-0000-0000-000039970000}"/>
    <cellStyle name="Trial 2 7 15 6" xfId="38697" xr:uid="{00000000-0005-0000-0000-00003A970000}"/>
    <cellStyle name="Trial 2 7 15 7" xfId="38698" xr:uid="{00000000-0005-0000-0000-00003B970000}"/>
    <cellStyle name="Trial 2 7 15 8" xfId="38699" xr:uid="{00000000-0005-0000-0000-00003C970000}"/>
    <cellStyle name="Trial 2 7 15 9" xfId="38700" xr:uid="{00000000-0005-0000-0000-00003D970000}"/>
    <cellStyle name="Trial 2 7 16" xfId="38701" xr:uid="{00000000-0005-0000-0000-00003E970000}"/>
    <cellStyle name="Trial 2 7 16 10" xfId="38702" xr:uid="{00000000-0005-0000-0000-00003F970000}"/>
    <cellStyle name="Trial 2 7 16 11" xfId="38703" xr:uid="{00000000-0005-0000-0000-000040970000}"/>
    <cellStyle name="Trial 2 7 16 2" xfId="38704" xr:uid="{00000000-0005-0000-0000-000041970000}"/>
    <cellStyle name="Trial 2 7 16 2 10" xfId="38705" xr:uid="{00000000-0005-0000-0000-000042970000}"/>
    <cellStyle name="Trial 2 7 16 2 2" xfId="38706" xr:uid="{00000000-0005-0000-0000-000043970000}"/>
    <cellStyle name="Trial 2 7 16 2 3" xfId="38707" xr:uid="{00000000-0005-0000-0000-000044970000}"/>
    <cellStyle name="Trial 2 7 16 2 4" xfId="38708" xr:uid="{00000000-0005-0000-0000-000045970000}"/>
    <cellStyle name="Trial 2 7 16 2 5" xfId="38709" xr:uid="{00000000-0005-0000-0000-000046970000}"/>
    <cellStyle name="Trial 2 7 16 2 6" xfId="38710" xr:uid="{00000000-0005-0000-0000-000047970000}"/>
    <cellStyle name="Trial 2 7 16 2 7" xfId="38711" xr:uid="{00000000-0005-0000-0000-000048970000}"/>
    <cellStyle name="Trial 2 7 16 2 8" xfId="38712" xr:uid="{00000000-0005-0000-0000-000049970000}"/>
    <cellStyle name="Trial 2 7 16 2 9" xfId="38713" xr:uid="{00000000-0005-0000-0000-00004A970000}"/>
    <cellStyle name="Trial 2 7 16 3" xfId="38714" xr:uid="{00000000-0005-0000-0000-00004B970000}"/>
    <cellStyle name="Trial 2 7 16 3 2" xfId="38715" xr:uid="{00000000-0005-0000-0000-00004C970000}"/>
    <cellStyle name="Trial 2 7 16 4" xfId="38716" xr:uid="{00000000-0005-0000-0000-00004D970000}"/>
    <cellStyle name="Trial 2 7 16 5" xfId="38717" xr:uid="{00000000-0005-0000-0000-00004E970000}"/>
    <cellStyle name="Trial 2 7 16 6" xfId="38718" xr:uid="{00000000-0005-0000-0000-00004F970000}"/>
    <cellStyle name="Trial 2 7 16 7" xfId="38719" xr:uid="{00000000-0005-0000-0000-000050970000}"/>
    <cellStyle name="Trial 2 7 16 8" xfId="38720" xr:uid="{00000000-0005-0000-0000-000051970000}"/>
    <cellStyle name="Trial 2 7 16 9" xfId="38721" xr:uid="{00000000-0005-0000-0000-000052970000}"/>
    <cellStyle name="Trial 2 7 17" xfId="38722" xr:uid="{00000000-0005-0000-0000-000053970000}"/>
    <cellStyle name="Trial 2 7 17 10" xfId="38723" xr:uid="{00000000-0005-0000-0000-000054970000}"/>
    <cellStyle name="Trial 2 7 17 2" xfId="38724" xr:uid="{00000000-0005-0000-0000-000055970000}"/>
    <cellStyle name="Trial 2 7 17 2 10" xfId="38725" xr:uid="{00000000-0005-0000-0000-000056970000}"/>
    <cellStyle name="Trial 2 7 17 2 2" xfId="38726" xr:uid="{00000000-0005-0000-0000-000057970000}"/>
    <cellStyle name="Trial 2 7 17 2 3" xfId="38727" xr:uid="{00000000-0005-0000-0000-000058970000}"/>
    <cellStyle name="Trial 2 7 17 2 4" xfId="38728" xr:uid="{00000000-0005-0000-0000-000059970000}"/>
    <cellStyle name="Trial 2 7 17 2 5" xfId="38729" xr:uid="{00000000-0005-0000-0000-00005A970000}"/>
    <cellStyle name="Trial 2 7 17 2 6" xfId="38730" xr:uid="{00000000-0005-0000-0000-00005B970000}"/>
    <cellStyle name="Trial 2 7 17 2 7" xfId="38731" xr:uid="{00000000-0005-0000-0000-00005C970000}"/>
    <cellStyle name="Trial 2 7 17 2 8" xfId="38732" xr:uid="{00000000-0005-0000-0000-00005D970000}"/>
    <cellStyle name="Trial 2 7 17 2 9" xfId="38733" xr:uid="{00000000-0005-0000-0000-00005E970000}"/>
    <cellStyle name="Trial 2 7 17 3" xfId="38734" xr:uid="{00000000-0005-0000-0000-00005F970000}"/>
    <cellStyle name="Trial 2 7 17 4" xfId="38735" xr:uid="{00000000-0005-0000-0000-000060970000}"/>
    <cellStyle name="Trial 2 7 17 5" xfId="38736" xr:uid="{00000000-0005-0000-0000-000061970000}"/>
    <cellStyle name="Trial 2 7 17 6" xfId="38737" xr:uid="{00000000-0005-0000-0000-000062970000}"/>
    <cellStyle name="Trial 2 7 17 7" xfId="38738" xr:uid="{00000000-0005-0000-0000-000063970000}"/>
    <cellStyle name="Trial 2 7 17 8" xfId="38739" xr:uid="{00000000-0005-0000-0000-000064970000}"/>
    <cellStyle name="Trial 2 7 17 9" xfId="38740" xr:uid="{00000000-0005-0000-0000-000065970000}"/>
    <cellStyle name="Trial 2 7 18" xfId="38741" xr:uid="{00000000-0005-0000-0000-000066970000}"/>
    <cellStyle name="Trial 2 7 18 10" xfId="38742" xr:uid="{00000000-0005-0000-0000-000067970000}"/>
    <cellStyle name="Trial 2 7 18 2" xfId="38743" xr:uid="{00000000-0005-0000-0000-000068970000}"/>
    <cellStyle name="Trial 2 7 18 2 10" xfId="38744" xr:uid="{00000000-0005-0000-0000-000069970000}"/>
    <cellStyle name="Trial 2 7 18 2 2" xfId="38745" xr:uid="{00000000-0005-0000-0000-00006A970000}"/>
    <cellStyle name="Trial 2 7 18 2 3" xfId="38746" xr:uid="{00000000-0005-0000-0000-00006B970000}"/>
    <cellStyle name="Trial 2 7 18 2 4" xfId="38747" xr:uid="{00000000-0005-0000-0000-00006C970000}"/>
    <cellStyle name="Trial 2 7 18 2 5" xfId="38748" xr:uid="{00000000-0005-0000-0000-00006D970000}"/>
    <cellStyle name="Trial 2 7 18 2 6" xfId="38749" xr:uid="{00000000-0005-0000-0000-00006E970000}"/>
    <cellStyle name="Trial 2 7 18 2 7" xfId="38750" xr:uid="{00000000-0005-0000-0000-00006F970000}"/>
    <cellStyle name="Trial 2 7 18 2 8" xfId="38751" xr:uid="{00000000-0005-0000-0000-000070970000}"/>
    <cellStyle name="Trial 2 7 18 2 9" xfId="38752" xr:uid="{00000000-0005-0000-0000-000071970000}"/>
    <cellStyle name="Trial 2 7 18 3" xfId="38753" xr:uid="{00000000-0005-0000-0000-000072970000}"/>
    <cellStyle name="Trial 2 7 18 4" xfId="38754" xr:uid="{00000000-0005-0000-0000-000073970000}"/>
    <cellStyle name="Trial 2 7 18 5" xfId="38755" xr:uid="{00000000-0005-0000-0000-000074970000}"/>
    <cellStyle name="Trial 2 7 18 6" xfId="38756" xr:uid="{00000000-0005-0000-0000-000075970000}"/>
    <cellStyle name="Trial 2 7 18 7" xfId="38757" xr:uid="{00000000-0005-0000-0000-000076970000}"/>
    <cellStyle name="Trial 2 7 18 8" xfId="38758" xr:uid="{00000000-0005-0000-0000-000077970000}"/>
    <cellStyle name="Trial 2 7 18 9" xfId="38759" xr:uid="{00000000-0005-0000-0000-000078970000}"/>
    <cellStyle name="Trial 2 7 19" xfId="38760" xr:uid="{00000000-0005-0000-0000-000079970000}"/>
    <cellStyle name="Trial 2 7 19 10" xfId="38761" xr:uid="{00000000-0005-0000-0000-00007A970000}"/>
    <cellStyle name="Trial 2 7 19 11" xfId="38762" xr:uid="{00000000-0005-0000-0000-00007B970000}"/>
    <cellStyle name="Trial 2 7 19 2" xfId="38763" xr:uid="{00000000-0005-0000-0000-00007C970000}"/>
    <cellStyle name="Trial 2 7 19 2 2" xfId="38764" xr:uid="{00000000-0005-0000-0000-00007D970000}"/>
    <cellStyle name="Trial 2 7 19 2 3" xfId="38765" xr:uid="{00000000-0005-0000-0000-00007E970000}"/>
    <cellStyle name="Trial 2 7 19 2 4" xfId="38766" xr:uid="{00000000-0005-0000-0000-00007F970000}"/>
    <cellStyle name="Trial 2 7 19 2 5" xfId="38767" xr:uid="{00000000-0005-0000-0000-000080970000}"/>
    <cellStyle name="Trial 2 7 19 2 6" xfId="38768" xr:uid="{00000000-0005-0000-0000-000081970000}"/>
    <cellStyle name="Trial 2 7 19 2 7" xfId="38769" xr:uid="{00000000-0005-0000-0000-000082970000}"/>
    <cellStyle name="Trial 2 7 19 2 8" xfId="38770" xr:uid="{00000000-0005-0000-0000-000083970000}"/>
    <cellStyle name="Trial 2 7 19 3" xfId="38771" xr:uid="{00000000-0005-0000-0000-000084970000}"/>
    <cellStyle name="Trial 2 7 19 3 2" xfId="38772" xr:uid="{00000000-0005-0000-0000-000085970000}"/>
    <cellStyle name="Trial 2 7 19 3 3" xfId="38773" xr:uid="{00000000-0005-0000-0000-000086970000}"/>
    <cellStyle name="Trial 2 7 19 3 4" xfId="38774" xr:uid="{00000000-0005-0000-0000-000087970000}"/>
    <cellStyle name="Trial 2 7 19 3 5" xfId="38775" xr:uid="{00000000-0005-0000-0000-000088970000}"/>
    <cellStyle name="Trial 2 7 19 3 6" xfId="38776" xr:uid="{00000000-0005-0000-0000-000089970000}"/>
    <cellStyle name="Trial 2 7 19 3 7" xfId="38777" xr:uid="{00000000-0005-0000-0000-00008A970000}"/>
    <cellStyle name="Trial 2 7 19 3 8" xfId="38778" xr:uid="{00000000-0005-0000-0000-00008B970000}"/>
    <cellStyle name="Trial 2 7 19 4" xfId="38779" xr:uid="{00000000-0005-0000-0000-00008C970000}"/>
    <cellStyle name="Trial 2 7 19 5" xfId="38780" xr:uid="{00000000-0005-0000-0000-00008D970000}"/>
    <cellStyle name="Trial 2 7 19 6" xfId="38781" xr:uid="{00000000-0005-0000-0000-00008E970000}"/>
    <cellStyle name="Trial 2 7 19 7" xfId="38782" xr:uid="{00000000-0005-0000-0000-00008F970000}"/>
    <cellStyle name="Trial 2 7 19 8" xfId="38783" xr:uid="{00000000-0005-0000-0000-000090970000}"/>
    <cellStyle name="Trial 2 7 19 9" xfId="38784" xr:uid="{00000000-0005-0000-0000-000091970000}"/>
    <cellStyle name="Trial 2 7 2" xfId="38785" xr:uid="{00000000-0005-0000-0000-000092970000}"/>
    <cellStyle name="Trial 2 7 2 10" xfId="38786" xr:uid="{00000000-0005-0000-0000-000093970000}"/>
    <cellStyle name="Trial 2 7 2 10 2" xfId="38787" xr:uid="{00000000-0005-0000-0000-000094970000}"/>
    <cellStyle name="Trial 2 7 2 10 3" xfId="38788" xr:uid="{00000000-0005-0000-0000-000095970000}"/>
    <cellStyle name="Trial 2 7 2 10 4" xfId="38789" xr:uid="{00000000-0005-0000-0000-000096970000}"/>
    <cellStyle name="Trial 2 7 2 10 5" xfId="38790" xr:uid="{00000000-0005-0000-0000-000097970000}"/>
    <cellStyle name="Trial 2 7 2 10 6" xfId="38791" xr:uid="{00000000-0005-0000-0000-000098970000}"/>
    <cellStyle name="Trial 2 7 2 10 7" xfId="38792" xr:uid="{00000000-0005-0000-0000-000099970000}"/>
    <cellStyle name="Trial 2 7 2 10 8" xfId="38793" xr:uid="{00000000-0005-0000-0000-00009A970000}"/>
    <cellStyle name="Trial 2 7 2 10 9" xfId="38794" xr:uid="{00000000-0005-0000-0000-00009B970000}"/>
    <cellStyle name="Trial 2 7 2 11" xfId="38795" xr:uid="{00000000-0005-0000-0000-00009C970000}"/>
    <cellStyle name="Trial 2 7 2 11 2" xfId="38796" xr:uid="{00000000-0005-0000-0000-00009D970000}"/>
    <cellStyle name="Trial 2 7 2 11 3" xfId="38797" xr:uid="{00000000-0005-0000-0000-00009E970000}"/>
    <cellStyle name="Trial 2 7 2 11 4" xfId="38798" xr:uid="{00000000-0005-0000-0000-00009F970000}"/>
    <cellStyle name="Trial 2 7 2 11 5" xfId="38799" xr:uid="{00000000-0005-0000-0000-0000A0970000}"/>
    <cellStyle name="Trial 2 7 2 11 6" xfId="38800" xr:uid="{00000000-0005-0000-0000-0000A1970000}"/>
    <cellStyle name="Trial 2 7 2 11 7" xfId="38801" xr:uid="{00000000-0005-0000-0000-0000A2970000}"/>
    <cellStyle name="Trial 2 7 2 11 8" xfId="38802" xr:uid="{00000000-0005-0000-0000-0000A3970000}"/>
    <cellStyle name="Trial 2 7 2 12" xfId="38803" xr:uid="{00000000-0005-0000-0000-0000A4970000}"/>
    <cellStyle name="Trial 2 7 2 12 2" xfId="38804" xr:uid="{00000000-0005-0000-0000-0000A5970000}"/>
    <cellStyle name="Trial 2 7 2 12 3" xfId="38805" xr:uid="{00000000-0005-0000-0000-0000A6970000}"/>
    <cellStyle name="Trial 2 7 2 12 4" xfId="38806" xr:uid="{00000000-0005-0000-0000-0000A7970000}"/>
    <cellStyle name="Trial 2 7 2 12 5" xfId="38807" xr:uid="{00000000-0005-0000-0000-0000A8970000}"/>
    <cellStyle name="Trial 2 7 2 12 6" xfId="38808" xr:uid="{00000000-0005-0000-0000-0000A9970000}"/>
    <cellStyle name="Trial 2 7 2 12 7" xfId="38809" xr:uid="{00000000-0005-0000-0000-0000AA970000}"/>
    <cellStyle name="Trial 2 7 2 13" xfId="38810" xr:uid="{00000000-0005-0000-0000-0000AB970000}"/>
    <cellStyle name="Trial 2 7 2 13 2" xfId="38811" xr:uid="{00000000-0005-0000-0000-0000AC970000}"/>
    <cellStyle name="Trial 2 7 2 13 3" xfId="38812" xr:uid="{00000000-0005-0000-0000-0000AD970000}"/>
    <cellStyle name="Trial 2 7 2 13 4" xfId="38813" xr:uid="{00000000-0005-0000-0000-0000AE970000}"/>
    <cellStyle name="Trial 2 7 2 13 5" xfId="38814" xr:uid="{00000000-0005-0000-0000-0000AF970000}"/>
    <cellStyle name="Trial 2 7 2 13 6" xfId="38815" xr:uid="{00000000-0005-0000-0000-0000B0970000}"/>
    <cellStyle name="Trial 2 7 2 13 7" xfId="38816" xr:uid="{00000000-0005-0000-0000-0000B1970000}"/>
    <cellStyle name="Trial 2 7 2 14" xfId="38817" xr:uid="{00000000-0005-0000-0000-0000B2970000}"/>
    <cellStyle name="Trial 2 7 2 14 2" xfId="38818" xr:uid="{00000000-0005-0000-0000-0000B3970000}"/>
    <cellStyle name="Trial 2 7 2 14 3" xfId="38819" xr:uid="{00000000-0005-0000-0000-0000B4970000}"/>
    <cellStyle name="Trial 2 7 2 14 4" xfId="38820" xr:uid="{00000000-0005-0000-0000-0000B5970000}"/>
    <cellStyle name="Trial 2 7 2 14 5" xfId="38821" xr:uid="{00000000-0005-0000-0000-0000B6970000}"/>
    <cellStyle name="Trial 2 7 2 14 6" xfId="38822" xr:uid="{00000000-0005-0000-0000-0000B7970000}"/>
    <cellStyle name="Trial 2 7 2 14 7" xfId="38823" xr:uid="{00000000-0005-0000-0000-0000B8970000}"/>
    <cellStyle name="Trial 2 7 2 15" xfId="38824" xr:uid="{00000000-0005-0000-0000-0000B9970000}"/>
    <cellStyle name="Trial 2 7 2 15 2" xfId="38825" xr:uid="{00000000-0005-0000-0000-0000BA970000}"/>
    <cellStyle name="Trial 2 7 2 15 3" xfId="38826" xr:uid="{00000000-0005-0000-0000-0000BB970000}"/>
    <cellStyle name="Trial 2 7 2 15 4" xfId="38827" xr:uid="{00000000-0005-0000-0000-0000BC970000}"/>
    <cellStyle name="Trial 2 7 2 15 5" xfId="38828" xr:uid="{00000000-0005-0000-0000-0000BD970000}"/>
    <cellStyle name="Trial 2 7 2 15 6" xfId="38829" xr:uid="{00000000-0005-0000-0000-0000BE970000}"/>
    <cellStyle name="Trial 2 7 2 15 7" xfId="38830" xr:uid="{00000000-0005-0000-0000-0000BF970000}"/>
    <cellStyle name="Trial 2 7 2 16" xfId="38831" xr:uid="{00000000-0005-0000-0000-0000C0970000}"/>
    <cellStyle name="Trial 2 7 2 16 2" xfId="38832" xr:uid="{00000000-0005-0000-0000-0000C1970000}"/>
    <cellStyle name="Trial 2 7 2 16 3" xfId="38833" xr:uid="{00000000-0005-0000-0000-0000C2970000}"/>
    <cellStyle name="Trial 2 7 2 16 4" xfId="38834" xr:uid="{00000000-0005-0000-0000-0000C3970000}"/>
    <cellStyle name="Trial 2 7 2 16 5" xfId="38835" xr:uid="{00000000-0005-0000-0000-0000C4970000}"/>
    <cellStyle name="Trial 2 7 2 16 6" xfId="38836" xr:uid="{00000000-0005-0000-0000-0000C5970000}"/>
    <cellStyle name="Trial 2 7 2 16 7" xfId="38837" xr:uid="{00000000-0005-0000-0000-0000C6970000}"/>
    <cellStyle name="Trial 2 7 2 17" xfId="38838" xr:uid="{00000000-0005-0000-0000-0000C7970000}"/>
    <cellStyle name="Trial 2 7 2 17 2" xfId="38839" xr:uid="{00000000-0005-0000-0000-0000C8970000}"/>
    <cellStyle name="Trial 2 7 2 17 3" xfId="38840" xr:uid="{00000000-0005-0000-0000-0000C9970000}"/>
    <cellStyle name="Trial 2 7 2 17 4" xfId="38841" xr:uid="{00000000-0005-0000-0000-0000CA970000}"/>
    <cellStyle name="Trial 2 7 2 17 5" xfId="38842" xr:uid="{00000000-0005-0000-0000-0000CB970000}"/>
    <cellStyle name="Trial 2 7 2 17 6" xfId="38843" xr:uid="{00000000-0005-0000-0000-0000CC970000}"/>
    <cellStyle name="Trial 2 7 2 17 7" xfId="38844" xr:uid="{00000000-0005-0000-0000-0000CD970000}"/>
    <cellStyle name="Trial 2 7 2 18" xfId="38845" xr:uid="{00000000-0005-0000-0000-0000CE970000}"/>
    <cellStyle name="Trial 2 7 2 18 2" xfId="38846" xr:uid="{00000000-0005-0000-0000-0000CF970000}"/>
    <cellStyle name="Trial 2 7 2 18 3" xfId="38847" xr:uid="{00000000-0005-0000-0000-0000D0970000}"/>
    <cellStyle name="Trial 2 7 2 18 4" xfId="38848" xr:uid="{00000000-0005-0000-0000-0000D1970000}"/>
    <cellStyle name="Trial 2 7 2 18 5" xfId="38849" xr:uid="{00000000-0005-0000-0000-0000D2970000}"/>
    <cellStyle name="Trial 2 7 2 18 6" xfId="38850" xr:uid="{00000000-0005-0000-0000-0000D3970000}"/>
    <cellStyle name="Trial 2 7 2 18 7" xfId="38851" xr:uid="{00000000-0005-0000-0000-0000D4970000}"/>
    <cellStyle name="Trial 2 7 2 19" xfId="38852" xr:uid="{00000000-0005-0000-0000-0000D5970000}"/>
    <cellStyle name="Trial 2 7 2 2" xfId="38853" xr:uid="{00000000-0005-0000-0000-0000D6970000}"/>
    <cellStyle name="Trial 2 7 2 2 10" xfId="38854" xr:uid="{00000000-0005-0000-0000-0000D7970000}"/>
    <cellStyle name="Trial 2 7 2 2 11" xfId="38855" xr:uid="{00000000-0005-0000-0000-0000D8970000}"/>
    <cellStyle name="Trial 2 7 2 2 12" xfId="38856" xr:uid="{00000000-0005-0000-0000-0000D9970000}"/>
    <cellStyle name="Trial 2 7 2 2 2" xfId="38857" xr:uid="{00000000-0005-0000-0000-0000DA970000}"/>
    <cellStyle name="Trial 2 7 2 2 2 2" xfId="38858" xr:uid="{00000000-0005-0000-0000-0000DB970000}"/>
    <cellStyle name="Trial 2 7 2 2 2 2 2" xfId="38859" xr:uid="{00000000-0005-0000-0000-0000DC970000}"/>
    <cellStyle name="Trial 2 7 2 2 2 2 3" xfId="38860" xr:uid="{00000000-0005-0000-0000-0000DD970000}"/>
    <cellStyle name="Trial 2 7 2 2 2 2 4" xfId="38861" xr:uid="{00000000-0005-0000-0000-0000DE970000}"/>
    <cellStyle name="Trial 2 7 2 2 2 2 5" xfId="38862" xr:uid="{00000000-0005-0000-0000-0000DF970000}"/>
    <cellStyle name="Trial 2 7 2 2 2 2 6" xfId="38863" xr:uid="{00000000-0005-0000-0000-0000E0970000}"/>
    <cellStyle name="Trial 2 7 2 2 2 3" xfId="38864" xr:uid="{00000000-0005-0000-0000-0000E1970000}"/>
    <cellStyle name="Trial 2 7 2 2 2 3 2" xfId="38865" xr:uid="{00000000-0005-0000-0000-0000E2970000}"/>
    <cellStyle name="Trial 2 7 2 2 2 3 3" xfId="38866" xr:uid="{00000000-0005-0000-0000-0000E3970000}"/>
    <cellStyle name="Trial 2 7 2 2 2 3 4" xfId="38867" xr:uid="{00000000-0005-0000-0000-0000E4970000}"/>
    <cellStyle name="Trial 2 7 2 2 2 3 5" xfId="38868" xr:uid="{00000000-0005-0000-0000-0000E5970000}"/>
    <cellStyle name="Trial 2 7 2 2 2 3 6" xfId="38869" xr:uid="{00000000-0005-0000-0000-0000E6970000}"/>
    <cellStyle name="Trial 2 7 2 2 2 4" xfId="38870" xr:uid="{00000000-0005-0000-0000-0000E7970000}"/>
    <cellStyle name="Trial 2 7 2 2 2 5" xfId="38871" xr:uid="{00000000-0005-0000-0000-0000E8970000}"/>
    <cellStyle name="Trial 2 7 2 2 2 6" xfId="38872" xr:uid="{00000000-0005-0000-0000-0000E9970000}"/>
    <cellStyle name="Trial 2 7 2 2 2 7" xfId="38873" xr:uid="{00000000-0005-0000-0000-0000EA970000}"/>
    <cellStyle name="Trial 2 7 2 2 2 8" xfId="38874" xr:uid="{00000000-0005-0000-0000-0000EB970000}"/>
    <cellStyle name="Trial 2 7 2 2 2 9" xfId="38875" xr:uid="{00000000-0005-0000-0000-0000EC970000}"/>
    <cellStyle name="Trial 2 7 2 2 3" xfId="38876" xr:uid="{00000000-0005-0000-0000-0000ED970000}"/>
    <cellStyle name="Trial 2 7 2 2 3 2" xfId="38877" xr:uid="{00000000-0005-0000-0000-0000EE970000}"/>
    <cellStyle name="Trial 2 7 2 2 3 2 2" xfId="38878" xr:uid="{00000000-0005-0000-0000-0000EF970000}"/>
    <cellStyle name="Trial 2 7 2 2 3 2 3" xfId="38879" xr:uid="{00000000-0005-0000-0000-0000F0970000}"/>
    <cellStyle name="Trial 2 7 2 2 3 2 4" xfId="38880" xr:uid="{00000000-0005-0000-0000-0000F1970000}"/>
    <cellStyle name="Trial 2 7 2 2 3 2 5" xfId="38881" xr:uid="{00000000-0005-0000-0000-0000F2970000}"/>
    <cellStyle name="Trial 2 7 2 2 3 2 6" xfId="38882" xr:uid="{00000000-0005-0000-0000-0000F3970000}"/>
    <cellStyle name="Trial 2 7 2 2 3 3" xfId="38883" xr:uid="{00000000-0005-0000-0000-0000F4970000}"/>
    <cellStyle name="Trial 2 7 2 2 3 3 2" xfId="38884" xr:uid="{00000000-0005-0000-0000-0000F5970000}"/>
    <cellStyle name="Trial 2 7 2 2 3 3 3" xfId="38885" xr:uid="{00000000-0005-0000-0000-0000F6970000}"/>
    <cellStyle name="Trial 2 7 2 2 3 3 4" xfId="38886" xr:uid="{00000000-0005-0000-0000-0000F7970000}"/>
    <cellStyle name="Trial 2 7 2 2 3 3 5" xfId="38887" xr:uid="{00000000-0005-0000-0000-0000F8970000}"/>
    <cellStyle name="Trial 2 7 2 2 3 3 6" xfId="38888" xr:uid="{00000000-0005-0000-0000-0000F9970000}"/>
    <cellStyle name="Trial 2 7 2 2 3 4" xfId="38889" xr:uid="{00000000-0005-0000-0000-0000FA970000}"/>
    <cellStyle name="Trial 2 7 2 2 3 5" xfId="38890" xr:uid="{00000000-0005-0000-0000-0000FB970000}"/>
    <cellStyle name="Trial 2 7 2 2 3 6" xfId="38891" xr:uid="{00000000-0005-0000-0000-0000FC970000}"/>
    <cellStyle name="Trial 2 7 2 2 3 7" xfId="38892" xr:uid="{00000000-0005-0000-0000-0000FD970000}"/>
    <cellStyle name="Trial 2 7 2 2 3 8" xfId="38893" xr:uid="{00000000-0005-0000-0000-0000FE970000}"/>
    <cellStyle name="Trial 2 7 2 2 3 9" xfId="38894" xr:uid="{00000000-0005-0000-0000-0000FF970000}"/>
    <cellStyle name="Trial 2 7 2 2 4" xfId="38895" xr:uid="{00000000-0005-0000-0000-000000980000}"/>
    <cellStyle name="Trial 2 7 2 2 4 2" xfId="38896" xr:uid="{00000000-0005-0000-0000-000001980000}"/>
    <cellStyle name="Trial 2 7 2 2 4 3" xfId="38897" xr:uid="{00000000-0005-0000-0000-000002980000}"/>
    <cellStyle name="Trial 2 7 2 2 4 4" xfId="38898" xr:uid="{00000000-0005-0000-0000-000003980000}"/>
    <cellStyle name="Trial 2 7 2 2 4 5" xfId="38899" xr:uid="{00000000-0005-0000-0000-000004980000}"/>
    <cellStyle name="Trial 2 7 2 2 4 6" xfId="38900" xr:uid="{00000000-0005-0000-0000-000005980000}"/>
    <cellStyle name="Trial 2 7 2 2 4 7" xfId="38901" xr:uid="{00000000-0005-0000-0000-000006980000}"/>
    <cellStyle name="Trial 2 7 2 2 4 8" xfId="38902" xr:uid="{00000000-0005-0000-0000-000007980000}"/>
    <cellStyle name="Trial 2 7 2 2 5" xfId="38903" xr:uid="{00000000-0005-0000-0000-000008980000}"/>
    <cellStyle name="Trial 2 7 2 2 5 2" xfId="38904" xr:uid="{00000000-0005-0000-0000-000009980000}"/>
    <cellStyle name="Trial 2 7 2 2 5 3" xfId="38905" xr:uid="{00000000-0005-0000-0000-00000A980000}"/>
    <cellStyle name="Trial 2 7 2 2 5 4" xfId="38906" xr:uid="{00000000-0005-0000-0000-00000B980000}"/>
    <cellStyle name="Trial 2 7 2 2 5 5" xfId="38907" xr:uid="{00000000-0005-0000-0000-00000C980000}"/>
    <cellStyle name="Trial 2 7 2 2 5 6" xfId="38908" xr:uid="{00000000-0005-0000-0000-00000D980000}"/>
    <cellStyle name="Trial 2 7 2 2 5 7" xfId="38909" xr:uid="{00000000-0005-0000-0000-00000E980000}"/>
    <cellStyle name="Trial 2 7 2 2 6" xfId="38910" xr:uid="{00000000-0005-0000-0000-00000F980000}"/>
    <cellStyle name="Trial 2 7 2 2 7" xfId="38911" xr:uid="{00000000-0005-0000-0000-000010980000}"/>
    <cellStyle name="Trial 2 7 2 2 8" xfId="38912" xr:uid="{00000000-0005-0000-0000-000011980000}"/>
    <cellStyle name="Trial 2 7 2 2 9" xfId="38913" xr:uid="{00000000-0005-0000-0000-000012980000}"/>
    <cellStyle name="Trial 2 7 2 20" xfId="38914" xr:uid="{00000000-0005-0000-0000-000013980000}"/>
    <cellStyle name="Trial 2 7 2 21" xfId="38915" xr:uid="{00000000-0005-0000-0000-000014980000}"/>
    <cellStyle name="Trial 2 7 2 22" xfId="38916" xr:uid="{00000000-0005-0000-0000-000015980000}"/>
    <cellStyle name="Trial 2 7 2 23" xfId="38917" xr:uid="{00000000-0005-0000-0000-000016980000}"/>
    <cellStyle name="Trial 2 7 2 24" xfId="38918" xr:uid="{00000000-0005-0000-0000-000017980000}"/>
    <cellStyle name="Trial 2 7 2 25" xfId="38919" xr:uid="{00000000-0005-0000-0000-000018980000}"/>
    <cellStyle name="Trial 2 7 2 26" xfId="38920" xr:uid="{00000000-0005-0000-0000-000019980000}"/>
    <cellStyle name="Trial 2 7 2 3" xfId="38921" xr:uid="{00000000-0005-0000-0000-00001A980000}"/>
    <cellStyle name="Trial 2 7 2 3 10" xfId="38922" xr:uid="{00000000-0005-0000-0000-00001B980000}"/>
    <cellStyle name="Trial 2 7 2 3 11" xfId="38923" xr:uid="{00000000-0005-0000-0000-00001C980000}"/>
    <cellStyle name="Trial 2 7 2 3 12" xfId="38924" xr:uid="{00000000-0005-0000-0000-00001D980000}"/>
    <cellStyle name="Trial 2 7 2 3 2" xfId="38925" xr:uid="{00000000-0005-0000-0000-00001E980000}"/>
    <cellStyle name="Trial 2 7 2 3 2 2" xfId="38926" xr:uid="{00000000-0005-0000-0000-00001F980000}"/>
    <cellStyle name="Trial 2 7 2 3 2 2 2" xfId="38927" xr:uid="{00000000-0005-0000-0000-000020980000}"/>
    <cellStyle name="Trial 2 7 2 3 2 2 3" xfId="38928" xr:uid="{00000000-0005-0000-0000-000021980000}"/>
    <cellStyle name="Trial 2 7 2 3 2 2 4" xfId="38929" xr:uid="{00000000-0005-0000-0000-000022980000}"/>
    <cellStyle name="Trial 2 7 2 3 2 2 5" xfId="38930" xr:uid="{00000000-0005-0000-0000-000023980000}"/>
    <cellStyle name="Trial 2 7 2 3 2 2 6" xfId="38931" xr:uid="{00000000-0005-0000-0000-000024980000}"/>
    <cellStyle name="Trial 2 7 2 3 2 3" xfId="38932" xr:uid="{00000000-0005-0000-0000-000025980000}"/>
    <cellStyle name="Trial 2 7 2 3 2 3 2" xfId="38933" xr:uid="{00000000-0005-0000-0000-000026980000}"/>
    <cellStyle name="Trial 2 7 2 3 2 3 3" xfId="38934" xr:uid="{00000000-0005-0000-0000-000027980000}"/>
    <cellStyle name="Trial 2 7 2 3 2 3 4" xfId="38935" xr:uid="{00000000-0005-0000-0000-000028980000}"/>
    <cellStyle name="Trial 2 7 2 3 2 3 5" xfId="38936" xr:uid="{00000000-0005-0000-0000-000029980000}"/>
    <cellStyle name="Trial 2 7 2 3 2 3 6" xfId="38937" xr:uid="{00000000-0005-0000-0000-00002A980000}"/>
    <cellStyle name="Trial 2 7 2 3 2 4" xfId="38938" xr:uid="{00000000-0005-0000-0000-00002B980000}"/>
    <cellStyle name="Trial 2 7 2 3 2 5" xfId="38939" xr:uid="{00000000-0005-0000-0000-00002C980000}"/>
    <cellStyle name="Trial 2 7 2 3 2 6" xfId="38940" xr:uid="{00000000-0005-0000-0000-00002D980000}"/>
    <cellStyle name="Trial 2 7 2 3 2 7" xfId="38941" xr:uid="{00000000-0005-0000-0000-00002E980000}"/>
    <cellStyle name="Trial 2 7 2 3 2 8" xfId="38942" xr:uid="{00000000-0005-0000-0000-00002F980000}"/>
    <cellStyle name="Trial 2 7 2 3 2 9" xfId="38943" xr:uid="{00000000-0005-0000-0000-000030980000}"/>
    <cellStyle name="Trial 2 7 2 3 3" xfId="38944" xr:uid="{00000000-0005-0000-0000-000031980000}"/>
    <cellStyle name="Trial 2 7 2 3 3 2" xfId="38945" xr:uid="{00000000-0005-0000-0000-000032980000}"/>
    <cellStyle name="Trial 2 7 2 3 3 3" xfId="38946" xr:uid="{00000000-0005-0000-0000-000033980000}"/>
    <cellStyle name="Trial 2 7 2 3 3 4" xfId="38947" xr:uid="{00000000-0005-0000-0000-000034980000}"/>
    <cellStyle name="Trial 2 7 2 3 3 5" xfId="38948" xr:uid="{00000000-0005-0000-0000-000035980000}"/>
    <cellStyle name="Trial 2 7 2 3 3 6" xfId="38949" xr:uid="{00000000-0005-0000-0000-000036980000}"/>
    <cellStyle name="Trial 2 7 2 3 3 7" xfId="38950" xr:uid="{00000000-0005-0000-0000-000037980000}"/>
    <cellStyle name="Trial 2 7 2 3 3 8" xfId="38951" xr:uid="{00000000-0005-0000-0000-000038980000}"/>
    <cellStyle name="Trial 2 7 2 3 4" xfId="38952" xr:uid="{00000000-0005-0000-0000-000039980000}"/>
    <cellStyle name="Trial 2 7 2 3 4 2" xfId="38953" xr:uid="{00000000-0005-0000-0000-00003A980000}"/>
    <cellStyle name="Trial 2 7 2 3 4 3" xfId="38954" xr:uid="{00000000-0005-0000-0000-00003B980000}"/>
    <cellStyle name="Trial 2 7 2 3 4 4" xfId="38955" xr:uid="{00000000-0005-0000-0000-00003C980000}"/>
    <cellStyle name="Trial 2 7 2 3 4 5" xfId="38956" xr:uid="{00000000-0005-0000-0000-00003D980000}"/>
    <cellStyle name="Trial 2 7 2 3 4 6" xfId="38957" xr:uid="{00000000-0005-0000-0000-00003E980000}"/>
    <cellStyle name="Trial 2 7 2 3 4 7" xfId="38958" xr:uid="{00000000-0005-0000-0000-00003F980000}"/>
    <cellStyle name="Trial 2 7 2 3 4 8" xfId="38959" xr:uid="{00000000-0005-0000-0000-000040980000}"/>
    <cellStyle name="Trial 2 7 2 3 5" xfId="38960" xr:uid="{00000000-0005-0000-0000-000041980000}"/>
    <cellStyle name="Trial 2 7 2 3 5 2" xfId="38961" xr:uid="{00000000-0005-0000-0000-000042980000}"/>
    <cellStyle name="Trial 2 7 2 3 5 3" xfId="38962" xr:uid="{00000000-0005-0000-0000-000043980000}"/>
    <cellStyle name="Trial 2 7 2 3 5 4" xfId="38963" xr:uid="{00000000-0005-0000-0000-000044980000}"/>
    <cellStyle name="Trial 2 7 2 3 5 5" xfId="38964" xr:uid="{00000000-0005-0000-0000-000045980000}"/>
    <cellStyle name="Trial 2 7 2 3 5 6" xfId="38965" xr:uid="{00000000-0005-0000-0000-000046980000}"/>
    <cellStyle name="Trial 2 7 2 3 5 7" xfId="38966" xr:uid="{00000000-0005-0000-0000-000047980000}"/>
    <cellStyle name="Trial 2 7 2 3 6" xfId="38967" xr:uid="{00000000-0005-0000-0000-000048980000}"/>
    <cellStyle name="Trial 2 7 2 3 7" xfId="38968" xr:uid="{00000000-0005-0000-0000-000049980000}"/>
    <cellStyle name="Trial 2 7 2 3 8" xfId="38969" xr:uid="{00000000-0005-0000-0000-00004A980000}"/>
    <cellStyle name="Trial 2 7 2 3 9" xfId="38970" xr:uid="{00000000-0005-0000-0000-00004B980000}"/>
    <cellStyle name="Trial 2 7 2 4" xfId="38971" xr:uid="{00000000-0005-0000-0000-00004C980000}"/>
    <cellStyle name="Trial 2 7 2 4 10" xfId="38972" xr:uid="{00000000-0005-0000-0000-00004D980000}"/>
    <cellStyle name="Trial 2 7 2 4 11" xfId="38973" xr:uid="{00000000-0005-0000-0000-00004E980000}"/>
    <cellStyle name="Trial 2 7 2 4 2" xfId="38974" xr:uid="{00000000-0005-0000-0000-00004F980000}"/>
    <cellStyle name="Trial 2 7 2 4 2 2" xfId="38975" xr:uid="{00000000-0005-0000-0000-000050980000}"/>
    <cellStyle name="Trial 2 7 2 4 2 2 2" xfId="38976" xr:uid="{00000000-0005-0000-0000-000051980000}"/>
    <cellStyle name="Trial 2 7 2 4 2 2 3" xfId="38977" xr:uid="{00000000-0005-0000-0000-000052980000}"/>
    <cellStyle name="Trial 2 7 2 4 2 2 4" xfId="38978" xr:uid="{00000000-0005-0000-0000-000053980000}"/>
    <cellStyle name="Trial 2 7 2 4 2 2 5" xfId="38979" xr:uid="{00000000-0005-0000-0000-000054980000}"/>
    <cellStyle name="Trial 2 7 2 4 2 2 6" xfId="38980" xr:uid="{00000000-0005-0000-0000-000055980000}"/>
    <cellStyle name="Trial 2 7 2 4 2 3" xfId="38981" xr:uid="{00000000-0005-0000-0000-000056980000}"/>
    <cellStyle name="Trial 2 7 2 4 2 4" xfId="38982" xr:uid="{00000000-0005-0000-0000-000057980000}"/>
    <cellStyle name="Trial 2 7 2 4 2 5" xfId="38983" xr:uid="{00000000-0005-0000-0000-000058980000}"/>
    <cellStyle name="Trial 2 7 2 4 2 6" xfId="38984" xr:uid="{00000000-0005-0000-0000-000059980000}"/>
    <cellStyle name="Trial 2 7 2 4 2 7" xfId="38985" xr:uid="{00000000-0005-0000-0000-00005A980000}"/>
    <cellStyle name="Trial 2 7 2 4 2 8" xfId="38986" xr:uid="{00000000-0005-0000-0000-00005B980000}"/>
    <cellStyle name="Trial 2 7 2 4 3" xfId="38987" xr:uid="{00000000-0005-0000-0000-00005C980000}"/>
    <cellStyle name="Trial 2 7 2 4 3 2" xfId="38988" xr:uid="{00000000-0005-0000-0000-00005D980000}"/>
    <cellStyle name="Trial 2 7 2 4 3 3" xfId="38989" xr:uid="{00000000-0005-0000-0000-00005E980000}"/>
    <cellStyle name="Trial 2 7 2 4 3 4" xfId="38990" xr:uid="{00000000-0005-0000-0000-00005F980000}"/>
    <cellStyle name="Trial 2 7 2 4 3 5" xfId="38991" xr:uid="{00000000-0005-0000-0000-000060980000}"/>
    <cellStyle name="Trial 2 7 2 4 3 6" xfId="38992" xr:uid="{00000000-0005-0000-0000-000061980000}"/>
    <cellStyle name="Trial 2 7 2 4 3 7" xfId="38993" xr:uid="{00000000-0005-0000-0000-000062980000}"/>
    <cellStyle name="Trial 2 7 2 4 3 8" xfId="38994" xr:uid="{00000000-0005-0000-0000-000063980000}"/>
    <cellStyle name="Trial 2 7 2 4 4" xfId="38995" xr:uid="{00000000-0005-0000-0000-000064980000}"/>
    <cellStyle name="Trial 2 7 2 4 4 2" xfId="38996" xr:uid="{00000000-0005-0000-0000-000065980000}"/>
    <cellStyle name="Trial 2 7 2 4 4 3" xfId="38997" xr:uid="{00000000-0005-0000-0000-000066980000}"/>
    <cellStyle name="Trial 2 7 2 4 4 4" xfId="38998" xr:uid="{00000000-0005-0000-0000-000067980000}"/>
    <cellStyle name="Trial 2 7 2 4 4 5" xfId="38999" xr:uid="{00000000-0005-0000-0000-000068980000}"/>
    <cellStyle name="Trial 2 7 2 4 4 6" xfId="39000" xr:uid="{00000000-0005-0000-0000-000069980000}"/>
    <cellStyle name="Trial 2 7 2 4 5" xfId="39001" xr:uid="{00000000-0005-0000-0000-00006A980000}"/>
    <cellStyle name="Trial 2 7 2 4 6" xfId="39002" xr:uid="{00000000-0005-0000-0000-00006B980000}"/>
    <cellStyle name="Trial 2 7 2 4 7" xfId="39003" xr:uid="{00000000-0005-0000-0000-00006C980000}"/>
    <cellStyle name="Trial 2 7 2 4 8" xfId="39004" xr:uid="{00000000-0005-0000-0000-00006D980000}"/>
    <cellStyle name="Trial 2 7 2 4 9" xfId="39005" xr:uid="{00000000-0005-0000-0000-00006E980000}"/>
    <cellStyle name="Trial 2 7 2 5" xfId="39006" xr:uid="{00000000-0005-0000-0000-00006F980000}"/>
    <cellStyle name="Trial 2 7 2 5 10" xfId="39007" xr:uid="{00000000-0005-0000-0000-000070980000}"/>
    <cellStyle name="Trial 2 7 2 5 11" xfId="39008" xr:uid="{00000000-0005-0000-0000-000071980000}"/>
    <cellStyle name="Trial 2 7 2 5 2" xfId="39009" xr:uid="{00000000-0005-0000-0000-000072980000}"/>
    <cellStyle name="Trial 2 7 2 5 2 2" xfId="39010" xr:uid="{00000000-0005-0000-0000-000073980000}"/>
    <cellStyle name="Trial 2 7 2 5 2 2 2" xfId="39011" xr:uid="{00000000-0005-0000-0000-000074980000}"/>
    <cellStyle name="Trial 2 7 2 5 2 2 3" xfId="39012" xr:uid="{00000000-0005-0000-0000-000075980000}"/>
    <cellStyle name="Trial 2 7 2 5 2 2 4" xfId="39013" xr:uid="{00000000-0005-0000-0000-000076980000}"/>
    <cellStyle name="Trial 2 7 2 5 2 2 5" xfId="39014" xr:uid="{00000000-0005-0000-0000-000077980000}"/>
    <cellStyle name="Trial 2 7 2 5 2 2 6" xfId="39015" xr:uid="{00000000-0005-0000-0000-000078980000}"/>
    <cellStyle name="Trial 2 7 2 5 2 3" xfId="39016" xr:uid="{00000000-0005-0000-0000-000079980000}"/>
    <cellStyle name="Trial 2 7 2 5 2 4" xfId="39017" xr:uid="{00000000-0005-0000-0000-00007A980000}"/>
    <cellStyle name="Trial 2 7 2 5 2 5" xfId="39018" xr:uid="{00000000-0005-0000-0000-00007B980000}"/>
    <cellStyle name="Trial 2 7 2 5 2 6" xfId="39019" xr:uid="{00000000-0005-0000-0000-00007C980000}"/>
    <cellStyle name="Trial 2 7 2 5 2 7" xfId="39020" xr:uid="{00000000-0005-0000-0000-00007D980000}"/>
    <cellStyle name="Trial 2 7 2 5 2 8" xfId="39021" xr:uid="{00000000-0005-0000-0000-00007E980000}"/>
    <cellStyle name="Trial 2 7 2 5 3" xfId="39022" xr:uid="{00000000-0005-0000-0000-00007F980000}"/>
    <cellStyle name="Trial 2 7 2 5 3 2" xfId="39023" xr:uid="{00000000-0005-0000-0000-000080980000}"/>
    <cellStyle name="Trial 2 7 2 5 3 3" xfId="39024" xr:uid="{00000000-0005-0000-0000-000081980000}"/>
    <cellStyle name="Trial 2 7 2 5 3 4" xfId="39025" xr:uid="{00000000-0005-0000-0000-000082980000}"/>
    <cellStyle name="Trial 2 7 2 5 3 5" xfId="39026" xr:uid="{00000000-0005-0000-0000-000083980000}"/>
    <cellStyle name="Trial 2 7 2 5 3 6" xfId="39027" xr:uid="{00000000-0005-0000-0000-000084980000}"/>
    <cellStyle name="Trial 2 7 2 5 3 7" xfId="39028" xr:uid="{00000000-0005-0000-0000-000085980000}"/>
    <cellStyle name="Trial 2 7 2 5 3 8" xfId="39029" xr:uid="{00000000-0005-0000-0000-000086980000}"/>
    <cellStyle name="Trial 2 7 2 5 4" xfId="39030" xr:uid="{00000000-0005-0000-0000-000087980000}"/>
    <cellStyle name="Trial 2 7 2 5 4 2" xfId="39031" xr:uid="{00000000-0005-0000-0000-000088980000}"/>
    <cellStyle name="Trial 2 7 2 5 4 3" xfId="39032" xr:uid="{00000000-0005-0000-0000-000089980000}"/>
    <cellStyle name="Trial 2 7 2 5 4 4" xfId="39033" xr:uid="{00000000-0005-0000-0000-00008A980000}"/>
    <cellStyle name="Trial 2 7 2 5 4 5" xfId="39034" xr:uid="{00000000-0005-0000-0000-00008B980000}"/>
    <cellStyle name="Trial 2 7 2 5 4 6" xfId="39035" xr:uid="{00000000-0005-0000-0000-00008C980000}"/>
    <cellStyle name="Trial 2 7 2 5 5" xfId="39036" xr:uid="{00000000-0005-0000-0000-00008D980000}"/>
    <cellStyle name="Trial 2 7 2 5 6" xfId="39037" xr:uid="{00000000-0005-0000-0000-00008E980000}"/>
    <cellStyle name="Trial 2 7 2 5 7" xfId="39038" xr:uid="{00000000-0005-0000-0000-00008F980000}"/>
    <cellStyle name="Trial 2 7 2 5 8" xfId="39039" xr:uid="{00000000-0005-0000-0000-000090980000}"/>
    <cellStyle name="Trial 2 7 2 5 9" xfId="39040" xr:uid="{00000000-0005-0000-0000-000091980000}"/>
    <cellStyle name="Trial 2 7 2 6" xfId="39041" xr:uid="{00000000-0005-0000-0000-000092980000}"/>
    <cellStyle name="Trial 2 7 2 6 10" xfId="39042" xr:uid="{00000000-0005-0000-0000-000093980000}"/>
    <cellStyle name="Trial 2 7 2 6 11" xfId="39043" xr:uid="{00000000-0005-0000-0000-000094980000}"/>
    <cellStyle name="Trial 2 7 2 6 2" xfId="39044" xr:uid="{00000000-0005-0000-0000-000095980000}"/>
    <cellStyle name="Trial 2 7 2 6 2 2" xfId="39045" xr:uid="{00000000-0005-0000-0000-000096980000}"/>
    <cellStyle name="Trial 2 7 2 6 2 2 2" xfId="39046" xr:uid="{00000000-0005-0000-0000-000097980000}"/>
    <cellStyle name="Trial 2 7 2 6 2 2 3" xfId="39047" xr:uid="{00000000-0005-0000-0000-000098980000}"/>
    <cellStyle name="Trial 2 7 2 6 2 2 4" xfId="39048" xr:uid="{00000000-0005-0000-0000-000099980000}"/>
    <cellStyle name="Trial 2 7 2 6 2 2 5" xfId="39049" xr:uid="{00000000-0005-0000-0000-00009A980000}"/>
    <cellStyle name="Trial 2 7 2 6 2 2 6" xfId="39050" xr:uid="{00000000-0005-0000-0000-00009B980000}"/>
    <cellStyle name="Trial 2 7 2 6 2 3" xfId="39051" xr:uid="{00000000-0005-0000-0000-00009C980000}"/>
    <cellStyle name="Trial 2 7 2 6 2 4" xfId="39052" xr:uid="{00000000-0005-0000-0000-00009D980000}"/>
    <cellStyle name="Trial 2 7 2 6 2 5" xfId="39053" xr:uid="{00000000-0005-0000-0000-00009E980000}"/>
    <cellStyle name="Trial 2 7 2 6 2 6" xfId="39054" xr:uid="{00000000-0005-0000-0000-00009F980000}"/>
    <cellStyle name="Trial 2 7 2 6 2 7" xfId="39055" xr:uid="{00000000-0005-0000-0000-0000A0980000}"/>
    <cellStyle name="Trial 2 7 2 6 2 8" xfId="39056" xr:uid="{00000000-0005-0000-0000-0000A1980000}"/>
    <cellStyle name="Trial 2 7 2 6 3" xfId="39057" xr:uid="{00000000-0005-0000-0000-0000A2980000}"/>
    <cellStyle name="Trial 2 7 2 6 3 2" xfId="39058" xr:uid="{00000000-0005-0000-0000-0000A3980000}"/>
    <cellStyle name="Trial 2 7 2 6 3 3" xfId="39059" xr:uid="{00000000-0005-0000-0000-0000A4980000}"/>
    <cellStyle name="Trial 2 7 2 6 3 4" xfId="39060" xr:uid="{00000000-0005-0000-0000-0000A5980000}"/>
    <cellStyle name="Trial 2 7 2 6 3 5" xfId="39061" xr:uid="{00000000-0005-0000-0000-0000A6980000}"/>
    <cellStyle name="Trial 2 7 2 6 3 6" xfId="39062" xr:uid="{00000000-0005-0000-0000-0000A7980000}"/>
    <cellStyle name="Trial 2 7 2 6 3 7" xfId="39063" xr:uid="{00000000-0005-0000-0000-0000A8980000}"/>
    <cellStyle name="Trial 2 7 2 6 3 8" xfId="39064" xr:uid="{00000000-0005-0000-0000-0000A9980000}"/>
    <cellStyle name="Trial 2 7 2 6 4" xfId="39065" xr:uid="{00000000-0005-0000-0000-0000AA980000}"/>
    <cellStyle name="Trial 2 7 2 6 4 2" xfId="39066" xr:uid="{00000000-0005-0000-0000-0000AB980000}"/>
    <cellStyle name="Trial 2 7 2 6 4 3" xfId="39067" xr:uid="{00000000-0005-0000-0000-0000AC980000}"/>
    <cellStyle name="Trial 2 7 2 6 4 4" xfId="39068" xr:uid="{00000000-0005-0000-0000-0000AD980000}"/>
    <cellStyle name="Trial 2 7 2 6 4 5" xfId="39069" xr:uid="{00000000-0005-0000-0000-0000AE980000}"/>
    <cellStyle name="Trial 2 7 2 6 4 6" xfId="39070" xr:uid="{00000000-0005-0000-0000-0000AF980000}"/>
    <cellStyle name="Trial 2 7 2 6 5" xfId="39071" xr:uid="{00000000-0005-0000-0000-0000B0980000}"/>
    <cellStyle name="Trial 2 7 2 6 6" xfId="39072" xr:uid="{00000000-0005-0000-0000-0000B1980000}"/>
    <cellStyle name="Trial 2 7 2 6 7" xfId="39073" xr:uid="{00000000-0005-0000-0000-0000B2980000}"/>
    <cellStyle name="Trial 2 7 2 6 8" xfId="39074" xr:uid="{00000000-0005-0000-0000-0000B3980000}"/>
    <cellStyle name="Trial 2 7 2 6 9" xfId="39075" xr:uid="{00000000-0005-0000-0000-0000B4980000}"/>
    <cellStyle name="Trial 2 7 2 7" xfId="39076" xr:uid="{00000000-0005-0000-0000-0000B5980000}"/>
    <cellStyle name="Trial 2 7 2 7 10" xfId="39077" xr:uid="{00000000-0005-0000-0000-0000B6980000}"/>
    <cellStyle name="Trial 2 7 2 7 11" xfId="39078" xr:uid="{00000000-0005-0000-0000-0000B7980000}"/>
    <cellStyle name="Trial 2 7 2 7 2" xfId="39079" xr:uid="{00000000-0005-0000-0000-0000B8980000}"/>
    <cellStyle name="Trial 2 7 2 7 2 2" xfId="39080" xr:uid="{00000000-0005-0000-0000-0000B9980000}"/>
    <cellStyle name="Trial 2 7 2 7 2 3" xfId="39081" xr:uid="{00000000-0005-0000-0000-0000BA980000}"/>
    <cellStyle name="Trial 2 7 2 7 2 4" xfId="39082" xr:uid="{00000000-0005-0000-0000-0000BB980000}"/>
    <cellStyle name="Trial 2 7 2 7 2 5" xfId="39083" xr:uid="{00000000-0005-0000-0000-0000BC980000}"/>
    <cellStyle name="Trial 2 7 2 7 2 6" xfId="39084" xr:uid="{00000000-0005-0000-0000-0000BD980000}"/>
    <cellStyle name="Trial 2 7 2 7 2 7" xfId="39085" xr:uid="{00000000-0005-0000-0000-0000BE980000}"/>
    <cellStyle name="Trial 2 7 2 7 2 8" xfId="39086" xr:uid="{00000000-0005-0000-0000-0000BF980000}"/>
    <cellStyle name="Trial 2 7 2 7 3" xfId="39087" xr:uid="{00000000-0005-0000-0000-0000C0980000}"/>
    <cellStyle name="Trial 2 7 2 7 3 2" xfId="39088" xr:uid="{00000000-0005-0000-0000-0000C1980000}"/>
    <cellStyle name="Trial 2 7 2 7 3 3" xfId="39089" xr:uid="{00000000-0005-0000-0000-0000C2980000}"/>
    <cellStyle name="Trial 2 7 2 7 3 4" xfId="39090" xr:uid="{00000000-0005-0000-0000-0000C3980000}"/>
    <cellStyle name="Trial 2 7 2 7 3 5" xfId="39091" xr:uid="{00000000-0005-0000-0000-0000C4980000}"/>
    <cellStyle name="Trial 2 7 2 7 3 6" xfId="39092" xr:uid="{00000000-0005-0000-0000-0000C5980000}"/>
    <cellStyle name="Trial 2 7 2 7 3 7" xfId="39093" xr:uid="{00000000-0005-0000-0000-0000C6980000}"/>
    <cellStyle name="Trial 2 7 2 7 3 8" xfId="39094" xr:uid="{00000000-0005-0000-0000-0000C7980000}"/>
    <cellStyle name="Trial 2 7 2 7 4" xfId="39095" xr:uid="{00000000-0005-0000-0000-0000C8980000}"/>
    <cellStyle name="Trial 2 7 2 7 5" xfId="39096" xr:uid="{00000000-0005-0000-0000-0000C9980000}"/>
    <cellStyle name="Trial 2 7 2 7 6" xfId="39097" xr:uid="{00000000-0005-0000-0000-0000CA980000}"/>
    <cellStyle name="Trial 2 7 2 7 7" xfId="39098" xr:uid="{00000000-0005-0000-0000-0000CB980000}"/>
    <cellStyle name="Trial 2 7 2 7 8" xfId="39099" xr:uid="{00000000-0005-0000-0000-0000CC980000}"/>
    <cellStyle name="Trial 2 7 2 7 9" xfId="39100" xr:uid="{00000000-0005-0000-0000-0000CD980000}"/>
    <cellStyle name="Trial 2 7 2 8" xfId="39101" xr:uid="{00000000-0005-0000-0000-0000CE980000}"/>
    <cellStyle name="Trial 2 7 2 8 10" xfId="39102" xr:uid="{00000000-0005-0000-0000-0000CF980000}"/>
    <cellStyle name="Trial 2 7 2 8 2" xfId="39103" xr:uid="{00000000-0005-0000-0000-0000D0980000}"/>
    <cellStyle name="Trial 2 7 2 8 2 2" xfId="39104" xr:uid="{00000000-0005-0000-0000-0000D1980000}"/>
    <cellStyle name="Trial 2 7 2 8 2 3" xfId="39105" xr:uid="{00000000-0005-0000-0000-0000D2980000}"/>
    <cellStyle name="Trial 2 7 2 8 2 4" xfId="39106" xr:uid="{00000000-0005-0000-0000-0000D3980000}"/>
    <cellStyle name="Trial 2 7 2 8 2 5" xfId="39107" xr:uid="{00000000-0005-0000-0000-0000D4980000}"/>
    <cellStyle name="Trial 2 7 2 8 2 6" xfId="39108" xr:uid="{00000000-0005-0000-0000-0000D5980000}"/>
    <cellStyle name="Trial 2 7 2 8 2 7" xfId="39109" xr:uid="{00000000-0005-0000-0000-0000D6980000}"/>
    <cellStyle name="Trial 2 7 2 8 2 8" xfId="39110" xr:uid="{00000000-0005-0000-0000-0000D7980000}"/>
    <cellStyle name="Trial 2 7 2 8 3" xfId="39111" xr:uid="{00000000-0005-0000-0000-0000D8980000}"/>
    <cellStyle name="Trial 2 7 2 8 3 2" xfId="39112" xr:uid="{00000000-0005-0000-0000-0000D9980000}"/>
    <cellStyle name="Trial 2 7 2 8 3 3" xfId="39113" xr:uid="{00000000-0005-0000-0000-0000DA980000}"/>
    <cellStyle name="Trial 2 7 2 8 3 4" xfId="39114" xr:uid="{00000000-0005-0000-0000-0000DB980000}"/>
    <cellStyle name="Trial 2 7 2 8 3 5" xfId="39115" xr:uid="{00000000-0005-0000-0000-0000DC980000}"/>
    <cellStyle name="Trial 2 7 2 8 3 6" xfId="39116" xr:uid="{00000000-0005-0000-0000-0000DD980000}"/>
    <cellStyle name="Trial 2 7 2 8 4" xfId="39117" xr:uid="{00000000-0005-0000-0000-0000DE980000}"/>
    <cellStyle name="Trial 2 7 2 8 5" xfId="39118" xr:uid="{00000000-0005-0000-0000-0000DF980000}"/>
    <cellStyle name="Trial 2 7 2 8 6" xfId="39119" xr:uid="{00000000-0005-0000-0000-0000E0980000}"/>
    <cellStyle name="Trial 2 7 2 8 7" xfId="39120" xr:uid="{00000000-0005-0000-0000-0000E1980000}"/>
    <cellStyle name="Trial 2 7 2 8 8" xfId="39121" xr:uid="{00000000-0005-0000-0000-0000E2980000}"/>
    <cellStyle name="Trial 2 7 2 8 9" xfId="39122" xr:uid="{00000000-0005-0000-0000-0000E3980000}"/>
    <cellStyle name="Trial 2 7 2 9" xfId="39123" xr:uid="{00000000-0005-0000-0000-0000E4980000}"/>
    <cellStyle name="Trial 2 7 2 9 10" xfId="39124" xr:uid="{00000000-0005-0000-0000-0000E5980000}"/>
    <cellStyle name="Trial 2 7 2 9 2" xfId="39125" xr:uid="{00000000-0005-0000-0000-0000E6980000}"/>
    <cellStyle name="Trial 2 7 2 9 2 2" xfId="39126" xr:uid="{00000000-0005-0000-0000-0000E7980000}"/>
    <cellStyle name="Trial 2 7 2 9 2 3" xfId="39127" xr:uid="{00000000-0005-0000-0000-0000E8980000}"/>
    <cellStyle name="Trial 2 7 2 9 2 4" xfId="39128" xr:uid="{00000000-0005-0000-0000-0000E9980000}"/>
    <cellStyle name="Trial 2 7 2 9 2 5" xfId="39129" xr:uid="{00000000-0005-0000-0000-0000EA980000}"/>
    <cellStyle name="Trial 2 7 2 9 2 6" xfId="39130" xr:uid="{00000000-0005-0000-0000-0000EB980000}"/>
    <cellStyle name="Trial 2 7 2 9 3" xfId="39131" xr:uid="{00000000-0005-0000-0000-0000EC980000}"/>
    <cellStyle name="Trial 2 7 2 9 4" xfId="39132" xr:uid="{00000000-0005-0000-0000-0000ED980000}"/>
    <cellStyle name="Trial 2 7 2 9 5" xfId="39133" xr:uid="{00000000-0005-0000-0000-0000EE980000}"/>
    <cellStyle name="Trial 2 7 2 9 6" xfId="39134" xr:uid="{00000000-0005-0000-0000-0000EF980000}"/>
    <cellStyle name="Trial 2 7 2 9 7" xfId="39135" xr:uid="{00000000-0005-0000-0000-0000F0980000}"/>
    <cellStyle name="Trial 2 7 2 9 8" xfId="39136" xr:uid="{00000000-0005-0000-0000-0000F1980000}"/>
    <cellStyle name="Trial 2 7 2 9 9" xfId="39137" xr:uid="{00000000-0005-0000-0000-0000F2980000}"/>
    <cellStyle name="Trial 2 7 20" xfId="39138" xr:uid="{00000000-0005-0000-0000-0000F3980000}"/>
    <cellStyle name="Trial 2 7 20 10" xfId="39139" xr:uid="{00000000-0005-0000-0000-0000F4980000}"/>
    <cellStyle name="Trial 2 7 20 11" xfId="39140" xr:uid="{00000000-0005-0000-0000-0000F5980000}"/>
    <cellStyle name="Trial 2 7 20 2" xfId="39141" xr:uid="{00000000-0005-0000-0000-0000F6980000}"/>
    <cellStyle name="Trial 2 7 20 2 2" xfId="39142" xr:uid="{00000000-0005-0000-0000-0000F7980000}"/>
    <cellStyle name="Trial 2 7 20 2 3" xfId="39143" xr:uid="{00000000-0005-0000-0000-0000F8980000}"/>
    <cellStyle name="Trial 2 7 20 2 4" xfId="39144" xr:uid="{00000000-0005-0000-0000-0000F9980000}"/>
    <cellStyle name="Trial 2 7 20 2 5" xfId="39145" xr:uid="{00000000-0005-0000-0000-0000FA980000}"/>
    <cellStyle name="Trial 2 7 20 2 6" xfId="39146" xr:uid="{00000000-0005-0000-0000-0000FB980000}"/>
    <cellStyle name="Trial 2 7 20 2 7" xfId="39147" xr:uid="{00000000-0005-0000-0000-0000FC980000}"/>
    <cellStyle name="Trial 2 7 20 2 8" xfId="39148" xr:uid="{00000000-0005-0000-0000-0000FD980000}"/>
    <cellStyle name="Trial 2 7 20 3" xfId="39149" xr:uid="{00000000-0005-0000-0000-0000FE980000}"/>
    <cellStyle name="Trial 2 7 20 3 2" xfId="39150" xr:uid="{00000000-0005-0000-0000-0000FF980000}"/>
    <cellStyle name="Trial 2 7 20 3 3" xfId="39151" xr:uid="{00000000-0005-0000-0000-000000990000}"/>
    <cellStyle name="Trial 2 7 20 3 4" xfId="39152" xr:uid="{00000000-0005-0000-0000-000001990000}"/>
    <cellStyle name="Trial 2 7 20 3 5" xfId="39153" xr:uid="{00000000-0005-0000-0000-000002990000}"/>
    <cellStyle name="Trial 2 7 20 3 6" xfId="39154" xr:uid="{00000000-0005-0000-0000-000003990000}"/>
    <cellStyle name="Trial 2 7 20 3 7" xfId="39155" xr:uid="{00000000-0005-0000-0000-000004990000}"/>
    <cellStyle name="Trial 2 7 20 3 8" xfId="39156" xr:uid="{00000000-0005-0000-0000-000005990000}"/>
    <cellStyle name="Trial 2 7 20 4" xfId="39157" xr:uid="{00000000-0005-0000-0000-000006990000}"/>
    <cellStyle name="Trial 2 7 20 5" xfId="39158" xr:uid="{00000000-0005-0000-0000-000007990000}"/>
    <cellStyle name="Trial 2 7 20 6" xfId="39159" xr:uid="{00000000-0005-0000-0000-000008990000}"/>
    <cellStyle name="Trial 2 7 20 7" xfId="39160" xr:uid="{00000000-0005-0000-0000-000009990000}"/>
    <cellStyle name="Trial 2 7 20 8" xfId="39161" xr:uid="{00000000-0005-0000-0000-00000A990000}"/>
    <cellStyle name="Trial 2 7 20 9" xfId="39162" xr:uid="{00000000-0005-0000-0000-00000B990000}"/>
    <cellStyle name="Trial 2 7 21" xfId="39163" xr:uid="{00000000-0005-0000-0000-00000C990000}"/>
    <cellStyle name="Trial 2 7 21 10" xfId="39164" xr:uid="{00000000-0005-0000-0000-00000D990000}"/>
    <cellStyle name="Trial 2 7 21 11" xfId="39165" xr:uid="{00000000-0005-0000-0000-00000E990000}"/>
    <cellStyle name="Trial 2 7 21 2" xfId="39166" xr:uid="{00000000-0005-0000-0000-00000F990000}"/>
    <cellStyle name="Trial 2 7 21 2 2" xfId="39167" xr:uid="{00000000-0005-0000-0000-000010990000}"/>
    <cellStyle name="Trial 2 7 21 2 3" xfId="39168" xr:uid="{00000000-0005-0000-0000-000011990000}"/>
    <cellStyle name="Trial 2 7 21 2 4" xfId="39169" xr:uid="{00000000-0005-0000-0000-000012990000}"/>
    <cellStyle name="Trial 2 7 21 2 5" xfId="39170" xr:uid="{00000000-0005-0000-0000-000013990000}"/>
    <cellStyle name="Trial 2 7 21 2 6" xfId="39171" xr:uid="{00000000-0005-0000-0000-000014990000}"/>
    <cellStyle name="Trial 2 7 21 2 7" xfId="39172" xr:uid="{00000000-0005-0000-0000-000015990000}"/>
    <cellStyle name="Trial 2 7 21 2 8" xfId="39173" xr:uid="{00000000-0005-0000-0000-000016990000}"/>
    <cellStyle name="Trial 2 7 21 3" xfId="39174" xr:uid="{00000000-0005-0000-0000-000017990000}"/>
    <cellStyle name="Trial 2 7 21 3 2" xfId="39175" xr:uid="{00000000-0005-0000-0000-000018990000}"/>
    <cellStyle name="Trial 2 7 21 3 3" xfId="39176" xr:uid="{00000000-0005-0000-0000-000019990000}"/>
    <cellStyle name="Trial 2 7 21 3 4" xfId="39177" xr:uid="{00000000-0005-0000-0000-00001A990000}"/>
    <cellStyle name="Trial 2 7 21 3 5" xfId="39178" xr:uid="{00000000-0005-0000-0000-00001B990000}"/>
    <cellStyle name="Trial 2 7 21 3 6" xfId="39179" xr:uid="{00000000-0005-0000-0000-00001C990000}"/>
    <cellStyle name="Trial 2 7 21 3 7" xfId="39180" xr:uid="{00000000-0005-0000-0000-00001D990000}"/>
    <cellStyle name="Trial 2 7 21 3 8" xfId="39181" xr:uid="{00000000-0005-0000-0000-00001E990000}"/>
    <cellStyle name="Trial 2 7 21 4" xfId="39182" xr:uid="{00000000-0005-0000-0000-00001F990000}"/>
    <cellStyle name="Trial 2 7 21 5" xfId="39183" xr:uid="{00000000-0005-0000-0000-000020990000}"/>
    <cellStyle name="Trial 2 7 21 6" xfId="39184" xr:uid="{00000000-0005-0000-0000-000021990000}"/>
    <cellStyle name="Trial 2 7 21 7" xfId="39185" xr:uid="{00000000-0005-0000-0000-000022990000}"/>
    <cellStyle name="Trial 2 7 21 8" xfId="39186" xr:uid="{00000000-0005-0000-0000-000023990000}"/>
    <cellStyle name="Trial 2 7 21 9" xfId="39187" xr:uid="{00000000-0005-0000-0000-000024990000}"/>
    <cellStyle name="Trial 2 7 22" xfId="39188" xr:uid="{00000000-0005-0000-0000-000025990000}"/>
    <cellStyle name="Trial 2 7 22 10" xfId="39189" xr:uid="{00000000-0005-0000-0000-000026990000}"/>
    <cellStyle name="Trial 2 7 22 11" xfId="39190" xr:uid="{00000000-0005-0000-0000-000027990000}"/>
    <cellStyle name="Trial 2 7 22 2" xfId="39191" xr:uid="{00000000-0005-0000-0000-000028990000}"/>
    <cellStyle name="Trial 2 7 22 2 2" xfId="39192" xr:uid="{00000000-0005-0000-0000-000029990000}"/>
    <cellStyle name="Trial 2 7 22 2 3" xfId="39193" xr:uid="{00000000-0005-0000-0000-00002A990000}"/>
    <cellStyle name="Trial 2 7 22 2 4" xfId="39194" xr:uid="{00000000-0005-0000-0000-00002B990000}"/>
    <cellStyle name="Trial 2 7 22 2 5" xfId="39195" xr:uid="{00000000-0005-0000-0000-00002C990000}"/>
    <cellStyle name="Trial 2 7 22 2 6" xfId="39196" xr:uid="{00000000-0005-0000-0000-00002D990000}"/>
    <cellStyle name="Trial 2 7 22 2 7" xfId="39197" xr:uid="{00000000-0005-0000-0000-00002E990000}"/>
    <cellStyle name="Trial 2 7 22 2 8" xfId="39198" xr:uid="{00000000-0005-0000-0000-00002F990000}"/>
    <cellStyle name="Trial 2 7 22 3" xfId="39199" xr:uid="{00000000-0005-0000-0000-000030990000}"/>
    <cellStyle name="Trial 2 7 22 3 2" xfId="39200" xr:uid="{00000000-0005-0000-0000-000031990000}"/>
    <cellStyle name="Trial 2 7 22 3 3" xfId="39201" xr:uid="{00000000-0005-0000-0000-000032990000}"/>
    <cellStyle name="Trial 2 7 22 3 4" xfId="39202" xr:uid="{00000000-0005-0000-0000-000033990000}"/>
    <cellStyle name="Trial 2 7 22 3 5" xfId="39203" xr:uid="{00000000-0005-0000-0000-000034990000}"/>
    <cellStyle name="Trial 2 7 22 3 6" xfId="39204" xr:uid="{00000000-0005-0000-0000-000035990000}"/>
    <cellStyle name="Trial 2 7 22 3 7" xfId="39205" xr:uid="{00000000-0005-0000-0000-000036990000}"/>
    <cellStyle name="Trial 2 7 22 3 8" xfId="39206" xr:uid="{00000000-0005-0000-0000-000037990000}"/>
    <cellStyle name="Trial 2 7 22 4" xfId="39207" xr:uid="{00000000-0005-0000-0000-000038990000}"/>
    <cellStyle name="Trial 2 7 22 5" xfId="39208" xr:uid="{00000000-0005-0000-0000-000039990000}"/>
    <cellStyle name="Trial 2 7 22 6" xfId="39209" xr:uid="{00000000-0005-0000-0000-00003A990000}"/>
    <cellStyle name="Trial 2 7 22 7" xfId="39210" xr:uid="{00000000-0005-0000-0000-00003B990000}"/>
    <cellStyle name="Trial 2 7 22 8" xfId="39211" xr:uid="{00000000-0005-0000-0000-00003C990000}"/>
    <cellStyle name="Trial 2 7 22 9" xfId="39212" xr:uid="{00000000-0005-0000-0000-00003D990000}"/>
    <cellStyle name="Trial 2 7 23" xfId="39213" xr:uid="{00000000-0005-0000-0000-00003E990000}"/>
    <cellStyle name="Trial 2 7 23 10" xfId="39214" xr:uid="{00000000-0005-0000-0000-00003F990000}"/>
    <cellStyle name="Trial 2 7 23 11" xfId="39215" xr:uid="{00000000-0005-0000-0000-000040990000}"/>
    <cellStyle name="Trial 2 7 23 2" xfId="39216" xr:uid="{00000000-0005-0000-0000-000041990000}"/>
    <cellStyle name="Trial 2 7 23 2 2" xfId="39217" xr:uid="{00000000-0005-0000-0000-000042990000}"/>
    <cellStyle name="Trial 2 7 23 2 3" xfId="39218" xr:uid="{00000000-0005-0000-0000-000043990000}"/>
    <cellStyle name="Trial 2 7 23 2 4" xfId="39219" xr:uid="{00000000-0005-0000-0000-000044990000}"/>
    <cellStyle name="Trial 2 7 23 2 5" xfId="39220" xr:uid="{00000000-0005-0000-0000-000045990000}"/>
    <cellStyle name="Trial 2 7 23 2 6" xfId="39221" xr:uid="{00000000-0005-0000-0000-000046990000}"/>
    <cellStyle name="Trial 2 7 23 2 7" xfId="39222" xr:uid="{00000000-0005-0000-0000-000047990000}"/>
    <cellStyle name="Trial 2 7 23 2 8" xfId="39223" xr:uid="{00000000-0005-0000-0000-000048990000}"/>
    <cellStyle name="Trial 2 7 23 3" xfId="39224" xr:uid="{00000000-0005-0000-0000-000049990000}"/>
    <cellStyle name="Trial 2 7 23 3 2" xfId="39225" xr:uid="{00000000-0005-0000-0000-00004A990000}"/>
    <cellStyle name="Trial 2 7 23 3 3" xfId="39226" xr:uid="{00000000-0005-0000-0000-00004B990000}"/>
    <cellStyle name="Trial 2 7 23 3 4" xfId="39227" xr:uid="{00000000-0005-0000-0000-00004C990000}"/>
    <cellStyle name="Trial 2 7 23 3 5" xfId="39228" xr:uid="{00000000-0005-0000-0000-00004D990000}"/>
    <cellStyle name="Trial 2 7 23 3 6" xfId="39229" xr:uid="{00000000-0005-0000-0000-00004E990000}"/>
    <cellStyle name="Trial 2 7 23 3 7" xfId="39230" xr:uid="{00000000-0005-0000-0000-00004F990000}"/>
    <cellStyle name="Trial 2 7 23 3 8" xfId="39231" xr:uid="{00000000-0005-0000-0000-000050990000}"/>
    <cellStyle name="Trial 2 7 23 4" xfId="39232" xr:uid="{00000000-0005-0000-0000-000051990000}"/>
    <cellStyle name="Trial 2 7 23 5" xfId="39233" xr:uid="{00000000-0005-0000-0000-000052990000}"/>
    <cellStyle name="Trial 2 7 23 6" xfId="39234" xr:uid="{00000000-0005-0000-0000-000053990000}"/>
    <cellStyle name="Trial 2 7 23 7" xfId="39235" xr:uid="{00000000-0005-0000-0000-000054990000}"/>
    <cellStyle name="Trial 2 7 23 8" xfId="39236" xr:uid="{00000000-0005-0000-0000-000055990000}"/>
    <cellStyle name="Trial 2 7 23 9" xfId="39237" xr:uid="{00000000-0005-0000-0000-000056990000}"/>
    <cellStyle name="Trial 2 7 24" xfId="39238" xr:uid="{00000000-0005-0000-0000-000057990000}"/>
    <cellStyle name="Trial 2 7 24 10" xfId="39239" xr:uid="{00000000-0005-0000-0000-000058990000}"/>
    <cellStyle name="Trial 2 7 24 11" xfId="39240" xr:uid="{00000000-0005-0000-0000-000059990000}"/>
    <cellStyle name="Trial 2 7 24 2" xfId="39241" xr:uid="{00000000-0005-0000-0000-00005A990000}"/>
    <cellStyle name="Trial 2 7 24 2 2" xfId="39242" xr:uid="{00000000-0005-0000-0000-00005B990000}"/>
    <cellStyle name="Trial 2 7 24 2 3" xfId="39243" xr:uid="{00000000-0005-0000-0000-00005C990000}"/>
    <cellStyle name="Trial 2 7 24 2 4" xfId="39244" xr:uid="{00000000-0005-0000-0000-00005D990000}"/>
    <cellStyle name="Trial 2 7 24 2 5" xfId="39245" xr:uid="{00000000-0005-0000-0000-00005E990000}"/>
    <cellStyle name="Trial 2 7 24 2 6" xfId="39246" xr:uid="{00000000-0005-0000-0000-00005F990000}"/>
    <cellStyle name="Trial 2 7 24 2 7" xfId="39247" xr:uid="{00000000-0005-0000-0000-000060990000}"/>
    <cellStyle name="Trial 2 7 24 2 8" xfId="39248" xr:uid="{00000000-0005-0000-0000-000061990000}"/>
    <cellStyle name="Trial 2 7 24 3" xfId="39249" xr:uid="{00000000-0005-0000-0000-000062990000}"/>
    <cellStyle name="Trial 2 7 24 3 2" xfId="39250" xr:uid="{00000000-0005-0000-0000-000063990000}"/>
    <cellStyle name="Trial 2 7 24 3 3" xfId="39251" xr:uid="{00000000-0005-0000-0000-000064990000}"/>
    <cellStyle name="Trial 2 7 24 3 4" xfId="39252" xr:uid="{00000000-0005-0000-0000-000065990000}"/>
    <cellStyle name="Trial 2 7 24 3 5" xfId="39253" xr:uid="{00000000-0005-0000-0000-000066990000}"/>
    <cellStyle name="Trial 2 7 24 3 6" xfId="39254" xr:uid="{00000000-0005-0000-0000-000067990000}"/>
    <cellStyle name="Trial 2 7 24 3 7" xfId="39255" xr:uid="{00000000-0005-0000-0000-000068990000}"/>
    <cellStyle name="Trial 2 7 24 3 8" xfId="39256" xr:uid="{00000000-0005-0000-0000-000069990000}"/>
    <cellStyle name="Trial 2 7 24 4" xfId="39257" xr:uid="{00000000-0005-0000-0000-00006A990000}"/>
    <cellStyle name="Trial 2 7 24 5" xfId="39258" xr:uid="{00000000-0005-0000-0000-00006B990000}"/>
    <cellStyle name="Trial 2 7 24 6" xfId="39259" xr:uid="{00000000-0005-0000-0000-00006C990000}"/>
    <cellStyle name="Trial 2 7 24 7" xfId="39260" xr:uid="{00000000-0005-0000-0000-00006D990000}"/>
    <cellStyle name="Trial 2 7 24 8" xfId="39261" xr:uid="{00000000-0005-0000-0000-00006E990000}"/>
    <cellStyle name="Trial 2 7 24 9" xfId="39262" xr:uid="{00000000-0005-0000-0000-00006F990000}"/>
    <cellStyle name="Trial 2 7 25" xfId="39263" xr:uid="{00000000-0005-0000-0000-000070990000}"/>
    <cellStyle name="Trial 2 7 25 10" xfId="39264" xr:uid="{00000000-0005-0000-0000-000071990000}"/>
    <cellStyle name="Trial 2 7 25 2" xfId="39265" xr:uid="{00000000-0005-0000-0000-000072990000}"/>
    <cellStyle name="Trial 2 7 25 2 2" xfId="39266" xr:uid="{00000000-0005-0000-0000-000073990000}"/>
    <cellStyle name="Trial 2 7 25 2 3" xfId="39267" xr:uid="{00000000-0005-0000-0000-000074990000}"/>
    <cellStyle name="Trial 2 7 25 2 4" xfId="39268" xr:uid="{00000000-0005-0000-0000-000075990000}"/>
    <cellStyle name="Trial 2 7 25 2 5" xfId="39269" xr:uid="{00000000-0005-0000-0000-000076990000}"/>
    <cellStyle name="Trial 2 7 25 2 6" xfId="39270" xr:uid="{00000000-0005-0000-0000-000077990000}"/>
    <cellStyle name="Trial 2 7 25 2 7" xfId="39271" xr:uid="{00000000-0005-0000-0000-000078990000}"/>
    <cellStyle name="Trial 2 7 25 2 8" xfId="39272" xr:uid="{00000000-0005-0000-0000-000079990000}"/>
    <cellStyle name="Trial 2 7 25 3" xfId="39273" xr:uid="{00000000-0005-0000-0000-00007A990000}"/>
    <cellStyle name="Trial 2 7 25 4" xfId="39274" xr:uid="{00000000-0005-0000-0000-00007B990000}"/>
    <cellStyle name="Trial 2 7 25 5" xfId="39275" xr:uid="{00000000-0005-0000-0000-00007C990000}"/>
    <cellStyle name="Trial 2 7 25 6" xfId="39276" xr:uid="{00000000-0005-0000-0000-00007D990000}"/>
    <cellStyle name="Trial 2 7 25 7" xfId="39277" xr:uid="{00000000-0005-0000-0000-00007E990000}"/>
    <cellStyle name="Trial 2 7 25 8" xfId="39278" xr:uid="{00000000-0005-0000-0000-00007F990000}"/>
    <cellStyle name="Trial 2 7 25 9" xfId="39279" xr:uid="{00000000-0005-0000-0000-000080990000}"/>
    <cellStyle name="Trial 2 7 26" xfId="39280" xr:uid="{00000000-0005-0000-0000-000081990000}"/>
    <cellStyle name="Trial 2 7 26 10" xfId="39281" xr:uid="{00000000-0005-0000-0000-000082990000}"/>
    <cellStyle name="Trial 2 7 26 2" xfId="39282" xr:uid="{00000000-0005-0000-0000-000083990000}"/>
    <cellStyle name="Trial 2 7 26 3" xfId="39283" xr:uid="{00000000-0005-0000-0000-000084990000}"/>
    <cellStyle name="Trial 2 7 26 4" xfId="39284" xr:uid="{00000000-0005-0000-0000-000085990000}"/>
    <cellStyle name="Trial 2 7 26 5" xfId="39285" xr:uid="{00000000-0005-0000-0000-000086990000}"/>
    <cellStyle name="Trial 2 7 26 6" xfId="39286" xr:uid="{00000000-0005-0000-0000-000087990000}"/>
    <cellStyle name="Trial 2 7 26 7" xfId="39287" xr:uid="{00000000-0005-0000-0000-000088990000}"/>
    <cellStyle name="Trial 2 7 26 8" xfId="39288" xr:uid="{00000000-0005-0000-0000-000089990000}"/>
    <cellStyle name="Trial 2 7 26 9" xfId="39289" xr:uid="{00000000-0005-0000-0000-00008A990000}"/>
    <cellStyle name="Trial 2 7 27" xfId="39290" xr:uid="{00000000-0005-0000-0000-00008B990000}"/>
    <cellStyle name="Trial 2 7 27 2" xfId="39291" xr:uid="{00000000-0005-0000-0000-00008C990000}"/>
    <cellStyle name="Trial 2 7 27 3" xfId="39292" xr:uid="{00000000-0005-0000-0000-00008D990000}"/>
    <cellStyle name="Trial 2 7 27 4" xfId="39293" xr:uid="{00000000-0005-0000-0000-00008E990000}"/>
    <cellStyle name="Trial 2 7 27 5" xfId="39294" xr:uid="{00000000-0005-0000-0000-00008F990000}"/>
    <cellStyle name="Trial 2 7 27 6" xfId="39295" xr:uid="{00000000-0005-0000-0000-000090990000}"/>
    <cellStyle name="Trial 2 7 27 7" xfId="39296" xr:uid="{00000000-0005-0000-0000-000091990000}"/>
    <cellStyle name="Trial 2 7 27 8" xfId="39297" xr:uid="{00000000-0005-0000-0000-000092990000}"/>
    <cellStyle name="Trial 2 7 28" xfId="39298" xr:uid="{00000000-0005-0000-0000-000093990000}"/>
    <cellStyle name="Trial 2 7 28 2" xfId="39299" xr:uid="{00000000-0005-0000-0000-000094990000}"/>
    <cellStyle name="Trial 2 7 28 3" xfId="39300" xr:uid="{00000000-0005-0000-0000-000095990000}"/>
    <cellStyle name="Trial 2 7 28 4" xfId="39301" xr:uid="{00000000-0005-0000-0000-000096990000}"/>
    <cellStyle name="Trial 2 7 28 5" xfId="39302" xr:uid="{00000000-0005-0000-0000-000097990000}"/>
    <cellStyle name="Trial 2 7 28 6" xfId="39303" xr:uid="{00000000-0005-0000-0000-000098990000}"/>
    <cellStyle name="Trial 2 7 28 7" xfId="39304" xr:uid="{00000000-0005-0000-0000-000099990000}"/>
    <cellStyle name="Trial 2 7 29" xfId="39305" xr:uid="{00000000-0005-0000-0000-00009A990000}"/>
    <cellStyle name="Trial 2 7 29 2" xfId="39306" xr:uid="{00000000-0005-0000-0000-00009B990000}"/>
    <cellStyle name="Trial 2 7 29 3" xfId="39307" xr:uid="{00000000-0005-0000-0000-00009C990000}"/>
    <cellStyle name="Trial 2 7 29 4" xfId="39308" xr:uid="{00000000-0005-0000-0000-00009D990000}"/>
    <cellStyle name="Trial 2 7 29 5" xfId="39309" xr:uid="{00000000-0005-0000-0000-00009E990000}"/>
    <cellStyle name="Trial 2 7 29 6" xfId="39310" xr:uid="{00000000-0005-0000-0000-00009F990000}"/>
    <cellStyle name="Trial 2 7 29 7" xfId="39311" xr:uid="{00000000-0005-0000-0000-0000A0990000}"/>
    <cellStyle name="Trial 2 7 3" xfId="39312" xr:uid="{00000000-0005-0000-0000-0000A1990000}"/>
    <cellStyle name="Trial 2 7 3 10" xfId="39313" xr:uid="{00000000-0005-0000-0000-0000A2990000}"/>
    <cellStyle name="Trial 2 7 3 11" xfId="39314" xr:uid="{00000000-0005-0000-0000-0000A3990000}"/>
    <cellStyle name="Trial 2 7 3 2" xfId="39315" xr:uid="{00000000-0005-0000-0000-0000A4990000}"/>
    <cellStyle name="Trial 2 7 3 2 10" xfId="39316" xr:uid="{00000000-0005-0000-0000-0000A5990000}"/>
    <cellStyle name="Trial 2 7 3 2 2" xfId="39317" xr:uid="{00000000-0005-0000-0000-0000A6990000}"/>
    <cellStyle name="Trial 2 7 3 2 2 2" xfId="39318" xr:uid="{00000000-0005-0000-0000-0000A7990000}"/>
    <cellStyle name="Trial 2 7 3 2 2 2 2" xfId="39319" xr:uid="{00000000-0005-0000-0000-0000A8990000}"/>
    <cellStyle name="Trial 2 7 3 2 2 2 3" xfId="39320" xr:uid="{00000000-0005-0000-0000-0000A9990000}"/>
    <cellStyle name="Trial 2 7 3 2 2 2 4" xfId="39321" xr:uid="{00000000-0005-0000-0000-0000AA990000}"/>
    <cellStyle name="Trial 2 7 3 2 2 2 5" xfId="39322" xr:uid="{00000000-0005-0000-0000-0000AB990000}"/>
    <cellStyle name="Trial 2 7 3 2 2 2 6" xfId="39323" xr:uid="{00000000-0005-0000-0000-0000AC990000}"/>
    <cellStyle name="Trial 2 7 3 2 2 3" xfId="39324" xr:uid="{00000000-0005-0000-0000-0000AD990000}"/>
    <cellStyle name="Trial 2 7 3 2 2 4" xfId="39325" xr:uid="{00000000-0005-0000-0000-0000AE990000}"/>
    <cellStyle name="Trial 2 7 3 2 2 5" xfId="39326" xr:uid="{00000000-0005-0000-0000-0000AF990000}"/>
    <cellStyle name="Trial 2 7 3 2 2 6" xfId="39327" xr:uid="{00000000-0005-0000-0000-0000B0990000}"/>
    <cellStyle name="Trial 2 7 3 2 2 7" xfId="39328" xr:uid="{00000000-0005-0000-0000-0000B1990000}"/>
    <cellStyle name="Trial 2 7 3 2 2 8" xfId="39329" xr:uid="{00000000-0005-0000-0000-0000B2990000}"/>
    <cellStyle name="Trial 2 7 3 2 3" xfId="39330" xr:uid="{00000000-0005-0000-0000-0000B3990000}"/>
    <cellStyle name="Trial 2 7 3 2 3 2" xfId="39331" xr:uid="{00000000-0005-0000-0000-0000B4990000}"/>
    <cellStyle name="Trial 2 7 3 2 3 3" xfId="39332" xr:uid="{00000000-0005-0000-0000-0000B5990000}"/>
    <cellStyle name="Trial 2 7 3 2 3 4" xfId="39333" xr:uid="{00000000-0005-0000-0000-0000B6990000}"/>
    <cellStyle name="Trial 2 7 3 2 3 5" xfId="39334" xr:uid="{00000000-0005-0000-0000-0000B7990000}"/>
    <cellStyle name="Trial 2 7 3 2 3 6" xfId="39335" xr:uid="{00000000-0005-0000-0000-0000B8990000}"/>
    <cellStyle name="Trial 2 7 3 2 3 7" xfId="39336" xr:uid="{00000000-0005-0000-0000-0000B9990000}"/>
    <cellStyle name="Trial 2 7 3 2 3 8" xfId="39337" xr:uid="{00000000-0005-0000-0000-0000BA990000}"/>
    <cellStyle name="Trial 2 7 3 2 4" xfId="39338" xr:uid="{00000000-0005-0000-0000-0000BB990000}"/>
    <cellStyle name="Trial 2 7 3 2 5" xfId="39339" xr:uid="{00000000-0005-0000-0000-0000BC990000}"/>
    <cellStyle name="Trial 2 7 3 2 6" xfId="39340" xr:uid="{00000000-0005-0000-0000-0000BD990000}"/>
    <cellStyle name="Trial 2 7 3 2 7" xfId="39341" xr:uid="{00000000-0005-0000-0000-0000BE990000}"/>
    <cellStyle name="Trial 2 7 3 2 8" xfId="39342" xr:uid="{00000000-0005-0000-0000-0000BF990000}"/>
    <cellStyle name="Trial 2 7 3 2 9" xfId="39343" xr:uid="{00000000-0005-0000-0000-0000C0990000}"/>
    <cellStyle name="Trial 2 7 3 3" xfId="39344" xr:uid="{00000000-0005-0000-0000-0000C1990000}"/>
    <cellStyle name="Trial 2 7 3 3 2" xfId="39345" xr:uid="{00000000-0005-0000-0000-0000C2990000}"/>
    <cellStyle name="Trial 2 7 3 3 2 2" xfId="39346" xr:uid="{00000000-0005-0000-0000-0000C3990000}"/>
    <cellStyle name="Trial 2 7 3 3 2 3" xfId="39347" xr:uid="{00000000-0005-0000-0000-0000C4990000}"/>
    <cellStyle name="Trial 2 7 3 3 2 4" xfId="39348" xr:uid="{00000000-0005-0000-0000-0000C5990000}"/>
    <cellStyle name="Trial 2 7 3 3 2 5" xfId="39349" xr:uid="{00000000-0005-0000-0000-0000C6990000}"/>
    <cellStyle name="Trial 2 7 3 3 2 6" xfId="39350" xr:uid="{00000000-0005-0000-0000-0000C7990000}"/>
    <cellStyle name="Trial 2 7 3 3 2 7" xfId="39351" xr:uid="{00000000-0005-0000-0000-0000C8990000}"/>
    <cellStyle name="Trial 2 7 3 3 3" xfId="39352" xr:uid="{00000000-0005-0000-0000-0000C9990000}"/>
    <cellStyle name="Trial 2 7 3 3 3 2" xfId="39353" xr:uid="{00000000-0005-0000-0000-0000CA990000}"/>
    <cellStyle name="Trial 2 7 3 3 3 3" xfId="39354" xr:uid="{00000000-0005-0000-0000-0000CB990000}"/>
    <cellStyle name="Trial 2 7 3 3 3 4" xfId="39355" xr:uid="{00000000-0005-0000-0000-0000CC990000}"/>
    <cellStyle name="Trial 2 7 3 3 3 5" xfId="39356" xr:uid="{00000000-0005-0000-0000-0000CD990000}"/>
    <cellStyle name="Trial 2 7 3 3 3 6" xfId="39357" xr:uid="{00000000-0005-0000-0000-0000CE990000}"/>
    <cellStyle name="Trial 2 7 3 3 3 7" xfId="39358" xr:uid="{00000000-0005-0000-0000-0000CF990000}"/>
    <cellStyle name="Trial 2 7 3 3 4" xfId="39359" xr:uid="{00000000-0005-0000-0000-0000D0990000}"/>
    <cellStyle name="Trial 2 7 3 3 5" xfId="39360" xr:uid="{00000000-0005-0000-0000-0000D1990000}"/>
    <cellStyle name="Trial 2 7 3 3 6" xfId="39361" xr:uid="{00000000-0005-0000-0000-0000D2990000}"/>
    <cellStyle name="Trial 2 7 3 3 7" xfId="39362" xr:uid="{00000000-0005-0000-0000-0000D3990000}"/>
    <cellStyle name="Trial 2 7 3 3 8" xfId="39363" xr:uid="{00000000-0005-0000-0000-0000D4990000}"/>
    <cellStyle name="Trial 2 7 3 3 9" xfId="39364" xr:uid="{00000000-0005-0000-0000-0000D5990000}"/>
    <cellStyle name="Trial 2 7 3 4" xfId="39365" xr:uid="{00000000-0005-0000-0000-0000D6990000}"/>
    <cellStyle name="Trial 2 7 3 4 2" xfId="39366" xr:uid="{00000000-0005-0000-0000-0000D7990000}"/>
    <cellStyle name="Trial 2 7 3 4 2 2" xfId="39367" xr:uid="{00000000-0005-0000-0000-0000D8990000}"/>
    <cellStyle name="Trial 2 7 3 4 2 3" xfId="39368" xr:uid="{00000000-0005-0000-0000-0000D9990000}"/>
    <cellStyle name="Trial 2 7 3 4 2 4" xfId="39369" xr:uid="{00000000-0005-0000-0000-0000DA990000}"/>
    <cellStyle name="Trial 2 7 3 4 2 5" xfId="39370" xr:uid="{00000000-0005-0000-0000-0000DB990000}"/>
    <cellStyle name="Trial 2 7 3 4 2 6" xfId="39371" xr:uid="{00000000-0005-0000-0000-0000DC990000}"/>
    <cellStyle name="Trial 2 7 3 4 3" xfId="39372" xr:uid="{00000000-0005-0000-0000-0000DD990000}"/>
    <cellStyle name="Trial 2 7 3 4 4" xfId="39373" xr:uid="{00000000-0005-0000-0000-0000DE990000}"/>
    <cellStyle name="Trial 2 7 3 4 5" xfId="39374" xr:uid="{00000000-0005-0000-0000-0000DF990000}"/>
    <cellStyle name="Trial 2 7 3 4 6" xfId="39375" xr:uid="{00000000-0005-0000-0000-0000E0990000}"/>
    <cellStyle name="Trial 2 7 3 4 7" xfId="39376" xr:uid="{00000000-0005-0000-0000-0000E1990000}"/>
    <cellStyle name="Trial 2 7 3 4 8" xfId="39377" xr:uid="{00000000-0005-0000-0000-0000E2990000}"/>
    <cellStyle name="Trial 2 7 3 5" xfId="39378" xr:uid="{00000000-0005-0000-0000-0000E3990000}"/>
    <cellStyle name="Trial 2 7 3 5 2" xfId="39379" xr:uid="{00000000-0005-0000-0000-0000E4990000}"/>
    <cellStyle name="Trial 2 7 3 5 3" xfId="39380" xr:uid="{00000000-0005-0000-0000-0000E5990000}"/>
    <cellStyle name="Trial 2 7 3 5 4" xfId="39381" xr:uid="{00000000-0005-0000-0000-0000E6990000}"/>
    <cellStyle name="Trial 2 7 3 5 5" xfId="39382" xr:uid="{00000000-0005-0000-0000-0000E7990000}"/>
    <cellStyle name="Trial 2 7 3 5 6" xfId="39383" xr:uid="{00000000-0005-0000-0000-0000E8990000}"/>
    <cellStyle name="Trial 2 7 3 5 7" xfId="39384" xr:uid="{00000000-0005-0000-0000-0000E9990000}"/>
    <cellStyle name="Trial 2 7 3 6" xfId="39385" xr:uid="{00000000-0005-0000-0000-0000EA990000}"/>
    <cellStyle name="Trial 2 7 3 7" xfId="39386" xr:uid="{00000000-0005-0000-0000-0000EB990000}"/>
    <cellStyle name="Trial 2 7 3 8" xfId="39387" xr:uid="{00000000-0005-0000-0000-0000EC990000}"/>
    <cellStyle name="Trial 2 7 3 9" xfId="39388" xr:uid="{00000000-0005-0000-0000-0000ED990000}"/>
    <cellStyle name="Trial 2 7 30" xfId="39389" xr:uid="{00000000-0005-0000-0000-0000EE990000}"/>
    <cellStyle name="Trial 2 7 30 2" xfId="39390" xr:uid="{00000000-0005-0000-0000-0000EF990000}"/>
    <cellStyle name="Trial 2 7 30 3" xfId="39391" xr:uid="{00000000-0005-0000-0000-0000F0990000}"/>
    <cellStyle name="Trial 2 7 30 4" xfId="39392" xr:uid="{00000000-0005-0000-0000-0000F1990000}"/>
    <cellStyle name="Trial 2 7 30 5" xfId="39393" xr:uid="{00000000-0005-0000-0000-0000F2990000}"/>
    <cellStyle name="Trial 2 7 30 6" xfId="39394" xr:uid="{00000000-0005-0000-0000-0000F3990000}"/>
    <cellStyle name="Trial 2 7 30 7" xfId="39395" xr:uid="{00000000-0005-0000-0000-0000F4990000}"/>
    <cellStyle name="Trial 2 7 31" xfId="39396" xr:uid="{00000000-0005-0000-0000-0000F5990000}"/>
    <cellStyle name="Trial 2 7 31 2" xfId="39397" xr:uid="{00000000-0005-0000-0000-0000F6990000}"/>
    <cellStyle name="Trial 2 7 31 3" xfId="39398" xr:uid="{00000000-0005-0000-0000-0000F7990000}"/>
    <cellStyle name="Trial 2 7 31 4" xfId="39399" xr:uid="{00000000-0005-0000-0000-0000F8990000}"/>
    <cellStyle name="Trial 2 7 31 5" xfId="39400" xr:uid="{00000000-0005-0000-0000-0000F9990000}"/>
    <cellStyle name="Trial 2 7 31 6" xfId="39401" xr:uid="{00000000-0005-0000-0000-0000FA990000}"/>
    <cellStyle name="Trial 2 7 31 7" xfId="39402" xr:uid="{00000000-0005-0000-0000-0000FB990000}"/>
    <cellStyle name="Trial 2 7 32" xfId="39403" xr:uid="{00000000-0005-0000-0000-0000FC990000}"/>
    <cellStyle name="Trial 2 7 32 2" xfId="39404" xr:uid="{00000000-0005-0000-0000-0000FD990000}"/>
    <cellStyle name="Trial 2 7 32 3" xfId="39405" xr:uid="{00000000-0005-0000-0000-0000FE990000}"/>
    <cellStyle name="Trial 2 7 32 4" xfId="39406" xr:uid="{00000000-0005-0000-0000-0000FF990000}"/>
    <cellStyle name="Trial 2 7 32 5" xfId="39407" xr:uid="{00000000-0005-0000-0000-0000009A0000}"/>
    <cellStyle name="Trial 2 7 32 6" xfId="39408" xr:uid="{00000000-0005-0000-0000-0000019A0000}"/>
    <cellStyle name="Trial 2 7 32 7" xfId="39409" xr:uid="{00000000-0005-0000-0000-0000029A0000}"/>
    <cellStyle name="Trial 2 7 33" xfId="39410" xr:uid="{00000000-0005-0000-0000-0000039A0000}"/>
    <cellStyle name="Trial 2 7 33 2" xfId="39411" xr:uid="{00000000-0005-0000-0000-0000049A0000}"/>
    <cellStyle name="Trial 2 7 33 3" xfId="39412" xr:uid="{00000000-0005-0000-0000-0000059A0000}"/>
    <cellStyle name="Trial 2 7 33 4" xfId="39413" xr:uid="{00000000-0005-0000-0000-0000069A0000}"/>
    <cellStyle name="Trial 2 7 33 5" xfId="39414" xr:uid="{00000000-0005-0000-0000-0000079A0000}"/>
    <cellStyle name="Trial 2 7 33 6" xfId="39415" xr:uid="{00000000-0005-0000-0000-0000089A0000}"/>
    <cellStyle name="Trial 2 7 33 7" xfId="39416" xr:uid="{00000000-0005-0000-0000-0000099A0000}"/>
    <cellStyle name="Trial 2 7 34" xfId="39417" xr:uid="{00000000-0005-0000-0000-00000A9A0000}"/>
    <cellStyle name="Trial 2 7 34 2" xfId="39418" xr:uid="{00000000-0005-0000-0000-00000B9A0000}"/>
    <cellStyle name="Trial 2 7 34 3" xfId="39419" xr:uid="{00000000-0005-0000-0000-00000C9A0000}"/>
    <cellStyle name="Trial 2 7 34 4" xfId="39420" xr:uid="{00000000-0005-0000-0000-00000D9A0000}"/>
    <cellStyle name="Trial 2 7 34 5" xfId="39421" xr:uid="{00000000-0005-0000-0000-00000E9A0000}"/>
    <cellStyle name="Trial 2 7 34 6" xfId="39422" xr:uid="{00000000-0005-0000-0000-00000F9A0000}"/>
    <cellStyle name="Trial 2 7 34 7" xfId="39423" xr:uid="{00000000-0005-0000-0000-0000109A0000}"/>
    <cellStyle name="Trial 2 7 35" xfId="39424" xr:uid="{00000000-0005-0000-0000-0000119A0000}"/>
    <cellStyle name="Trial 2 7 36" xfId="39425" xr:uid="{00000000-0005-0000-0000-0000129A0000}"/>
    <cellStyle name="Trial 2 7 37" xfId="39426" xr:uid="{00000000-0005-0000-0000-0000139A0000}"/>
    <cellStyle name="Trial 2 7 38" xfId="39427" xr:uid="{00000000-0005-0000-0000-0000149A0000}"/>
    <cellStyle name="Trial 2 7 39" xfId="39428" xr:uid="{00000000-0005-0000-0000-0000159A0000}"/>
    <cellStyle name="Trial 2 7 4" xfId="39429" xr:uid="{00000000-0005-0000-0000-0000169A0000}"/>
    <cellStyle name="Trial 2 7 4 10" xfId="39430" xr:uid="{00000000-0005-0000-0000-0000179A0000}"/>
    <cellStyle name="Trial 2 7 4 11" xfId="39431" xr:uid="{00000000-0005-0000-0000-0000189A0000}"/>
    <cellStyle name="Trial 2 7 4 2" xfId="39432" xr:uid="{00000000-0005-0000-0000-0000199A0000}"/>
    <cellStyle name="Trial 2 7 4 2 10" xfId="39433" xr:uid="{00000000-0005-0000-0000-00001A9A0000}"/>
    <cellStyle name="Trial 2 7 4 2 2" xfId="39434" xr:uid="{00000000-0005-0000-0000-00001B9A0000}"/>
    <cellStyle name="Trial 2 7 4 2 2 2" xfId="39435" xr:uid="{00000000-0005-0000-0000-00001C9A0000}"/>
    <cellStyle name="Trial 2 7 4 2 2 2 2" xfId="39436" xr:uid="{00000000-0005-0000-0000-00001D9A0000}"/>
    <cellStyle name="Trial 2 7 4 2 2 2 3" xfId="39437" xr:uid="{00000000-0005-0000-0000-00001E9A0000}"/>
    <cellStyle name="Trial 2 7 4 2 2 2 4" xfId="39438" xr:uid="{00000000-0005-0000-0000-00001F9A0000}"/>
    <cellStyle name="Trial 2 7 4 2 2 2 5" xfId="39439" xr:uid="{00000000-0005-0000-0000-0000209A0000}"/>
    <cellStyle name="Trial 2 7 4 2 2 2 6" xfId="39440" xr:uid="{00000000-0005-0000-0000-0000219A0000}"/>
    <cellStyle name="Trial 2 7 4 2 2 3" xfId="39441" xr:uid="{00000000-0005-0000-0000-0000229A0000}"/>
    <cellStyle name="Trial 2 7 4 2 2 4" xfId="39442" xr:uid="{00000000-0005-0000-0000-0000239A0000}"/>
    <cellStyle name="Trial 2 7 4 2 2 5" xfId="39443" xr:uid="{00000000-0005-0000-0000-0000249A0000}"/>
    <cellStyle name="Trial 2 7 4 2 2 6" xfId="39444" xr:uid="{00000000-0005-0000-0000-0000259A0000}"/>
    <cellStyle name="Trial 2 7 4 2 2 7" xfId="39445" xr:uid="{00000000-0005-0000-0000-0000269A0000}"/>
    <cellStyle name="Trial 2 7 4 2 2 8" xfId="39446" xr:uid="{00000000-0005-0000-0000-0000279A0000}"/>
    <cellStyle name="Trial 2 7 4 2 3" xfId="39447" xr:uid="{00000000-0005-0000-0000-0000289A0000}"/>
    <cellStyle name="Trial 2 7 4 2 3 2" xfId="39448" xr:uid="{00000000-0005-0000-0000-0000299A0000}"/>
    <cellStyle name="Trial 2 7 4 2 3 3" xfId="39449" xr:uid="{00000000-0005-0000-0000-00002A9A0000}"/>
    <cellStyle name="Trial 2 7 4 2 3 4" xfId="39450" xr:uid="{00000000-0005-0000-0000-00002B9A0000}"/>
    <cellStyle name="Trial 2 7 4 2 3 5" xfId="39451" xr:uid="{00000000-0005-0000-0000-00002C9A0000}"/>
    <cellStyle name="Trial 2 7 4 2 3 6" xfId="39452" xr:uid="{00000000-0005-0000-0000-00002D9A0000}"/>
    <cellStyle name="Trial 2 7 4 2 3 7" xfId="39453" xr:uid="{00000000-0005-0000-0000-00002E9A0000}"/>
    <cellStyle name="Trial 2 7 4 2 3 8" xfId="39454" xr:uid="{00000000-0005-0000-0000-00002F9A0000}"/>
    <cellStyle name="Trial 2 7 4 2 4" xfId="39455" xr:uid="{00000000-0005-0000-0000-0000309A0000}"/>
    <cellStyle name="Trial 2 7 4 2 5" xfId="39456" xr:uid="{00000000-0005-0000-0000-0000319A0000}"/>
    <cellStyle name="Trial 2 7 4 2 6" xfId="39457" xr:uid="{00000000-0005-0000-0000-0000329A0000}"/>
    <cellStyle name="Trial 2 7 4 2 7" xfId="39458" xr:uid="{00000000-0005-0000-0000-0000339A0000}"/>
    <cellStyle name="Trial 2 7 4 2 8" xfId="39459" xr:uid="{00000000-0005-0000-0000-0000349A0000}"/>
    <cellStyle name="Trial 2 7 4 2 9" xfId="39460" xr:uid="{00000000-0005-0000-0000-0000359A0000}"/>
    <cellStyle name="Trial 2 7 4 3" xfId="39461" xr:uid="{00000000-0005-0000-0000-0000369A0000}"/>
    <cellStyle name="Trial 2 7 4 3 2" xfId="39462" xr:uid="{00000000-0005-0000-0000-0000379A0000}"/>
    <cellStyle name="Trial 2 7 4 3 2 2" xfId="39463" xr:uid="{00000000-0005-0000-0000-0000389A0000}"/>
    <cellStyle name="Trial 2 7 4 3 2 3" xfId="39464" xr:uid="{00000000-0005-0000-0000-0000399A0000}"/>
    <cellStyle name="Trial 2 7 4 3 2 4" xfId="39465" xr:uid="{00000000-0005-0000-0000-00003A9A0000}"/>
    <cellStyle name="Trial 2 7 4 3 2 5" xfId="39466" xr:uid="{00000000-0005-0000-0000-00003B9A0000}"/>
    <cellStyle name="Trial 2 7 4 3 2 6" xfId="39467" xr:uid="{00000000-0005-0000-0000-00003C9A0000}"/>
    <cellStyle name="Trial 2 7 4 3 2 7" xfId="39468" xr:uid="{00000000-0005-0000-0000-00003D9A0000}"/>
    <cellStyle name="Trial 2 7 4 3 3" xfId="39469" xr:uid="{00000000-0005-0000-0000-00003E9A0000}"/>
    <cellStyle name="Trial 2 7 4 3 4" xfId="39470" xr:uid="{00000000-0005-0000-0000-00003F9A0000}"/>
    <cellStyle name="Trial 2 7 4 3 5" xfId="39471" xr:uid="{00000000-0005-0000-0000-0000409A0000}"/>
    <cellStyle name="Trial 2 7 4 3 6" xfId="39472" xr:uid="{00000000-0005-0000-0000-0000419A0000}"/>
    <cellStyle name="Trial 2 7 4 3 7" xfId="39473" xr:uid="{00000000-0005-0000-0000-0000429A0000}"/>
    <cellStyle name="Trial 2 7 4 3 8" xfId="39474" xr:uid="{00000000-0005-0000-0000-0000439A0000}"/>
    <cellStyle name="Trial 2 7 4 3 9" xfId="39475" xr:uid="{00000000-0005-0000-0000-0000449A0000}"/>
    <cellStyle name="Trial 2 7 4 4" xfId="39476" xr:uid="{00000000-0005-0000-0000-0000459A0000}"/>
    <cellStyle name="Trial 2 7 4 4 2" xfId="39477" xr:uid="{00000000-0005-0000-0000-0000469A0000}"/>
    <cellStyle name="Trial 2 7 4 4 3" xfId="39478" xr:uid="{00000000-0005-0000-0000-0000479A0000}"/>
    <cellStyle name="Trial 2 7 4 4 4" xfId="39479" xr:uid="{00000000-0005-0000-0000-0000489A0000}"/>
    <cellStyle name="Trial 2 7 4 4 5" xfId="39480" xr:uid="{00000000-0005-0000-0000-0000499A0000}"/>
    <cellStyle name="Trial 2 7 4 4 6" xfId="39481" xr:uid="{00000000-0005-0000-0000-00004A9A0000}"/>
    <cellStyle name="Trial 2 7 4 4 7" xfId="39482" xr:uid="{00000000-0005-0000-0000-00004B9A0000}"/>
    <cellStyle name="Trial 2 7 4 4 8" xfId="39483" xr:uid="{00000000-0005-0000-0000-00004C9A0000}"/>
    <cellStyle name="Trial 2 7 4 5" xfId="39484" xr:uid="{00000000-0005-0000-0000-00004D9A0000}"/>
    <cellStyle name="Trial 2 7 4 5 2" xfId="39485" xr:uid="{00000000-0005-0000-0000-00004E9A0000}"/>
    <cellStyle name="Trial 2 7 4 5 3" xfId="39486" xr:uid="{00000000-0005-0000-0000-00004F9A0000}"/>
    <cellStyle name="Trial 2 7 4 5 4" xfId="39487" xr:uid="{00000000-0005-0000-0000-0000509A0000}"/>
    <cellStyle name="Trial 2 7 4 5 5" xfId="39488" xr:uid="{00000000-0005-0000-0000-0000519A0000}"/>
    <cellStyle name="Trial 2 7 4 5 6" xfId="39489" xr:uid="{00000000-0005-0000-0000-0000529A0000}"/>
    <cellStyle name="Trial 2 7 4 5 7" xfId="39490" xr:uid="{00000000-0005-0000-0000-0000539A0000}"/>
    <cellStyle name="Trial 2 7 4 6" xfId="39491" xr:uid="{00000000-0005-0000-0000-0000549A0000}"/>
    <cellStyle name="Trial 2 7 4 7" xfId="39492" xr:uid="{00000000-0005-0000-0000-0000559A0000}"/>
    <cellStyle name="Trial 2 7 4 8" xfId="39493" xr:uid="{00000000-0005-0000-0000-0000569A0000}"/>
    <cellStyle name="Trial 2 7 4 9" xfId="39494" xr:uid="{00000000-0005-0000-0000-0000579A0000}"/>
    <cellStyle name="Trial 2 7 40" xfId="39495" xr:uid="{00000000-0005-0000-0000-0000589A0000}"/>
    <cellStyle name="Trial 2 7 41" xfId="39496" xr:uid="{00000000-0005-0000-0000-0000599A0000}"/>
    <cellStyle name="Trial 2 7 42" xfId="39497" xr:uid="{00000000-0005-0000-0000-00005A9A0000}"/>
    <cellStyle name="Trial 2 7 5" xfId="39498" xr:uid="{00000000-0005-0000-0000-00005B9A0000}"/>
    <cellStyle name="Trial 2 7 5 10" xfId="39499" xr:uid="{00000000-0005-0000-0000-00005C9A0000}"/>
    <cellStyle name="Trial 2 7 5 11" xfId="39500" xr:uid="{00000000-0005-0000-0000-00005D9A0000}"/>
    <cellStyle name="Trial 2 7 5 2" xfId="39501" xr:uid="{00000000-0005-0000-0000-00005E9A0000}"/>
    <cellStyle name="Trial 2 7 5 2 10" xfId="39502" xr:uid="{00000000-0005-0000-0000-00005F9A0000}"/>
    <cellStyle name="Trial 2 7 5 2 2" xfId="39503" xr:uid="{00000000-0005-0000-0000-0000609A0000}"/>
    <cellStyle name="Trial 2 7 5 2 2 2" xfId="39504" xr:uid="{00000000-0005-0000-0000-0000619A0000}"/>
    <cellStyle name="Trial 2 7 5 2 2 2 2" xfId="39505" xr:uid="{00000000-0005-0000-0000-0000629A0000}"/>
    <cellStyle name="Trial 2 7 5 2 2 2 3" xfId="39506" xr:uid="{00000000-0005-0000-0000-0000639A0000}"/>
    <cellStyle name="Trial 2 7 5 2 2 2 4" xfId="39507" xr:uid="{00000000-0005-0000-0000-0000649A0000}"/>
    <cellStyle name="Trial 2 7 5 2 2 2 5" xfId="39508" xr:uid="{00000000-0005-0000-0000-0000659A0000}"/>
    <cellStyle name="Trial 2 7 5 2 2 2 6" xfId="39509" xr:uid="{00000000-0005-0000-0000-0000669A0000}"/>
    <cellStyle name="Trial 2 7 5 2 2 3" xfId="39510" xr:uid="{00000000-0005-0000-0000-0000679A0000}"/>
    <cellStyle name="Trial 2 7 5 2 2 4" xfId="39511" xr:uid="{00000000-0005-0000-0000-0000689A0000}"/>
    <cellStyle name="Trial 2 7 5 2 2 5" xfId="39512" xr:uid="{00000000-0005-0000-0000-0000699A0000}"/>
    <cellStyle name="Trial 2 7 5 2 2 6" xfId="39513" xr:uid="{00000000-0005-0000-0000-00006A9A0000}"/>
    <cellStyle name="Trial 2 7 5 2 2 7" xfId="39514" xr:uid="{00000000-0005-0000-0000-00006B9A0000}"/>
    <cellStyle name="Trial 2 7 5 2 2 8" xfId="39515" xr:uid="{00000000-0005-0000-0000-00006C9A0000}"/>
    <cellStyle name="Trial 2 7 5 2 3" xfId="39516" xr:uid="{00000000-0005-0000-0000-00006D9A0000}"/>
    <cellStyle name="Trial 2 7 5 2 3 2" xfId="39517" xr:uid="{00000000-0005-0000-0000-00006E9A0000}"/>
    <cellStyle name="Trial 2 7 5 2 3 3" xfId="39518" xr:uid="{00000000-0005-0000-0000-00006F9A0000}"/>
    <cellStyle name="Trial 2 7 5 2 3 4" xfId="39519" xr:uid="{00000000-0005-0000-0000-0000709A0000}"/>
    <cellStyle name="Trial 2 7 5 2 3 5" xfId="39520" xr:uid="{00000000-0005-0000-0000-0000719A0000}"/>
    <cellStyle name="Trial 2 7 5 2 3 6" xfId="39521" xr:uid="{00000000-0005-0000-0000-0000729A0000}"/>
    <cellStyle name="Trial 2 7 5 2 3 7" xfId="39522" xr:uid="{00000000-0005-0000-0000-0000739A0000}"/>
    <cellStyle name="Trial 2 7 5 2 3 8" xfId="39523" xr:uid="{00000000-0005-0000-0000-0000749A0000}"/>
    <cellStyle name="Trial 2 7 5 2 4" xfId="39524" xr:uid="{00000000-0005-0000-0000-0000759A0000}"/>
    <cellStyle name="Trial 2 7 5 2 5" xfId="39525" xr:uid="{00000000-0005-0000-0000-0000769A0000}"/>
    <cellStyle name="Trial 2 7 5 2 6" xfId="39526" xr:uid="{00000000-0005-0000-0000-0000779A0000}"/>
    <cellStyle name="Trial 2 7 5 2 7" xfId="39527" xr:uid="{00000000-0005-0000-0000-0000789A0000}"/>
    <cellStyle name="Trial 2 7 5 2 8" xfId="39528" xr:uid="{00000000-0005-0000-0000-0000799A0000}"/>
    <cellStyle name="Trial 2 7 5 2 9" xfId="39529" xr:uid="{00000000-0005-0000-0000-00007A9A0000}"/>
    <cellStyle name="Trial 2 7 5 3" xfId="39530" xr:uid="{00000000-0005-0000-0000-00007B9A0000}"/>
    <cellStyle name="Trial 2 7 5 3 2" xfId="39531" xr:uid="{00000000-0005-0000-0000-00007C9A0000}"/>
    <cellStyle name="Trial 2 7 5 3 2 2" xfId="39532" xr:uid="{00000000-0005-0000-0000-00007D9A0000}"/>
    <cellStyle name="Trial 2 7 5 3 2 3" xfId="39533" xr:uid="{00000000-0005-0000-0000-00007E9A0000}"/>
    <cellStyle name="Trial 2 7 5 3 2 4" xfId="39534" xr:uid="{00000000-0005-0000-0000-00007F9A0000}"/>
    <cellStyle name="Trial 2 7 5 3 2 5" xfId="39535" xr:uid="{00000000-0005-0000-0000-0000809A0000}"/>
    <cellStyle name="Trial 2 7 5 3 2 6" xfId="39536" xr:uid="{00000000-0005-0000-0000-0000819A0000}"/>
    <cellStyle name="Trial 2 7 5 3 3" xfId="39537" xr:uid="{00000000-0005-0000-0000-0000829A0000}"/>
    <cellStyle name="Trial 2 7 5 3 4" xfId="39538" xr:uid="{00000000-0005-0000-0000-0000839A0000}"/>
    <cellStyle name="Trial 2 7 5 3 5" xfId="39539" xr:uid="{00000000-0005-0000-0000-0000849A0000}"/>
    <cellStyle name="Trial 2 7 5 3 6" xfId="39540" xr:uid="{00000000-0005-0000-0000-0000859A0000}"/>
    <cellStyle name="Trial 2 7 5 3 7" xfId="39541" xr:uid="{00000000-0005-0000-0000-0000869A0000}"/>
    <cellStyle name="Trial 2 7 5 3 8" xfId="39542" xr:uid="{00000000-0005-0000-0000-0000879A0000}"/>
    <cellStyle name="Trial 2 7 5 3 9" xfId="39543" xr:uid="{00000000-0005-0000-0000-0000889A0000}"/>
    <cellStyle name="Trial 2 7 5 4" xfId="39544" xr:uid="{00000000-0005-0000-0000-0000899A0000}"/>
    <cellStyle name="Trial 2 7 5 4 2" xfId="39545" xr:uid="{00000000-0005-0000-0000-00008A9A0000}"/>
    <cellStyle name="Trial 2 7 5 4 3" xfId="39546" xr:uid="{00000000-0005-0000-0000-00008B9A0000}"/>
    <cellStyle name="Trial 2 7 5 4 4" xfId="39547" xr:uid="{00000000-0005-0000-0000-00008C9A0000}"/>
    <cellStyle name="Trial 2 7 5 4 5" xfId="39548" xr:uid="{00000000-0005-0000-0000-00008D9A0000}"/>
    <cellStyle name="Trial 2 7 5 4 6" xfId="39549" xr:uid="{00000000-0005-0000-0000-00008E9A0000}"/>
    <cellStyle name="Trial 2 7 5 4 7" xfId="39550" xr:uid="{00000000-0005-0000-0000-00008F9A0000}"/>
    <cellStyle name="Trial 2 7 5 4 8" xfId="39551" xr:uid="{00000000-0005-0000-0000-0000909A0000}"/>
    <cellStyle name="Trial 2 7 5 5" xfId="39552" xr:uid="{00000000-0005-0000-0000-0000919A0000}"/>
    <cellStyle name="Trial 2 7 5 5 2" xfId="39553" xr:uid="{00000000-0005-0000-0000-0000929A0000}"/>
    <cellStyle name="Trial 2 7 5 5 3" xfId="39554" xr:uid="{00000000-0005-0000-0000-0000939A0000}"/>
    <cellStyle name="Trial 2 7 5 5 4" xfId="39555" xr:uid="{00000000-0005-0000-0000-0000949A0000}"/>
    <cellStyle name="Trial 2 7 5 5 5" xfId="39556" xr:uid="{00000000-0005-0000-0000-0000959A0000}"/>
    <cellStyle name="Trial 2 7 5 5 6" xfId="39557" xr:uid="{00000000-0005-0000-0000-0000969A0000}"/>
    <cellStyle name="Trial 2 7 5 6" xfId="39558" xr:uid="{00000000-0005-0000-0000-0000979A0000}"/>
    <cellStyle name="Trial 2 7 5 7" xfId="39559" xr:uid="{00000000-0005-0000-0000-0000989A0000}"/>
    <cellStyle name="Trial 2 7 5 8" xfId="39560" xr:uid="{00000000-0005-0000-0000-0000999A0000}"/>
    <cellStyle name="Trial 2 7 5 9" xfId="39561" xr:uid="{00000000-0005-0000-0000-00009A9A0000}"/>
    <cellStyle name="Trial 2 7 6" xfId="39562" xr:uid="{00000000-0005-0000-0000-00009B9A0000}"/>
    <cellStyle name="Trial 2 7 6 10" xfId="39563" xr:uid="{00000000-0005-0000-0000-00009C9A0000}"/>
    <cellStyle name="Trial 2 7 6 11" xfId="39564" xr:uid="{00000000-0005-0000-0000-00009D9A0000}"/>
    <cellStyle name="Trial 2 7 6 2" xfId="39565" xr:uid="{00000000-0005-0000-0000-00009E9A0000}"/>
    <cellStyle name="Trial 2 7 6 2 10" xfId="39566" xr:uid="{00000000-0005-0000-0000-00009F9A0000}"/>
    <cellStyle name="Trial 2 7 6 2 2" xfId="39567" xr:uid="{00000000-0005-0000-0000-0000A09A0000}"/>
    <cellStyle name="Trial 2 7 6 2 2 2" xfId="39568" xr:uid="{00000000-0005-0000-0000-0000A19A0000}"/>
    <cellStyle name="Trial 2 7 6 2 2 2 2" xfId="39569" xr:uid="{00000000-0005-0000-0000-0000A29A0000}"/>
    <cellStyle name="Trial 2 7 6 2 2 2 3" xfId="39570" xr:uid="{00000000-0005-0000-0000-0000A39A0000}"/>
    <cellStyle name="Trial 2 7 6 2 2 2 4" xfId="39571" xr:uid="{00000000-0005-0000-0000-0000A49A0000}"/>
    <cellStyle name="Trial 2 7 6 2 2 2 5" xfId="39572" xr:uid="{00000000-0005-0000-0000-0000A59A0000}"/>
    <cellStyle name="Trial 2 7 6 2 2 2 6" xfId="39573" xr:uid="{00000000-0005-0000-0000-0000A69A0000}"/>
    <cellStyle name="Trial 2 7 6 2 2 3" xfId="39574" xr:uid="{00000000-0005-0000-0000-0000A79A0000}"/>
    <cellStyle name="Trial 2 7 6 2 2 4" xfId="39575" xr:uid="{00000000-0005-0000-0000-0000A89A0000}"/>
    <cellStyle name="Trial 2 7 6 2 2 5" xfId="39576" xr:uid="{00000000-0005-0000-0000-0000A99A0000}"/>
    <cellStyle name="Trial 2 7 6 2 2 6" xfId="39577" xr:uid="{00000000-0005-0000-0000-0000AA9A0000}"/>
    <cellStyle name="Trial 2 7 6 2 2 7" xfId="39578" xr:uid="{00000000-0005-0000-0000-0000AB9A0000}"/>
    <cellStyle name="Trial 2 7 6 2 2 8" xfId="39579" xr:uid="{00000000-0005-0000-0000-0000AC9A0000}"/>
    <cellStyle name="Trial 2 7 6 2 3" xfId="39580" xr:uid="{00000000-0005-0000-0000-0000AD9A0000}"/>
    <cellStyle name="Trial 2 7 6 2 3 2" xfId="39581" xr:uid="{00000000-0005-0000-0000-0000AE9A0000}"/>
    <cellStyle name="Trial 2 7 6 2 3 3" xfId="39582" xr:uid="{00000000-0005-0000-0000-0000AF9A0000}"/>
    <cellStyle name="Trial 2 7 6 2 3 4" xfId="39583" xr:uid="{00000000-0005-0000-0000-0000B09A0000}"/>
    <cellStyle name="Trial 2 7 6 2 3 5" xfId="39584" xr:uid="{00000000-0005-0000-0000-0000B19A0000}"/>
    <cellStyle name="Trial 2 7 6 2 3 6" xfId="39585" xr:uid="{00000000-0005-0000-0000-0000B29A0000}"/>
    <cellStyle name="Trial 2 7 6 2 3 7" xfId="39586" xr:uid="{00000000-0005-0000-0000-0000B39A0000}"/>
    <cellStyle name="Trial 2 7 6 2 3 8" xfId="39587" xr:uid="{00000000-0005-0000-0000-0000B49A0000}"/>
    <cellStyle name="Trial 2 7 6 2 4" xfId="39588" xr:uid="{00000000-0005-0000-0000-0000B59A0000}"/>
    <cellStyle name="Trial 2 7 6 2 5" xfId="39589" xr:uid="{00000000-0005-0000-0000-0000B69A0000}"/>
    <cellStyle name="Trial 2 7 6 2 6" xfId="39590" xr:uid="{00000000-0005-0000-0000-0000B79A0000}"/>
    <cellStyle name="Trial 2 7 6 2 7" xfId="39591" xr:uid="{00000000-0005-0000-0000-0000B89A0000}"/>
    <cellStyle name="Trial 2 7 6 2 8" xfId="39592" xr:uid="{00000000-0005-0000-0000-0000B99A0000}"/>
    <cellStyle name="Trial 2 7 6 2 9" xfId="39593" xr:uid="{00000000-0005-0000-0000-0000BA9A0000}"/>
    <cellStyle name="Trial 2 7 6 3" xfId="39594" xr:uid="{00000000-0005-0000-0000-0000BB9A0000}"/>
    <cellStyle name="Trial 2 7 6 3 2" xfId="39595" xr:uid="{00000000-0005-0000-0000-0000BC9A0000}"/>
    <cellStyle name="Trial 2 7 6 3 2 2" xfId="39596" xr:uid="{00000000-0005-0000-0000-0000BD9A0000}"/>
    <cellStyle name="Trial 2 7 6 3 2 3" xfId="39597" xr:uid="{00000000-0005-0000-0000-0000BE9A0000}"/>
    <cellStyle name="Trial 2 7 6 3 2 4" xfId="39598" xr:uid="{00000000-0005-0000-0000-0000BF9A0000}"/>
    <cellStyle name="Trial 2 7 6 3 2 5" xfId="39599" xr:uid="{00000000-0005-0000-0000-0000C09A0000}"/>
    <cellStyle name="Trial 2 7 6 3 2 6" xfId="39600" xr:uid="{00000000-0005-0000-0000-0000C19A0000}"/>
    <cellStyle name="Trial 2 7 6 3 3" xfId="39601" xr:uid="{00000000-0005-0000-0000-0000C29A0000}"/>
    <cellStyle name="Trial 2 7 6 3 4" xfId="39602" xr:uid="{00000000-0005-0000-0000-0000C39A0000}"/>
    <cellStyle name="Trial 2 7 6 3 5" xfId="39603" xr:uid="{00000000-0005-0000-0000-0000C49A0000}"/>
    <cellStyle name="Trial 2 7 6 3 6" xfId="39604" xr:uid="{00000000-0005-0000-0000-0000C59A0000}"/>
    <cellStyle name="Trial 2 7 6 3 7" xfId="39605" xr:uid="{00000000-0005-0000-0000-0000C69A0000}"/>
    <cellStyle name="Trial 2 7 6 3 8" xfId="39606" xr:uid="{00000000-0005-0000-0000-0000C79A0000}"/>
    <cellStyle name="Trial 2 7 6 3 9" xfId="39607" xr:uid="{00000000-0005-0000-0000-0000C89A0000}"/>
    <cellStyle name="Trial 2 7 6 4" xfId="39608" xr:uid="{00000000-0005-0000-0000-0000C99A0000}"/>
    <cellStyle name="Trial 2 7 6 4 2" xfId="39609" xr:uid="{00000000-0005-0000-0000-0000CA9A0000}"/>
    <cellStyle name="Trial 2 7 6 4 3" xfId="39610" xr:uid="{00000000-0005-0000-0000-0000CB9A0000}"/>
    <cellStyle name="Trial 2 7 6 4 4" xfId="39611" xr:uid="{00000000-0005-0000-0000-0000CC9A0000}"/>
    <cellStyle name="Trial 2 7 6 4 5" xfId="39612" xr:uid="{00000000-0005-0000-0000-0000CD9A0000}"/>
    <cellStyle name="Trial 2 7 6 4 6" xfId="39613" xr:uid="{00000000-0005-0000-0000-0000CE9A0000}"/>
    <cellStyle name="Trial 2 7 6 4 7" xfId="39614" xr:uid="{00000000-0005-0000-0000-0000CF9A0000}"/>
    <cellStyle name="Trial 2 7 6 4 8" xfId="39615" xr:uid="{00000000-0005-0000-0000-0000D09A0000}"/>
    <cellStyle name="Trial 2 7 6 5" xfId="39616" xr:uid="{00000000-0005-0000-0000-0000D19A0000}"/>
    <cellStyle name="Trial 2 7 6 5 2" xfId="39617" xr:uid="{00000000-0005-0000-0000-0000D29A0000}"/>
    <cellStyle name="Trial 2 7 6 5 3" xfId="39618" xr:uid="{00000000-0005-0000-0000-0000D39A0000}"/>
    <cellStyle name="Trial 2 7 6 5 4" xfId="39619" xr:uid="{00000000-0005-0000-0000-0000D49A0000}"/>
    <cellStyle name="Trial 2 7 6 5 5" xfId="39620" xr:uid="{00000000-0005-0000-0000-0000D59A0000}"/>
    <cellStyle name="Trial 2 7 6 5 6" xfId="39621" xr:uid="{00000000-0005-0000-0000-0000D69A0000}"/>
    <cellStyle name="Trial 2 7 6 6" xfId="39622" xr:uid="{00000000-0005-0000-0000-0000D79A0000}"/>
    <cellStyle name="Trial 2 7 6 7" xfId="39623" xr:uid="{00000000-0005-0000-0000-0000D89A0000}"/>
    <cellStyle name="Trial 2 7 6 8" xfId="39624" xr:uid="{00000000-0005-0000-0000-0000D99A0000}"/>
    <cellStyle name="Trial 2 7 6 9" xfId="39625" xr:uid="{00000000-0005-0000-0000-0000DA9A0000}"/>
    <cellStyle name="Trial 2 7 7" xfId="39626" xr:uid="{00000000-0005-0000-0000-0000DB9A0000}"/>
    <cellStyle name="Trial 2 7 7 10" xfId="39627" xr:uid="{00000000-0005-0000-0000-0000DC9A0000}"/>
    <cellStyle name="Trial 2 7 7 11" xfId="39628" xr:uid="{00000000-0005-0000-0000-0000DD9A0000}"/>
    <cellStyle name="Trial 2 7 7 12" xfId="39629" xr:uid="{00000000-0005-0000-0000-0000DE9A0000}"/>
    <cellStyle name="Trial 2 7 7 2" xfId="39630" xr:uid="{00000000-0005-0000-0000-0000DF9A0000}"/>
    <cellStyle name="Trial 2 7 7 2 10" xfId="39631" xr:uid="{00000000-0005-0000-0000-0000E09A0000}"/>
    <cellStyle name="Trial 2 7 7 2 2" xfId="39632" xr:uid="{00000000-0005-0000-0000-0000E19A0000}"/>
    <cellStyle name="Trial 2 7 7 2 2 2" xfId="39633" xr:uid="{00000000-0005-0000-0000-0000E29A0000}"/>
    <cellStyle name="Trial 2 7 7 2 2 2 2" xfId="39634" xr:uid="{00000000-0005-0000-0000-0000E39A0000}"/>
    <cellStyle name="Trial 2 7 7 2 2 2 3" xfId="39635" xr:uid="{00000000-0005-0000-0000-0000E49A0000}"/>
    <cellStyle name="Trial 2 7 7 2 2 2 4" xfId="39636" xr:uid="{00000000-0005-0000-0000-0000E59A0000}"/>
    <cellStyle name="Trial 2 7 7 2 2 2 5" xfId="39637" xr:uid="{00000000-0005-0000-0000-0000E69A0000}"/>
    <cellStyle name="Trial 2 7 7 2 2 2 6" xfId="39638" xr:uid="{00000000-0005-0000-0000-0000E79A0000}"/>
    <cellStyle name="Trial 2 7 7 2 2 3" xfId="39639" xr:uid="{00000000-0005-0000-0000-0000E89A0000}"/>
    <cellStyle name="Trial 2 7 7 2 2 4" xfId="39640" xr:uid="{00000000-0005-0000-0000-0000E99A0000}"/>
    <cellStyle name="Trial 2 7 7 2 2 5" xfId="39641" xr:uid="{00000000-0005-0000-0000-0000EA9A0000}"/>
    <cellStyle name="Trial 2 7 7 2 2 6" xfId="39642" xr:uid="{00000000-0005-0000-0000-0000EB9A0000}"/>
    <cellStyle name="Trial 2 7 7 2 2 7" xfId="39643" xr:uid="{00000000-0005-0000-0000-0000EC9A0000}"/>
    <cellStyle name="Trial 2 7 7 2 2 8" xfId="39644" xr:uid="{00000000-0005-0000-0000-0000ED9A0000}"/>
    <cellStyle name="Trial 2 7 7 2 3" xfId="39645" xr:uid="{00000000-0005-0000-0000-0000EE9A0000}"/>
    <cellStyle name="Trial 2 7 7 2 3 2" xfId="39646" xr:uid="{00000000-0005-0000-0000-0000EF9A0000}"/>
    <cellStyle name="Trial 2 7 7 2 3 3" xfId="39647" xr:uid="{00000000-0005-0000-0000-0000F09A0000}"/>
    <cellStyle name="Trial 2 7 7 2 3 4" xfId="39648" xr:uid="{00000000-0005-0000-0000-0000F19A0000}"/>
    <cellStyle name="Trial 2 7 7 2 3 5" xfId="39649" xr:uid="{00000000-0005-0000-0000-0000F29A0000}"/>
    <cellStyle name="Trial 2 7 7 2 3 6" xfId="39650" xr:uid="{00000000-0005-0000-0000-0000F39A0000}"/>
    <cellStyle name="Trial 2 7 7 2 3 7" xfId="39651" xr:uid="{00000000-0005-0000-0000-0000F49A0000}"/>
    <cellStyle name="Trial 2 7 7 2 3 8" xfId="39652" xr:uid="{00000000-0005-0000-0000-0000F59A0000}"/>
    <cellStyle name="Trial 2 7 7 2 4" xfId="39653" xr:uid="{00000000-0005-0000-0000-0000F69A0000}"/>
    <cellStyle name="Trial 2 7 7 2 5" xfId="39654" xr:uid="{00000000-0005-0000-0000-0000F79A0000}"/>
    <cellStyle name="Trial 2 7 7 2 6" xfId="39655" xr:uid="{00000000-0005-0000-0000-0000F89A0000}"/>
    <cellStyle name="Trial 2 7 7 2 7" xfId="39656" xr:uid="{00000000-0005-0000-0000-0000F99A0000}"/>
    <cellStyle name="Trial 2 7 7 2 8" xfId="39657" xr:uid="{00000000-0005-0000-0000-0000FA9A0000}"/>
    <cellStyle name="Trial 2 7 7 2 9" xfId="39658" xr:uid="{00000000-0005-0000-0000-0000FB9A0000}"/>
    <cellStyle name="Trial 2 7 7 3" xfId="39659" xr:uid="{00000000-0005-0000-0000-0000FC9A0000}"/>
    <cellStyle name="Trial 2 7 7 3 2" xfId="39660" xr:uid="{00000000-0005-0000-0000-0000FD9A0000}"/>
    <cellStyle name="Trial 2 7 7 3 2 2" xfId="39661" xr:uid="{00000000-0005-0000-0000-0000FE9A0000}"/>
    <cellStyle name="Trial 2 7 7 3 2 3" xfId="39662" xr:uid="{00000000-0005-0000-0000-0000FF9A0000}"/>
    <cellStyle name="Trial 2 7 7 3 2 4" xfId="39663" xr:uid="{00000000-0005-0000-0000-0000009B0000}"/>
    <cellStyle name="Trial 2 7 7 3 2 5" xfId="39664" xr:uid="{00000000-0005-0000-0000-0000019B0000}"/>
    <cellStyle name="Trial 2 7 7 3 2 6" xfId="39665" xr:uid="{00000000-0005-0000-0000-0000029B0000}"/>
    <cellStyle name="Trial 2 7 7 3 3" xfId="39666" xr:uid="{00000000-0005-0000-0000-0000039B0000}"/>
    <cellStyle name="Trial 2 7 7 3 4" xfId="39667" xr:uid="{00000000-0005-0000-0000-0000049B0000}"/>
    <cellStyle name="Trial 2 7 7 3 5" xfId="39668" xr:uid="{00000000-0005-0000-0000-0000059B0000}"/>
    <cellStyle name="Trial 2 7 7 3 6" xfId="39669" xr:uid="{00000000-0005-0000-0000-0000069B0000}"/>
    <cellStyle name="Trial 2 7 7 3 7" xfId="39670" xr:uid="{00000000-0005-0000-0000-0000079B0000}"/>
    <cellStyle name="Trial 2 7 7 3 8" xfId="39671" xr:uid="{00000000-0005-0000-0000-0000089B0000}"/>
    <cellStyle name="Trial 2 7 7 3 9" xfId="39672" xr:uid="{00000000-0005-0000-0000-0000099B0000}"/>
    <cellStyle name="Trial 2 7 7 4" xfId="39673" xr:uid="{00000000-0005-0000-0000-00000A9B0000}"/>
    <cellStyle name="Trial 2 7 7 4 2" xfId="39674" xr:uid="{00000000-0005-0000-0000-00000B9B0000}"/>
    <cellStyle name="Trial 2 7 7 4 3" xfId="39675" xr:uid="{00000000-0005-0000-0000-00000C9B0000}"/>
    <cellStyle name="Trial 2 7 7 4 4" xfId="39676" xr:uid="{00000000-0005-0000-0000-00000D9B0000}"/>
    <cellStyle name="Trial 2 7 7 4 5" xfId="39677" xr:uid="{00000000-0005-0000-0000-00000E9B0000}"/>
    <cellStyle name="Trial 2 7 7 4 6" xfId="39678" xr:uid="{00000000-0005-0000-0000-00000F9B0000}"/>
    <cellStyle name="Trial 2 7 7 4 7" xfId="39679" xr:uid="{00000000-0005-0000-0000-0000109B0000}"/>
    <cellStyle name="Trial 2 7 7 4 8" xfId="39680" xr:uid="{00000000-0005-0000-0000-0000119B0000}"/>
    <cellStyle name="Trial 2 7 7 5" xfId="39681" xr:uid="{00000000-0005-0000-0000-0000129B0000}"/>
    <cellStyle name="Trial 2 7 7 5 2" xfId="39682" xr:uid="{00000000-0005-0000-0000-0000139B0000}"/>
    <cellStyle name="Trial 2 7 7 5 3" xfId="39683" xr:uid="{00000000-0005-0000-0000-0000149B0000}"/>
    <cellStyle name="Trial 2 7 7 5 4" xfId="39684" xr:uid="{00000000-0005-0000-0000-0000159B0000}"/>
    <cellStyle name="Trial 2 7 7 5 5" xfId="39685" xr:uid="{00000000-0005-0000-0000-0000169B0000}"/>
    <cellStyle name="Trial 2 7 7 5 6" xfId="39686" xr:uid="{00000000-0005-0000-0000-0000179B0000}"/>
    <cellStyle name="Trial 2 7 7 6" xfId="39687" xr:uid="{00000000-0005-0000-0000-0000189B0000}"/>
    <cellStyle name="Trial 2 7 7 7" xfId="39688" xr:uid="{00000000-0005-0000-0000-0000199B0000}"/>
    <cellStyle name="Trial 2 7 7 8" xfId="39689" xr:uid="{00000000-0005-0000-0000-00001A9B0000}"/>
    <cellStyle name="Trial 2 7 7 9" xfId="39690" xr:uid="{00000000-0005-0000-0000-00001B9B0000}"/>
    <cellStyle name="Trial 2 7 8" xfId="39691" xr:uid="{00000000-0005-0000-0000-00001C9B0000}"/>
    <cellStyle name="Trial 2 7 8 10" xfId="39692" xr:uid="{00000000-0005-0000-0000-00001D9B0000}"/>
    <cellStyle name="Trial 2 7 8 11" xfId="39693" xr:uid="{00000000-0005-0000-0000-00001E9B0000}"/>
    <cellStyle name="Trial 2 7 8 12" xfId="39694" xr:uid="{00000000-0005-0000-0000-00001F9B0000}"/>
    <cellStyle name="Trial 2 7 8 2" xfId="39695" xr:uid="{00000000-0005-0000-0000-0000209B0000}"/>
    <cellStyle name="Trial 2 7 8 2 10" xfId="39696" xr:uid="{00000000-0005-0000-0000-0000219B0000}"/>
    <cellStyle name="Trial 2 7 8 2 2" xfId="39697" xr:uid="{00000000-0005-0000-0000-0000229B0000}"/>
    <cellStyle name="Trial 2 7 8 2 2 2" xfId="39698" xr:uid="{00000000-0005-0000-0000-0000239B0000}"/>
    <cellStyle name="Trial 2 7 8 2 2 2 2" xfId="39699" xr:uid="{00000000-0005-0000-0000-0000249B0000}"/>
    <cellStyle name="Trial 2 7 8 2 2 2 3" xfId="39700" xr:uid="{00000000-0005-0000-0000-0000259B0000}"/>
    <cellStyle name="Trial 2 7 8 2 2 2 4" xfId="39701" xr:uid="{00000000-0005-0000-0000-0000269B0000}"/>
    <cellStyle name="Trial 2 7 8 2 2 2 5" xfId="39702" xr:uid="{00000000-0005-0000-0000-0000279B0000}"/>
    <cellStyle name="Trial 2 7 8 2 2 2 6" xfId="39703" xr:uid="{00000000-0005-0000-0000-0000289B0000}"/>
    <cellStyle name="Trial 2 7 8 2 2 3" xfId="39704" xr:uid="{00000000-0005-0000-0000-0000299B0000}"/>
    <cellStyle name="Trial 2 7 8 2 2 4" xfId="39705" xr:uid="{00000000-0005-0000-0000-00002A9B0000}"/>
    <cellStyle name="Trial 2 7 8 2 2 5" xfId="39706" xr:uid="{00000000-0005-0000-0000-00002B9B0000}"/>
    <cellStyle name="Trial 2 7 8 2 2 6" xfId="39707" xr:uid="{00000000-0005-0000-0000-00002C9B0000}"/>
    <cellStyle name="Trial 2 7 8 2 2 7" xfId="39708" xr:uid="{00000000-0005-0000-0000-00002D9B0000}"/>
    <cellStyle name="Trial 2 7 8 2 2 8" xfId="39709" xr:uid="{00000000-0005-0000-0000-00002E9B0000}"/>
    <cellStyle name="Trial 2 7 8 2 3" xfId="39710" xr:uid="{00000000-0005-0000-0000-00002F9B0000}"/>
    <cellStyle name="Trial 2 7 8 2 3 2" xfId="39711" xr:uid="{00000000-0005-0000-0000-0000309B0000}"/>
    <cellStyle name="Trial 2 7 8 2 3 3" xfId="39712" xr:uid="{00000000-0005-0000-0000-0000319B0000}"/>
    <cellStyle name="Trial 2 7 8 2 3 4" xfId="39713" xr:uid="{00000000-0005-0000-0000-0000329B0000}"/>
    <cellStyle name="Trial 2 7 8 2 3 5" xfId="39714" xr:uid="{00000000-0005-0000-0000-0000339B0000}"/>
    <cellStyle name="Trial 2 7 8 2 3 6" xfId="39715" xr:uid="{00000000-0005-0000-0000-0000349B0000}"/>
    <cellStyle name="Trial 2 7 8 2 3 7" xfId="39716" xr:uid="{00000000-0005-0000-0000-0000359B0000}"/>
    <cellStyle name="Trial 2 7 8 2 3 8" xfId="39717" xr:uid="{00000000-0005-0000-0000-0000369B0000}"/>
    <cellStyle name="Trial 2 7 8 2 4" xfId="39718" xr:uid="{00000000-0005-0000-0000-0000379B0000}"/>
    <cellStyle name="Trial 2 7 8 2 5" xfId="39719" xr:uid="{00000000-0005-0000-0000-0000389B0000}"/>
    <cellStyle name="Trial 2 7 8 2 6" xfId="39720" xr:uid="{00000000-0005-0000-0000-0000399B0000}"/>
    <cellStyle name="Trial 2 7 8 2 7" xfId="39721" xr:uid="{00000000-0005-0000-0000-00003A9B0000}"/>
    <cellStyle name="Trial 2 7 8 2 8" xfId="39722" xr:uid="{00000000-0005-0000-0000-00003B9B0000}"/>
    <cellStyle name="Trial 2 7 8 2 9" xfId="39723" xr:uid="{00000000-0005-0000-0000-00003C9B0000}"/>
    <cellStyle name="Trial 2 7 8 3" xfId="39724" xr:uid="{00000000-0005-0000-0000-00003D9B0000}"/>
    <cellStyle name="Trial 2 7 8 3 2" xfId="39725" xr:uid="{00000000-0005-0000-0000-00003E9B0000}"/>
    <cellStyle name="Trial 2 7 8 3 2 2" xfId="39726" xr:uid="{00000000-0005-0000-0000-00003F9B0000}"/>
    <cellStyle name="Trial 2 7 8 3 2 3" xfId="39727" xr:uid="{00000000-0005-0000-0000-0000409B0000}"/>
    <cellStyle name="Trial 2 7 8 3 2 4" xfId="39728" xr:uid="{00000000-0005-0000-0000-0000419B0000}"/>
    <cellStyle name="Trial 2 7 8 3 2 5" xfId="39729" xr:uid="{00000000-0005-0000-0000-0000429B0000}"/>
    <cellStyle name="Trial 2 7 8 3 2 6" xfId="39730" xr:uid="{00000000-0005-0000-0000-0000439B0000}"/>
    <cellStyle name="Trial 2 7 8 3 3" xfId="39731" xr:uid="{00000000-0005-0000-0000-0000449B0000}"/>
    <cellStyle name="Trial 2 7 8 3 4" xfId="39732" xr:uid="{00000000-0005-0000-0000-0000459B0000}"/>
    <cellStyle name="Trial 2 7 8 3 5" xfId="39733" xr:uid="{00000000-0005-0000-0000-0000469B0000}"/>
    <cellStyle name="Trial 2 7 8 3 6" xfId="39734" xr:uid="{00000000-0005-0000-0000-0000479B0000}"/>
    <cellStyle name="Trial 2 7 8 3 7" xfId="39735" xr:uid="{00000000-0005-0000-0000-0000489B0000}"/>
    <cellStyle name="Trial 2 7 8 3 8" xfId="39736" xr:uid="{00000000-0005-0000-0000-0000499B0000}"/>
    <cellStyle name="Trial 2 7 8 3 9" xfId="39737" xr:uid="{00000000-0005-0000-0000-00004A9B0000}"/>
    <cellStyle name="Trial 2 7 8 4" xfId="39738" xr:uid="{00000000-0005-0000-0000-00004B9B0000}"/>
    <cellStyle name="Trial 2 7 8 4 2" xfId="39739" xr:uid="{00000000-0005-0000-0000-00004C9B0000}"/>
    <cellStyle name="Trial 2 7 8 4 3" xfId="39740" xr:uid="{00000000-0005-0000-0000-00004D9B0000}"/>
    <cellStyle name="Trial 2 7 8 4 4" xfId="39741" xr:uid="{00000000-0005-0000-0000-00004E9B0000}"/>
    <cellStyle name="Trial 2 7 8 4 5" xfId="39742" xr:uid="{00000000-0005-0000-0000-00004F9B0000}"/>
    <cellStyle name="Trial 2 7 8 4 6" xfId="39743" xr:uid="{00000000-0005-0000-0000-0000509B0000}"/>
    <cellStyle name="Trial 2 7 8 4 7" xfId="39744" xr:uid="{00000000-0005-0000-0000-0000519B0000}"/>
    <cellStyle name="Trial 2 7 8 4 8" xfId="39745" xr:uid="{00000000-0005-0000-0000-0000529B0000}"/>
    <cellStyle name="Trial 2 7 8 5" xfId="39746" xr:uid="{00000000-0005-0000-0000-0000539B0000}"/>
    <cellStyle name="Trial 2 7 8 5 2" xfId="39747" xr:uid="{00000000-0005-0000-0000-0000549B0000}"/>
    <cellStyle name="Trial 2 7 8 5 3" xfId="39748" xr:uid="{00000000-0005-0000-0000-0000559B0000}"/>
    <cellStyle name="Trial 2 7 8 5 4" xfId="39749" xr:uid="{00000000-0005-0000-0000-0000569B0000}"/>
    <cellStyle name="Trial 2 7 8 5 5" xfId="39750" xr:uid="{00000000-0005-0000-0000-0000579B0000}"/>
    <cellStyle name="Trial 2 7 8 5 6" xfId="39751" xr:uid="{00000000-0005-0000-0000-0000589B0000}"/>
    <cellStyle name="Trial 2 7 8 6" xfId="39752" xr:uid="{00000000-0005-0000-0000-0000599B0000}"/>
    <cellStyle name="Trial 2 7 8 7" xfId="39753" xr:uid="{00000000-0005-0000-0000-00005A9B0000}"/>
    <cellStyle name="Trial 2 7 8 8" xfId="39754" xr:uid="{00000000-0005-0000-0000-00005B9B0000}"/>
    <cellStyle name="Trial 2 7 8 9" xfId="39755" xr:uid="{00000000-0005-0000-0000-00005C9B0000}"/>
    <cellStyle name="Trial 2 7 9" xfId="39756" xr:uid="{00000000-0005-0000-0000-00005D9B0000}"/>
    <cellStyle name="Trial 2 7 9 10" xfId="39757" xr:uid="{00000000-0005-0000-0000-00005E9B0000}"/>
    <cellStyle name="Trial 2 7 9 11" xfId="39758" xr:uid="{00000000-0005-0000-0000-00005F9B0000}"/>
    <cellStyle name="Trial 2 7 9 2" xfId="39759" xr:uid="{00000000-0005-0000-0000-0000609B0000}"/>
    <cellStyle name="Trial 2 7 9 2 10" xfId="39760" xr:uid="{00000000-0005-0000-0000-0000619B0000}"/>
    <cellStyle name="Trial 2 7 9 2 2" xfId="39761" xr:uid="{00000000-0005-0000-0000-0000629B0000}"/>
    <cellStyle name="Trial 2 7 9 2 2 2" xfId="39762" xr:uid="{00000000-0005-0000-0000-0000639B0000}"/>
    <cellStyle name="Trial 2 7 9 2 2 3" xfId="39763" xr:uid="{00000000-0005-0000-0000-0000649B0000}"/>
    <cellStyle name="Trial 2 7 9 2 2 4" xfId="39764" xr:uid="{00000000-0005-0000-0000-0000659B0000}"/>
    <cellStyle name="Trial 2 7 9 2 2 5" xfId="39765" xr:uid="{00000000-0005-0000-0000-0000669B0000}"/>
    <cellStyle name="Trial 2 7 9 2 2 6" xfId="39766" xr:uid="{00000000-0005-0000-0000-0000679B0000}"/>
    <cellStyle name="Trial 2 7 9 2 3" xfId="39767" xr:uid="{00000000-0005-0000-0000-0000689B0000}"/>
    <cellStyle name="Trial 2 7 9 2 3 2" xfId="39768" xr:uid="{00000000-0005-0000-0000-0000699B0000}"/>
    <cellStyle name="Trial 2 7 9 2 3 3" xfId="39769" xr:uid="{00000000-0005-0000-0000-00006A9B0000}"/>
    <cellStyle name="Trial 2 7 9 2 3 4" xfId="39770" xr:uid="{00000000-0005-0000-0000-00006B9B0000}"/>
    <cellStyle name="Trial 2 7 9 2 3 5" xfId="39771" xr:uid="{00000000-0005-0000-0000-00006C9B0000}"/>
    <cellStyle name="Trial 2 7 9 2 3 6" xfId="39772" xr:uid="{00000000-0005-0000-0000-00006D9B0000}"/>
    <cellStyle name="Trial 2 7 9 2 4" xfId="39773" xr:uid="{00000000-0005-0000-0000-00006E9B0000}"/>
    <cellStyle name="Trial 2 7 9 2 5" xfId="39774" xr:uid="{00000000-0005-0000-0000-00006F9B0000}"/>
    <cellStyle name="Trial 2 7 9 2 6" xfId="39775" xr:uid="{00000000-0005-0000-0000-0000709B0000}"/>
    <cellStyle name="Trial 2 7 9 2 7" xfId="39776" xr:uid="{00000000-0005-0000-0000-0000719B0000}"/>
    <cellStyle name="Trial 2 7 9 2 8" xfId="39777" xr:uid="{00000000-0005-0000-0000-0000729B0000}"/>
    <cellStyle name="Trial 2 7 9 2 9" xfId="39778" xr:uid="{00000000-0005-0000-0000-0000739B0000}"/>
    <cellStyle name="Trial 2 7 9 3" xfId="39779" xr:uid="{00000000-0005-0000-0000-0000749B0000}"/>
    <cellStyle name="Trial 2 7 9 3 2" xfId="39780" xr:uid="{00000000-0005-0000-0000-0000759B0000}"/>
    <cellStyle name="Trial 2 7 9 3 2 2" xfId="39781" xr:uid="{00000000-0005-0000-0000-0000769B0000}"/>
    <cellStyle name="Trial 2 7 9 3 2 3" xfId="39782" xr:uid="{00000000-0005-0000-0000-0000779B0000}"/>
    <cellStyle name="Trial 2 7 9 3 2 4" xfId="39783" xr:uid="{00000000-0005-0000-0000-0000789B0000}"/>
    <cellStyle name="Trial 2 7 9 3 2 5" xfId="39784" xr:uid="{00000000-0005-0000-0000-0000799B0000}"/>
    <cellStyle name="Trial 2 7 9 3 2 6" xfId="39785" xr:uid="{00000000-0005-0000-0000-00007A9B0000}"/>
    <cellStyle name="Trial 2 7 9 3 3" xfId="39786" xr:uid="{00000000-0005-0000-0000-00007B9B0000}"/>
    <cellStyle name="Trial 2 7 9 3 4" xfId="39787" xr:uid="{00000000-0005-0000-0000-00007C9B0000}"/>
    <cellStyle name="Trial 2 7 9 3 5" xfId="39788" xr:uid="{00000000-0005-0000-0000-00007D9B0000}"/>
    <cellStyle name="Trial 2 7 9 3 6" xfId="39789" xr:uid="{00000000-0005-0000-0000-00007E9B0000}"/>
    <cellStyle name="Trial 2 7 9 3 7" xfId="39790" xr:uid="{00000000-0005-0000-0000-00007F9B0000}"/>
    <cellStyle name="Trial 2 7 9 3 8" xfId="39791" xr:uid="{00000000-0005-0000-0000-0000809B0000}"/>
    <cellStyle name="Trial 2 7 9 3 9" xfId="39792" xr:uid="{00000000-0005-0000-0000-0000819B0000}"/>
    <cellStyle name="Trial 2 7 9 4" xfId="39793" xr:uid="{00000000-0005-0000-0000-0000829B0000}"/>
    <cellStyle name="Trial 2 7 9 4 2" xfId="39794" xr:uid="{00000000-0005-0000-0000-0000839B0000}"/>
    <cellStyle name="Trial 2 7 9 4 3" xfId="39795" xr:uid="{00000000-0005-0000-0000-0000849B0000}"/>
    <cellStyle name="Trial 2 7 9 4 4" xfId="39796" xr:uid="{00000000-0005-0000-0000-0000859B0000}"/>
    <cellStyle name="Trial 2 7 9 4 5" xfId="39797" xr:uid="{00000000-0005-0000-0000-0000869B0000}"/>
    <cellStyle name="Trial 2 7 9 4 6" xfId="39798" xr:uid="{00000000-0005-0000-0000-0000879B0000}"/>
    <cellStyle name="Trial 2 7 9 4 7" xfId="39799" xr:uid="{00000000-0005-0000-0000-0000889B0000}"/>
    <cellStyle name="Trial 2 7 9 4 8" xfId="39800" xr:uid="{00000000-0005-0000-0000-0000899B0000}"/>
    <cellStyle name="Trial 2 7 9 5" xfId="39801" xr:uid="{00000000-0005-0000-0000-00008A9B0000}"/>
    <cellStyle name="Trial 2 7 9 6" xfId="39802" xr:uid="{00000000-0005-0000-0000-00008B9B0000}"/>
    <cellStyle name="Trial 2 7 9 7" xfId="39803" xr:uid="{00000000-0005-0000-0000-00008C9B0000}"/>
    <cellStyle name="Trial 2 7 9 8" xfId="39804" xr:uid="{00000000-0005-0000-0000-00008D9B0000}"/>
    <cellStyle name="Trial 2 7 9 9" xfId="39805" xr:uid="{00000000-0005-0000-0000-00008E9B0000}"/>
    <cellStyle name="Trial 2 8" xfId="39806" xr:uid="{00000000-0005-0000-0000-00008F9B0000}"/>
    <cellStyle name="Trial 2 8 10" xfId="39807" xr:uid="{00000000-0005-0000-0000-0000909B0000}"/>
    <cellStyle name="Trial 2 8 10 2" xfId="39808" xr:uid="{00000000-0005-0000-0000-0000919B0000}"/>
    <cellStyle name="Trial 2 8 10 3" xfId="39809" xr:uid="{00000000-0005-0000-0000-0000929B0000}"/>
    <cellStyle name="Trial 2 8 10 4" xfId="39810" xr:uid="{00000000-0005-0000-0000-0000939B0000}"/>
    <cellStyle name="Trial 2 8 10 5" xfId="39811" xr:uid="{00000000-0005-0000-0000-0000949B0000}"/>
    <cellStyle name="Trial 2 8 10 6" xfId="39812" xr:uid="{00000000-0005-0000-0000-0000959B0000}"/>
    <cellStyle name="Trial 2 8 10 7" xfId="39813" xr:uid="{00000000-0005-0000-0000-0000969B0000}"/>
    <cellStyle name="Trial 2 8 10 8" xfId="39814" xr:uid="{00000000-0005-0000-0000-0000979B0000}"/>
    <cellStyle name="Trial 2 8 10 9" xfId="39815" xr:uid="{00000000-0005-0000-0000-0000989B0000}"/>
    <cellStyle name="Trial 2 8 11" xfId="39816" xr:uid="{00000000-0005-0000-0000-0000999B0000}"/>
    <cellStyle name="Trial 2 8 11 2" xfId="39817" xr:uid="{00000000-0005-0000-0000-00009A9B0000}"/>
    <cellStyle name="Trial 2 8 11 3" xfId="39818" xr:uid="{00000000-0005-0000-0000-00009B9B0000}"/>
    <cellStyle name="Trial 2 8 11 4" xfId="39819" xr:uid="{00000000-0005-0000-0000-00009C9B0000}"/>
    <cellStyle name="Trial 2 8 11 5" xfId="39820" xr:uid="{00000000-0005-0000-0000-00009D9B0000}"/>
    <cellStyle name="Trial 2 8 11 6" xfId="39821" xr:uid="{00000000-0005-0000-0000-00009E9B0000}"/>
    <cellStyle name="Trial 2 8 11 7" xfId="39822" xr:uid="{00000000-0005-0000-0000-00009F9B0000}"/>
    <cellStyle name="Trial 2 8 11 8" xfId="39823" xr:uid="{00000000-0005-0000-0000-0000A09B0000}"/>
    <cellStyle name="Trial 2 8 12" xfId="39824" xr:uid="{00000000-0005-0000-0000-0000A19B0000}"/>
    <cellStyle name="Trial 2 8 12 2" xfId="39825" xr:uid="{00000000-0005-0000-0000-0000A29B0000}"/>
    <cellStyle name="Trial 2 8 12 3" xfId="39826" xr:uid="{00000000-0005-0000-0000-0000A39B0000}"/>
    <cellStyle name="Trial 2 8 12 4" xfId="39827" xr:uid="{00000000-0005-0000-0000-0000A49B0000}"/>
    <cellStyle name="Trial 2 8 12 5" xfId="39828" xr:uid="{00000000-0005-0000-0000-0000A59B0000}"/>
    <cellStyle name="Trial 2 8 12 6" xfId="39829" xr:uid="{00000000-0005-0000-0000-0000A69B0000}"/>
    <cellStyle name="Trial 2 8 12 7" xfId="39830" xr:uid="{00000000-0005-0000-0000-0000A79B0000}"/>
    <cellStyle name="Trial 2 8 13" xfId="39831" xr:uid="{00000000-0005-0000-0000-0000A89B0000}"/>
    <cellStyle name="Trial 2 8 13 2" xfId="39832" xr:uid="{00000000-0005-0000-0000-0000A99B0000}"/>
    <cellStyle name="Trial 2 8 13 3" xfId="39833" xr:uid="{00000000-0005-0000-0000-0000AA9B0000}"/>
    <cellStyle name="Trial 2 8 13 4" xfId="39834" xr:uid="{00000000-0005-0000-0000-0000AB9B0000}"/>
    <cellStyle name="Trial 2 8 13 5" xfId="39835" xr:uid="{00000000-0005-0000-0000-0000AC9B0000}"/>
    <cellStyle name="Trial 2 8 13 6" xfId="39836" xr:uid="{00000000-0005-0000-0000-0000AD9B0000}"/>
    <cellStyle name="Trial 2 8 13 7" xfId="39837" xr:uid="{00000000-0005-0000-0000-0000AE9B0000}"/>
    <cellStyle name="Trial 2 8 14" xfId="39838" xr:uid="{00000000-0005-0000-0000-0000AF9B0000}"/>
    <cellStyle name="Trial 2 8 14 2" xfId="39839" xr:uid="{00000000-0005-0000-0000-0000B09B0000}"/>
    <cellStyle name="Trial 2 8 14 3" xfId="39840" xr:uid="{00000000-0005-0000-0000-0000B19B0000}"/>
    <cellStyle name="Trial 2 8 14 4" xfId="39841" xr:uid="{00000000-0005-0000-0000-0000B29B0000}"/>
    <cellStyle name="Trial 2 8 14 5" xfId="39842" xr:uid="{00000000-0005-0000-0000-0000B39B0000}"/>
    <cellStyle name="Trial 2 8 14 6" xfId="39843" xr:uid="{00000000-0005-0000-0000-0000B49B0000}"/>
    <cellStyle name="Trial 2 8 14 7" xfId="39844" xr:uid="{00000000-0005-0000-0000-0000B59B0000}"/>
    <cellStyle name="Trial 2 8 15" xfId="39845" xr:uid="{00000000-0005-0000-0000-0000B69B0000}"/>
    <cellStyle name="Trial 2 8 15 2" xfId="39846" xr:uid="{00000000-0005-0000-0000-0000B79B0000}"/>
    <cellStyle name="Trial 2 8 15 3" xfId="39847" xr:uid="{00000000-0005-0000-0000-0000B89B0000}"/>
    <cellStyle name="Trial 2 8 15 4" xfId="39848" xr:uid="{00000000-0005-0000-0000-0000B99B0000}"/>
    <cellStyle name="Trial 2 8 15 5" xfId="39849" xr:uid="{00000000-0005-0000-0000-0000BA9B0000}"/>
    <cellStyle name="Trial 2 8 15 6" xfId="39850" xr:uid="{00000000-0005-0000-0000-0000BB9B0000}"/>
    <cellStyle name="Trial 2 8 15 7" xfId="39851" xr:uid="{00000000-0005-0000-0000-0000BC9B0000}"/>
    <cellStyle name="Trial 2 8 16" xfId="39852" xr:uid="{00000000-0005-0000-0000-0000BD9B0000}"/>
    <cellStyle name="Trial 2 8 16 2" xfId="39853" xr:uid="{00000000-0005-0000-0000-0000BE9B0000}"/>
    <cellStyle name="Trial 2 8 16 3" xfId="39854" xr:uid="{00000000-0005-0000-0000-0000BF9B0000}"/>
    <cellStyle name="Trial 2 8 16 4" xfId="39855" xr:uid="{00000000-0005-0000-0000-0000C09B0000}"/>
    <cellStyle name="Trial 2 8 16 5" xfId="39856" xr:uid="{00000000-0005-0000-0000-0000C19B0000}"/>
    <cellStyle name="Trial 2 8 16 6" xfId="39857" xr:uid="{00000000-0005-0000-0000-0000C29B0000}"/>
    <cellStyle name="Trial 2 8 16 7" xfId="39858" xr:uid="{00000000-0005-0000-0000-0000C39B0000}"/>
    <cellStyle name="Trial 2 8 17" xfId="39859" xr:uid="{00000000-0005-0000-0000-0000C49B0000}"/>
    <cellStyle name="Trial 2 8 17 2" xfId="39860" xr:uid="{00000000-0005-0000-0000-0000C59B0000}"/>
    <cellStyle name="Trial 2 8 17 3" xfId="39861" xr:uid="{00000000-0005-0000-0000-0000C69B0000}"/>
    <cellStyle name="Trial 2 8 17 4" xfId="39862" xr:uid="{00000000-0005-0000-0000-0000C79B0000}"/>
    <cellStyle name="Trial 2 8 17 5" xfId="39863" xr:uid="{00000000-0005-0000-0000-0000C89B0000}"/>
    <cellStyle name="Trial 2 8 17 6" xfId="39864" xr:uid="{00000000-0005-0000-0000-0000C99B0000}"/>
    <cellStyle name="Trial 2 8 17 7" xfId="39865" xr:uid="{00000000-0005-0000-0000-0000CA9B0000}"/>
    <cellStyle name="Trial 2 8 18" xfId="39866" xr:uid="{00000000-0005-0000-0000-0000CB9B0000}"/>
    <cellStyle name="Trial 2 8 19" xfId="39867" xr:uid="{00000000-0005-0000-0000-0000CC9B0000}"/>
    <cellStyle name="Trial 2 8 2" xfId="39868" xr:uid="{00000000-0005-0000-0000-0000CD9B0000}"/>
    <cellStyle name="Trial 2 8 2 10" xfId="39869" xr:uid="{00000000-0005-0000-0000-0000CE9B0000}"/>
    <cellStyle name="Trial 2 8 2 10 2" xfId="39870" xr:uid="{00000000-0005-0000-0000-0000CF9B0000}"/>
    <cellStyle name="Trial 2 8 2 10 3" xfId="39871" xr:uid="{00000000-0005-0000-0000-0000D09B0000}"/>
    <cellStyle name="Trial 2 8 2 10 4" xfId="39872" xr:uid="{00000000-0005-0000-0000-0000D19B0000}"/>
    <cellStyle name="Trial 2 8 2 10 5" xfId="39873" xr:uid="{00000000-0005-0000-0000-0000D29B0000}"/>
    <cellStyle name="Trial 2 8 2 10 6" xfId="39874" xr:uid="{00000000-0005-0000-0000-0000D39B0000}"/>
    <cellStyle name="Trial 2 8 2 11" xfId="39875" xr:uid="{00000000-0005-0000-0000-0000D49B0000}"/>
    <cellStyle name="Trial 2 8 2 12" xfId="39876" xr:uid="{00000000-0005-0000-0000-0000D59B0000}"/>
    <cellStyle name="Trial 2 8 2 2" xfId="39877" xr:uid="{00000000-0005-0000-0000-0000D69B0000}"/>
    <cellStyle name="Trial 2 8 2 2 10" xfId="39878" xr:uid="{00000000-0005-0000-0000-0000D79B0000}"/>
    <cellStyle name="Trial 2 8 2 2 2" xfId="39879" xr:uid="{00000000-0005-0000-0000-0000D89B0000}"/>
    <cellStyle name="Trial 2 8 2 2 2 2" xfId="39880" xr:uid="{00000000-0005-0000-0000-0000D99B0000}"/>
    <cellStyle name="Trial 2 8 2 2 2 2 2" xfId="39881" xr:uid="{00000000-0005-0000-0000-0000DA9B0000}"/>
    <cellStyle name="Trial 2 8 2 2 2 2 3" xfId="39882" xr:uid="{00000000-0005-0000-0000-0000DB9B0000}"/>
    <cellStyle name="Trial 2 8 2 2 2 2 4" xfId="39883" xr:uid="{00000000-0005-0000-0000-0000DC9B0000}"/>
    <cellStyle name="Trial 2 8 2 2 2 2 5" xfId="39884" xr:uid="{00000000-0005-0000-0000-0000DD9B0000}"/>
    <cellStyle name="Trial 2 8 2 2 2 2 6" xfId="39885" xr:uid="{00000000-0005-0000-0000-0000DE9B0000}"/>
    <cellStyle name="Trial 2 8 2 2 2 3" xfId="39886" xr:uid="{00000000-0005-0000-0000-0000DF9B0000}"/>
    <cellStyle name="Trial 2 8 2 2 2 3 2" xfId="39887" xr:uid="{00000000-0005-0000-0000-0000E09B0000}"/>
    <cellStyle name="Trial 2 8 2 2 2 3 3" xfId="39888" xr:uid="{00000000-0005-0000-0000-0000E19B0000}"/>
    <cellStyle name="Trial 2 8 2 2 2 3 4" xfId="39889" xr:uid="{00000000-0005-0000-0000-0000E29B0000}"/>
    <cellStyle name="Trial 2 8 2 2 2 3 5" xfId="39890" xr:uid="{00000000-0005-0000-0000-0000E39B0000}"/>
    <cellStyle name="Trial 2 8 2 2 2 3 6" xfId="39891" xr:uid="{00000000-0005-0000-0000-0000E49B0000}"/>
    <cellStyle name="Trial 2 8 2 2 2 4" xfId="39892" xr:uid="{00000000-0005-0000-0000-0000E59B0000}"/>
    <cellStyle name="Trial 2 8 2 2 2 5" xfId="39893" xr:uid="{00000000-0005-0000-0000-0000E69B0000}"/>
    <cellStyle name="Trial 2 8 2 2 2 6" xfId="39894" xr:uid="{00000000-0005-0000-0000-0000E79B0000}"/>
    <cellStyle name="Trial 2 8 2 2 2 7" xfId="39895" xr:uid="{00000000-0005-0000-0000-0000E89B0000}"/>
    <cellStyle name="Trial 2 8 2 2 2 8" xfId="39896" xr:uid="{00000000-0005-0000-0000-0000E99B0000}"/>
    <cellStyle name="Trial 2 8 2 2 2 9" xfId="39897" xr:uid="{00000000-0005-0000-0000-0000EA9B0000}"/>
    <cellStyle name="Trial 2 8 2 2 3" xfId="39898" xr:uid="{00000000-0005-0000-0000-0000EB9B0000}"/>
    <cellStyle name="Trial 2 8 2 2 3 2" xfId="39899" xr:uid="{00000000-0005-0000-0000-0000EC9B0000}"/>
    <cellStyle name="Trial 2 8 2 2 3 3" xfId="39900" xr:uid="{00000000-0005-0000-0000-0000ED9B0000}"/>
    <cellStyle name="Trial 2 8 2 2 3 4" xfId="39901" xr:uid="{00000000-0005-0000-0000-0000EE9B0000}"/>
    <cellStyle name="Trial 2 8 2 2 3 5" xfId="39902" xr:uid="{00000000-0005-0000-0000-0000EF9B0000}"/>
    <cellStyle name="Trial 2 8 2 2 3 6" xfId="39903" xr:uid="{00000000-0005-0000-0000-0000F09B0000}"/>
    <cellStyle name="Trial 2 8 2 2 3 7" xfId="39904" xr:uid="{00000000-0005-0000-0000-0000F19B0000}"/>
    <cellStyle name="Trial 2 8 2 2 4" xfId="39905" xr:uid="{00000000-0005-0000-0000-0000F29B0000}"/>
    <cellStyle name="Trial 2 8 2 2 4 2" xfId="39906" xr:uid="{00000000-0005-0000-0000-0000F39B0000}"/>
    <cellStyle name="Trial 2 8 2 2 4 3" xfId="39907" xr:uid="{00000000-0005-0000-0000-0000F49B0000}"/>
    <cellStyle name="Trial 2 8 2 2 4 4" xfId="39908" xr:uid="{00000000-0005-0000-0000-0000F59B0000}"/>
    <cellStyle name="Trial 2 8 2 2 4 5" xfId="39909" xr:uid="{00000000-0005-0000-0000-0000F69B0000}"/>
    <cellStyle name="Trial 2 8 2 2 4 6" xfId="39910" xr:uid="{00000000-0005-0000-0000-0000F79B0000}"/>
    <cellStyle name="Trial 2 8 2 2 5" xfId="39911" xr:uid="{00000000-0005-0000-0000-0000F89B0000}"/>
    <cellStyle name="Trial 2 8 2 2 6" xfId="39912" xr:uid="{00000000-0005-0000-0000-0000F99B0000}"/>
    <cellStyle name="Trial 2 8 2 2 7" xfId="39913" xr:uid="{00000000-0005-0000-0000-0000FA9B0000}"/>
    <cellStyle name="Trial 2 8 2 2 8" xfId="39914" xr:uid="{00000000-0005-0000-0000-0000FB9B0000}"/>
    <cellStyle name="Trial 2 8 2 2 9" xfId="39915" xr:uid="{00000000-0005-0000-0000-0000FC9B0000}"/>
    <cellStyle name="Trial 2 8 2 3" xfId="39916" xr:uid="{00000000-0005-0000-0000-0000FD9B0000}"/>
    <cellStyle name="Trial 2 8 2 3 2" xfId="39917" xr:uid="{00000000-0005-0000-0000-0000FE9B0000}"/>
    <cellStyle name="Trial 2 8 2 3 2 2" xfId="39918" xr:uid="{00000000-0005-0000-0000-0000FF9B0000}"/>
    <cellStyle name="Trial 2 8 2 3 2 2 2" xfId="39919" xr:uid="{00000000-0005-0000-0000-0000009C0000}"/>
    <cellStyle name="Trial 2 8 2 3 2 2 3" xfId="39920" xr:uid="{00000000-0005-0000-0000-0000019C0000}"/>
    <cellStyle name="Trial 2 8 2 3 2 2 4" xfId="39921" xr:uid="{00000000-0005-0000-0000-0000029C0000}"/>
    <cellStyle name="Trial 2 8 2 3 2 2 5" xfId="39922" xr:uid="{00000000-0005-0000-0000-0000039C0000}"/>
    <cellStyle name="Trial 2 8 2 3 2 2 6" xfId="39923" xr:uid="{00000000-0005-0000-0000-0000049C0000}"/>
    <cellStyle name="Trial 2 8 2 3 2 3" xfId="39924" xr:uid="{00000000-0005-0000-0000-0000059C0000}"/>
    <cellStyle name="Trial 2 8 2 3 2 4" xfId="39925" xr:uid="{00000000-0005-0000-0000-0000069C0000}"/>
    <cellStyle name="Trial 2 8 2 3 2 5" xfId="39926" xr:uid="{00000000-0005-0000-0000-0000079C0000}"/>
    <cellStyle name="Trial 2 8 2 3 2 6" xfId="39927" xr:uid="{00000000-0005-0000-0000-0000089C0000}"/>
    <cellStyle name="Trial 2 8 2 3 2 7" xfId="39928" xr:uid="{00000000-0005-0000-0000-0000099C0000}"/>
    <cellStyle name="Trial 2 8 2 3 2 8" xfId="39929" xr:uid="{00000000-0005-0000-0000-00000A9C0000}"/>
    <cellStyle name="Trial 2 8 2 3 3" xfId="39930" xr:uid="{00000000-0005-0000-0000-00000B9C0000}"/>
    <cellStyle name="Trial 2 8 2 3 3 2" xfId="39931" xr:uid="{00000000-0005-0000-0000-00000C9C0000}"/>
    <cellStyle name="Trial 2 8 2 3 3 3" xfId="39932" xr:uid="{00000000-0005-0000-0000-00000D9C0000}"/>
    <cellStyle name="Trial 2 8 2 3 3 4" xfId="39933" xr:uid="{00000000-0005-0000-0000-00000E9C0000}"/>
    <cellStyle name="Trial 2 8 2 3 3 5" xfId="39934" xr:uid="{00000000-0005-0000-0000-00000F9C0000}"/>
    <cellStyle name="Trial 2 8 2 3 3 6" xfId="39935" xr:uid="{00000000-0005-0000-0000-0000109C0000}"/>
    <cellStyle name="Trial 2 8 2 3 3 7" xfId="39936" xr:uid="{00000000-0005-0000-0000-0000119C0000}"/>
    <cellStyle name="Trial 2 8 2 3 4" xfId="39937" xr:uid="{00000000-0005-0000-0000-0000129C0000}"/>
    <cellStyle name="Trial 2 8 2 3 4 2" xfId="39938" xr:uid="{00000000-0005-0000-0000-0000139C0000}"/>
    <cellStyle name="Trial 2 8 2 3 4 3" xfId="39939" xr:uid="{00000000-0005-0000-0000-0000149C0000}"/>
    <cellStyle name="Trial 2 8 2 3 4 4" xfId="39940" xr:uid="{00000000-0005-0000-0000-0000159C0000}"/>
    <cellStyle name="Trial 2 8 2 3 4 5" xfId="39941" xr:uid="{00000000-0005-0000-0000-0000169C0000}"/>
    <cellStyle name="Trial 2 8 2 3 4 6" xfId="39942" xr:uid="{00000000-0005-0000-0000-0000179C0000}"/>
    <cellStyle name="Trial 2 8 2 3 5" xfId="39943" xr:uid="{00000000-0005-0000-0000-0000189C0000}"/>
    <cellStyle name="Trial 2 8 2 3 6" xfId="39944" xr:uid="{00000000-0005-0000-0000-0000199C0000}"/>
    <cellStyle name="Trial 2 8 2 3 7" xfId="39945" xr:uid="{00000000-0005-0000-0000-00001A9C0000}"/>
    <cellStyle name="Trial 2 8 2 3 8" xfId="39946" xr:uid="{00000000-0005-0000-0000-00001B9C0000}"/>
    <cellStyle name="Trial 2 8 2 4" xfId="39947" xr:uid="{00000000-0005-0000-0000-00001C9C0000}"/>
    <cellStyle name="Trial 2 8 2 4 10" xfId="39948" xr:uid="{00000000-0005-0000-0000-00001D9C0000}"/>
    <cellStyle name="Trial 2 8 2 4 2" xfId="39949" xr:uid="{00000000-0005-0000-0000-00001E9C0000}"/>
    <cellStyle name="Trial 2 8 2 4 2 2" xfId="39950" xr:uid="{00000000-0005-0000-0000-00001F9C0000}"/>
    <cellStyle name="Trial 2 8 2 4 2 2 2" xfId="39951" xr:uid="{00000000-0005-0000-0000-0000209C0000}"/>
    <cellStyle name="Trial 2 8 2 4 2 2 3" xfId="39952" xr:uid="{00000000-0005-0000-0000-0000219C0000}"/>
    <cellStyle name="Trial 2 8 2 4 2 2 4" xfId="39953" xr:uid="{00000000-0005-0000-0000-0000229C0000}"/>
    <cellStyle name="Trial 2 8 2 4 2 2 5" xfId="39954" xr:uid="{00000000-0005-0000-0000-0000239C0000}"/>
    <cellStyle name="Trial 2 8 2 4 2 2 6" xfId="39955" xr:uid="{00000000-0005-0000-0000-0000249C0000}"/>
    <cellStyle name="Trial 2 8 2 4 2 3" xfId="39956" xr:uid="{00000000-0005-0000-0000-0000259C0000}"/>
    <cellStyle name="Trial 2 8 2 4 2 4" xfId="39957" xr:uid="{00000000-0005-0000-0000-0000269C0000}"/>
    <cellStyle name="Trial 2 8 2 4 2 5" xfId="39958" xr:uid="{00000000-0005-0000-0000-0000279C0000}"/>
    <cellStyle name="Trial 2 8 2 4 2 6" xfId="39959" xr:uid="{00000000-0005-0000-0000-0000289C0000}"/>
    <cellStyle name="Trial 2 8 2 4 2 7" xfId="39960" xr:uid="{00000000-0005-0000-0000-0000299C0000}"/>
    <cellStyle name="Trial 2 8 2 4 3" xfId="39961" xr:uid="{00000000-0005-0000-0000-00002A9C0000}"/>
    <cellStyle name="Trial 2 8 2 4 3 2" xfId="39962" xr:uid="{00000000-0005-0000-0000-00002B9C0000}"/>
    <cellStyle name="Trial 2 8 2 4 3 3" xfId="39963" xr:uid="{00000000-0005-0000-0000-00002C9C0000}"/>
    <cellStyle name="Trial 2 8 2 4 3 4" xfId="39964" xr:uid="{00000000-0005-0000-0000-00002D9C0000}"/>
    <cellStyle name="Trial 2 8 2 4 3 5" xfId="39965" xr:uid="{00000000-0005-0000-0000-00002E9C0000}"/>
    <cellStyle name="Trial 2 8 2 4 3 6" xfId="39966" xr:uid="{00000000-0005-0000-0000-00002F9C0000}"/>
    <cellStyle name="Trial 2 8 2 4 4" xfId="39967" xr:uid="{00000000-0005-0000-0000-0000309C0000}"/>
    <cellStyle name="Trial 2 8 2 4 4 2" xfId="39968" xr:uid="{00000000-0005-0000-0000-0000319C0000}"/>
    <cellStyle name="Trial 2 8 2 4 4 3" xfId="39969" xr:uid="{00000000-0005-0000-0000-0000329C0000}"/>
    <cellStyle name="Trial 2 8 2 4 4 4" xfId="39970" xr:uid="{00000000-0005-0000-0000-0000339C0000}"/>
    <cellStyle name="Trial 2 8 2 4 4 5" xfId="39971" xr:uid="{00000000-0005-0000-0000-0000349C0000}"/>
    <cellStyle name="Trial 2 8 2 4 4 6" xfId="39972" xr:uid="{00000000-0005-0000-0000-0000359C0000}"/>
    <cellStyle name="Trial 2 8 2 4 5" xfId="39973" xr:uid="{00000000-0005-0000-0000-0000369C0000}"/>
    <cellStyle name="Trial 2 8 2 4 6" xfId="39974" xr:uid="{00000000-0005-0000-0000-0000379C0000}"/>
    <cellStyle name="Trial 2 8 2 4 7" xfId="39975" xr:uid="{00000000-0005-0000-0000-0000389C0000}"/>
    <cellStyle name="Trial 2 8 2 4 8" xfId="39976" xr:uid="{00000000-0005-0000-0000-0000399C0000}"/>
    <cellStyle name="Trial 2 8 2 4 9" xfId="39977" xr:uid="{00000000-0005-0000-0000-00003A9C0000}"/>
    <cellStyle name="Trial 2 8 2 5" xfId="39978" xr:uid="{00000000-0005-0000-0000-00003B9C0000}"/>
    <cellStyle name="Trial 2 8 2 5 2" xfId="39979" xr:uid="{00000000-0005-0000-0000-00003C9C0000}"/>
    <cellStyle name="Trial 2 8 2 5 2 2" xfId="39980" xr:uid="{00000000-0005-0000-0000-00003D9C0000}"/>
    <cellStyle name="Trial 2 8 2 5 2 2 2" xfId="39981" xr:uid="{00000000-0005-0000-0000-00003E9C0000}"/>
    <cellStyle name="Trial 2 8 2 5 2 2 3" xfId="39982" xr:uid="{00000000-0005-0000-0000-00003F9C0000}"/>
    <cellStyle name="Trial 2 8 2 5 2 2 4" xfId="39983" xr:uid="{00000000-0005-0000-0000-0000409C0000}"/>
    <cellStyle name="Trial 2 8 2 5 2 2 5" xfId="39984" xr:uid="{00000000-0005-0000-0000-0000419C0000}"/>
    <cellStyle name="Trial 2 8 2 5 2 2 6" xfId="39985" xr:uid="{00000000-0005-0000-0000-0000429C0000}"/>
    <cellStyle name="Trial 2 8 2 5 2 3" xfId="39986" xr:uid="{00000000-0005-0000-0000-0000439C0000}"/>
    <cellStyle name="Trial 2 8 2 5 2 4" xfId="39987" xr:uid="{00000000-0005-0000-0000-0000449C0000}"/>
    <cellStyle name="Trial 2 8 2 5 2 5" xfId="39988" xr:uid="{00000000-0005-0000-0000-0000459C0000}"/>
    <cellStyle name="Trial 2 8 2 5 2 6" xfId="39989" xr:uid="{00000000-0005-0000-0000-0000469C0000}"/>
    <cellStyle name="Trial 2 8 2 5 2 7" xfId="39990" xr:uid="{00000000-0005-0000-0000-0000479C0000}"/>
    <cellStyle name="Trial 2 8 2 5 3" xfId="39991" xr:uid="{00000000-0005-0000-0000-0000489C0000}"/>
    <cellStyle name="Trial 2 8 2 5 3 2" xfId="39992" xr:uid="{00000000-0005-0000-0000-0000499C0000}"/>
    <cellStyle name="Trial 2 8 2 5 3 3" xfId="39993" xr:uid="{00000000-0005-0000-0000-00004A9C0000}"/>
    <cellStyle name="Trial 2 8 2 5 3 4" xfId="39994" xr:uid="{00000000-0005-0000-0000-00004B9C0000}"/>
    <cellStyle name="Trial 2 8 2 5 3 5" xfId="39995" xr:uid="{00000000-0005-0000-0000-00004C9C0000}"/>
    <cellStyle name="Trial 2 8 2 5 3 6" xfId="39996" xr:uid="{00000000-0005-0000-0000-00004D9C0000}"/>
    <cellStyle name="Trial 2 8 2 5 4" xfId="39997" xr:uid="{00000000-0005-0000-0000-00004E9C0000}"/>
    <cellStyle name="Trial 2 8 2 5 5" xfId="39998" xr:uid="{00000000-0005-0000-0000-00004F9C0000}"/>
    <cellStyle name="Trial 2 8 2 5 6" xfId="39999" xr:uid="{00000000-0005-0000-0000-0000509C0000}"/>
    <cellStyle name="Trial 2 8 2 5 7" xfId="40000" xr:uid="{00000000-0005-0000-0000-0000519C0000}"/>
    <cellStyle name="Trial 2 8 2 5 8" xfId="40001" xr:uid="{00000000-0005-0000-0000-0000529C0000}"/>
    <cellStyle name="Trial 2 8 2 5 9" xfId="40002" xr:uid="{00000000-0005-0000-0000-0000539C0000}"/>
    <cellStyle name="Trial 2 8 2 6" xfId="40003" xr:uid="{00000000-0005-0000-0000-0000549C0000}"/>
    <cellStyle name="Trial 2 8 2 6 2" xfId="40004" xr:uid="{00000000-0005-0000-0000-0000559C0000}"/>
    <cellStyle name="Trial 2 8 2 6 2 2" xfId="40005" xr:uid="{00000000-0005-0000-0000-0000569C0000}"/>
    <cellStyle name="Trial 2 8 2 6 2 2 2" xfId="40006" xr:uid="{00000000-0005-0000-0000-0000579C0000}"/>
    <cellStyle name="Trial 2 8 2 6 2 2 3" xfId="40007" xr:uid="{00000000-0005-0000-0000-0000589C0000}"/>
    <cellStyle name="Trial 2 8 2 6 2 2 4" xfId="40008" xr:uid="{00000000-0005-0000-0000-0000599C0000}"/>
    <cellStyle name="Trial 2 8 2 6 2 2 5" xfId="40009" xr:uid="{00000000-0005-0000-0000-00005A9C0000}"/>
    <cellStyle name="Trial 2 8 2 6 2 2 6" xfId="40010" xr:uid="{00000000-0005-0000-0000-00005B9C0000}"/>
    <cellStyle name="Trial 2 8 2 6 2 3" xfId="40011" xr:uid="{00000000-0005-0000-0000-00005C9C0000}"/>
    <cellStyle name="Trial 2 8 2 6 2 4" xfId="40012" xr:uid="{00000000-0005-0000-0000-00005D9C0000}"/>
    <cellStyle name="Trial 2 8 2 6 2 5" xfId="40013" xr:uid="{00000000-0005-0000-0000-00005E9C0000}"/>
    <cellStyle name="Trial 2 8 2 6 2 6" xfId="40014" xr:uid="{00000000-0005-0000-0000-00005F9C0000}"/>
    <cellStyle name="Trial 2 8 2 6 2 7" xfId="40015" xr:uid="{00000000-0005-0000-0000-0000609C0000}"/>
    <cellStyle name="Trial 2 8 2 6 3" xfId="40016" xr:uid="{00000000-0005-0000-0000-0000619C0000}"/>
    <cellStyle name="Trial 2 8 2 6 3 2" xfId="40017" xr:uid="{00000000-0005-0000-0000-0000629C0000}"/>
    <cellStyle name="Trial 2 8 2 6 3 3" xfId="40018" xr:uid="{00000000-0005-0000-0000-0000639C0000}"/>
    <cellStyle name="Trial 2 8 2 6 3 4" xfId="40019" xr:uid="{00000000-0005-0000-0000-0000649C0000}"/>
    <cellStyle name="Trial 2 8 2 6 3 5" xfId="40020" xr:uid="{00000000-0005-0000-0000-0000659C0000}"/>
    <cellStyle name="Trial 2 8 2 6 3 6" xfId="40021" xr:uid="{00000000-0005-0000-0000-0000669C0000}"/>
    <cellStyle name="Trial 2 8 2 6 4" xfId="40022" xr:uid="{00000000-0005-0000-0000-0000679C0000}"/>
    <cellStyle name="Trial 2 8 2 6 5" xfId="40023" xr:uid="{00000000-0005-0000-0000-0000689C0000}"/>
    <cellStyle name="Trial 2 8 2 6 6" xfId="40024" xr:uid="{00000000-0005-0000-0000-0000699C0000}"/>
    <cellStyle name="Trial 2 8 2 6 7" xfId="40025" xr:uid="{00000000-0005-0000-0000-00006A9C0000}"/>
    <cellStyle name="Trial 2 8 2 6 8" xfId="40026" xr:uid="{00000000-0005-0000-0000-00006B9C0000}"/>
    <cellStyle name="Trial 2 8 2 7" xfId="40027" xr:uid="{00000000-0005-0000-0000-00006C9C0000}"/>
    <cellStyle name="Trial 2 8 2 7 2" xfId="40028" xr:uid="{00000000-0005-0000-0000-00006D9C0000}"/>
    <cellStyle name="Trial 2 8 2 7 2 2" xfId="40029" xr:uid="{00000000-0005-0000-0000-00006E9C0000}"/>
    <cellStyle name="Trial 2 8 2 7 2 3" xfId="40030" xr:uid="{00000000-0005-0000-0000-00006F9C0000}"/>
    <cellStyle name="Trial 2 8 2 7 2 4" xfId="40031" xr:uid="{00000000-0005-0000-0000-0000709C0000}"/>
    <cellStyle name="Trial 2 8 2 7 2 5" xfId="40032" xr:uid="{00000000-0005-0000-0000-0000719C0000}"/>
    <cellStyle name="Trial 2 8 2 7 2 6" xfId="40033" xr:uid="{00000000-0005-0000-0000-0000729C0000}"/>
    <cellStyle name="Trial 2 8 2 7 3" xfId="40034" xr:uid="{00000000-0005-0000-0000-0000739C0000}"/>
    <cellStyle name="Trial 2 8 2 7 4" xfId="40035" xr:uid="{00000000-0005-0000-0000-0000749C0000}"/>
    <cellStyle name="Trial 2 8 2 7 5" xfId="40036" xr:uid="{00000000-0005-0000-0000-0000759C0000}"/>
    <cellStyle name="Trial 2 8 2 7 6" xfId="40037" xr:uid="{00000000-0005-0000-0000-0000769C0000}"/>
    <cellStyle name="Trial 2 8 2 7 7" xfId="40038" xr:uid="{00000000-0005-0000-0000-0000779C0000}"/>
    <cellStyle name="Trial 2 8 2 8" xfId="40039" xr:uid="{00000000-0005-0000-0000-0000789C0000}"/>
    <cellStyle name="Trial 2 8 2 8 2" xfId="40040" xr:uid="{00000000-0005-0000-0000-0000799C0000}"/>
    <cellStyle name="Trial 2 8 2 8 2 2" xfId="40041" xr:uid="{00000000-0005-0000-0000-00007A9C0000}"/>
    <cellStyle name="Trial 2 8 2 8 2 3" xfId="40042" xr:uid="{00000000-0005-0000-0000-00007B9C0000}"/>
    <cellStyle name="Trial 2 8 2 8 2 4" xfId="40043" xr:uid="{00000000-0005-0000-0000-00007C9C0000}"/>
    <cellStyle name="Trial 2 8 2 8 2 5" xfId="40044" xr:uid="{00000000-0005-0000-0000-00007D9C0000}"/>
    <cellStyle name="Trial 2 8 2 8 2 6" xfId="40045" xr:uid="{00000000-0005-0000-0000-00007E9C0000}"/>
    <cellStyle name="Trial 2 8 2 8 3" xfId="40046" xr:uid="{00000000-0005-0000-0000-00007F9C0000}"/>
    <cellStyle name="Trial 2 8 2 8 4" xfId="40047" xr:uid="{00000000-0005-0000-0000-0000809C0000}"/>
    <cellStyle name="Trial 2 8 2 8 5" xfId="40048" xr:uid="{00000000-0005-0000-0000-0000819C0000}"/>
    <cellStyle name="Trial 2 8 2 8 6" xfId="40049" xr:uid="{00000000-0005-0000-0000-0000829C0000}"/>
    <cellStyle name="Trial 2 8 2 8 7" xfId="40050" xr:uid="{00000000-0005-0000-0000-0000839C0000}"/>
    <cellStyle name="Trial 2 8 2 9" xfId="40051" xr:uid="{00000000-0005-0000-0000-0000849C0000}"/>
    <cellStyle name="Trial 2 8 2 9 2" xfId="40052" xr:uid="{00000000-0005-0000-0000-0000859C0000}"/>
    <cellStyle name="Trial 2 8 2 9 3" xfId="40053" xr:uid="{00000000-0005-0000-0000-0000869C0000}"/>
    <cellStyle name="Trial 2 8 2 9 4" xfId="40054" xr:uid="{00000000-0005-0000-0000-0000879C0000}"/>
    <cellStyle name="Trial 2 8 2 9 5" xfId="40055" xr:uid="{00000000-0005-0000-0000-0000889C0000}"/>
    <cellStyle name="Trial 2 8 2 9 6" xfId="40056" xr:uid="{00000000-0005-0000-0000-0000899C0000}"/>
    <cellStyle name="Trial 2 8 20" xfId="40057" xr:uid="{00000000-0005-0000-0000-00008A9C0000}"/>
    <cellStyle name="Trial 2 8 21" xfId="40058" xr:uid="{00000000-0005-0000-0000-00008B9C0000}"/>
    <cellStyle name="Trial 2 8 22" xfId="40059" xr:uid="{00000000-0005-0000-0000-00008C9C0000}"/>
    <cellStyle name="Trial 2 8 23" xfId="40060" xr:uid="{00000000-0005-0000-0000-00008D9C0000}"/>
    <cellStyle name="Trial 2 8 24" xfId="40061" xr:uid="{00000000-0005-0000-0000-00008E9C0000}"/>
    <cellStyle name="Trial 2 8 25" xfId="40062" xr:uid="{00000000-0005-0000-0000-00008F9C0000}"/>
    <cellStyle name="Trial 2 8 3" xfId="40063" xr:uid="{00000000-0005-0000-0000-0000909C0000}"/>
    <cellStyle name="Trial 2 8 3 10" xfId="40064" xr:uid="{00000000-0005-0000-0000-0000919C0000}"/>
    <cellStyle name="Trial 2 8 3 11" xfId="40065" xr:uid="{00000000-0005-0000-0000-0000929C0000}"/>
    <cellStyle name="Trial 2 8 3 12" xfId="40066" xr:uid="{00000000-0005-0000-0000-0000939C0000}"/>
    <cellStyle name="Trial 2 8 3 2" xfId="40067" xr:uid="{00000000-0005-0000-0000-0000949C0000}"/>
    <cellStyle name="Trial 2 8 3 2 10" xfId="40068" xr:uid="{00000000-0005-0000-0000-0000959C0000}"/>
    <cellStyle name="Trial 2 8 3 2 2" xfId="40069" xr:uid="{00000000-0005-0000-0000-0000969C0000}"/>
    <cellStyle name="Trial 2 8 3 2 2 2" xfId="40070" xr:uid="{00000000-0005-0000-0000-0000979C0000}"/>
    <cellStyle name="Trial 2 8 3 2 2 2 2" xfId="40071" xr:uid="{00000000-0005-0000-0000-0000989C0000}"/>
    <cellStyle name="Trial 2 8 3 2 2 2 3" xfId="40072" xr:uid="{00000000-0005-0000-0000-0000999C0000}"/>
    <cellStyle name="Trial 2 8 3 2 2 2 4" xfId="40073" xr:uid="{00000000-0005-0000-0000-00009A9C0000}"/>
    <cellStyle name="Trial 2 8 3 2 2 2 5" xfId="40074" xr:uid="{00000000-0005-0000-0000-00009B9C0000}"/>
    <cellStyle name="Trial 2 8 3 2 2 2 6" xfId="40075" xr:uid="{00000000-0005-0000-0000-00009C9C0000}"/>
    <cellStyle name="Trial 2 8 3 2 2 3" xfId="40076" xr:uid="{00000000-0005-0000-0000-00009D9C0000}"/>
    <cellStyle name="Trial 2 8 3 2 2 4" xfId="40077" xr:uid="{00000000-0005-0000-0000-00009E9C0000}"/>
    <cellStyle name="Trial 2 8 3 2 2 5" xfId="40078" xr:uid="{00000000-0005-0000-0000-00009F9C0000}"/>
    <cellStyle name="Trial 2 8 3 2 2 6" xfId="40079" xr:uid="{00000000-0005-0000-0000-0000A09C0000}"/>
    <cellStyle name="Trial 2 8 3 2 2 7" xfId="40080" xr:uid="{00000000-0005-0000-0000-0000A19C0000}"/>
    <cellStyle name="Trial 2 8 3 2 2 8" xfId="40081" xr:uid="{00000000-0005-0000-0000-0000A29C0000}"/>
    <cellStyle name="Trial 2 8 3 2 3" xfId="40082" xr:uid="{00000000-0005-0000-0000-0000A39C0000}"/>
    <cellStyle name="Trial 2 8 3 2 3 2" xfId="40083" xr:uid="{00000000-0005-0000-0000-0000A49C0000}"/>
    <cellStyle name="Trial 2 8 3 2 3 3" xfId="40084" xr:uid="{00000000-0005-0000-0000-0000A59C0000}"/>
    <cellStyle name="Trial 2 8 3 2 3 4" xfId="40085" xr:uid="{00000000-0005-0000-0000-0000A69C0000}"/>
    <cellStyle name="Trial 2 8 3 2 3 5" xfId="40086" xr:uid="{00000000-0005-0000-0000-0000A79C0000}"/>
    <cellStyle name="Trial 2 8 3 2 3 6" xfId="40087" xr:uid="{00000000-0005-0000-0000-0000A89C0000}"/>
    <cellStyle name="Trial 2 8 3 2 3 7" xfId="40088" xr:uid="{00000000-0005-0000-0000-0000A99C0000}"/>
    <cellStyle name="Trial 2 8 3 2 4" xfId="40089" xr:uid="{00000000-0005-0000-0000-0000AA9C0000}"/>
    <cellStyle name="Trial 2 8 3 2 5" xfId="40090" xr:uid="{00000000-0005-0000-0000-0000AB9C0000}"/>
    <cellStyle name="Trial 2 8 3 2 6" xfId="40091" xr:uid="{00000000-0005-0000-0000-0000AC9C0000}"/>
    <cellStyle name="Trial 2 8 3 2 7" xfId="40092" xr:uid="{00000000-0005-0000-0000-0000AD9C0000}"/>
    <cellStyle name="Trial 2 8 3 2 8" xfId="40093" xr:uid="{00000000-0005-0000-0000-0000AE9C0000}"/>
    <cellStyle name="Trial 2 8 3 2 9" xfId="40094" xr:uid="{00000000-0005-0000-0000-0000AF9C0000}"/>
    <cellStyle name="Trial 2 8 3 3" xfId="40095" xr:uid="{00000000-0005-0000-0000-0000B09C0000}"/>
    <cellStyle name="Trial 2 8 3 3 2" xfId="40096" xr:uid="{00000000-0005-0000-0000-0000B19C0000}"/>
    <cellStyle name="Trial 2 8 3 3 2 2" xfId="40097" xr:uid="{00000000-0005-0000-0000-0000B29C0000}"/>
    <cellStyle name="Trial 2 8 3 3 2 3" xfId="40098" xr:uid="{00000000-0005-0000-0000-0000B39C0000}"/>
    <cellStyle name="Trial 2 8 3 3 2 4" xfId="40099" xr:uid="{00000000-0005-0000-0000-0000B49C0000}"/>
    <cellStyle name="Trial 2 8 3 3 2 5" xfId="40100" xr:uid="{00000000-0005-0000-0000-0000B59C0000}"/>
    <cellStyle name="Trial 2 8 3 3 2 6" xfId="40101" xr:uid="{00000000-0005-0000-0000-0000B69C0000}"/>
    <cellStyle name="Trial 2 8 3 3 2 7" xfId="40102" xr:uid="{00000000-0005-0000-0000-0000B79C0000}"/>
    <cellStyle name="Trial 2 8 3 3 3" xfId="40103" xr:uid="{00000000-0005-0000-0000-0000B89C0000}"/>
    <cellStyle name="Trial 2 8 3 3 3 2" xfId="40104" xr:uid="{00000000-0005-0000-0000-0000B99C0000}"/>
    <cellStyle name="Trial 2 8 3 3 3 3" xfId="40105" xr:uid="{00000000-0005-0000-0000-0000BA9C0000}"/>
    <cellStyle name="Trial 2 8 3 3 3 4" xfId="40106" xr:uid="{00000000-0005-0000-0000-0000BB9C0000}"/>
    <cellStyle name="Trial 2 8 3 3 3 5" xfId="40107" xr:uid="{00000000-0005-0000-0000-0000BC9C0000}"/>
    <cellStyle name="Trial 2 8 3 3 3 6" xfId="40108" xr:uid="{00000000-0005-0000-0000-0000BD9C0000}"/>
    <cellStyle name="Trial 2 8 3 3 3 7" xfId="40109" xr:uid="{00000000-0005-0000-0000-0000BE9C0000}"/>
    <cellStyle name="Trial 2 8 3 3 4" xfId="40110" xr:uid="{00000000-0005-0000-0000-0000BF9C0000}"/>
    <cellStyle name="Trial 2 8 3 3 5" xfId="40111" xr:uid="{00000000-0005-0000-0000-0000C09C0000}"/>
    <cellStyle name="Trial 2 8 3 3 6" xfId="40112" xr:uid="{00000000-0005-0000-0000-0000C19C0000}"/>
    <cellStyle name="Trial 2 8 3 3 7" xfId="40113" xr:uid="{00000000-0005-0000-0000-0000C29C0000}"/>
    <cellStyle name="Trial 2 8 3 3 8" xfId="40114" xr:uid="{00000000-0005-0000-0000-0000C39C0000}"/>
    <cellStyle name="Trial 2 8 3 4" xfId="40115" xr:uid="{00000000-0005-0000-0000-0000C49C0000}"/>
    <cellStyle name="Trial 2 8 3 4 2" xfId="40116" xr:uid="{00000000-0005-0000-0000-0000C59C0000}"/>
    <cellStyle name="Trial 2 8 3 4 3" xfId="40117" xr:uid="{00000000-0005-0000-0000-0000C69C0000}"/>
    <cellStyle name="Trial 2 8 3 4 4" xfId="40118" xr:uid="{00000000-0005-0000-0000-0000C79C0000}"/>
    <cellStyle name="Trial 2 8 3 4 5" xfId="40119" xr:uid="{00000000-0005-0000-0000-0000C89C0000}"/>
    <cellStyle name="Trial 2 8 3 4 6" xfId="40120" xr:uid="{00000000-0005-0000-0000-0000C99C0000}"/>
    <cellStyle name="Trial 2 8 3 4 7" xfId="40121" xr:uid="{00000000-0005-0000-0000-0000CA9C0000}"/>
    <cellStyle name="Trial 2 8 3 4 8" xfId="40122" xr:uid="{00000000-0005-0000-0000-0000CB9C0000}"/>
    <cellStyle name="Trial 2 8 3 5" xfId="40123" xr:uid="{00000000-0005-0000-0000-0000CC9C0000}"/>
    <cellStyle name="Trial 2 8 3 5 2" xfId="40124" xr:uid="{00000000-0005-0000-0000-0000CD9C0000}"/>
    <cellStyle name="Trial 2 8 3 5 3" xfId="40125" xr:uid="{00000000-0005-0000-0000-0000CE9C0000}"/>
    <cellStyle name="Trial 2 8 3 5 4" xfId="40126" xr:uid="{00000000-0005-0000-0000-0000CF9C0000}"/>
    <cellStyle name="Trial 2 8 3 5 5" xfId="40127" xr:uid="{00000000-0005-0000-0000-0000D09C0000}"/>
    <cellStyle name="Trial 2 8 3 5 6" xfId="40128" xr:uid="{00000000-0005-0000-0000-0000D19C0000}"/>
    <cellStyle name="Trial 2 8 3 5 7" xfId="40129" xr:uid="{00000000-0005-0000-0000-0000D29C0000}"/>
    <cellStyle name="Trial 2 8 3 6" xfId="40130" xr:uid="{00000000-0005-0000-0000-0000D39C0000}"/>
    <cellStyle name="Trial 2 8 3 7" xfId="40131" xr:uid="{00000000-0005-0000-0000-0000D49C0000}"/>
    <cellStyle name="Trial 2 8 3 8" xfId="40132" xr:uid="{00000000-0005-0000-0000-0000D59C0000}"/>
    <cellStyle name="Trial 2 8 3 9" xfId="40133" xr:uid="{00000000-0005-0000-0000-0000D69C0000}"/>
    <cellStyle name="Trial 2 8 4" xfId="40134" xr:uid="{00000000-0005-0000-0000-0000D79C0000}"/>
    <cellStyle name="Trial 2 8 4 10" xfId="40135" xr:uid="{00000000-0005-0000-0000-0000D89C0000}"/>
    <cellStyle name="Trial 2 8 4 11" xfId="40136" xr:uid="{00000000-0005-0000-0000-0000D99C0000}"/>
    <cellStyle name="Trial 2 8 4 12" xfId="40137" xr:uid="{00000000-0005-0000-0000-0000DA9C0000}"/>
    <cellStyle name="Trial 2 8 4 2" xfId="40138" xr:uid="{00000000-0005-0000-0000-0000DB9C0000}"/>
    <cellStyle name="Trial 2 8 4 2 10" xfId="40139" xr:uid="{00000000-0005-0000-0000-0000DC9C0000}"/>
    <cellStyle name="Trial 2 8 4 2 2" xfId="40140" xr:uid="{00000000-0005-0000-0000-0000DD9C0000}"/>
    <cellStyle name="Trial 2 8 4 2 2 2" xfId="40141" xr:uid="{00000000-0005-0000-0000-0000DE9C0000}"/>
    <cellStyle name="Trial 2 8 4 2 2 2 2" xfId="40142" xr:uid="{00000000-0005-0000-0000-0000DF9C0000}"/>
    <cellStyle name="Trial 2 8 4 2 2 2 3" xfId="40143" xr:uid="{00000000-0005-0000-0000-0000E09C0000}"/>
    <cellStyle name="Trial 2 8 4 2 2 2 4" xfId="40144" xr:uid="{00000000-0005-0000-0000-0000E19C0000}"/>
    <cellStyle name="Trial 2 8 4 2 2 2 5" xfId="40145" xr:uid="{00000000-0005-0000-0000-0000E29C0000}"/>
    <cellStyle name="Trial 2 8 4 2 2 2 6" xfId="40146" xr:uid="{00000000-0005-0000-0000-0000E39C0000}"/>
    <cellStyle name="Trial 2 8 4 2 2 3" xfId="40147" xr:uid="{00000000-0005-0000-0000-0000E49C0000}"/>
    <cellStyle name="Trial 2 8 4 2 2 4" xfId="40148" xr:uid="{00000000-0005-0000-0000-0000E59C0000}"/>
    <cellStyle name="Trial 2 8 4 2 2 5" xfId="40149" xr:uid="{00000000-0005-0000-0000-0000E69C0000}"/>
    <cellStyle name="Trial 2 8 4 2 2 6" xfId="40150" xr:uid="{00000000-0005-0000-0000-0000E79C0000}"/>
    <cellStyle name="Trial 2 8 4 2 2 7" xfId="40151" xr:uid="{00000000-0005-0000-0000-0000E89C0000}"/>
    <cellStyle name="Trial 2 8 4 2 2 8" xfId="40152" xr:uid="{00000000-0005-0000-0000-0000E99C0000}"/>
    <cellStyle name="Trial 2 8 4 2 3" xfId="40153" xr:uid="{00000000-0005-0000-0000-0000EA9C0000}"/>
    <cellStyle name="Trial 2 8 4 2 3 2" xfId="40154" xr:uid="{00000000-0005-0000-0000-0000EB9C0000}"/>
    <cellStyle name="Trial 2 8 4 2 3 3" xfId="40155" xr:uid="{00000000-0005-0000-0000-0000EC9C0000}"/>
    <cellStyle name="Trial 2 8 4 2 3 4" xfId="40156" xr:uid="{00000000-0005-0000-0000-0000ED9C0000}"/>
    <cellStyle name="Trial 2 8 4 2 3 5" xfId="40157" xr:uid="{00000000-0005-0000-0000-0000EE9C0000}"/>
    <cellStyle name="Trial 2 8 4 2 3 6" xfId="40158" xr:uid="{00000000-0005-0000-0000-0000EF9C0000}"/>
    <cellStyle name="Trial 2 8 4 2 3 7" xfId="40159" xr:uid="{00000000-0005-0000-0000-0000F09C0000}"/>
    <cellStyle name="Trial 2 8 4 2 4" xfId="40160" xr:uid="{00000000-0005-0000-0000-0000F19C0000}"/>
    <cellStyle name="Trial 2 8 4 2 5" xfId="40161" xr:uid="{00000000-0005-0000-0000-0000F29C0000}"/>
    <cellStyle name="Trial 2 8 4 2 6" xfId="40162" xr:uid="{00000000-0005-0000-0000-0000F39C0000}"/>
    <cellStyle name="Trial 2 8 4 2 7" xfId="40163" xr:uid="{00000000-0005-0000-0000-0000F49C0000}"/>
    <cellStyle name="Trial 2 8 4 2 8" xfId="40164" xr:uid="{00000000-0005-0000-0000-0000F59C0000}"/>
    <cellStyle name="Trial 2 8 4 2 9" xfId="40165" xr:uid="{00000000-0005-0000-0000-0000F69C0000}"/>
    <cellStyle name="Trial 2 8 4 3" xfId="40166" xr:uid="{00000000-0005-0000-0000-0000F79C0000}"/>
    <cellStyle name="Trial 2 8 4 3 2" xfId="40167" xr:uid="{00000000-0005-0000-0000-0000F89C0000}"/>
    <cellStyle name="Trial 2 8 4 3 2 2" xfId="40168" xr:uid="{00000000-0005-0000-0000-0000F99C0000}"/>
    <cellStyle name="Trial 2 8 4 3 2 3" xfId="40169" xr:uid="{00000000-0005-0000-0000-0000FA9C0000}"/>
    <cellStyle name="Trial 2 8 4 3 2 4" xfId="40170" xr:uid="{00000000-0005-0000-0000-0000FB9C0000}"/>
    <cellStyle name="Trial 2 8 4 3 2 5" xfId="40171" xr:uid="{00000000-0005-0000-0000-0000FC9C0000}"/>
    <cellStyle name="Trial 2 8 4 3 2 6" xfId="40172" xr:uid="{00000000-0005-0000-0000-0000FD9C0000}"/>
    <cellStyle name="Trial 2 8 4 3 3" xfId="40173" xr:uid="{00000000-0005-0000-0000-0000FE9C0000}"/>
    <cellStyle name="Trial 2 8 4 3 4" xfId="40174" xr:uid="{00000000-0005-0000-0000-0000FF9C0000}"/>
    <cellStyle name="Trial 2 8 4 3 5" xfId="40175" xr:uid="{00000000-0005-0000-0000-0000009D0000}"/>
    <cellStyle name="Trial 2 8 4 3 6" xfId="40176" xr:uid="{00000000-0005-0000-0000-0000019D0000}"/>
    <cellStyle name="Trial 2 8 4 3 7" xfId="40177" xr:uid="{00000000-0005-0000-0000-0000029D0000}"/>
    <cellStyle name="Trial 2 8 4 3 8" xfId="40178" xr:uid="{00000000-0005-0000-0000-0000039D0000}"/>
    <cellStyle name="Trial 2 8 4 4" xfId="40179" xr:uid="{00000000-0005-0000-0000-0000049D0000}"/>
    <cellStyle name="Trial 2 8 4 4 2" xfId="40180" xr:uid="{00000000-0005-0000-0000-0000059D0000}"/>
    <cellStyle name="Trial 2 8 4 4 3" xfId="40181" xr:uid="{00000000-0005-0000-0000-0000069D0000}"/>
    <cellStyle name="Trial 2 8 4 4 4" xfId="40182" xr:uid="{00000000-0005-0000-0000-0000079D0000}"/>
    <cellStyle name="Trial 2 8 4 4 5" xfId="40183" xr:uid="{00000000-0005-0000-0000-0000089D0000}"/>
    <cellStyle name="Trial 2 8 4 4 6" xfId="40184" xr:uid="{00000000-0005-0000-0000-0000099D0000}"/>
    <cellStyle name="Trial 2 8 4 4 7" xfId="40185" xr:uid="{00000000-0005-0000-0000-00000A9D0000}"/>
    <cellStyle name="Trial 2 8 4 4 8" xfId="40186" xr:uid="{00000000-0005-0000-0000-00000B9D0000}"/>
    <cellStyle name="Trial 2 8 4 5" xfId="40187" xr:uid="{00000000-0005-0000-0000-00000C9D0000}"/>
    <cellStyle name="Trial 2 8 4 5 2" xfId="40188" xr:uid="{00000000-0005-0000-0000-00000D9D0000}"/>
    <cellStyle name="Trial 2 8 4 5 3" xfId="40189" xr:uid="{00000000-0005-0000-0000-00000E9D0000}"/>
    <cellStyle name="Trial 2 8 4 5 4" xfId="40190" xr:uid="{00000000-0005-0000-0000-00000F9D0000}"/>
    <cellStyle name="Trial 2 8 4 5 5" xfId="40191" xr:uid="{00000000-0005-0000-0000-0000109D0000}"/>
    <cellStyle name="Trial 2 8 4 5 6" xfId="40192" xr:uid="{00000000-0005-0000-0000-0000119D0000}"/>
    <cellStyle name="Trial 2 8 4 5 7" xfId="40193" xr:uid="{00000000-0005-0000-0000-0000129D0000}"/>
    <cellStyle name="Trial 2 8 4 6" xfId="40194" xr:uid="{00000000-0005-0000-0000-0000139D0000}"/>
    <cellStyle name="Trial 2 8 4 7" xfId="40195" xr:uid="{00000000-0005-0000-0000-0000149D0000}"/>
    <cellStyle name="Trial 2 8 4 8" xfId="40196" xr:uid="{00000000-0005-0000-0000-0000159D0000}"/>
    <cellStyle name="Trial 2 8 4 9" xfId="40197" xr:uid="{00000000-0005-0000-0000-0000169D0000}"/>
    <cellStyle name="Trial 2 8 5" xfId="40198" xr:uid="{00000000-0005-0000-0000-0000179D0000}"/>
    <cellStyle name="Trial 2 8 5 10" xfId="40199" xr:uid="{00000000-0005-0000-0000-0000189D0000}"/>
    <cellStyle name="Trial 2 8 5 11" xfId="40200" xr:uid="{00000000-0005-0000-0000-0000199D0000}"/>
    <cellStyle name="Trial 2 8 5 12" xfId="40201" xr:uid="{00000000-0005-0000-0000-00001A9D0000}"/>
    <cellStyle name="Trial 2 8 5 2" xfId="40202" xr:uid="{00000000-0005-0000-0000-00001B9D0000}"/>
    <cellStyle name="Trial 2 8 5 2 10" xfId="40203" xr:uid="{00000000-0005-0000-0000-00001C9D0000}"/>
    <cellStyle name="Trial 2 8 5 2 2" xfId="40204" xr:uid="{00000000-0005-0000-0000-00001D9D0000}"/>
    <cellStyle name="Trial 2 8 5 2 2 2" xfId="40205" xr:uid="{00000000-0005-0000-0000-00001E9D0000}"/>
    <cellStyle name="Trial 2 8 5 2 2 3" xfId="40206" xr:uid="{00000000-0005-0000-0000-00001F9D0000}"/>
    <cellStyle name="Trial 2 8 5 2 2 4" xfId="40207" xr:uid="{00000000-0005-0000-0000-0000209D0000}"/>
    <cellStyle name="Trial 2 8 5 2 2 5" xfId="40208" xr:uid="{00000000-0005-0000-0000-0000219D0000}"/>
    <cellStyle name="Trial 2 8 5 2 2 6" xfId="40209" xr:uid="{00000000-0005-0000-0000-0000229D0000}"/>
    <cellStyle name="Trial 2 8 5 2 2 7" xfId="40210" xr:uid="{00000000-0005-0000-0000-0000239D0000}"/>
    <cellStyle name="Trial 2 8 5 2 3" xfId="40211" xr:uid="{00000000-0005-0000-0000-0000249D0000}"/>
    <cellStyle name="Trial 2 8 5 2 3 2" xfId="40212" xr:uid="{00000000-0005-0000-0000-0000259D0000}"/>
    <cellStyle name="Trial 2 8 5 2 3 3" xfId="40213" xr:uid="{00000000-0005-0000-0000-0000269D0000}"/>
    <cellStyle name="Trial 2 8 5 2 3 4" xfId="40214" xr:uid="{00000000-0005-0000-0000-0000279D0000}"/>
    <cellStyle name="Trial 2 8 5 2 3 5" xfId="40215" xr:uid="{00000000-0005-0000-0000-0000289D0000}"/>
    <cellStyle name="Trial 2 8 5 2 3 6" xfId="40216" xr:uid="{00000000-0005-0000-0000-0000299D0000}"/>
    <cellStyle name="Trial 2 8 5 2 3 7" xfId="40217" xr:uid="{00000000-0005-0000-0000-00002A9D0000}"/>
    <cellStyle name="Trial 2 8 5 2 4" xfId="40218" xr:uid="{00000000-0005-0000-0000-00002B9D0000}"/>
    <cellStyle name="Trial 2 8 5 2 5" xfId="40219" xr:uid="{00000000-0005-0000-0000-00002C9D0000}"/>
    <cellStyle name="Trial 2 8 5 2 6" xfId="40220" xr:uid="{00000000-0005-0000-0000-00002D9D0000}"/>
    <cellStyle name="Trial 2 8 5 2 7" xfId="40221" xr:uid="{00000000-0005-0000-0000-00002E9D0000}"/>
    <cellStyle name="Trial 2 8 5 2 8" xfId="40222" xr:uid="{00000000-0005-0000-0000-00002F9D0000}"/>
    <cellStyle name="Trial 2 8 5 2 9" xfId="40223" xr:uid="{00000000-0005-0000-0000-0000309D0000}"/>
    <cellStyle name="Trial 2 8 5 3" xfId="40224" xr:uid="{00000000-0005-0000-0000-0000319D0000}"/>
    <cellStyle name="Trial 2 8 5 3 2" xfId="40225" xr:uid="{00000000-0005-0000-0000-0000329D0000}"/>
    <cellStyle name="Trial 2 8 5 3 3" xfId="40226" xr:uid="{00000000-0005-0000-0000-0000339D0000}"/>
    <cellStyle name="Trial 2 8 5 3 4" xfId="40227" xr:uid="{00000000-0005-0000-0000-0000349D0000}"/>
    <cellStyle name="Trial 2 8 5 3 5" xfId="40228" xr:uid="{00000000-0005-0000-0000-0000359D0000}"/>
    <cellStyle name="Trial 2 8 5 3 6" xfId="40229" xr:uid="{00000000-0005-0000-0000-0000369D0000}"/>
    <cellStyle name="Trial 2 8 5 3 7" xfId="40230" xr:uid="{00000000-0005-0000-0000-0000379D0000}"/>
    <cellStyle name="Trial 2 8 5 3 8" xfId="40231" xr:uid="{00000000-0005-0000-0000-0000389D0000}"/>
    <cellStyle name="Trial 2 8 5 4" xfId="40232" xr:uid="{00000000-0005-0000-0000-0000399D0000}"/>
    <cellStyle name="Trial 2 8 5 4 2" xfId="40233" xr:uid="{00000000-0005-0000-0000-00003A9D0000}"/>
    <cellStyle name="Trial 2 8 5 4 3" xfId="40234" xr:uid="{00000000-0005-0000-0000-00003B9D0000}"/>
    <cellStyle name="Trial 2 8 5 4 4" xfId="40235" xr:uid="{00000000-0005-0000-0000-00003C9D0000}"/>
    <cellStyle name="Trial 2 8 5 4 5" xfId="40236" xr:uid="{00000000-0005-0000-0000-00003D9D0000}"/>
    <cellStyle name="Trial 2 8 5 4 6" xfId="40237" xr:uid="{00000000-0005-0000-0000-00003E9D0000}"/>
    <cellStyle name="Trial 2 8 5 4 7" xfId="40238" xr:uid="{00000000-0005-0000-0000-00003F9D0000}"/>
    <cellStyle name="Trial 2 8 5 4 8" xfId="40239" xr:uid="{00000000-0005-0000-0000-0000409D0000}"/>
    <cellStyle name="Trial 2 8 5 5" xfId="40240" xr:uid="{00000000-0005-0000-0000-0000419D0000}"/>
    <cellStyle name="Trial 2 8 5 5 2" xfId="40241" xr:uid="{00000000-0005-0000-0000-0000429D0000}"/>
    <cellStyle name="Trial 2 8 5 5 3" xfId="40242" xr:uid="{00000000-0005-0000-0000-0000439D0000}"/>
    <cellStyle name="Trial 2 8 5 5 4" xfId="40243" xr:uid="{00000000-0005-0000-0000-0000449D0000}"/>
    <cellStyle name="Trial 2 8 5 5 5" xfId="40244" xr:uid="{00000000-0005-0000-0000-0000459D0000}"/>
    <cellStyle name="Trial 2 8 5 5 6" xfId="40245" xr:uid="{00000000-0005-0000-0000-0000469D0000}"/>
    <cellStyle name="Trial 2 8 5 5 7" xfId="40246" xr:uid="{00000000-0005-0000-0000-0000479D0000}"/>
    <cellStyle name="Trial 2 8 5 6" xfId="40247" xr:uid="{00000000-0005-0000-0000-0000489D0000}"/>
    <cellStyle name="Trial 2 8 5 7" xfId="40248" xr:uid="{00000000-0005-0000-0000-0000499D0000}"/>
    <cellStyle name="Trial 2 8 5 8" xfId="40249" xr:uid="{00000000-0005-0000-0000-00004A9D0000}"/>
    <cellStyle name="Trial 2 8 5 9" xfId="40250" xr:uid="{00000000-0005-0000-0000-00004B9D0000}"/>
    <cellStyle name="Trial 2 8 6" xfId="40251" xr:uid="{00000000-0005-0000-0000-00004C9D0000}"/>
    <cellStyle name="Trial 2 8 6 10" xfId="40252" xr:uid="{00000000-0005-0000-0000-00004D9D0000}"/>
    <cellStyle name="Trial 2 8 6 11" xfId="40253" xr:uid="{00000000-0005-0000-0000-00004E9D0000}"/>
    <cellStyle name="Trial 2 8 6 12" xfId="40254" xr:uid="{00000000-0005-0000-0000-00004F9D0000}"/>
    <cellStyle name="Trial 2 8 6 13" xfId="40255" xr:uid="{00000000-0005-0000-0000-0000509D0000}"/>
    <cellStyle name="Trial 2 8 6 2" xfId="40256" xr:uid="{00000000-0005-0000-0000-0000519D0000}"/>
    <cellStyle name="Trial 2 8 6 2 2" xfId="40257" xr:uid="{00000000-0005-0000-0000-0000529D0000}"/>
    <cellStyle name="Trial 2 8 6 2 2 2" xfId="40258" xr:uid="{00000000-0005-0000-0000-0000539D0000}"/>
    <cellStyle name="Trial 2 8 6 2 2 3" xfId="40259" xr:uid="{00000000-0005-0000-0000-0000549D0000}"/>
    <cellStyle name="Trial 2 8 6 2 2 4" xfId="40260" xr:uid="{00000000-0005-0000-0000-0000559D0000}"/>
    <cellStyle name="Trial 2 8 6 2 2 5" xfId="40261" xr:uid="{00000000-0005-0000-0000-0000569D0000}"/>
    <cellStyle name="Trial 2 8 6 2 2 6" xfId="40262" xr:uid="{00000000-0005-0000-0000-0000579D0000}"/>
    <cellStyle name="Trial 2 8 6 2 3" xfId="40263" xr:uid="{00000000-0005-0000-0000-0000589D0000}"/>
    <cellStyle name="Trial 2 8 6 2 4" xfId="40264" xr:uid="{00000000-0005-0000-0000-0000599D0000}"/>
    <cellStyle name="Trial 2 8 6 2 5" xfId="40265" xr:uid="{00000000-0005-0000-0000-00005A9D0000}"/>
    <cellStyle name="Trial 2 8 6 2 6" xfId="40266" xr:uid="{00000000-0005-0000-0000-00005B9D0000}"/>
    <cellStyle name="Trial 2 8 6 2 7" xfId="40267" xr:uid="{00000000-0005-0000-0000-00005C9D0000}"/>
    <cellStyle name="Trial 2 8 6 2 8" xfId="40268" xr:uid="{00000000-0005-0000-0000-00005D9D0000}"/>
    <cellStyle name="Trial 2 8 6 3" xfId="40269" xr:uid="{00000000-0005-0000-0000-00005E9D0000}"/>
    <cellStyle name="Trial 2 8 6 3 2" xfId="40270" xr:uid="{00000000-0005-0000-0000-00005F9D0000}"/>
    <cellStyle name="Trial 2 8 6 3 3" xfId="40271" xr:uid="{00000000-0005-0000-0000-0000609D0000}"/>
    <cellStyle name="Trial 2 8 6 3 4" xfId="40272" xr:uid="{00000000-0005-0000-0000-0000619D0000}"/>
    <cellStyle name="Trial 2 8 6 3 5" xfId="40273" xr:uid="{00000000-0005-0000-0000-0000629D0000}"/>
    <cellStyle name="Trial 2 8 6 3 6" xfId="40274" xr:uid="{00000000-0005-0000-0000-0000639D0000}"/>
    <cellStyle name="Trial 2 8 6 3 7" xfId="40275" xr:uid="{00000000-0005-0000-0000-0000649D0000}"/>
    <cellStyle name="Trial 2 8 6 3 8" xfId="40276" xr:uid="{00000000-0005-0000-0000-0000659D0000}"/>
    <cellStyle name="Trial 2 8 6 4" xfId="40277" xr:uid="{00000000-0005-0000-0000-0000669D0000}"/>
    <cellStyle name="Trial 2 8 6 4 2" xfId="40278" xr:uid="{00000000-0005-0000-0000-0000679D0000}"/>
    <cellStyle name="Trial 2 8 6 4 3" xfId="40279" xr:uid="{00000000-0005-0000-0000-0000689D0000}"/>
    <cellStyle name="Trial 2 8 6 4 4" xfId="40280" xr:uid="{00000000-0005-0000-0000-0000699D0000}"/>
    <cellStyle name="Trial 2 8 6 4 5" xfId="40281" xr:uid="{00000000-0005-0000-0000-00006A9D0000}"/>
    <cellStyle name="Trial 2 8 6 4 6" xfId="40282" xr:uid="{00000000-0005-0000-0000-00006B9D0000}"/>
    <cellStyle name="Trial 2 8 6 4 7" xfId="40283" xr:uid="{00000000-0005-0000-0000-00006C9D0000}"/>
    <cellStyle name="Trial 2 8 6 4 8" xfId="40284" xr:uid="{00000000-0005-0000-0000-00006D9D0000}"/>
    <cellStyle name="Trial 2 8 6 5" xfId="40285" xr:uid="{00000000-0005-0000-0000-00006E9D0000}"/>
    <cellStyle name="Trial 2 8 6 5 2" xfId="40286" xr:uid="{00000000-0005-0000-0000-00006F9D0000}"/>
    <cellStyle name="Trial 2 8 6 5 3" xfId="40287" xr:uid="{00000000-0005-0000-0000-0000709D0000}"/>
    <cellStyle name="Trial 2 8 6 5 4" xfId="40288" xr:uid="{00000000-0005-0000-0000-0000719D0000}"/>
    <cellStyle name="Trial 2 8 6 5 5" xfId="40289" xr:uid="{00000000-0005-0000-0000-0000729D0000}"/>
    <cellStyle name="Trial 2 8 6 5 6" xfId="40290" xr:uid="{00000000-0005-0000-0000-0000739D0000}"/>
    <cellStyle name="Trial 2 8 6 5 7" xfId="40291" xr:uid="{00000000-0005-0000-0000-0000749D0000}"/>
    <cellStyle name="Trial 2 8 6 6" xfId="40292" xr:uid="{00000000-0005-0000-0000-0000759D0000}"/>
    <cellStyle name="Trial 2 8 6 6 2" xfId="40293" xr:uid="{00000000-0005-0000-0000-0000769D0000}"/>
    <cellStyle name="Trial 2 8 6 6 3" xfId="40294" xr:uid="{00000000-0005-0000-0000-0000779D0000}"/>
    <cellStyle name="Trial 2 8 6 6 4" xfId="40295" xr:uid="{00000000-0005-0000-0000-0000789D0000}"/>
    <cellStyle name="Trial 2 8 6 6 5" xfId="40296" xr:uid="{00000000-0005-0000-0000-0000799D0000}"/>
    <cellStyle name="Trial 2 8 6 6 6" xfId="40297" xr:uid="{00000000-0005-0000-0000-00007A9D0000}"/>
    <cellStyle name="Trial 2 8 6 6 7" xfId="40298" xr:uid="{00000000-0005-0000-0000-00007B9D0000}"/>
    <cellStyle name="Trial 2 8 6 7" xfId="40299" xr:uid="{00000000-0005-0000-0000-00007C9D0000}"/>
    <cellStyle name="Trial 2 8 6 8" xfId="40300" xr:uid="{00000000-0005-0000-0000-00007D9D0000}"/>
    <cellStyle name="Trial 2 8 6 9" xfId="40301" xr:uid="{00000000-0005-0000-0000-00007E9D0000}"/>
    <cellStyle name="Trial 2 8 7" xfId="40302" xr:uid="{00000000-0005-0000-0000-00007F9D0000}"/>
    <cellStyle name="Trial 2 8 7 10" xfId="40303" xr:uid="{00000000-0005-0000-0000-0000809D0000}"/>
    <cellStyle name="Trial 2 8 7 11" xfId="40304" xr:uid="{00000000-0005-0000-0000-0000819D0000}"/>
    <cellStyle name="Trial 2 8 7 2" xfId="40305" xr:uid="{00000000-0005-0000-0000-0000829D0000}"/>
    <cellStyle name="Trial 2 8 7 2 2" xfId="40306" xr:uid="{00000000-0005-0000-0000-0000839D0000}"/>
    <cellStyle name="Trial 2 8 7 2 3" xfId="40307" xr:uid="{00000000-0005-0000-0000-0000849D0000}"/>
    <cellStyle name="Trial 2 8 7 2 4" xfId="40308" xr:uid="{00000000-0005-0000-0000-0000859D0000}"/>
    <cellStyle name="Trial 2 8 7 2 5" xfId="40309" xr:uid="{00000000-0005-0000-0000-0000869D0000}"/>
    <cellStyle name="Trial 2 8 7 2 6" xfId="40310" xr:uid="{00000000-0005-0000-0000-0000879D0000}"/>
    <cellStyle name="Trial 2 8 7 2 7" xfId="40311" xr:uid="{00000000-0005-0000-0000-0000889D0000}"/>
    <cellStyle name="Trial 2 8 7 2 8" xfId="40312" xr:uid="{00000000-0005-0000-0000-0000899D0000}"/>
    <cellStyle name="Trial 2 8 7 3" xfId="40313" xr:uid="{00000000-0005-0000-0000-00008A9D0000}"/>
    <cellStyle name="Trial 2 8 7 3 2" xfId="40314" xr:uid="{00000000-0005-0000-0000-00008B9D0000}"/>
    <cellStyle name="Trial 2 8 7 3 3" xfId="40315" xr:uid="{00000000-0005-0000-0000-00008C9D0000}"/>
    <cellStyle name="Trial 2 8 7 3 4" xfId="40316" xr:uid="{00000000-0005-0000-0000-00008D9D0000}"/>
    <cellStyle name="Trial 2 8 7 3 5" xfId="40317" xr:uid="{00000000-0005-0000-0000-00008E9D0000}"/>
    <cellStyle name="Trial 2 8 7 3 6" xfId="40318" xr:uid="{00000000-0005-0000-0000-00008F9D0000}"/>
    <cellStyle name="Trial 2 8 7 3 7" xfId="40319" xr:uid="{00000000-0005-0000-0000-0000909D0000}"/>
    <cellStyle name="Trial 2 8 7 3 8" xfId="40320" xr:uid="{00000000-0005-0000-0000-0000919D0000}"/>
    <cellStyle name="Trial 2 8 7 4" xfId="40321" xr:uid="{00000000-0005-0000-0000-0000929D0000}"/>
    <cellStyle name="Trial 2 8 7 5" xfId="40322" xr:uid="{00000000-0005-0000-0000-0000939D0000}"/>
    <cellStyle name="Trial 2 8 7 6" xfId="40323" xr:uid="{00000000-0005-0000-0000-0000949D0000}"/>
    <cellStyle name="Trial 2 8 7 7" xfId="40324" xr:uid="{00000000-0005-0000-0000-0000959D0000}"/>
    <cellStyle name="Trial 2 8 7 8" xfId="40325" xr:uid="{00000000-0005-0000-0000-0000969D0000}"/>
    <cellStyle name="Trial 2 8 7 9" xfId="40326" xr:uid="{00000000-0005-0000-0000-0000979D0000}"/>
    <cellStyle name="Trial 2 8 8" xfId="40327" xr:uid="{00000000-0005-0000-0000-0000989D0000}"/>
    <cellStyle name="Trial 2 8 8 10" xfId="40328" xr:uid="{00000000-0005-0000-0000-0000999D0000}"/>
    <cellStyle name="Trial 2 8 8 2" xfId="40329" xr:uid="{00000000-0005-0000-0000-00009A9D0000}"/>
    <cellStyle name="Trial 2 8 8 2 2" xfId="40330" xr:uid="{00000000-0005-0000-0000-00009B9D0000}"/>
    <cellStyle name="Trial 2 8 8 2 3" xfId="40331" xr:uid="{00000000-0005-0000-0000-00009C9D0000}"/>
    <cellStyle name="Trial 2 8 8 2 4" xfId="40332" xr:uid="{00000000-0005-0000-0000-00009D9D0000}"/>
    <cellStyle name="Trial 2 8 8 2 5" xfId="40333" xr:uid="{00000000-0005-0000-0000-00009E9D0000}"/>
    <cellStyle name="Trial 2 8 8 2 6" xfId="40334" xr:uid="{00000000-0005-0000-0000-00009F9D0000}"/>
    <cellStyle name="Trial 2 8 8 2 7" xfId="40335" xr:uid="{00000000-0005-0000-0000-0000A09D0000}"/>
    <cellStyle name="Trial 2 8 8 2 8" xfId="40336" xr:uid="{00000000-0005-0000-0000-0000A19D0000}"/>
    <cellStyle name="Trial 2 8 8 3" xfId="40337" xr:uid="{00000000-0005-0000-0000-0000A29D0000}"/>
    <cellStyle name="Trial 2 8 8 4" xfId="40338" xr:uid="{00000000-0005-0000-0000-0000A39D0000}"/>
    <cellStyle name="Trial 2 8 8 5" xfId="40339" xr:uid="{00000000-0005-0000-0000-0000A49D0000}"/>
    <cellStyle name="Trial 2 8 8 6" xfId="40340" xr:uid="{00000000-0005-0000-0000-0000A59D0000}"/>
    <cellStyle name="Trial 2 8 8 7" xfId="40341" xr:uid="{00000000-0005-0000-0000-0000A69D0000}"/>
    <cellStyle name="Trial 2 8 8 8" xfId="40342" xr:uid="{00000000-0005-0000-0000-0000A79D0000}"/>
    <cellStyle name="Trial 2 8 8 9" xfId="40343" xr:uid="{00000000-0005-0000-0000-0000A89D0000}"/>
    <cellStyle name="Trial 2 8 9" xfId="40344" xr:uid="{00000000-0005-0000-0000-0000A99D0000}"/>
    <cellStyle name="Trial 2 8 9 10" xfId="40345" xr:uid="{00000000-0005-0000-0000-0000AA9D0000}"/>
    <cellStyle name="Trial 2 8 9 2" xfId="40346" xr:uid="{00000000-0005-0000-0000-0000AB9D0000}"/>
    <cellStyle name="Trial 2 8 9 3" xfId="40347" xr:uid="{00000000-0005-0000-0000-0000AC9D0000}"/>
    <cellStyle name="Trial 2 8 9 4" xfId="40348" xr:uid="{00000000-0005-0000-0000-0000AD9D0000}"/>
    <cellStyle name="Trial 2 8 9 5" xfId="40349" xr:uid="{00000000-0005-0000-0000-0000AE9D0000}"/>
    <cellStyle name="Trial 2 8 9 6" xfId="40350" xr:uid="{00000000-0005-0000-0000-0000AF9D0000}"/>
    <cellStyle name="Trial 2 8 9 7" xfId="40351" xr:uid="{00000000-0005-0000-0000-0000B09D0000}"/>
    <cellStyle name="Trial 2 8 9 8" xfId="40352" xr:uid="{00000000-0005-0000-0000-0000B19D0000}"/>
    <cellStyle name="Trial 2 8 9 9" xfId="40353" xr:uid="{00000000-0005-0000-0000-0000B29D0000}"/>
    <cellStyle name="Trial 2 9" xfId="40354" xr:uid="{00000000-0005-0000-0000-0000B39D0000}"/>
    <cellStyle name="Trial 2 9 10" xfId="40355" xr:uid="{00000000-0005-0000-0000-0000B49D0000}"/>
    <cellStyle name="Trial 2 9 10 2" xfId="40356" xr:uid="{00000000-0005-0000-0000-0000B59D0000}"/>
    <cellStyle name="Trial 2 9 10 3" xfId="40357" xr:uid="{00000000-0005-0000-0000-0000B69D0000}"/>
    <cellStyle name="Trial 2 9 10 4" xfId="40358" xr:uid="{00000000-0005-0000-0000-0000B79D0000}"/>
    <cellStyle name="Trial 2 9 10 5" xfId="40359" xr:uid="{00000000-0005-0000-0000-0000B89D0000}"/>
    <cellStyle name="Trial 2 9 10 6" xfId="40360" xr:uid="{00000000-0005-0000-0000-0000B99D0000}"/>
    <cellStyle name="Trial 2 9 10 7" xfId="40361" xr:uid="{00000000-0005-0000-0000-0000BA9D0000}"/>
    <cellStyle name="Trial 2 9 10 8" xfId="40362" xr:uid="{00000000-0005-0000-0000-0000BB9D0000}"/>
    <cellStyle name="Trial 2 9 11" xfId="40363" xr:uid="{00000000-0005-0000-0000-0000BC9D0000}"/>
    <cellStyle name="Trial 2 9 11 2" xfId="40364" xr:uid="{00000000-0005-0000-0000-0000BD9D0000}"/>
    <cellStyle name="Trial 2 9 11 3" xfId="40365" xr:uid="{00000000-0005-0000-0000-0000BE9D0000}"/>
    <cellStyle name="Trial 2 9 11 4" xfId="40366" xr:uid="{00000000-0005-0000-0000-0000BF9D0000}"/>
    <cellStyle name="Trial 2 9 11 5" xfId="40367" xr:uid="{00000000-0005-0000-0000-0000C09D0000}"/>
    <cellStyle name="Trial 2 9 11 6" xfId="40368" xr:uid="{00000000-0005-0000-0000-0000C19D0000}"/>
    <cellStyle name="Trial 2 9 11 7" xfId="40369" xr:uid="{00000000-0005-0000-0000-0000C29D0000}"/>
    <cellStyle name="Trial 2 9 12" xfId="40370" xr:uid="{00000000-0005-0000-0000-0000C39D0000}"/>
    <cellStyle name="Trial 2 9 12 2" xfId="40371" xr:uid="{00000000-0005-0000-0000-0000C49D0000}"/>
    <cellStyle name="Trial 2 9 12 3" xfId="40372" xr:uid="{00000000-0005-0000-0000-0000C59D0000}"/>
    <cellStyle name="Trial 2 9 12 4" xfId="40373" xr:uid="{00000000-0005-0000-0000-0000C69D0000}"/>
    <cellStyle name="Trial 2 9 12 5" xfId="40374" xr:uid="{00000000-0005-0000-0000-0000C79D0000}"/>
    <cellStyle name="Trial 2 9 12 6" xfId="40375" xr:uid="{00000000-0005-0000-0000-0000C89D0000}"/>
    <cellStyle name="Trial 2 9 12 7" xfId="40376" xr:uid="{00000000-0005-0000-0000-0000C99D0000}"/>
    <cellStyle name="Trial 2 9 13" xfId="40377" xr:uid="{00000000-0005-0000-0000-0000CA9D0000}"/>
    <cellStyle name="Trial 2 9 13 2" xfId="40378" xr:uid="{00000000-0005-0000-0000-0000CB9D0000}"/>
    <cellStyle name="Trial 2 9 13 3" xfId="40379" xr:uid="{00000000-0005-0000-0000-0000CC9D0000}"/>
    <cellStyle name="Trial 2 9 13 4" xfId="40380" xr:uid="{00000000-0005-0000-0000-0000CD9D0000}"/>
    <cellStyle name="Trial 2 9 13 5" xfId="40381" xr:uid="{00000000-0005-0000-0000-0000CE9D0000}"/>
    <cellStyle name="Trial 2 9 13 6" xfId="40382" xr:uid="{00000000-0005-0000-0000-0000CF9D0000}"/>
    <cellStyle name="Trial 2 9 13 7" xfId="40383" xr:uid="{00000000-0005-0000-0000-0000D09D0000}"/>
    <cellStyle name="Trial 2 9 14" xfId="40384" xr:uid="{00000000-0005-0000-0000-0000D19D0000}"/>
    <cellStyle name="Trial 2 9 14 2" xfId="40385" xr:uid="{00000000-0005-0000-0000-0000D29D0000}"/>
    <cellStyle name="Trial 2 9 14 3" xfId="40386" xr:uid="{00000000-0005-0000-0000-0000D39D0000}"/>
    <cellStyle name="Trial 2 9 14 4" xfId="40387" xr:uid="{00000000-0005-0000-0000-0000D49D0000}"/>
    <cellStyle name="Trial 2 9 14 5" xfId="40388" xr:uid="{00000000-0005-0000-0000-0000D59D0000}"/>
    <cellStyle name="Trial 2 9 14 6" xfId="40389" xr:uid="{00000000-0005-0000-0000-0000D69D0000}"/>
    <cellStyle name="Trial 2 9 14 7" xfId="40390" xr:uid="{00000000-0005-0000-0000-0000D79D0000}"/>
    <cellStyle name="Trial 2 9 15" xfId="40391" xr:uid="{00000000-0005-0000-0000-0000D89D0000}"/>
    <cellStyle name="Trial 2 9 16" xfId="40392" xr:uid="{00000000-0005-0000-0000-0000D99D0000}"/>
    <cellStyle name="Trial 2 9 17" xfId="40393" xr:uid="{00000000-0005-0000-0000-0000DA9D0000}"/>
    <cellStyle name="Trial 2 9 18" xfId="40394" xr:uid="{00000000-0005-0000-0000-0000DB9D0000}"/>
    <cellStyle name="Trial 2 9 19" xfId="40395" xr:uid="{00000000-0005-0000-0000-0000DC9D0000}"/>
    <cellStyle name="Trial 2 9 2" xfId="40396" xr:uid="{00000000-0005-0000-0000-0000DD9D0000}"/>
    <cellStyle name="Trial 2 9 2 10" xfId="40397" xr:uid="{00000000-0005-0000-0000-0000DE9D0000}"/>
    <cellStyle name="Trial 2 9 2 11" xfId="40398" xr:uid="{00000000-0005-0000-0000-0000DF9D0000}"/>
    <cellStyle name="Trial 2 9 2 12" xfId="40399" xr:uid="{00000000-0005-0000-0000-0000E09D0000}"/>
    <cellStyle name="Trial 2 9 2 2" xfId="40400" xr:uid="{00000000-0005-0000-0000-0000E19D0000}"/>
    <cellStyle name="Trial 2 9 2 2 2" xfId="40401" xr:uid="{00000000-0005-0000-0000-0000E29D0000}"/>
    <cellStyle name="Trial 2 9 2 2 2 2" xfId="40402" xr:uid="{00000000-0005-0000-0000-0000E39D0000}"/>
    <cellStyle name="Trial 2 9 2 2 2 3" xfId="40403" xr:uid="{00000000-0005-0000-0000-0000E49D0000}"/>
    <cellStyle name="Trial 2 9 2 2 2 4" xfId="40404" xr:uid="{00000000-0005-0000-0000-0000E59D0000}"/>
    <cellStyle name="Trial 2 9 2 2 2 5" xfId="40405" xr:uid="{00000000-0005-0000-0000-0000E69D0000}"/>
    <cellStyle name="Trial 2 9 2 2 2 6" xfId="40406" xr:uid="{00000000-0005-0000-0000-0000E79D0000}"/>
    <cellStyle name="Trial 2 9 2 2 3" xfId="40407" xr:uid="{00000000-0005-0000-0000-0000E89D0000}"/>
    <cellStyle name="Trial 2 9 2 2 3 2" xfId="40408" xr:uid="{00000000-0005-0000-0000-0000E99D0000}"/>
    <cellStyle name="Trial 2 9 2 2 3 3" xfId="40409" xr:uid="{00000000-0005-0000-0000-0000EA9D0000}"/>
    <cellStyle name="Trial 2 9 2 2 3 4" xfId="40410" xr:uid="{00000000-0005-0000-0000-0000EB9D0000}"/>
    <cellStyle name="Trial 2 9 2 2 3 5" xfId="40411" xr:uid="{00000000-0005-0000-0000-0000EC9D0000}"/>
    <cellStyle name="Trial 2 9 2 2 3 6" xfId="40412" xr:uid="{00000000-0005-0000-0000-0000ED9D0000}"/>
    <cellStyle name="Trial 2 9 2 2 4" xfId="40413" xr:uid="{00000000-0005-0000-0000-0000EE9D0000}"/>
    <cellStyle name="Trial 2 9 2 2 5" xfId="40414" xr:uid="{00000000-0005-0000-0000-0000EF9D0000}"/>
    <cellStyle name="Trial 2 9 2 2 6" xfId="40415" xr:uid="{00000000-0005-0000-0000-0000F09D0000}"/>
    <cellStyle name="Trial 2 9 2 2 7" xfId="40416" xr:uid="{00000000-0005-0000-0000-0000F19D0000}"/>
    <cellStyle name="Trial 2 9 2 2 8" xfId="40417" xr:uid="{00000000-0005-0000-0000-0000F29D0000}"/>
    <cellStyle name="Trial 2 9 2 2 9" xfId="40418" xr:uid="{00000000-0005-0000-0000-0000F39D0000}"/>
    <cellStyle name="Trial 2 9 2 3" xfId="40419" xr:uid="{00000000-0005-0000-0000-0000F49D0000}"/>
    <cellStyle name="Trial 2 9 2 3 2" xfId="40420" xr:uid="{00000000-0005-0000-0000-0000F59D0000}"/>
    <cellStyle name="Trial 2 9 2 3 2 2" xfId="40421" xr:uid="{00000000-0005-0000-0000-0000F69D0000}"/>
    <cellStyle name="Trial 2 9 2 3 2 3" xfId="40422" xr:uid="{00000000-0005-0000-0000-0000F79D0000}"/>
    <cellStyle name="Trial 2 9 2 3 2 4" xfId="40423" xr:uid="{00000000-0005-0000-0000-0000F89D0000}"/>
    <cellStyle name="Trial 2 9 2 3 2 5" xfId="40424" xr:uid="{00000000-0005-0000-0000-0000F99D0000}"/>
    <cellStyle name="Trial 2 9 2 3 2 6" xfId="40425" xr:uid="{00000000-0005-0000-0000-0000FA9D0000}"/>
    <cellStyle name="Trial 2 9 2 3 3" xfId="40426" xr:uid="{00000000-0005-0000-0000-0000FB9D0000}"/>
    <cellStyle name="Trial 2 9 2 3 3 2" xfId="40427" xr:uid="{00000000-0005-0000-0000-0000FC9D0000}"/>
    <cellStyle name="Trial 2 9 2 3 3 3" xfId="40428" xr:uid="{00000000-0005-0000-0000-0000FD9D0000}"/>
    <cellStyle name="Trial 2 9 2 3 3 4" xfId="40429" xr:uid="{00000000-0005-0000-0000-0000FE9D0000}"/>
    <cellStyle name="Trial 2 9 2 3 3 5" xfId="40430" xr:uid="{00000000-0005-0000-0000-0000FF9D0000}"/>
    <cellStyle name="Trial 2 9 2 3 3 6" xfId="40431" xr:uid="{00000000-0005-0000-0000-0000009E0000}"/>
    <cellStyle name="Trial 2 9 2 3 4" xfId="40432" xr:uid="{00000000-0005-0000-0000-0000019E0000}"/>
    <cellStyle name="Trial 2 9 2 3 5" xfId="40433" xr:uid="{00000000-0005-0000-0000-0000029E0000}"/>
    <cellStyle name="Trial 2 9 2 3 6" xfId="40434" xr:uid="{00000000-0005-0000-0000-0000039E0000}"/>
    <cellStyle name="Trial 2 9 2 3 7" xfId="40435" xr:uid="{00000000-0005-0000-0000-0000049E0000}"/>
    <cellStyle name="Trial 2 9 2 3 8" xfId="40436" xr:uid="{00000000-0005-0000-0000-0000059E0000}"/>
    <cellStyle name="Trial 2 9 2 3 9" xfId="40437" xr:uid="{00000000-0005-0000-0000-0000069E0000}"/>
    <cellStyle name="Trial 2 9 2 4" xfId="40438" xr:uid="{00000000-0005-0000-0000-0000079E0000}"/>
    <cellStyle name="Trial 2 9 2 4 2" xfId="40439" xr:uid="{00000000-0005-0000-0000-0000089E0000}"/>
    <cellStyle name="Trial 2 9 2 4 3" xfId="40440" xr:uid="{00000000-0005-0000-0000-0000099E0000}"/>
    <cellStyle name="Trial 2 9 2 4 4" xfId="40441" xr:uid="{00000000-0005-0000-0000-00000A9E0000}"/>
    <cellStyle name="Trial 2 9 2 4 5" xfId="40442" xr:uid="{00000000-0005-0000-0000-00000B9E0000}"/>
    <cellStyle name="Trial 2 9 2 4 6" xfId="40443" xr:uid="{00000000-0005-0000-0000-00000C9E0000}"/>
    <cellStyle name="Trial 2 9 2 4 7" xfId="40444" xr:uid="{00000000-0005-0000-0000-00000D9E0000}"/>
    <cellStyle name="Trial 2 9 2 4 8" xfId="40445" xr:uid="{00000000-0005-0000-0000-00000E9E0000}"/>
    <cellStyle name="Trial 2 9 2 5" xfId="40446" xr:uid="{00000000-0005-0000-0000-00000F9E0000}"/>
    <cellStyle name="Trial 2 9 2 5 2" xfId="40447" xr:uid="{00000000-0005-0000-0000-0000109E0000}"/>
    <cellStyle name="Trial 2 9 2 5 3" xfId="40448" xr:uid="{00000000-0005-0000-0000-0000119E0000}"/>
    <cellStyle name="Trial 2 9 2 5 4" xfId="40449" xr:uid="{00000000-0005-0000-0000-0000129E0000}"/>
    <cellStyle name="Trial 2 9 2 5 5" xfId="40450" xr:uid="{00000000-0005-0000-0000-0000139E0000}"/>
    <cellStyle name="Trial 2 9 2 5 6" xfId="40451" xr:uid="{00000000-0005-0000-0000-0000149E0000}"/>
    <cellStyle name="Trial 2 9 2 5 7" xfId="40452" xr:uid="{00000000-0005-0000-0000-0000159E0000}"/>
    <cellStyle name="Trial 2 9 2 6" xfId="40453" xr:uid="{00000000-0005-0000-0000-0000169E0000}"/>
    <cellStyle name="Trial 2 9 2 7" xfId="40454" xr:uid="{00000000-0005-0000-0000-0000179E0000}"/>
    <cellStyle name="Trial 2 9 2 8" xfId="40455" xr:uid="{00000000-0005-0000-0000-0000189E0000}"/>
    <cellStyle name="Trial 2 9 2 9" xfId="40456" xr:uid="{00000000-0005-0000-0000-0000199E0000}"/>
    <cellStyle name="Trial 2 9 20" xfId="40457" xr:uid="{00000000-0005-0000-0000-00001A9E0000}"/>
    <cellStyle name="Trial 2 9 21" xfId="40458" xr:uid="{00000000-0005-0000-0000-00001B9E0000}"/>
    <cellStyle name="Trial 2 9 22" xfId="40459" xr:uid="{00000000-0005-0000-0000-00001C9E0000}"/>
    <cellStyle name="Trial 2 9 3" xfId="40460" xr:uid="{00000000-0005-0000-0000-00001D9E0000}"/>
    <cellStyle name="Trial 2 9 3 10" xfId="40461" xr:uid="{00000000-0005-0000-0000-00001E9E0000}"/>
    <cellStyle name="Trial 2 9 3 11" xfId="40462" xr:uid="{00000000-0005-0000-0000-00001F9E0000}"/>
    <cellStyle name="Trial 2 9 3 2" xfId="40463" xr:uid="{00000000-0005-0000-0000-0000209E0000}"/>
    <cellStyle name="Trial 2 9 3 2 2" xfId="40464" xr:uid="{00000000-0005-0000-0000-0000219E0000}"/>
    <cellStyle name="Trial 2 9 3 2 2 2" xfId="40465" xr:uid="{00000000-0005-0000-0000-0000229E0000}"/>
    <cellStyle name="Trial 2 9 3 2 2 3" xfId="40466" xr:uid="{00000000-0005-0000-0000-0000239E0000}"/>
    <cellStyle name="Trial 2 9 3 2 2 4" xfId="40467" xr:uid="{00000000-0005-0000-0000-0000249E0000}"/>
    <cellStyle name="Trial 2 9 3 2 2 5" xfId="40468" xr:uid="{00000000-0005-0000-0000-0000259E0000}"/>
    <cellStyle name="Trial 2 9 3 2 2 6" xfId="40469" xr:uid="{00000000-0005-0000-0000-0000269E0000}"/>
    <cellStyle name="Trial 2 9 3 2 3" xfId="40470" xr:uid="{00000000-0005-0000-0000-0000279E0000}"/>
    <cellStyle name="Trial 2 9 3 2 3 2" xfId="40471" xr:uid="{00000000-0005-0000-0000-0000289E0000}"/>
    <cellStyle name="Trial 2 9 3 2 3 3" xfId="40472" xr:uid="{00000000-0005-0000-0000-0000299E0000}"/>
    <cellStyle name="Trial 2 9 3 2 3 4" xfId="40473" xr:uid="{00000000-0005-0000-0000-00002A9E0000}"/>
    <cellStyle name="Trial 2 9 3 2 3 5" xfId="40474" xr:uid="{00000000-0005-0000-0000-00002B9E0000}"/>
    <cellStyle name="Trial 2 9 3 2 3 6" xfId="40475" xr:uid="{00000000-0005-0000-0000-00002C9E0000}"/>
    <cellStyle name="Trial 2 9 3 2 4" xfId="40476" xr:uid="{00000000-0005-0000-0000-00002D9E0000}"/>
    <cellStyle name="Trial 2 9 3 2 5" xfId="40477" xr:uid="{00000000-0005-0000-0000-00002E9E0000}"/>
    <cellStyle name="Trial 2 9 3 2 6" xfId="40478" xr:uid="{00000000-0005-0000-0000-00002F9E0000}"/>
    <cellStyle name="Trial 2 9 3 2 7" xfId="40479" xr:uid="{00000000-0005-0000-0000-0000309E0000}"/>
    <cellStyle name="Trial 2 9 3 2 8" xfId="40480" xr:uid="{00000000-0005-0000-0000-0000319E0000}"/>
    <cellStyle name="Trial 2 9 3 2 9" xfId="40481" xr:uid="{00000000-0005-0000-0000-0000329E0000}"/>
    <cellStyle name="Trial 2 9 3 3" xfId="40482" xr:uid="{00000000-0005-0000-0000-0000339E0000}"/>
    <cellStyle name="Trial 2 9 3 3 2" xfId="40483" xr:uid="{00000000-0005-0000-0000-0000349E0000}"/>
    <cellStyle name="Trial 2 9 3 3 3" xfId="40484" xr:uid="{00000000-0005-0000-0000-0000359E0000}"/>
    <cellStyle name="Trial 2 9 3 3 4" xfId="40485" xr:uid="{00000000-0005-0000-0000-0000369E0000}"/>
    <cellStyle name="Trial 2 9 3 3 5" xfId="40486" xr:uid="{00000000-0005-0000-0000-0000379E0000}"/>
    <cellStyle name="Trial 2 9 3 3 6" xfId="40487" xr:uid="{00000000-0005-0000-0000-0000389E0000}"/>
    <cellStyle name="Trial 2 9 3 3 7" xfId="40488" xr:uid="{00000000-0005-0000-0000-0000399E0000}"/>
    <cellStyle name="Trial 2 9 3 3 8" xfId="40489" xr:uid="{00000000-0005-0000-0000-00003A9E0000}"/>
    <cellStyle name="Trial 2 9 3 4" xfId="40490" xr:uid="{00000000-0005-0000-0000-00003B9E0000}"/>
    <cellStyle name="Trial 2 9 3 4 2" xfId="40491" xr:uid="{00000000-0005-0000-0000-00003C9E0000}"/>
    <cellStyle name="Trial 2 9 3 4 3" xfId="40492" xr:uid="{00000000-0005-0000-0000-00003D9E0000}"/>
    <cellStyle name="Trial 2 9 3 4 4" xfId="40493" xr:uid="{00000000-0005-0000-0000-00003E9E0000}"/>
    <cellStyle name="Trial 2 9 3 4 5" xfId="40494" xr:uid="{00000000-0005-0000-0000-00003F9E0000}"/>
    <cellStyle name="Trial 2 9 3 4 6" xfId="40495" xr:uid="{00000000-0005-0000-0000-0000409E0000}"/>
    <cellStyle name="Trial 2 9 3 5" xfId="40496" xr:uid="{00000000-0005-0000-0000-0000419E0000}"/>
    <cellStyle name="Trial 2 9 3 6" xfId="40497" xr:uid="{00000000-0005-0000-0000-0000429E0000}"/>
    <cellStyle name="Trial 2 9 3 7" xfId="40498" xr:uid="{00000000-0005-0000-0000-0000439E0000}"/>
    <cellStyle name="Trial 2 9 3 8" xfId="40499" xr:uid="{00000000-0005-0000-0000-0000449E0000}"/>
    <cellStyle name="Trial 2 9 3 9" xfId="40500" xr:uid="{00000000-0005-0000-0000-0000459E0000}"/>
    <cellStyle name="Trial 2 9 4" xfId="40501" xr:uid="{00000000-0005-0000-0000-0000469E0000}"/>
    <cellStyle name="Trial 2 9 4 10" xfId="40502" xr:uid="{00000000-0005-0000-0000-0000479E0000}"/>
    <cellStyle name="Trial 2 9 4 11" xfId="40503" xr:uid="{00000000-0005-0000-0000-0000489E0000}"/>
    <cellStyle name="Trial 2 9 4 2" xfId="40504" xr:uid="{00000000-0005-0000-0000-0000499E0000}"/>
    <cellStyle name="Trial 2 9 4 2 2" xfId="40505" xr:uid="{00000000-0005-0000-0000-00004A9E0000}"/>
    <cellStyle name="Trial 2 9 4 2 2 2" xfId="40506" xr:uid="{00000000-0005-0000-0000-00004B9E0000}"/>
    <cellStyle name="Trial 2 9 4 2 2 3" xfId="40507" xr:uid="{00000000-0005-0000-0000-00004C9E0000}"/>
    <cellStyle name="Trial 2 9 4 2 2 4" xfId="40508" xr:uid="{00000000-0005-0000-0000-00004D9E0000}"/>
    <cellStyle name="Trial 2 9 4 2 2 5" xfId="40509" xr:uid="{00000000-0005-0000-0000-00004E9E0000}"/>
    <cellStyle name="Trial 2 9 4 2 2 6" xfId="40510" xr:uid="{00000000-0005-0000-0000-00004F9E0000}"/>
    <cellStyle name="Trial 2 9 4 2 3" xfId="40511" xr:uid="{00000000-0005-0000-0000-0000509E0000}"/>
    <cellStyle name="Trial 2 9 4 2 4" xfId="40512" xr:uid="{00000000-0005-0000-0000-0000519E0000}"/>
    <cellStyle name="Trial 2 9 4 2 5" xfId="40513" xr:uid="{00000000-0005-0000-0000-0000529E0000}"/>
    <cellStyle name="Trial 2 9 4 2 6" xfId="40514" xr:uid="{00000000-0005-0000-0000-0000539E0000}"/>
    <cellStyle name="Trial 2 9 4 2 7" xfId="40515" xr:uid="{00000000-0005-0000-0000-0000549E0000}"/>
    <cellStyle name="Trial 2 9 4 2 8" xfId="40516" xr:uid="{00000000-0005-0000-0000-0000559E0000}"/>
    <cellStyle name="Trial 2 9 4 3" xfId="40517" xr:uid="{00000000-0005-0000-0000-0000569E0000}"/>
    <cellStyle name="Trial 2 9 4 3 2" xfId="40518" xr:uid="{00000000-0005-0000-0000-0000579E0000}"/>
    <cellStyle name="Trial 2 9 4 3 3" xfId="40519" xr:uid="{00000000-0005-0000-0000-0000589E0000}"/>
    <cellStyle name="Trial 2 9 4 3 4" xfId="40520" xr:uid="{00000000-0005-0000-0000-0000599E0000}"/>
    <cellStyle name="Trial 2 9 4 3 5" xfId="40521" xr:uid="{00000000-0005-0000-0000-00005A9E0000}"/>
    <cellStyle name="Trial 2 9 4 3 6" xfId="40522" xr:uid="{00000000-0005-0000-0000-00005B9E0000}"/>
    <cellStyle name="Trial 2 9 4 3 7" xfId="40523" xr:uid="{00000000-0005-0000-0000-00005C9E0000}"/>
    <cellStyle name="Trial 2 9 4 3 8" xfId="40524" xr:uid="{00000000-0005-0000-0000-00005D9E0000}"/>
    <cellStyle name="Trial 2 9 4 4" xfId="40525" xr:uid="{00000000-0005-0000-0000-00005E9E0000}"/>
    <cellStyle name="Trial 2 9 4 4 2" xfId="40526" xr:uid="{00000000-0005-0000-0000-00005F9E0000}"/>
    <cellStyle name="Trial 2 9 4 4 3" xfId="40527" xr:uid="{00000000-0005-0000-0000-0000609E0000}"/>
    <cellStyle name="Trial 2 9 4 4 4" xfId="40528" xr:uid="{00000000-0005-0000-0000-0000619E0000}"/>
    <cellStyle name="Trial 2 9 4 4 5" xfId="40529" xr:uid="{00000000-0005-0000-0000-0000629E0000}"/>
    <cellStyle name="Trial 2 9 4 4 6" xfId="40530" xr:uid="{00000000-0005-0000-0000-0000639E0000}"/>
    <cellStyle name="Trial 2 9 4 5" xfId="40531" xr:uid="{00000000-0005-0000-0000-0000649E0000}"/>
    <cellStyle name="Trial 2 9 4 6" xfId="40532" xr:uid="{00000000-0005-0000-0000-0000659E0000}"/>
    <cellStyle name="Trial 2 9 4 7" xfId="40533" xr:uid="{00000000-0005-0000-0000-0000669E0000}"/>
    <cellStyle name="Trial 2 9 4 8" xfId="40534" xr:uid="{00000000-0005-0000-0000-0000679E0000}"/>
    <cellStyle name="Trial 2 9 4 9" xfId="40535" xr:uid="{00000000-0005-0000-0000-0000689E0000}"/>
    <cellStyle name="Trial 2 9 5" xfId="40536" xr:uid="{00000000-0005-0000-0000-0000699E0000}"/>
    <cellStyle name="Trial 2 9 5 10" xfId="40537" xr:uid="{00000000-0005-0000-0000-00006A9E0000}"/>
    <cellStyle name="Trial 2 9 5 11" xfId="40538" xr:uid="{00000000-0005-0000-0000-00006B9E0000}"/>
    <cellStyle name="Trial 2 9 5 2" xfId="40539" xr:uid="{00000000-0005-0000-0000-00006C9E0000}"/>
    <cellStyle name="Trial 2 9 5 2 2" xfId="40540" xr:uid="{00000000-0005-0000-0000-00006D9E0000}"/>
    <cellStyle name="Trial 2 9 5 2 2 2" xfId="40541" xr:uid="{00000000-0005-0000-0000-00006E9E0000}"/>
    <cellStyle name="Trial 2 9 5 2 2 3" xfId="40542" xr:uid="{00000000-0005-0000-0000-00006F9E0000}"/>
    <cellStyle name="Trial 2 9 5 2 2 4" xfId="40543" xr:uid="{00000000-0005-0000-0000-0000709E0000}"/>
    <cellStyle name="Trial 2 9 5 2 2 5" xfId="40544" xr:uid="{00000000-0005-0000-0000-0000719E0000}"/>
    <cellStyle name="Trial 2 9 5 2 2 6" xfId="40545" xr:uid="{00000000-0005-0000-0000-0000729E0000}"/>
    <cellStyle name="Trial 2 9 5 2 3" xfId="40546" xr:uid="{00000000-0005-0000-0000-0000739E0000}"/>
    <cellStyle name="Trial 2 9 5 2 4" xfId="40547" xr:uid="{00000000-0005-0000-0000-0000749E0000}"/>
    <cellStyle name="Trial 2 9 5 2 5" xfId="40548" xr:uid="{00000000-0005-0000-0000-0000759E0000}"/>
    <cellStyle name="Trial 2 9 5 2 6" xfId="40549" xr:uid="{00000000-0005-0000-0000-0000769E0000}"/>
    <cellStyle name="Trial 2 9 5 2 7" xfId="40550" xr:uid="{00000000-0005-0000-0000-0000779E0000}"/>
    <cellStyle name="Trial 2 9 5 2 8" xfId="40551" xr:uid="{00000000-0005-0000-0000-0000789E0000}"/>
    <cellStyle name="Trial 2 9 5 3" xfId="40552" xr:uid="{00000000-0005-0000-0000-0000799E0000}"/>
    <cellStyle name="Trial 2 9 5 3 2" xfId="40553" xr:uid="{00000000-0005-0000-0000-00007A9E0000}"/>
    <cellStyle name="Trial 2 9 5 3 3" xfId="40554" xr:uid="{00000000-0005-0000-0000-00007B9E0000}"/>
    <cellStyle name="Trial 2 9 5 3 4" xfId="40555" xr:uid="{00000000-0005-0000-0000-00007C9E0000}"/>
    <cellStyle name="Trial 2 9 5 3 5" xfId="40556" xr:uid="{00000000-0005-0000-0000-00007D9E0000}"/>
    <cellStyle name="Trial 2 9 5 3 6" xfId="40557" xr:uid="{00000000-0005-0000-0000-00007E9E0000}"/>
    <cellStyle name="Trial 2 9 5 3 7" xfId="40558" xr:uid="{00000000-0005-0000-0000-00007F9E0000}"/>
    <cellStyle name="Trial 2 9 5 3 8" xfId="40559" xr:uid="{00000000-0005-0000-0000-0000809E0000}"/>
    <cellStyle name="Trial 2 9 5 4" xfId="40560" xr:uid="{00000000-0005-0000-0000-0000819E0000}"/>
    <cellStyle name="Trial 2 9 5 4 2" xfId="40561" xr:uid="{00000000-0005-0000-0000-0000829E0000}"/>
    <cellStyle name="Trial 2 9 5 4 3" xfId="40562" xr:uid="{00000000-0005-0000-0000-0000839E0000}"/>
    <cellStyle name="Trial 2 9 5 4 4" xfId="40563" xr:uid="{00000000-0005-0000-0000-0000849E0000}"/>
    <cellStyle name="Trial 2 9 5 4 5" xfId="40564" xr:uid="{00000000-0005-0000-0000-0000859E0000}"/>
    <cellStyle name="Trial 2 9 5 4 6" xfId="40565" xr:uid="{00000000-0005-0000-0000-0000869E0000}"/>
    <cellStyle name="Trial 2 9 5 5" xfId="40566" xr:uid="{00000000-0005-0000-0000-0000879E0000}"/>
    <cellStyle name="Trial 2 9 5 6" xfId="40567" xr:uid="{00000000-0005-0000-0000-0000889E0000}"/>
    <cellStyle name="Trial 2 9 5 7" xfId="40568" xr:uid="{00000000-0005-0000-0000-0000899E0000}"/>
    <cellStyle name="Trial 2 9 5 8" xfId="40569" xr:uid="{00000000-0005-0000-0000-00008A9E0000}"/>
    <cellStyle name="Trial 2 9 5 9" xfId="40570" xr:uid="{00000000-0005-0000-0000-00008B9E0000}"/>
    <cellStyle name="Trial 2 9 6" xfId="40571" xr:uid="{00000000-0005-0000-0000-00008C9E0000}"/>
    <cellStyle name="Trial 2 9 6 10" xfId="40572" xr:uid="{00000000-0005-0000-0000-00008D9E0000}"/>
    <cellStyle name="Trial 2 9 6 2" xfId="40573" xr:uid="{00000000-0005-0000-0000-00008E9E0000}"/>
    <cellStyle name="Trial 2 9 6 2 2" xfId="40574" xr:uid="{00000000-0005-0000-0000-00008F9E0000}"/>
    <cellStyle name="Trial 2 9 6 2 2 2" xfId="40575" xr:uid="{00000000-0005-0000-0000-0000909E0000}"/>
    <cellStyle name="Trial 2 9 6 2 2 3" xfId="40576" xr:uid="{00000000-0005-0000-0000-0000919E0000}"/>
    <cellStyle name="Trial 2 9 6 2 2 4" xfId="40577" xr:uid="{00000000-0005-0000-0000-0000929E0000}"/>
    <cellStyle name="Trial 2 9 6 2 2 5" xfId="40578" xr:uid="{00000000-0005-0000-0000-0000939E0000}"/>
    <cellStyle name="Trial 2 9 6 2 2 6" xfId="40579" xr:uid="{00000000-0005-0000-0000-0000949E0000}"/>
    <cellStyle name="Trial 2 9 6 2 3" xfId="40580" xr:uid="{00000000-0005-0000-0000-0000959E0000}"/>
    <cellStyle name="Trial 2 9 6 2 4" xfId="40581" xr:uid="{00000000-0005-0000-0000-0000969E0000}"/>
    <cellStyle name="Trial 2 9 6 2 5" xfId="40582" xr:uid="{00000000-0005-0000-0000-0000979E0000}"/>
    <cellStyle name="Trial 2 9 6 2 6" xfId="40583" xr:uid="{00000000-0005-0000-0000-0000989E0000}"/>
    <cellStyle name="Trial 2 9 6 2 7" xfId="40584" xr:uid="{00000000-0005-0000-0000-0000999E0000}"/>
    <cellStyle name="Trial 2 9 6 2 8" xfId="40585" xr:uid="{00000000-0005-0000-0000-00009A9E0000}"/>
    <cellStyle name="Trial 2 9 6 3" xfId="40586" xr:uid="{00000000-0005-0000-0000-00009B9E0000}"/>
    <cellStyle name="Trial 2 9 6 3 2" xfId="40587" xr:uid="{00000000-0005-0000-0000-00009C9E0000}"/>
    <cellStyle name="Trial 2 9 6 3 3" xfId="40588" xr:uid="{00000000-0005-0000-0000-00009D9E0000}"/>
    <cellStyle name="Trial 2 9 6 3 4" xfId="40589" xr:uid="{00000000-0005-0000-0000-00009E9E0000}"/>
    <cellStyle name="Trial 2 9 6 3 5" xfId="40590" xr:uid="{00000000-0005-0000-0000-00009F9E0000}"/>
    <cellStyle name="Trial 2 9 6 3 6" xfId="40591" xr:uid="{00000000-0005-0000-0000-0000A09E0000}"/>
    <cellStyle name="Trial 2 9 6 4" xfId="40592" xr:uid="{00000000-0005-0000-0000-0000A19E0000}"/>
    <cellStyle name="Trial 2 9 6 4 2" xfId="40593" xr:uid="{00000000-0005-0000-0000-0000A29E0000}"/>
    <cellStyle name="Trial 2 9 6 4 3" xfId="40594" xr:uid="{00000000-0005-0000-0000-0000A39E0000}"/>
    <cellStyle name="Trial 2 9 6 4 4" xfId="40595" xr:uid="{00000000-0005-0000-0000-0000A49E0000}"/>
    <cellStyle name="Trial 2 9 6 4 5" xfId="40596" xr:uid="{00000000-0005-0000-0000-0000A59E0000}"/>
    <cellStyle name="Trial 2 9 6 4 6" xfId="40597" xr:uid="{00000000-0005-0000-0000-0000A69E0000}"/>
    <cellStyle name="Trial 2 9 6 5" xfId="40598" xr:uid="{00000000-0005-0000-0000-0000A79E0000}"/>
    <cellStyle name="Trial 2 9 6 6" xfId="40599" xr:uid="{00000000-0005-0000-0000-0000A89E0000}"/>
    <cellStyle name="Trial 2 9 6 7" xfId="40600" xr:uid="{00000000-0005-0000-0000-0000A99E0000}"/>
    <cellStyle name="Trial 2 9 6 8" xfId="40601" xr:uid="{00000000-0005-0000-0000-0000AA9E0000}"/>
    <cellStyle name="Trial 2 9 6 9" xfId="40602" xr:uid="{00000000-0005-0000-0000-0000AB9E0000}"/>
    <cellStyle name="Trial 2 9 7" xfId="40603" xr:uid="{00000000-0005-0000-0000-0000AC9E0000}"/>
    <cellStyle name="Trial 2 9 7 2" xfId="40604" xr:uid="{00000000-0005-0000-0000-0000AD9E0000}"/>
    <cellStyle name="Trial 2 9 7 2 2" xfId="40605" xr:uid="{00000000-0005-0000-0000-0000AE9E0000}"/>
    <cellStyle name="Trial 2 9 7 2 3" xfId="40606" xr:uid="{00000000-0005-0000-0000-0000AF9E0000}"/>
    <cellStyle name="Trial 2 9 7 2 4" xfId="40607" xr:uid="{00000000-0005-0000-0000-0000B09E0000}"/>
    <cellStyle name="Trial 2 9 7 2 5" xfId="40608" xr:uid="{00000000-0005-0000-0000-0000B19E0000}"/>
    <cellStyle name="Trial 2 9 7 2 6" xfId="40609" xr:uid="{00000000-0005-0000-0000-0000B29E0000}"/>
    <cellStyle name="Trial 2 9 7 3" xfId="40610" xr:uid="{00000000-0005-0000-0000-0000B39E0000}"/>
    <cellStyle name="Trial 2 9 7 3 2" xfId="40611" xr:uid="{00000000-0005-0000-0000-0000B49E0000}"/>
    <cellStyle name="Trial 2 9 7 3 3" xfId="40612" xr:uid="{00000000-0005-0000-0000-0000B59E0000}"/>
    <cellStyle name="Trial 2 9 7 3 4" xfId="40613" xr:uid="{00000000-0005-0000-0000-0000B69E0000}"/>
    <cellStyle name="Trial 2 9 7 3 5" xfId="40614" xr:uid="{00000000-0005-0000-0000-0000B79E0000}"/>
    <cellStyle name="Trial 2 9 7 3 6" xfId="40615" xr:uid="{00000000-0005-0000-0000-0000B89E0000}"/>
    <cellStyle name="Trial 2 9 7 4" xfId="40616" xr:uid="{00000000-0005-0000-0000-0000B99E0000}"/>
    <cellStyle name="Trial 2 9 7 5" xfId="40617" xr:uid="{00000000-0005-0000-0000-0000BA9E0000}"/>
    <cellStyle name="Trial 2 9 7 6" xfId="40618" xr:uid="{00000000-0005-0000-0000-0000BB9E0000}"/>
    <cellStyle name="Trial 2 9 7 7" xfId="40619" xr:uid="{00000000-0005-0000-0000-0000BC9E0000}"/>
    <cellStyle name="Trial 2 9 7 8" xfId="40620" xr:uid="{00000000-0005-0000-0000-0000BD9E0000}"/>
    <cellStyle name="Trial 2 9 7 9" xfId="40621" xr:uid="{00000000-0005-0000-0000-0000BE9E0000}"/>
    <cellStyle name="Trial 2 9 8" xfId="40622" xr:uid="{00000000-0005-0000-0000-0000BF9E0000}"/>
    <cellStyle name="Trial 2 9 8 10" xfId="40623" xr:uid="{00000000-0005-0000-0000-0000C09E0000}"/>
    <cellStyle name="Trial 2 9 8 2" xfId="40624" xr:uid="{00000000-0005-0000-0000-0000C19E0000}"/>
    <cellStyle name="Trial 2 9 8 2 2" xfId="40625" xr:uid="{00000000-0005-0000-0000-0000C29E0000}"/>
    <cellStyle name="Trial 2 9 8 2 3" xfId="40626" xr:uid="{00000000-0005-0000-0000-0000C39E0000}"/>
    <cellStyle name="Trial 2 9 8 2 4" xfId="40627" xr:uid="{00000000-0005-0000-0000-0000C49E0000}"/>
    <cellStyle name="Trial 2 9 8 2 5" xfId="40628" xr:uid="{00000000-0005-0000-0000-0000C59E0000}"/>
    <cellStyle name="Trial 2 9 8 2 6" xfId="40629" xr:uid="{00000000-0005-0000-0000-0000C69E0000}"/>
    <cellStyle name="Trial 2 9 8 3" xfId="40630" xr:uid="{00000000-0005-0000-0000-0000C79E0000}"/>
    <cellStyle name="Trial 2 9 8 3 2" xfId="40631" xr:uid="{00000000-0005-0000-0000-0000C89E0000}"/>
    <cellStyle name="Trial 2 9 8 3 3" xfId="40632" xr:uid="{00000000-0005-0000-0000-0000C99E0000}"/>
    <cellStyle name="Trial 2 9 8 3 4" xfId="40633" xr:uid="{00000000-0005-0000-0000-0000CA9E0000}"/>
    <cellStyle name="Trial 2 9 8 3 5" xfId="40634" xr:uid="{00000000-0005-0000-0000-0000CB9E0000}"/>
    <cellStyle name="Trial 2 9 8 3 6" xfId="40635" xr:uid="{00000000-0005-0000-0000-0000CC9E0000}"/>
    <cellStyle name="Trial 2 9 8 4" xfId="40636" xr:uid="{00000000-0005-0000-0000-0000CD9E0000}"/>
    <cellStyle name="Trial 2 9 8 5" xfId="40637" xr:uid="{00000000-0005-0000-0000-0000CE9E0000}"/>
    <cellStyle name="Trial 2 9 8 6" xfId="40638" xr:uid="{00000000-0005-0000-0000-0000CF9E0000}"/>
    <cellStyle name="Trial 2 9 8 7" xfId="40639" xr:uid="{00000000-0005-0000-0000-0000D09E0000}"/>
    <cellStyle name="Trial 2 9 8 8" xfId="40640" xr:uid="{00000000-0005-0000-0000-0000D19E0000}"/>
    <cellStyle name="Trial 2 9 8 9" xfId="40641" xr:uid="{00000000-0005-0000-0000-0000D29E0000}"/>
    <cellStyle name="Trial 2 9 9" xfId="40642" xr:uid="{00000000-0005-0000-0000-0000D39E0000}"/>
    <cellStyle name="Trial 2 9 9 2" xfId="40643" xr:uid="{00000000-0005-0000-0000-0000D49E0000}"/>
    <cellStyle name="Trial 2 9 9 2 2" xfId="40644" xr:uid="{00000000-0005-0000-0000-0000D59E0000}"/>
    <cellStyle name="Trial 2 9 9 2 3" xfId="40645" xr:uid="{00000000-0005-0000-0000-0000D69E0000}"/>
    <cellStyle name="Trial 2 9 9 2 4" xfId="40646" xr:uid="{00000000-0005-0000-0000-0000D79E0000}"/>
    <cellStyle name="Trial 2 9 9 2 5" xfId="40647" xr:uid="{00000000-0005-0000-0000-0000D89E0000}"/>
    <cellStyle name="Trial 2 9 9 2 6" xfId="40648" xr:uid="{00000000-0005-0000-0000-0000D99E0000}"/>
    <cellStyle name="Trial 2 9 9 3" xfId="40649" xr:uid="{00000000-0005-0000-0000-0000DA9E0000}"/>
    <cellStyle name="Trial 2 9 9 4" xfId="40650" xr:uid="{00000000-0005-0000-0000-0000DB9E0000}"/>
    <cellStyle name="Trial 2 9 9 5" xfId="40651" xr:uid="{00000000-0005-0000-0000-0000DC9E0000}"/>
    <cellStyle name="Trial 2 9 9 6" xfId="40652" xr:uid="{00000000-0005-0000-0000-0000DD9E0000}"/>
    <cellStyle name="Trial 2 9 9 7" xfId="40653" xr:uid="{00000000-0005-0000-0000-0000DE9E0000}"/>
    <cellStyle name="Trial 2 9 9 8" xfId="40654" xr:uid="{00000000-0005-0000-0000-0000DF9E0000}"/>
    <cellStyle name="Trial 2 9 9 9" xfId="40655" xr:uid="{00000000-0005-0000-0000-0000E09E0000}"/>
    <cellStyle name="Trial 3" xfId="40656" xr:uid="{00000000-0005-0000-0000-0000E19E0000}"/>
    <cellStyle name="Trial 3 10" xfId="40657" xr:uid="{00000000-0005-0000-0000-0000E29E0000}"/>
    <cellStyle name="Trial 3 10 2" xfId="40658" xr:uid="{00000000-0005-0000-0000-0000E39E0000}"/>
    <cellStyle name="Trial 3 10 3" xfId="40659" xr:uid="{00000000-0005-0000-0000-0000E49E0000}"/>
    <cellStyle name="Trial 3 10 4" xfId="40660" xr:uid="{00000000-0005-0000-0000-0000E59E0000}"/>
    <cellStyle name="Trial 3 10 5" xfId="40661" xr:uid="{00000000-0005-0000-0000-0000E69E0000}"/>
    <cellStyle name="Trial 3 10 6" xfId="40662" xr:uid="{00000000-0005-0000-0000-0000E79E0000}"/>
    <cellStyle name="Trial 3 10 7" xfId="40663" xr:uid="{00000000-0005-0000-0000-0000E89E0000}"/>
    <cellStyle name="Trial 3 11" xfId="40664" xr:uid="{00000000-0005-0000-0000-0000E99E0000}"/>
    <cellStyle name="Trial 3 11 2" xfId="40665" xr:uid="{00000000-0005-0000-0000-0000EA9E0000}"/>
    <cellStyle name="Trial 3 11 3" xfId="40666" xr:uid="{00000000-0005-0000-0000-0000EB9E0000}"/>
    <cellStyle name="Trial 3 11 4" xfId="40667" xr:uid="{00000000-0005-0000-0000-0000EC9E0000}"/>
    <cellStyle name="Trial 3 11 5" xfId="40668" xr:uid="{00000000-0005-0000-0000-0000ED9E0000}"/>
    <cellStyle name="Trial 3 11 6" xfId="40669" xr:uid="{00000000-0005-0000-0000-0000EE9E0000}"/>
    <cellStyle name="Trial 3 11 7" xfId="40670" xr:uid="{00000000-0005-0000-0000-0000EF9E0000}"/>
    <cellStyle name="Trial 3 12" xfId="40671" xr:uid="{00000000-0005-0000-0000-0000F09E0000}"/>
    <cellStyle name="Trial 3 12 2" xfId="40672" xr:uid="{00000000-0005-0000-0000-0000F19E0000}"/>
    <cellStyle name="Trial 3 12 3" xfId="40673" xr:uid="{00000000-0005-0000-0000-0000F29E0000}"/>
    <cellStyle name="Trial 3 12 4" xfId="40674" xr:uid="{00000000-0005-0000-0000-0000F39E0000}"/>
    <cellStyle name="Trial 3 12 5" xfId="40675" xr:uid="{00000000-0005-0000-0000-0000F49E0000}"/>
    <cellStyle name="Trial 3 12 6" xfId="40676" xr:uid="{00000000-0005-0000-0000-0000F59E0000}"/>
    <cellStyle name="Trial 3 12 7" xfId="40677" xr:uid="{00000000-0005-0000-0000-0000F69E0000}"/>
    <cellStyle name="Trial 3 13" xfId="40678" xr:uid="{00000000-0005-0000-0000-0000F79E0000}"/>
    <cellStyle name="Trial 3 13 2" xfId="40679" xr:uid="{00000000-0005-0000-0000-0000F89E0000}"/>
    <cellStyle name="Trial 3 13 3" xfId="40680" xr:uid="{00000000-0005-0000-0000-0000F99E0000}"/>
    <cellStyle name="Trial 3 13 4" xfId="40681" xr:uid="{00000000-0005-0000-0000-0000FA9E0000}"/>
    <cellStyle name="Trial 3 13 5" xfId="40682" xr:uid="{00000000-0005-0000-0000-0000FB9E0000}"/>
    <cellStyle name="Trial 3 13 6" xfId="40683" xr:uid="{00000000-0005-0000-0000-0000FC9E0000}"/>
    <cellStyle name="Trial 3 13 7" xfId="40684" xr:uid="{00000000-0005-0000-0000-0000FD9E0000}"/>
    <cellStyle name="Trial 3 14" xfId="40685" xr:uid="{00000000-0005-0000-0000-0000FE9E0000}"/>
    <cellStyle name="Trial 3 15" xfId="40686" xr:uid="{00000000-0005-0000-0000-0000FF9E0000}"/>
    <cellStyle name="Trial 3 16" xfId="40687" xr:uid="{00000000-0005-0000-0000-0000009F0000}"/>
    <cellStyle name="Trial 3 17" xfId="40688" xr:uid="{00000000-0005-0000-0000-0000019F0000}"/>
    <cellStyle name="Trial 3 18" xfId="40689" xr:uid="{00000000-0005-0000-0000-0000029F0000}"/>
    <cellStyle name="Trial 3 19" xfId="40690" xr:uid="{00000000-0005-0000-0000-0000039F0000}"/>
    <cellStyle name="Trial 3 2" xfId="40691" xr:uid="{00000000-0005-0000-0000-0000049F0000}"/>
    <cellStyle name="Trial 3 2 10" xfId="40692" xr:uid="{00000000-0005-0000-0000-0000059F0000}"/>
    <cellStyle name="Trial 3 2 11" xfId="40693" xr:uid="{00000000-0005-0000-0000-0000069F0000}"/>
    <cellStyle name="Trial 3 2 12" xfId="40694" xr:uid="{00000000-0005-0000-0000-0000079F0000}"/>
    <cellStyle name="Trial 3 2 13" xfId="40695" xr:uid="{00000000-0005-0000-0000-0000089F0000}"/>
    <cellStyle name="Trial 3 2 14" xfId="40696" xr:uid="{00000000-0005-0000-0000-0000099F0000}"/>
    <cellStyle name="Trial 3 2 15" xfId="40697" xr:uid="{00000000-0005-0000-0000-00000A9F0000}"/>
    <cellStyle name="Trial 3 2 16" xfId="40698" xr:uid="{00000000-0005-0000-0000-00000B9F0000}"/>
    <cellStyle name="Trial 3 2 2" xfId="40699" xr:uid="{00000000-0005-0000-0000-00000C9F0000}"/>
    <cellStyle name="Trial 3 2 2 10" xfId="40700" xr:uid="{00000000-0005-0000-0000-00000D9F0000}"/>
    <cellStyle name="Trial 3 2 2 10 2" xfId="40701" xr:uid="{00000000-0005-0000-0000-00000E9F0000}"/>
    <cellStyle name="Trial 3 2 2 10 3" xfId="40702" xr:uid="{00000000-0005-0000-0000-00000F9F0000}"/>
    <cellStyle name="Trial 3 2 2 10 4" xfId="40703" xr:uid="{00000000-0005-0000-0000-0000109F0000}"/>
    <cellStyle name="Trial 3 2 2 10 5" xfId="40704" xr:uid="{00000000-0005-0000-0000-0000119F0000}"/>
    <cellStyle name="Trial 3 2 2 10 6" xfId="40705" xr:uid="{00000000-0005-0000-0000-0000129F0000}"/>
    <cellStyle name="Trial 3 2 2 10 7" xfId="40706" xr:uid="{00000000-0005-0000-0000-0000139F0000}"/>
    <cellStyle name="Trial 3 2 2 11" xfId="40707" xr:uid="{00000000-0005-0000-0000-0000149F0000}"/>
    <cellStyle name="Trial 3 2 2 12" xfId="40708" xr:uid="{00000000-0005-0000-0000-0000159F0000}"/>
    <cellStyle name="Trial 3 2 2 13" xfId="40709" xr:uid="{00000000-0005-0000-0000-0000169F0000}"/>
    <cellStyle name="Trial 3 2 2 14" xfId="40710" xr:uid="{00000000-0005-0000-0000-0000179F0000}"/>
    <cellStyle name="Trial 3 2 2 15" xfId="40711" xr:uid="{00000000-0005-0000-0000-0000189F0000}"/>
    <cellStyle name="Trial 3 2 2 16" xfId="40712" xr:uid="{00000000-0005-0000-0000-0000199F0000}"/>
    <cellStyle name="Trial 3 2 2 17" xfId="40713" xr:uid="{00000000-0005-0000-0000-00001A9F0000}"/>
    <cellStyle name="Trial 3 2 2 2" xfId="40714" xr:uid="{00000000-0005-0000-0000-00001B9F0000}"/>
    <cellStyle name="Trial 3 2 2 2 10" xfId="40715" xr:uid="{00000000-0005-0000-0000-00001C9F0000}"/>
    <cellStyle name="Trial 3 2 2 2 11" xfId="40716" xr:uid="{00000000-0005-0000-0000-00001D9F0000}"/>
    <cellStyle name="Trial 3 2 2 2 12" xfId="40717" xr:uid="{00000000-0005-0000-0000-00001E9F0000}"/>
    <cellStyle name="Trial 3 2 2 2 13" xfId="40718" xr:uid="{00000000-0005-0000-0000-00001F9F0000}"/>
    <cellStyle name="Trial 3 2 2 2 14" xfId="40719" xr:uid="{00000000-0005-0000-0000-0000209F0000}"/>
    <cellStyle name="Trial 3 2 2 2 2" xfId="40720" xr:uid="{00000000-0005-0000-0000-0000219F0000}"/>
    <cellStyle name="Trial 3 2 2 2 2 10" xfId="40721" xr:uid="{00000000-0005-0000-0000-0000229F0000}"/>
    <cellStyle name="Trial 3 2 2 2 2 11" xfId="40722" xr:uid="{00000000-0005-0000-0000-0000239F0000}"/>
    <cellStyle name="Trial 3 2 2 2 2 12" xfId="40723" xr:uid="{00000000-0005-0000-0000-0000249F0000}"/>
    <cellStyle name="Trial 3 2 2 2 2 13" xfId="40724" xr:uid="{00000000-0005-0000-0000-0000259F0000}"/>
    <cellStyle name="Trial 3 2 2 2 2 2" xfId="40725" xr:uid="{00000000-0005-0000-0000-0000269F0000}"/>
    <cellStyle name="Trial 3 2 2 2 2 2 10" xfId="40726" xr:uid="{00000000-0005-0000-0000-0000279F0000}"/>
    <cellStyle name="Trial 3 2 2 2 2 2 11" xfId="40727" xr:uid="{00000000-0005-0000-0000-0000289F0000}"/>
    <cellStyle name="Trial 3 2 2 2 2 2 12" xfId="40728" xr:uid="{00000000-0005-0000-0000-0000299F0000}"/>
    <cellStyle name="Trial 3 2 2 2 2 2 2" xfId="40729" xr:uid="{00000000-0005-0000-0000-00002A9F0000}"/>
    <cellStyle name="Trial 3 2 2 2 2 2 2 2" xfId="40730" xr:uid="{00000000-0005-0000-0000-00002B9F0000}"/>
    <cellStyle name="Trial 3 2 2 2 2 2 2 3" xfId="40731" xr:uid="{00000000-0005-0000-0000-00002C9F0000}"/>
    <cellStyle name="Trial 3 2 2 2 2 2 2 4" xfId="40732" xr:uid="{00000000-0005-0000-0000-00002D9F0000}"/>
    <cellStyle name="Trial 3 2 2 2 2 2 2 5" xfId="40733" xr:uid="{00000000-0005-0000-0000-00002E9F0000}"/>
    <cellStyle name="Trial 3 2 2 2 2 2 2 6" xfId="40734" xr:uid="{00000000-0005-0000-0000-00002F9F0000}"/>
    <cellStyle name="Trial 3 2 2 2 2 2 2 7" xfId="40735" xr:uid="{00000000-0005-0000-0000-0000309F0000}"/>
    <cellStyle name="Trial 3 2 2 2 2 2 3" xfId="40736" xr:uid="{00000000-0005-0000-0000-0000319F0000}"/>
    <cellStyle name="Trial 3 2 2 2 2 2 3 2" xfId="40737" xr:uid="{00000000-0005-0000-0000-0000329F0000}"/>
    <cellStyle name="Trial 3 2 2 2 2 2 3 3" xfId="40738" xr:uid="{00000000-0005-0000-0000-0000339F0000}"/>
    <cellStyle name="Trial 3 2 2 2 2 2 3 4" xfId="40739" xr:uid="{00000000-0005-0000-0000-0000349F0000}"/>
    <cellStyle name="Trial 3 2 2 2 2 2 3 5" xfId="40740" xr:uid="{00000000-0005-0000-0000-0000359F0000}"/>
    <cellStyle name="Trial 3 2 2 2 2 2 3 6" xfId="40741" xr:uid="{00000000-0005-0000-0000-0000369F0000}"/>
    <cellStyle name="Trial 3 2 2 2 2 2 3 7" xfId="40742" xr:uid="{00000000-0005-0000-0000-0000379F0000}"/>
    <cellStyle name="Trial 3 2 2 2 2 2 4" xfId="40743" xr:uid="{00000000-0005-0000-0000-0000389F0000}"/>
    <cellStyle name="Trial 3 2 2 2 2 2 4 2" xfId="40744" xr:uid="{00000000-0005-0000-0000-0000399F0000}"/>
    <cellStyle name="Trial 3 2 2 2 2 2 4 3" xfId="40745" xr:uid="{00000000-0005-0000-0000-00003A9F0000}"/>
    <cellStyle name="Trial 3 2 2 2 2 2 4 4" xfId="40746" xr:uid="{00000000-0005-0000-0000-00003B9F0000}"/>
    <cellStyle name="Trial 3 2 2 2 2 2 4 5" xfId="40747" xr:uid="{00000000-0005-0000-0000-00003C9F0000}"/>
    <cellStyle name="Trial 3 2 2 2 2 2 4 6" xfId="40748" xr:uid="{00000000-0005-0000-0000-00003D9F0000}"/>
    <cellStyle name="Trial 3 2 2 2 2 2 4 7" xfId="40749" xr:uid="{00000000-0005-0000-0000-00003E9F0000}"/>
    <cellStyle name="Trial 3 2 2 2 2 2 5" xfId="40750" xr:uid="{00000000-0005-0000-0000-00003F9F0000}"/>
    <cellStyle name="Trial 3 2 2 2 2 2 5 2" xfId="40751" xr:uid="{00000000-0005-0000-0000-0000409F0000}"/>
    <cellStyle name="Trial 3 2 2 2 2 2 5 3" xfId="40752" xr:uid="{00000000-0005-0000-0000-0000419F0000}"/>
    <cellStyle name="Trial 3 2 2 2 2 2 5 4" xfId="40753" xr:uid="{00000000-0005-0000-0000-0000429F0000}"/>
    <cellStyle name="Trial 3 2 2 2 2 2 5 5" xfId="40754" xr:uid="{00000000-0005-0000-0000-0000439F0000}"/>
    <cellStyle name="Trial 3 2 2 2 2 2 5 6" xfId="40755" xr:uid="{00000000-0005-0000-0000-0000449F0000}"/>
    <cellStyle name="Trial 3 2 2 2 2 2 5 7" xfId="40756" xr:uid="{00000000-0005-0000-0000-0000459F0000}"/>
    <cellStyle name="Trial 3 2 2 2 2 2 6" xfId="40757" xr:uid="{00000000-0005-0000-0000-0000469F0000}"/>
    <cellStyle name="Trial 3 2 2 2 2 2 7" xfId="40758" xr:uid="{00000000-0005-0000-0000-0000479F0000}"/>
    <cellStyle name="Trial 3 2 2 2 2 2 8" xfId="40759" xr:uid="{00000000-0005-0000-0000-0000489F0000}"/>
    <cellStyle name="Trial 3 2 2 2 2 2 9" xfId="40760" xr:uid="{00000000-0005-0000-0000-0000499F0000}"/>
    <cellStyle name="Trial 3 2 2 2 2 3" xfId="40761" xr:uid="{00000000-0005-0000-0000-00004A9F0000}"/>
    <cellStyle name="Trial 3 2 2 2 2 3 10" xfId="40762" xr:uid="{00000000-0005-0000-0000-00004B9F0000}"/>
    <cellStyle name="Trial 3 2 2 2 2 3 2" xfId="40763" xr:uid="{00000000-0005-0000-0000-00004C9F0000}"/>
    <cellStyle name="Trial 3 2 2 2 2 3 2 2" xfId="40764" xr:uid="{00000000-0005-0000-0000-00004D9F0000}"/>
    <cellStyle name="Trial 3 2 2 2 2 3 2 3" xfId="40765" xr:uid="{00000000-0005-0000-0000-00004E9F0000}"/>
    <cellStyle name="Trial 3 2 2 2 2 3 2 4" xfId="40766" xr:uid="{00000000-0005-0000-0000-00004F9F0000}"/>
    <cellStyle name="Trial 3 2 2 2 2 3 2 5" xfId="40767" xr:uid="{00000000-0005-0000-0000-0000509F0000}"/>
    <cellStyle name="Trial 3 2 2 2 2 3 2 6" xfId="40768" xr:uid="{00000000-0005-0000-0000-0000519F0000}"/>
    <cellStyle name="Trial 3 2 2 2 2 3 2 7" xfId="40769" xr:uid="{00000000-0005-0000-0000-0000529F0000}"/>
    <cellStyle name="Trial 3 2 2 2 2 3 3" xfId="40770" xr:uid="{00000000-0005-0000-0000-0000539F0000}"/>
    <cellStyle name="Trial 3 2 2 2 2 3 3 2" xfId="40771" xr:uid="{00000000-0005-0000-0000-0000549F0000}"/>
    <cellStyle name="Trial 3 2 2 2 2 3 3 3" xfId="40772" xr:uid="{00000000-0005-0000-0000-0000559F0000}"/>
    <cellStyle name="Trial 3 2 2 2 2 3 3 4" xfId="40773" xr:uid="{00000000-0005-0000-0000-0000569F0000}"/>
    <cellStyle name="Trial 3 2 2 2 2 3 3 5" xfId="40774" xr:uid="{00000000-0005-0000-0000-0000579F0000}"/>
    <cellStyle name="Trial 3 2 2 2 2 3 3 6" xfId="40775" xr:uid="{00000000-0005-0000-0000-0000589F0000}"/>
    <cellStyle name="Trial 3 2 2 2 2 3 3 7" xfId="40776" xr:uid="{00000000-0005-0000-0000-0000599F0000}"/>
    <cellStyle name="Trial 3 2 2 2 2 3 4" xfId="40777" xr:uid="{00000000-0005-0000-0000-00005A9F0000}"/>
    <cellStyle name="Trial 3 2 2 2 2 3 4 2" xfId="40778" xr:uid="{00000000-0005-0000-0000-00005B9F0000}"/>
    <cellStyle name="Trial 3 2 2 2 2 3 4 3" xfId="40779" xr:uid="{00000000-0005-0000-0000-00005C9F0000}"/>
    <cellStyle name="Trial 3 2 2 2 2 3 4 4" xfId="40780" xr:uid="{00000000-0005-0000-0000-00005D9F0000}"/>
    <cellStyle name="Trial 3 2 2 2 2 3 4 5" xfId="40781" xr:uid="{00000000-0005-0000-0000-00005E9F0000}"/>
    <cellStyle name="Trial 3 2 2 2 2 3 4 6" xfId="40782" xr:uid="{00000000-0005-0000-0000-00005F9F0000}"/>
    <cellStyle name="Trial 3 2 2 2 2 3 4 7" xfId="40783" xr:uid="{00000000-0005-0000-0000-0000609F0000}"/>
    <cellStyle name="Trial 3 2 2 2 2 3 5" xfId="40784" xr:uid="{00000000-0005-0000-0000-0000619F0000}"/>
    <cellStyle name="Trial 3 2 2 2 2 3 6" xfId="40785" xr:uid="{00000000-0005-0000-0000-0000629F0000}"/>
    <cellStyle name="Trial 3 2 2 2 2 3 7" xfId="40786" xr:uid="{00000000-0005-0000-0000-0000639F0000}"/>
    <cellStyle name="Trial 3 2 2 2 2 3 8" xfId="40787" xr:uid="{00000000-0005-0000-0000-0000649F0000}"/>
    <cellStyle name="Trial 3 2 2 2 2 3 9" xfId="40788" xr:uid="{00000000-0005-0000-0000-0000659F0000}"/>
    <cellStyle name="Trial 3 2 2 2 2 4" xfId="40789" xr:uid="{00000000-0005-0000-0000-0000669F0000}"/>
    <cellStyle name="Trial 3 2 2 2 2 4 2" xfId="40790" xr:uid="{00000000-0005-0000-0000-0000679F0000}"/>
    <cellStyle name="Trial 3 2 2 2 2 4 3" xfId="40791" xr:uid="{00000000-0005-0000-0000-0000689F0000}"/>
    <cellStyle name="Trial 3 2 2 2 2 4 4" xfId="40792" xr:uid="{00000000-0005-0000-0000-0000699F0000}"/>
    <cellStyle name="Trial 3 2 2 2 2 4 5" xfId="40793" xr:uid="{00000000-0005-0000-0000-00006A9F0000}"/>
    <cellStyle name="Trial 3 2 2 2 2 4 6" xfId="40794" xr:uid="{00000000-0005-0000-0000-00006B9F0000}"/>
    <cellStyle name="Trial 3 2 2 2 2 4 7" xfId="40795" xr:uid="{00000000-0005-0000-0000-00006C9F0000}"/>
    <cellStyle name="Trial 3 2 2 2 2 5" xfId="40796" xr:uid="{00000000-0005-0000-0000-00006D9F0000}"/>
    <cellStyle name="Trial 3 2 2 2 2 5 2" xfId="40797" xr:uid="{00000000-0005-0000-0000-00006E9F0000}"/>
    <cellStyle name="Trial 3 2 2 2 2 5 3" xfId="40798" xr:uid="{00000000-0005-0000-0000-00006F9F0000}"/>
    <cellStyle name="Trial 3 2 2 2 2 5 4" xfId="40799" xr:uid="{00000000-0005-0000-0000-0000709F0000}"/>
    <cellStyle name="Trial 3 2 2 2 2 5 5" xfId="40800" xr:uid="{00000000-0005-0000-0000-0000719F0000}"/>
    <cellStyle name="Trial 3 2 2 2 2 5 6" xfId="40801" xr:uid="{00000000-0005-0000-0000-0000729F0000}"/>
    <cellStyle name="Trial 3 2 2 2 2 5 7" xfId="40802" xr:uid="{00000000-0005-0000-0000-0000739F0000}"/>
    <cellStyle name="Trial 3 2 2 2 2 6" xfId="40803" xr:uid="{00000000-0005-0000-0000-0000749F0000}"/>
    <cellStyle name="Trial 3 2 2 2 2 6 2" xfId="40804" xr:uid="{00000000-0005-0000-0000-0000759F0000}"/>
    <cellStyle name="Trial 3 2 2 2 2 6 3" xfId="40805" xr:uid="{00000000-0005-0000-0000-0000769F0000}"/>
    <cellStyle name="Trial 3 2 2 2 2 6 4" xfId="40806" xr:uid="{00000000-0005-0000-0000-0000779F0000}"/>
    <cellStyle name="Trial 3 2 2 2 2 6 5" xfId="40807" xr:uid="{00000000-0005-0000-0000-0000789F0000}"/>
    <cellStyle name="Trial 3 2 2 2 2 6 6" xfId="40808" xr:uid="{00000000-0005-0000-0000-0000799F0000}"/>
    <cellStyle name="Trial 3 2 2 2 2 6 7" xfId="40809" xr:uid="{00000000-0005-0000-0000-00007A9F0000}"/>
    <cellStyle name="Trial 3 2 2 2 2 7" xfId="40810" xr:uid="{00000000-0005-0000-0000-00007B9F0000}"/>
    <cellStyle name="Trial 3 2 2 2 2 8" xfId="40811" xr:uid="{00000000-0005-0000-0000-00007C9F0000}"/>
    <cellStyle name="Trial 3 2 2 2 2 9" xfId="40812" xr:uid="{00000000-0005-0000-0000-00007D9F0000}"/>
    <cellStyle name="Trial 3 2 2 2 3" xfId="40813" xr:uid="{00000000-0005-0000-0000-00007E9F0000}"/>
    <cellStyle name="Trial 3 2 2 2 3 10" xfId="40814" xr:uid="{00000000-0005-0000-0000-00007F9F0000}"/>
    <cellStyle name="Trial 3 2 2 2 3 11" xfId="40815" xr:uid="{00000000-0005-0000-0000-0000809F0000}"/>
    <cellStyle name="Trial 3 2 2 2 3 12" xfId="40816" xr:uid="{00000000-0005-0000-0000-0000819F0000}"/>
    <cellStyle name="Trial 3 2 2 2 3 2" xfId="40817" xr:uid="{00000000-0005-0000-0000-0000829F0000}"/>
    <cellStyle name="Trial 3 2 2 2 3 2 2" xfId="40818" xr:uid="{00000000-0005-0000-0000-0000839F0000}"/>
    <cellStyle name="Trial 3 2 2 2 3 2 3" xfId="40819" xr:uid="{00000000-0005-0000-0000-0000849F0000}"/>
    <cellStyle name="Trial 3 2 2 2 3 2 4" xfId="40820" xr:uid="{00000000-0005-0000-0000-0000859F0000}"/>
    <cellStyle name="Trial 3 2 2 2 3 2 5" xfId="40821" xr:uid="{00000000-0005-0000-0000-0000869F0000}"/>
    <cellStyle name="Trial 3 2 2 2 3 2 6" xfId="40822" xr:uid="{00000000-0005-0000-0000-0000879F0000}"/>
    <cellStyle name="Trial 3 2 2 2 3 2 7" xfId="40823" xr:uid="{00000000-0005-0000-0000-0000889F0000}"/>
    <cellStyle name="Trial 3 2 2 2 3 3" xfId="40824" xr:uid="{00000000-0005-0000-0000-0000899F0000}"/>
    <cellStyle name="Trial 3 2 2 2 3 3 2" xfId="40825" xr:uid="{00000000-0005-0000-0000-00008A9F0000}"/>
    <cellStyle name="Trial 3 2 2 2 3 3 3" xfId="40826" xr:uid="{00000000-0005-0000-0000-00008B9F0000}"/>
    <cellStyle name="Trial 3 2 2 2 3 3 4" xfId="40827" xr:uid="{00000000-0005-0000-0000-00008C9F0000}"/>
    <cellStyle name="Trial 3 2 2 2 3 3 5" xfId="40828" xr:uid="{00000000-0005-0000-0000-00008D9F0000}"/>
    <cellStyle name="Trial 3 2 2 2 3 3 6" xfId="40829" xr:uid="{00000000-0005-0000-0000-00008E9F0000}"/>
    <cellStyle name="Trial 3 2 2 2 3 3 7" xfId="40830" xr:uid="{00000000-0005-0000-0000-00008F9F0000}"/>
    <cellStyle name="Trial 3 2 2 2 3 4" xfId="40831" xr:uid="{00000000-0005-0000-0000-0000909F0000}"/>
    <cellStyle name="Trial 3 2 2 2 3 4 2" xfId="40832" xr:uid="{00000000-0005-0000-0000-0000919F0000}"/>
    <cellStyle name="Trial 3 2 2 2 3 4 3" xfId="40833" xr:uid="{00000000-0005-0000-0000-0000929F0000}"/>
    <cellStyle name="Trial 3 2 2 2 3 4 4" xfId="40834" xr:uid="{00000000-0005-0000-0000-0000939F0000}"/>
    <cellStyle name="Trial 3 2 2 2 3 4 5" xfId="40835" xr:uid="{00000000-0005-0000-0000-0000949F0000}"/>
    <cellStyle name="Trial 3 2 2 2 3 4 6" xfId="40836" xr:uid="{00000000-0005-0000-0000-0000959F0000}"/>
    <cellStyle name="Trial 3 2 2 2 3 4 7" xfId="40837" xr:uid="{00000000-0005-0000-0000-0000969F0000}"/>
    <cellStyle name="Trial 3 2 2 2 3 5" xfId="40838" xr:uid="{00000000-0005-0000-0000-0000979F0000}"/>
    <cellStyle name="Trial 3 2 2 2 3 5 2" xfId="40839" xr:uid="{00000000-0005-0000-0000-0000989F0000}"/>
    <cellStyle name="Trial 3 2 2 2 3 5 3" xfId="40840" xr:uid="{00000000-0005-0000-0000-0000999F0000}"/>
    <cellStyle name="Trial 3 2 2 2 3 5 4" xfId="40841" xr:uid="{00000000-0005-0000-0000-00009A9F0000}"/>
    <cellStyle name="Trial 3 2 2 2 3 5 5" xfId="40842" xr:uid="{00000000-0005-0000-0000-00009B9F0000}"/>
    <cellStyle name="Trial 3 2 2 2 3 5 6" xfId="40843" xr:uid="{00000000-0005-0000-0000-00009C9F0000}"/>
    <cellStyle name="Trial 3 2 2 2 3 5 7" xfId="40844" xr:uid="{00000000-0005-0000-0000-00009D9F0000}"/>
    <cellStyle name="Trial 3 2 2 2 3 6" xfId="40845" xr:uid="{00000000-0005-0000-0000-00009E9F0000}"/>
    <cellStyle name="Trial 3 2 2 2 3 7" xfId="40846" xr:uid="{00000000-0005-0000-0000-00009F9F0000}"/>
    <cellStyle name="Trial 3 2 2 2 3 8" xfId="40847" xr:uid="{00000000-0005-0000-0000-0000A09F0000}"/>
    <cellStyle name="Trial 3 2 2 2 3 9" xfId="40848" xr:uid="{00000000-0005-0000-0000-0000A19F0000}"/>
    <cellStyle name="Trial 3 2 2 2 4" xfId="40849" xr:uid="{00000000-0005-0000-0000-0000A29F0000}"/>
    <cellStyle name="Trial 3 2 2 2 4 10" xfId="40850" xr:uid="{00000000-0005-0000-0000-0000A39F0000}"/>
    <cellStyle name="Trial 3 2 2 2 4 2" xfId="40851" xr:uid="{00000000-0005-0000-0000-0000A49F0000}"/>
    <cellStyle name="Trial 3 2 2 2 4 2 2" xfId="40852" xr:uid="{00000000-0005-0000-0000-0000A59F0000}"/>
    <cellStyle name="Trial 3 2 2 2 4 2 3" xfId="40853" xr:uid="{00000000-0005-0000-0000-0000A69F0000}"/>
    <cellStyle name="Trial 3 2 2 2 4 2 4" xfId="40854" xr:uid="{00000000-0005-0000-0000-0000A79F0000}"/>
    <cellStyle name="Trial 3 2 2 2 4 2 5" xfId="40855" xr:uid="{00000000-0005-0000-0000-0000A89F0000}"/>
    <cellStyle name="Trial 3 2 2 2 4 2 6" xfId="40856" xr:uid="{00000000-0005-0000-0000-0000A99F0000}"/>
    <cellStyle name="Trial 3 2 2 2 4 2 7" xfId="40857" xr:uid="{00000000-0005-0000-0000-0000AA9F0000}"/>
    <cellStyle name="Trial 3 2 2 2 4 3" xfId="40858" xr:uid="{00000000-0005-0000-0000-0000AB9F0000}"/>
    <cellStyle name="Trial 3 2 2 2 4 3 2" xfId="40859" xr:uid="{00000000-0005-0000-0000-0000AC9F0000}"/>
    <cellStyle name="Trial 3 2 2 2 4 3 3" xfId="40860" xr:uid="{00000000-0005-0000-0000-0000AD9F0000}"/>
    <cellStyle name="Trial 3 2 2 2 4 3 4" xfId="40861" xr:uid="{00000000-0005-0000-0000-0000AE9F0000}"/>
    <cellStyle name="Trial 3 2 2 2 4 3 5" xfId="40862" xr:uid="{00000000-0005-0000-0000-0000AF9F0000}"/>
    <cellStyle name="Trial 3 2 2 2 4 3 6" xfId="40863" xr:uid="{00000000-0005-0000-0000-0000B09F0000}"/>
    <cellStyle name="Trial 3 2 2 2 4 3 7" xfId="40864" xr:uid="{00000000-0005-0000-0000-0000B19F0000}"/>
    <cellStyle name="Trial 3 2 2 2 4 4" xfId="40865" xr:uid="{00000000-0005-0000-0000-0000B29F0000}"/>
    <cellStyle name="Trial 3 2 2 2 4 4 2" xfId="40866" xr:uid="{00000000-0005-0000-0000-0000B39F0000}"/>
    <cellStyle name="Trial 3 2 2 2 4 4 3" xfId="40867" xr:uid="{00000000-0005-0000-0000-0000B49F0000}"/>
    <cellStyle name="Trial 3 2 2 2 4 4 4" xfId="40868" xr:uid="{00000000-0005-0000-0000-0000B59F0000}"/>
    <cellStyle name="Trial 3 2 2 2 4 4 5" xfId="40869" xr:uid="{00000000-0005-0000-0000-0000B69F0000}"/>
    <cellStyle name="Trial 3 2 2 2 4 4 6" xfId="40870" xr:uid="{00000000-0005-0000-0000-0000B79F0000}"/>
    <cellStyle name="Trial 3 2 2 2 4 4 7" xfId="40871" xr:uid="{00000000-0005-0000-0000-0000B89F0000}"/>
    <cellStyle name="Trial 3 2 2 2 4 5" xfId="40872" xr:uid="{00000000-0005-0000-0000-0000B99F0000}"/>
    <cellStyle name="Trial 3 2 2 2 4 6" xfId="40873" xr:uid="{00000000-0005-0000-0000-0000BA9F0000}"/>
    <cellStyle name="Trial 3 2 2 2 4 7" xfId="40874" xr:uid="{00000000-0005-0000-0000-0000BB9F0000}"/>
    <cellStyle name="Trial 3 2 2 2 4 8" xfId="40875" xr:uid="{00000000-0005-0000-0000-0000BC9F0000}"/>
    <cellStyle name="Trial 3 2 2 2 4 9" xfId="40876" xr:uid="{00000000-0005-0000-0000-0000BD9F0000}"/>
    <cellStyle name="Trial 3 2 2 2 5" xfId="40877" xr:uid="{00000000-0005-0000-0000-0000BE9F0000}"/>
    <cellStyle name="Trial 3 2 2 2 5 2" xfId="40878" xr:uid="{00000000-0005-0000-0000-0000BF9F0000}"/>
    <cellStyle name="Trial 3 2 2 2 5 3" xfId="40879" xr:uid="{00000000-0005-0000-0000-0000C09F0000}"/>
    <cellStyle name="Trial 3 2 2 2 5 4" xfId="40880" xr:uid="{00000000-0005-0000-0000-0000C19F0000}"/>
    <cellStyle name="Trial 3 2 2 2 5 5" xfId="40881" xr:uid="{00000000-0005-0000-0000-0000C29F0000}"/>
    <cellStyle name="Trial 3 2 2 2 5 6" xfId="40882" xr:uid="{00000000-0005-0000-0000-0000C39F0000}"/>
    <cellStyle name="Trial 3 2 2 2 5 7" xfId="40883" xr:uid="{00000000-0005-0000-0000-0000C49F0000}"/>
    <cellStyle name="Trial 3 2 2 2 6" xfId="40884" xr:uid="{00000000-0005-0000-0000-0000C59F0000}"/>
    <cellStyle name="Trial 3 2 2 2 6 2" xfId="40885" xr:uid="{00000000-0005-0000-0000-0000C69F0000}"/>
    <cellStyle name="Trial 3 2 2 2 6 3" xfId="40886" xr:uid="{00000000-0005-0000-0000-0000C79F0000}"/>
    <cellStyle name="Trial 3 2 2 2 6 4" xfId="40887" xr:uid="{00000000-0005-0000-0000-0000C89F0000}"/>
    <cellStyle name="Trial 3 2 2 2 6 5" xfId="40888" xr:uid="{00000000-0005-0000-0000-0000C99F0000}"/>
    <cellStyle name="Trial 3 2 2 2 6 6" xfId="40889" xr:uid="{00000000-0005-0000-0000-0000CA9F0000}"/>
    <cellStyle name="Trial 3 2 2 2 6 7" xfId="40890" xr:uid="{00000000-0005-0000-0000-0000CB9F0000}"/>
    <cellStyle name="Trial 3 2 2 2 7" xfId="40891" xr:uid="{00000000-0005-0000-0000-0000CC9F0000}"/>
    <cellStyle name="Trial 3 2 2 2 7 2" xfId="40892" xr:uid="{00000000-0005-0000-0000-0000CD9F0000}"/>
    <cellStyle name="Trial 3 2 2 2 7 3" xfId="40893" xr:uid="{00000000-0005-0000-0000-0000CE9F0000}"/>
    <cellStyle name="Trial 3 2 2 2 7 4" xfId="40894" xr:uid="{00000000-0005-0000-0000-0000CF9F0000}"/>
    <cellStyle name="Trial 3 2 2 2 7 5" xfId="40895" xr:uid="{00000000-0005-0000-0000-0000D09F0000}"/>
    <cellStyle name="Trial 3 2 2 2 7 6" xfId="40896" xr:uid="{00000000-0005-0000-0000-0000D19F0000}"/>
    <cellStyle name="Trial 3 2 2 2 7 7" xfId="40897" xr:uid="{00000000-0005-0000-0000-0000D29F0000}"/>
    <cellStyle name="Trial 3 2 2 2 8" xfId="40898" xr:uid="{00000000-0005-0000-0000-0000D39F0000}"/>
    <cellStyle name="Trial 3 2 2 2 9" xfId="40899" xr:uid="{00000000-0005-0000-0000-0000D49F0000}"/>
    <cellStyle name="Trial 3 2 2 3" xfId="40900" xr:uid="{00000000-0005-0000-0000-0000D59F0000}"/>
    <cellStyle name="Trial 3 2 2 3 10" xfId="40901" xr:uid="{00000000-0005-0000-0000-0000D69F0000}"/>
    <cellStyle name="Trial 3 2 2 3 11" xfId="40902" xr:uid="{00000000-0005-0000-0000-0000D79F0000}"/>
    <cellStyle name="Trial 3 2 2 3 12" xfId="40903" xr:uid="{00000000-0005-0000-0000-0000D89F0000}"/>
    <cellStyle name="Trial 3 2 2 3 2" xfId="40904" xr:uid="{00000000-0005-0000-0000-0000D99F0000}"/>
    <cellStyle name="Trial 3 2 2 3 2 2" xfId="40905" xr:uid="{00000000-0005-0000-0000-0000DA9F0000}"/>
    <cellStyle name="Trial 3 2 2 3 2 3" xfId="40906" xr:uid="{00000000-0005-0000-0000-0000DB9F0000}"/>
    <cellStyle name="Trial 3 2 2 3 2 4" xfId="40907" xr:uid="{00000000-0005-0000-0000-0000DC9F0000}"/>
    <cellStyle name="Trial 3 2 2 3 2 5" xfId="40908" xr:uid="{00000000-0005-0000-0000-0000DD9F0000}"/>
    <cellStyle name="Trial 3 2 2 3 2 6" xfId="40909" xr:uid="{00000000-0005-0000-0000-0000DE9F0000}"/>
    <cellStyle name="Trial 3 2 2 3 2 7" xfId="40910" xr:uid="{00000000-0005-0000-0000-0000DF9F0000}"/>
    <cellStyle name="Trial 3 2 2 3 3" xfId="40911" xr:uid="{00000000-0005-0000-0000-0000E09F0000}"/>
    <cellStyle name="Trial 3 2 2 3 3 2" xfId="40912" xr:uid="{00000000-0005-0000-0000-0000E19F0000}"/>
    <cellStyle name="Trial 3 2 2 3 3 3" xfId="40913" xr:uid="{00000000-0005-0000-0000-0000E29F0000}"/>
    <cellStyle name="Trial 3 2 2 3 3 4" xfId="40914" xr:uid="{00000000-0005-0000-0000-0000E39F0000}"/>
    <cellStyle name="Trial 3 2 2 3 3 5" xfId="40915" xr:uid="{00000000-0005-0000-0000-0000E49F0000}"/>
    <cellStyle name="Trial 3 2 2 3 3 6" xfId="40916" xr:uid="{00000000-0005-0000-0000-0000E59F0000}"/>
    <cellStyle name="Trial 3 2 2 3 3 7" xfId="40917" xr:uid="{00000000-0005-0000-0000-0000E69F0000}"/>
    <cellStyle name="Trial 3 2 2 3 4" xfId="40918" xr:uid="{00000000-0005-0000-0000-0000E79F0000}"/>
    <cellStyle name="Trial 3 2 2 3 4 2" xfId="40919" xr:uid="{00000000-0005-0000-0000-0000E89F0000}"/>
    <cellStyle name="Trial 3 2 2 3 4 3" xfId="40920" xr:uid="{00000000-0005-0000-0000-0000E99F0000}"/>
    <cellStyle name="Trial 3 2 2 3 4 4" xfId="40921" xr:uid="{00000000-0005-0000-0000-0000EA9F0000}"/>
    <cellStyle name="Trial 3 2 2 3 4 5" xfId="40922" xr:uid="{00000000-0005-0000-0000-0000EB9F0000}"/>
    <cellStyle name="Trial 3 2 2 3 4 6" xfId="40923" xr:uid="{00000000-0005-0000-0000-0000EC9F0000}"/>
    <cellStyle name="Trial 3 2 2 3 4 7" xfId="40924" xr:uid="{00000000-0005-0000-0000-0000ED9F0000}"/>
    <cellStyle name="Trial 3 2 2 3 5" xfId="40925" xr:uid="{00000000-0005-0000-0000-0000EE9F0000}"/>
    <cellStyle name="Trial 3 2 2 3 5 2" xfId="40926" xr:uid="{00000000-0005-0000-0000-0000EF9F0000}"/>
    <cellStyle name="Trial 3 2 2 3 5 3" xfId="40927" xr:uid="{00000000-0005-0000-0000-0000F09F0000}"/>
    <cellStyle name="Trial 3 2 2 3 5 4" xfId="40928" xr:uid="{00000000-0005-0000-0000-0000F19F0000}"/>
    <cellStyle name="Trial 3 2 2 3 5 5" xfId="40929" xr:uid="{00000000-0005-0000-0000-0000F29F0000}"/>
    <cellStyle name="Trial 3 2 2 3 5 6" xfId="40930" xr:uid="{00000000-0005-0000-0000-0000F39F0000}"/>
    <cellStyle name="Trial 3 2 2 3 5 7" xfId="40931" xr:uid="{00000000-0005-0000-0000-0000F49F0000}"/>
    <cellStyle name="Trial 3 2 2 3 6" xfId="40932" xr:uid="{00000000-0005-0000-0000-0000F59F0000}"/>
    <cellStyle name="Trial 3 2 2 3 7" xfId="40933" xr:uid="{00000000-0005-0000-0000-0000F69F0000}"/>
    <cellStyle name="Trial 3 2 2 3 8" xfId="40934" xr:uid="{00000000-0005-0000-0000-0000F79F0000}"/>
    <cellStyle name="Trial 3 2 2 3 9" xfId="40935" xr:uid="{00000000-0005-0000-0000-0000F89F0000}"/>
    <cellStyle name="Trial 3 2 2 4" xfId="40936" xr:uid="{00000000-0005-0000-0000-0000F99F0000}"/>
    <cellStyle name="Trial 3 2 2 4 10" xfId="40937" xr:uid="{00000000-0005-0000-0000-0000FA9F0000}"/>
    <cellStyle name="Trial 3 2 2 4 11" xfId="40938" xr:uid="{00000000-0005-0000-0000-0000FB9F0000}"/>
    <cellStyle name="Trial 3 2 2 4 12" xfId="40939" xr:uid="{00000000-0005-0000-0000-0000FC9F0000}"/>
    <cellStyle name="Trial 3 2 2 4 2" xfId="40940" xr:uid="{00000000-0005-0000-0000-0000FD9F0000}"/>
    <cellStyle name="Trial 3 2 2 4 2 2" xfId="40941" xr:uid="{00000000-0005-0000-0000-0000FE9F0000}"/>
    <cellStyle name="Trial 3 2 2 4 2 3" xfId="40942" xr:uid="{00000000-0005-0000-0000-0000FF9F0000}"/>
    <cellStyle name="Trial 3 2 2 4 2 4" xfId="40943" xr:uid="{00000000-0005-0000-0000-000000A00000}"/>
    <cellStyle name="Trial 3 2 2 4 2 5" xfId="40944" xr:uid="{00000000-0005-0000-0000-000001A00000}"/>
    <cellStyle name="Trial 3 2 2 4 2 6" xfId="40945" xr:uid="{00000000-0005-0000-0000-000002A00000}"/>
    <cellStyle name="Trial 3 2 2 4 2 7" xfId="40946" xr:uid="{00000000-0005-0000-0000-000003A00000}"/>
    <cellStyle name="Trial 3 2 2 4 3" xfId="40947" xr:uid="{00000000-0005-0000-0000-000004A00000}"/>
    <cellStyle name="Trial 3 2 2 4 3 2" xfId="40948" xr:uid="{00000000-0005-0000-0000-000005A00000}"/>
    <cellStyle name="Trial 3 2 2 4 3 3" xfId="40949" xr:uid="{00000000-0005-0000-0000-000006A00000}"/>
    <cellStyle name="Trial 3 2 2 4 3 4" xfId="40950" xr:uid="{00000000-0005-0000-0000-000007A00000}"/>
    <cellStyle name="Trial 3 2 2 4 3 5" xfId="40951" xr:uid="{00000000-0005-0000-0000-000008A00000}"/>
    <cellStyle name="Trial 3 2 2 4 3 6" xfId="40952" xr:uid="{00000000-0005-0000-0000-000009A00000}"/>
    <cellStyle name="Trial 3 2 2 4 3 7" xfId="40953" xr:uid="{00000000-0005-0000-0000-00000AA00000}"/>
    <cellStyle name="Trial 3 2 2 4 4" xfId="40954" xr:uid="{00000000-0005-0000-0000-00000BA00000}"/>
    <cellStyle name="Trial 3 2 2 4 4 2" xfId="40955" xr:uid="{00000000-0005-0000-0000-00000CA00000}"/>
    <cellStyle name="Trial 3 2 2 4 4 3" xfId="40956" xr:uid="{00000000-0005-0000-0000-00000DA00000}"/>
    <cellStyle name="Trial 3 2 2 4 4 4" xfId="40957" xr:uid="{00000000-0005-0000-0000-00000EA00000}"/>
    <cellStyle name="Trial 3 2 2 4 4 5" xfId="40958" xr:uid="{00000000-0005-0000-0000-00000FA00000}"/>
    <cellStyle name="Trial 3 2 2 4 4 6" xfId="40959" xr:uid="{00000000-0005-0000-0000-000010A00000}"/>
    <cellStyle name="Trial 3 2 2 4 4 7" xfId="40960" xr:uid="{00000000-0005-0000-0000-000011A00000}"/>
    <cellStyle name="Trial 3 2 2 4 5" xfId="40961" xr:uid="{00000000-0005-0000-0000-000012A00000}"/>
    <cellStyle name="Trial 3 2 2 4 5 2" xfId="40962" xr:uid="{00000000-0005-0000-0000-000013A00000}"/>
    <cellStyle name="Trial 3 2 2 4 5 3" xfId="40963" xr:uid="{00000000-0005-0000-0000-000014A00000}"/>
    <cellStyle name="Trial 3 2 2 4 5 4" xfId="40964" xr:uid="{00000000-0005-0000-0000-000015A00000}"/>
    <cellStyle name="Trial 3 2 2 4 5 5" xfId="40965" xr:uid="{00000000-0005-0000-0000-000016A00000}"/>
    <cellStyle name="Trial 3 2 2 4 5 6" xfId="40966" xr:uid="{00000000-0005-0000-0000-000017A00000}"/>
    <cellStyle name="Trial 3 2 2 4 5 7" xfId="40967" xr:uid="{00000000-0005-0000-0000-000018A00000}"/>
    <cellStyle name="Trial 3 2 2 4 6" xfId="40968" xr:uid="{00000000-0005-0000-0000-000019A00000}"/>
    <cellStyle name="Trial 3 2 2 4 7" xfId="40969" xr:uid="{00000000-0005-0000-0000-00001AA00000}"/>
    <cellStyle name="Trial 3 2 2 4 8" xfId="40970" xr:uid="{00000000-0005-0000-0000-00001BA00000}"/>
    <cellStyle name="Trial 3 2 2 4 9" xfId="40971" xr:uid="{00000000-0005-0000-0000-00001CA00000}"/>
    <cellStyle name="Trial 3 2 2 5" xfId="40972" xr:uid="{00000000-0005-0000-0000-00001DA00000}"/>
    <cellStyle name="Trial 3 2 2 5 2" xfId="40973" xr:uid="{00000000-0005-0000-0000-00001EA00000}"/>
    <cellStyle name="Trial 3 2 2 5 3" xfId="40974" xr:uid="{00000000-0005-0000-0000-00001FA00000}"/>
    <cellStyle name="Trial 3 2 2 5 4" xfId="40975" xr:uid="{00000000-0005-0000-0000-000020A00000}"/>
    <cellStyle name="Trial 3 2 2 5 5" xfId="40976" xr:uid="{00000000-0005-0000-0000-000021A00000}"/>
    <cellStyle name="Trial 3 2 2 5 6" xfId="40977" xr:uid="{00000000-0005-0000-0000-000022A00000}"/>
    <cellStyle name="Trial 3 2 2 5 7" xfId="40978" xr:uid="{00000000-0005-0000-0000-000023A00000}"/>
    <cellStyle name="Trial 3 2 2 5 8" xfId="40979" xr:uid="{00000000-0005-0000-0000-000024A00000}"/>
    <cellStyle name="Trial 3 2 2 6" xfId="40980" xr:uid="{00000000-0005-0000-0000-000025A00000}"/>
    <cellStyle name="Trial 3 2 2 6 2" xfId="40981" xr:uid="{00000000-0005-0000-0000-000026A00000}"/>
    <cellStyle name="Trial 3 2 2 6 3" xfId="40982" xr:uid="{00000000-0005-0000-0000-000027A00000}"/>
    <cellStyle name="Trial 3 2 2 6 4" xfId="40983" xr:uid="{00000000-0005-0000-0000-000028A00000}"/>
    <cellStyle name="Trial 3 2 2 6 5" xfId="40984" xr:uid="{00000000-0005-0000-0000-000029A00000}"/>
    <cellStyle name="Trial 3 2 2 6 6" xfId="40985" xr:uid="{00000000-0005-0000-0000-00002AA00000}"/>
    <cellStyle name="Trial 3 2 2 6 7" xfId="40986" xr:uid="{00000000-0005-0000-0000-00002BA00000}"/>
    <cellStyle name="Trial 3 2 2 7" xfId="40987" xr:uid="{00000000-0005-0000-0000-00002CA00000}"/>
    <cellStyle name="Trial 3 2 2 7 2" xfId="40988" xr:uid="{00000000-0005-0000-0000-00002DA00000}"/>
    <cellStyle name="Trial 3 2 2 7 3" xfId="40989" xr:uid="{00000000-0005-0000-0000-00002EA00000}"/>
    <cellStyle name="Trial 3 2 2 7 4" xfId="40990" xr:uid="{00000000-0005-0000-0000-00002FA00000}"/>
    <cellStyle name="Trial 3 2 2 7 5" xfId="40991" xr:uid="{00000000-0005-0000-0000-000030A00000}"/>
    <cellStyle name="Trial 3 2 2 7 6" xfId="40992" xr:uid="{00000000-0005-0000-0000-000031A00000}"/>
    <cellStyle name="Trial 3 2 2 7 7" xfId="40993" xr:uid="{00000000-0005-0000-0000-000032A00000}"/>
    <cellStyle name="Trial 3 2 2 8" xfId="40994" xr:uid="{00000000-0005-0000-0000-000033A00000}"/>
    <cellStyle name="Trial 3 2 2 8 2" xfId="40995" xr:uid="{00000000-0005-0000-0000-000034A00000}"/>
    <cellStyle name="Trial 3 2 2 8 3" xfId="40996" xr:uid="{00000000-0005-0000-0000-000035A00000}"/>
    <cellStyle name="Trial 3 2 2 8 4" xfId="40997" xr:uid="{00000000-0005-0000-0000-000036A00000}"/>
    <cellStyle name="Trial 3 2 2 8 5" xfId="40998" xr:uid="{00000000-0005-0000-0000-000037A00000}"/>
    <cellStyle name="Trial 3 2 2 8 6" xfId="40999" xr:uid="{00000000-0005-0000-0000-000038A00000}"/>
    <cellStyle name="Trial 3 2 2 8 7" xfId="41000" xr:uid="{00000000-0005-0000-0000-000039A00000}"/>
    <cellStyle name="Trial 3 2 2 9" xfId="41001" xr:uid="{00000000-0005-0000-0000-00003AA00000}"/>
    <cellStyle name="Trial 3 2 2 9 2" xfId="41002" xr:uid="{00000000-0005-0000-0000-00003BA00000}"/>
    <cellStyle name="Trial 3 2 2 9 3" xfId="41003" xr:uid="{00000000-0005-0000-0000-00003CA00000}"/>
    <cellStyle name="Trial 3 2 2 9 4" xfId="41004" xr:uid="{00000000-0005-0000-0000-00003DA00000}"/>
    <cellStyle name="Trial 3 2 2 9 5" xfId="41005" xr:uid="{00000000-0005-0000-0000-00003EA00000}"/>
    <cellStyle name="Trial 3 2 2 9 6" xfId="41006" xr:uid="{00000000-0005-0000-0000-00003FA00000}"/>
    <cellStyle name="Trial 3 2 2 9 7" xfId="41007" xr:uid="{00000000-0005-0000-0000-000040A00000}"/>
    <cellStyle name="Trial 3 2 3" xfId="41008" xr:uid="{00000000-0005-0000-0000-000041A00000}"/>
    <cellStyle name="Trial 3 2 3 10" xfId="41009" xr:uid="{00000000-0005-0000-0000-000042A00000}"/>
    <cellStyle name="Trial 3 2 3 2" xfId="41010" xr:uid="{00000000-0005-0000-0000-000043A00000}"/>
    <cellStyle name="Trial 3 2 3 2 10" xfId="41011" xr:uid="{00000000-0005-0000-0000-000044A00000}"/>
    <cellStyle name="Trial 3 2 3 2 11" xfId="41012" xr:uid="{00000000-0005-0000-0000-000045A00000}"/>
    <cellStyle name="Trial 3 2 3 2 12" xfId="41013" xr:uid="{00000000-0005-0000-0000-000046A00000}"/>
    <cellStyle name="Trial 3 2 3 2 2" xfId="41014" xr:uid="{00000000-0005-0000-0000-000047A00000}"/>
    <cellStyle name="Trial 3 2 3 2 2 2" xfId="41015" xr:uid="{00000000-0005-0000-0000-000048A00000}"/>
    <cellStyle name="Trial 3 2 3 2 2 3" xfId="41016" xr:uid="{00000000-0005-0000-0000-000049A00000}"/>
    <cellStyle name="Trial 3 2 3 2 2 4" xfId="41017" xr:uid="{00000000-0005-0000-0000-00004AA00000}"/>
    <cellStyle name="Trial 3 2 3 2 2 5" xfId="41018" xr:uid="{00000000-0005-0000-0000-00004BA00000}"/>
    <cellStyle name="Trial 3 2 3 2 2 6" xfId="41019" xr:uid="{00000000-0005-0000-0000-00004CA00000}"/>
    <cellStyle name="Trial 3 2 3 2 2 7" xfId="41020" xr:uid="{00000000-0005-0000-0000-00004DA00000}"/>
    <cellStyle name="Trial 3 2 3 2 3" xfId="41021" xr:uid="{00000000-0005-0000-0000-00004EA00000}"/>
    <cellStyle name="Trial 3 2 3 2 3 2" xfId="41022" xr:uid="{00000000-0005-0000-0000-00004FA00000}"/>
    <cellStyle name="Trial 3 2 3 2 3 3" xfId="41023" xr:uid="{00000000-0005-0000-0000-000050A00000}"/>
    <cellStyle name="Trial 3 2 3 2 3 4" xfId="41024" xr:uid="{00000000-0005-0000-0000-000051A00000}"/>
    <cellStyle name="Trial 3 2 3 2 3 5" xfId="41025" xr:uid="{00000000-0005-0000-0000-000052A00000}"/>
    <cellStyle name="Trial 3 2 3 2 3 6" xfId="41026" xr:uid="{00000000-0005-0000-0000-000053A00000}"/>
    <cellStyle name="Trial 3 2 3 2 3 7" xfId="41027" xr:uid="{00000000-0005-0000-0000-000054A00000}"/>
    <cellStyle name="Trial 3 2 3 2 4" xfId="41028" xr:uid="{00000000-0005-0000-0000-000055A00000}"/>
    <cellStyle name="Trial 3 2 3 2 4 2" xfId="41029" xr:uid="{00000000-0005-0000-0000-000056A00000}"/>
    <cellStyle name="Trial 3 2 3 2 4 3" xfId="41030" xr:uid="{00000000-0005-0000-0000-000057A00000}"/>
    <cellStyle name="Trial 3 2 3 2 4 4" xfId="41031" xr:uid="{00000000-0005-0000-0000-000058A00000}"/>
    <cellStyle name="Trial 3 2 3 2 4 5" xfId="41032" xr:uid="{00000000-0005-0000-0000-000059A00000}"/>
    <cellStyle name="Trial 3 2 3 2 4 6" xfId="41033" xr:uid="{00000000-0005-0000-0000-00005AA00000}"/>
    <cellStyle name="Trial 3 2 3 2 4 7" xfId="41034" xr:uid="{00000000-0005-0000-0000-00005BA00000}"/>
    <cellStyle name="Trial 3 2 3 2 5" xfId="41035" xr:uid="{00000000-0005-0000-0000-00005CA00000}"/>
    <cellStyle name="Trial 3 2 3 2 5 2" xfId="41036" xr:uid="{00000000-0005-0000-0000-00005DA00000}"/>
    <cellStyle name="Trial 3 2 3 2 5 3" xfId="41037" xr:uid="{00000000-0005-0000-0000-00005EA00000}"/>
    <cellStyle name="Trial 3 2 3 2 5 4" xfId="41038" xr:uid="{00000000-0005-0000-0000-00005FA00000}"/>
    <cellStyle name="Trial 3 2 3 2 5 5" xfId="41039" xr:uid="{00000000-0005-0000-0000-000060A00000}"/>
    <cellStyle name="Trial 3 2 3 2 5 6" xfId="41040" xr:uid="{00000000-0005-0000-0000-000061A00000}"/>
    <cellStyle name="Trial 3 2 3 2 5 7" xfId="41041" xr:uid="{00000000-0005-0000-0000-000062A00000}"/>
    <cellStyle name="Trial 3 2 3 2 6" xfId="41042" xr:uid="{00000000-0005-0000-0000-000063A00000}"/>
    <cellStyle name="Trial 3 2 3 2 7" xfId="41043" xr:uid="{00000000-0005-0000-0000-000064A00000}"/>
    <cellStyle name="Trial 3 2 3 2 8" xfId="41044" xr:uid="{00000000-0005-0000-0000-000065A00000}"/>
    <cellStyle name="Trial 3 2 3 2 9" xfId="41045" xr:uid="{00000000-0005-0000-0000-000066A00000}"/>
    <cellStyle name="Trial 3 2 3 3" xfId="41046" xr:uid="{00000000-0005-0000-0000-000067A00000}"/>
    <cellStyle name="Trial 3 2 3 3 10" xfId="41047" xr:uid="{00000000-0005-0000-0000-000068A00000}"/>
    <cellStyle name="Trial 3 2 3 3 11" xfId="41048" xr:uid="{00000000-0005-0000-0000-000069A00000}"/>
    <cellStyle name="Trial 3 2 3 3 2" xfId="41049" xr:uid="{00000000-0005-0000-0000-00006AA00000}"/>
    <cellStyle name="Trial 3 2 3 3 2 2" xfId="41050" xr:uid="{00000000-0005-0000-0000-00006BA00000}"/>
    <cellStyle name="Trial 3 2 3 3 2 3" xfId="41051" xr:uid="{00000000-0005-0000-0000-00006CA00000}"/>
    <cellStyle name="Trial 3 2 3 3 2 4" xfId="41052" xr:uid="{00000000-0005-0000-0000-00006DA00000}"/>
    <cellStyle name="Trial 3 2 3 3 2 5" xfId="41053" xr:uid="{00000000-0005-0000-0000-00006EA00000}"/>
    <cellStyle name="Trial 3 2 3 3 2 6" xfId="41054" xr:uid="{00000000-0005-0000-0000-00006FA00000}"/>
    <cellStyle name="Trial 3 2 3 3 2 7" xfId="41055" xr:uid="{00000000-0005-0000-0000-000070A00000}"/>
    <cellStyle name="Trial 3 2 3 3 3" xfId="41056" xr:uid="{00000000-0005-0000-0000-000071A00000}"/>
    <cellStyle name="Trial 3 2 3 3 3 2" xfId="41057" xr:uid="{00000000-0005-0000-0000-000072A00000}"/>
    <cellStyle name="Trial 3 2 3 3 3 3" xfId="41058" xr:uid="{00000000-0005-0000-0000-000073A00000}"/>
    <cellStyle name="Trial 3 2 3 3 3 4" xfId="41059" xr:uid="{00000000-0005-0000-0000-000074A00000}"/>
    <cellStyle name="Trial 3 2 3 3 3 5" xfId="41060" xr:uid="{00000000-0005-0000-0000-000075A00000}"/>
    <cellStyle name="Trial 3 2 3 3 3 6" xfId="41061" xr:uid="{00000000-0005-0000-0000-000076A00000}"/>
    <cellStyle name="Trial 3 2 3 3 3 7" xfId="41062" xr:uid="{00000000-0005-0000-0000-000077A00000}"/>
    <cellStyle name="Trial 3 2 3 3 4" xfId="41063" xr:uid="{00000000-0005-0000-0000-000078A00000}"/>
    <cellStyle name="Trial 3 2 3 3 4 2" xfId="41064" xr:uid="{00000000-0005-0000-0000-000079A00000}"/>
    <cellStyle name="Trial 3 2 3 3 4 3" xfId="41065" xr:uid="{00000000-0005-0000-0000-00007AA00000}"/>
    <cellStyle name="Trial 3 2 3 3 4 4" xfId="41066" xr:uid="{00000000-0005-0000-0000-00007BA00000}"/>
    <cellStyle name="Trial 3 2 3 3 4 5" xfId="41067" xr:uid="{00000000-0005-0000-0000-00007CA00000}"/>
    <cellStyle name="Trial 3 2 3 3 4 6" xfId="41068" xr:uid="{00000000-0005-0000-0000-00007DA00000}"/>
    <cellStyle name="Trial 3 2 3 3 4 7" xfId="41069" xr:uid="{00000000-0005-0000-0000-00007EA00000}"/>
    <cellStyle name="Trial 3 2 3 3 5" xfId="41070" xr:uid="{00000000-0005-0000-0000-00007FA00000}"/>
    <cellStyle name="Trial 3 2 3 3 6" xfId="41071" xr:uid="{00000000-0005-0000-0000-000080A00000}"/>
    <cellStyle name="Trial 3 2 3 3 7" xfId="41072" xr:uid="{00000000-0005-0000-0000-000081A00000}"/>
    <cellStyle name="Trial 3 2 3 3 8" xfId="41073" xr:uid="{00000000-0005-0000-0000-000082A00000}"/>
    <cellStyle name="Trial 3 2 3 3 9" xfId="41074" xr:uid="{00000000-0005-0000-0000-000083A00000}"/>
    <cellStyle name="Trial 3 2 3 4" xfId="41075" xr:uid="{00000000-0005-0000-0000-000084A00000}"/>
    <cellStyle name="Trial 3 2 3 4 2" xfId="41076" xr:uid="{00000000-0005-0000-0000-000085A00000}"/>
    <cellStyle name="Trial 3 2 3 4 3" xfId="41077" xr:uid="{00000000-0005-0000-0000-000086A00000}"/>
    <cellStyle name="Trial 3 2 3 4 4" xfId="41078" xr:uid="{00000000-0005-0000-0000-000087A00000}"/>
    <cellStyle name="Trial 3 2 3 4 5" xfId="41079" xr:uid="{00000000-0005-0000-0000-000088A00000}"/>
    <cellStyle name="Trial 3 2 3 4 6" xfId="41080" xr:uid="{00000000-0005-0000-0000-000089A00000}"/>
    <cellStyle name="Trial 3 2 3 4 7" xfId="41081" xr:uid="{00000000-0005-0000-0000-00008AA00000}"/>
    <cellStyle name="Trial 3 2 3 5" xfId="41082" xr:uid="{00000000-0005-0000-0000-00008BA00000}"/>
    <cellStyle name="Trial 3 2 3 6" xfId="41083" xr:uid="{00000000-0005-0000-0000-00008CA00000}"/>
    <cellStyle name="Trial 3 2 3 7" xfId="41084" xr:uid="{00000000-0005-0000-0000-00008DA00000}"/>
    <cellStyle name="Trial 3 2 3 8" xfId="41085" xr:uid="{00000000-0005-0000-0000-00008EA00000}"/>
    <cellStyle name="Trial 3 2 3 9" xfId="41086" xr:uid="{00000000-0005-0000-0000-00008FA00000}"/>
    <cellStyle name="Trial 3 2 4" xfId="41087" xr:uid="{00000000-0005-0000-0000-000090A00000}"/>
    <cellStyle name="Trial 3 2 4 10" xfId="41088" xr:uid="{00000000-0005-0000-0000-000091A00000}"/>
    <cellStyle name="Trial 3 2 4 11" xfId="41089" xr:uid="{00000000-0005-0000-0000-000092A00000}"/>
    <cellStyle name="Trial 3 2 4 12" xfId="41090" xr:uid="{00000000-0005-0000-0000-000093A00000}"/>
    <cellStyle name="Trial 3 2 4 2" xfId="41091" xr:uid="{00000000-0005-0000-0000-000094A00000}"/>
    <cellStyle name="Trial 3 2 4 2 2" xfId="41092" xr:uid="{00000000-0005-0000-0000-000095A00000}"/>
    <cellStyle name="Trial 3 2 4 2 3" xfId="41093" xr:uid="{00000000-0005-0000-0000-000096A00000}"/>
    <cellStyle name="Trial 3 2 4 2 4" xfId="41094" xr:uid="{00000000-0005-0000-0000-000097A00000}"/>
    <cellStyle name="Trial 3 2 4 2 5" xfId="41095" xr:uid="{00000000-0005-0000-0000-000098A00000}"/>
    <cellStyle name="Trial 3 2 4 2 6" xfId="41096" xr:uid="{00000000-0005-0000-0000-000099A00000}"/>
    <cellStyle name="Trial 3 2 4 2 7" xfId="41097" xr:uid="{00000000-0005-0000-0000-00009AA00000}"/>
    <cellStyle name="Trial 3 2 4 3" xfId="41098" xr:uid="{00000000-0005-0000-0000-00009BA00000}"/>
    <cellStyle name="Trial 3 2 4 3 2" xfId="41099" xr:uid="{00000000-0005-0000-0000-00009CA00000}"/>
    <cellStyle name="Trial 3 2 4 3 3" xfId="41100" xr:uid="{00000000-0005-0000-0000-00009DA00000}"/>
    <cellStyle name="Trial 3 2 4 3 4" xfId="41101" xr:uid="{00000000-0005-0000-0000-00009EA00000}"/>
    <cellStyle name="Trial 3 2 4 3 5" xfId="41102" xr:uid="{00000000-0005-0000-0000-00009FA00000}"/>
    <cellStyle name="Trial 3 2 4 3 6" xfId="41103" xr:uid="{00000000-0005-0000-0000-0000A0A00000}"/>
    <cellStyle name="Trial 3 2 4 3 7" xfId="41104" xr:uid="{00000000-0005-0000-0000-0000A1A00000}"/>
    <cellStyle name="Trial 3 2 4 4" xfId="41105" xr:uid="{00000000-0005-0000-0000-0000A2A00000}"/>
    <cellStyle name="Trial 3 2 4 4 2" xfId="41106" xr:uid="{00000000-0005-0000-0000-0000A3A00000}"/>
    <cellStyle name="Trial 3 2 4 4 3" xfId="41107" xr:uid="{00000000-0005-0000-0000-0000A4A00000}"/>
    <cellStyle name="Trial 3 2 4 4 4" xfId="41108" xr:uid="{00000000-0005-0000-0000-0000A5A00000}"/>
    <cellStyle name="Trial 3 2 4 4 5" xfId="41109" xr:uid="{00000000-0005-0000-0000-0000A6A00000}"/>
    <cellStyle name="Trial 3 2 4 4 6" xfId="41110" xr:uid="{00000000-0005-0000-0000-0000A7A00000}"/>
    <cellStyle name="Trial 3 2 4 4 7" xfId="41111" xr:uid="{00000000-0005-0000-0000-0000A8A00000}"/>
    <cellStyle name="Trial 3 2 4 5" xfId="41112" xr:uid="{00000000-0005-0000-0000-0000A9A00000}"/>
    <cellStyle name="Trial 3 2 4 5 2" xfId="41113" xr:uid="{00000000-0005-0000-0000-0000AAA00000}"/>
    <cellStyle name="Trial 3 2 4 5 3" xfId="41114" xr:uid="{00000000-0005-0000-0000-0000ABA00000}"/>
    <cellStyle name="Trial 3 2 4 5 4" xfId="41115" xr:uid="{00000000-0005-0000-0000-0000ACA00000}"/>
    <cellStyle name="Trial 3 2 4 5 5" xfId="41116" xr:uid="{00000000-0005-0000-0000-0000ADA00000}"/>
    <cellStyle name="Trial 3 2 4 5 6" xfId="41117" xr:uid="{00000000-0005-0000-0000-0000AEA00000}"/>
    <cellStyle name="Trial 3 2 4 5 7" xfId="41118" xr:uid="{00000000-0005-0000-0000-0000AFA00000}"/>
    <cellStyle name="Trial 3 2 4 6" xfId="41119" xr:uid="{00000000-0005-0000-0000-0000B0A00000}"/>
    <cellStyle name="Trial 3 2 4 7" xfId="41120" xr:uid="{00000000-0005-0000-0000-0000B1A00000}"/>
    <cellStyle name="Trial 3 2 4 8" xfId="41121" xr:uid="{00000000-0005-0000-0000-0000B2A00000}"/>
    <cellStyle name="Trial 3 2 4 9" xfId="41122" xr:uid="{00000000-0005-0000-0000-0000B3A00000}"/>
    <cellStyle name="Trial 3 2 5" xfId="41123" xr:uid="{00000000-0005-0000-0000-0000B4A00000}"/>
    <cellStyle name="Trial 3 2 5 10" xfId="41124" xr:uid="{00000000-0005-0000-0000-0000B5A00000}"/>
    <cellStyle name="Trial 3 2 5 11" xfId="41125" xr:uid="{00000000-0005-0000-0000-0000B6A00000}"/>
    <cellStyle name="Trial 3 2 5 12" xfId="41126" xr:uid="{00000000-0005-0000-0000-0000B7A00000}"/>
    <cellStyle name="Trial 3 2 5 2" xfId="41127" xr:uid="{00000000-0005-0000-0000-0000B8A00000}"/>
    <cellStyle name="Trial 3 2 5 2 2" xfId="41128" xr:uid="{00000000-0005-0000-0000-0000B9A00000}"/>
    <cellStyle name="Trial 3 2 5 2 3" xfId="41129" xr:uid="{00000000-0005-0000-0000-0000BAA00000}"/>
    <cellStyle name="Trial 3 2 5 2 4" xfId="41130" xr:uid="{00000000-0005-0000-0000-0000BBA00000}"/>
    <cellStyle name="Trial 3 2 5 2 5" xfId="41131" xr:uid="{00000000-0005-0000-0000-0000BCA00000}"/>
    <cellStyle name="Trial 3 2 5 2 6" xfId="41132" xr:uid="{00000000-0005-0000-0000-0000BDA00000}"/>
    <cellStyle name="Trial 3 2 5 2 7" xfId="41133" xr:uid="{00000000-0005-0000-0000-0000BEA00000}"/>
    <cellStyle name="Trial 3 2 5 3" xfId="41134" xr:uid="{00000000-0005-0000-0000-0000BFA00000}"/>
    <cellStyle name="Trial 3 2 5 3 2" xfId="41135" xr:uid="{00000000-0005-0000-0000-0000C0A00000}"/>
    <cellStyle name="Trial 3 2 5 3 3" xfId="41136" xr:uid="{00000000-0005-0000-0000-0000C1A00000}"/>
    <cellStyle name="Trial 3 2 5 3 4" xfId="41137" xr:uid="{00000000-0005-0000-0000-0000C2A00000}"/>
    <cellStyle name="Trial 3 2 5 3 5" xfId="41138" xr:uid="{00000000-0005-0000-0000-0000C3A00000}"/>
    <cellStyle name="Trial 3 2 5 3 6" xfId="41139" xr:uid="{00000000-0005-0000-0000-0000C4A00000}"/>
    <cellStyle name="Trial 3 2 5 3 7" xfId="41140" xr:uid="{00000000-0005-0000-0000-0000C5A00000}"/>
    <cellStyle name="Trial 3 2 5 4" xfId="41141" xr:uid="{00000000-0005-0000-0000-0000C6A00000}"/>
    <cellStyle name="Trial 3 2 5 4 2" xfId="41142" xr:uid="{00000000-0005-0000-0000-0000C7A00000}"/>
    <cellStyle name="Trial 3 2 5 4 3" xfId="41143" xr:uid="{00000000-0005-0000-0000-0000C8A00000}"/>
    <cellStyle name="Trial 3 2 5 4 4" xfId="41144" xr:uid="{00000000-0005-0000-0000-0000C9A00000}"/>
    <cellStyle name="Trial 3 2 5 4 5" xfId="41145" xr:uid="{00000000-0005-0000-0000-0000CAA00000}"/>
    <cellStyle name="Trial 3 2 5 4 6" xfId="41146" xr:uid="{00000000-0005-0000-0000-0000CBA00000}"/>
    <cellStyle name="Trial 3 2 5 4 7" xfId="41147" xr:uid="{00000000-0005-0000-0000-0000CCA00000}"/>
    <cellStyle name="Trial 3 2 5 5" xfId="41148" xr:uid="{00000000-0005-0000-0000-0000CDA00000}"/>
    <cellStyle name="Trial 3 2 5 5 2" xfId="41149" xr:uid="{00000000-0005-0000-0000-0000CEA00000}"/>
    <cellStyle name="Trial 3 2 5 5 3" xfId="41150" xr:uid="{00000000-0005-0000-0000-0000CFA00000}"/>
    <cellStyle name="Trial 3 2 5 5 4" xfId="41151" xr:uid="{00000000-0005-0000-0000-0000D0A00000}"/>
    <cellStyle name="Trial 3 2 5 5 5" xfId="41152" xr:uid="{00000000-0005-0000-0000-0000D1A00000}"/>
    <cellStyle name="Trial 3 2 5 5 6" xfId="41153" xr:uid="{00000000-0005-0000-0000-0000D2A00000}"/>
    <cellStyle name="Trial 3 2 5 5 7" xfId="41154" xr:uid="{00000000-0005-0000-0000-0000D3A00000}"/>
    <cellStyle name="Trial 3 2 5 6" xfId="41155" xr:uid="{00000000-0005-0000-0000-0000D4A00000}"/>
    <cellStyle name="Trial 3 2 5 7" xfId="41156" xr:uid="{00000000-0005-0000-0000-0000D5A00000}"/>
    <cellStyle name="Trial 3 2 5 8" xfId="41157" xr:uid="{00000000-0005-0000-0000-0000D6A00000}"/>
    <cellStyle name="Trial 3 2 5 9" xfId="41158" xr:uid="{00000000-0005-0000-0000-0000D7A00000}"/>
    <cellStyle name="Trial 3 2 6" xfId="41159" xr:uid="{00000000-0005-0000-0000-0000D8A00000}"/>
    <cellStyle name="Trial 3 2 6 2" xfId="41160" xr:uid="{00000000-0005-0000-0000-0000D9A00000}"/>
    <cellStyle name="Trial 3 2 6 3" xfId="41161" xr:uid="{00000000-0005-0000-0000-0000DAA00000}"/>
    <cellStyle name="Trial 3 2 6 4" xfId="41162" xr:uid="{00000000-0005-0000-0000-0000DBA00000}"/>
    <cellStyle name="Trial 3 2 6 5" xfId="41163" xr:uid="{00000000-0005-0000-0000-0000DCA00000}"/>
    <cellStyle name="Trial 3 2 6 6" xfId="41164" xr:uid="{00000000-0005-0000-0000-0000DDA00000}"/>
    <cellStyle name="Trial 3 2 6 7" xfId="41165" xr:uid="{00000000-0005-0000-0000-0000DEA00000}"/>
    <cellStyle name="Trial 3 2 7" xfId="41166" xr:uid="{00000000-0005-0000-0000-0000DFA00000}"/>
    <cellStyle name="Trial 3 2 7 2" xfId="41167" xr:uid="{00000000-0005-0000-0000-0000E0A00000}"/>
    <cellStyle name="Trial 3 2 7 3" xfId="41168" xr:uid="{00000000-0005-0000-0000-0000E1A00000}"/>
    <cellStyle name="Trial 3 2 7 4" xfId="41169" xr:uid="{00000000-0005-0000-0000-0000E2A00000}"/>
    <cellStyle name="Trial 3 2 7 5" xfId="41170" xr:uid="{00000000-0005-0000-0000-0000E3A00000}"/>
    <cellStyle name="Trial 3 2 7 6" xfId="41171" xr:uid="{00000000-0005-0000-0000-0000E4A00000}"/>
    <cellStyle name="Trial 3 2 7 7" xfId="41172" xr:uid="{00000000-0005-0000-0000-0000E5A00000}"/>
    <cellStyle name="Trial 3 2 8" xfId="41173" xr:uid="{00000000-0005-0000-0000-0000E6A00000}"/>
    <cellStyle name="Trial 3 2 8 2" xfId="41174" xr:uid="{00000000-0005-0000-0000-0000E7A00000}"/>
    <cellStyle name="Trial 3 2 8 3" xfId="41175" xr:uid="{00000000-0005-0000-0000-0000E8A00000}"/>
    <cellStyle name="Trial 3 2 8 4" xfId="41176" xr:uid="{00000000-0005-0000-0000-0000E9A00000}"/>
    <cellStyle name="Trial 3 2 8 5" xfId="41177" xr:uid="{00000000-0005-0000-0000-0000EAA00000}"/>
    <cellStyle name="Trial 3 2 8 6" xfId="41178" xr:uid="{00000000-0005-0000-0000-0000EBA00000}"/>
    <cellStyle name="Trial 3 2 8 7" xfId="41179" xr:uid="{00000000-0005-0000-0000-0000ECA00000}"/>
    <cellStyle name="Trial 3 2 9" xfId="41180" xr:uid="{00000000-0005-0000-0000-0000EDA00000}"/>
    <cellStyle name="Trial 3 2 9 2" xfId="41181" xr:uid="{00000000-0005-0000-0000-0000EEA00000}"/>
    <cellStyle name="Trial 3 2 9 3" xfId="41182" xr:uid="{00000000-0005-0000-0000-0000EFA00000}"/>
    <cellStyle name="Trial 3 2 9 4" xfId="41183" xr:uid="{00000000-0005-0000-0000-0000F0A00000}"/>
    <cellStyle name="Trial 3 2 9 5" xfId="41184" xr:uid="{00000000-0005-0000-0000-0000F1A00000}"/>
    <cellStyle name="Trial 3 2 9 6" xfId="41185" xr:uid="{00000000-0005-0000-0000-0000F2A00000}"/>
    <cellStyle name="Trial 3 2 9 7" xfId="41186" xr:uid="{00000000-0005-0000-0000-0000F3A00000}"/>
    <cellStyle name="Trial 3 20" xfId="41187" xr:uid="{00000000-0005-0000-0000-0000F4A00000}"/>
    <cellStyle name="Trial 3 21" xfId="41188" xr:uid="{00000000-0005-0000-0000-0000F5A00000}"/>
    <cellStyle name="Trial 3 22" xfId="41189" xr:uid="{00000000-0005-0000-0000-0000F6A00000}"/>
    <cellStyle name="Trial 3 23" xfId="41190" xr:uid="{00000000-0005-0000-0000-0000F7A00000}"/>
    <cellStyle name="Trial 3 3" xfId="41191" xr:uid="{00000000-0005-0000-0000-0000F8A00000}"/>
    <cellStyle name="Trial 3 3 10" xfId="41192" xr:uid="{00000000-0005-0000-0000-0000F9A00000}"/>
    <cellStyle name="Trial 3 3 10 2" xfId="41193" xr:uid="{00000000-0005-0000-0000-0000FAA00000}"/>
    <cellStyle name="Trial 3 3 10 3" xfId="41194" xr:uid="{00000000-0005-0000-0000-0000FBA00000}"/>
    <cellStyle name="Trial 3 3 10 4" xfId="41195" xr:uid="{00000000-0005-0000-0000-0000FCA00000}"/>
    <cellStyle name="Trial 3 3 10 5" xfId="41196" xr:uid="{00000000-0005-0000-0000-0000FDA00000}"/>
    <cellStyle name="Trial 3 3 10 6" xfId="41197" xr:uid="{00000000-0005-0000-0000-0000FEA00000}"/>
    <cellStyle name="Trial 3 3 10 7" xfId="41198" xr:uid="{00000000-0005-0000-0000-0000FFA00000}"/>
    <cellStyle name="Trial 3 3 11" xfId="41199" xr:uid="{00000000-0005-0000-0000-000000A10000}"/>
    <cellStyle name="Trial 3 3 11 2" xfId="41200" xr:uid="{00000000-0005-0000-0000-000001A10000}"/>
    <cellStyle name="Trial 3 3 11 3" xfId="41201" xr:uid="{00000000-0005-0000-0000-000002A10000}"/>
    <cellStyle name="Trial 3 3 11 4" xfId="41202" xr:uid="{00000000-0005-0000-0000-000003A10000}"/>
    <cellStyle name="Trial 3 3 11 5" xfId="41203" xr:uid="{00000000-0005-0000-0000-000004A10000}"/>
    <cellStyle name="Trial 3 3 11 6" xfId="41204" xr:uid="{00000000-0005-0000-0000-000005A10000}"/>
    <cellStyle name="Trial 3 3 11 7" xfId="41205" xr:uid="{00000000-0005-0000-0000-000006A10000}"/>
    <cellStyle name="Trial 3 3 12" xfId="41206" xr:uid="{00000000-0005-0000-0000-000007A10000}"/>
    <cellStyle name="Trial 3 3 13" xfId="41207" xr:uid="{00000000-0005-0000-0000-000008A10000}"/>
    <cellStyle name="Trial 3 3 14" xfId="41208" xr:uid="{00000000-0005-0000-0000-000009A10000}"/>
    <cellStyle name="Trial 3 3 15" xfId="41209" xr:uid="{00000000-0005-0000-0000-00000AA10000}"/>
    <cellStyle name="Trial 3 3 16" xfId="41210" xr:uid="{00000000-0005-0000-0000-00000BA10000}"/>
    <cellStyle name="Trial 3 3 17" xfId="41211" xr:uid="{00000000-0005-0000-0000-00000CA10000}"/>
    <cellStyle name="Trial 3 3 18" xfId="41212" xr:uid="{00000000-0005-0000-0000-00000DA10000}"/>
    <cellStyle name="Trial 3 3 2" xfId="41213" xr:uid="{00000000-0005-0000-0000-00000EA10000}"/>
    <cellStyle name="Trial 3 3 2 10" xfId="41214" xr:uid="{00000000-0005-0000-0000-00000FA10000}"/>
    <cellStyle name="Trial 3 3 2 11" xfId="41215" xr:uid="{00000000-0005-0000-0000-000010A10000}"/>
    <cellStyle name="Trial 3 3 2 12" xfId="41216" xr:uid="{00000000-0005-0000-0000-000011A10000}"/>
    <cellStyle name="Trial 3 3 2 13" xfId="41217" xr:uid="{00000000-0005-0000-0000-000012A10000}"/>
    <cellStyle name="Trial 3 3 2 14" xfId="41218" xr:uid="{00000000-0005-0000-0000-000013A10000}"/>
    <cellStyle name="Trial 3 3 2 2" xfId="41219" xr:uid="{00000000-0005-0000-0000-000014A10000}"/>
    <cellStyle name="Trial 3 3 2 2 10" xfId="41220" xr:uid="{00000000-0005-0000-0000-000015A10000}"/>
    <cellStyle name="Trial 3 3 2 2 11" xfId="41221" xr:uid="{00000000-0005-0000-0000-000016A10000}"/>
    <cellStyle name="Trial 3 3 2 2 12" xfId="41222" xr:uid="{00000000-0005-0000-0000-000017A10000}"/>
    <cellStyle name="Trial 3 3 2 2 13" xfId="41223" xr:uid="{00000000-0005-0000-0000-000018A10000}"/>
    <cellStyle name="Trial 3 3 2 2 2" xfId="41224" xr:uid="{00000000-0005-0000-0000-000019A10000}"/>
    <cellStyle name="Trial 3 3 2 2 2 10" xfId="41225" xr:uid="{00000000-0005-0000-0000-00001AA10000}"/>
    <cellStyle name="Trial 3 3 2 2 2 11" xfId="41226" xr:uid="{00000000-0005-0000-0000-00001BA10000}"/>
    <cellStyle name="Trial 3 3 2 2 2 12" xfId="41227" xr:uid="{00000000-0005-0000-0000-00001CA10000}"/>
    <cellStyle name="Trial 3 3 2 2 2 2" xfId="41228" xr:uid="{00000000-0005-0000-0000-00001DA10000}"/>
    <cellStyle name="Trial 3 3 2 2 2 2 2" xfId="41229" xr:uid="{00000000-0005-0000-0000-00001EA10000}"/>
    <cellStyle name="Trial 3 3 2 2 2 2 3" xfId="41230" xr:uid="{00000000-0005-0000-0000-00001FA10000}"/>
    <cellStyle name="Trial 3 3 2 2 2 2 4" xfId="41231" xr:uid="{00000000-0005-0000-0000-000020A10000}"/>
    <cellStyle name="Trial 3 3 2 2 2 2 5" xfId="41232" xr:uid="{00000000-0005-0000-0000-000021A10000}"/>
    <cellStyle name="Trial 3 3 2 2 2 2 6" xfId="41233" xr:uid="{00000000-0005-0000-0000-000022A10000}"/>
    <cellStyle name="Trial 3 3 2 2 2 2 7" xfId="41234" xr:uid="{00000000-0005-0000-0000-000023A10000}"/>
    <cellStyle name="Trial 3 3 2 2 2 3" xfId="41235" xr:uid="{00000000-0005-0000-0000-000024A10000}"/>
    <cellStyle name="Trial 3 3 2 2 2 3 2" xfId="41236" xr:uid="{00000000-0005-0000-0000-000025A10000}"/>
    <cellStyle name="Trial 3 3 2 2 2 3 3" xfId="41237" xr:uid="{00000000-0005-0000-0000-000026A10000}"/>
    <cellStyle name="Trial 3 3 2 2 2 3 4" xfId="41238" xr:uid="{00000000-0005-0000-0000-000027A10000}"/>
    <cellStyle name="Trial 3 3 2 2 2 3 5" xfId="41239" xr:uid="{00000000-0005-0000-0000-000028A10000}"/>
    <cellStyle name="Trial 3 3 2 2 2 3 6" xfId="41240" xr:uid="{00000000-0005-0000-0000-000029A10000}"/>
    <cellStyle name="Trial 3 3 2 2 2 3 7" xfId="41241" xr:uid="{00000000-0005-0000-0000-00002AA10000}"/>
    <cellStyle name="Trial 3 3 2 2 2 4" xfId="41242" xr:uid="{00000000-0005-0000-0000-00002BA10000}"/>
    <cellStyle name="Trial 3 3 2 2 2 4 2" xfId="41243" xr:uid="{00000000-0005-0000-0000-00002CA10000}"/>
    <cellStyle name="Trial 3 3 2 2 2 4 3" xfId="41244" xr:uid="{00000000-0005-0000-0000-00002DA10000}"/>
    <cellStyle name="Trial 3 3 2 2 2 4 4" xfId="41245" xr:uid="{00000000-0005-0000-0000-00002EA10000}"/>
    <cellStyle name="Trial 3 3 2 2 2 4 5" xfId="41246" xr:uid="{00000000-0005-0000-0000-00002FA10000}"/>
    <cellStyle name="Trial 3 3 2 2 2 4 6" xfId="41247" xr:uid="{00000000-0005-0000-0000-000030A10000}"/>
    <cellStyle name="Trial 3 3 2 2 2 4 7" xfId="41248" xr:uid="{00000000-0005-0000-0000-000031A10000}"/>
    <cellStyle name="Trial 3 3 2 2 2 5" xfId="41249" xr:uid="{00000000-0005-0000-0000-000032A10000}"/>
    <cellStyle name="Trial 3 3 2 2 2 5 2" xfId="41250" xr:uid="{00000000-0005-0000-0000-000033A10000}"/>
    <cellStyle name="Trial 3 3 2 2 2 5 3" xfId="41251" xr:uid="{00000000-0005-0000-0000-000034A10000}"/>
    <cellStyle name="Trial 3 3 2 2 2 5 4" xfId="41252" xr:uid="{00000000-0005-0000-0000-000035A10000}"/>
    <cellStyle name="Trial 3 3 2 2 2 5 5" xfId="41253" xr:uid="{00000000-0005-0000-0000-000036A10000}"/>
    <cellStyle name="Trial 3 3 2 2 2 5 6" xfId="41254" xr:uid="{00000000-0005-0000-0000-000037A10000}"/>
    <cellStyle name="Trial 3 3 2 2 2 5 7" xfId="41255" xr:uid="{00000000-0005-0000-0000-000038A10000}"/>
    <cellStyle name="Trial 3 3 2 2 2 6" xfId="41256" xr:uid="{00000000-0005-0000-0000-000039A10000}"/>
    <cellStyle name="Trial 3 3 2 2 2 7" xfId="41257" xr:uid="{00000000-0005-0000-0000-00003AA10000}"/>
    <cellStyle name="Trial 3 3 2 2 2 8" xfId="41258" xr:uid="{00000000-0005-0000-0000-00003BA10000}"/>
    <cellStyle name="Trial 3 3 2 2 2 9" xfId="41259" xr:uid="{00000000-0005-0000-0000-00003CA10000}"/>
    <cellStyle name="Trial 3 3 2 2 3" xfId="41260" xr:uid="{00000000-0005-0000-0000-00003DA10000}"/>
    <cellStyle name="Trial 3 3 2 2 3 10" xfId="41261" xr:uid="{00000000-0005-0000-0000-00003EA10000}"/>
    <cellStyle name="Trial 3 3 2 2 3 2" xfId="41262" xr:uid="{00000000-0005-0000-0000-00003FA10000}"/>
    <cellStyle name="Trial 3 3 2 2 3 2 2" xfId="41263" xr:uid="{00000000-0005-0000-0000-000040A10000}"/>
    <cellStyle name="Trial 3 3 2 2 3 2 3" xfId="41264" xr:uid="{00000000-0005-0000-0000-000041A10000}"/>
    <cellStyle name="Trial 3 3 2 2 3 2 4" xfId="41265" xr:uid="{00000000-0005-0000-0000-000042A10000}"/>
    <cellStyle name="Trial 3 3 2 2 3 2 5" xfId="41266" xr:uid="{00000000-0005-0000-0000-000043A10000}"/>
    <cellStyle name="Trial 3 3 2 2 3 2 6" xfId="41267" xr:uid="{00000000-0005-0000-0000-000044A10000}"/>
    <cellStyle name="Trial 3 3 2 2 3 2 7" xfId="41268" xr:uid="{00000000-0005-0000-0000-000045A10000}"/>
    <cellStyle name="Trial 3 3 2 2 3 3" xfId="41269" xr:uid="{00000000-0005-0000-0000-000046A10000}"/>
    <cellStyle name="Trial 3 3 2 2 3 3 2" xfId="41270" xr:uid="{00000000-0005-0000-0000-000047A10000}"/>
    <cellStyle name="Trial 3 3 2 2 3 3 3" xfId="41271" xr:uid="{00000000-0005-0000-0000-000048A10000}"/>
    <cellStyle name="Trial 3 3 2 2 3 3 4" xfId="41272" xr:uid="{00000000-0005-0000-0000-000049A10000}"/>
    <cellStyle name="Trial 3 3 2 2 3 3 5" xfId="41273" xr:uid="{00000000-0005-0000-0000-00004AA10000}"/>
    <cellStyle name="Trial 3 3 2 2 3 3 6" xfId="41274" xr:uid="{00000000-0005-0000-0000-00004BA10000}"/>
    <cellStyle name="Trial 3 3 2 2 3 3 7" xfId="41275" xr:uid="{00000000-0005-0000-0000-00004CA10000}"/>
    <cellStyle name="Trial 3 3 2 2 3 4" xfId="41276" xr:uid="{00000000-0005-0000-0000-00004DA10000}"/>
    <cellStyle name="Trial 3 3 2 2 3 4 2" xfId="41277" xr:uid="{00000000-0005-0000-0000-00004EA10000}"/>
    <cellStyle name="Trial 3 3 2 2 3 4 3" xfId="41278" xr:uid="{00000000-0005-0000-0000-00004FA10000}"/>
    <cellStyle name="Trial 3 3 2 2 3 4 4" xfId="41279" xr:uid="{00000000-0005-0000-0000-000050A10000}"/>
    <cellStyle name="Trial 3 3 2 2 3 4 5" xfId="41280" xr:uid="{00000000-0005-0000-0000-000051A10000}"/>
    <cellStyle name="Trial 3 3 2 2 3 4 6" xfId="41281" xr:uid="{00000000-0005-0000-0000-000052A10000}"/>
    <cellStyle name="Trial 3 3 2 2 3 4 7" xfId="41282" xr:uid="{00000000-0005-0000-0000-000053A10000}"/>
    <cellStyle name="Trial 3 3 2 2 3 5" xfId="41283" xr:uid="{00000000-0005-0000-0000-000054A10000}"/>
    <cellStyle name="Trial 3 3 2 2 3 6" xfId="41284" xr:uid="{00000000-0005-0000-0000-000055A10000}"/>
    <cellStyle name="Trial 3 3 2 2 3 7" xfId="41285" xr:uid="{00000000-0005-0000-0000-000056A10000}"/>
    <cellStyle name="Trial 3 3 2 2 3 8" xfId="41286" xr:uid="{00000000-0005-0000-0000-000057A10000}"/>
    <cellStyle name="Trial 3 3 2 2 3 9" xfId="41287" xr:uid="{00000000-0005-0000-0000-000058A10000}"/>
    <cellStyle name="Trial 3 3 2 2 4" xfId="41288" xr:uid="{00000000-0005-0000-0000-000059A10000}"/>
    <cellStyle name="Trial 3 3 2 2 4 2" xfId="41289" xr:uid="{00000000-0005-0000-0000-00005AA10000}"/>
    <cellStyle name="Trial 3 3 2 2 4 3" xfId="41290" xr:uid="{00000000-0005-0000-0000-00005BA10000}"/>
    <cellStyle name="Trial 3 3 2 2 4 4" xfId="41291" xr:uid="{00000000-0005-0000-0000-00005CA10000}"/>
    <cellStyle name="Trial 3 3 2 2 4 5" xfId="41292" xr:uid="{00000000-0005-0000-0000-00005DA10000}"/>
    <cellStyle name="Trial 3 3 2 2 4 6" xfId="41293" xr:uid="{00000000-0005-0000-0000-00005EA10000}"/>
    <cellStyle name="Trial 3 3 2 2 4 7" xfId="41294" xr:uid="{00000000-0005-0000-0000-00005FA10000}"/>
    <cellStyle name="Trial 3 3 2 2 5" xfId="41295" xr:uid="{00000000-0005-0000-0000-000060A10000}"/>
    <cellStyle name="Trial 3 3 2 2 5 2" xfId="41296" xr:uid="{00000000-0005-0000-0000-000061A10000}"/>
    <cellStyle name="Trial 3 3 2 2 5 3" xfId="41297" xr:uid="{00000000-0005-0000-0000-000062A10000}"/>
    <cellStyle name="Trial 3 3 2 2 5 4" xfId="41298" xr:uid="{00000000-0005-0000-0000-000063A10000}"/>
    <cellStyle name="Trial 3 3 2 2 5 5" xfId="41299" xr:uid="{00000000-0005-0000-0000-000064A10000}"/>
    <cellStyle name="Trial 3 3 2 2 5 6" xfId="41300" xr:uid="{00000000-0005-0000-0000-000065A10000}"/>
    <cellStyle name="Trial 3 3 2 2 5 7" xfId="41301" xr:uid="{00000000-0005-0000-0000-000066A10000}"/>
    <cellStyle name="Trial 3 3 2 2 6" xfId="41302" xr:uid="{00000000-0005-0000-0000-000067A10000}"/>
    <cellStyle name="Trial 3 3 2 2 6 2" xfId="41303" xr:uid="{00000000-0005-0000-0000-000068A10000}"/>
    <cellStyle name="Trial 3 3 2 2 6 3" xfId="41304" xr:uid="{00000000-0005-0000-0000-000069A10000}"/>
    <cellStyle name="Trial 3 3 2 2 6 4" xfId="41305" xr:uid="{00000000-0005-0000-0000-00006AA10000}"/>
    <cellStyle name="Trial 3 3 2 2 6 5" xfId="41306" xr:uid="{00000000-0005-0000-0000-00006BA10000}"/>
    <cellStyle name="Trial 3 3 2 2 6 6" xfId="41307" xr:uid="{00000000-0005-0000-0000-00006CA10000}"/>
    <cellStyle name="Trial 3 3 2 2 6 7" xfId="41308" xr:uid="{00000000-0005-0000-0000-00006DA10000}"/>
    <cellStyle name="Trial 3 3 2 2 7" xfId="41309" xr:uid="{00000000-0005-0000-0000-00006EA10000}"/>
    <cellStyle name="Trial 3 3 2 2 8" xfId="41310" xr:uid="{00000000-0005-0000-0000-00006FA10000}"/>
    <cellStyle name="Trial 3 3 2 2 9" xfId="41311" xr:uid="{00000000-0005-0000-0000-000070A10000}"/>
    <cellStyle name="Trial 3 3 2 3" xfId="41312" xr:uid="{00000000-0005-0000-0000-000071A10000}"/>
    <cellStyle name="Trial 3 3 2 3 10" xfId="41313" xr:uid="{00000000-0005-0000-0000-000072A10000}"/>
    <cellStyle name="Trial 3 3 2 3 11" xfId="41314" xr:uid="{00000000-0005-0000-0000-000073A10000}"/>
    <cellStyle name="Trial 3 3 2 3 12" xfId="41315" xr:uid="{00000000-0005-0000-0000-000074A10000}"/>
    <cellStyle name="Trial 3 3 2 3 2" xfId="41316" xr:uid="{00000000-0005-0000-0000-000075A10000}"/>
    <cellStyle name="Trial 3 3 2 3 2 2" xfId="41317" xr:uid="{00000000-0005-0000-0000-000076A10000}"/>
    <cellStyle name="Trial 3 3 2 3 2 3" xfId="41318" xr:uid="{00000000-0005-0000-0000-000077A10000}"/>
    <cellStyle name="Trial 3 3 2 3 2 4" xfId="41319" xr:uid="{00000000-0005-0000-0000-000078A10000}"/>
    <cellStyle name="Trial 3 3 2 3 2 5" xfId="41320" xr:uid="{00000000-0005-0000-0000-000079A10000}"/>
    <cellStyle name="Trial 3 3 2 3 2 6" xfId="41321" xr:uid="{00000000-0005-0000-0000-00007AA10000}"/>
    <cellStyle name="Trial 3 3 2 3 2 7" xfId="41322" xr:uid="{00000000-0005-0000-0000-00007BA10000}"/>
    <cellStyle name="Trial 3 3 2 3 3" xfId="41323" xr:uid="{00000000-0005-0000-0000-00007CA10000}"/>
    <cellStyle name="Trial 3 3 2 3 3 2" xfId="41324" xr:uid="{00000000-0005-0000-0000-00007DA10000}"/>
    <cellStyle name="Trial 3 3 2 3 3 3" xfId="41325" xr:uid="{00000000-0005-0000-0000-00007EA10000}"/>
    <cellStyle name="Trial 3 3 2 3 3 4" xfId="41326" xr:uid="{00000000-0005-0000-0000-00007FA10000}"/>
    <cellStyle name="Trial 3 3 2 3 3 5" xfId="41327" xr:uid="{00000000-0005-0000-0000-000080A10000}"/>
    <cellStyle name="Trial 3 3 2 3 3 6" xfId="41328" xr:uid="{00000000-0005-0000-0000-000081A10000}"/>
    <cellStyle name="Trial 3 3 2 3 3 7" xfId="41329" xr:uid="{00000000-0005-0000-0000-000082A10000}"/>
    <cellStyle name="Trial 3 3 2 3 4" xfId="41330" xr:uid="{00000000-0005-0000-0000-000083A10000}"/>
    <cellStyle name="Trial 3 3 2 3 4 2" xfId="41331" xr:uid="{00000000-0005-0000-0000-000084A10000}"/>
    <cellStyle name="Trial 3 3 2 3 4 3" xfId="41332" xr:uid="{00000000-0005-0000-0000-000085A10000}"/>
    <cellStyle name="Trial 3 3 2 3 4 4" xfId="41333" xr:uid="{00000000-0005-0000-0000-000086A10000}"/>
    <cellStyle name="Trial 3 3 2 3 4 5" xfId="41334" xr:uid="{00000000-0005-0000-0000-000087A10000}"/>
    <cellStyle name="Trial 3 3 2 3 4 6" xfId="41335" xr:uid="{00000000-0005-0000-0000-000088A10000}"/>
    <cellStyle name="Trial 3 3 2 3 4 7" xfId="41336" xr:uid="{00000000-0005-0000-0000-000089A10000}"/>
    <cellStyle name="Trial 3 3 2 3 5" xfId="41337" xr:uid="{00000000-0005-0000-0000-00008AA10000}"/>
    <cellStyle name="Trial 3 3 2 3 5 2" xfId="41338" xr:uid="{00000000-0005-0000-0000-00008BA10000}"/>
    <cellStyle name="Trial 3 3 2 3 5 3" xfId="41339" xr:uid="{00000000-0005-0000-0000-00008CA10000}"/>
    <cellStyle name="Trial 3 3 2 3 5 4" xfId="41340" xr:uid="{00000000-0005-0000-0000-00008DA10000}"/>
    <cellStyle name="Trial 3 3 2 3 5 5" xfId="41341" xr:uid="{00000000-0005-0000-0000-00008EA10000}"/>
    <cellStyle name="Trial 3 3 2 3 5 6" xfId="41342" xr:uid="{00000000-0005-0000-0000-00008FA10000}"/>
    <cellStyle name="Trial 3 3 2 3 5 7" xfId="41343" xr:uid="{00000000-0005-0000-0000-000090A10000}"/>
    <cellStyle name="Trial 3 3 2 3 6" xfId="41344" xr:uid="{00000000-0005-0000-0000-000091A10000}"/>
    <cellStyle name="Trial 3 3 2 3 7" xfId="41345" xr:uid="{00000000-0005-0000-0000-000092A10000}"/>
    <cellStyle name="Trial 3 3 2 3 8" xfId="41346" xr:uid="{00000000-0005-0000-0000-000093A10000}"/>
    <cellStyle name="Trial 3 3 2 3 9" xfId="41347" xr:uid="{00000000-0005-0000-0000-000094A10000}"/>
    <cellStyle name="Trial 3 3 2 4" xfId="41348" xr:uid="{00000000-0005-0000-0000-000095A10000}"/>
    <cellStyle name="Trial 3 3 2 4 10" xfId="41349" xr:uid="{00000000-0005-0000-0000-000096A10000}"/>
    <cellStyle name="Trial 3 3 2 4 11" xfId="41350" xr:uid="{00000000-0005-0000-0000-000097A10000}"/>
    <cellStyle name="Trial 3 3 2 4 2" xfId="41351" xr:uid="{00000000-0005-0000-0000-000098A10000}"/>
    <cellStyle name="Trial 3 3 2 4 2 2" xfId="41352" xr:uid="{00000000-0005-0000-0000-000099A10000}"/>
    <cellStyle name="Trial 3 3 2 4 2 3" xfId="41353" xr:uid="{00000000-0005-0000-0000-00009AA10000}"/>
    <cellStyle name="Trial 3 3 2 4 2 4" xfId="41354" xr:uid="{00000000-0005-0000-0000-00009BA10000}"/>
    <cellStyle name="Trial 3 3 2 4 2 5" xfId="41355" xr:uid="{00000000-0005-0000-0000-00009CA10000}"/>
    <cellStyle name="Trial 3 3 2 4 2 6" xfId="41356" xr:uid="{00000000-0005-0000-0000-00009DA10000}"/>
    <cellStyle name="Trial 3 3 2 4 2 7" xfId="41357" xr:uid="{00000000-0005-0000-0000-00009EA10000}"/>
    <cellStyle name="Trial 3 3 2 4 3" xfId="41358" xr:uid="{00000000-0005-0000-0000-00009FA10000}"/>
    <cellStyle name="Trial 3 3 2 4 3 2" xfId="41359" xr:uid="{00000000-0005-0000-0000-0000A0A10000}"/>
    <cellStyle name="Trial 3 3 2 4 3 3" xfId="41360" xr:uid="{00000000-0005-0000-0000-0000A1A10000}"/>
    <cellStyle name="Trial 3 3 2 4 3 4" xfId="41361" xr:uid="{00000000-0005-0000-0000-0000A2A10000}"/>
    <cellStyle name="Trial 3 3 2 4 3 5" xfId="41362" xr:uid="{00000000-0005-0000-0000-0000A3A10000}"/>
    <cellStyle name="Trial 3 3 2 4 3 6" xfId="41363" xr:uid="{00000000-0005-0000-0000-0000A4A10000}"/>
    <cellStyle name="Trial 3 3 2 4 3 7" xfId="41364" xr:uid="{00000000-0005-0000-0000-0000A5A10000}"/>
    <cellStyle name="Trial 3 3 2 4 4" xfId="41365" xr:uid="{00000000-0005-0000-0000-0000A6A10000}"/>
    <cellStyle name="Trial 3 3 2 4 4 2" xfId="41366" xr:uid="{00000000-0005-0000-0000-0000A7A10000}"/>
    <cellStyle name="Trial 3 3 2 4 4 3" xfId="41367" xr:uid="{00000000-0005-0000-0000-0000A8A10000}"/>
    <cellStyle name="Trial 3 3 2 4 4 4" xfId="41368" xr:uid="{00000000-0005-0000-0000-0000A9A10000}"/>
    <cellStyle name="Trial 3 3 2 4 4 5" xfId="41369" xr:uid="{00000000-0005-0000-0000-0000AAA10000}"/>
    <cellStyle name="Trial 3 3 2 4 4 6" xfId="41370" xr:uid="{00000000-0005-0000-0000-0000ABA10000}"/>
    <cellStyle name="Trial 3 3 2 4 4 7" xfId="41371" xr:uid="{00000000-0005-0000-0000-0000ACA10000}"/>
    <cellStyle name="Trial 3 3 2 4 5" xfId="41372" xr:uid="{00000000-0005-0000-0000-0000ADA10000}"/>
    <cellStyle name="Trial 3 3 2 4 6" xfId="41373" xr:uid="{00000000-0005-0000-0000-0000AEA10000}"/>
    <cellStyle name="Trial 3 3 2 4 7" xfId="41374" xr:uid="{00000000-0005-0000-0000-0000AFA10000}"/>
    <cellStyle name="Trial 3 3 2 4 8" xfId="41375" xr:uid="{00000000-0005-0000-0000-0000B0A10000}"/>
    <cellStyle name="Trial 3 3 2 4 9" xfId="41376" xr:uid="{00000000-0005-0000-0000-0000B1A10000}"/>
    <cellStyle name="Trial 3 3 2 5" xfId="41377" xr:uid="{00000000-0005-0000-0000-0000B2A10000}"/>
    <cellStyle name="Trial 3 3 2 5 2" xfId="41378" xr:uid="{00000000-0005-0000-0000-0000B3A10000}"/>
    <cellStyle name="Trial 3 3 2 5 3" xfId="41379" xr:uid="{00000000-0005-0000-0000-0000B4A10000}"/>
    <cellStyle name="Trial 3 3 2 5 4" xfId="41380" xr:uid="{00000000-0005-0000-0000-0000B5A10000}"/>
    <cellStyle name="Trial 3 3 2 5 5" xfId="41381" xr:uid="{00000000-0005-0000-0000-0000B6A10000}"/>
    <cellStyle name="Trial 3 3 2 5 6" xfId="41382" xr:uid="{00000000-0005-0000-0000-0000B7A10000}"/>
    <cellStyle name="Trial 3 3 2 5 7" xfId="41383" xr:uid="{00000000-0005-0000-0000-0000B8A10000}"/>
    <cellStyle name="Trial 3 3 2 5 8" xfId="41384" xr:uid="{00000000-0005-0000-0000-0000B9A10000}"/>
    <cellStyle name="Trial 3 3 2 6" xfId="41385" xr:uid="{00000000-0005-0000-0000-0000BAA10000}"/>
    <cellStyle name="Trial 3 3 2 6 2" xfId="41386" xr:uid="{00000000-0005-0000-0000-0000BBA10000}"/>
    <cellStyle name="Trial 3 3 2 6 3" xfId="41387" xr:uid="{00000000-0005-0000-0000-0000BCA10000}"/>
    <cellStyle name="Trial 3 3 2 6 4" xfId="41388" xr:uid="{00000000-0005-0000-0000-0000BDA10000}"/>
    <cellStyle name="Trial 3 3 2 6 5" xfId="41389" xr:uid="{00000000-0005-0000-0000-0000BEA10000}"/>
    <cellStyle name="Trial 3 3 2 6 6" xfId="41390" xr:uid="{00000000-0005-0000-0000-0000BFA10000}"/>
    <cellStyle name="Trial 3 3 2 6 7" xfId="41391" xr:uid="{00000000-0005-0000-0000-0000C0A10000}"/>
    <cellStyle name="Trial 3 3 2 7" xfId="41392" xr:uid="{00000000-0005-0000-0000-0000C1A10000}"/>
    <cellStyle name="Trial 3 3 2 7 2" xfId="41393" xr:uid="{00000000-0005-0000-0000-0000C2A10000}"/>
    <cellStyle name="Trial 3 3 2 7 3" xfId="41394" xr:uid="{00000000-0005-0000-0000-0000C3A10000}"/>
    <cellStyle name="Trial 3 3 2 7 4" xfId="41395" xr:uid="{00000000-0005-0000-0000-0000C4A10000}"/>
    <cellStyle name="Trial 3 3 2 7 5" xfId="41396" xr:uid="{00000000-0005-0000-0000-0000C5A10000}"/>
    <cellStyle name="Trial 3 3 2 7 6" xfId="41397" xr:uid="{00000000-0005-0000-0000-0000C6A10000}"/>
    <cellStyle name="Trial 3 3 2 7 7" xfId="41398" xr:uid="{00000000-0005-0000-0000-0000C7A10000}"/>
    <cellStyle name="Trial 3 3 2 8" xfId="41399" xr:uid="{00000000-0005-0000-0000-0000C8A10000}"/>
    <cellStyle name="Trial 3 3 2 9" xfId="41400" xr:uid="{00000000-0005-0000-0000-0000C9A10000}"/>
    <cellStyle name="Trial 3 3 3" xfId="41401" xr:uid="{00000000-0005-0000-0000-0000CAA10000}"/>
    <cellStyle name="Trial 3 3 3 10" xfId="41402" xr:uid="{00000000-0005-0000-0000-0000CBA10000}"/>
    <cellStyle name="Trial 3 3 3 11" xfId="41403" xr:uid="{00000000-0005-0000-0000-0000CCA10000}"/>
    <cellStyle name="Trial 3 3 3 12" xfId="41404" xr:uid="{00000000-0005-0000-0000-0000CDA10000}"/>
    <cellStyle name="Trial 3 3 3 2" xfId="41405" xr:uid="{00000000-0005-0000-0000-0000CEA10000}"/>
    <cellStyle name="Trial 3 3 3 2 2" xfId="41406" xr:uid="{00000000-0005-0000-0000-0000CFA10000}"/>
    <cellStyle name="Trial 3 3 3 2 3" xfId="41407" xr:uid="{00000000-0005-0000-0000-0000D0A10000}"/>
    <cellStyle name="Trial 3 3 3 2 4" xfId="41408" xr:uid="{00000000-0005-0000-0000-0000D1A10000}"/>
    <cellStyle name="Trial 3 3 3 2 5" xfId="41409" xr:uid="{00000000-0005-0000-0000-0000D2A10000}"/>
    <cellStyle name="Trial 3 3 3 2 6" xfId="41410" xr:uid="{00000000-0005-0000-0000-0000D3A10000}"/>
    <cellStyle name="Trial 3 3 3 2 7" xfId="41411" xr:uid="{00000000-0005-0000-0000-0000D4A10000}"/>
    <cellStyle name="Trial 3 3 3 3" xfId="41412" xr:uid="{00000000-0005-0000-0000-0000D5A10000}"/>
    <cellStyle name="Trial 3 3 3 3 2" xfId="41413" xr:uid="{00000000-0005-0000-0000-0000D6A10000}"/>
    <cellStyle name="Trial 3 3 3 3 3" xfId="41414" xr:uid="{00000000-0005-0000-0000-0000D7A10000}"/>
    <cellStyle name="Trial 3 3 3 3 4" xfId="41415" xr:uid="{00000000-0005-0000-0000-0000D8A10000}"/>
    <cellStyle name="Trial 3 3 3 3 5" xfId="41416" xr:uid="{00000000-0005-0000-0000-0000D9A10000}"/>
    <cellStyle name="Trial 3 3 3 3 6" xfId="41417" xr:uid="{00000000-0005-0000-0000-0000DAA10000}"/>
    <cellStyle name="Trial 3 3 3 3 7" xfId="41418" xr:uid="{00000000-0005-0000-0000-0000DBA10000}"/>
    <cellStyle name="Trial 3 3 3 4" xfId="41419" xr:uid="{00000000-0005-0000-0000-0000DCA10000}"/>
    <cellStyle name="Trial 3 3 3 4 2" xfId="41420" xr:uid="{00000000-0005-0000-0000-0000DDA10000}"/>
    <cellStyle name="Trial 3 3 3 4 3" xfId="41421" xr:uid="{00000000-0005-0000-0000-0000DEA10000}"/>
    <cellStyle name="Trial 3 3 3 4 4" xfId="41422" xr:uid="{00000000-0005-0000-0000-0000DFA10000}"/>
    <cellStyle name="Trial 3 3 3 4 5" xfId="41423" xr:uid="{00000000-0005-0000-0000-0000E0A10000}"/>
    <cellStyle name="Trial 3 3 3 4 6" xfId="41424" xr:uid="{00000000-0005-0000-0000-0000E1A10000}"/>
    <cellStyle name="Trial 3 3 3 4 7" xfId="41425" xr:uid="{00000000-0005-0000-0000-0000E2A10000}"/>
    <cellStyle name="Trial 3 3 3 5" xfId="41426" xr:uid="{00000000-0005-0000-0000-0000E3A10000}"/>
    <cellStyle name="Trial 3 3 3 5 2" xfId="41427" xr:uid="{00000000-0005-0000-0000-0000E4A10000}"/>
    <cellStyle name="Trial 3 3 3 5 3" xfId="41428" xr:uid="{00000000-0005-0000-0000-0000E5A10000}"/>
    <cellStyle name="Trial 3 3 3 5 4" xfId="41429" xr:uid="{00000000-0005-0000-0000-0000E6A10000}"/>
    <cellStyle name="Trial 3 3 3 5 5" xfId="41430" xr:uid="{00000000-0005-0000-0000-0000E7A10000}"/>
    <cellStyle name="Trial 3 3 3 5 6" xfId="41431" xr:uid="{00000000-0005-0000-0000-0000E8A10000}"/>
    <cellStyle name="Trial 3 3 3 5 7" xfId="41432" xr:uid="{00000000-0005-0000-0000-0000E9A10000}"/>
    <cellStyle name="Trial 3 3 3 6" xfId="41433" xr:uid="{00000000-0005-0000-0000-0000EAA10000}"/>
    <cellStyle name="Trial 3 3 3 7" xfId="41434" xr:uid="{00000000-0005-0000-0000-0000EBA10000}"/>
    <cellStyle name="Trial 3 3 3 8" xfId="41435" xr:uid="{00000000-0005-0000-0000-0000ECA10000}"/>
    <cellStyle name="Trial 3 3 3 9" xfId="41436" xr:uid="{00000000-0005-0000-0000-0000EDA10000}"/>
    <cellStyle name="Trial 3 3 4" xfId="41437" xr:uid="{00000000-0005-0000-0000-0000EEA10000}"/>
    <cellStyle name="Trial 3 3 4 10" xfId="41438" xr:uid="{00000000-0005-0000-0000-0000EFA10000}"/>
    <cellStyle name="Trial 3 3 4 11" xfId="41439" xr:uid="{00000000-0005-0000-0000-0000F0A10000}"/>
    <cellStyle name="Trial 3 3 4 12" xfId="41440" xr:uid="{00000000-0005-0000-0000-0000F1A10000}"/>
    <cellStyle name="Trial 3 3 4 2" xfId="41441" xr:uid="{00000000-0005-0000-0000-0000F2A10000}"/>
    <cellStyle name="Trial 3 3 4 2 2" xfId="41442" xr:uid="{00000000-0005-0000-0000-0000F3A10000}"/>
    <cellStyle name="Trial 3 3 4 2 3" xfId="41443" xr:uid="{00000000-0005-0000-0000-0000F4A10000}"/>
    <cellStyle name="Trial 3 3 4 2 4" xfId="41444" xr:uid="{00000000-0005-0000-0000-0000F5A10000}"/>
    <cellStyle name="Trial 3 3 4 2 5" xfId="41445" xr:uid="{00000000-0005-0000-0000-0000F6A10000}"/>
    <cellStyle name="Trial 3 3 4 2 6" xfId="41446" xr:uid="{00000000-0005-0000-0000-0000F7A10000}"/>
    <cellStyle name="Trial 3 3 4 2 7" xfId="41447" xr:uid="{00000000-0005-0000-0000-0000F8A10000}"/>
    <cellStyle name="Trial 3 3 4 3" xfId="41448" xr:uid="{00000000-0005-0000-0000-0000F9A10000}"/>
    <cellStyle name="Trial 3 3 4 3 2" xfId="41449" xr:uid="{00000000-0005-0000-0000-0000FAA10000}"/>
    <cellStyle name="Trial 3 3 4 3 3" xfId="41450" xr:uid="{00000000-0005-0000-0000-0000FBA10000}"/>
    <cellStyle name="Trial 3 3 4 3 4" xfId="41451" xr:uid="{00000000-0005-0000-0000-0000FCA10000}"/>
    <cellStyle name="Trial 3 3 4 3 5" xfId="41452" xr:uid="{00000000-0005-0000-0000-0000FDA10000}"/>
    <cellStyle name="Trial 3 3 4 3 6" xfId="41453" xr:uid="{00000000-0005-0000-0000-0000FEA10000}"/>
    <cellStyle name="Trial 3 3 4 3 7" xfId="41454" xr:uid="{00000000-0005-0000-0000-0000FFA10000}"/>
    <cellStyle name="Trial 3 3 4 4" xfId="41455" xr:uid="{00000000-0005-0000-0000-000000A20000}"/>
    <cellStyle name="Trial 3 3 4 4 2" xfId="41456" xr:uid="{00000000-0005-0000-0000-000001A20000}"/>
    <cellStyle name="Trial 3 3 4 4 3" xfId="41457" xr:uid="{00000000-0005-0000-0000-000002A20000}"/>
    <cellStyle name="Trial 3 3 4 4 4" xfId="41458" xr:uid="{00000000-0005-0000-0000-000003A20000}"/>
    <cellStyle name="Trial 3 3 4 4 5" xfId="41459" xr:uid="{00000000-0005-0000-0000-000004A20000}"/>
    <cellStyle name="Trial 3 3 4 4 6" xfId="41460" xr:uid="{00000000-0005-0000-0000-000005A20000}"/>
    <cellStyle name="Trial 3 3 4 4 7" xfId="41461" xr:uid="{00000000-0005-0000-0000-000006A20000}"/>
    <cellStyle name="Trial 3 3 4 5" xfId="41462" xr:uid="{00000000-0005-0000-0000-000007A20000}"/>
    <cellStyle name="Trial 3 3 4 5 2" xfId="41463" xr:uid="{00000000-0005-0000-0000-000008A20000}"/>
    <cellStyle name="Trial 3 3 4 5 3" xfId="41464" xr:uid="{00000000-0005-0000-0000-000009A20000}"/>
    <cellStyle name="Trial 3 3 4 5 4" xfId="41465" xr:uid="{00000000-0005-0000-0000-00000AA20000}"/>
    <cellStyle name="Trial 3 3 4 5 5" xfId="41466" xr:uid="{00000000-0005-0000-0000-00000BA20000}"/>
    <cellStyle name="Trial 3 3 4 5 6" xfId="41467" xr:uid="{00000000-0005-0000-0000-00000CA20000}"/>
    <cellStyle name="Trial 3 3 4 5 7" xfId="41468" xr:uid="{00000000-0005-0000-0000-00000DA20000}"/>
    <cellStyle name="Trial 3 3 4 6" xfId="41469" xr:uid="{00000000-0005-0000-0000-00000EA20000}"/>
    <cellStyle name="Trial 3 3 4 7" xfId="41470" xr:uid="{00000000-0005-0000-0000-00000FA20000}"/>
    <cellStyle name="Trial 3 3 4 8" xfId="41471" xr:uid="{00000000-0005-0000-0000-000010A20000}"/>
    <cellStyle name="Trial 3 3 4 9" xfId="41472" xr:uid="{00000000-0005-0000-0000-000011A20000}"/>
    <cellStyle name="Trial 3 3 5" xfId="41473" xr:uid="{00000000-0005-0000-0000-000012A20000}"/>
    <cellStyle name="Trial 3 3 5 2" xfId="41474" xr:uid="{00000000-0005-0000-0000-000013A20000}"/>
    <cellStyle name="Trial 3 3 5 3" xfId="41475" xr:uid="{00000000-0005-0000-0000-000014A20000}"/>
    <cellStyle name="Trial 3 3 5 4" xfId="41476" xr:uid="{00000000-0005-0000-0000-000015A20000}"/>
    <cellStyle name="Trial 3 3 5 5" xfId="41477" xr:uid="{00000000-0005-0000-0000-000016A20000}"/>
    <cellStyle name="Trial 3 3 5 6" xfId="41478" xr:uid="{00000000-0005-0000-0000-000017A20000}"/>
    <cellStyle name="Trial 3 3 5 7" xfId="41479" xr:uid="{00000000-0005-0000-0000-000018A20000}"/>
    <cellStyle name="Trial 3 3 5 8" xfId="41480" xr:uid="{00000000-0005-0000-0000-000019A20000}"/>
    <cellStyle name="Trial 3 3 6" xfId="41481" xr:uid="{00000000-0005-0000-0000-00001AA20000}"/>
    <cellStyle name="Trial 3 3 6 2" xfId="41482" xr:uid="{00000000-0005-0000-0000-00001BA20000}"/>
    <cellStyle name="Trial 3 3 6 3" xfId="41483" xr:uid="{00000000-0005-0000-0000-00001CA20000}"/>
    <cellStyle name="Trial 3 3 6 4" xfId="41484" xr:uid="{00000000-0005-0000-0000-00001DA20000}"/>
    <cellStyle name="Trial 3 3 6 5" xfId="41485" xr:uid="{00000000-0005-0000-0000-00001EA20000}"/>
    <cellStyle name="Trial 3 3 6 6" xfId="41486" xr:uid="{00000000-0005-0000-0000-00001FA20000}"/>
    <cellStyle name="Trial 3 3 6 7" xfId="41487" xr:uid="{00000000-0005-0000-0000-000020A20000}"/>
    <cellStyle name="Trial 3 3 7" xfId="41488" xr:uid="{00000000-0005-0000-0000-000021A20000}"/>
    <cellStyle name="Trial 3 3 7 2" xfId="41489" xr:uid="{00000000-0005-0000-0000-000022A20000}"/>
    <cellStyle name="Trial 3 3 7 3" xfId="41490" xr:uid="{00000000-0005-0000-0000-000023A20000}"/>
    <cellStyle name="Trial 3 3 7 4" xfId="41491" xr:uid="{00000000-0005-0000-0000-000024A20000}"/>
    <cellStyle name="Trial 3 3 7 5" xfId="41492" xr:uid="{00000000-0005-0000-0000-000025A20000}"/>
    <cellStyle name="Trial 3 3 7 6" xfId="41493" xr:uid="{00000000-0005-0000-0000-000026A20000}"/>
    <cellStyle name="Trial 3 3 7 7" xfId="41494" xr:uid="{00000000-0005-0000-0000-000027A20000}"/>
    <cellStyle name="Trial 3 3 8" xfId="41495" xr:uid="{00000000-0005-0000-0000-000028A20000}"/>
    <cellStyle name="Trial 3 3 8 2" xfId="41496" xr:uid="{00000000-0005-0000-0000-000029A20000}"/>
    <cellStyle name="Trial 3 3 8 3" xfId="41497" xr:uid="{00000000-0005-0000-0000-00002AA20000}"/>
    <cellStyle name="Trial 3 3 8 4" xfId="41498" xr:uid="{00000000-0005-0000-0000-00002BA20000}"/>
    <cellStyle name="Trial 3 3 8 5" xfId="41499" xr:uid="{00000000-0005-0000-0000-00002CA20000}"/>
    <cellStyle name="Trial 3 3 8 6" xfId="41500" xr:uid="{00000000-0005-0000-0000-00002DA20000}"/>
    <cellStyle name="Trial 3 3 8 7" xfId="41501" xr:uid="{00000000-0005-0000-0000-00002EA20000}"/>
    <cellStyle name="Trial 3 3 9" xfId="41502" xr:uid="{00000000-0005-0000-0000-00002FA20000}"/>
    <cellStyle name="Trial 3 3 9 2" xfId="41503" xr:uid="{00000000-0005-0000-0000-000030A20000}"/>
    <cellStyle name="Trial 3 3 9 3" xfId="41504" xr:uid="{00000000-0005-0000-0000-000031A20000}"/>
    <cellStyle name="Trial 3 3 9 4" xfId="41505" xr:uid="{00000000-0005-0000-0000-000032A20000}"/>
    <cellStyle name="Trial 3 3 9 5" xfId="41506" xr:uid="{00000000-0005-0000-0000-000033A20000}"/>
    <cellStyle name="Trial 3 3 9 6" xfId="41507" xr:uid="{00000000-0005-0000-0000-000034A20000}"/>
    <cellStyle name="Trial 3 3 9 7" xfId="41508" xr:uid="{00000000-0005-0000-0000-000035A20000}"/>
    <cellStyle name="Trial 3 4" xfId="41509" xr:uid="{00000000-0005-0000-0000-000036A20000}"/>
    <cellStyle name="Trial 3 4 10" xfId="41510" xr:uid="{00000000-0005-0000-0000-000037A20000}"/>
    <cellStyle name="Trial 3 4 10 2" xfId="41511" xr:uid="{00000000-0005-0000-0000-000038A20000}"/>
    <cellStyle name="Trial 3 4 10 3" xfId="41512" xr:uid="{00000000-0005-0000-0000-000039A20000}"/>
    <cellStyle name="Trial 3 4 10 4" xfId="41513" xr:uid="{00000000-0005-0000-0000-00003AA20000}"/>
    <cellStyle name="Trial 3 4 10 5" xfId="41514" xr:uid="{00000000-0005-0000-0000-00003BA20000}"/>
    <cellStyle name="Trial 3 4 10 6" xfId="41515" xr:uid="{00000000-0005-0000-0000-00003CA20000}"/>
    <cellStyle name="Trial 3 4 10 7" xfId="41516" xr:uid="{00000000-0005-0000-0000-00003DA20000}"/>
    <cellStyle name="Trial 3 4 11" xfId="41517" xr:uid="{00000000-0005-0000-0000-00003EA20000}"/>
    <cellStyle name="Trial 3 4 12" xfId="41518" xr:uid="{00000000-0005-0000-0000-00003FA20000}"/>
    <cellStyle name="Trial 3 4 13" xfId="41519" xr:uid="{00000000-0005-0000-0000-000040A20000}"/>
    <cellStyle name="Trial 3 4 14" xfId="41520" xr:uid="{00000000-0005-0000-0000-000041A20000}"/>
    <cellStyle name="Trial 3 4 15" xfId="41521" xr:uid="{00000000-0005-0000-0000-000042A20000}"/>
    <cellStyle name="Trial 3 4 16" xfId="41522" xr:uid="{00000000-0005-0000-0000-000043A20000}"/>
    <cellStyle name="Trial 3 4 17" xfId="41523" xr:uid="{00000000-0005-0000-0000-000044A20000}"/>
    <cellStyle name="Trial 3 4 2" xfId="41524" xr:uid="{00000000-0005-0000-0000-000045A20000}"/>
    <cellStyle name="Trial 3 4 2 10" xfId="41525" xr:uid="{00000000-0005-0000-0000-000046A20000}"/>
    <cellStyle name="Trial 3 4 2 11" xfId="41526" xr:uid="{00000000-0005-0000-0000-000047A20000}"/>
    <cellStyle name="Trial 3 4 2 12" xfId="41527" xr:uid="{00000000-0005-0000-0000-000048A20000}"/>
    <cellStyle name="Trial 3 4 2 2" xfId="41528" xr:uid="{00000000-0005-0000-0000-000049A20000}"/>
    <cellStyle name="Trial 3 4 2 2 2" xfId="41529" xr:uid="{00000000-0005-0000-0000-00004AA20000}"/>
    <cellStyle name="Trial 3 4 2 2 3" xfId="41530" xr:uid="{00000000-0005-0000-0000-00004BA20000}"/>
    <cellStyle name="Trial 3 4 2 2 4" xfId="41531" xr:uid="{00000000-0005-0000-0000-00004CA20000}"/>
    <cellStyle name="Trial 3 4 2 2 5" xfId="41532" xr:uid="{00000000-0005-0000-0000-00004DA20000}"/>
    <cellStyle name="Trial 3 4 2 2 6" xfId="41533" xr:uid="{00000000-0005-0000-0000-00004EA20000}"/>
    <cellStyle name="Trial 3 4 2 2 7" xfId="41534" xr:uid="{00000000-0005-0000-0000-00004FA20000}"/>
    <cellStyle name="Trial 3 4 2 3" xfId="41535" xr:uid="{00000000-0005-0000-0000-000050A20000}"/>
    <cellStyle name="Trial 3 4 2 3 2" xfId="41536" xr:uid="{00000000-0005-0000-0000-000051A20000}"/>
    <cellStyle name="Trial 3 4 2 3 3" xfId="41537" xr:uid="{00000000-0005-0000-0000-000052A20000}"/>
    <cellStyle name="Trial 3 4 2 3 4" xfId="41538" xr:uid="{00000000-0005-0000-0000-000053A20000}"/>
    <cellStyle name="Trial 3 4 2 3 5" xfId="41539" xr:uid="{00000000-0005-0000-0000-000054A20000}"/>
    <cellStyle name="Trial 3 4 2 3 6" xfId="41540" xr:uid="{00000000-0005-0000-0000-000055A20000}"/>
    <cellStyle name="Trial 3 4 2 3 7" xfId="41541" xr:uid="{00000000-0005-0000-0000-000056A20000}"/>
    <cellStyle name="Trial 3 4 2 4" xfId="41542" xr:uid="{00000000-0005-0000-0000-000057A20000}"/>
    <cellStyle name="Trial 3 4 2 4 2" xfId="41543" xr:uid="{00000000-0005-0000-0000-000058A20000}"/>
    <cellStyle name="Trial 3 4 2 4 3" xfId="41544" xr:uid="{00000000-0005-0000-0000-000059A20000}"/>
    <cellStyle name="Trial 3 4 2 4 4" xfId="41545" xr:uid="{00000000-0005-0000-0000-00005AA20000}"/>
    <cellStyle name="Trial 3 4 2 4 5" xfId="41546" xr:uid="{00000000-0005-0000-0000-00005BA20000}"/>
    <cellStyle name="Trial 3 4 2 4 6" xfId="41547" xr:uid="{00000000-0005-0000-0000-00005CA20000}"/>
    <cellStyle name="Trial 3 4 2 4 7" xfId="41548" xr:uid="{00000000-0005-0000-0000-00005DA20000}"/>
    <cellStyle name="Trial 3 4 2 5" xfId="41549" xr:uid="{00000000-0005-0000-0000-00005EA20000}"/>
    <cellStyle name="Trial 3 4 2 5 2" xfId="41550" xr:uid="{00000000-0005-0000-0000-00005FA20000}"/>
    <cellStyle name="Trial 3 4 2 5 3" xfId="41551" xr:uid="{00000000-0005-0000-0000-000060A20000}"/>
    <cellStyle name="Trial 3 4 2 5 4" xfId="41552" xr:uid="{00000000-0005-0000-0000-000061A20000}"/>
    <cellStyle name="Trial 3 4 2 5 5" xfId="41553" xr:uid="{00000000-0005-0000-0000-000062A20000}"/>
    <cellStyle name="Trial 3 4 2 5 6" xfId="41554" xr:uid="{00000000-0005-0000-0000-000063A20000}"/>
    <cellStyle name="Trial 3 4 2 5 7" xfId="41555" xr:uid="{00000000-0005-0000-0000-000064A20000}"/>
    <cellStyle name="Trial 3 4 2 6" xfId="41556" xr:uid="{00000000-0005-0000-0000-000065A20000}"/>
    <cellStyle name="Trial 3 4 2 7" xfId="41557" xr:uid="{00000000-0005-0000-0000-000066A20000}"/>
    <cellStyle name="Trial 3 4 2 8" xfId="41558" xr:uid="{00000000-0005-0000-0000-000067A20000}"/>
    <cellStyle name="Trial 3 4 2 9" xfId="41559" xr:uid="{00000000-0005-0000-0000-000068A20000}"/>
    <cellStyle name="Trial 3 4 3" xfId="41560" xr:uid="{00000000-0005-0000-0000-000069A20000}"/>
    <cellStyle name="Trial 3 4 3 10" xfId="41561" xr:uid="{00000000-0005-0000-0000-00006AA20000}"/>
    <cellStyle name="Trial 3 4 3 11" xfId="41562" xr:uid="{00000000-0005-0000-0000-00006BA20000}"/>
    <cellStyle name="Trial 3 4 3 12" xfId="41563" xr:uid="{00000000-0005-0000-0000-00006CA20000}"/>
    <cellStyle name="Trial 3 4 3 2" xfId="41564" xr:uid="{00000000-0005-0000-0000-00006DA20000}"/>
    <cellStyle name="Trial 3 4 3 2 2" xfId="41565" xr:uid="{00000000-0005-0000-0000-00006EA20000}"/>
    <cellStyle name="Trial 3 4 3 2 3" xfId="41566" xr:uid="{00000000-0005-0000-0000-00006FA20000}"/>
    <cellStyle name="Trial 3 4 3 2 4" xfId="41567" xr:uid="{00000000-0005-0000-0000-000070A20000}"/>
    <cellStyle name="Trial 3 4 3 2 5" xfId="41568" xr:uid="{00000000-0005-0000-0000-000071A20000}"/>
    <cellStyle name="Trial 3 4 3 2 6" xfId="41569" xr:uid="{00000000-0005-0000-0000-000072A20000}"/>
    <cellStyle name="Trial 3 4 3 2 7" xfId="41570" xr:uid="{00000000-0005-0000-0000-000073A20000}"/>
    <cellStyle name="Trial 3 4 3 3" xfId="41571" xr:uid="{00000000-0005-0000-0000-000074A20000}"/>
    <cellStyle name="Trial 3 4 3 3 2" xfId="41572" xr:uid="{00000000-0005-0000-0000-000075A20000}"/>
    <cellStyle name="Trial 3 4 3 3 3" xfId="41573" xr:uid="{00000000-0005-0000-0000-000076A20000}"/>
    <cellStyle name="Trial 3 4 3 3 4" xfId="41574" xr:uid="{00000000-0005-0000-0000-000077A20000}"/>
    <cellStyle name="Trial 3 4 3 3 5" xfId="41575" xr:uid="{00000000-0005-0000-0000-000078A20000}"/>
    <cellStyle name="Trial 3 4 3 3 6" xfId="41576" xr:uid="{00000000-0005-0000-0000-000079A20000}"/>
    <cellStyle name="Trial 3 4 3 3 7" xfId="41577" xr:uid="{00000000-0005-0000-0000-00007AA20000}"/>
    <cellStyle name="Trial 3 4 3 4" xfId="41578" xr:uid="{00000000-0005-0000-0000-00007BA20000}"/>
    <cellStyle name="Trial 3 4 3 4 2" xfId="41579" xr:uid="{00000000-0005-0000-0000-00007CA20000}"/>
    <cellStyle name="Trial 3 4 3 4 3" xfId="41580" xr:uid="{00000000-0005-0000-0000-00007DA20000}"/>
    <cellStyle name="Trial 3 4 3 4 4" xfId="41581" xr:uid="{00000000-0005-0000-0000-00007EA20000}"/>
    <cellStyle name="Trial 3 4 3 4 5" xfId="41582" xr:uid="{00000000-0005-0000-0000-00007FA20000}"/>
    <cellStyle name="Trial 3 4 3 4 6" xfId="41583" xr:uid="{00000000-0005-0000-0000-000080A20000}"/>
    <cellStyle name="Trial 3 4 3 4 7" xfId="41584" xr:uid="{00000000-0005-0000-0000-000081A20000}"/>
    <cellStyle name="Trial 3 4 3 5" xfId="41585" xr:uid="{00000000-0005-0000-0000-000082A20000}"/>
    <cellStyle name="Trial 3 4 3 5 2" xfId="41586" xr:uid="{00000000-0005-0000-0000-000083A20000}"/>
    <cellStyle name="Trial 3 4 3 5 3" xfId="41587" xr:uid="{00000000-0005-0000-0000-000084A20000}"/>
    <cellStyle name="Trial 3 4 3 5 4" xfId="41588" xr:uid="{00000000-0005-0000-0000-000085A20000}"/>
    <cellStyle name="Trial 3 4 3 5 5" xfId="41589" xr:uid="{00000000-0005-0000-0000-000086A20000}"/>
    <cellStyle name="Trial 3 4 3 5 6" xfId="41590" xr:uid="{00000000-0005-0000-0000-000087A20000}"/>
    <cellStyle name="Trial 3 4 3 5 7" xfId="41591" xr:uid="{00000000-0005-0000-0000-000088A20000}"/>
    <cellStyle name="Trial 3 4 3 6" xfId="41592" xr:uid="{00000000-0005-0000-0000-000089A20000}"/>
    <cellStyle name="Trial 3 4 3 7" xfId="41593" xr:uid="{00000000-0005-0000-0000-00008AA20000}"/>
    <cellStyle name="Trial 3 4 3 8" xfId="41594" xr:uid="{00000000-0005-0000-0000-00008BA20000}"/>
    <cellStyle name="Trial 3 4 3 9" xfId="41595" xr:uid="{00000000-0005-0000-0000-00008CA20000}"/>
    <cellStyle name="Trial 3 4 4" xfId="41596" xr:uid="{00000000-0005-0000-0000-00008DA20000}"/>
    <cellStyle name="Trial 3 4 4 2" xfId="41597" xr:uid="{00000000-0005-0000-0000-00008EA20000}"/>
    <cellStyle name="Trial 3 4 4 3" xfId="41598" xr:uid="{00000000-0005-0000-0000-00008FA20000}"/>
    <cellStyle name="Trial 3 4 4 4" xfId="41599" xr:uid="{00000000-0005-0000-0000-000090A20000}"/>
    <cellStyle name="Trial 3 4 4 5" xfId="41600" xr:uid="{00000000-0005-0000-0000-000091A20000}"/>
    <cellStyle name="Trial 3 4 4 6" xfId="41601" xr:uid="{00000000-0005-0000-0000-000092A20000}"/>
    <cellStyle name="Trial 3 4 4 7" xfId="41602" xr:uid="{00000000-0005-0000-0000-000093A20000}"/>
    <cellStyle name="Trial 3 4 4 8" xfId="41603" xr:uid="{00000000-0005-0000-0000-000094A20000}"/>
    <cellStyle name="Trial 3 4 5" xfId="41604" xr:uid="{00000000-0005-0000-0000-000095A20000}"/>
    <cellStyle name="Trial 3 4 5 2" xfId="41605" xr:uid="{00000000-0005-0000-0000-000096A20000}"/>
    <cellStyle name="Trial 3 4 5 3" xfId="41606" xr:uid="{00000000-0005-0000-0000-000097A20000}"/>
    <cellStyle name="Trial 3 4 5 4" xfId="41607" xr:uid="{00000000-0005-0000-0000-000098A20000}"/>
    <cellStyle name="Trial 3 4 5 5" xfId="41608" xr:uid="{00000000-0005-0000-0000-000099A20000}"/>
    <cellStyle name="Trial 3 4 5 6" xfId="41609" xr:uid="{00000000-0005-0000-0000-00009AA20000}"/>
    <cellStyle name="Trial 3 4 5 7" xfId="41610" xr:uid="{00000000-0005-0000-0000-00009BA20000}"/>
    <cellStyle name="Trial 3 4 6" xfId="41611" xr:uid="{00000000-0005-0000-0000-00009CA20000}"/>
    <cellStyle name="Trial 3 4 6 2" xfId="41612" xr:uid="{00000000-0005-0000-0000-00009DA20000}"/>
    <cellStyle name="Trial 3 4 6 3" xfId="41613" xr:uid="{00000000-0005-0000-0000-00009EA20000}"/>
    <cellStyle name="Trial 3 4 6 4" xfId="41614" xr:uid="{00000000-0005-0000-0000-00009FA20000}"/>
    <cellStyle name="Trial 3 4 6 5" xfId="41615" xr:uid="{00000000-0005-0000-0000-0000A0A20000}"/>
    <cellStyle name="Trial 3 4 6 6" xfId="41616" xr:uid="{00000000-0005-0000-0000-0000A1A20000}"/>
    <cellStyle name="Trial 3 4 6 7" xfId="41617" xr:uid="{00000000-0005-0000-0000-0000A2A20000}"/>
    <cellStyle name="Trial 3 4 7" xfId="41618" xr:uid="{00000000-0005-0000-0000-0000A3A20000}"/>
    <cellStyle name="Trial 3 4 7 2" xfId="41619" xr:uid="{00000000-0005-0000-0000-0000A4A20000}"/>
    <cellStyle name="Trial 3 4 7 3" xfId="41620" xr:uid="{00000000-0005-0000-0000-0000A5A20000}"/>
    <cellStyle name="Trial 3 4 7 4" xfId="41621" xr:uid="{00000000-0005-0000-0000-0000A6A20000}"/>
    <cellStyle name="Trial 3 4 7 5" xfId="41622" xr:uid="{00000000-0005-0000-0000-0000A7A20000}"/>
    <cellStyle name="Trial 3 4 7 6" xfId="41623" xr:uid="{00000000-0005-0000-0000-0000A8A20000}"/>
    <cellStyle name="Trial 3 4 7 7" xfId="41624" xr:uid="{00000000-0005-0000-0000-0000A9A20000}"/>
    <cellStyle name="Trial 3 4 8" xfId="41625" xr:uid="{00000000-0005-0000-0000-0000AAA20000}"/>
    <cellStyle name="Trial 3 4 8 2" xfId="41626" xr:uid="{00000000-0005-0000-0000-0000ABA20000}"/>
    <cellStyle name="Trial 3 4 8 3" xfId="41627" xr:uid="{00000000-0005-0000-0000-0000ACA20000}"/>
    <cellStyle name="Trial 3 4 8 4" xfId="41628" xr:uid="{00000000-0005-0000-0000-0000ADA20000}"/>
    <cellStyle name="Trial 3 4 8 5" xfId="41629" xr:uid="{00000000-0005-0000-0000-0000AEA20000}"/>
    <cellStyle name="Trial 3 4 8 6" xfId="41630" xr:uid="{00000000-0005-0000-0000-0000AFA20000}"/>
    <cellStyle name="Trial 3 4 8 7" xfId="41631" xr:uid="{00000000-0005-0000-0000-0000B0A20000}"/>
    <cellStyle name="Trial 3 4 9" xfId="41632" xr:uid="{00000000-0005-0000-0000-0000B1A20000}"/>
    <cellStyle name="Trial 3 4 9 2" xfId="41633" xr:uid="{00000000-0005-0000-0000-0000B2A20000}"/>
    <cellStyle name="Trial 3 4 9 3" xfId="41634" xr:uid="{00000000-0005-0000-0000-0000B3A20000}"/>
    <cellStyle name="Trial 3 4 9 4" xfId="41635" xr:uid="{00000000-0005-0000-0000-0000B4A20000}"/>
    <cellStyle name="Trial 3 4 9 5" xfId="41636" xr:uid="{00000000-0005-0000-0000-0000B5A20000}"/>
    <cellStyle name="Trial 3 4 9 6" xfId="41637" xr:uid="{00000000-0005-0000-0000-0000B6A20000}"/>
    <cellStyle name="Trial 3 4 9 7" xfId="41638" xr:uid="{00000000-0005-0000-0000-0000B7A20000}"/>
    <cellStyle name="Trial 3 5" xfId="41639" xr:uid="{00000000-0005-0000-0000-0000B8A20000}"/>
    <cellStyle name="Trial 3 5 10" xfId="41640" xr:uid="{00000000-0005-0000-0000-0000B9A20000}"/>
    <cellStyle name="Trial 3 5 11" xfId="41641" xr:uid="{00000000-0005-0000-0000-0000BAA20000}"/>
    <cellStyle name="Trial 3 5 12" xfId="41642" xr:uid="{00000000-0005-0000-0000-0000BBA20000}"/>
    <cellStyle name="Trial 3 5 13" xfId="41643" xr:uid="{00000000-0005-0000-0000-0000BCA20000}"/>
    <cellStyle name="Trial 3 5 14" xfId="41644" xr:uid="{00000000-0005-0000-0000-0000BDA20000}"/>
    <cellStyle name="Trial 3 5 15" xfId="41645" xr:uid="{00000000-0005-0000-0000-0000BEA20000}"/>
    <cellStyle name="Trial 3 5 2" xfId="41646" xr:uid="{00000000-0005-0000-0000-0000BFA20000}"/>
    <cellStyle name="Trial 3 5 2 10" xfId="41647" xr:uid="{00000000-0005-0000-0000-0000C0A20000}"/>
    <cellStyle name="Trial 3 5 2 11" xfId="41648" xr:uid="{00000000-0005-0000-0000-0000C1A20000}"/>
    <cellStyle name="Trial 3 5 2 12" xfId="41649" xr:uid="{00000000-0005-0000-0000-0000C2A20000}"/>
    <cellStyle name="Trial 3 5 2 13" xfId="41650" xr:uid="{00000000-0005-0000-0000-0000C3A20000}"/>
    <cellStyle name="Trial 3 5 2 2" xfId="41651" xr:uid="{00000000-0005-0000-0000-0000C4A20000}"/>
    <cellStyle name="Trial 3 5 2 2 2" xfId="41652" xr:uid="{00000000-0005-0000-0000-0000C5A20000}"/>
    <cellStyle name="Trial 3 5 2 2 3" xfId="41653" xr:uid="{00000000-0005-0000-0000-0000C6A20000}"/>
    <cellStyle name="Trial 3 5 2 2 4" xfId="41654" xr:uid="{00000000-0005-0000-0000-0000C7A20000}"/>
    <cellStyle name="Trial 3 5 2 2 5" xfId="41655" xr:uid="{00000000-0005-0000-0000-0000C8A20000}"/>
    <cellStyle name="Trial 3 5 2 2 6" xfId="41656" xr:uid="{00000000-0005-0000-0000-0000C9A20000}"/>
    <cellStyle name="Trial 3 5 2 2 7" xfId="41657" xr:uid="{00000000-0005-0000-0000-0000CAA20000}"/>
    <cellStyle name="Trial 3 5 2 3" xfId="41658" xr:uid="{00000000-0005-0000-0000-0000CBA20000}"/>
    <cellStyle name="Trial 3 5 2 3 2" xfId="41659" xr:uid="{00000000-0005-0000-0000-0000CCA20000}"/>
    <cellStyle name="Trial 3 5 2 3 3" xfId="41660" xr:uid="{00000000-0005-0000-0000-0000CDA20000}"/>
    <cellStyle name="Trial 3 5 2 3 4" xfId="41661" xr:uid="{00000000-0005-0000-0000-0000CEA20000}"/>
    <cellStyle name="Trial 3 5 2 3 5" xfId="41662" xr:uid="{00000000-0005-0000-0000-0000CFA20000}"/>
    <cellStyle name="Trial 3 5 2 3 6" xfId="41663" xr:uid="{00000000-0005-0000-0000-0000D0A20000}"/>
    <cellStyle name="Trial 3 5 2 3 7" xfId="41664" xr:uid="{00000000-0005-0000-0000-0000D1A20000}"/>
    <cellStyle name="Trial 3 5 2 4" xfId="41665" xr:uid="{00000000-0005-0000-0000-0000D2A20000}"/>
    <cellStyle name="Trial 3 5 2 4 2" xfId="41666" xr:uid="{00000000-0005-0000-0000-0000D3A20000}"/>
    <cellStyle name="Trial 3 5 2 4 3" xfId="41667" xr:uid="{00000000-0005-0000-0000-0000D4A20000}"/>
    <cellStyle name="Trial 3 5 2 4 4" xfId="41668" xr:uid="{00000000-0005-0000-0000-0000D5A20000}"/>
    <cellStyle name="Trial 3 5 2 4 5" xfId="41669" xr:uid="{00000000-0005-0000-0000-0000D6A20000}"/>
    <cellStyle name="Trial 3 5 2 4 6" xfId="41670" xr:uid="{00000000-0005-0000-0000-0000D7A20000}"/>
    <cellStyle name="Trial 3 5 2 4 7" xfId="41671" xr:uid="{00000000-0005-0000-0000-0000D8A20000}"/>
    <cellStyle name="Trial 3 5 2 5" xfId="41672" xr:uid="{00000000-0005-0000-0000-0000D9A20000}"/>
    <cellStyle name="Trial 3 5 2 5 2" xfId="41673" xr:uid="{00000000-0005-0000-0000-0000DAA20000}"/>
    <cellStyle name="Trial 3 5 2 5 3" xfId="41674" xr:uid="{00000000-0005-0000-0000-0000DBA20000}"/>
    <cellStyle name="Trial 3 5 2 5 4" xfId="41675" xr:uid="{00000000-0005-0000-0000-0000DCA20000}"/>
    <cellStyle name="Trial 3 5 2 5 5" xfId="41676" xr:uid="{00000000-0005-0000-0000-0000DDA20000}"/>
    <cellStyle name="Trial 3 5 2 5 6" xfId="41677" xr:uid="{00000000-0005-0000-0000-0000DEA20000}"/>
    <cellStyle name="Trial 3 5 2 5 7" xfId="41678" xr:uid="{00000000-0005-0000-0000-0000DFA20000}"/>
    <cellStyle name="Trial 3 5 2 6" xfId="41679" xr:uid="{00000000-0005-0000-0000-0000E0A20000}"/>
    <cellStyle name="Trial 3 5 2 6 2" xfId="41680" xr:uid="{00000000-0005-0000-0000-0000E1A20000}"/>
    <cellStyle name="Trial 3 5 2 6 3" xfId="41681" xr:uid="{00000000-0005-0000-0000-0000E2A20000}"/>
    <cellStyle name="Trial 3 5 2 6 4" xfId="41682" xr:uid="{00000000-0005-0000-0000-0000E3A20000}"/>
    <cellStyle name="Trial 3 5 2 6 5" xfId="41683" xr:uid="{00000000-0005-0000-0000-0000E4A20000}"/>
    <cellStyle name="Trial 3 5 2 6 6" xfId="41684" xr:uid="{00000000-0005-0000-0000-0000E5A20000}"/>
    <cellStyle name="Trial 3 5 2 6 7" xfId="41685" xr:uid="{00000000-0005-0000-0000-0000E6A20000}"/>
    <cellStyle name="Trial 3 5 2 7" xfId="41686" xr:uid="{00000000-0005-0000-0000-0000E7A20000}"/>
    <cellStyle name="Trial 3 5 2 8" xfId="41687" xr:uid="{00000000-0005-0000-0000-0000E8A20000}"/>
    <cellStyle name="Trial 3 5 2 9" xfId="41688" xr:uid="{00000000-0005-0000-0000-0000E9A20000}"/>
    <cellStyle name="Trial 3 5 3" xfId="41689" xr:uid="{00000000-0005-0000-0000-0000EAA20000}"/>
    <cellStyle name="Trial 3 5 3 10" xfId="41690" xr:uid="{00000000-0005-0000-0000-0000EBA20000}"/>
    <cellStyle name="Trial 3 5 3 11" xfId="41691" xr:uid="{00000000-0005-0000-0000-0000ECA20000}"/>
    <cellStyle name="Trial 3 5 3 2" xfId="41692" xr:uid="{00000000-0005-0000-0000-0000EDA20000}"/>
    <cellStyle name="Trial 3 5 3 2 2" xfId="41693" xr:uid="{00000000-0005-0000-0000-0000EEA20000}"/>
    <cellStyle name="Trial 3 5 3 2 3" xfId="41694" xr:uid="{00000000-0005-0000-0000-0000EFA20000}"/>
    <cellStyle name="Trial 3 5 3 2 4" xfId="41695" xr:uid="{00000000-0005-0000-0000-0000F0A20000}"/>
    <cellStyle name="Trial 3 5 3 2 5" xfId="41696" xr:uid="{00000000-0005-0000-0000-0000F1A20000}"/>
    <cellStyle name="Trial 3 5 3 2 6" xfId="41697" xr:uid="{00000000-0005-0000-0000-0000F2A20000}"/>
    <cellStyle name="Trial 3 5 3 2 7" xfId="41698" xr:uid="{00000000-0005-0000-0000-0000F3A20000}"/>
    <cellStyle name="Trial 3 5 3 3" xfId="41699" xr:uid="{00000000-0005-0000-0000-0000F4A20000}"/>
    <cellStyle name="Trial 3 5 3 3 2" xfId="41700" xr:uid="{00000000-0005-0000-0000-0000F5A20000}"/>
    <cellStyle name="Trial 3 5 3 3 3" xfId="41701" xr:uid="{00000000-0005-0000-0000-0000F6A20000}"/>
    <cellStyle name="Trial 3 5 3 3 4" xfId="41702" xr:uid="{00000000-0005-0000-0000-0000F7A20000}"/>
    <cellStyle name="Trial 3 5 3 3 5" xfId="41703" xr:uid="{00000000-0005-0000-0000-0000F8A20000}"/>
    <cellStyle name="Trial 3 5 3 3 6" xfId="41704" xr:uid="{00000000-0005-0000-0000-0000F9A20000}"/>
    <cellStyle name="Trial 3 5 3 3 7" xfId="41705" xr:uid="{00000000-0005-0000-0000-0000FAA20000}"/>
    <cellStyle name="Trial 3 5 3 4" xfId="41706" xr:uid="{00000000-0005-0000-0000-0000FBA20000}"/>
    <cellStyle name="Trial 3 5 3 4 2" xfId="41707" xr:uid="{00000000-0005-0000-0000-0000FCA20000}"/>
    <cellStyle name="Trial 3 5 3 4 3" xfId="41708" xr:uid="{00000000-0005-0000-0000-0000FDA20000}"/>
    <cellStyle name="Trial 3 5 3 4 4" xfId="41709" xr:uid="{00000000-0005-0000-0000-0000FEA20000}"/>
    <cellStyle name="Trial 3 5 3 4 5" xfId="41710" xr:uid="{00000000-0005-0000-0000-0000FFA20000}"/>
    <cellStyle name="Trial 3 5 3 4 6" xfId="41711" xr:uid="{00000000-0005-0000-0000-000000A30000}"/>
    <cellStyle name="Trial 3 5 3 4 7" xfId="41712" xr:uid="{00000000-0005-0000-0000-000001A30000}"/>
    <cellStyle name="Trial 3 5 3 5" xfId="41713" xr:uid="{00000000-0005-0000-0000-000002A30000}"/>
    <cellStyle name="Trial 3 5 3 6" xfId="41714" xr:uid="{00000000-0005-0000-0000-000003A30000}"/>
    <cellStyle name="Trial 3 5 3 7" xfId="41715" xr:uid="{00000000-0005-0000-0000-000004A30000}"/>
    <cellStyle name="Trial 3 5 3 8" xfId="41716" xr:uid="{00000000-0005-0000-0000-000005A30000}"/>
    <cellStyle name="Trial 3 5 3 9" xfId="41717" xr:uid="{00000000-0005-0000-0000-000006A30000}"/>
    <cellStyle name="Trial 3 5 4" xfId="41718" xr:uid="{00000000-0005-0000-0000-000007A30000}"/>
    <cellStyle name="Trial 3 5 4 2" xfId="41719" xr:uid="{00000000-0005-0000-0000-000008A30000}"/>
    <cellStyle name="Trial 3 5 4 3" xfId="41720" xr:uid="{00000000-0005-0000-0000-000009A30000}"/>
    <cellStyle name="Trial 3 5 4 4" xfId="41721" xr:uid="{00000000-0005-0000-0000-00000AA30000}"/>
    <cellStyle name="Trial 3 5 4 5" xfId="41722" xr:uid="{00000000-0005-0000-0000-00000BA30000}"/>
    <cellStyle name="Trial 3 5 4 6" xfId="41723" xr:uid="{00000000-0005-0000-0000-00000CA30000}"/>
    <cellStyle name="Trial 3 5 4 7" xfId="41724" xr:uid="{00000000-0005-0000-0000-00000DA30000}"/>
    <cellStyle name="Trial 3 5 4 8" xfId="41725" xr:uid="{00000000-0005-0000-0000-00000EA30000}"/>
    <cellStyle name="Trial 3 5 5" xfId="41726" xr:uid="{00000000-0005-0000-0000-00000FA30000}"/>
    <cellStyle name="Trial 3 5 5 2" xfId="41727" xr:uid="{00000000-0005-0000-0000-000010A30000}"/>
    <cellStyle name="Trial 3 5 5 3" xfId="41728" xr:uid="{00000000-0005-0000-0000-000011A30000}"/>
    <cellStyle name="Trial 3 5 5 4" xfId="41729" xr:uid="{00000000-0005-0000-0000-000012A30000}"/>
    <cellStyle name="Trial 3 5 5 5" xfId="41730" xr:uid="{00000000-0005-0000-0000-000013A30000}"/>
    <cellStyle name="Trial 3 5 5 6" xfId="41731" xr:uid="{00000000-0005-0000-0000-000014A30000}"/>
    <cellStyle name="Trial 3 5 5 7" xfId="41732" xr:uid="{00000000-0005-0000-0000-000015A30000}"/>
    <cellStyle name="Trial 3 5 6" xfId="41733" xr:uid="{00000000-0005-0000-0000-000016A30000}"/>
    <cellStyle name="Trial 3 5 6 2" xfId="41734" xr:uid="{00000000-0005-0000-0000-000017A30000}"/>
    <cellStyle name="Trial 3 5 6 3" xfId="41735" xr:uid="{00000000-0005-0000-0000-000018A30000}"/>
    <cellStyle name="Trial 3 5 6 4" xfId="41736" xr:uid="{00000000-0005-0000-0000-000019A30000}"/>
    <cellStyle name="Trial 3 5 6 5" xfId="41737" xr:uid="{00000000-0005-0000-0000-00001AA30000}"/>
    <cellStyle name="Trial 3 5 6 6" xfId="41738" xr:uid="{00000000-0005-0000-0000-00001BA30000}"/>
    <cellStyle name="Trial 3 5 6 7" xfId="41739" xr:uid="{00000000-0005-0000-0000-00001CA30000}"/>
    <cellStyle name="Trial 3 5 7" xfId="41740" xr:uid="{00000000-0005-0000-0000-00001DA30000}"/>
    <cellStyle name="Trial 3 5 7 2" xfId="41741" xr:uid="{00000000-0005-0000-0000-00001EA30000}"/>
    <cellStyle name="Trial 3 5 7 3" xfId="41742" xr:uid="{00000000-0005-0000-0000-00001FA30000}"/>
    <cellStyle name="Trial 3 5 7 4" xfId="41743" xr:uid="{00000000-0005-0000-0000-000020A30000}"/>
    <cellStyle name="Trial 3 5 7 5" xfId="41744" xr:uid="{00000000-0005-0000-0000-000021A30000}"/>
    <cellStyle name="Trial 3 5 7 6" xfId="41745" xr:uid="{00000000-0005-0000-0000-000022A30000}"/>
    <cellStyle name="Trial 3 5 7 7" xfId="41746" xr:uid="{00000000-0005-0000-0000-000023A30000}"/>
    <cellStyle name="Trial 3 5 8" xfId="41747" xr:uid="{00000000-0005-0000-0000-000024A30000}"/>
    <cellStyle name="Trial 3 5 8 2" xfId="41748" xr:uid="{00000000-0005-0000-0000-000025A30000}"/>
    <cellStyle name="Trial 3 5 8 3" xfId="41749" xr:uid="{00000000-0005-0000-0000-000026A30000}"/>
    <cellStyle name="Trial 3 5 8 4" xfId="41750" xr:uid="{00000000-0005-0000-0000-000027A30000}"/>
    <cellStyle name="Trial 3 5 8 5" xfId="41751" xr:uid="{00000000-0005-0000-0000-000028A30000}"/>
    <cellStyle name="Trial 3 5 8 6" xfId="41752" xr:uid="{00000000-0005-0000-0000-000029A30000}"/>
    <cellStyle name="Trial 3 5 8 7" xfId="41753" xr:uid="{00000000-0005-0000-0000-00002AA30000}"/>
    <cellStyle name="Trial 3 5 9" xfId="41754" xr:uid="{00000000-0005-0000-0000-00002BA30000}"/>
    <cellStyle name="Trial 3 5 9 2" xfId="41755" xr:uid="{00000000-0005-0000-0000-00002CA30000}"/>
    <cellStyle name="Trial 3 5 9 3" xfId="41756" xr:uid="{00000000-0005-0000-0000-00002DA30000}"/>
    <cellStyle name="Trial 3 5 9 4" xfId="41757" xr:uid="{00000000-0005-0000-0000-00002EA30000}"/>
    <cellStyle name="Trial 3 5 9 5" xfId="41758" xr:uid="{00000000-0005-0000-0000-00002FA30000}"/>
    <cellStyle name="Trial 3 5 9 6" xfId="41759" xr:uid="{00000000-0005-0000-0000-000030A30000}"/>
    <cellStyle name="Trial 3 5 9 7" xfId="41760" xr:uid="{00000000-0005-0000-0000-000031A30000}"/>
    <cellStyle name="Trial 3 6" xfId="41761" xr:uid="{00000000-0005-0000-0000-000032A30000}"/>
    <cellStyle name="Trial 3 6 10" xfId="41762" xr:uid="{00000000-0005-0000-0000-000033A30000}"/>
    <cellStyle name="Trial 3 6 11" xfId="41763" xr:uid="{00000000-0005-0000-0000-000034A30000}"/>
    <cellStyle name="Trial 3 6 12" xfId="41764" xr:uid="{00000000-0005-0000-0000-000035A30000}"/>
    <cellStyle name="Trial 3 6 13" xfId="41765" xr:uid="{00000000-0005-0000-0000-000036A30000}"/>
    <cellStyle name="Trial 3 6 2" xfId="41766" xr:uid="{00000000-0005-0000-0000-000037A30000}"/>
    <cellStyle name="Trial 3 6 2 2" xfId="41767" xr:uid="{00000000-0005-0000-0000-000038A30000}"/>
    <cellStyle name="Trial 3 6 2 3" xfId="41768" xr:uid="{00000000-0005-0000-0000-000039A30000}"/>
    <cellStyle name="Trial 3 6 2 4" xfId="41769" xr:uid="{00000000-0005-0000-0000-00003AA30000}"/>
    <cellStyle name="Trial 3 6 2 5" xfId="41770" xr:uid="{00000000-0005-0000-0000-00003BA30000}"/>
    <cellStyle name="Trial 3 6 2 6" xfId="41771" xr:uid="{00000000-0005-0000-0000-00003CA30000}"/>
    <cellStyle name="Trial 3 6 2 7" xfId="41772" xr:uid="{00000000-0005-0000-0000-00003DA30000}"/>
    <cellStyle name="Trial 3 6 3" xfId="41773" xr:uid="{00000000-0005-0000-0000-00003EA30000}"/>
    <cellStyle name="Trial 3 6 3 2" xfId="41774" xr:uid="{00000000-0005-0000-0000-00003FA30000}"/>
    <cellStyle name="Trial 3 6 3 3" xfId="41775" xr:uid="{00000000-0005-0000-0000-000040A30000}"/>
    <cellStyle name="Trial 3 6 3 4" xfId="41776" xr:uid="{00000000-0005-0000-0000-000041A30000}"/>
    <cellStyle name="Trial 3 6 3 5" xfId="41777" xr:uid="{00000000-0005-0000-0000-000042A30000}"/>
    <cellStyle name="Trial 3 6 3 6" xfId="41778" xr:uid="{00000000-0005-0000-0000-000043A30000}"/>
    <cellStyle name="Trial 3 6 3 7" xfId="41779" xr:uid="{00000000-0005-0000-0000-000044A30000}"/>
    <cellStyle name="Trial 3 6 4" xfId="41780" xr:uid="{00000000-0005-0000-0000-000045A30000}"/>
    <cellStyle name="Trial 3 6 4 2" xfId="41781" xr:uid="{00000000-0005-0000-0000-000046A30000}"/>
    <cellStyle name="Trial 3 6 4 3" xfId="41782" xr:uid="{00000000-0005-0000-0000-000047A30000}"/>
    <cellStyle name="Trial 3 6 4 4" xfId="41783" xr:uid="{00000000-0005-0000-0000-000048A30000}"/>
    <cellStyle name="Trial 3 6 4 5" xfId="41784" xr:uid="{00000000-0005-0000-0000-000049A30000}"/>
    <cellStyle name="Trial 3 6 4 6" xfId="41785" xr:uid="{00000000-0005-0000-0000-00004AA30000}"/>
    <cellStyle name="Trial 3 6 4 7" xfId="41786" xr:uid="{00000000-0005-0000-0000-00004BA30000}"/>
    <cellStyle name="Trial 3 6 5" xfId="41787" xr:uid="{00000000-0005-0000-0000-00004CA30000}"/>
    <cellStyle name="Trial 3 6 5 2" xfId="41788" xr:uid="{00000000-0005-0000-0000-00004DA30000}"/>
    <cellStyle name="Trial 3 6 5 3" xfId="41789" xr:uid="{00000000-0005-0000-0000-00004EA30000}"/>
    <cellStyle name="Trial 3 6 5 4" xfId="41790" xr:uid="{00000000-0005-0000-0000-00004FA30000}"/>
    <cellStyle name="Trial 3 6 5 5" xfId="41791" xr:uid="{00000000-0005-0000-0000-000050A30000}"/>
    <cellStyle name="Trial 3 6 5 6" xfId="41792" xr:uid="{00000000-0005-0000-0000-000051A30000}"/>
    <cellStyle name="Trial 3 6 5 7" xfId="41793" xr:uid="{00000000-0005-0000-0000-000052A30000}"/>
    <cellStyle name="Trial 3 6 6" xfId="41794" xr:uid="{00000000-0005-0000-0000-000053A30000}"/>
    <cellStyle name="Trial 3 6 6 2" xfId="41795" xr:uid="{00000000-0005-0000-0000-000054A30000}"/>
    <cellStyle name="Trial 3 6 6 3" xfId="41796" xr:uid="{00000000-0005-0000-0000-000055A30000}"/>
    <cellStyle name="Trial 3 6 6 4" xfId="41797" xr:uid="{00000000-0005-0000-0000-000056A30000}"/>
    <cellStyle name="Trial 3 6 6 5" xfId="41798" xr:uid="{00000000-0005-0000-0000-000057A30000}"/>
    <cellStyle name="Trial 3 6 6 6" xfId="41799" xr:uid="{00000000-0005-0000-0000-000058A30000}"/>
    <cellStyle name="Trial 3 6 6 7" xfId="41800" xr:uid="{00000000-0005-0000-0000-000059A30000}"/>
    <cellStyle name="Trial 3 6 7" xfId="41801" xr:uid="{00000000-0005-0000-0000-00005AA30000}"/>
    <cellStyle name="Trial 3 6 8" xfId="41802" xr:uid="{00000000-0005-0000-0000-00005BA30000}"/>
    <cellStyle name="Trial 3 6 9" xfId="41803" xr:uid="{00000000-0005-0000-0000-00005CA30000}"/>
    <cellStyle name="Trial 3 7" xfId="41804" xr:uid="{00000000-0005-0000-0000-00005DA30000}"/>
    <cellStyle name="Trial 3 7 10" xfId="41805" xr:uid="{00000000-0005-0000-0000-00005EA30000}"/>
    <cellStyle name="Trial 3 7 11" xfId="41806" xr:uid="{00000000-0005-0000-0000-00005FA30000}"/>
    <cellStyle name="Trial 3 7 12" xfId="41807" xr:uid="{00000000-0005-0000-0000-000060A30000}"/>
    <cellStyle name="Trial 3 7 13" xfId="41808" xr:uid="{00000000-0005-0000-0000-000061A30000}"/>
    <cellStyle name="Trial 3 7 2" xfId="41809" xr:uid="{00000000-0005-0000-0000-000062A30000}"/>
    <cellStyle name="Trial 3 7 2 2" xfId="41810" xr:uid="{00000000-0005-0000-0000-000063A30000}"/>
    <cellStyle name="Trial 3 7 2 3" xfId="41811" xr:uid="{00000000-0005-0000-0000-000064A30000}"/>
    <cellStyle name="Trial 3 7 2 4" xfId="41812" xr:uid="{00000000-0005-0000-0000-000065A30000}"/>
    <cellStyle name="Trial 3 7 2 5" xfId="41813" xr:uid="{00000000-0005-0000-0000-000066A30000}"/>
    <cellStyle name="Trial 3 7 2 6" xfId="41814" xr:uid="{00000000-0005-0000-0000-000067A30000}"/>
    <cellStyle name="Trial 3 7 2 7" xfId="41815" xr:uid="{00000000-0005-0000-0000-000068A30000}"/>
    <cellStyle name="Trial 3 7 3" xfId="41816" xr:uid="{00000000-0005-0000-0000-000069A30000}"/>
    <cellStyle name="Trial 3 7 3 2" xfId="41817" xr:uid="{00000000-0005-0000-0000-00006AA30000}"/>
    <cellStyle name="Trial 3 7 3 3" xfId="41818" xr:uid="{00000000-0005-0000-0000-00006BA30000}"/>
    <cellStyle name="Trial 3 7 3 4" xfId="41819" xr:uid="{00000000-0005-0000-0000-00006CA30000}"/>
    <cellStyle name="Trial 3 7 3 5" xfId="41820" xr:uid="{00000000-0005-0000-0000-00006DA30000}"/>
    <cellStyle name="Trial 3 7 3 6" xfId="41821" xr:uid="{00000000-0005-0000-0000-00006EA30000}"/>
    <cellStyle name="Trial 3 7 3 7" xfId="41822" xr:uid="{00000000-0005-0000-0000-00006FA30000}"/>
    <cellStyle name="Trial 3 7 4" xfId="41823" xr:uid="{00000000-0005-0000-0000-000070A30000}"/>
    <cellStyle name="Trial 3 7 4 2" xfId="41824" xr:uid="{00000000-0005-0000-0000-000071A30000}"/>
    <cellStyle name="Trial 3 7 4 3" xfId="41825" xr:uid="{00000000-0005-0000-0000-000072A30000}"/>
    <cellStyle name="Trial 3 7 4 4" xfId="41826" xr:uid="{00000000-0005-0000-0000-000073A30000}"/>
    <cellStyle name="Trial 3 7 4 5" xfId="41827" xr:uid="{00000000-0005-0000-0000-000074A30000}"/>
    <cellStyle name="Trial 3 7 4 6" xfId="41828" xr:uid="{00000000-0005-0000-0000-000075A30000}"/>
    <cellStyle name="Trial 3 7 4 7" xfId="41829" xr:uid="{00000000-0005-0000-0000-000076A30000}"/>
    <cellStyle name="Trial 3 7 5" xfId="41830" xr:uid="{00000000-0005-0000-0000-000077A30000}"/>
    <cellStyle name="Trial 3 7 5 2" xfId="41831" xr:uid="{00000000-0005-0000-0000-000078A30000}"/>
    <cellStyle name="Trial 3 7 5 3" xfId="41832" xr:uid="{00000000-0005-0000-0000-000079A30000}"/>
    <cellStyle name="Trial 3 7 5 4" xfId="41833" xr:uid="{00000000-0005-0000-0000-00007AA30000}"/>
    <cellStyle name="Trial 3 7 5 5" xfId="41834" xr:uid="{00000000-0005-0000-0000-00007BA30000}"/>
    <cellStyle name="Trial 3 7 5 6" xfId="41835" xr:uid="{00000000-0005-0000-0000-00007CA30000}"/>
    <cellStyle name="Trial 3 7 5 7" xfId="41836" xr:uid="{00000000-0005-0000-0000-00007DA30000}"/>
    <cellStyle name="Trial 3 7 6" xfId="41837" xr:uid="{00000000-0005-0000-0000-00007EA30000}"/>
    <cellStyle name="Trial 3 7 6 2" xfId="41838" xr:uid="{00000000-0005-0000-0000-00007FA30000}"/>
    <cellStyle name="Trial 3 7 6 3" xfId="41839" xr:uid="{00000000-0005-0000-0000-000080A30000}"/>
    <cellStyle name="Trial 3 7 6 4" xfId="41840" xr:uid="{00000000-0005-0000-0000-000081A30000}"/>
    <cellStyle name="Trial 3 7 6 5" xfId="41841" xr:uid="{00000000-0005-0000-0000-000082A30000}"/>
    <cellStyle name="Trial 3 7 6 6" xfId="41842" xr:uid="{00000000-0005-0000-0000-000083A30000}"/>
    <cellStyle name="Trial 3 7 6 7" xfId="41843" xr:uid="{00000000-0005-0000-0000-000084A30000}"/>
    <cellStyle name="Trial 3 7 7" xfId="41844" xr:uid="{00000000-0005-0000-0000-000085A30000}"/>
    <cellStyle name="Trial 3 7 8" xfId="41845" xr:uid="{00000000-0005-0000-0000-000086A30000}"/>
    <cellStyle name="Trial 3 7 9" xfId="41846" xr:uid="{00000000-0005-0000-0000-000087A30000}"/>
    <cellStyle name="Trial 3 8" xfId="41847" xr:uid="{00000000-0005-0000-0000-000088A30000}"/>
    <cellStyle name="Trial 3 8 2" xfId="41848" xr:uid="{00000000-0005-0000-0000-000089A30000}"/>
    <cellStyle name="Trial 3 8 3" xfId="41849" xr:uid="{00000000-0005-0000-0000-00008AA30000}"/>
    <cellStyle name="Trial 3 8 4" xfId="41850" xr:uid="{00000000-0005-0000-0000-00008BA30000}"/>
    <cellStyle name="Trial 3 8 5" xfId="41851" xr:uid="{00000000-0005-0000-0000-00008CA30000}"/>
    <cellStyle name="Trial 3 8 6" xfId="41852" xr:uid="{00000000-0005-0000-0000-00008DA30000}"/>
    <cellStyle name="Trial 3 8 7" xfId="41853" xr:uid="{00000000-0005-0000-0000-00008EA30000}"/>
    <cellStyle name="Trial 3 8 8" xfId="41854" xr:uid="{00000000-0005-0000-0000-00008FA30000}"/>
    <cellStyle name="Trial 3 9" xfId="41855" xr:uid="{00000000-0005-0000-0000-000090A30000}"/>
    <cellStyle name="Trial 3 9 2" xfId="41856" xr:uid="{00000000-0005-0000-0000-000091A30000}"/>
    <cellStyle name="Trial 3 9 3" xfId="41857" xr:uid="{00000000-0005-0000-0000-000092A30000}"/>
    <cellStyle name="Trial 3 9 4" xfId="41858" xr:uid="{00000000-0005-0000-0000-000093A30000}"/>
    <cellStyle name="Trial 3 9 5" xfId="41859" xr:uid="{00000000-0005-0000-0000-000094A30000}"/>
    <cellStyle name="Trial 3 9 6" xfId="41860" xr:uid="{00000000-0005-0000-0000-000095A30000}"/>
    <cellStyle name="Trial 3 9 7" xfId="41861" xr:uid="{00000000-0005-0000-0000-000096A30000}"/>
    <cellStyle name="Trial 4" xfId="41862" xr:uid="{00000000-0005-0000-0000-000097A30000}"/>
    <cellStyle name="Trial 4 10" xfId="41863" xr:uid="{00000000-0005-0000-0000-000098A30000}"/>
    <cellStyle name="Trial 4 10 10" xfId="41864" xr:uid="{00000000-0005-0000-0000-000099A30000}"/>
    <cellStyle name="Trial 4 10 11" xfId="41865" xr:uid="{00000000-0005-0000-0000-00009AA30000}"/>
    <cellStyle name="Trial 4 10 2" xfId="41866" xr:uid="{00000000-0005-0000-0000-00009BA30000}"/>
    <cellStyle name="Trial 4 10 2 10" xfId="41867" xr:uid="{00000000-0005-0000-0000-00009CA30000}"/>
    <cellStyle name="Trial 4 10 2 2" xfId="41868" xr:uid="{00000000-0005-0000-0000-00009DA30000}"/>
    <cellStyle name="Trial 4 10 2 2 2" xfId="41869" xr:uid="{00000000-0005-0000-0000-00009EA30000}"/>
    <cellStyle name="Trial 4 10 2 2 3" xfId="41870" xr:uid="{00000000-0005-0000-0000-00009FA30000}"/>
    <cellStyle name="Trial 4 10 2 2 4" xfId="41871" xr:uid="{00000000-0005-0000-0000-0000A0A30000}"/>
    <cellStyle name="Trial 4 10 2 2 5" xfId="41872" xr:uid="{00000000-0005-0000-0000-0000A1A30000}"/>
    <cellStyle name="Trial 4 10 2 2 6" xfId="41873" xr:uid="{00000000-0005-0000-0000-0000A2A30000}"/>
    <cellStyle name="Trial 4 10 2 3" xfId="41874" xr:uid="{00000000-0005-0000-0000-0000A3A30000}"/>
    <cellStyle name="Trial 4 10 2 4" xfId="41875" xr:uid="{00000000-0005-0000-0000-0000A4A30000}"/>
    <cellStyle name="Trial 4 10 2 5" xfId="41876" xr:uid="{00000000-0005-0000-0000-0000A5A30000}"/>
    <cellStyle name="Trial 4 10 2 6" xfId="41877" xr:uid="{00000000-0005-0000-0000-0000A6A30000}"/>
    <cellStyle name="Trial 4 10 2 7" xfId="41878" xr:uid="{00000000-0005-0000-0000-0000A7A30000}"/>
    <cellStyle name="Trial 4 10 2 8" xfId="41879" xr:uid="{00000000-0005-0000-0000-0000A8A30000}"/>
    <cellStyle name="Trial 4 10 2 9" xfId="41880" xr:uid="{00000000-0005-0000-0000-0000A9A30000}"/>
    <cellStyle name="Trial 4 10 3" xfId="41881" xr:uid="{00000000-0005-0000-0000-0000AAA30000}"/>
    <cellStyle name="Trial 4 10 3 2" xfId="41882" xr:uid="{00000000-0005-0000-0000-0000ABA30000}"/>
    <cellStyle name="Trial 4 10 3 3" xfId="41883" xr:uid="{00000000-0005-0000-0000-0000ACA30000}"/>
    <cellStyle name="Trial 4 10 3 4" xfId="41884" xr:uid="{00000000-0005-0000-0000-0000ADA30000}"/>
    <cellStyle name="Trial 4 10 3 5" xfId="41885" xr:uid="{00000000-0005-0000-0000-0000AEA30000}"/>
    <cellStyle name="Trial 4 10 3 6" xfId="41886" xr:uid="{00000000-0005-0000-0000-0000AFA30000}"/>
    <cellStyle name="Trial 4 10 3 7" xfId="41887" xr:uid="{00000000-0005-0000-0000-0000B0A30000}"/>
    <cellStyle name="Trial 4 10 3 8" xfId="41888" xr:uid="{00000000-0005-0000-0000-0000B1A30000}"/>
    <cellStyle name="Trial 4 10 3 9" xfId="41889" xr:uid="{00000000-0005-0000-0000-0000B2A30000}"/>
    <cellStyle name="Trial 4 10 4" xfId="41890" xr:uid="{00000000-0005-0000-0000-0000B3A30000}"/>
    <cellStyle name="Trial 4 10 4 2" xfId="41891" xr:uid="{00000000-0005-0000-0000-0000B4A30000}"/>
    <cellStyle name="Trial 4 10 4 3" xfId="41892" xr:uid="{00000000-0005-0000-0000-0000B5A30000}"/>
    <cellStyle name="Trial 4 10 4 4" xfId="41893" xr:uid="{00000000-0005-0000-0000-0000B6A30000}"/>
    <cellStyle name="Trial 4 10 4 5" xfId="41894" xr:uid="{00000000-0005-0000-0000-0000B7A30000}"/>
    <cellStyle name="Trial 4 10 4 6" xfId="41895" xr:uid="{00000000-0005-0000-0000-0000B8A30000}"/>
    <cellStyle name="Trial 4 10 4 7" xfId="41896" xr:uid="{00000000-0005-0000-0000-0000B9A30000}"/>
    <cellStyle name="Trial 4 10 4 8" xfId="41897" xr:uid="{00000000-0005-0000-0000-0000BAA30000}"/>
    <cellStyle name="Trial 4 10 5" xfId="41898" xr:uid="{00000000-0005-0000-0000-0000BBA30000}"/>
    <cellStyle name="Trial 4 10 6" xfId="41899" xr:uid="{00000000-0005-0000-0000-0000BCA30000}"/>
    <cellStyle name="Trial 4 10 7" xfId="41900" xr:uid="{00000000-0005-0000-0000-0000BDA30000}"/>
    <cellStyle name="Trial 4 10 8" xfId="41901" xr:uid="{00000000-0005-0000-0000-0000BEA30000}"/>
    <cellStyle name="Trial 4 10 9" xfId="41902" xr:uid="{00000000-0005-0000-0000-0000BFA30000}"/>
    <cellStyle name="Trial 4 11" xfId="41903" xr:uid="{00000000-0005-0000-0000-0000C0A30000}"/>
    <cellStyle name="Trial 4 11 10" xfId="41904" xr:uid="{00000000-0005-0000-0000-0000C1A30000}"/>
    <cellStyle name="Trial 4 11 11" xfId="41905" xr:uid="{00000000-0005-0000-0000-0000C2A30000}"/>
    <cellStyle name="Trial 4 11 2" xfId="41906" xr:uid="{00000000-0005-0000-0000-0000C3A30000}"/>
    <cellStyle name="Trial 4 11 2 10" xfId="41907" xr:uid="{00000000-0005-0000-0000-0000C4A30000}"/>
    <cellStyle name="Trial 4 11 2 2" xfId="41908" xr:uid="{00000000-0005-0000-0000-0000C5A30000}"/>
    <cellStyle name="Trial 4 11 2 3" xfId="41909" xr:uid="{00000000-0005-0000-0000-0000C6A30000}"/>
    <cellStyle name="Trial 4 11 2 4" xfId="41910" xr:uid="{00000000-0005-0000-0000-0000C7A30000}"/>
    <cellStyle name="Trial 4 11 2 5" xfId="41911" xr:uid="{00000000-0005-0000-0000-0000C8A30000}"/>
    <cellStyle name="Trial 4 11 2 6" xfId="41912" xr:uid="{00000000-0005-0000-0000-0000C9A30000}"/>
    <cellStyle name="Trial 4 11 2 7" xfId="41913" xr:uid="{00000000-0005-0000-0000-0000CAA30000}"/>
    <cellStyle name="Trial 4 11 2 8" xfId="41914" xr:uid="{00000000-0005-0000-0000-0000CBA30000}"/>
    <cellStyle name="Trial 4 11 2 9" xfId="41915" xr:uid="{00000000-0005-0000-0000-0000CCA30000}"/>
    <cellStyle name="Trial 4 11 3" xfId="41916" xr:uid="{00000000-0005-0000-0000-0000CDA30000}"/>
    <cellStyle name="Trial 4 11 3 2" xfId="41917" xr:uid="{00000000-0005-0000-0000-0000CEA30000}"/>
    <cellStyle name="Trial 4 11 3 3" xfId="41918" xr:uid="{00000000-0005-0000-0000-0000CFA30000}"/>
    <cellStyle name="Trial 4 11 3 4" xfId="41919" xr:uid="{00000000-0005-0000-0000-0000D0A30000}"/>
    <cellStyle name="Trial 4 11 3 5" xfId="41920" xr:uid="{00000000-0005-0000-0000-0000D1A30000}"/>
    <cellStyle name="Trial 4 11 3 6" xfId="41921" xr:uid="{00000000-0005-0000-0000-0000D2A30000}"/>
    <cellStyle name="Trial 4 11 4" xfId="41922" xr:uid="{00000000-0005-0000-0000-0000D3A30000}"/>
    <cellStyle name="Trial 4 11 5" xfId="41923" xr:uid="{00000000-0005-0000-0000-0000D4A30000}"/>
    <cellStyle name="Trial 4 11 6" xfId="41924" xr:uid="{00000000-0005-0000-0000-0000D5A30000}"/>
    <cellStyle name="Trial 4 11 7" xfId="41925" xr:uid="{00000000-0005-0000-0000-0000D6A30000}"/>
    <cellStyle name="Trial 4 11 8" xfId="41926" xr:uid="{00000000-0005-0000-0000-0000D7A30000}"/>
    <cellStyle name="Trial 4 11 9" xfId="41927" xr:uid="{00000000-0005-0000-0000-0000D8A30000}"/>
    <cellStyle name="Trial 4 12" xfId="41928" xr:uid="{00000000-0005-0000-0000-0000D9A30000}"/>
    <cellStyle name="Trial 4 12 10" xfId="41929" xr:uid="{00000000-0005-0000-0000-0000DAA30000}"/>
    <cellStyle name="Trial 4 12 11" xfId="41930" xr:uid="{00000000-0005-0000-0000-0000DBA30000}"/>
    <cellStyle name="Trial 4 12 2" xfId="41931" xr:uid="{00000000-0005-0000-0000-0000DCA30000}"/>
    <cellStyle name="Trial 4 12 2 10" xfId="41932" xr:uid="{00000000-0005-0000-0000-0000DDA30000}"/>
    <cellStyle name="Trial 4 12 2 2" xfId="41933" xr:uid="{00000000-0005-0000-0000-0000DEA30000}"/>
    <cellStyle name="Trial 4 12 2 3" xfId="41934" xr:uid="{00000000-0005-0000-0000-0000DFA30000}"/>
    <cellStyle name="Trial 4 12 2 4" xfId="41935" xr:uid="{00000000-0005-0000-0000-0000E0A30000}"/>
    <cellStyle name="Trial 4 12 2 5" xfId="41936" xr:uid="{00000000-0005-0000-0000-0000E1A30000}"/>
    <cellStyle name="Trial 4 12 2 6" xfId="41937" xr:uid="{00000000-0005-0000-0000-0000E2A30000}"/>
    <cellStyle name="Trial 4 12 2 7" xfId="41938" xr:uid="{00000000-0005-0000-0000-0000E3A30000}"/>
    <cellStyle name="Trial 4 12 2 8" xfId="41939" xr:uid="{00000000-0005-0000-0000-0000E4A30000}"/>
    <cellStyle name="Trial 4 12 2 9" xfId="41940" xr:uid="{00000000-0005-0000-0000-0000E5A30000}"/>
    <cellStyle name="Trial 4 12 3" xfId="41941" xr:uid="{00000000-0005-0000-0000-0000E6A30000}"/>
    <cellStyle name="Trial 4 12 3 2" xfId="41942" xr:uid="{00000000-0005-0000-0000-0000E7A30000}"/>
    <cellStyle name="Trial 4 12 3 3" xfId="41943" xr:uid="{00000000-0005-0000-0000-0000E8A30000}"/>
    <cellStyle name="Trial 4 12 3 4" xfId="41944" xr:uid="{00000000-0005-0000-0000-0000E9A30000}"/>
    <cellStyle name="Trial 4 12 3 5" xfId="41945" xr:uid="{00000000-0005-0000-0000-0000EAA30000}"/>
    <cellStyle name="Trial 4 12 3 6" xfId="41946" xr:uid="{00000000-0005-0000-0000-0000EBA30000}"/>
    <cellStyle name="Trial 4 12 4" xfId="41947" xr:uid="{00000000-0005-0000-0000-0000ECA30000}"/>
    <cellStyle name="Trial 4 12 5" xfId="41948" xr:uid="{00000000-0005-0000-0000-0000EDA30000}"/>
    <cellStyle name="Trial 4 12 6" xfId="41949" xr:uid="{00000000-0005-0000-0000-0000EEA30000}"/>
    <cellStyle name="Trial 4 12 7" xfId="41950" xr:uid="{00000000-0005-0000-0000-0000EFA30000}"/>
    <cellStyle name="Trial 4 12 8" xfId="41951" xr:uid="{00000000-0005-0000-0000-0000F0A30000}"/>
    <cellStyle name="Trial 4 12 9" xfId="41952" xr:uid="{00000000-0005-0000-0000-0000F1A30000}"/>
    <cellStyle name="Trial 4 13" xfId="41953" xr:uid="{00000000-0005-0000-0000-0000F2A30000}"/>
    <cellStyle name="Trial 4 13 10" xfId="41954" xr:uid="{00000000-0005-0000-0000-0000F3A30000}"/>
    <cellStyle name="Trial 4 13 11" xfId="41955" xr:uid="{00000000-0005-0000-0000-0000F4A30000}"/>
    <cellStyle name="Trial 4 13 2" xfId="41956" xr:uid="{00000000-0005-0000-0000-0000F5A30000}"/>
    <cellStyle name="Trial 4 13 2 10" xfId="41957" xr:uid="{00000000-0005-0000-0000-0000F6A30000}"/>
    <cellStyle name="Trial 4 13 2 2" xfId="41958" xr:uid="{00000000-0005-0000-0000-0000F7A30000}"/>
    <cellStyle name="Trial 4 13 2 3" xfId="41959" xr:uid="{00000000-0005-0000-0000-0000F8A30000}"/>
    <cellStyle name="Trial 4 13 2 4" xfId="41960" xr:uid="{00000000-0005-0000-0000-0000F9A30000}"/>
    <cellStyle name="Trial 4 13 2 5" xfId="41961" xr:uid="{00000000-0005-0000-0000-0000FAA30000}"/>
    <cellStyle name="Trial 4 13 2 6" xfId="41962" xr:uid="{00000000-0005-0000-0000-0000FBA30000}"/>
    <cellStyle name="Trial 4 13 2 7" xfId="41963" xr:uid="{00000000-0005-0000-0000-0000FCA30000}"/>
    <cellStyle name="Trial 4 13 2 8" xfId="41964" xr:uid="{00000000-0005-0000-0000-0000FDA30000}"/>
    <cellStyle name="Trial 4 13 2 9" xfId="41965" xr:uid="{00000000-0005-0000-0000-0000FEA30000}"/>
    <cellStyle name="Trial 4 13 3" xfId="41966" xr:uid="{00000000-0005-0000-0000-0000FFA30000}"/>
    <cellStyle name="Trial 4 13 3 2" xfId="41967" xr:uid="{00000000-0005-0000-0000-000000A40000}"/>
    <cellStyle name="Trial 4 13 4" xfId="41968" xr:uid="{00000000-0005-0000-0000-000001A40000}"/>
    <cellStyle name="Trial 4 13 5" xfId="41969" xr:uid="{00000000-0005-0000-0000-000002A40000}"/>
    <cellStyle name="Trial 4 13 6" xfId="41970" xr:uid="{00000000-0005-0000-0000-000003A40000}"/>
    <cellStyle name="Trial 4 13 7" xfId="41971" xr:uid="{00000000-0005-0000-0000-000004A40000}"/>
    <cellStyle name="Trial 4 13 8" xfId="41972" xr:uid="{00000000-0005-0000-0000-000005A40000}"/>
    <cellStyle name="Trial 4 13 9" xfId="41973" xr:uid="{00000000-0005-0000-0000-000006A40000}"/>
    <cellStyle name="Trial 4 14" xfId="41974" xr:uid="{00000000-0005-0000-0000-000007A40000}"/>
    <cellStyle name="Trial 4 14 10" xfId="41975" xr:uid="{00000000-0005-0000-0000-000008A40000}"/>
    <cellStyle name="Trial 4 14 11" xfId="41976" xr:uid="{00000000-0005-0000-0000-000009A40000}"/>
    <cellStyle name="Trial 4 14 2" xfId="41977" xr:uid="{00000000-0005-0000-0000-00000AA40000}"/>
    <cellStyle name="Trial 4 14 2 10" xfId="41978" xr:uid="{00000000-0005-0000-0000-00000BA40000}"/>
    <cellStyle name="Trial 4 14 2 2" xfId="41979" xr:uid="{00000000-0005-0000-0000-00000CA40000}"/>
    <cellStyle name="Trial 4 14 2 3" xfId="41980" xr:uid="{00000000-0005-0000-0000-00000DA40000}"/>
    <cellStyle name="Trial 4 14 2 4" xfId="41981" xr:uid="{00000000-0005-0000-0000-00000EA40000}"/>
    <cellStyle name="Trial 4 14 2 5" xfId="41982" xr:uid="{00000000-0005-0000-0000-00000FA40000}"/>
    <cellStyle name="Trial 4 14 2 6" xfId="41983" xr:uid="{00000000-0005-0000-0000-000010A40000}"/>
    <cellStyle name="Trial 4 14 2 7" xfId="41984" xr:uid="{00000000-0005-0000-0000-000011A40000}"/>
    <cellStyle name="Trial 4 14 2 8" xfId="41985" xr:uid="{00000000-0005-0000-0000-000012A40000}"/>
    <cellStyle name="Trial 4 14 2 9" xfId="41986" xr:uid="{00000000-0005-0000-0000-000013A40000}"/>
    <cellStyle name="Trial 4 14 3" xfId="41987" xr:uid="{00000000-0005-0000-0000-000014A40000}"/>
    <cellStyle name="Trial 4 14 3 2" xfId="41988" xr:uid="{00000000-0005-0000-0000-000015A40000}"/>
    <cellStyle name="Trial 4 14 4" xfId="41989" xr:uid="{00000000-0005-0000-0000-000016A40000}"/>
    <cellStyle name="Trial 4 14 5" xfId="41990" xr:uid="{00000000-0005-0000-0000-000017A40000}"/>
    <cellStyle name="Trial 4 14 6" xfId="41991" xr:uid="{00000000-0005-0000-0000-000018A40000}"/>
    <cellStyle name="Trial 4 14 7" xfId="41992" xr:uid="{00000000-0005-0000-0000-000019A40000}"/>
    <cellStyle name="Trial 4 14 8" xfId="41993" xr:uid="{00000000-0005-0000-0000-00001AA40000}"/>
    <cellStyle name="Trial 4 14 9" xfId="41994" xr:uid="{00000000-0005-0000-0000-00001BA40000}"/>
    <cellStyle name="Trial 4 15" xfId="41995" xr:uid="{00000000-0005-0000-0000-00001CA40000}"/>
    <cellStyle name="Trial 4 15 10" xfId="41996" xr:uid="{00000000-0005-0000-0000-00001DA40000}"/>
    <cellStyle name="Trial 4 15 11" xfId="41997" xr:uid="{00000000-0005-0000-0000-00001EA40000}"/>
    <cellStyle name="Trial 4 15 2" xfId="41998" xr:uid="{00000000-0005-0000-0000-00001FA40000}"/>
    <cellStyle name="Trial 4 15 2 10" xfId="41999" xr:uid="{00000000-0005-0000-0000-000020A40000}"/>
    <cellStyle name="Trial 4 15 2 2" xfId="42000" xr:uid="{00000000-0005-0000-0000-000021A40000}"/>
    <cellStyle name="Trial 4 15 2 3" xfId="42001" xr:uid="{00000000-0005-0000-0000-000022A40000}"/>
    <cellStyle name="Trial 4 15 2 4" xfId="42002" xr:uid="{00000000-0005-0000-0000-000023A40000}"/>
    <cellStyle name="Trial 4 15 2 5" xfId="42003" xr:uid="{00000000-0005-0000-0000-000024A40000}"/>
    <cellStyle name="Trial 4 15 2 6" xfId="42004" xr:uid="{00000000-0005-0000-0000-000025A40000}"/>
    <cellStyle name="Trial 4 15 2 7" xfId="42005" xr:uid="{00000000-0005-0000-0000-000026A40000}"/>
    <cellStyle name="Trial 4 15 2 8" xfId="42006" xr:uid="{00000000-0005-0000-0000-000027A40000}"/>
    <cellStyle name="Trial 4 15 2 9" xfId="42007" xr:uid="{00000000-0005-0000-0000-000028A40000}"/>
    <cellStyle name="Trial 4 15 3" xfId="42008" xr:uid="{00000000-0005-0000-0000-000029A40000}"/>
    <cellStyle name="Trial 4 15 3 2" xfId="42009" xr:uid="{00000000-0005-0000-0000-00002AA40000}"/>
    <cellStyle name="Trial 4 15 4" xfId="42010" xr:uid="{00000000-0005-0000-0000-00002BA40000}"/>
    <cellStyle name="Trial 4 15 5" xfId="42011" xr:uid="{00000000-0005-0000-0000-00002CA40000}"/>
    <cellStyle name="Trial 4 15 6" xfId="42012" xr:uid="{00000000-0005-0000-0000-00002DA40000}"/>
    <cellStyle name="Trial 4 15 7" xfId="42013" xr:uid="{00000000-0005-0000-0000-00002EA40000}"/>
    <cellStyle name="Trial 4 15 8" xfId="42014" xr:uid="{00000000-0005-0000-0000-00002FA40000}"/>
    <cellStyle name="Trial 4 15 9" xfId="42015" xr:uid="{00000000-0005-0000-0000-000030A40000}"/>
    <cellStyle name="Trial 4 16" xfId="42016" xr:uid="{00000000-0005-0000-0000-000031A40000}"/>
    <cellStyle name="Trial 4 16 10" xfId="42017" xr:uid="{00000000-0005-0000-0000-000032A40000}"/>
    <cellStyle name="Trial 4 16 11" xfId="42018" xr:uid="{00000000-0005-0000-0000-000033A40000}"/>
    <cellStyle name="Trial 4 16 2" xfId="42019" xr:uid="{00000000-0005-0000-0000-000034A40000}"/>
    <cellStyle name="Trial 4 16 2 10" xfId="42020" xr:uid="{00000000-0005-0000-0000-000035A40000}"/>
    <cellStyle name="Trial 4 16 2 2" xfId="42021" xr:uid="{00000000-0005-0000-0000-000036A40000}"/>
    <cellStyle name="Trial 4 16 2 3" xfId="42022" xr:uid="{00000000-0005-0000-0000-000037A40000}"/>
    <cellStyle name="Trial 4 16 2 4" xfId="42023" xr:uid="{00000000-0005-0000-0000-000038A40000}"/>
    <cellStyle name="Trial 4 16 2 5" xfId="42024" xr:uid="{00000000-0005-0000-0000-000039A40000}"/>
    <cellStyle name="Trial 4 16 2 6" xfId="42025" xr:uid="{00000000-0005-0000-0000-00003AA40000}"/>
    <cellStyle name="Trial 4 16 2 7" xfId="42026" xr:uid="{00000000-0005-0000-0000-00003BA40000}"/>
    <cellStyle name="Trial 4 16 2 8" xfId="42027" xr:uid="{00000000-0005-0000-0000-00003CA40000}"/>
    <cellStyle name="Trial 4 16 2 9" xfId="42028" xr:uid="{00000000-0005-0000-0000-00003DA40000}"/>
    <cellStyle name="Trial 4 16 3" xfId="42029" xr:uid="{00000000-0005-0000-0000-00003EA40000}"/>
    <cellStyle name="Trial 4 16 3 2" xfId="42030" xr:uid="{00000000-0005-0000-0000-00003FA40000}"/>
    <cellStyle name="Trial 4 16 4" xfId="42031" xr:uid="{00000000-0005-0000-0000-000040A40000}"/>
    <cellStyle name="Trial 4 16 5" xfId="42032" xr:uid="{00000000-0005-0000-0000-000041A40000}"/>
    <cellStyle name="Trial 4 16 6" xfId="42033" xr:uid="{00000000-0005-0000-0000-000042A40000}"/>
    <cellStyle name="Trial 4 16 7" xfId="42034" xr:uid="{00000000-0005-0000-0000-000043A40000}"/>
    <cellStyle name="Trial 4 16 8" xfId="42035" xr:uid="{00000000-0005-0000-0000-000044A40000}"/>
    <cellStyle name="Trial 4 16 9" xfId="42036" xr:uid="{00000000-0005-0000-0000-000045A40000}"/>
    <cellStyle name="Trial 4 17" xfId="42037" xr:uid="{00000000-0005-0000-0000-000046A40000}"/>
    <cellStyle name="Trial 4 17 10" xfId="42038" xr:uid="{00000000-0005-0000-0000-000047A40000}"/>
    <cellStyle name="Trial 4 17 11" xfId="42039" xr:uid="{00000000-0005-0000-0000-000048A40000}"/>
    <cellStyle name="Trial 4 17 2" xfId="42040" xr:uid="{00000000-0005-0000-0000-000049A40000}"/>
    <cellStyle name="Trial 4 17 2 10" xfId="42041" xr:uid="{00000000-0005-0000-0000-00004AA40000}"/>
    <cellStyle name="Trial 4 17 2 2" xfId="42042" xr:uid="{00000000-0005-0000-0000-00004BA40000}"/>
    <cellStyle name="Trial 4 17 2 3" xfId="42043" xr:uid="{00000000-0005-0000-0000-00004CA40000}"/>
    <cellStyle name="Trial 4 17 2 4" xfId="42044" xr:uid="{00000000-0005-0000-0000-00004DA40000}"/>
    <cellStyle name="Trial 4 17 2 5" xfId="42045" xr:uid="{00000000-0005-0000-0000-00004EA40000}"/>
    <cellStyle name="Trial 4 17 2 6" xfId="42046" xr:uid="{00000000-0005-0000-0000-00004FA40000}"/>
    <cellStyle name="Trial 4 17 2 7" xfId="42047" xr:uid="{00000000-0005-0000-0000-000050A40000}"/>
    <cellStyle name="Trial 4 17 2 8" xfId="42048" xr:uid="{00000000-0005-0000-0000-000051A40000}"/>
    <cellStyle name="Trial 4 17 2 9" xfId="42049" xr:uid="{00000000-0005-0000-0000-000052A40000}"/>
    <cellStyle name="Trial 4 17 3" xfId="42050" xr:uid="{00000000-0005-0000-0000-000053A40000}"/>
    <cellStyle name="Trial 4 17 3 2" xfId="42051" xr:uid="{00000000-0005-0000-0000-000054A40000}"/>
    <cellStyle name="Trial 4 17 4" xfId="42052" xr:uid="{00000000-0005-0000-0000-000055A40000}"/>
    <cellStyle name="Trial 4 17 5" xfId="42053" xr:uid="{00000000-0005-0000-0000-000056A40000}"/>
    <cellStyle name="Trial 4 17 6" xfId="42054" xr:uid="{00000000-0005-0000-0000-000057A40000}"/>
    <cellStyle name="Trial 4 17 7" xfId="42055" xr:uid="{00000000-0005-0000-0000-000058A40000}"/>
    <cellStyle name="Trial 4 17 8" xfId="42056" xr:uid="{00000000-0005-0000-0000-000059A40000}"/>
    <cellStyle name="Trial 4 17 9" xfId="42057" xr:uid="{00000000-0005-0000-0000-00005AA40000}"/>
    <cellStyle name="Trial 4 18" xfId="42058" xr:uid="{00000000-0005-0000-0000-00005BA40000}"/>
    <cellStyle name="Trial 4 18 10" xfId="42059" xr:uid="{00000000-0005-0000-0000-00005CA40000}"/>
    <cellStyle name="Trial 4 18 2" xfId="42060" xr:uid="{00000000-0005-0000-0000-00005DA40000}"/>
    <cellStyle name="Trial 4 18 2 10" xfId="42061" xr:uid="{00000000-0005-0000-0000-00005EA40000}"/>
    <cellStyle name="Trial 4 18 2 2" xfId="42062" xr:uid="{00000000-0005-0000-0000-00005FA40000}"/>
    <cellStyle name="Trial 4 18 2 3" xfId="42063" xr:uid="{00000000-0005-0000-0000-000060A40000}"/>
    <cellStyle name="Trial 4 18 2 4" xfId="42064" xr:uid="{00000000-0005-0000-0000-000061A40000}"/>
    <cellStyle name="Trial 4 18 2 5" xfId="42065" xr:uid="{00000000-0005-0000-0000-000062A40000}"/>
    <cellStyle name="Trial 4 18 2 6" xfId="42066" xr:uid="{00000000-0005-0000-0000-000063A40000}"/>
    <cellStyle name="Trial 4 18 2 7" xfId="42067" xr:uid="{00000000-0005-0000-0000-000064A40000}"/>
    <cellStyle name="Trial 4 18 2 8" xfId="42068" xr:uid="{00000000-0005-0000-0000-000065A40000}"/>
    <cellStyle name="Trial 4 18 2 9" xfId="42069" xr:uid="{00000000-0005-0000-0000-000066A40000}"/>
    <cellStyle name="Trial 4 18 3" xfId="42070" xr:uid="{00000000-0005-0000-0000-000067A40000}"/>
    <cellStyle name="Trial 4 18 4" xfId="42071" xr:uid="{00000000-0005-0000-0000-000068A40000}"/>
    <cellStyle name="Trial 4 18 5" xfId="42072" xr:uid="{00000000-0005-0000-0000-000069A40000}"/>
    <cellStyle name="Trial 4 18 6" xfId="42073" xr:uid="{00000000-0005-0000-0000-00006AA40000}"/>
    <cellStyle name="Trial 4 18 7" xfId="42074" xr:uid="{00000000-0005-0000-0000-00006BA40000}"/>
    <cellStyle name="Trial 4 18 8" xfId="42075" xr:uid="{00000000-0005-0000-0000-00006CA40000}"/>
    <cellStyle name="Trial 4 18 9" xfId="42076" xr:uid="{00000000-0005-0000-0000-00006DA40000}"/>
    <cellStyle name="Trial 4 19" xfId="42077" xr:uid="{00000000-0005-0000-0000-00006EA40000}"/>
    <cellStyle name="Trial 4 19 10" xfId="42078" xr:uid="{00000000-0005-0000-0000-00006FA40000}"/>
    <cellStyle name="Trial 4 19 11" xfId="42079" xr:uid="{00000000-0005-0000-0000-000070A40000}"/>
    <cellStyle name="Trial 4 19 2" xfId="42080" xr:uid="{00000000-0005-0000-0000-000071A40000}"/>
    <cellStyle name="Trial 4 19 2 2" xfId="42081" xr:uid="{00000000-0005-0000-0000-000072A40000}"/>
    <cellStyle name="Trial 4 19 2 3" xfId="42082" xr:uid="{00000000-0005-0000-0000-000073A40000}"/>
    <cellStyle name="Trial 4 19 2 4" xfId="42083" xr:uid="{00000000-0005-0000-0000-000074A40000}"/>
    <cellStyle name="Trial 4 19 2 5" xfId="42084" xr:uid="{00000000-0005-0000-0000-000075A40000}"/>
    <cellStyle name="Trial 4 19 2 6" xfId="42085" xr:uid="{00000000-0005-0000-0000-000076A40000}"/>
    <cellStyle name="Trial 4 19 2 7" xfId="42086" xr:uid="{00000000-0005-0000-0000-000077A40000}"/>
    <cellStyle name="Trial 4 19 2 8" xfId="42087" xr:uid="{00000000-0005-0000-0000-000078A40000}"/>
    <cellStyle name="Trial 4 19 3" xfId="42088" xr:uid="{00000000-0005-0000-0000-000079A40000}"/>
    <cellStyle name="Trial 4 19 3 2" xfId="42089" xr:uid="{00000000-0005-0000-0000-00007AA40000}"/>
    <cellStyle name="Trial 4 19 3 3" xfId="42090" xr:uid="{00000000-0005-0000-0000-00007BA40000}"/>
    <cellStyle name="Trial 4 19 3 4" xfId="42091" xr:uid="{00000000-0005-0000-0000-00007CA40000}"/>
    <cellStyle name="Trial 4 19 3 5" xfId="42092" xr:uid="{00000000-0005-0000-0000-00007DA40000}"/>
    <cellStyle name="Trial 4 19 3 6" xfId="42093" xr:uid="{00000000-0005-0000-0000-00007EA40000}"/>
    <cellStyle name="Trial 4 19 3 7" xfId="42094" xr:uid="{00000000-0005-0000-0000-00007FA40000}"/>
    <cellStyle name="Trial 4 19 3 8" xfId="42095" xr:uid="{00000000-0005-0000-0000-000080A40000}"/>
    <cellStyle name="Trial 4 19 4" xfId="42096" xr:uid="{00000000-0005-0000-0000-000081A40000}"/>
    <cellStyle name="Trial 4 19 5" xfId="42097" xr:uid="{00000000-0005-0000-0000-000082A40000}"/>
    <cellStyle name="Trial 4 19 6" xfId="42098" xr:uid="{00000000-0005-0000-0000-000083A40000}"/>
    <cellStyle name="Trial 4 19 7" xfId="42099" xr:uid="{00000000-0005-0000-0000-000084A40000}"/>
    <cellStyle name="Trial 4 19 8" xfId="42100" xr:uid="{00000000-0005-0000-0000-000085A40000}"/>
    <cellStyle name="Trial 4 19 9" xfId="42101" xr:uid="{00000000-0005-0000-0000-000086A40000}"/>
    <cellStyle name="Trial 4 2" xfId="42102" xr:uid="{00000000-0005-0000-0000-000087A40000}"/>
    <cellStyle name="Trial 4 2 10" xfId="42103" xr:uid="{00000000-0005-0000-0000-000088A40000}"/>
    <cellStyle name="Trial 4 2 10 2" xfId="42104" xr:uid="{00000000-0005-0000-0000-000089A40000}"/>
    <cellStyle name="Trial 4 2 10 3" xfId="42105" xr:uid="{00000000-0005-0000-0000-00008AA40000}"/>
    <cellStyle name="Trial 4 2 10 4" xfId="42106" xr:uid="{00000000-0005-0000-0000-00008BA40000}"/>
    <cellStyle name="Trial 4 2 10 5" xfId="42107" xr:uid="{00000000-0005-0000-0000-00008CA40000}"/>
    <cellStyle name="Trial 4 2 10 6" xfId="42108" xr:uid="{00000000-0005-0000-0000-00008DA40000}"/>
    <cellStyle name="Trial 4 2 10 7" xfId="42109" xr:uid="{00000000-0005-0000-0000-00008EA40000}"/>
    <cellStyle name="Trial 4 2 10 8" xfId="42110" xr:uid="{00000000-0005-0000-0000-00008FA40000}"/>
    <cellStyle name="Trial 4 2 10 9" xfId="42111" xr:uid="{00000000-0005-0000-0000-000090A40000}"/>
    <cellStyle name="Trial 4 2 11" xfId="42112" xr:uid="{00000000-0005-0000-0000-000091A40000}"/>
    <cellStyle name="Trial 4 2 11 2" xfId="42113" xr:uid="{00000000-0005-0000-0000-000092A40000}"/>
    <cellStyle name="Trial 4 2 11 3" xfId="42114" xr:uid="{00000000-0005-0000-0000-000093A40000}"/>
    <cellStyle name="Trial 4 2 11 4" xfId="42115" xr:uid="{00000000-0005-0000-0000-000094A40000}"/>
    <cellStyle name="Trial 4 2 11 5" xfId="42116" xr:uid="{00000000-0005-0000-0000-000095A40000}"/>
    <cellStyle name="Trial 4 2 11 6" xfId="42117" xr:uid="{00000000-0005-0000-0000-000096A40000}"/>
    <cellStyle name="Trial 4 2 11 7" xfId="42118" xr:uid="{00000000-0005-0000-0000-000097A40000}"/>
    <cellStyle name="Trial 4 2 11 8" xfId="42119" xr:uid="{00000000-0005-0000-0000-000098A40000}"/>
    <cellStyle name="Trial 4 2 12" xfId="42120" xr:uid="{00000000-0005-0000-0000-000099A40000}"/>
    <cellStyle name="Trial 4 2 12 2" xfId="42121" xr:uid="{00000000-0005-0000-0000-00009AA40000}"/>
    <cellStyle name="Trial 4 2 12 3" xfId="42122" xr:uid="{00000000-0005-0000-0000-00009BA40000}"/>
    <cellStyle name="Trial 4 2 12 4" xfId="42123" xr:uid="{00000000-0005-0000-0000-00009CA40000}"/>
    <cellStyle name="Trial 4 2 12 5" xfId="42124" xr:uid="{00000000-0005-0000-0000-00009DA40000}"/>
    <cellStyle name="Trial 4 2 12 6" xfId="42125" xr:uid="{00000000-0005-0000-0000-00009EA40000}"/>
    <cellStyle name="Trial 4 2 12 7" xfId="42126" xr:uid="{00000000-0005-0000-0000-00009FA40000}"/>
    <cellStyle name="Trial 4 2 13" xfId="42127" xr:uid="{00000000-0005-0000-0000-0000A0A40000}"/>
    <cellStyle name="Trial 4 2 13 2" xfId="42128" xr:uid="{00000000-0005-0000-0000-0000A1A40000}"/>
    <cellStyle name="Trial 4 2 13 3" xfId="42129" xr:uid="{00000000-0005-0000-0000-0000A2A40000}"/>
    <cellStyle name="Trial 4 2 13 4" xfId="42130" xr:uid="{00000000-0005-0000-0000-0000A3A40000}"/>
    <cellStyle name="Trial 4 2 13 5" xfId="42131" xr:uid="{00000000-0005-0000-0000-0000A4A40000}"/>
    <cellStyle name="Trial 4 2 13 6" xfId="42132" xr:uid="{00000000-0005-0000-0000-0000A5A40000}"/>
    <cellStyle name="Trial 4 2 13 7" xfId="42133" xr:uid="{00000000-0005-0000-0000-0000A6A40000}"/>
    <cellStyle name="Trial 4 2 14" xfId="42134" xr:uid="{00000000-0005-0000-0000-0000A7A40000}"/>
    <cellStyle name="Trial 4 2 14 2" xfId="42135" xr:uid="{00000000-0005-0000-0000-0000A8A40000}"/>
    <cellStyle name="Trial 4 2 14 3" xfId="42136" xr:uid="{00000000-0005-0000-0000-0000A9A40000}"/>
    <cellStyle name="Trial 4 2 14 4" xfId="42137" xr:uid="{00000000-0005-0000-0000-0000AAA40000}"/>
    <cellStyle name="Trial 4 2 14 5" xfId="42138" xr:uid="{00000000-0005-0000-0000-0000ABA40000}"/>
    <cellStyle name="Trial 4 2 14 6" xfId="42139" xr:uid="{00000000-0005-0000-0000-0000ACA40000}"/>
    <cellStyle name="Trial 4 2 14 7" xfId="42140" xr:uid="{00000000-0005-0000-0000-0000ADA40000}"/>
    <cellStyle name="Trial 4 2 15" xfId="42141" xr:uid="{00000000-0005-0000-0000-0000AEA40000}"/>
    <cellStyle name="Trial 4 2 15 2" xfId="42142" xr:uid="{00000000-0005-0000-0000-0000AFA40000}"/>
    <cellStyle name="Trial 4 2 15 3" xfId="42143" xr:uid="{00000000-0005-0000-0000-0000B0A40000}"/>
    <cellStyle name="Trial 4 2 15 4" xfId="42144" xr:uid="{00000000-0005-0000-0000-0000B1A40000}"/>
    <cellStyle name="Trial 4 2 15 5" xfId="42145" xr:uid="{00000000-0005-0000-0000-0000B2A40000}"/>
    <cellStyle name="Trial 4 2 15 6" xfId="42146" xr:uid="{00000000-0005-0000-0000-0000B3A40000}"/>
    <cellStyle name="Trial 4 2 15 7" xfId="42147" xr:uid="{00000000-0005-0000-0000-0000B4A40000}"/>
    <cellStyle name="Trial 4 2 16" xfId="42148" xr:uid="{00000000-0005-0000-0000-0000B5A40000}"/>
    <cellStyle name="Trial 4 2 16 2" xfId="42149" xr:uid="{00000000-0005-0000-0000-0000B6A40000}"/>
    <cellStyle name="Trial 4 2 16 3" xfId="42150" xr:uid="{00000000-0005-0000-0000-0000B7A40000}"/>
    <cellStyle name="Trial 4 2 16 4" xfId="42151" xr:uid="{00000000-0005-0000-0000-0000B8A40000}"/>
    <cellStyle name="Trial 4 2 16 5" xfId="42152" xr:uid="{00000000-0005-0000-0000-0000B9A40000}"/>
    <cellStyle name="Trial 4 2 16 6" xfId="42153" xr:uid="{00000000-0005-0000-0000-0000BAA40000}"/>
    <cellStyle name="Trial 4 2 16 7" xfId="42154" xr:uid="{00000000-0005-0000-0000-0000BBA40000}"/>
    <cellStyle name="Trial 4 2 17" xfId="42155" xr:uid="{00000000-0005-0000-0000-0000BCA40000}"/>
    <cellStyle name="Trial 4 2 18" xfId="42156" xr:uid="{00000000-0005-0000-0000-0000BDA40000}"/>
    <cellStyle name="Trial 4 2 19" xfId="42157" xr:uid="{00000000-0005-0000-0000-0000BEA40000}"/>
    <cellStyle name="Trial 4 2 2" xfId="42158" xr:uid="{00000000-0005-0000-0000-0000BFA40000}"/>
    <cellStyle name="Trial 4 2 2 10" xfId="42159" xr:uid="{00000000-0005-0000-0000-0000C0A40000}"/>
    <cellStyle name="Trial 4 2 2 11" xfId="42160" xr:uid="{00000000-0005-0000-0000-0000C1A40000}"/>
    <cellStyle name="Trial 4 2 2 12" xfId="42161" xr:uid="{00000000-0005-0000-0000-0000C2A40000}"/>
    <cellStyle name="Trial 4 2 2 13" xfId="42162" xr:uid="{00000000-0005-0000-0000-0000C3A40000}"/>
    <cellStyle name="Trial 4 2 2 14" xfId="42163" xr:uid="{00000000-0005-0000-0000-0000C4A40000}"/>
    <cellStyle name="Trial 4 2 2 15" xfId="42164" xr:uid="{00000000-0005-0000-0000-0000C5A40000}"/>
    <cellStyle name="Trial 4 2 2 16" xfId="42165" xr:uid="{00000000-0005-0000-0000-0000C6A40000}"/>
    <cellStyle name="Trial 4 2 2 2" xfId="42166" xr:uid="{00000000-0005-0000-0000-0000C7A40000}"/>
    <cellStyle name="Trial 4 2 2 2 10" xfId="42167" xr:uid="{00000000-0005-0000-0000-0000C8A40000}"/>
    <cellStyle name="Trial 4 2 2 2 11" xfId="42168" xr:uid="{00000000-0005-0000-0000-0000C9A40000}"/>
    <cellStyle name="Trial 4 2 2 2 12" xfId="42169" xr:uid="{00000000-0005-0000-0000-0000CAA40000}"/>
    <cellStyle name="Trial 4 2 2 2 2" xfId="42170" xr:uid="{00000000-0005-0000-0000-0000CBA40000}"/>
    <cellStyle name="Trial 4 2 2 2 2 2" xfId="42171" xr:uid="{00000000-0005-0000-0000-0000CCA40000}"/>
    <cellStyle name="Trial 4 2 2 2 2 3" xfId="42172" xr:uid="{00000000-0005-0000-0000-0000CDA40000}"/>
    <cellStyle name="Trial 4 2 2 2 2 4" xfId="42173" xr:uid="{00000000-0005-0000-0000-0000CEA40000}"/>
    <cellStyle name="Trial 4 2 2 2 2 5" xfId="42174" xr:uid="{00000000-0005-0000-0000-0000CFA40000}"/>
    <cellStyle name="Trial 4 2 2 2 2 6" xfId="42175" xr:uid="{00000000-0005-0000-0000-0000D0A40000}"/>
    <cellStyle name="Trial 4 2 2 2 2 7" xfId="42176" xr:uid="{00000000-0005-0000-0000-0000D1A40000}"/>
    <cellStyle name="Trial 4 2 2 2 3" xfId="42177" xr:uid="{00000000-0005-0000-0000-0000D2A40000}"/>
    <cellStyle name="Trial 4 2 2 2 3 2" xfId="42178" xr:uid="{00000000-0005-0000-0000-0000D3A40000}"/>
    <cellStyle name="Trial 4 2 2 2 3 3" xfId="42179" xr:uid="{00000000-0005-0000-0000-0000D4A40000}"/>
    <cellStyle name="Trial 4 2 2 2 3 4" xfId="42180" xr:uid="{00000000-0005-0000-0000-0000D5A40000}"/>
    <cellStyle name="Trial 4 2 2 2 3 5" xfId="42181" xr:uid="{00000000-0005-0000-0000-0000D6A40000}"/>
    <cellStyle name="Trial 4 2 2 2 3 6" xfId="42182" xr:uid="{00000000-0005-0000-0000-0000D7A40000}"/>
    <cellStyle name="Trial 4 2 2 2 3 7" xfId="42183" xr:uid="{00000000-0005-0000-0000-0000D8A40000}"/>
    <cellStyle name="Trial 4 2 2 2 4" xfId="42184" xr:uid="{00000000-0005-0000-0000-0000D9A40000}"/>
    <cellStyle name="Trial 4 2 2 2 4 2" xfId="42185" xr:uid="{00000000-0005-0000-0000-0000DAA40000}"/>
    <cellStyle name="Trial 4 2 2 2 4 3" xfId="42186" xr:uid="{00000000-0005-0000-0000-0000DBA40000}"/>
    <cellStyle name="Trial 4 2 2 2 4 4" xfId="42187" xr:uid="{00000000-0005-0000-0000-0000DCA40000}"/>
    <cellStyle name="Trial 4 2 2 2 4 5" xfId="42188" xr:uid="{00000000-0005-0000-0000-0000DDA40000}"/>
    <cellStyle name="Trial 4 2 2 2 4 6" xfId="42189" xr:uid="{00000000-0005-0000-0000-0000DEA40000}"/>
    <cellStyle name="Trial 4 2 2 2 4 7" xfId="42190" xr:uid="{00000000-0005-0000-0000-0000DFA40000}"/>
    <cellStyle name="Trial 4 2 2 2 5" xfId="42191" xr:uid="{00000000-0005-0000-0000-0000E0A40000}"/>
    <cellStyle name="Trial 4 2 2 2 5 2" xfId="42192" xr:uid="{00000000-0005-0000-0000-0000E1A40000}"/>
    <cellStyle name="Trial 4 2 2 2 5 3" xfId="42193" xr:uid="{00000000-0005-0000-0000-0000E2A40000}"/>
    <cellStyle name="Trial 4 2 2 2 5 4" xfId="42194" xr:uid="{00000000-0005-0000-0000-0000E3A40000}"/>
    <cellStyle name="Trial 4 2 2 2 5 5" xfId="42195" xr:uid="{00000000-0005-0000-0000-0000E4A40000}"/>
    <cellStyle name="Trial 4 2 2 2 5 6" xfId="42196" xr:uid="{00000000-0005-0000-0000-0000E5A40000}"/>
    <cellStyle name="Trial 4 2 2 2 5 7" xfId="42197" xr:uid="{00000000-0005-0000-0000-0000E6A40000}"/>
    <cellStyle name="Trial 4 2 2 2 6" xfId="42198" xr:uid="{00000000-0005-0000-0000-0000E7A40000}"/>
    <cellStyle name="Trial 4 2 2 2 7" xfId="42199" xr:uid="{00000000-0005-0000-0000-0000E8A40000}"/>
    <cellStyle name="Trial 4 2 2 2 8" xfId="42200" xr:uid="{00000000-0005-0000-0000-0000E9A40000}"/>
    <cellStyle name="Trial 4 2 2 2 9" xfId="42201" xr:uid="{00000000-0005-0000-0000-0000EAA40000}"/>
    <cellStyle name="Trial 4 2 2 3" xfId="42202" xr:uid="{00000000-0005-0000-0000-0000EBA40000}"/>
    <cellStyle name="Trial 4 2 2 3 10" xfId="42203" xr:uid="{00000000-0005-0000-0000-0000ECA40000}"/>
    <cellStyle name="Trial 4 2 2 3 11" xfId="42204" xr:uid="{00000000-0005-0000-0000-0000EDA40000}"/>
    <cellStyle name="Trial 4 2 2 3 12" xfId="42205" xr:uid="{00000000-0005-0000-0000-0000EEA40000}"/>
    <cellStyle name="Trial 4 2 2 3 2" xfId="42206" xr:uid="{00000000-0005-0000-0000-0000EFA40000}"/>
    <cellStyle name="Trial 4 2 2 3 2 2" xfId="42207" xr:uid="{00000000-0005-0000-0000-0000F0A40000}"/>
    <cellStyle name="Trial 4 2 2 3 2 3" xfId="42208" xr:uid="{00000000-0005-0000-0000-0000F1A40000}"/>
    <cellStyle name="Trial 4 2 2 3 2 4" xfId="42209" xr:uid="{00000000-0005-0000-0000-0000F2A40000}"/>
    <cellStyle name="Trial 4 2 2 3 2 5" xfId="42210" xr:uid="{00000000-0005-0000-0000-0000F3A40000}"/>
    <cellStyle name="Trial 4 2 2 3 2 6" xfId="42211" xr:uid="{00000000-0005-0000-0000-0000F4A40000}"/>
    <cellStyle name="Trial 4 2 2 3 2 7" xfId="42212" xr:uid="{00000000-0005-0000-0000-0000F5A40000}"/>
    <cellStyle name="Trial 4 2 2 3 3" xfId="42213" xr:uid="{00000000-0005-0000-0000-0000F6A40000}"/>
    <cellStyle name="Trial 4 2 2 3 3 2" xfId="42214" xr:uid="{00000000-0005-0000-0000-0000F7A40000}"/>
    <cellStyle name="Trial 4 2 2 3 3 3" xfId="42215" xr:uid="{00000000-0005-0000-0000-0000F8A40000}"/>
    <cellStyle name="Trial 4 2 2 3 3 4" xfId="42216" xr:uid="{00000000-0005-0000-0000-0000F9A40000}"/>
    <cellStyle name="Trial 4 2 2 3 3 5" xfId="42217" xr:uid="{00000000-0005-0000-0000-0000FAA40000}"/>
    <cellStyle name="Trial 4 2 2 3 3 6" xfId="42218" xr:uid="{00000000-0005-0000-0000-0000FBA40000}"/>
    <cellStyle name="Trial 4 2 2 3 3 7" xfId="42219" xr:uid="{00000000-0005-0000-0000-0000FCA40000}"/>
    <cellStyle name="Trial 4 2 2 3 4" xfId="42220" xr:uid="{00000000-0005-0000-0000-0000FDA40000}"/>
    <cellStyle name="Trial 4 2 2 3 4 2" xfId="42221" xr:uid="{00000000-0005-0000-0000-0000FEA40000}"/>
    <cellStyle name="Trial 4 2 2 3 4 3" xfId="42222" xr:uid="{00000000-0005-0000-0000-0000FFA40000}"/>
    <cellStyle name="Trial 4 2 2 3 4 4" xfId="42223" xr:uid="{00000000-0005-0000-0000-000000A50000}"/>
    <cellStyle name="Trial 4 2 2 3 4 5" xfId="42224" xr:uid="{00000000-0005-0000-0000-000001A50000}"/>
    <cellStyle name="Trial 4 2 2 3 4 6" xfId="42225" xr:uid="{00000000-0005-0000-0000-000002A50000}"/>
    <cellStyle name="Trial 4 2 2 3 4 7" xfId="42226" xr:uid="{00000000-0005-0000-0000-000003A50000}"/>
    <cellStyle name="Trial 4 2 2 3 5" xfId="42227" xr:uid="{00000000-0005-0000-0000-000004A50000}"/>
    <cellStyle name="Trial 4 2 2 3 5 2" xfId="42228" xr:uid="{00000000-0005-0000-0000-000005A50000}"/>
    <cellStyle name="Trial 4 2 2 3 5 3" xfId="42229" xr:uid="{00000000-0005-0000-0000-000006A50000}"/>
    <cellStyle name="Trial 4 2 2 3 5 4" xfId="42230" xr:uid="{00000000-0005-0000-0000-000007A50000}"/>
    <cellStyle name="Trial 4 2 2 3 5 5" xfId="42231" xr:uid="{00000000-0005-0000-0000-000008A50000}"/>
    <cellStyle name="Trial 4 2 2 3 5 6" xfId="42232" xr:uid="{00000000-0005-0000-0000-000009A50000}"/>
    <cellStyle name="Trial 4 2 2 3 5 7" xfId="42233" xr:uid="{00000000-0005-0000-0000-00000AA50000}"/>
    <cellStyle name="Trial 4 2 2 3 6" xfId="42234" xr:uid="{00000000-0005-0000-0000-00000BA50000}"/>
    <cellStyle name="Trial 4 2 2 3 7" xfId="42235" xr:uid="{00000000-0005-0000-0000-00000CA50000}"/>
    <cellStyle name="Trial 4 2 2 3 8" xfId="42236" xr:uid="{00000000-0005-0000-0000-00000DA50000}"/>
    <cellStyle name="Trial 4 2 2 3 9" xfId="42237" xr:uid="{00000000-0005-0000-0000-00000EA50000}"/>
    <cellStyle name="Trial 4 2 2 4" xfId="42238" xr:uid="{00000000-0005-0000-0000-00000FA50000}"/>
    <cellStyle name="Trial 4 2 2 4 2" xfId="42239" xr:uid="{00000000-0005-0000-0000-000010A50000}"/>
    <cellStyle name="Trial 4 2 2 4 3" xfId="42240" xr:uid="{00000000-0005-0000-0000-000011A50000}"/>
    <cellStyle name="Trial 4 2 2 4 4" xfId="42241" xr:uid="{00000000-0005-0000-0000-000012A50000}"/>
    <cellStyle name="Trial 4 2 2 4 5" xfId="42242" xr:uid="{00000000-0005-0000-0000-000013A50000}"/>
    <cellStyle name="Trial 4 2 2 4 6" xfId="42243" xr:uid="{00000000-0005-0000-0000-000014A50000}"/>
    <cellStyle name="Trial 4 2 2 4 7" xfId="42244" xr:uid="{00000000-0005-0000-0000-000015A50000}"/>
    <cellStyle name="Trial 4 2 2 4 8" xfId="42245" xr:uid="{00000000-0005-0000-0000-000016A50000}"/>
    <cellStyle name="Trial 4 2 2 5" xfId="42246" xr:uid="{00000000-0005-0000-0000-000017A50000}"/>
    <cellStyle name="Trial 4 2 2 5 2" xfId="42247" xr:uid="{00000000-0005-0000-0000-000018A50000}"/>
    <cellStyle name="Trial 4 2 2 5 3" xfId="42248" xr:uid="{00000000-0005-0000-0000-000019A50000}"/>
    <cellStyle name="Trial 4 2 2 5 4" xfId="42249" xr:uid="{00000000-0005-0000-0000-00001AA50000}"/>
    <cellStyle name="Trial 4 2 2 5 5" xfId="42250" xr:uid="{00000000-0005-0000-0000-00001BA50000}"/>
    <cellStyle name="Trial 4 2 2 5 6" xfId="42251" xr:uid="{00000000-0005-0000-0000-00001CA50000}"/>
    <cellStyle name="Trial 4 2 2 5 7" xfId="42252" xr:uid="{00000000-0005-0000-0000-00001DA50000}"/>
    <cellStyle name="Trial 4 2 2 5 8" xfId="42253" xr:uid="{00000000-0005-0000-0000-00001EA50000}"/>
    <cellStyle name="Trial 4 2 2 6" xfId="42254" xr:uid="{00000000-0005-0000-0000-00001FA50000}"/>
    <cellStyle name="Trial 4 2 2 6 2" xfId="42255" xr:uid="{00000000-0005-0000-0000-000020A50000}"/>
    <cellStyle name="Trial 4 2 2 6 3" xfId="42256" xr:uid="{00000000-0005-0000-0000-000021A50000}"/>
    <cellStyle name="Trial 4 2 2 6 4" xfId="42257" xr:uid="{00000000-0005-0000-0000-000022A50000}"/>
    <cellStyle name="Trial 4 2 2 6 5" xfId="42258" xr:uid="{00000000-0005-0000-0000-000023A50000}"/>
    <cellStyle name="Trial 4 2 2 6 6" xfId="42259" xr:uid="{00000000-0005-0000-0000-000024A50000}"/>
    <cellStyle name="Trial 4 2 2 6 7" xfId="42260" xr:uid="{00000000-0005-0000-0000-000025A50000}"/>
    <cellStyle name="Trial 4 2 2 6 8" xfId="42261" xr:uid="{00000000-0005-0000-0000-000026A50000}"/>
    <cellStyle name="Trial 4 2 2 7" xfId="42262" xr:uid="{00000000-0005-0000-0000-000027A50000}"/>
    <cellStyle name="Trial 4 2 2 7 2" xfId="42263" xr:uid="{00000000-0005-0000-0000-000028A50000}"/>
    <cellStyle name="Trial 4 2 2 7 3" xfId="42264" xr:uid="{00000000-0005-0000-0000-000029A50000}"/>
    <cellStyle name="Trial 4 2 2 7 4" xfId="42265" xr:uid="{00000000-0005-0000-0000-00002AA50000}"/>
    <cellStyle name="Trial 4 2 2 7 5" xfId="42266" xr:uid="{00000000-0005-0000-0000-00002BA50000}"/>
    <cellStyle name="Trial 4 2 2 7 6" xfId="42267" xr:uid="{00000000-0005-0000-0000-00002CA50000}"/>
    <cellStyle name="Trial 4 2 2 7 7" xfId="42268" xr:uid="{00000000-0005-0000-0000-00002DA50000}"/>
    <cellStyle name="Trial 4 2 2 8" xfId="42269" xr:uid="{00000000-0005-0000-0000-00002EA50000}"/>
    <cellStyle name="Trial 4 2 2 8 2" xfId="42270" xr:uid="{00000000-0005-0000-0000-00002FA50000}"/>
    <cellStyle name="Trial 4 2 2 8 3" xfId="42271" xr:uid="{00000000-0005-0000-0000-000030A50000}"/>
    <cellStyle name="Trial 4 2 2 8 4" xfId="42272" xr:uid="{00000000-0005-0000-0000-000031A50000}"/>
    <cellStyle name="Trial 4 2 2 8 5" xfId="42273" xr:uid="{00000000-0005-0000-0000-000032A50000}"/>
    <cellStyle name="Trial 4 2 2 8 6" xfId="42274" xr:uid="{00000000-0005-0000-0000-000033A50000}"/>
    <cellStyle name="Trial 4 2 2 8 7" xfId="42275" xr:uid="{00000000-0005-0000-0000-000034A50000}"/>
    <cellStyle name="Trial 4 2 2 9" xfId="42276" xr:uid="{00000000-0005-0000-0000-000035A50000}"/>
    <cellStyle name="Trial 4 2 2 9 2" xfId="42277" xr:uid="{00000000-0005-0000-0000-000036A50000}"/>
    <cellStyle name="Trial 4 2 2 9 3" xfId="42278" xr:uid="{00000000-0005-0000-0000-000037A50000}"/>
    <cellStyle name="Trial 4 2 2 9 4" xfId="42279" xr:uid="{00000000-0005-0000-0000-000038A50000}"/>
    <cellStyle name="Trial 4 2 2 9 5" xfId="42280" xr:uid="{00000000-0005-0000-0000-000039A50000}"/>
    <cellStyle name="Trial 4 2 2 9 6" xfId="42281" xr:uid="{00000000-0005-0000-0000-00003AA50000}"/>
    <cellStyle name="Trial 4 2 2 9 7" xfId="42282" xr:uid="{00000000-0005-0000-0000-00003BA50000}"/>
    <cellStyle name="Trial 4 2 20" xfId="42283" xr:uid="{00000000-0005-0000-0000-00003CA50000}"/>
    <cellStyle name="Trial 4 2 21" xfId="42284" xr:uid="{00000000-0005-0000-0000-00003DA50000}"/>
    <cellStyle name="Trial 4 2 22" xfId="42285" xr:uid="{00000000-0005-0000-0000-00003EA50000}"/>
    <cellStyle name="Trial 4 2 23" xfId="42286" xr:uid="{00000000-0005-0000-0000-00003FA50000}"/>
    <cellStyle name="Trial 4 2 24" xfId="42287" xr:uid="{00000000-0005-0000-0000-000040A50000}"/>
    <cellStyle name="Trial 4 2 3" xfId="42288" xr:uid="{00000000-0005-0000-0000-000041A50000}"/>
    <cellStyle name="Trial 4 2 3 10" xfId="42289" xr:uid="{00000000-0005-0000-0000-000042A50000}"/>
    <cellStyle name="Trial 4 2 3 10 2" xfId="42290" xr:uid="{00000000-0005-0000-0000-000043A50000}"/>
    <cellStyle name="Trial 4 2 3 10 3" xfId="42291" xr:uid="{00000000-0005-0000-0000-000044A50000}"/>
    <cellStyle name="Trial 4 2 3 10 4" xfId="42292" xr:uid="{00000000-0005-0000-0000-000045A50000}"/>
    <cellStyle name="Trial 4 2 3 10 5" xfId="42293" xr:uid="{00000000-0005-0000-0000-000046A50000}"/>
    <cellStyle name="Trial 4 2 3 10 6" xfId="42294" xr:uid="{00000000-0005-0000-0000-000047A50000}"/>
    <cellStyle name="Trial 4 2 3 10 7" xfId="42295" xr:uid="{00000000-0005-0000-0000-000048A50000}"/>
    <cellStyle name="Trial 4 2 3 11" xfId="42296" xr:uid="{00000000-0005-0000-0000-000049A50000}"/>
    <cellStyle name="Trial 4 2 3 12" xfId="42297" xr:uid="{00000000-0005-0000-0000-00004AA50000}"/>
    <cellStyle name="Trial 4 2 3 13" xfId="42298" xr:uid="{00000000-0005-0000-0000-00004BA50000}"/>
    <cellStyle name="Trial 4 2 3 14" xfId="42299" xr:uid="{00000000-0005-0000-0000-00004CA50000}"/>
    <cellStyle name="Trial 4 2 3 15" xfId="42300" xr:uid="{00000000-0005-0000-0000-00004DA50000}"/>
    <cellStyle name="Trial 4 2 3 16" xfId="42301" xr:uid="{00000000-0005-0000-0000-00004EA50000}"/>
    <cellStyle name="Trial 4 2 3 17" xfId="42302" xr:uid="{00000000-0005-0000-0000-00004FA50000}"/>
    <cellStyle name="Trial 4 2 3 2" xfId="42303" xr:uid="{00000000-0005-0000-0000-000050A50000}"/>
    <cellStyle name="Trial 4 2 3 2 2" xfId="42304" xr:uid="{00000000-0005-0000-0000-000051A50000}"/>
    <cellStyle name="Trial 4 2 3 2 2 2" xfId="42305" xr:uid="{00000000-0005-0000-0000-000052A50000}"/>
    <cellStyle name="Trial 4 2 3 2 2 3" xfId="42306" xr:uid="{00000000-0005-0000-0000-000053A50000}"/>
    <cellStyle name="Trial 4 2 3 2 2 4" xfId="42307" xr:uid="{00000000-0005-0000-0000-000054A50000}"/>
    <cellStyle name="Trial 4 2 3 2 2 5" xfId="42308" xr:uid="{00000000-0005-0000-0000-000055A50000}"/>
    <cellStyle name="Trial 4 2 3 2 2 6" xfId="42309" xr:uid="{00000000-0005-0000-0000-000056A50000}"/>
    <cellStyle name="Trial 4 2 3 2 3" xfId="42310" xr:uid="{00000000-0005-0000-0000-000057A50000}"/>
    <cellStyle name="Trial 4 2 3 2 3 2" xfId="42311" xr:uid="{00000000-0005-0000-0000-000058A50000}"/>
    <cellStyle name="Trial 4 2 3 2 3 3" xfId="42312" xr:uid="{00000000-0005-0000-0000-000059A50000}"/>
    <cellStyle name="Trial 4 2 3 2 3 4" xfId="42313" xr:uid="{00000000-0005-0000-0000-00005AA50000}"/>
    <cellStyle name="Trial 4 2 3 2 3 5" xfId="42314" xr:uid="{00000000-0005-0000-0000-00005BA50000}"/>
    <cellStyle name="Trial 4 2 3 2 3 6" xfId="42315" xr:uid="{00000000-0005-0000-0000-00005CA50000}"/>
    <cellStyle name="Trial 4 2 3 2 4" xfId="42316" xr:uid="{00000000-0005-0000-0000-00005DA50000}"/>
    <cellStyle name="Trial 4 2 3 2 5" xfId="42317" xr:uid="{00000000-0005-0000-0000-00005EA50000}"/>
    <cellStyle name="Trial 4 2 3 2 6" xfId="42318" xr:uid="{00000000-0005-0000-0000-00005FA50000}"/>
    <cellStyle name="Trial 4 2 3 2 7" xfId="42319" xr:uid="{00000000-0005-0000-0000-000060A50000}"/>
    <cellStyle name="Trial 4 2 3 2 8" xfId="42320" xr:uid="{00000000-0005-0000-0000-000061A50000}"/>
    <cellStyle name="Trial 4 2 3 2 9" xfId="42321" xr:uid="{00000000-0005-0000-0000-000062A50000}"/>
    <cellStyle name="Trial 4 2 3 3" xfId="42322" xr:uid="{00000000-0005-0000-0000-000063A50000}"/>
    <cellStyle name="Trial 4 2 3 3 2" xfId="42323" xr:uid="{00000000-0005-0000-0000-000064A50000}"/>
    <cellStyle name="Trial 4 2 3 3 3" xfId="42324" xr:uid="{00000000-0005-0000-0000-000065A50000}"/>
    <cellStyle name="Trial 4 2 3 3 4" xfId="42325" xr:uid="{00000000-0005-0000-0000-000066A50000}"/>
    <cellStyle name="Trial 4 2 3 3 5" xfId="42326" xr:uid="{00000000-0005-0000-0000-000067A50000}"/>
    <cellStyle name="Trial 4 2 3 3 6" xfId="42327" xr:uid="{00000000-0005-0000-0000-000068A50000}"/>
    <cellStyle name="Trial 4 2 3 3 7" xfId="42328" xr:uid="{00000000-0005-0000-0000-000069A50000}"/>
    <cellStyle name="Trial 4 2 3 3 8" xfId="42329" xr:uid="{00000000-0005-0000-0000-00006AA50000}"/>
    <cellStyle name="Trial 4 2 3 4" xfId="42330" xr:uid="{00000000-0005-0000-0000-00006BA50000}"/>
    <cellStyle name="Trial 4 2 3 4 2" xfId="42331" xr:uid="{00000000-0005-0000-0000-00006CA50000}"/>
    <cellStyle name="Trial 4 2 3 4 3" xfId="42332" xr:uid="{00000000-0005-0000-0000-00006DA50000}"/>
    <cellStyle name="Trial 4 2 3 4 4" xfId="42333" xr:uid="{00000000-0005-0000-0000-00006EA50000}"/>
    <cellStyle name="Trial 4 2 3 4 5" xfId="42334" xr:uid="{00000000-0005-0000-0000-00006FA50000}"/>
    <cellStyle name="Trial 4 2 3 4 6" xfId="42335" xr:uid="{00000000-0005-0000-0000-000070A50000}"/>
    <cellStyle name="Trial 4 2 3 4 7" xfId="42336" xr:uid="{00000000-0005-0000-0000-000071A50000}"/>
    <cellStyle name="Trial 4 2 3 4 8" xfId="42337" xr:uid="{00000000-0005-0000-0000-000072A50000}"/>
    <cellStyle name="Trial 4 2 3 5" xfId="42338" xr:uid="{00000000-0005-0000-0000-000073A50000}"/>
    <cellStyle name="Trial 4 2 3 5 2" xfId="42339" xr:uid="{00000000-0005-0000-0000-000074A50000}"/>
    <cellStyle name="Trial 4 2 3 5 3" xfId="42340" xr:uid="{00000000-0005-0000-0000-000075A50000}"/>
    <cellStyle name="Trial 4 2 3 5 4" xfId="42341" xr:uid="{00000000-0005-0000-0000-000076A50000}"/>
    <cellStyle name="Trial 4 2 3 5 5" xfId="42342" xr:uid="{00000000-0005-0000-0000-000077A50000}"/>
    <cellStyle name="Trial 4 2 3 5 6" xfId="42343" xr:uid="{00000000-0005-0000-0000-000078A50000}"/>
    <cellStyle name="Trial 4 2 3 5 7" xfId="42344" xr:uid="{00000000-0005-0000-0000-000079A50000}"/>
    <cellStyle name="Trial 4 2 3 5 8" xfId="42345" xr:uid="{00000000-0005-0000-0000-00007AA50000}"/>
    <cellStyle name="Trial 4 2 3 6" xfId="42346" xr:uid="{00000000-0005-0000-0000-00007BA50000}"/>
    <cellStyle name="Trial 4 2 3 6 2" xfId="42347" xr:uid="{00000000-0005-0000-0000-00007CA50000}"/>
    <cellStyle name="Trial 4 2 3 6 3" xfId="42348" xr:uid="{00000000-0005-0000-0000-00007DA50000}"/>
    <cellStyle name="Trial 4 2 3 6 4" xfId="42349" xr:uid="{00000000-0005-0000-0000-00007EA50000}"/>
    <cellStyle name="Trial 4 2 3 6 5" xfId="42350" xr:uid="{00000000-0005-0000-0000-00007FA50000}"/>
    <cellStyle name="Trial 4 2 3 6 6" xfId="42351" xr:uid="{00000000-0005-0000-0000-000080A50000}"/>
    <cellStyle name="Trial 4 2 3 6 7" xfId="42352" xr:uid="{00000000-0005-0000-0000-000081A50000}"/>
    <cellStyle name="Trial 4 2 3 7" xfId="42353" xr:uid="{00000000-0005-0000-0000-000082A50000}"/>
    <cellStyle name="Trial 4 2 3 7 2" xfId="42354" xr:uid="{00000000-0005-0000-0000-000083A50000}"/>
    <cellStyle name="Trial 4 2 3 7 3" xfId="42355" xr:uid="{00000000-0005-0000-0000-000084A50000}"/>
    <cellStyle name="Trial 4 2 3 7 4" xfId="42356" xr:uid="{00000000-0005-0000-0000-000085A50000}"/>
    <cellStyle name="Trial 4 2 3 7 5" xfId="42357" xr:uid="{00000000-0005-0000-0000-000086A50000}"/>
    <cellStyle name="Trial 4 2 3 7 6" xfId="42358" xr:uid="{00000000-0005-0000-0000-000087A50000}"/>
    <cellStyle name="Trial 4 2 3 7 7" xfId="42359" xr:uid="{00000000-0005-0000-0000-000088A50000}"/>
    <cellStyle name="Trial 4 2 3 8" xfId="42360" xr:uid="{00000000-0005-0000-0000-000089A50000}"/>
    <cellStyle name="Trial 4 2 3 8 2" xfId="42361" xr:uid="{00000000-0005-0000-0000-00008AA50000}"/>
    <cellStyle name="Trial 4 2 3 8 3" xfId="42362" xr:uid="{00000000-0005-0000-0000-00008BA50000}"/>
    <cellStyle name="Trial 4 2 3 8 4" xfId="42363" xr:uid="{00000000-0005-0000-0000-00008CA50000}"/>
    <cellStyle name="Trial 4 2 3 8 5" xfId="42364" xr:uid="{00000000-0005-0000-0000-00008DA50000}"/>
    <cellStyle name="Trial 4 2 3 8 6" xfId="42365" xr:uid="{00000000-0005-0000-0000-00008EA50000}"/>
    <cellStyle name="Trial 4 2 3 8 7" xfId="42366" xr:uid="{00000000-0005-0000-0000-00008FA50000}"/>
    <cellStyle name="Trial 4 2 3 9" xfId="42367" xr:uid="{00000000-0005-0000-0000-000090A50000}"/>
    <cellStyle name="Trial 4 2 3 9 2" xfId="42368" xr:uid="{00000000-0005-0000-0000-000091A50000}"/>
    <cellStyle name="Trial 4 2 3 9 3" xfId="42369" xr:uid="{00000000-0005-0000-0000-000092A50000}"/>
    <cellStyle name="Trial 4 2 3 9 4" xfId="42370" xr:uid="{00000000-0005-0000-0000-000093A50000}"/>
    <cellStyle name="Trial 4 2 3 9 5" xfId="42371" xr:uid="{00000000-0005-0000-0000-000094A50000}"/>
    <cellStyle name="Trial 4 2 3 9 6" xfId="42372" xr:uid="{00000000-0005-0000-0000-000095A50000}"/>
    <cellStyle name="Trial 4 2 3 9 7" xfId="42373" xr:uid="{00000000-0005-0000-0000-000096A50000}"/>
    <cellStyle name="Trial 4 2 4" xfId="42374" xr:uid="{00000000-0005-0000-0000-000097A50000}"/>
    <cellStyle name="Trial 4 2 4 10" xfId="42375" xr:uid="{00000000-0005-0000-0000-000098A50000}"/>
    <cellStyle name="Trial 4 2 4 11" xfId="42376" xr:uid="{00000000-0005-0000-0000-000099A50000}"/>
    <cellStyle name="Trial 4 2 4 12" xfId="42377" xr:uid="{00000000-0005-0000-0000-00009AA50000}"/>
    <cellStyle name="Trial 4 2 4 13" xfId="42378" xr:uid="{00000000-0005-0000-0000-00009BA50000}"/>
    <cellStyle name="Trial 4 2 4 14" xfId="42379" xr:uid="{00000000-0005-0000-0000-00009CA50000}"/>
    <cellStyle name="Trial 4 2 4 2" xfId="42380" xr:uid="{00000000-0005-0000-0000-00009DA50000}"/>
    <cellStyle name="Trial 4 2 4 2 2" xfId="42381" xr:uid="{00000000-0005-0000-0000-00009EA50000}"/>
    <cellStyle name="Trial 4 2 4 2 2 2" xfId="42382" xr:uid="{00000000-0005-0000-0000-00009FA50000}"/>
    <cellStyle name="Trial 4 2 4 2 2 3" xfId="42383" xr:uid="{00000000-0005-0000-0000-0000A0A50000}"/>
    <cellStyle name="Trial 4 2 4 2 2 4" xfId="42384" xr:uid="{00000000-0005-0000-0000-0000A1A50000}"/>
    <cellStyle name="Trial 4 2 4 2 2 5" xfId="42385" xr:uid="{00000000-0005-0000-0000-0000A2A50000}"/>
    <cellStyle name="Trial 4 2 4 2 2 6" xfId="42386" xr:uid="{00000000-0005-0000-0000-0000A3A50000}"/>
    <cellStyle name="Trial 4 2 4 2 3" xfId="42387" xr:uid="{00000000-0005-0000-0000-0000A4A50000}"/>
    <cellStyle name="Trial 4 2 4 2 4" xfId="42388" xr:uid="{00000000-0005-0000-0000-0000A5A50000}"/>
    <cellStyle name="Trial 4 2 4 2 5" xfId="42389" xr:uid="{00000000-0005-0000-0000-0000A6A50000}"/>
    <cellStyle name="Trial 4 2 4 2 6" xfId="42390" xr:uid="{00000000-0005-0000-0000-0000A7A50000}"/>
    <cellStyle name="Trial 4 2 4 2 7" xfId="42391" xr:uid="{00000000-0005-0000-0000-0000A8A50000}"/>
    <cellStyle name="Trial 4 2 4 2 8" xfId="42392" xr:uid="{00000000-0005-0000-0000-0000A9A50000}"/>
    <cellStyle name="Trial 4 2 4 3" xfId="42393" xr:uid="{00000000-0005-0000-0000-0000AAA50000}"/>
    <cellStyle name="Trial 4 2 4 3 2" xfId="42394" xr:uid="{00000000-0005-0000-0000-0000ABA50000}"/>
    <cellStyle name="Trial 4 2 4 3 3" xfId="42395" xr:uid="{00000000-0005-0000-0000-0000ACA50000}"/>
    <cellStyle name="Trial 4 2 4 3 4" xfId="42396" xr:uid="{00000000-0005-0000-0000-0000ADA50000}"/>
    <cellStyle name="Trial 4 2 4 3 5" xfId="42397" xr:uid="{00000000-0005-0000-0000-0000AEA50000}"/>
    <cellStyle name="Trial 4 2 4 3 6" xfId="42398" xr:uid="{00000000-0005-0000-0000-0000AFA50000}"/>
    <cellStyle name="Trial 4 2 4 3 7" xfId="42399" xr:uid="{00000000-0005-0000-0000-0000B0A50000}"/>
    <cellStyle name="Trial 4 2 4 3 8" xfId="42400" xr:uid="{00000000-0005-0000-0000-0000B1A50000}"/>
    <cellStyle name="Trial 4 2 4 4" xfId="42401" xr:uid="{00000000-0005-0000-0000-0000B2A50000}"/>
    <cellStyle name="Trial 4 2 4 4 2" xfId="42402" xr:uid="{00000000-0005-0000-0000-0000B3A50000}"/>
    <cellStyle name="Trial 4 2 4 4 3" xfId="42403" xr:uid="{00000000-0005-0000-0000-0000B4A50000}"/>
    <cellStyle name="Trial 4 2 4 4 4" xfId="42404" xr:uid="{00000000-0005-0000-0000-0000B5A50000}"/>
    <cellStyle name="Trial 4 2 4 4 5" xfId="42405" xr:uid="{00000000-0005-0000-0000-0000B6A50000}"/>
    <cellStyle name="Trial 4 2 4 4 6" xfId="42406" xr:uid="{00000000-0005-0000-0000-0000B7A50000}"/>
    <cellStyle name="Trial 4 2 4 4 7" xfId="42407" xr:uid="{00000000-0005-0000-0000-0000B8A50000}"/>
    <cellStyle name="Trial 4 2 4 4 8" xfId="42408" xr:uid="{00000000-0005-0000-0000-0000B9A50000}"/>
    <cellStyle name="Trial 4 2 4 5" xfId="42409" xr:uid="{00000000-0005-0000-0000-0000BAA50000}"/>
    <cellStyle name="Trial 4 2 4 5 2" xfId="42410" xr:uid="{00000000-0005-0000-0000-0000BBA50000}"/>
    <cellStyle name="Trial 4 2 4 5 3" xfId="42411" xr:uid="{00000000-0005-0000-0000-0000BCA50000}"/>
    <cellStyle name="Trial 4 2 4 5 4" xfId="42412" xr:uid="{00000000-0005-0000-0000-0000BDA50000}"/>
    <cellStyle name="Trial 4 2 4 5 5" xfId="42413" xr:uid="{00000000-0005-0000-0000-0000BEA50000}"/>
    <cellStyle name="Trial 4 2 4 5 6" xfId="42414" xr:uid="{00000000-0005-0000-0000-0000BFA50000}"/>
    <cellStyle name="Trial 4 2 4 5 7" xfId="42415" xr:uid="{00000000-0005-0000-0000-0000C0A50000}"/>
    <cellStyle name="Trial 4 2 4 6" xfId="42416" xr:uid="{00000000-0005-0000-0000-0000C1A50000}"/>
    <cellStyle name="Trial 4 2 4 6 2" xfId="42417" xr:uid="{00000000-0005-0000-0000-0000C2A50000}"/>
    <cellStyle name="Trial 4 2 4 6 3" xfId="42418" xr:uid="{00000000-0005-0000-0000-0000C3A50000}"/>
    <cellStyle name="Trial 4 2 4 6 4" xfId="42419" xr:uid="{00000000-0005-0000-0000-0000C4A50000}"/>
    <cellStyle name="Trial 4 2 4 6 5" xfId="42420" xr:uid="{00000000-0005-0000-0000-0000C5A50000}"/>
    <cellStyle name="Trial 4 2 4 6 6" xfId="42421" xr:uid="{00000000-0005-0000-0000-0000C6A50000}"/>
    <cellStyle name="Trial 4 2 4 6 7" xfId="42422" xr:uid="{00000000-0005-0000-0000-0000C7A50000}"/>
    <cellStyle name="Trial 4 2 4 7" xfId="42423" xr:uid="{00000000-0005-0000-0000-0000C8A50000}"/>
    <cellStyle name="Trial 4 2 4 7 2" xfId="42424" xr:uid="{00000000-0005-0000-0000-0000C9A50000}"/>
    <cellStyle name="Trial 4 2 4 7 3" xfId="42425" xr:uid="{00000000-0005-0000-0000-0000CAA50000}"/>
    <cellStyle name="Trial 4 2 4 7 4" xfId="42426" xr:uid="{00000000-0005-0000-0000-0000CBA50000}"/>
    <cellStyle name="Trial 4 2 4 7 5" xfId="42427" xr:uid="{00000000-0005-0000-0000-0000CCA50000}"/>
    <cellStyle name="Trial 4 2 4 7 6" xfId="42428" xr:uid="{00000000-0005-0000-0000-0000CDA50000}"/>
    <cellStyle name="Trial 4 2 4 7 7" xfId="42429" xr:uid="{00000000-0005-0000-0000-0000CEA50000}"/>
    <cellStyle name="Trial 4 2 4 8" xfId="42430" xr:uid="{00000000-0005-0000-0000-0000CFA50000}"/>
    <cellStyle name="Trial 4 2 4 9" xfId="42431" xr:uid="{00000000-0005-0000-0000-0000D0A50000}"/>
    <cellStyle name="Trial 4 2 5" xfId="42432" xr:uid="{00000000-0005-0000-0000-0000D1A50000}"/>
    <cellStyle name="Trial 4 2 5 10" xfId="42433" xr:uid="{00000000-0005-0000-0000-0000D2A50000}"/>
    <cellStyle name="Trial 4 2 5 11" xfId="42434" xr:uid="{00000000-0005-0000-0000-0000D3A50000}"/>
    <cellStyle name="Trial 4 2 5 2" xfId="42435" xr:uid="{00000000-0005-0000-0000-0000D4A50000}"/>
    <cellStyle name="Trial 4 2 5 2 2" xfId="42436" xr:uid="{00000000-0005-0000-0000-0000D5A50000}"/>
    <cellStyle name="Trial 4 2 5 2 2 2" xfId="42437" xr:uid="{00000000-0005-0000-0000-0000D6A50000}"/>
    <cellStyle name="Trial 4 2 5 2 2 3" xfId="42438" xr:uid="{00000000-0005-0000-0000-0000D7A50000}"/>
    <cellStyle name="Trial 4 2 5 2 2 4" xfId="42439" xr:uid="{00000000-0005-0000-0000-0000D8A50000}"/>
    <cellStyle name="Trial 4 2 5 2 2 5" xfId="42440" xr:uid="{00000000-0005-0000-0000-0000D9A50000}"/>
    <cellStyle name="Trial 4 2 5 2 2 6" xfId="42441" xr:uid="{00000000-0005-0000-0000-0000DAA50000}"/>
    <cellStyle name="Trial 4 2 5 2 3" xfId="42442" xr:uid="{00000000-0005-0000-0000-0000DBA50000}"/>
    <cellStyle name="Trial 4 2 5 2 4" xfId="42443" xr:uid="{00000000-0005-0000-0000-0000DCA50000}"/>
    <cellStyle name="Trial 4 2 5 2 5" xfId="42444" xr:uid="{00000000-0005-0000-0000-0000DDA50000}"/>
    <cellStyle name="Trial 4 2 5 2 6" xfId="42445" xr:uid="{00000000-0005-0000-0000-0000DEA50000}"/>
    <cellStyle name="Trial 4 2 5 2 7" xfId="42446" xr:uid="{00000000-0005-0000-0000-0000DFA50000}"/>
    <cellStyle name="Trial 4 2 5 2 8" xfId="42447" xr:uid="{00000000-0005-0000-0000-0000E0A50000}"/>
    <cellStyle name="Trial 4 2 5 3" xfId="42448" xr:uid="{00000000-0005-0000-0000-0000E1A50000}"/>
    <cellStyle name="Trial 4 2 5 3 2" xfId="42449" xr:uid="{00000000-0005-0000-0000-0000E2A50000}"/>
    <cellStyle name="Trial 4 2 5 3 3" xfId="42450" xr:uid="{00000000-0005-0000-0000-0000E3A50000}"/>
    <cellStyle name="Trial 4 2 5 3 4" xfId="42451" xr:uid="{00000000-0005-0000-0000-0000E4A50000}"/>
    <cellStyle name="Trial 4 2 5 3 5" xfId="42452" xr:uid="{00000000-0005-0000-0000-0000E5A50000}"/>
    <cellStyle name="Trial 4 2 5 3 6" xfId="42453" xr:uid="{00000000-0005-0000-0000-0000E6A50000}"/>
    <cellStyle name="Trial 4 2 5 3 7" xfId="42454" xr:uid="{00000000-0005-0000-0000-0000E7A50000}"/>
    <cellStyle name="Trial 4 2 5 3 8" xfId="42455" xr:uid="{00000000-0005-0000-0000-0000E8A50000}"/>
    <cellStyle name="Trial 4 2 5 4" xfId="42456" xr:uid="{00000000-0005-0000-0000-0000E9A50000}"/>
    <cellStyle name="Trial 4 2 5 4 2" xfId="42457" xr:uid="{00000000-0005-0000-0000-0000EAA50000}"/>
    <cellStyle name="Trial 4 2 5 4 3" xfId="42458" xr:uid="{00000000-0005-0000-0000-0000EBA50000}"/>
    <cellStyle name="Trial 4 2 5 4 4" xfId="42459" xr:uid="{00000000-0005-0000-0000-0000ECA50000}"/>
    <cellStyle name="Trial 4 2 5 4 5" xfId="42460" xr:uid="{00000000-0005-0000-0000-0000EDA50000}"/>
    <cellStyle name="Trial 4 2 5 4 6" xfId="42461" xr:uid="{00000000-0005-0000-0000-0000EEA50000}"/>
    <cellStyle name="Trial 4 2 5 5" xfId="42462" xr:uid="{00000000-0005-0000-0000-0000EFA50000}"/>
    <cellStyle name="Trial 4 2 5 6" xfId="42463" xr:uid="{00000000-0005-0000-0000-0000F0A50000}"/>
    <cellStyle name="Trial 4 2 5 7" xfId="42464" xr:uid="{00000000-0005-0000-0000-0000F1A50000}"/>
    <cellStyle name="Trial 4 2 5 8" xfId="42465" xr:uid="{00000000-0005-0000-0000-0000F2A50000}"/>
    <cellStyle name="Trial 4 2 5 9" xfId="42466" xr:uid="{00000000-0005-0000-0000-0000F3A50000}"/>
    <cellStyle name="Trial 4 2 6" xfId="42467" xr:uid="{00000000-0005-0000-0000-0000F4A50000}"/>
    <cellStyle name="Trial 4 2 6 10" xfId="42468" xr:uid="{00000000-0005-0000-0000-0000F5A50000}"/>
    <cellStyle name="Trial 4 2 6 11" xfId="42469" xr:uid="{00000000-0005-0000-0000-0000F6A50000}"/>
    <cellStyle name="Trial 4 2 6 2" xfId="42470" xr:uid="{00000000-0005-0000-0000-0000F7A50000}"/>
    <cellStyle name="Trial 4 2 6 2 2" xfId="42471" xr:uid="{00000000-0005-0000-0000-0000F8A50000}"/>
    <cellStyle name="Trial 4 2 6 2 2 2" xfId="42472" xr:uid="{00000000-0005-0000-0000-0000F9A50000}"/>
    <cellStyle name="Trial 4 2 6 2 2 3" xfId="42473" xr:uid="{00000000-0005-0000-0000-0000FAA50000}"/>
    <cellStyle name="Trial 4 2 6 2 2 4" xfId="42474" xr:uid="{00000000-0005-0000-0000-0000FBA50000}"/>
    <cellStyle name="Trial 4 2 6 2 2 5" xfId="42475" xr:uid="{00000000-0005-0000-0000-0000FCA50000}"/>
    <cellStyle name="Trial 4 2 6 2 2 6" xfId="42476" xr:uid="{00000000-0005-0000-0000-0000FDA50000}"/>
    <cellStyle name="Trial 4 2 6 2 3" xfId="42477" xr:uid="{00000000-0005-0000-0000-0000FEA50000}"/>
    <cellStyle name="Trial 4 2 6 2 4" xfId="42478" xr:uid="{00000000-0005-0000-0000-0000FFA50000}"/>
    <cellStyle name="Trial 4 2 6 2 5" xfId="42479" xr:uid="{00000000-0005-0000-0000-000000A60000}"/>
    <cellStyle name="Trial 4 2 6 2 6" xfId="42480" xr:uid="{00000000-0005-0000-0000-000001A60000}"/>
    <cellStyle name="Trial 4 2 6 2 7" xfId="42481" xr:uid="{00000000-0005-0000-0000-000002A60000}"/>
    <cellStyle name="Trial 4 2 6 2 8" xfId="42482" xr:uid="{00000000-0005-0000-0000-000003A60000}"/>
    <cellStyle name="Trial 4 2 6 3" xfId="42483" xr:uid="{00000000-0005-0000-0000-000004A60000}"/>
    <cellStyle name="Trial 4 2 6 3 2" xfId="42484" xr:uid="{00000000-0005-0000-0000-000005A60000}"/>
    <cellStyle name="Trial 4 2 6 3 3" xfId="42485" xr:uid="{00000000-0005-0000-0000-000006A60000}"/>
    <cellStyle name="Trial 4 2 6 3 4" xfId="42486" xr:uid="{00000000-0005-0000-0000-000007A60000}"/>
    <cellStyle name="Trial 4 2 6 3 5" xfId="42487" xr:uid="{00000000-0005-0000-0000-000008A60000}"/>
    <cellStyle name="Trial 4 2 6 3 6" xfId="42488" xr:uid="{00000000-0005-0000-0000-000009A60000}"/>
    <cellStyle name="Trial 4 2 6 3 7" xfId="42489" xr:uid="{00000000-0005-0000-0000-00000AA60000}"/>
    <cellStyle name="Trial 4 2 6 3 8" xfId="42490" xr:uid="{00000000-0005-0000-0000-00000BA60000}"/>
    <cellStyle name="Trial 4 2 6 4" xfId="42491" xr:uid="{00000000-0005-0000-0000-00000CA60000}"/>
    <cellStyle name="Trial 4 2 6 4 2" xfId="42492" xr:uid="{00000000-0005-0000-0000-00000DA60000}"/>
    <cellStyle name="Trial 4 2 6 4 3" xfId="42493" xr:uid="{00000000-0005-0000-0000-00000EA60000}"/>
    <cellStyle name="Trial 4 2 6 4 4" xfId="42494" xr:uid="{00000000-0005-0000-0000-00000FA60000}"/>
    <cellStyle name="Trial 4 2 6 4 5" xfId="42495" xr:uid="{00000000-0005-0000-0000-000010A60000}"/>
    <cellStyle name="Trial 4 2 6 4 6" xfId="42496" xr:uid="{00000000-0005-0000-0000-000011A60000}"/>
    <cellStyle name="Trial 4 2 6 5" xfId="42497" xr:uid="{00000000-0005-0000-0000-000012A60000}"/>
    <cellStyle name="Trial 4 2 6 6" xfId="42498" xr:uid="{00000000-0005-0000-0000-000013A60000}"/>
    <cellStyle name="Trial 4 2 6 7" xfId="42499" xr:uid="{00000000-0005-0000-0000-000014A60000}"/>
    <cellStyle name="Trial 4 2 6 8" xfId="42500" xr:uid="{00000000-0005-0000-0000-000015A60000}"/>
    <cellStyle name="Trial 4 2 6 9" xfId="42501" xr:uid="{00000000-0005-0000-0000-000016A60000}"/>
    <cellStyle name="Trial 4 2 7" xfId="42502" xr:uid="{00000000-0005-0000-0000-000017A60000}"/>
    <cellStyle name="Trial 4 2 7 10" xfId="42503" xr:uid="{00000000-0005-0000-0000-000018A60000}"/>
    <cellStyle name="Trial 4 2 7 11" xfId="42504" xr:uid="{00000000-0005-0000-0000-000019A60000}"/>
    <cellStyle name="Trial 4 2 7 2" xfId="42505" xr:uid="{00000000-0005-0000-0000-00001AA60000}"/>
    <cellStyle name="Trial 4 2 7 2 2" xfId="42506" xr:uid="{00000000-0005-0000-0000-00001BA60000}"/>
    <cellStyle name="Trial 4 2 7 2 3" xfId="42507" xr:uid="{00000000-0005-0000-0000-00001CA60000}"/>
    <cellStyle name="Trial 4 2 7 2 4" xfId="42508" xr:uid="{00000000-0005-0000-0000-00001DA60000}"/>
    <cellStyle name="Trial 4 2 7 2 5" xfId="42509" xr:uid="{00000000-0005-0000-0000-00001EA60000}"/>
    <cellStyle name="Trial 4 2 7 2 6" xfId="42510" xr:uid="{00000000-0005-0000-0000-00001FA60000}"/>
    <cellStyle name="Trial 4 2 7 2 7" xfId="42511" xr:uid="{00000000-0005-0000-0000-000020A60000}"/>
    <cellStyle name="Trial 4 2 7 2 8" xfId="42512" xr:uid="{00000000-0005-0000-0000-000021A60000}"/>
    <cellStyle name="Trial 4 2 7 3" xfId="42513" xr:uid="{00000000-0005-0000-0000-000022A60000}"/>
    <cellStyle name="Trial 4 2 7 3 2" xfId="42514" xr:uid="{00000000-0005-0000-0000-000023A60000}"/>
    <cellStyle name="Trial 4 2 7 3 3" xfId="42515" xr:uid="{00000000-0005-0000-0000-000024A60000}"/>
    <cellStyle name="Trial 4 2 7 3 4" xfId="42516" xr:uid="{00000000-0005-0000-0000-000025A60000}"/>
    <cellStyle name="Trial 4 2 7 3 5" xfId="42517" xr:uid="{00000000-0005-0000-0000-000026A60000}"/>
    <cellStyle name="Trial 4 2 7 3 6" xfId="42518" xr:uid="{00000000-0005-0000-0000-000027A60000}"/>
    <cellStyle name="Trial 4 2 7 3 7" xfId="42519" xr:uid="{00000000-0005-0000-0000-000028A60000}"/>
    <cellStyle name="Trial 4 2 7 3 8" xfId="42520" xr:uid="{00000000-0005-0000-0000-000029A60000}"/>
    <cellStyle name="Trial 4 2 7 4" xfId="42521" xr:uid="{00000000-0005-0000-0000-00002AA60000}"/>
    <cellStyle name="Trial 4 2 7 5" xfId="42522" xr:uid="{00000000-0005-0000-0000-00002BA60000}"/>
    <cellStyle name="Trial 4 2 7 6" xfId="42523" xr:uid="{00000000-0005-0000-0000-00002CA60000}"/>
    <cellStyle name="Trial 4 2 7 7" xfId="42524" xr:uid="{00000000-0005-0000-0000-00002DA60000}"/>
    <cellStyle name="Trial 4 2 7 8" xfId="42525" xr:uid="{00000000-0005-0000-0000-00002EA60000}"/>
    <cellStyle name="Trial 4 2 7 9" xfId="42526" xr:uid="{00000000-0005-0000-0000-00002FA60000}"/>
    <cellStyle name="Trial 4 2 8" xfId="42527" xr:uid="{00000000-0005-0000-0000-000030A60000}"/>
    <cellStyle name="Trial 4 2 8 10" xfId="42528" xr:uid="{00000000-0005-0000-0000-000031A60000}"/>
    <cellStyle name="Trial 4 2 8 2" xfId="42529" xr:uid="{00000000-0005-0000-0000-000032A60000}"/>
    <cellStyle name="Trial 4 2 8 2 2" xfId="42530" xr:uid="{00000000-0005-0000-0000-000033A60000}"/>
    <cellStyle name="Trial 4 2 8 2 3" xfId="42531" xr:uid="{00000000-0005-0000-0000-000034A60000}"/>
    <cellStyle name="Trial 4 2 8 2 4" xfId="42532" xr:uid="{00000000-0005-0000-0000-000035A60000}"/>
    <cellStyle name="Trial 4 2 8 2 5" xfId="42533" xr:uid="{00000000-0005-0000-0000-000036A60000}"/>
    <cellStyle name="Trial 4 2 8 2 6" xfId="42534" xr:uid="{00000000-0005-0000-0000-000037A60000}"/>
    <cellStyle name="Trial 4 2 8 2 7" xfId="42535" xr:uid="{00000000-0005-0000-0000-000038A60000}"/>
    <cellStyle name="Trial 4 2 8 2 8" xfId="42536" xr:uid="{00000000-0005-0000-0000-000039A60000}"/>
    <cellStyle name="Trial 4 2 8 3" xfId="42537" xr:uid="{00000000-0005-0000-0000-00003AA60000}"/>
    <cellStyle name="Trial 4 2 8 3 2" xfId="42538" xr:uid="{00000000-0005-0000-0000-00003BA60000}"/>
    <cellStyle name="Trial 4 2 8 3 3" xfId="42539" xr:uid="{00000000-0005-0000-0000-00003CA60000}"/>
    <cellStyle name="Trial 4 2 8 3 4" xfId="42540" xr:uid="{00000000-0005-0000-0000-00003DA60000}"/>
    <cellStyle name="Trial 4 2 8 3 5" xfId="42541" xr:uid="{00000000-0005-0000-0000-00003EA60000}"/>
    <cellStyle name="Trial 4 2 8 3 6" xfId="42542" xr:uid="{00000000-0005-0000-0000-00003FA60000}"/>
    <cellStyle name="Trial 4 2 8 4" xfId="42543" xr:uid="{00000000-0005-0000-0000-000040A60000}"/>
    <cellStyle name="Trial 4 2 8 5" xfId="42544" xr:uid="{00000000-0005-0000-0000-000041A60000}"/>
    <cellStyle name="Trial 4 2 8 6" xfId="42545" xr:uid="{00000000-0005-0000-0000-000042A60000}"/>
    <cellStyle name="Trial 4 2 8 7" xfId="42546" xr:uid="{00000000-0005-0000-0000-000043A60000}"/>
    <cellStyle name="Trial 4 2 8 8" xfId="42547" xr:uid="{00000000-0005-0000-0000-000044A60000}"/>
    <cellStyle name="Trial 4 2 8 9" xfId="42548" xr:uid="{00000000-0005-0000-0000-000045A60000}"/>
    <cellStyle name="Trial 4 2 9" xfId="42549" xr:uid="{00000000-0005-0000-0000-000046A60000}"/>
    <cellStyle name="Trial 4 2 9 10" xfId="42550" xr:uid="{00000000-0005-0000-0000-000047A60000}"/>
    <cellStyle name="Trial 4 2 9 2" xfId="42551" xr:uid="{00000000-0005-0000-0000-000048A60000}"/>
    <cellStyle name="Trial 4 2 9 2 2" xfId="42552" xr:uid="{00000000-0005-0000-0000-000049A60000}"/>
    <cellStyle name="Trial 4 2 9 2 3" xfId="42553" xr:uid="{00000000-0005-0000-0000-00004AA60000}"/>
    <cellStyle name="Trial 4 2 9 2 4" xfId="42554" xr:uid="{00000000-0005-0000-0000-00004BA60000}"/>
    <cellStyle name="Trial 4 2 9 2 5" xfId="42555" xr:uid="{00000000-0005-0000-0000-00004CA60000}"/>
    <cellStyle name="Trial 4 2 9 2 6" xfId="42556" xr:uid="{00000000-0005-0000-0000-00004DA60000}"/>
    <cellStyle name="Trial 4 2 9 3" xfId="42557" xr:uid="{00000000-0005-0000-0000-00004EA60000}"/>
    <cellStyle name="Trial 4 2 9 4" xfId="42558" xr:uid="{00000000-0005-0000-0000-00004FA60000}"/>
    <cellStyle name="Trial 4 2 9 5" xfId="42559" xr:uid="{00000000-0005-0000-0000-000050A60000}"/>
    <cellStyle name="Trial 4 2 9 6" xfId="42560" xr:uid="{00000000-0005-0000-0000-000051A60000}"/>
    <cellStyle name="Trial 4 2 9 7" xfId="42561" xr:uid="{00000000-0005-0000-0000-000052A60000}"/>
    <cellStyle name="Trial 4 2 9 8" xfId="42562" xr:uid="{00000000-0005-0000-0000-000053A60000}"/>
    <cellStyle name="Trial 4 2 9 9" xfId="42563" xr:uid="{00000000-0005-0000-0000-000054A60000}"/>
    <cellStyle name="Trial 4 20" xfId="42564" xr:uid="{00000000-0005-0000-0000-000055A60000}"/>
    <cellStyle name="Trial 4 20 10" xfId="42565" xr:uid="{00000000-0005-0000-0000-000056A60000}"/>
    <cellStyle name="Trial 4 20 11" xfId="42566" xr:uid="{00000000-0005-0000-0000-000057A60000}"/>
    <cellStyle name="Trial 4 20 2" xfId="42567" xr:uid="{00000000-0005-0000-0000-000058A60000}"/>
    <cellStyle name="Trial 4 20 2 2" xfId="42568" xr:uid="{00000000-0005-0000-0000-000059A60000}"/>
    <cellStyle name="Trial 4 20 2 3" xfId="42569" xr:uid="{00000000-0005-0000-0000-00005AA60000}"/>
    <cellStyle name="Trial 4 20 2 4" xfId="42570" xr:uid="{00000000-0005-0000-0000-00005BA60000}"/>
    <cellStyle name="Trial 4 20 2 5" xfId="42571" xr:uid="{00000000-0005-0000-0000-00005CA60000}"/>
    <cellStyle name="Trial 4 20 2 6" xfId="42572" xr:uid="{00000000-0005-0000-0000-00005DA60000}"/>
    <cellStyle name="Trial 4 20 2 7" xfId="42573" xr:uid="{00000000-0005-0000-0000-00005EA60000}"/>
    <cellStyle name="Trial 4 20 2 8" xfId="42574" xr:uid="{00000000-0005-0000-0000-00005FA60000}"/>
    <cellStyle name="Trial 4 20 3" xfId="42575" xr:uid="{00000000-0005-0000-0000-000060A60000}"/>
    <cellStyle name="Trial 4 20 3 2" xfId="42576" xr:uid="{00000000-0005-0000-0000-000061A60000}"/>
    <cellStyle name="Trial 4 20 3 3" xfId="42577" xr:uid="{00000000-0005-0000-0000-000062A60000}"/>
    <cellStyle name="Trial 4 20 3 4" xfId="42578" xr:uid="{00000000-0005-0000-0000-000063A60000}"/>
    <cellStyle name="Trial 4 20 3 5" xfId="42579" xr:uid="{00000000-0005-0000-0000-000064A60000}"/>
    <cellStyle name="Trial 4 20 3 6" xfId="42580" xr:uid="{00000000-0005-0000-0000-000065A60000}"/>
    <cellStyle name="Trial 4 20 3 7" xfId="42581" xr:uid="{00000000-0005-0000-0000-000066A60000}"/>
    <cellStyle name="Trial 4 20 3 8" xfId="42582" xr:uid="{00000000-0005-0000-0000-000067A60000}"/>
    <cellStyle name="Trial 4 20 4" xfId="42583" xr:uid="{00000000-0005-0000-0000-000068A60000}"/>
    <cellStyle name="Trial 4 20 5" xfId="42584" xr:uid="{00000000-0005-0000-0000-000069A60000}"/>
    <cellStyle name="Trial 4 20 6" xfId="42585" xr:uid="{00000000-0005-0000-0000-00006AA60000}"/>
    <cellStyle name="Trial 4 20 7" xfId="42586" xr:uid="{00000000-0005-0000-0000-00006BA60000}"/>
    <cellStyle name="Trial 4 20 8" xfId="42587" xr:uid="{00000000-0005-0000-0000-00006CA60000}"/>
    <cellStyle name="Trial 4 20 9" xfId="42588" xr:uid="{00000000-0005-0000-0000-00006DA60000}"/>
    <cellStyle name="Trial 4 21" xfId="42589" xr:uid="{00000000-0005-0000-0000-00006EA60000}"/>
    <cellStyle name="Trial 4 21 10" xfId="42590" xr:uid="{00000000-0005-0000-0000-00006FA60000}"/>
    <cellStyle name="Trial 4 21 11" xfId="42591" xr:uid="{00000000-0005-0000-0000-000070A60000}"/>
    <cellStyle name="Trial 4 21 2" xfId="42592" xr:uid="{00000000-0005-0000-0000-000071A60000}"/>
    <cellStyle name="Trial 4 21 2 2" xfId="42593" xr:uid="{00000000-0005-0000-0000-000072A60000}"/>
    <cellStyle name="Trial 4 21 2 3" xfId="42594" xr:uid="{00000000-0005-0000-0000-000073A60000}"/>
    <cellStyle name="Trial 4 21 2 4" xfId="42595" xr:uid="{00000000-0005-0000-0000-000074A60000}"/>
    <cellStyle name="Trial 4 21 2 5" xfId="42596" xr:uid="{00000000-0005-0000-0000-000075A60000}"/>
    <cellStyle name="Trial 4 21 2 6" xfId="42597" xr:uid="{00000000-0005-0000-0000-000076A60000}"/>
    <cellStyle name="Trial 4 21 2 7" xfId="42598" xr:uid="{00000000-0005-0000-0000-000077A60000}"/>
    <cellStyle name="Trial 4 21 2 8" xfId="42599" xr:uid="{00000000-0005-0000-0000-000078A60000}"/>
    <cellStyle name="Trial 4 21 3" xfId="42600" xr:uid="{00000000-0005-0000-0000-000079A60000}"/>
    <cellStyle name="Trial 4 21 3 2" xfId="42601" xr:uid="{00000000-0005-0000-0000-00007AA60000}"/>
    <cellStyle name="Trial 4 21 3 3" xfId="42602" xr:uid="{00000000-0005-0000-0000-00007BA60000}"/>
    <cellStyle name="Trial 4 21 3 4" xfId="42603" xr:uid="{00000000-0005-0000-0000-00007CA60000}"/>
    <cellStyle name="Trial 4 21 3 5" xfId="42604" xr:uid="{00000000-0005-0000-0000-00007DA60000}"/>
    <cellStyle name="Trial 4 21 3 6" xfId="42605" xr:uid="{00000000-0005-0000-0000-00007EA60000}"/>
    <cellStyle name="Trial 4 21 3 7" xfId="42606" xr:uid="{00000000-0005-0000-0000-00007FA60000}"/>
    <cellStyle name="Trial 4 21 3 8" xfId="42607" xr:uid="{00000000-0005-0000-0000-000080A60000}"/>
    <cellStyle name="Trial 4 21 4" xfId="42608" xr:uid="{00000000-0005-0000-0000-000081A60000}"/>
    <cellStyle name="Trial 4 21 5" xfId="42609" xr:uid="{00000000-0005-0000-0000-000082A60000}"/>
    <cellStyle name="Trial 4 21 6" xfId="42610" xr:uid="{00000000-0005-0000-0000-000083A60000}"/>
    <cellStyle name="Trial 4 21 7" xfId="42611" xr:uid="{00000000-0005-0000-0000-000084A60000}"/>
    <cellStyle name="Trial 4 21 8" xfId="42612" xr:uid="{00000000-0005-0000-0000-000085A60000}"/>
    <cellStyle name="Trial 4 21 9" xfId="42613" xr:uid="{00000000-0005-0000-0000-000086A60000}"/>
    <cellStyle name="Trial 4 22" xfId="42614" xr:uid="{00000000-0005-0000-0000-000087A60000}"/>
    <cellStyle name="Trial 4 22 10" xfId="42615" xr:uid="{00000000-0005-0000-0000-000088A60000}"/>
    <cellStyle name="Trial 4 22 11" xfId="42616" xr:uid="{00000000-0005-0000-0000-000089A60000}"/>
    <cellStyle name="Trial 4 22 2" xfId="42617" xr:uid="{00000000-0005-0000-0000-00008AA60000}"/>
    <cellStyle name="Trial 4 22 2 2" xfId="42618" xr:uid="{00000000-0005-0000-0000-00008BA60000}"/>
    <cellStyle name="Trial 4 22 2 3" xfId="42619" xr:uid="{00000000-0005-0000-0000-00008CA60000}"/>
    <cellStyle name="Trial 4 22 2 4" xfId="42620" xr:uid="{00000000-0005-0000-0000-00008DA60000}"/>
    <cellStyle name="Trial 4 22 2 5" xfId="42621" xr:uid="{00000000-0005-0000-0000-00008EA60000}"/>
    <cellStyle name="Trial 4 22 2 6" xfId="42622" xr:uid="{00000000-0005-0000-0000-00008FA60000}"/>
    <cellStyle name="Trial 4 22 2 7" xfId="42623" xr:uid="{00000000-0005-0000-0000-000090A60000}"/>
    <cellStyle name="Trial 4 22 2 8" xfId="42624" xr:uid="{00000000-0005-0000-0000-000091A60000}"/>
    <cellStyle name="Trial 4 22 3" xfId="42625" xr:uid="{00000000-0005-0000-0000-000092A60000}"/>
    <cellStyle name="Trial 4 22 3 2" xfId="42626" xr:uid="{00000000-0005-0000-0000-000093A60000}"/>
    <cellStyle name="Trial 4 22 3 3" xfId="42627" xr:uid="{00000000-0005-0000-0000-000094A60000}"/>
    <cellStyle name="Trial 4 22 3 4" xfId="42628" xr:uid="{00000000-0005-0000-0000-000095A60000}"/>
    <cellStyle name="Trial 4 22 3 5" xfId="42629" xr:uid="{00000000-0005-0000-0000-000096A60000}"/>
    <cellStyle name="Trial 4 22 3 6" xfId="42630" xr:uid="{00000000-0005-0000-0000-000097A60000}"/>
    <cellStyle name="Trial 4 22 3 7" xfId="42631" xr:uid="{00000000-0005-0000-0000-000098A60000}"/>
    <cellStyle name="Trial 4 22 3 8" xfId="42632" xr:uid="{00000000-0005-0000-0000-000099A60000}"/>
    <cellStyle name="Trial 4 22 4" xfId="42633" xr:uid="{00000000-0005-0000-0000-00009AA60000}"/>
    <cellStyle name="Trial 4 22 5" xfId="42634" xr:uid="{00000000-0005-0000-0000-00009BA60000}"/>
    <cellStyle name="Trial 4 22 6" xfId="42635" xr:uid="{00000000-0005-0000-0000-00009CA60000}"/>
    <cellStyle name="Trial 4 22 7" xfId="42636" xr:uid="{00000000-0005-0000-0000-00009DA60000}"/>
    <cellStyle name="Trial 4 22 8" xfId="42637" xr:uid="{00000000-0005-0000-0000-00009EA60000}"/>
    <cellStyle name="Trial 4 22 9" xfId="42638" xr:uid="{00000000-0005-0000-0000-00009FA60000}"/>
    <cellStyle name="Trial 4 23" xfId="42639" xr:uid="{00000000-0005-0000-0000-0000A0A60000}"/>
    <cellStyle name="Trial 4 23 10" xfId="42640" xr:uid="{00000000-0005-0000-0000-0000A1A60000}"/>
    <cellStyle name="Trial 4 23 11" xfId="42641" xr:uid="{00000000-0005-0000-0000-0000A2A60000}"/>
    <cellStyle name="Trial 4 23 2" xfId="42642" xr:uid="{00000000-0005-0000-0000-0000A3A60000}"/>
    <cellStyle name="Trial 4 23 2 2" xfId="42643" xr:uid="{00000000-0005-0000-0000-0000A4A60000}"/>
    <cellStyle name="Trial 4 23 2 3" xfId="42644" xr:uid="{00000000-0005-0000-0000-0000A5A60000}"/>
    <cellStyle name="Trial 4 23 2 4" xfId="42645" xr:uid="{00000000-0005-0000-0000-0000A6A60000}"/>
    <cellStyle name="Trial 4 23 2 5" xfId="42646" xr:uid="{00000000-0005-0000-0000-0000A7A60000}"/>
    <cellStyle name="Trial 4 23 2 6" xfId="42647" xr:uid="{00000000-0005-0000-0000-0000A8A60000}"/>
    <cellStyle name="Trial 4 23 2 7" xfId="42648" xr:uid="{00000000-0005-0000-0000-0000A9A60000}"/>
    <cellStyle name="Trial 4 23 2 8" xfId="42649" xr:uid="{00000000-0005-0000-0000-0000AAA60000}"/>
    <cellStyle name="Trial 4 23 3" xfId="42650" xr:uid="{00000000-0005-0000-0000-0000ABA60000}"/>
    <cellStyle name="Trial 4 23 3 2" xfId="42651" xr:uid="{00000000-0005-0000-0000-0000ACA60000}"/>
    <cellStyle name="Trial 4 23 3 3" xfId="42652" xr:uid="{00000000-0005-0000-0000-0000ADA60000}"/>
    <cellStyle name="Trial 4 23 3 4" xfId="42653" xr:uid="{00000000-0005-0000-0000-0000AEA60000}"/>
    <cellStyle name="Trial 4 23 3 5" xfId="42654" xr:uid="{00000000-0005-0000-0000-0000AFA60000}"/>
    <cellStyle name="Trial 4 23 3 6" xfId="42655" xr:uid="{00000000-0005-0000-0000-0000B0A60000}"/>
    <cellStyle name="Trial 4 23 3 7" xfId="42656" xr:uid="{00000000-0005-0000-0000-0000B1A60000}"/>
    <cellStyle name="Trial 4 23 3 8" xfId="42657" xr:uid="{00000000-0005-0000-0000-0000B2A60000}"/>
    <cellStyle name="Trial 4 23 4" xfId="42658" xr:uid="{00000000-0005-0000-0000-0000B3A60000}"/>
    <cellStyle name="Trial 4 23 5" xfId="42659" xr:uid="{00000000-0005-0000-0000-0000B4A60000}"/>
    <cellStyle name="Trial 4 23 6" xfId="42660" xr:uid="{00000000-0005-0000-0000-0000B5A60000}"/>
    <cellStyle name="Trial 4 23 7" xfId="42661" xr:uid="{00000000-0005-0000-0000-0000B6A60000}"/>
    <cellStyle name="Trial 4 23 8" xfId="42662" xr:uid="{00000000-0005-0000-0000-0000B7A60000}"/>
    <cellStyle name="Trial 4 23 9" xfId="42663" xr:uid="{00000000-0005-0000-0000-0000B8A60000}"/>
    <cellStyle name="Trial 4 24" xfId="42664" xr:uid="{00000000-0005-0000-0000-0000B9A60000}"/>
    <cellStyle name="Trial 4 24 10" xfId="42665" xr:uid="{00000000-0005-0000-0000-0000BAA60000}"/>
    <cellStyle name="Trial 4 24 11" xfId="42666" xr:uid="{00000000-0005-0000-0000-0000BBA60000}"/>
    <cellStyle name="Trial 4 24 2" xfId="42667" xr:uid="{00000000-0005-0000-0000-0000BCA60000}"/>
    <cellStyle name="Trial 4 24 2 2" xfId="42668" xr:uid="{00000000-0005-0000-0000-0000BDA60000}"/>
    <cellStyle name="Trial 4 24 2 3" xfId="42669" xr:uid="{00000000-0005-0000-0000-0000BEA60000}"/>
    <cellStyle name="Trial 4 24 2 4" xfId="42670" xr:uid="{00000000-0005-0000-0000-0000BFA60000}"/>
    <cellStyle name="Trial 4 24 2 5" xfId="42671" xr:uid="{00000000-0005-0000-0000-0000C0A60000}"/>
    <cellStyle name="Trial 4 24 2 6" xfId="42672" xr:uid="{00000000-0005-0000-0000-0000C1A60000}"/>
    <cellStyle name="Trial 4 24 2 7" xfId="42673" xr:uid="{00000000-0005-0000-0000-0000C2A60000}"/>
    <cellStyle name="Trial 4 24 2 8" xfId="42674" xr:uid="{00000000-0005-0000-0000-0000C3A60000}"/>
    <cellStyle name="Trial 4 24 3" xfId="42675" xr:uid="{00000000-0005-0000-0000-0000C4A60000}"/>
    <cellStyle name="Trial 4 24 3 2" xfId="42676" xr:uid="{00000000-0005-0000-0000-0000C5A60000}"/>
    <cellStyle name="Trial 4 24 3 3" xfId="42677" xr:uid="{00000000-0005-0000-0000-0000C6A60000}"/>
    <cellStyle name="Trial 4 24 3 4" xfId="42678" xr:uid="{00000000-0005-0000-0000-0000C7A60000}"/>
    <cellStyle name="Trial 4 24 3 5" xfId="42679" xr:uid="{00000000-0005-0000-0000-0000C8A60000}"/>
    <cellStyle name="Trial 4 24 3 6" xfId="42680" xr:uid="{00000000-0005-0000-0000-0000C9A60000}"/>
    <cellStyle name="Trial 4 24 3 7" xfId="42681" xr:uid="{00000000-0005-0000-0000-0000CAA60000}"/>
    <cellStyle name="Trial 4 24 3 8" xfId="42682" xr:uid="{00000000-0005-0000-0000-0000CBA60000}"/>
    <cellStyle name="Trial 4 24 4" xfId="42683" xr:uid="{00000000-0005-0000-0000-0000CCA60000}"/>
    <cellStyle name="Trial 4 24 5" xfId="42684" xr:uid="{00000000-0005-0000-0000-0000CDA60000}"/>
    <cellStyle name="Trial 4 24 6" xfId="42685" xr:uid="{00000000-0005-0000-0000-0000CEA60000}"/>
    <cellStyle name="Trial 4 24 7" xfId="42686" xr:uid="{00000000-0005-0000-0000-0000CFA60000}"/>
    <cellStyle name="Trial 4 24 8" xfId="42687" xr:uid="{00000000-0005-0000-0000-0000D0A60000}"/>
    <cellStyle name="Trial 4 24 9" xfId="42688" xr:uid="{00000000-0005-0000-0000-0000D1A60000}"/>
    <cellStyle name="Trial 4 25" xfId="42689" xr:uid="{00000000-0005-0000-0000-0000D2A60000}"/>
    <cellStyle name="Trial 4 25 10" xfId="42690" xr:uid="{00000000-0005-0000-0000-0000D3A60000}"/>
    <cellStyle name="Trial 4 25 2" xfId="42691" xr:uid="{00000000-0005-0000-0000-0000D4A60000}"/>
    <cellStyle name="Trial 4 25 2 2" xfId="42692" xr:uid="{00000000-0005-0000-0000-0000D5A60000}"/>
    <cellStyle name="Trial 4 25 2 3" xfId="42693" xr:uid="{00000000-0005-0000-0000-0000D6A60000}"/>
    <cellStyle name="Trial 4 25 2 4" xfId="42694" xr:uid="{00000000-0005-0000-0000-0000D7A60000}"/>
    <cellStyle name="Trial 4 25 2 5" xfId="42695" xr:uid="{00000000-0005-0000-0000-0000D8A60000}"/>
    <cellStyle name="Trial 4 25 2 6" xfId="42696" xr:uid="{00000000-0005-0000-0000-0000D9A60000}"/>
    <cellStyle name="Trial 4 25 2 7" xfId="42697" xr:uid="{00000000-0005-0000-0000-0000DAA60000}"/>
    <cellStyle name="Trial 4 25 2 8" xfId="42698" xr:uid="{00000000-0005-0000-0000-0000DBA60000}"/>
    <cellStyle name="Trial 4 25 3" xfId="42699" xr:uid="{00000000-0005-0000-0000-0000DCA60000}"/>
    <cellStyle name="Trial 4 25 4" xfId="42700" xr:uid="{00000000-0005-0000-0000-0000DDA60000}"/>
    <cellStyle name="Trial 4 25 5" xfId="42701" xr:uid="{00000000-0005-0000-0000-0000DEA60000}"/>
    <cellStyle name="Trial 4 25 6" xfId="42702" xr:uid="{00000000-0005-0000-0000-0000DFA60000}"/>
    <cellStyle name="Trial 4 25 7" xfId="42703" xr:uid="{00000000-0005-0000-0000-0000E0A60000}"/>
    <cellStyle name="Trial 4 25 8" xfId="42704" xr:uid="{00000000-0005-0000-0000-0000E1A60000}"/>
    <cellStyle name="Trial 4 25 9" xfId="42705" xr:uid="{00000000-0005-0000-0000-0000E2A60000}"/>
    <cellStyle name="Trial 4 26" xfId="42706" xr:uid="{00000000-0005-0000-0000-0000E3A60000}"/>
    <cellStyle name="Trial 4 26 10" xfId="42707" xr:uid="{00000000-0005-0000-0000-0000E4A60000}"/>
    <cellStyle name="Trial 4 26 2" xfId="42708" xr:uid="{00000000-0005-0000-0000-0000E5A60000}"/>
    <cellStyle name="Trial 4 26 3" xfId="42709" xr:uid="{00000000-0005-0000-0000-0000E6A60000}"/>
    <cellStyle name="Trial 4 26 4" xfId="42710" xr:uid="{00000000-0005-0000-0000-0000E7A60000}"/>
    <cellStyle name="Trial 4 26 5" xfId="42711" xr:uid="{00000000-0005-0000-0000-0000E8A60000}"/>
    <cellStyle name="Trial 4 26 6" xfId="42712" xr:uid="{00000000-0005-0000-0000-0000E9A60000}"/>
    <cellStyle name="Trial 4 26 7" xfId="42713" xr:uid="{00000000-0005-0000-0000-0000EAA60000}"/>
    <cellStyle name="Trial 4 26 8" xfId="42714" xr:uid="{00000000-0005-0000-0000-0000EBA60000}"/>
    <cellStyle name="Trial 4 26 9" xfId="42715" xr:uid="{00000000-0005-0000-0000-0000ECA60000}"/>
    <cellStyle name="Trial 4 27" xfId="42716" xr:uid="{00000000-0005-0000-0000-0000EDA60000}"/>
    <cellStyle name="Trial 4 27 2" xfId="42717" xr:uid="{00000000-0005-0000-0000-0000EEA60000}"/>
    <cellStyle name="Trial 4 27 3" xfId="42718" xr:uid="{00000000-0005-0000-0000-0000EFA60000}"/>
    <cellStyle name="Trial 4 27 4" xfId="42719" xr:uid="{00000000-0005-0000-0000-0000F0A60000}"/>
    <cellStyle name="Trial 4 27 5" xfId="42720" xr:uid="{00000000-0005-0000-0000-0000F1A60000}"/>
    <cellStyle name="Trial 4 27 6" xfId="42721" xr:uid="{00000000-0005-0000-0000-0000F2A60000}"/>
    <cellStyle name="Trial 4 27 7" xfId="42722" xr:uid="{00000000-0005-0000-0000-0000F3A60000}"/>
    <cellStyle name="Trial 4 27 8" xfId="42723" xr:uid="{00000000-0005-0000-0000-0000F4A60000}"/>
    <cellStyle name="Trial 4 28" xfId="42724" xr:uid="{00000000-0005-0000-0000-0000F5A60000}"/>
    <cellStyle name="Trial 4 28 2" xfId="42725" xr:uid="{00000000-0005-0000-0000-0000F6A60000}"/>
    <cellStyle name="Trial 4 28 3" xfId="42726" xr:uid="{00000000-0005-0000-0000-0000F7A60000}"/>
    <cellStyle name="Trial 4 28 4" xfId="42727" xr:uid="{00000000-0005-0000-0000-0000F8A60000}"/>
    <cellStyle name="Trial 4 28 5" xfId="42728" xr:uid="{00000000-0005-0000-0000-0000F9A60000}"/>
    <cellStyle name="Trial 4 28 6" xfId="42729" xr:uid="{00000000-0005-0000-0000-0000FAA60000}"/>
    <cellStyle name="Trial 4 28 7" xfId="42730" xr:uid="{00000000-0005-0000-0000-0000FBA60000}"/>
    <cellStyle name="Trial 4 29" xfId="42731" xr:uid="{00000000-0005-0000-0000-0000FCA60000}"/>
    <cellStyle name="Trial 4 29 2" xfId="42732" xr:uid="{00000000-0005-0000-0000-0000FDA60000}"/>
    <cellStyle name="Trial 4 29 3" xfId="42733" xr:uid="{00000000-0005-0000-0000-0000FEA60000}"/>
    <cellStyle name="Trial 4 29 4" xfId="42734" xr:uid="{00000000-0005-0000-0000-0000FFA60000}"/>
    <cellStyle name="Trial 4 29 5" xfId="42735" xr:uid="{00000000-0005-0000-0000-000000A70000}"/>
    <cellStyle name="Trial 4 29 6" xfId="42736" xr:uid="{00000000-0005-0000-0000-000001A70000}"/>
    <cellStyle name="Trial 4 29 7" xfId="42737" xr:uid="{00000000-0005-0000-0000-000002A70000}"/>
    <cellStyle name="Trial 4 3" xfId="42738" xr:uid="{00000000-0005-0000-0000-000003A70000}"/>
    <cellStyle name="Trial 4 3 10" xfId="42739" xr:uid="{00000000-0005-0000-0000-000004A70000}"/>
    <cellStyle name="Trial 4 3 11" xfId="42740" xr:uid="{00000000-0005-0000-0000-000005A70000}"/>
    <cellStyle name="Trial 4 3 12" xfId="42741" xr:uid="{00000000-0005-0000-0000-000006A70000}"/>
    <cellStyle name="Trial 4 3 13" xfId="42742" xr:uid="{00000000-0005-0000-0000-000007A70000}"/>
    <cellStyle name="Trial 4 3 14" xfId="42743" xr:uid="{00000000-0005-0000-0000-000008A70000}"/>
    <cellStyle name="Trial 4 3 15" xfId="42744" xr:uid="{00000000-0005-0000-0000-000009A70000}"/>
    <cellStyle name="Trial 4 3 16" xfId="42745" xr:uid="{00000000-0005-0000-0000-00000AA70000}"/>
    <cellStyle name="Trial 4 3 2" xfId="42746" xr:uid="{00000000-0005-0000-0000-00000BA70000}"/>
    <cellStyle name="Trial 4 3 2 10" xfId="42747" xr:uid="{00000000-0005-0000-0000-00000CA70000}"/>
    <cellStyle name="Trial 4 3 2 2" xfId="42748" xr:uid="{00000000-0005-0000-0000-00000DA70000}"/>
    <cellStyle name="Trial 4 3 2 2 2" xfId="42749" xr:uid="{00000000-0005-0000-0000-00000EA70000}"/>
    <cellStyle name="Trial 4 3 2 2 2 2" xfId="42750" xr:uid="{00000000-0005-0000-0000-00000FA70000}"/>
    <cellStyle name="Trial 4 3 2 2 2 3" xfId="42751" xr:uid="{00000000-0005-0000-0000-000010A70000}"/>
    <cellStyle name="Trial 4 3 2 2 2 4" xfId="42752" xr:uid="{00000000-0005-0000-0000-000011A70000}"/>
    <cellStyle name="Trial 4 3 2 2 2 5" xfId="42753" xr:uid="{00000000-0005-0000-0000-000012A70000}"/>
    <cellStyle name="Trial 4 3 2 2 2 6" xfId="42754" xr:uid="{00000000-0005-0000-0000-000013A70000}"/>
    <cellStyle name="Trial 4 3 2 2 3" xfId="42755" xr:uid="{00000000-0005-0000-0000-000014A70000}"/>
    <cellStyle name="Trial 4 3 2 2 4" xfId="42756" xr:uid="{00000000-0005-0000-0000-000015A70000}"/>
    <cellStyle name="Trial 4 3 2 2 5" xfId="42757" xr:uid="{00000000-0005-0000-0000-000016A70000}"/>
    <cellStyle name="Trial 4 3 2 2 6" xfId="42758" xr:uid="{00000000-0005-0000-0000-000017A70000}"/>
    <cellStyle name="Trial 4 3 2 2 7" xfId="42759" xr:uid="{00000000-0005-0000-0000-000018A70000}"/>
    <cellStyle name="Trial 4 3 2 2 8" xfId="42760" xr:uid="{00000000-0005-0000-0000-000019A70000}"/>
    <cellStyle name="Trial 4 3 2 3" xfId="42761" xr:uid="{00000000-0005-0000-0000-00001AA70000}"/>
    <cellStyle name="Trial 4 3 2 3 2" xfId="42762" xr:uid="{00000000-0005-0000-0000-00001BA70000}"/>
    <cellStyle name="Trial 4 3 2 3 3" xfId="42763" xr:uid="{00000000-0005-0000-0000-00001CA70000}"/>
    <cellStyle name="Trial 4 3 2 3 4" xfId="42764" xr:uid="{00000000-0005-0000-0000-00001DA70000}"/>
    <cellStyle name="Trial 4 3 2 3 5" xfId="42765" xr:uid="{00000000-0005-0000-0000-00001EA70000}"/>
    <cellStyle name="Trial 4 3 2 3 6" xfId="42766" xr:uid="{00000000-0005-0000-0000-00001FA70000}"/>
    <cellStyle name="Trial 4 3 2 3 7" xfId="42767" xr:uid="{00000000-0005-0000-0000-000020A70000}"/>
    <cellStyle name="Trial 4 3 2 3 8" xfId="42768" xr:uid="{00000000-0005-0000-0000-000021A70000}"/>
    <cellStyle name="Trial 4 3 2 4" xfId="42769" xr:uid="{00000000-0005-0000-0000-000022A70000}"/>
    <cellStyle name="Trial 4 3 2 5" xfId="42770" xr:uid="{00000000-0005-0000-0000-000023A70000}"/>
    <cellStyle name="Trial 4 3 2 6" xfId="42771" xr:uid="{00000000-0005-0000-0000-000024A70000}"/>
    <cellStyle name="Trial 4 3 2 7" xfId="42772" xr:uid="{00000000-0005-0000-0000-000025A70000}"/>
    <cellStyle name="Trial 4 3 2 8" xfId="42773" xr:uid="{00000000-0005-0000-0000-000026A70000}"/>
    <cellStyle name="Trial 4 3 2 9" xfId="42774" xr:uid="{00000000-0005-0000-0000-000027A70000}"/>
    <cellStyle name="Trial 4 3 3" xfId="42775" xr:uid="{00000000-0005-0000-0000-000028A70000}"/>
    <cellStyle name="Trial 4 3 3 10" xfId="42776" xr:uid="{00000000-0005-0000-0000-000029A70000}"/>
    <cellStyle name="Trial 4 3 3 2" xfId="42777" xr:uid="{00000000-0005-0000-0000-00002AA70000}"/>
    <cellStyle name="Trial 4 3 3 2 2" xfId="42778" xr:uid="{00000000-0005-0000-0000-00002BA70000}"/>
    <cellStyle name="Trial 4 3 3 2 3" xfId="42779" xr:uid="{00000000-0005-0000-0000-00002CA70000}"/>
    <cellStyle name="Trial 4 3 3 2 4" xfId="42780" xr:uid="{00000000-0005-0000-0000-00002DA70000}"/>
    <cellStyle name="Trial 4 3 3 2 5" xfId="42781" xr:uid="{00000000-0005-0000-0000-00002EA70000}"/>
    <cellStyle name="Trial 4 3 3 2 6" xfId="42782" xr:uid="{00000000-0005-0000-0000-00002FA70000}"/>
    <cellStyle name="Trial 4 3 3 2 7" xfId="42783" xr:uid="{00000000-0005-0000-0000-000030A70000}"/>
    <cellStyle name="Trial 4 3 3 3" xfId="42784" xr:uid="{00000000-0005-0000-0000-000031A70000}"/>
    <cellStyle name="Trial 4 3 3 3 2" xfId="42785" xr:uid="{00000000-0005-0000-0000-000032A70000}"/>
    <cellStyle name="Trial 4 3 3 3 3" xfId="42786" xr:uid="{00000000-0005-0000-0000-000033A70000}"/>
    <cellStyle name="Trial 4 3 3 3 4" xfId="42787" xr:uid="{00000000-0005-0000-0000-000034A70000}"/>
    <cellStyle name="Trial 4 3 3 3 5" xfId="42788" xr:uid="{00000000-0005-0000-0000-000035A70000}"/>
    <cellStyle name="Trial 4 3 3 3 6" xfId="42789" xr:uid="{00000000-0005-0000-0000-000036A70000}"/>
    <cellStyle name="Trial 4 3 3 3 7" xfId="42790" xr:uid="{00000000-0005-0000-0000-000037A70000}"/>
    <cellStyle name="Trial 4 3 3 4" xfId="42791" xr:uid="{00000000-0005-0000-0000-000038A70000}"/>
    <cellStyle name="Trial 4 3 3 5" xfId="42792" xr:uid="{00000000-0005-0000-0000-000039A70000}"/>
    <cellStyle name="Trial 4 3 3 6" xfId="42793" xr:uid="{00000000-0005-0000-0000-00003AA70000}"/>
    <cellStyle name="Trial 4 3 3 7" xfId="42794" xr:uid="{00000000-0005-0000-0000-00003BA70000}"/>
    <cellStyle name="Trial 4 3 3 8" xfId="42795" xr:uid="{00000000-0005-0000-0000-00003CA70000}"/>
    <cellStyle name="Trial 4 3 3 9" xfId="42796" xr:uid="{00000000-0005-0000-0000-00003DA70000}"/>
    <cellStyle name="Trial 4 3 4" xfId="42797" xr:uid="{00000000-0005-0000-0000-00003EA70000}"/>
    <cellStyle name="Trial 4 3 4 2" xfId="42798" xr:uid="{00000000-0005-0000-0000-00003FA70000}"/>
    <cellStyle name="Trial 4 3 4 2 2" xfId="42799" xr:uid="{00000000-0005-0000-0000-000040A70000}"/>
    <cellStyle name="Trial 4 3 4 2 3" xfId="42800" xr:uid="{00000000-0005-0000-0000-000041A70000}"/>
    <cellStyle name="Trial 4 3 4 2 4" xfId="42801" xr:uid="{00000000-0005-0000-0000-000042A70000}"/>
    <cellStyle name="Trial 4 3 4 2 5" xfId="42802" xr:uid="{00000000-0005-0000-0000-000043A70000}"/>
    <cellStyle name="Trial 4 3 4 2 6" xfId="42803" xr:uid="{00000000-0005-0000-0000-000044A70000}"/>
    <cellStyle name="Trial 4 3 4 3" xfId="42804" xr:uid="{00000000-0005-0000-0000-000045A70000}"/>
    <cellStyle name="Trial 4 3 4 4" xfId="42805" xr:uid="{00000000-0005-0000-0000-000046A70000}"/>
    <cellStyle name="Trial 4 3 4 5" xfId="42806" xr:uid="{00000000-0005-0000-0000-000047A70000}"/>
    <cellStyle name="Trial 4 3 4 6" xfId="42807" xr:uid="{00000000-0005-0000-0000-000048A70000}"/>
    <cellStyle name="Trial 4 3 4 7" xfId="42808" xr:uid="{00000000-0005-0000-0000-000049A70000}"/>
    <cellStyle name="Trial 4 3 4 8" xfId="42809" xr:uid="{00000000-0005-0000-0000-00004AA70000}"/>
    <cellStyle name="Trial 4 3 5" xfId="42810" xr:uid="{00000000-0005-0000-0000-00004BA70000}"/>
    <cellStyle name="Trial 4 3 5 2" xfId="42811" xr:uid="{00000000-0005-0000-0000-00004CA70000}"/>
    <cellStyle name="Trial 4 3 5 3" xfId="42812" xr:uid="{00000000-0005-0000-0000-00004DA70000}"/>
    <cellStyle name="Trial 4 3 5 4" xfId="42813" xr:uid="{00000000-0005-0000-0000-00004EA70000}"/>
    <cellStyle name="Trial 4 3 5 5" xfId="42814" xr:uid="{00000000-0005-0000-0000-00004FA70000}"/>
    <cellStyle name="Trial 4 3 5 6" xfId="42815" xr:uid="{00000000-0005-0000-0000-000050A70000}"/>
    <cellStyle name="Trial 4 3 5 7" xfId="42816" xr:uid="{00000000-0005-0000-0000-000051A70000}"/>
    <cellStyle name="Trial 4 3 6" xfId="42817" xr:uid="{00000000-0005-0000-0000-000052A70000}"/>
    <cellStyle name="Trial 4 3 6 2" xfId="42818" xr:uid="{00000000-0005-0000-0000-000053A70000}"/>
    <cellStyle name="Trial 4 3 6 3" xfId="42819" xr:uid="{00000000-0005-0000-0000-000054A70000}"/>
    <cellStyle name="Trial 4 3 6 4" xfId="42820" xr:uid="{00000000-0005-0000-0000-000055A70000}"/>
    <cellStyle name="Trial 4 3 6 5" xfId="42821" xr:uid="{00000000-0005-0000-0000-000056A70000}"/>
    <cellStyle name="Trial 4 3 6 6" xfId="42822" xr:uid="{00000000-0005-0000-0000-000057A70000}"/>
    <cellStyle name="Trial 4 3 6 7" xfId="42823" xr:uid="{00000000-0005-0000-0000-000058A70000}"/>
    <cellStyle name="Trial 4 3 7" xfId="42824" xr:uid="{00000000-0005-0000-0000-000059A70000}"/>
    <cellStyle name="Trial 4 3 7 2" xfId="42825" xr:uid="{00000000-0005-0000-0000-00005AA70000}"/>
    <cellStyle name="Trial 4 3 7 3" xfId="42826" xr:uid="{00000000-0005-0000-0000-00005BA70000}"/>
    <cellStyle name="Trial 4 3 7 4" xfId="42827" xr:uid="{00000000-0005-0000-0000-00005CA70000}"/>
    <cellStyle name="Trial 4 3 7 5" xfId="42828" xr:uid="{00000000-0005-0000-0000-00005DA70000}"/>
    <cellStyle name="Trial 4 3 7 6" xfId="42829" xr:uid="{00000000-0005-0000-0000-00005EA70000}"/>
    <cellStyle name="Trial 4 3 7 7" xfId="42830" xr:uid="{00000000-0005-0000-0000-00005FA70000}"/>
    <cellStyle name="Trial 4 3 8" xfId="42831" xr:uid="{00000000-0005-0000-0000-000060A70000}"/>
    <cellStyle name="Trial 4 3 8 2" xfId="42832" xr:uid="{00000000-0005-0000-0000-000061A70000}"/>
    <cellStyle name="Trial 4 3 8 3" xfId="42833" xr:uid="{00000000-0005-0000-0000-000062A70000}"/>
    <cellStyle name="Trial 4 3 8 4" xfId="42834" xr:uid="{00000000-0005-0000-0000-000063A70000}"/>
    <cellStyle name="Trial 4 3 8 5" xfId="42835" xr:uid="{00000000-0005-0000-0000-000064A70000}"/>
    <cellStyle name="Trial 4 3 8 6" xfId="42836" xr:uid="{00000000-0005-0000-0000-000065A70000}"/>
    <cellStyle name="Trial 4 3 8 7" xfId="42837" xr:uid="{00000000-0005-0000-0000-000066A70000}"/>
    <cellStyle name="Trial 4 3 9" xfId="42838" xr:uid="{00000000-0005-0000-0000-000067A70000}"/>
    <cellStyle name="Trial 4 3 9 2" xfId="42839" xr:uid="{00000000-0005-0000-0000-000068A70000}"/>
    <cellStyle name="Trial 4 3 9 3" xfId="42840" xr:uid="{00000000-0005-0000-0000-000069A70000}"/>
    <cellStyle name="Trial 4 3 9 4" xfId="42841" xr:uid="{00000000-0005-0000-0000-00006AA70000}"/>
    <cellStyle name="Trial 4 3 9 5" xfId="42842" xr:uid="{00000000-0005-0000-0000-00006BA70000}"/>
    <cellStyle name="Trial 4 3 9 6" xfId="42843" xr:uid="{00000000-0005-0000-0000-00006CA70000}"/>
    <cellStyle name="Trial 4 3 9 7" xfId="42844" xr:uid="{00000000-0005-0000-0000-00006DA70000}"/>
    <cellStyle name="Trial 4 30" xfId="42845" xr:uid="{00000000-0005-0000-0000-00006EA70000}"/>
    <cellStyle name="Trial 4 30 2" xfId="42846" xr:uid="{00000000-0005-0000-0000-00006FA70000}"/>
    <cellStyle name="Trial 4 30 3" xfId="42847" xr:uid="{00000000-0005-0000-0000-000070A70000}"/>
    <cellStyle name="Trial 4 30 4" xfId="42848" xr:uid="{00000000-0005-0000-0000-000071A70000}"/>
    <cellStyle name="Trial 4 30 5" xfId="42849" xr:uid="{00000000-0005-0000-0000-000072A70000}"/>
    <cellStyle name="Trial 4 30 6" xfId="42850" xr:uid="{00000000-0005-0000-0000-000073A70000}"/>
    <cellStyle name="Trial 4 30 7" xfId="42851" xr:uid="{00000000-0005-0000-0000-000074A70000}"/>
    <cellStyle name="Trial 4 31" xfId="42852" xr:uid="{00000000-0005-0000-0000-000075A70000}"/>
    <cellStyle name="Trial 4 31 2" xfId="42853" xr:uid="{00000000-0005-0000-0000-000076A70000}"/>
    <cellStyle name="Trial 4 31 3" xfId="42854" xr:uid="{00000000-0005-0000-0000-000077A70000}"/>
    <cellStyle name="Trial 4 31 4" xfId="42855" xr:uid="{00000000-0005-0000-0000-000078A70000}"/>
    <cellStyle name="Trial 4 31 5" xfId="42856" xr:uid="{00000000-0005-0000-0000-000079A70000}"/>
    <cellStyle name="Trial 4 31 6" xfId="42857" xr:uid="{00000000-0005-0000-0000-00007AA70000}"/>
    <cellStyle name="Trial 4 31 7" xfId="42858" xr:uid="{00000000-0005-0000-0000-00007BA70000}"/>
    <cellStyle name="Trial 4 32" xfId="42859" xr:uid="{00000000-0005-0000-0000-00007CA70000}"/>
    <cellStyle name="Trial 4 32 2" xfId="42860" xr:uid="{00000000-0005-0000-0000-00007DA70000}"/>
    <cellStyle name="Trial 4 32 3" xfId="42861" xr:uid="{00000000-0005-0000-0000-00007EA70000}"/>
    <cellStyle name="Trial 4 32 4" xfId="42862" xr:uid="{00000000-0005-0000-0000-00007FA70000}"/>
    <cellStyle name="Trial 4 32 5" xfId="42863" xr:uid="{00000000-0005-0000-0000-000080A70000}"/>
    <cellStyle name="Trial 4 32 6" xfId="42864" xr:uid="{00000000-0005-0000-0000-000081A70000}"/>
    <cellStyle name="Trial 4 32 7" xfId="42865" xr:uid="{00000000-0005-0000-0000-000082A70000}"/>
    <cellStyle name="Trial 4 33" xfId="42866" xr:uid="{00000000-0005-0000-0000-000083A70000}"/>
    <cellStyle name="Trial 4 34" xfId="42867" xr:uid="{00000000-0005-0000-0000-000084A70000}"/>
    <cellStyle name="Trial 4 35" xfId="42868" xr:uid="{00000000-0005-0000-0000-000085A70000}"/>
    <cellStyle name="Trial 4 36" xfId="42869" xr:uid="{00000000-0005-0000-0000-000086A70000}"/>
    <cellStyle name="Trial 4 37" xfId="42870" xr:uid="{00000000-0005-0000-0000-000087A70000}"/>
    <cellStyle name="Trial 4 38" xfId="42871" xr:uid="{00000000-0005-0000-0000-000088A70000}"/>
    <cellStyle name="Trial 4 39" xfId="42872" xr:uid="{00000000-0005-0000-0000-000089A70000}"/>
    <cellStyle name="Trial 4 4" xfId="42873" xr:uid="{00000000-0005-0000-0000-00008AA70000}"/>
    <cellStyle name="Trial 4 4 10" xfId="42874" xr:uid="{00000000-0005-0000-0000-00008BA70000}"/>
    <cellStyle name="Trial 4 4 10 2" xfId="42875" xr:uid="{00000000-0005-0000-0000-00008CA70000}"/>
    <cellStyle name="Trial 4 4 10 3" xfId="42876" xr:uid="{00000000-0005-0000-0000-00008DA70000}"/>
    <cellStyle name="Trial 4 4 10 4" xfId="42877" xr:uid="{00000000-0005-0000-0000-00008EA70000}"/>
    <cellStyle name="Trial 4 4 10 5" xfId="42878" xr:uid="{00000000-0005-0000-0000-00008FA70000}"/>
    <cellStyle name="Trial 4 4 10 6" xfId="42879" xr:uid="{00000000-0005-0000-0000-000090A70000}"/>
    <cellStyle name="Trial 4 4 10 7" xfId="42880" xr:uid="{00000000-0005-0000-0000-000091A70000}"/>
    <cellStyle name="Trial 4 4 11" xfId="42881" xr:uid="{00000000-0005-0000-0000-000092A70000}"/>
    <cellStyle name="Trial 4 4 12" xfId="42882" xr:uid="{00000000-0005-0000-0000-000093A70000}"/>
    <cellStyle name="Trial 4 4 13" xfId="42883" xr:uid="{00000000-0005-0000-0000-000094A70000}"/>
    <cellStyle name="Trial 4 4 14" xfId="42884" xr:uid="{00000000-0005-0000-0000-000095A70000}"/>
    <cellStyle name="Trial 4 4 15" xfId="42885" xr:uid="{00000000-0005-0000-0000-000096A70000}"/>
    <cellStyle name="Trial 4 4 16" xfId="42886" xr:uid="{00000000-0005-0000-0000-000097A70000}"/>
    <cellStyle name="Trial 4 4 17" xfId="42887" xr:uid="{00000000-0005-0000-0000-000098A70000}"/>
    <cellStyle name="Trial 4 4 2" xfId="42888" xr:uid="{00000000-0005-0000-0000-000099A70000}"/>
    <cellStyle name="Trial 4 4 2 10" xfId="42889" xr:uid="{00000000-0005-0000-0000-00009AA70000}"/>
    <cellStyle name="Trial 4 4 2 2" xfId="42890" xr:uid="{00000000-0005-0000-0000-00009BA70000}"/>
    <cellStyle name="Trial 4 4 2 2 2" xfId="42891" xr:uid="{00000000-0005-0000-0000-00009CA70000}"/>
    <cellStyle name="Trial 4 4 2 2 2 2" xfId="42892" xr:uid="{00000000-0005-0000-0000-00009DA70000}"/>
    <cellStyle name="Trial 4 4 2 2 2 3" xfId="42893" xr:uid="{00000000-0005-0000-0000-00009EA70000}"/>
    <cellStyle name="Trial 4 4 2 2 2 4" xfId="42894" xr:uid="{00000000-0005-0000-0000-00009FA70000}"/>
    <cellStyle name="Trial 4 4 2 2 2 5" xfId="42895" xr:uid="{00000000-0005-0000-0000-0000A0A70000}"/>
    <cellStyle name="Trial 4 4 2 2 2 6" xfId="42896" xr:uid="{00000000-0005-0000-0000-0000A1A70000}"/>
    <cellStyle name="Trial 4 4 2 2 3" xfId="42897" xr:uid="{00000000-0005-0000-0000-0000A2A70000}"/>
    <cellStyle name="Trial 4 4 2 2 4" xfId="42898" xr:uid="{00000000-0005-0000-0000-0000A3A70000}"/>
    <cellStyle name="Trial 4 4 2 2 5" xfId="42899" xr:uid="{00000000-0005-0000-0000-0000A4A70000}"/>
    <cellStyle name="Trial 4 4 2 2 6" xfId="42900" xr:uid="{00000000-0005-0000-0000-0000A5A70000}"/>
    <cellStyle name="Trial 4 4 2 2 7" xfId="42901" xr:uid="{00000000-0005-0000-0000-0000A6A70000}"/>
    <cellStyle name="Trial 4 4 2 2 8" xfId="42902" xr:uid="{00000000-0005-0000-0000-0000A7A70000}"/>
    <cellStyle name="Trial 4 4 2 3" xfId="42903" xr:uid="{00000000-0005-0000-0000-0000A8A70000}"/>
    <cellStyle name="Trial 4 4 2 3 2" xfId="42904" xr:uid="{00000000-0005-0000-0000-0000A9A70000}"/>
    <cellStyle name="Trial 4 4 2 3 3" xfId="42905" xr:uid="{00000000-0005-0000-0000-0000AAA70000}"/>
    <cellStyle name="Trial 4 4 2 3 4" xfId="42906" xr:uid="{00000000-0005-0000-0000-0000ABA70000}"/>
    <cellStyle name="Trial 4 4 2 3 5" xfId="42907" xr:uid="{00000000-0005-0000-0000-0000ACA70000}"/>
    <cellStyle name="Trial 4 4 2 3 6" xfId="42908" xr:uid="{00000000-0005-0000-0000-0000ADA70000}"/>
    <cellStyle name="Trial 4 4 2 3 7" xfId="42909" xr:uid="{00000000-0005-0000-0000-0000AEA70000}"/>
    <cellStyle name="Trial 4 4 2 3 8" xfId="42910" xr:uid="{00000000-0005-0000-0000-0000AFA70000}"/>
    <cellStyle name="Trial 4 4 2 4" xfId="42911" xr:uid="{00000000-0005-0000-0000-0000B0A70000}"/>
    <cellStyle name="Trial 4 4 2 5" xfId="42912" xr:uid="{00000000-0005-0000-0000-0000B1A70000}"/>
    <cellStyle name="Trial 4 4 2 6" xfId="42913" xr:uid="{00000000-0005-0000-0000-0000B2A70000}"/>
    <cellStyle name="Trial 4 4 2 7" xfId="42914" xr:uid="{00000000-0005-0000-0000-0000B3A70000}"/>
    <cellStyle name="Trial 4 4 2 8" xfId="42915" xr:uid="{00000000-0005-0000-0000-0000B4A70000}"/>
    <cellStyle name="Trial 4 4 2 9" xfId="42916" xr:uid="{00000000-0005-0000-0000-0000B5A70000}"/>
    <cellStyle name="Trial 4 4 3" xfId="42917" xr:uid="{00000000-0005-0000-0000-0000B6A70000}"/>
    <cellStyle name="Trial 4 4 3 10" xfId="42918" xr:uid="{00000000-0005-0000-0000-0000B7A70000}"/>
    <cellStyle name="Trial 4 4 3 2" xfId="42919" xr:uid="{00000000-0005-0000-0000-0000B8A70000}"/>
    <cellStyle name="Trial 4 4 3 2 2" xfId="42920" xr:uid="{00000000-0005-0000-0000-0000B9A70000}"/>
    <cellStyle name="Trial 4 4 3 2 3" xfId="42921" xr:uid="{00000000-0005-0000-0000-0000BAA70000}"/>
    <cellStyle name="Trial 4 4 3 2 4" xfId="42922" xr:uid="{00000000-0005-0000-0000-0000BBA70000}"/>
    <cellStyle name="Trial 4 4 3 2 5" xfId="42923" xr:uid="{00000000-0005-0000-0000-0000BCA70000}"/>
    <cellStyle name="Trial 4 4 3 2 6" xfId="42924" xr:uid="{00000000-0005-0000-0000-0000BDA70000}"/>
    <cellStyle name="Trial 4 4 3 2 7" xfId="42925" xr:uid="{00000000-0005-0000-0000-0000BEA70000}"/>
    <cellStyle name="Trial 4 4 3 3" xfId="42926" xr:uid="{00000000-0005-0000-0000-0000BFA70000}"/>
    <cellStyle name="Trial 4 4 3 4" xfId="42927" xr:uid="{00000000-0005-0000-0000-0000C0A70000}"/>
    <cellStyle name="Trial 4 4 3 5" xfId="42928" xr:uid="{00000000-0005-0000-0000-0000C1A70000}"/>
    <cellStyle name="Trial 4 4 3 6" xfId="42929" xr:uid="{00000000-0005-0000-0000-0000C2A70000}"/>
    <cellStyle name="Trial 4 4 3 7" xfId="42930" xr:uid="{00000000-0005-0000-0000-0000C3A70000}"/>
    <cellStyle name="Trial 4 4 3 8" xfId="42931" xr:uid="{00000000-0005-0000-0000-0000C4A70000}"/>
    <cellStyle name="Trial 4 4 3 9" xfId="42932" xr:uid="{00000000-0005-0000-0000-0000C5A70000}"/>
    <cellStyle name="Trial 4 4 4" xfId="42933" xr:uid="{00000000-0005-0000-0000-0000C6A70000}"/>
    <cellStyle name="Trial 4 4 4 2" xfId="42934" xr:uid="{00000000-0005-0000-0000-0000C7A70000}"/>
    <cellStyle name="Trial 4 4 4 3" xfId="42935" xr:uid="{00000000-0005-0000-0000-0000C8A70000}"/>
    <cellStyle name="Trial 4 4 4 4" xfId="42936" xr:uid="{00000000-0005-0000-0000-0000C9A70000}"/>
    <cellStyle name="Trial 4 4 4 5" xfId="42937" xr:uid="{00000000-0005-0000-0000-0000CAA70000}"/>
    <cellStyle name="Trial 4 4 4 6" xfId="42938" xr:uid="{00000000-0005-0000-0000-0000CBA70000}"/>
    <cellStyle name="Trial 4 4 4 7" xfId="42939" xr:uid="{00000000-0005-0000-0000-0000CCA70000}"/>
    <cellStyle name="Trial 4 4 4 8" xfId="42940" xr:uid="{00000000-0005-0000-0000-0000CDA70000}"/>
    <cellStyle name="Trial 4 4 5" xfId="42941" xr:uid="{00000000-0005-0000-0000-0000CEA70000}"/>
    <cellStyle name="Trial 4 4 5 2" xfId="42942" xr:uid="{00000000-0005-0000-0000-0000CFA70000}"/>
    <cellStyle name="Trial 4 4 5 3" xfId="42943" xr:uid="{00000000-0005-0000-0000-0000D0A70000}"/>
    <cellStyle name="Trial 4 4 5 4" xfId="42944" xr:uid="{00000000-0005-0000-0000-0000D1A70000}"/>
    <cellStyle name="Trial 4 4 5 5" xfId="42945" xr:uid="{00000000-0005-0000-0000-0000D2A70000}"/>
    <cellStyle name="Trial 4 4 5 6" xfId="42946" xr:uid="{00000000-0005-0000-0000-0000D3A70000}"/>
    <cellStyle name="Trial 4 4 5 7" xfId="42947" xr:uid="{00000000-0005-0000-0000-0000D4A70000}"/>
    <cellStyle name="Trial 4 4 6" xfId="42948" xr:uid="{00000000-0005-0000-0000-0000D5A70000}"/>
    <cellStyle name="Trial 4 4 6 2" xfId="42949" xr:uid="{00000000-0005-0000-0000-0000D6A70000}"/>
    <cellStyle name="Trial 4 4 6 3" xfId="42950" xr:uid="{00000000-0005-0000-0000-0000D7A70000}"/>
    <cellStyle name="Trial 4 4 6 4" xfId="42951" xr:uid="{00000000-0005-0000-0000-0000D8A70000}"/>
    <cellStyle name="Trial 4 4 6 5" xfId="42952" xr:uid="{00000000-0005-0000-0000-0000D9A70000}"/>
    <cellStyle name="Trial 4 4 6 6" xfId="42953" xr:uid="{00000000-0005-0000-0000-0000DAA70000}"/>
    <cellStyle name="Trial 4 4 6 7" xfId="42954" xr:uid="{00000000-0005-0000-0000-0000DBA70000}"/>
    <cellStyle name="Trial 4 4 7" xfId="42955" xr:uid="{00000000-0005-0000-0000-0000DCA70000}"/>
    <cellStyle name="Trial 4 4 7 2" xfId="42956" xr:uid="{00000000-0005-0000-0000-0000DDA70000}"/>
    <cellStyle name="Trial 4 4 7 3" xfId="42957" xr:uid="{00000000-0005-0000-0000-0000DEA70000}"/>
    <cellStyle name="Trial 4 4 7 4" xfId="42958" xr:uid="{00000000-0005-0000-0000-0000DFA70000}"/>
    <cellStyle name="Trial 4 4 7 5" xfId="42959" xr:uid="{00000000-0005-0000-0000-0000E0A70000}"/>
    <cellStyle name="Trial 4 4 7 6" xfId="42960" xr:uid="{00000000-0005-0000-0000-0000E1A70000}"/>
    <cellStyle name="Trial 4 4 7 7" xfId="42961" xr:uid="{00000000-0005-0000-0000-0000E2A70000}"/>
    <cellStyle name="Trial 4 4 8" xfId="42962" xr:uid="{00000000-0005-0000-0000-0000E3A70000}"/>
    <cellStyle name="Trial 4 4 8 2" xfId="42963" xr:uid="{00000000-0005-0000-0000-0000E4A70000}"/>
    <cellStyle name="Trial 4 4 8 3" xfId="42964" xr:uid="{00000000-0005-0000-0000-0000E5A70000}"/>
    <cellStyle name="Trial 4 4 8 4" xfId="42965" xr:uid="{00000000-0005-0000-0000-0000E6A70000}"/>
    <cellStyle name="Trial 4 4 8 5" xfId="42966" xr:uid="{00000000-0005-0000-0000-0000E7A70000}"/>
    <cellStyle name="Trial 4 4 8 6" xfId="42967" xr:uid="{00000000-0005-0000-0000-0000E8A70000}"/>
    <cellStyle name="Trial 4 4 8 7" xfId="42968" xr:uid="{00000000-0005-0000-0000-0000E9A70000}"/>
    <cellStyle name="Trial 4 4 9" xfId="42969" xr:uid="{00000000-0005-0000-0000-0000EAA70000}"/>
    <cellStyle name="Trial 4 4 9 2" xfId="42970" xr:uid="{00000000-0005-0000-0000-0000EBA70000}"/>
    <cellStyle name="Trial 4 4 9 3" xfId="42971" xr:uid="{00000000-0005-0000-0000-0000ECA70000}"/>
    <cellStyle name="Trial 4 4 9 4" xfId="42972" xr:uid="{00000000-0005-0000-0000-0000EDA70000}"/>
    <cellStyle name="Trial 4 4 9 5" xfId="42973" xr:uid="{00000000-0005-0000-0000-0000EEA70000}"/>
    <cellStyle name="Trial 4 4 9 6" xfId="42974" xr:uid="{00000000-0005-0000-0000-0000EFA70000}"/>
    <cellStyle name="Trial 4 4 9 7" xfId="42975" xr:uid="{00000000-0005-0000-0000-0000F0A70000}"/>
    <cellStyle name="Trial 4 40" xfId="42976" xr:uid="{00000000-0005-0000-0000-0000F1A70000}"/>
    <cellStyle name="Trial 4 41" xfId="42977" xr:uid="{00000000-0005-0000-0000-0000F2A70000}"/>
    <cellStyle name="Trial 4 42" xfId="42978" xr:uid="{00000000-0005-0000-0000-0000F3A70000}"/>
    <cellStyle name="Trial 4 5" xfId="42979" xr:uid="{00000000-0005-0000-0000-0000F4A70000}"/>
    <cellStyle name="Trial 4 5 10" xfId="42980" xr:uid="{00000000-0005-0000-0000-0000F5A70000}"/>
    <cellStyle name="Trial 4 5 11" xfId="42981" xr:uid="{00000000-0005-0000-0000-0000F6A70000}"/>
    <cellStyle name="Trial 4 5 12" xfId="42982" xr:uid="{00000000-0005-0000-0000-0000F7A70000}"/>
    <cellStyle name="Trial 4 5 13" xfId="42983" xr:uid="{00000000-0005-0000-0000-0000F8A70000}"/>
    <cellStyle name="Trial 4 5 14" xfId="42984" xr:uid="{00000000-0005-0000-0000-0000F9A70000}"/>
    <cellStyle name="Trial 4 5 2" xfId="42985" xr:uid="{00000000-0005-0000-0000-0000FAA70000}"/>
    <cellStyle name="Trial 4 5 2 10" xfId="42986" xr:uid="{00000000-0005-0000-0000-0000FBA70000}"/>
    <cellStyle name="Trial 4 5 2 2" xfId="42987" xr:uid="{00000000-0005-0000-0000-0000FCA70000}"/>
    <cellStyle name="Trial 4 5 2 2 2" xfId="42988" xr:uid="{00000000-0005-0000-0000-0000FDA70000}"/>
    <cellStyle name="Trial 4 5 2 2 2 2" xfId="42989" xr:uid="{00000000-0005-0000-0000-0000FEA70000}"/>
    <cellStyle name="Trial 4 5 2 2 2 3" xfId="42990" xr:uid="{00000000-0005-0000-0000-0000FFA70000}"/>
    <cellStyle name="Trial 4 5 2 2 2 4" xfId="42991" xr:uid="{00000000-0005-0000-0000-000000A80000}"/>
    <cellStyle name="Trial 4 5 2 2 2 5" xfId="42992" xr:uid="{00000000-0005-0000-0000-000001A80000}"/>
    <cellStyle name="Trial 4 5 2 2 2 6" xfId="42993" xr:uid="{00000000-0005-0000-0000-000002A80000}"/>
    <cellStyle name="Trial 4 5 2 2 3" xfId="42994" xr:uid="{00000000-0005-0000-0000-000003A80000}"/>
    <cellStyle name="Trial 4 5 2 2 4" xfId="42995" xr:uid="{00000000-0005-0000-0000-000004A80000}"/>
    <cellStyle name="Trial 4 5 2 2 5" xfId="42996" xr:uid="{00000000-0005-0000-0000-000005A80000}"/>
    <cellStyle name="Trial 4 5 2 2 6" xfId="42997" xr:uid="{00000000-0005-0000-0000-000006A80000}"/>
    <cellStyle name="Trial 4 5 2 2 7" xfId="42998" xr:uid="{00000000-0005-0000-0000-000007A80000}"/>
    <cellStyle name="Trial 4 5 2 2 8" xfId="42999" xr:uid="{00000000-0005-0000-0000-000008A80000}"/>
    <cellStyle name="Trial 4 5 2 3" xfId="43000" xr:uid="{00000000-0005-0000-0000-000009A80000}"/>
    <cellStyle name="Trial 4 5 2 3 2" xfId="43001" xr:uid="{00000000-0005-0000-0000-00000AA80000}"/>
    <cellStyle name="Trial 4 5 2 3 3" xfId="43002" xr:uid="{00000000-0005-0000-0000-00000BA80000}"/>
    <cellStyle name="Trial 4 5 2 3 4" xfId="43003" xr:uid="{00000000-0005-0000-0000-00000CA80000}"/>
    <cellStyle name="Trial 4 5 2 3 5" xfId="43004" xr:uid="{00000000-0005-0000-0000-00000DA80000}"/>
    <cellStyle name="Trial 4 5 2 3 6" xfId="43005" xr:uid="{00000000-0005-0000-0000-00000EA80000}"/>
    <cellStyle name="Trial 4 5 2 3 7" xfId="43006" xr:uid="{00000000-0005-0000-0000-00000FA80000}"/>
    <cellStyle name="Trial 4 5 2 3 8" xfId="43007" xr:uid="{00000000-0005-0000-0000-000010A80000}"/>
    <cellStyle name="Trial 4 5 2 4" xfId="43008" xr:uid="{00000000-0005-0000-0000-000011A80000}"/>
    <cellStyle name="Trial 4 5 2 5" xfId="43009" xr:uid="{00000000-0005-0000-0000-000012A80000}"/>
    <cellStyle name="Trial 4 5 2 6" xfId="43010" xr:uid="{00000000-0005-0000-0000-000013A80000}"/>
    <cellStyle name="Trial 4 5 2 7" xfId="43011" xr:uid="{00000000-0005-0000-0000-000014A80000}"/>
    <cellStyle name="Trial 4 5 2 8" xfId="43012" xr:uid="{00000000-0005-0000-0000-000015A80000}"/>
    <cellStyle name="Trial 4 5 2 9" xfId="43013" xr:uid="{00000000-0005-0000-0000-000016A80000}"/>
    <cellStyle name="Trial 4 5 3" xfId="43014" xr:uid="{00000000-0005-0000-0000-000017A80000}"/>
    <cellStyle name="Trial 4 5 3 2" xfId="43015" xr:uid="{00000000-0005-0000-0000-000018A80000}"/>
    <cellStyle name="Trial 4 5 3 2 2" xfId="43016" xr:uid="{00000000-0005-0000-0000-000019A80000}"/>
    <cellStyle name="Trial 4 5 3 2 3" xfId="43017" xr:uid="{00000000-0005-0000-0000-00001AA80000}"/>
    <cellStyle name="Trial 4 5 3 2 4" xfId="43018" xr:uid="{00000000-0005-0000-0000-00001BA80000}"/>
    <cellStyle name="Trial 4 5 3 2 5" xfId="43019" xr:uid="{00000000-0005-0000-0000-00001CA80000}"/>
    <cellStyle name="Trial 4 5 3 2 6" xfId="43020" xr:uid="{00000000-0005-0000-0000-00001DA80000}"/>
    <cellStyle name="Trial 4 5 3 3" xfId="43021" xr:uid="{00000000-0005-0000-0000-00001EA80000}"/>
    <cellStyle name="Trial 4 5 3 4" xfId="43022" xr:uid="{00000000-0005-0000-0000-00001FA80000}"/>
    <cellStyle name="Trial 4 5 3 5" xfId="43023" xr:uid="{00000000-0005-0000-0000-000020A80000}"/>
    <cellStyle name="Trial 4 5 3 6" xfId="43024" xr:uid="{00000000-0005-0000-0000-000021A80000}"/>
    <cellStyle name="Trial 4 5 3 7" xfId="43025" xr:uid="{00000000-0005-0000-0000-000022A80000}"/>
    <cellStyle name="Trial 4 5 3 8" xfId="43026" xr:uid="{00000000-0005-0000-0000-000023A80000}"/>
    <cellStyle name="Trial 4 5 3 9" xfId="43027" xr:uid="{00000000-0005-0000-0000-000024A80000}"/>
    <cellStyle name="Trial 4 5 4" xfId="43028" xr:uid="{00000000-0005-0000-0000-000025A80000}"/>
    <cellStyle name="Trial 4 5 4 2" xfId="43029" xr:uid="{00000000-0005-0000-0000-000026A80000}"/>
    <cellStyle name="Trial 4 5 4 3" xfId="43030" xr:uid="{00000000-0005-0000-0000-000027A80000}"/>
    <cellStyle name="Trial 4 5 4 4" xfId="43031" xr:uid="{00000000-0005-0000-0000-000028A80000}"/>
    <cellStyle name="Trial 4 5 4 5" xfId="43032" xr:uid="{00000000-0005-0000-0000-000029A80000}"/>
    <cellStyle name="Trial 4 5 4 6" xfId="43033" xr:uid="{00000000-0005-0000-0000-00002AA80000}"/>
    <cellStyle name="Trial 4 5 4 7" xfId="43034" xr:uid="{00000000-0005-0000-0000-00002BA80000}"/>
    <cellStyle name="Trial 4 5 4 8" xfId="43035" xr:uid="{00000000-0005-0000-0000-00002CA80000}"/>
    <cellStyle name="Trial 4 5 5" xfId="43036" xr:uid="{00000000-0005-0000-0000-00002DA80000}"/>
    <cellStyle name="Trial 4 5 5 2" xfId="43037" xr:uid="{00000000-0005-0000-0000-00002EA80000}"/>
    <cellStyle name="Trial 4 5 5 3" xfId="43038" xr:uid="{00000000-0005-0000-0000-00002FA80000}"/>
    <cellStyle name="Trial 4 5 5 4" xfId="43039" xr:uid="{00000000-0005-0000-0000-000030A80000}"/>
    <cellStyle name="Trial 4 5 5 5" xfId="43040" xr:uid="{00000000-0005-0000-0000-000031A80000}"/>
    <cellStyle name="Trial 4 5 5 6" xfId="43041" xr:uid="{00000000-0005-0000-0000-000032A80000}"/>
    <cellStyle name="Trial 4 5 5 7" xfId="43042" xr:uid="{00000000-0005-0000-0000-000033A80000}"/>
    <cellStyle name="Trial 4 5 6" xfId="43043" xr:uid="{00000000-0005-0000-0000-000034A80000}"/>
    <cellStyle name="Trial 4 5 6 2" xfId="43044" xr:uid="{00000000-0005-0000-0000-000035A80000}"/>
    <cellStyle name="Trial 4 5 6 3" xfId="43045" xr:uid="{00000000-0005-0000-0000-000036A80000}"/>
    <cellStyle name="Trial 4 5 6 4" xfId="43046" xr:uid="{00000000-0005-0000-0000-000037A80000}"/>
    <cellStyle name="Trial 4 5 6 5" xfId="43047" xr:uid="{00000000-0005-0000-0000-000038A80000}"/>
    <cellStyle name="Trial 4 5 6 6" xfId="43048" xr:uid="{00000000-0005-0000-0000-000039A80000}"/>
    <cellStyle name="Trial 4 5 6 7" xfId="43049" xr:uid="{00000000-0005-0000-0000-00003AA80000}"/>
    <cellStyle name="Trial 4 5 7" xfId="43050" xr:uid="{00000000-0005-0000-0000-00003BA80000}"/>
    <cellStyle name="Trial 4 5 7 2" xfId="43051" xr:uid="{00000000-0005-0000-0000-00003CA80000}"/>
    <cellStyle name="Trial 4 5 7 3" xfId="43052" xr:uid="{00000000-0005-0000-0000-00003DA80000}"/>
    <cellStyle name="Trial 4 5 7 4" xfId="43053" xr:uid="{00000000-0005-0000-0000-00003EA80000}"/>
    <cellStyle name="Trial 4 5 7 5" xfId="43054" xr:uid="{00000000-0005-0000-0000-00003FA80000}"/>
    <cellStyle name="Trial 4 5 7 6" xfId="43055" xr:uid="{00000000-0005-0000-0000-000040A80000}"/>
    <cellStyle name="Trial 4 5 7 7" xfId="43056" xr:uid="{00000000-0005-0000-0000-000041A80000}"/>
    <cellStyle name="Trial 4 5 8" xfId="43057" xr:uid="{00000000-0005-0000-0000-000042A80000}"/>
    <cellStyle name="Trial 4 5 9" xfId="43058" xr:uid="{00000000-0005-0000-0000-000043A80000}"/>
    <cellStyle name="Trial 4 6" xfId="43059" xr:uid="{00000000-0005-0000-0000-000044A80000}"/>
    <cellStyle name="Trial 4 6 10" xfId="43060" xr:uid="{00000000-0005-0000-0000-000045A80000}"/>
    <cellStyle name="Trial 4 6 11" xfId="43061" xr:uid="{00000000-0005-0000-0000-000046A80000}"/>
    <cellStyle name="Trial 4 6 2" xfId="43062" xr:uid="{00000000-0005-0000-0000-000047A80000}"/>
    <cellStyle name="Trial 4 6 2 10" xfId="43063" xr:uid="{00000000-0005-0000-0000-000048A80000}"/>
    <cellStyle name="Trial 4 6 2 2" xfId="43064" xr:uid="{00000000-0005-0000-0000-000049A80000}"/>
    <cellStyle name="Trial 4 6 2 2 2" xfId="43065" xr:uid="{00000000-0005-0000-0000-00004AA80000}"/>
    <cellStyle name="Trial 4 6 2 2 2 2" xfId="43066" xr:uid="{00000000-0005-0000-0000-00004BA80000}"/>
    <cellStyle name="Trial 4 6 2 2 2 3" xfId="43067" xr:uid="{00000000-0005-0000-0000-00004CA80000}"/>
    <cellStyle name="Trial 4 6 2 2 2 4" xfId="43068" xr:uid="{00000000-0005-0000-0000-00004DA80000}"/>
    <cellStyle name="Trial 4 6 2 2 2 5" xfId="43069" xr:uid="{00000000-0005-0000-0000-00004EA80000}"/>
    <cellStyle name="Trial 4 6 2 2 2 6" xfId="43070" xr:uid="{00000000-0005-0000-0000-00004FA80000}"/>
    <cellStyle name="Trial 4 6 2 2 3" xfId="43071" xr:uid="{00000000-0005-0000-0000-000050A80000}"/>
    <cellStyle name="Trial 4 6 2 2 4" xfId="43072" xr:uid="{00000000-0005-0000-0000-000051A80000}"/>
    <cellStyle name="Trial 4 6 2 2 5" xfId="43073" xr:uid="{00000000-0005-0000-0000-000052A80000}"/>
    <cellStyle name="Trial 4 6 2 2 6" xfId="43074" xr:uid="{00000000-0005-0000-0000-000053A80000}"/>
    <cellStyle name="Trial 4 6 2 2 7" xfId="43075" xr:uid="{00000000-0005-0000-0000-000054A80000}"/>
    <cellStyle name="Trial 4 6 2 2 8" xfId="43076" xr:uid="{00000000-0005-0000-0000-000055A80000}"/>
    <cellStyle name="Trial 4 6 2 3" xfId="43077" xr:uid="{00000000-0005-0000-0000-000056A80000}"/>
    <cellStyle name="Trial 4 6 2 3 2" xfId="43078" xr:uid="{00000000-0005-0000-0000-000057A80000}"/>
    <cellStyle name="Trial 4 6 2 3 3" xfId="43079" xr:uid="{00000000-0005-0000-0000-000058A80000}"/>
    <cellStyle name="Trial 4 6 2 3 4" xfId="43080" xr:uid="{00000000-0005-0000-0000-000059A80000}"/>
    <cellStyle name="Trial 4 6 2 3 5" xfId="43081" xr:uid="{00000000-0005-0000-0000-00005AA80000}"/>
    <cellStyle name="Trial 4 6 2 3 6" xfId="43082" xr:uid="{00000000-0005-0000-0000-00005BA80000}"/>
    <cellStyle name="Trial 4 6 2 3 7" xfId="43083" xr:uid="{00000000-0005-0000-0000-00005CA80000}"/>
    <cellStyle name="Trial 4 6 2 3 8" xfId="43084" xr:uid="{00000000-0005-0000-0000-00005DA80000}"/>
    <cellStyle name="Trial 4 6 2 4" xfId="43085" xr:uid="{00000000-0005-0000-0000-00005EA80000}"/>
    <cellStyle name="Trial 4 6 2 5" xfId="43086" xr:uid="{00000000-0005-0000-0000-00005FA80000}"/>
    <cellStyle name="Trial 4 6 2 6" xfId="43087" xr:uid="{00000000-0005-0000-0000-000060A80000}"/>
    <cellStyle name="Trial 4 6 2 7" xfId="43088" xr:uid="{00000000-0005-0000-0000-000061A80000}"/>
    <cellStyle name="Trial 4 6 2 8" xfId="43089" xr:uid="{00000000-0005-0000-0000-000062A80000}"/>
    <cellStyle name="Trial 4 6 2 9" xfId="43090" xr:uid="{00000000-0005-0000-0000-000063A80000}"/>
    <cellStyle name="Trial 4 6 3" xfId="43091" xr:uid="{00000000-0005-0000-0000-000064A80000}"/>
    <cellStyle name="Trial 4 6 3 2" xfId="43092" xr:uid="{00000000-0005-0000-0000-000065A80000}"/>
    <cellStyle name="Trial 4 6 3 2 2" xfId="43093" xr:uid="{00000000-0005-0000-0000-000066A80000}"/>
    <cellStyle name="Trial 4 6 3 2 3" xfId="43094" xr:uid="{00000000-0005-0000-0000-000067A80000}"/>
    <cellStyle name="Trial 4 6 3 2 4" xfId="43095" xr:uid="{00000000-0005-0000-0000-000068A80000}"/>
    <cellStyle name="Trial 4 6 3 2 5" xfId="43096" xr:uid="{00000000-0005-0000-0000-000069A80000}"/>
    <cellStyle name="Trial 4 6 3 2 6" xfId="43097" xr:uid="{00000000-0005-0000-0000-00006AA80000}"/>
    <cellStyle name="Trial 4 6 3 3" xfId="43098" xr:uid="{00000000-0005-0000-0000-00006BA80000}"/>
    <cellStyle name="Trial 4 6 3 4" xfId="43099" xr:uid="{00000000-0005-0000-0000-00006CA80000}"/>
    <cellStyle name="Trial 4 6 3 5" xfId="43100" xr:uid="{00000000-0005-0000-0000-00006DA80000}"/>
    <cellStyle name="Trial 4 6 3 6" xfId="43101" xr:uid="{00000000-0005-0000-0000-00006EA80000}"/>
    <cellStyle name="Trial 4 6 3 7" xfId="43102" xr:uid="{00000000-0005-0000-0000-00006FA80000}"/>
    <cellStyle name="Trial 4 6 3 8" xfId="43103" xr:uid="{00000000-0005-0000-0000-000070A80000}"/>
    <cellStyle name="Trial 4 6 3 9" xfId="43104" xr:uid="{00000000-0005-0000-0000-000071A80000}"/>
    <cellStyle name="Trial 4 6 4" xfId="43105" xr:uid="{00000000-0005-0000-0000-000072A80000}"/>
    <cellStyle name="Trial 4 6 4 2" xfId="43106" xr:uid="{00000000-0005-0000-0000-000073A80000}"/>
    <cellStyle name="Trial 4 6 4 3" xfId="43107" xr:uid="{00000000-0005-0000-0000-000074A80000}"/>
    <cellStyle name="Trial 4 6 4 4" xfId="43108" xr:uid="{00000000-0005-0000-0000-000075A80000}"/>
    <cellStyle name="Trial 4 6 4 5" xfId="43109" xr:uid="{00000000-0005-0000-0000-000076A80000}"/>
    <cellStyle name="Trial 4 6 4 6" xfId="43110" xr:uid="{00000000-0005-0000-0000-000077A80000}"/>
    <cellStyle name="Trial 4 6 4 7" xfId="43111" xr:uid="{00000000-0005-0000-0000-000078A80000}"/>
    <cellStyle name="Trial 4 6 4 8" xfId="43112" xr:uid="{00000000-0005-0000-0000-000079A80000}"/>
    <cellStyle name="Trial 4 6 5" xfId="43113" xr:uid="{00000000-0005-0000-0000-00007AA80000}"/>
    <cellStyle name="Trial 4 6 5 2" xfId="43114" xr:uid="{00000000-0005-0000-0000-00007BA80000}"/>
    <cellStyle name="Trial 4 6 5 3" xfId="43115" xr:uid="{00000000-0005-0000-0000-00007CA80000}"/>
    <cellStyle name="Trial 4 6 5 4" xfId="43116" xr:uid="{00000000-0005-0000-0000-00007DA80000}"/>
    <cellStyle name="Trial 4 6 5 5" xfId="43117" xr:uid="{00000000-0005-0000-0000-00007EA80000}"/>
    <cellStyle name="Trial 4 6 5 6" xfId="43118" xr:uid="{00000000-0005-0000-0000-00007FA80000}"/>
    <cellStyle name="Trial 4 6 6" xfId="43119" xr:uid="{00000000-0005-0000-0000-000080A80000}"/>
    <cellStyle name="Trial 4 6 7" xfId="43120" xr:uid="{00000000-0005-0000-0000-000081A80000}"/>
    <cellStyle name="Trial 4 6 8" xfId="43121" xr:uid="{00000000-0005-0000-0000-000082A80000}"/>
    <cellStyle name="Trial 4 6 9" xfId="43122" xr:uid="{00000000-0005-0000-0000-000083A80000}"/>
    <cellStyle name="Trial 4 7" xfId="43123" xr:uid="{00000000-0005-0000-0000-000084A80000}"/>
    <cellStyle name="Trial 4 7 10" xfId="43124" xr:uid="{00000000-0005-0000-0000-000085A80000}"/>
    <cellStyle name="Trial 4 7 11" xfId="43125" xr:uid="{00000000-0005-0000-0000-000086A80000}"/>
    <cellStyle name="Trial 4 7 12" xfId="43126" xr:uid="{00000000-0005-0000-0000-000087A80000}"/>
    <cellStyle name="Trial 4 7 2" xfId="43127" xr:uid="{00000000-0005-0000-0000-000088A80000}"/>
    <cellStyle name="Trial 4 7 2 10" xfId="43128" xr:uid="{00000000-0005-0000-0000-000089A80000}"/>
    <cellStyle name="Trial 4 7 2 2" xfId="43129" xr:uid="{00000000-0005-0000-0000-00008AA80000}"/>
    <cellStyle name="Trial 4 7 2 2 2" xfId="43130" xr:uid="{00000000-0005-0000-0000-00008BA80000}"/>
    <cellStyle name="Trial 4 7 2 2 2 2" xfId="43131" xr:uid="{00000000-0005-0000-0000-00008CA80000}"/>
    <cellStyle name="Trial 4 7 2 2 2 3" xfId="43132" xr:uid="{00000000-0005-0000-0000-00008DA80000}"/>
    <cellStyle name="Trial 4 7 2 2 2 4" xfId="43133" xr:uid="{00000000-0005-0000-0000-00008EA80000}"/>
    <cellStyle name="Trial 4 7 2 2 2 5" xfId="43134" xr:uid="{00000000-0005-0000-0000-00008FA80000}"/>
    <cellStyle name="Trial 4 7 2 2 2 6" xfId="43135" xr:uid="{00000000-0005-0000-0000-000090A80000}"/>
    <cellStyle name="Trial 4 7 2 2 3" xfId="43136" xr:uid="{00000000-0005-0000-0000-000091A80000}"/>
    <cellStyle name="Trial 4 7 2 2 4" xfId="43137" xr:uid="{00000000-0005-0000-0000-000092A80000}"/>
    <cellStyle name="Trial 4 7 2 2 5" xfId="43138" xr:uid="{00000000-0005-0000-0000-000093A80000}"/>
    <cellStyle name="Trial 4 7 2 2 6" xfId="43139" xr:uid="{00000000-0005-0000-0000-000094A80000}"/>
    <cellStyle name="Trial 4 7 2 2 7" xfId="43140" xr:uid="{00000000-0005-0000-0000-000095A80000}"/>
    <cellStyle name="Trial 4 7 2 2 8" xfId="43141" xr:uid="{00000000-0005-0000-0000-000096A80000}"/>
    <cellStyle name="Trial 4 7 2 3" xfId="43142" xr:uid="{00000000-0005-0000-0000-000097A80000}"/>
    <cellStyle name="Trial 4 7 2 3 2" xfId="43143" xr:uid="{00000000-0005-0000-0000-000098A80000}"/>
    <cellStyle name="Trial 4 7 2 3 3" xfId="43144" xr:uid="{00000000-0005-0000-0000-000099A80000}"/>
    <cellStyle name="Trial 4 7 2 3 4" xfId="43145" xr:uid="{00000000-0005-0000-0000-00009AA80000}"/>
    <cellStyle name="Trial 4 7 2 3 5" xfId="43146" xr:uid="{00000000-0005-0000-0000-00009BA80000}"/>
    <cellStyle name="Trial 4 7 2 3 6" xfId="43147" xr:uid="{00000000-0005-0000-0000-00009CA80000}"/>
    <cellStyle name="Trial 4 7 2 3 7" xfId="43148" xr:uid="{00000000-0005-0000-0000-00009DA80000}"/>
    <cellStyle name="Trial 4 7 2 3 8" xfId="43149" xr:uid="{00000000-0005-0000-0000-00009EA80000}"/>
    <cellStyle name="Trial 4 7 2 4" xfId="43150" xr:uid="{00000000-0005-0000-0000-00009FA80000}"/>
    <cellStyle name="Trial 4 7 2 5" xfId="43151" xr:uid="{00000000-0005-0000-0000-0000A0A80000}"/>
    <cellStyle name="Trial 4 7 2 6" xfId="43152" xr:uid="{00000000-0005-0000-0000-0000A1A80000}"/>
    <cellStyle name="Trial 4 7 2 7" xfId="43153" xr:uid="{00000000-0005-0000-0000-0000A2A80000}"/>
    <cellStyle name="Trial 4 7 2 8" xfId="43154" xr:uid="{00000000-0005-0000-0000-0000A3A80000}"/>
    <cellStyle name="Trial 4 7 2 9" xfId="43155" xr:uid="{00000000-0005-0000-0000-0000A4A80000}"/>
    <cellStyle name="Trial 4 7 3" xfId="43156" xr:uid="{00000000-0005-0000-0000-0000A5A80000}"/>
    <cellStyle name="Trial 4 7 3 2" xfId="43157" xr:uid="{00000000-0005-0000-0000-0000A6A80000}"/>
    <cellStyle name="Trial 4 7 3 2 2" xfId="43158" xr:uid="{00000000-0005-0000-0000-0000A7A80000}"/>
    <cellStyle name="Trial 4 7 3 2 3" xfId="43159" xr:uid="{00000000-0005-0000-0000-0000A8A80000}"/>
    <cellStyle name="Trial 4 7 3 2 4" xfId="43160" xr:uid="{00000000-0005-0000-0000-0000A9A80000}"/>
    <cellStyle name="Trial 4 7 3 2 5" xfId="43161" xr:uid="{00000000-0005-0000-0000-0000AAA80000}"/>
    <cellStyle name="Trial 4 7 3 2 6" xfId="43162" xr:uid="{00000000-0005-0000-0000-0000ABA80000}"/>
    <cellStyle name="Trial 4 7 3 3" xfId="43163" xr:uid="{00000000-0005-0000-0000-0000ACA80000}"/>
    <cellStyle name="Trial 4 7 3 4" xfId="43164" xr:uid="{00000000-0005-0000-0000-0000ADA80000}"/>
    <cellStyle name="Trial 4 7 3 5" xfId="43165" xr:uid="{00000000-0005-0000-0000-0000AEA80000}"/>
    <cellStyle name="Trial 4 7 3 6" xfId="43166" xr:uid="{00000000-0005-0000-0000-0000AFA80000}"/>
    <cellStyle name="Trial 4 7 3 7" xfId="43167" xr:uid="{00000000-0005-0000-0000-0000B0A80000}"/>
    <cellStyle name="Trial 4 7 3 8" xfId="43168" xr:uid="{00000000-0005-0000-0000-0000B1A80000}"/>
    <cellStyle name="Trial 4 7 3 9" xfId="43169" xr:uid="{00000000-0005-0000-0000-0000B2A80000}"/>
    <cellStyle name="Trial 4 7 4" xfId="43170" xr:uid="{00000000-0005-0000-0000-0000B3A80000}"/>
    <cellStyle name="Trial 4 7 4 2" xfId="43171" xr:uid="{00000000-0005-0000-0000-0000B4A80000}"/>
    <cellStyle name="Trial 4 7 4 3" xfId="43172" xr:uid="{00000000-0005-0000-0000-0000B5A80000}"/>
    <cellStyle name="Trial 4 7 4 4" xfId="43173" xr:uid="{00000000-0005-0000-0000-0000B6A80000}"/>
    <cellStyle name="Trial 4 7 4 5" xfId="43174" xr:uid="{00000000-0005-0000-0000-0000B7A80000}"/>
    <cellStyle name="Trial 4 7 4 6" xfId="43175" xr:uid="{00000000-0005-0000-0000-0000B8A80000}"/>
    <cellStyle name="Trial 4 7 4 7" xfId="43176" xr:uid="{00000000-0005-0000-0000-0000B9A80000}"/>
    <cellStyle name="Trial 4 7 4 8" xfId="43177" xr:uid="{00000000-0005-0000-0000-0000BAA80000}"/>
    <cellStyle name="Trial 4 7 5" xfId="43178" xr:uid="{00000000-0005-0000-0000-0000BBA80000}"/>
    <cellStyle name="Trial 4 7 5 2" xfId="43179" xr:uid="{00000000-0005-0000-0000-0000BCA80000}"/>
    <cellStyle name="Trial 4 7 5 3" xfId="43180" xr:uid="{00000000-0005-0000-0000-0000BDA80000}"/>
    <cellStyle name="Trial 4 7 5 4" xfId="43181" xr:uid="{00000000-0005-0000-0000-0000BEA80000}"/>
    <cellStyle name="Trial 4 7 5 5" xfId="43182" xr:uid="{00000000-0005-0000-0000-0000BFA80000}"/>
    <cellStyle name="Trial 4 7 5 6" xfId="43183" xr:uid="{00000000-0005-0000-0000-0000C0A80000}"/>
    <cellStyle name="Trial 4 7 6" xfId="43184" xr:uid="{00000000-0005-0000-0000-0000C1A80000}"/>
    <cellStyle name="Trial 4 7 7" xfId="43185" xr:uid="{00000000-0005-0000-0000-0000C2A80000}"/>
    <cellStyle name="Trial 4 7 8" xfId="43186" xr:uid="{00000000-0005-0000-0000-0000C3A80000}"/>
    <cellStyle name="Trial 4 7 9" xfId="43187" xr:uid="{00000000-0005-0000-0000-0000C4A80000}"/>
    <cellStyle name="Trial 4 8" xfId="43188" xr:uid="{00000000-0005-0000-0000-0000C5A80000}"/>
    <cellStyle name="Trial 4 8 10" xfId="43189" xr:uid="{00000000-0005-0000-0000-0000C6A80000}"/>
    <cellStyle name="Trial 4 8 11" xfId="43190" xr:uid="{00000000-0005-0000-0000-0000C7A80000}"/>
    <cellStyle name="Trial 4 8 2" xfId="43191" xr:uid="{00000000-0005-0000-0000-0000C8A80000}"/>
    <cellStyle name="Trial 4 8 2 10" xfId="43192" xr:uid="{00000000-0005-0000-0000-0000C9A80000}"/>
    <cellStyle name="Trial 4 8 2 2" xfId="43193" xr:uid="{00000000-0005-0000-0000-0000CAA80000}"/>
    <cellStyle name="Trial 4 8 2 2 2" xfId="43194" xr:uid="{00000000-0005-0000-0000-0000CBA80000}"/>
    <cellStyle name="Trial 4 8 2 2 3" xfId="43195" xr:uid="{00000000-0005-0000-0000-0000CCA80000}"/>
    <cellStyle name="Trial 4 8 2 2 4" xfId="43196" xr:uid="{00000000-0005-0000-0000-0000CDA80000}"/>
    <cellStyle name="Trial 4 8 2 2 5" xfId="43197" xr:uid="{00000000-0005-0000-0000-0000CEA80000}"/>
    <cellStyle name="Trial 4 8 2 2 6" xfId="43198" xr:uid="{00000000-0005-0000-0000-0000CFA80000}"/>
    <cellStyle name="Trial 4 8 2 3" xfId="43199" xr:uid="{00000000-0005-0000-0000-0000D0A80000}"/>
    <cellStyle name="Trial 4 8 2 3 2" xfId="43200" xr:uid="{00000000-0005-0000-0000-0000D1A80000}"/>
    <cellStyle name="Trial 4 8 2 3 3" xfId="43201" xr:uid="{00000000-0005-0000-0000-0000D2A80000}"/>
    <cellStyle name="Trial 4 8 2 3 4" xfId="43202" xr:uid="{00000000-0005-0000-0000-0000D3A80000}"/>
    <cellStyle name="Trial 4 8 2 3 5" xfId="43203" xr:uid="{00000000-0005-0000-0000-0000D4A80000}"/>
    <cellStyle name="Trial 4 8 2 3 6" xfId="43204" xr:uid="{00000000-0005-0000-0000-0000D5A80000}"/>
    <cellStyle name="Trial 4 8 2 4" xfId="43205" xr:uid="{00000000-0005-0000-0000-0000D6A80000}"/>
    <cellStyle name="Trial 4 8 2 5" xfId="43206" xr:uid="{00000000-0005-0000-0000-0000D7A80000}"/>
    <cellStyle name="Trial 4 8 2 6" xfId="43207" xr:uid="{00000000-0005-0000-0000-0000D8A80000}"/>
    <cellStyle name="Trial 4 8 2 7" xfId="43208" xr:uid="{00000000-0005-0000-0000-0000D9A80000}"/>
    <cellStyle name="Trial 4 8 2 8" xfId="43209" xr:uid="{00000000-0005-0000-0000-0000DAA80000}"/>
    <cellStyle name="Trial 4 8 2 9" xfId="43210" xr:uid="{00000000-0005-0000-0000-0000DBA80000}"/>
    <cellStyle name="Trial 4 8 3" xfId="43211" xr:uid="{00000000-0005-0000-0000-0000DCA80000}"/>
    <cellStyle name="Trial 4 8 3 2" xfId="43212" xr:uid="{00000000-0005-0000-0000-0000DDA80000}"/>
    <cellStyle name="Trial 4 8 3 2 2" xfId="43213" xr:uid="{00000000-0005-0000-0000-0000DEA80000}"/>
    <cellStyle name="Trial 4 8 3 2 3" xfId="43214" xr:uid="{00000000-0005-0000-0000-0000DFA80000}"/>
    <cellStyle name="Trial 4 8 3 2 4" xfId="43215" xr:uid="{00000000-0005-0000-0000-0000E0A80000}"/>
    <cellStyle name="Trial 4 8 3 2 5" xfId="43216" xr:uid="{00000000-0005-0000-0000-0000E1A80000}"/>
    <cellStyle name="Trial 4 8 3 2 6" xfId="43217" xr:uid="{00000000-0005-0000-0000-0000E2A80000}"/>
    <cellStyle name="Trial 4 8 3 3" xfId="43218" xr:uid="{00000000-0005-0000-0000-0000E3A80000}"/>
    <cellStyle name="Trial 4 8 3 4" xfId="43219" xr:uid="{00000000-0005-0000-0000-0000E4A80000}"/>
    <cellStyle name="Trial 4 8 3 5" xfId="43220" xr:uid="{00000000-0005-0000-0000-0000E5A80000}"/>
    <cellStyle name="Trial 4 8 3 6" xfId="43221" xr:uid="{00000000-0005-0000-0000-0000E6A80000}"/>
    <cellStyle name="Trial 4 8 3 7" xfId="43222" xr:uid="{00000000-0005-0000-0000-0000E7A80000}"/>
    <cellStyle name="Trial 4 8 3 8" xfId="43223" xr:uid="{00000000-0005-0000-0000-0000E8A80000}"/>
    <cellStyle name="Trial 4 8 3 9" xfId="43224" xr:uid="{00000000-0005-0000-0000-0000E9A80000}"/>
    <cellStyle name="Trial 4 8 4" xfId="43225" xr:uid="{00000000-0005-0000-0000-0000EAA80000}"/>
    <cellStyle name="Trial 4 8 4 2" xfId="43226" xr:uid="{00000000-0005-0000-0000-0000EBA80000}"/>
    <cellStyle name="Trial 4 8 4 3" xfId="43227" xr:uid="{00000000-0005-0000-0000-0000ECA80000}"/>
    <cellStyle name="Trial 4 8 4 4" xfId="43228" xr:uid="{00000000-0005-0000-0000-0000EDA80000}"/>
    <cellStyle name="Trial 4 8 4 5" xfId="43229" xr:uid="{00000000-0005-0000-0000-0000EEA80000}"/>
    <cellStyle name="Trial 4 8 4 6" xfId="43230" xr:uid="{00000000-0005-0000-0000-0000EFA80000}"/>
    <cellStyle name="Trial 4 8 4 7" xfId="43231" xr:uid="{00000000-0005-0000-0000-0000F0A80000}"/>
    <cellStyle name="Trial 4 8 4 8" xfId="43232" xr:uid="{00000000-0005-0000-0000-0000F1A80000}"/>
    <cellStyle name="Trial 4 8 5" xfId="43233" xr:uid="{00000000-0005-0000-0000-0000F2A80000}"/>
    <cellStyle name="Trial 4 8 6" xfId="43234" xr:uid="{00000000-0005-0000-0000-0000F3A80000}"/>
    <cellStyle name="Trial 4 8 7" xfId="43235" xr:uid="{00000000-0005-0000-0000-0000F4A80000}"/>
    <cellStyle name="Trial 4 8 8" xfId="43236" xr:uid="{00000000-0005-0000-0000-0000F5A80000}"/>
    <cellStyle name="Trial 4 8 9" xfId="43237" xr:uid="{00000000-0005-0000-0000-0000F6A80000}"/>
    <cellStyle name="Trial 4 9" xfId="43238" xr:uid="{00000000-0005-0000-0000-0000F7A80000}"/>
    <cellStyle name="Trial 4 9 10" xfId="43239" xr:uid="{00000000-0005-0000-0000-0000F8A80000}"/>
    <cellStyle name="Trial 4 9 11" xfId="43240" xr:uid="{00000000-0005-0000-0000-0000F9A80000}"/>
    <cellStyle name="Trial 4 9 2" xfId="43241" xr:uid="{00000000-0005-0000-0000-0000FAA80000}"/>
    <cellStyle name="Trial 4 9 2 10" xfId="43242" xr:uid="{00000000-0005-0000-0000-0000FBA80000}"/>
    <cellStyle name="Trial 4 9 2 2" xfId="43243" xr:uid="{00000000-0005-0000-0000-0000FCA80000}"/>
    <cellStyle name="Trial 4 9 2 2 2" xfId="43244" xr:uid="{00000000-0005-0000-0000-0000FDA80000}"/>
    <cellStyle name="Trial 4 9 2 2 3" xfId="43245" xr:uid="{00000000-0005-0000-0000-0000FEA80000}"/>
    <cellStyle name="Trial 4 9 2 2 4" xfId="43246" xr:uid="{00000000-0005-0000-0000-0000FFA80000}"/>
    <cellStyle name="Trial 4 9 2 2 5" xfId="43247" xr:uid="{00000000-0005-0000-0000-000000A90000}"/>
    <cellStyle name="Trial 4 9 2 2 6" xfId="43248" xr:uid="{00000000-0005-0000-0000-000001A90000}"/>
    <cellStyle name="Trial 4 9 2 3" xfId="43249" xr:uid="{00000000-0005-0000-0000-000002A90000}"/>
    <cellStyle name="Trial 4 9 2 3 2" xfId="43250" xr:uid="{00000000-0005-0000-0000-000003A90000}"/>
    <cellStyle name="Trial 4 9 2 3 3" xfId="43251" xr:uid="{00000000-0005-0000-0000-000004A90000}"/>
    <cellStyle name="Trial 4 9 2 3 4" xfId="43252" xr:uid="{00000000-0005-0000-0000-000005A90000}"/>
    <cellStyle name="Trial 4 9 2 3 5" xfId="43253" xr:uid="{00000000-0005-0000-0000-000006A90000}"/>
    <cellStyle name="Trial 4 9 2 3 6" xfId="43254" xr:uid="{00000000-0005-0000-0000-000007A90000}"/>
    <cellStyle name="Trial 4 9 2 4" xfId="43255" xr:uid="{00000000-0005-0000-0000-000008A90000}"/>
    <cellStyle name="Trial 4 9 2 5" xfId="43256" xr:uid="{00000000-0005-0000-0000-000009A90000}"/>
    <cellStyle name="Trial 4 9 2 6" xfId="43257" xr:uid="{00000000-0005-0000-0000-00000AA90000}"/>
    <cellStyle name="Trial 4 9 2 7" xfId="43258" xr:uid="{00000000-0005-0000-0000-00000BA90000}"/>
    <cellStyle name="Trial 4 9 2 8" xfId="43259" xr:uid="{00000000-0005-0000-0000-00000CA90000}"/>
    <cellStyle name="Trial 4 9 2 9" xfId="43260" xr:uid="{00000000-0005-0000-0000-00000DA90000}"/>
    <cellStyle name="Trial 4 9 3" xfId="43261" xr:uid="{00000000-0005-0000-0000-00000EA90000}"/>
    <cellStyle name="Trial 4 9 3 2" xfId="43262" xr:uid="{00000000-0005-0000-0000-00000FA90000}"/>
    <cellStyle name="Trial 4 9 3 3" xfId="43263" xr:uid="{00000000-0005-0000-0000-000010A90000}"/>
    <cellStyle name="Trial 4 9 3 4" xfId="43264" xr:uid="{00000000-0005-0000-0000-000011A90000}"/>
    <cellStyle name="Trial 4 9 3 5" xfId="43265" xr:uid="{00000000-0005-0000-0000-000012A90000}"/>
    <cellStyle name="Trial 4 9 3 6" xfId="43266" xr:uid="{00000000-0005-0000-0000-000013A90000}"/>
    <cellStyle name="Trial 4 9 3 7" xfId="43267" xr:uid="{00000000-0005-0000-0000-000014A90000}"/>
    <cellStyle name="Trial 4 9 3 8" xfId="43268" xr:uid="{00000000-0005-0000-0000-000015A90000}"/>
    <cellStyle name="Trial 4 9 3 9" xfId="43269" xr:uid="{00000000-0005-0000-0000-000016A90000}"/>
    <cellStyle name="Trial 4 9 4" xfId="43270" xr:uid="{00000000-0005-0000-0000-000017A90000}"/>
    <cellStyle name="Trial 4 9 4 2" xfId="43271" xr:uid="{00000000-0005-0000-0000-000018A90000}"/>
    <cellStyle name="Trial 4 9 4 3" xfId="43272" xr:uid="{00000000-0005-0000-0000-000019A90000}"/>
    <cellStyle name="Trial 4 9 4 4" xfId="43273" xr:uid="{00000000-0005-0000-0000-00001AA90000}"/>
    <cellStyle name="Trial 4 9 4 5" xfId="43274" xr:uid="{00000000-0005-0000-0000-00001BA90000}"/>
    <cellStyle name="Trial 4 9 4 6" xfId="43275" xr:uid="{00000000-0005-0000-0000-00001CA90000}"/>
    <cellStyle name="Trial 4 9 4 7" xfId="43276" xr:uid="{00000000-0005-0000-0000-00001DA90000}"/>
    <cellStyle name="Trial 4 9 4 8" xfId="43277" xr:uid="{00000000-0005-0000-0000-00001EA90000}"/>
    <cellStyle name="Trial 4 9 5" xfId="43278" xr:uid="{00000000-0005-0000-0000-00001FA90000}"/>
    <cellStyle name="Trial 4 9 6" xfId="43279" xr:uid="{00000000-0005-0000-0000-000020A90000}"/>
    <cellStyle name="Trial 4 9 7" xfId="43280" xr:uid="{00000000-0005-0000-0000-000021A90000}"/>
    <cellStyle name="Trial 4 9 8" xfId="43281" xr:uid="{00000000-0005-0000-0000-000022A90000}"/>
    <cellStyle name="Trial 4 9 9" xfId="43282" xr:uid="{00000000-0005-0000-0000-000023A90000}"/>
    <cellStyle name="Trial 5" xfId="43283" xr:uid="{00000000-0005-0000-0000-000024A90000}"/>
    <cellStyle name="Trial 5 10" xfId="43284" xr:uid="{00000000-0005-0000-0000-000025A90000}"/>
    <cellStyle name="Trial 5 10 10" xfId="43285" xr:uid="{00000000-0005-0000-0000-000026A90000}"/>
    <cellStyle name="Trial 5 10 11" xfId="43286" xr:uid="{00000000-0005-0000-0000-000027A90000}"/>
    <cellStyle name="Trial 5 10 2" xfId="43287" xr:uid="{00000000-0005-0000-0000-000028A90000}"/>
    <cellStyle name="Trial 5 10 2 10" xfId="43288" xr:uid="{00000000-0005-0000-0000-000029A90000}"/>
    <cellStyle name="Trial 5 10 2 2" xfId="43289" xr:uid="{00000000-0005-0000-0000-00002AA90000}"/>
    <cellStyle name="Trial 5 10 2 2 2" xfId="43290" xr:uid="{00000000-0005-0000-0000-00002BA90000}"/>
    <cellStyle name="Trial 5 10 2 2 3" xfId="43291" xr:uid="{00000000-0005-0000-0000-00002CA90000}"/>
    <cellStyle name="Trial 5 10 2 2 4" xfId="43292" xr:uid="{00000000-0005-0000-0000-00002DA90000}"/>
    <cellStyle name="Trial 5 10 2 2 5" xfId="43293" xr:uid="{00000000-0005-0000-0000-00002EA90000}"/>
    <cellStyle name="Trial 5 10 2 2 6" xfId="43294" xr:uid="{00000000-0005-0000-0000-00002FA90000}"/>
    <cellStyle name="Trial 5 10 2 3" xfId="43295" xr:uid="{00000000-0005-0000-0000-000030A90000}"/>
    <cellStyle name="Trial 5 10 2 3 2" xfId="43296" xr:uid="{00000000-0005-0000-0000-000031A90000}"/>
    <cellStyle name="Trial 5 10 2 3 3" xfId="43297" xr:uid="{00000000-0005-0000-0000-000032A90000}"/>
    <cellStyle name="Trial 5 10 2 3 4" xfId="43298" xr:uid="{00000000-0005-0000-0000-000033A90000}"/>
    <cellStyle name="Trial 5 10 2 3 5" xfId="43299" xr:uid="{00000000-0005-0000-0000-000034A90000}"/>
    <cellStyle name="Trial 5 10 2 3 6" xfId="43300" xr:uid="{00000000-0005-0000-0000-000035A90000}"/>
    <cellStyle name="Trial 5 10 2 4" xfId="43301" xr:uid="{00000000-0005-0000-0000-000036A90000}"/>
    <cellStyle name="Trial 5 10 2 5" xfId="43302" xr:uid="{00000000-0005-0000-0000-000037A90000}"/>
    <cellStyle name="Trial 5 10 2 6" xfId="43303" xr:uid="{00000000-0005-0000-0000-000038A90000}"/>
    <cellStyle name="Trial 5 10 2 7" xfId="43304" xr:uid="{00000000-0005-0000-0000-000039A90000}"/>
    <cellStyle name="Trial 5 10 2 8" xfId="43305" xr:uid="{00000000-0005-0000-0000-00003AA90000}"/>
    <cellStyle name="Trial 5 10 2 9" xfId="43306" xr:uid="{00000000-0005-0000-0000-00003BA90000}"/>
    <cellStyle name="Trial 5 10 3" xfId="43307" xr:uid="{00000000-0005-0000-0000-00003CA90000}"/>
    <cellStyle name="Trial 5 10 3 2" xfId="43308" xr:uid="{00000000-0005-0000-0000-00003DA90000}"/>
    <cellStyle name="Trial 5 10 3 3" xfId="43309" xr:uid="{00000000-0005-0000-0000-00003EA90000}"/>
    <cellStyle name="Trial 5 10 3 4" xfId="43310" xr:uid="{00000000-0005-0000-0000-00003FA90000}"/>
    <cellStyle name="Trial 5 10 3 5" xfId="43311" xr:uid="{00000000-0005-0000-0000-000040A90000}"/>
    <cellStyle name="Trial 5 10 3 6" xfId="43312" xr:uid="{00000000-0005-0000-0000-000041A90000}"/>
    <cellStyle name="Trial 5 10 3 7" xfId="43313" xr:uid="{00000000-0005-0000-0000-000042A90000}"/>
    <cellStyle name="Trial 5 10 3 8" xfId="43314" xr:uid="{00000000-0005-0000-0000-000043A90000}"/>
    <cellStyle name="Trial 5 10 3 9" xfId="43315" xr:uid="{00000000-0005-0000-0000-000044A90000}"/>
    <cellStyle name="Trial 5 10 4" xfId="43316" xr:uid="{00000000-0005-0000-0000-000045A90000}"/>
    <cellStyle name="Trial 5 10 4 2" xfId="43317" xr:uid="{00000000-0005-0000-0000-000046A90000}"/>
    <cellStyle name="Trial 5 10 4 3" xfId="43318" xr:uid="{00000000-0005-0000-0000-000047A90000}"/>
    <cellStyle name="Trial 5 10 4 4" xfId="43319" xr:uid="{00000000-0005-0000-0000-000048A90000}"/>
    <cellStyle name="Trial 5 10 4 5" xfId="43320" xr:uid="{00000000-0005-0000-0000-000049A90000}"/>
    <cellStyle name="Trial 5 10 4 6" xfId="43321" xr:uid="{00000000-0005-0000-0000-00004AA90000}"/>
    <cellStyle name="Trial 5 10 4 7" xfId="43322" xr:uid="{00000000-0005-0000-0000-00004BA90000}"/>
    <cellStyle name="Trial 5 10 4 8" xfId="43323" xr:uid="{00000000-0005-0000-0000-00004CA90000}"/>
    <cellStyle name="Trial 5 10 5" xfId="43324" xr:uid="{00000000-0005-0000-0000-00004DA90000}"/>
    <cellStyle name="Trial 5 10 6" xfId="43325" xr:uid="{00000000-0005-0000-0000-00004EA90000}"/>
    <cellStyle name="Trial 5 10 7" xfId="43326" xr:uid="{00000000-0005-0000-0000-00004FA90000}"/>
    <cellStyle name="Trial 5 10 8" xfId="43327" xr:uid="{00000000-0005-0000-0000-000050A90000}"/>
    <cellStyle name="Trial 5 10 9" xfId="43328" xr:uid="{00000000-0005-0000-0000-000051A90000}"/>
    <cellStyle name="Trial 5 11" xfId="43329" xr:uid="{00000000-0005-0000-0000-000052A90000}"/>
    <cellStyle name="Trial 5 11 10" xfId="43330" xr:uid="{00000000-0005-0000-0000-000053A90000}"/>
    <cellStyle name="Trial 5 11 11" xfId="43331" xr:uid="{00000000-0005-0000-0000-000054A90000}"/>
    <cellStyle name="Trial 5 11 2" xfId="43332" xr:uid="{00000000-0005-0000-0000-000055A90000}"/>
    <cellStyle name="Trial 5 11 2 10" xfId="43333" xr:uid="{00000000-0005-0000-0000-000056A90000}"/>
    <cellStyle name="Trial 5 11 2 2" xfId="43334" xr:uid="{00000000-0005-0000-0000-000057A90000}"/>
    <cellStyle name="Trial 5 11 2 3" xfId="43335" xr:uid="{00000000-0005-0000-0000-000058A90000}"/>
    <cellStyle name="Trial 5 11 2 4" xfId="43336" xr:uid="{00000000-0005-0000-0000-000059A90000}"/>
    <cellStyle name="Trial 5 11 2 5" xfId="43337" xr:uid="{00000000-0005-0000-0000-00005AA90000}"/>
    <cellStyle name="Trial 5 11 2 6" xfId="43338" xr:uid="{00000000-0005-0000-0000-00005BA90000}"/>
    <cellStyle name="Trial 5 11 2 7" xfId="43339" xr:uid="{00000000-0005-0000-0000-00005CA90000}"/>
    <cellStyle name="Trial 5 11 2 8" xfId="43340" xr:uid="{00000000-0005-0000-0000-00005DA90000}"/>
    <cellStyle name="Trial 5 11 2 9" xfId="43341" xr:uid="{00000000-0005-0000-0000-00005EA90000}"/>
    <cellStyle name="Trial 5 11 3" xfId="43342" xr:uid="{00000000-0005-0000-0000-00005FA90000}"/>
    <cellStyle name="Trial 5 11 3 2" xfId="43343" xr:uid="{00000000-0005-0000-0000-000060A90000}"/>
    <cellStyle name="Trial 5 11 3 3" xfId="43344" xr:uid="{00000000-0005-0000-0000-000061A90000}"/>
    <cellStyle name="Trial 5 11 3 4" xfId="43345" xr:uid="{00000000-0005-0000-0000-000062A90000}"/>
    <cellStyle name="Trial 5 11 3 5" xfId="43346" xr:uid="{00000000-0005-0000-0000-000063A90000}"/>
    <cellStyle name="Trial 5 11 3 6" xfId="43347" xr:uid="{00000000-0005-0000-0000-000064A90000}"/>
    <cellStyle name="Trial 5 11 4" xfId="43348" xr:uid="{00000000-0005-0000-0000-000065A90000}"/>
    <cellStyle name="Trial 5 11 5" xfId="43349" xr:uid="{00000000-0005-0000-0000-000066A90000}"/>
    <cellStyle name="Trial 5 11 6" xfId="43350" xr:uid="{00000000-0005-0000-0000-000067A90000}"/>
    <cellStyle name="Trial 5 11 7" xfId="43351" xr:uid="{00000000-0005-0000-0000-000068A90000}"/>
    <cellStyle name="Trial 5 11 8" xfId="43352" xr:uid="{00000000-0005-0000-0000-000069A90000}"/>
    <cellStyle name="Trial 5 11 9" xfId="43353" xr:uid="{00000000-0005-0000-0000-00006AA90000}"/>
    <cellStyle name="Trial 5 12" xfId="43354" xr:uid="{00000000-0005-0000-0000-00006BA90000}"/>
    <cellStyle name="Trial 5 12 10" xfId="43355" xr:uid="{00000000-0005-0000-0000-00006CA90000}"/>
    <cellStyle name="Trial 5 12 11" xfId="43356" xr:uid="{00000000-0005-0000-0000-00006DA90000}"/>
    <cellStyle name="Trial 5 12 2" xfId="43357" xr:uid="{00000000-0005-0000-0000-00006EA90000}"/>
    <cellStyle name="Trial 5 12 2 10" xfId="43358" xr:uid="{00000000-0005-0000-0000-00006FA90000}"/>
    <cellStyle name="Trial 5 12 2 2" xfId="43359" xr:uid="{00000000-0005-0000-0000-000070A90000}"/>
    <cellStyle name="Trial 5 12 2 3" xfId="43360" xr:uid="{00000000-0005-0000-0000-000071A90000}"/>
    <cellStyle name="Trial 5 12 2 4" xfId="43361" xr:uid="{00000000-0005-0000-0000-000072A90000}"/>
    <cellStyle name="Trial 5 12 2 5" xfId="43362" xr:uid="{00000000-0005-0000-0000-000073A90000}"/>
    <cellStyle name="Trial 5 12 2 6" xfId="43363" xr:uid="{00000000-0005-0000-0000-000074A90000}"/>
    <cellStyle name="Trial 5 12 2 7" xfId="43364" xr:uid="{00000000-0005-0000-0000-000075A90000}"/>
    <cellStyle name="Trial 5 12 2 8" xfId="43365" xr:uid="{00000000-0005-0000-0000-000076A90000}"/>
    <cellStyle name="Trial 5 12 2 9" xfId="43366" xr:uid="{00000000-0005-0000-0000-000077A90000}"/>
    <cellStyle name="Trial 5 12 3" xfId="43367" xr:uid="{00000000-0005-0000-0000-000078A90000}"/>
    <cellStyle name="Trial 5 12 3 2" xfId="43368" xr:uid="{00000000-0005-0000-0000-000079A90000}"/>
    <cellStyle name="Trial 5 12 3 3" xfId="43369" xr:uid="{00000000-0005-0000-0000-00007AA90000}"/>
    <cellStyle name="Trial 5 12 3 4" xfId="43370" xr:uid="{00000000-0005-0000-0000-00007BA90000}"/>
    <cellStyle name="Trial 5 12 3 5" xfId="43371" xr:uid="{00000000-0005-0000-0000-00007CA90000}"/>
    <cellStyle name="Trial 5 12 3 6" xfId="43372" xr:uid="{00000000-0005-0000-0000-00007DA90000}"/>
    <cellStyle name="Trial 5 12 4" xfId="43373" xr:uid="{00000000-0005-0000-0000-00007EA90000}"/>
    <cellStyle name="Trial 5 12 5" xfId="43374" xr:uid="{00000000-0005-0000-0000-00007FA90000}"/>
    <cellStyle name="Trial 5 12 6" xfId="43375" xr:uid="{00000000-0005-0000-0000-000080A90000}"/>
    <cellStyle name="Trial 5 12 7" xfId="43376" xr:uid="{00000000-0005-0000-0000-000081A90000}"/>
    <cellStyle name="Trial 5 12 8" xfId="43377" xr:uid="{00000000-0005-0000-0000-000082A90000}"/>
    <cellStyle name="Trial 5 12 9" xfId="43378" xr:uid="{00000000-0005-0000-0000-000083A90000}"/>
    <cellStyle name="Trial 5 13" xfId="43379" xr:uid="{00000000-0005-0000-0000-000084A90000}"/>
    <cellStyle name="Trial 5 13 10" xfId="43380" xr:uid="{00000000-0005-0000-0000-000085A90000}"/>
    <cellStyle name="Trial 5 13 11" xfId="43381" xr:uid="{00000000-0005-0000-0000-000086A90000}"/>
    <cellStyle name="Trial 5 13 2" xfId="43382" xr:uid="{00000000-0005-0000-0000-000087A90000}"/>
    <cellStyle name="Trial 5 13 2 10" xfId="43383" xr:uid="{00000000-0005-0000-0000-000088A90000}"/>
    <cellStyle name="Trial 5 13 2 2" xfId="43384" xr:uid="{00000000-0005-0000-0000-000089A90000}"/>
    <cellStyle name="Trial 5 13 2 3" xfId="43385" xr:uid="{00000000-0005-0000-0000-00008AA90000}"/>
    <cellStyle name="Trial 5 13 2 4" xfId="43386" xr:uid="{00000000-0005-0000-0000-00008BA90000}"/>
    <cellStyle name="Trial 5 13 2 5" xfId="43387" xr:uid="{00000000-0005-0000-0000-00008CA90000}"/>
    <cellStyle name="Trial 5 13 2 6" xfId="43388" xr:uid="{00000000-0005-0000-0000-00008DA90000}"/>
    <cellStyle name="Trial 5 13 2 7" xfId="43389" xr:uid="{00000000-0005-0000-0000-00008EA90000}"/>
    <cellStyle name="Trial 5 13 2 8" xfId="43390" xr:uid="{00000000-0005-0000-0000-00008FA90000}"/>
    <cellStyle name="Trial 5 13 2 9" xfId="43391" xr:uid="{00000000-0005-0000-0000-000090A90000}"/>
    <cellStyle name="Trial 5 13 3" xfId="43392" xr:uid="{00000000-0005-0000-0000-000091A90000}"/>
    <cellStyle name="Trial 5 13 3 2" xfId="43393" xr:uid="{00000000-0005-0000-0000-000092A90000}"/>
    <cellStyle name="Trial 5 13 4" xfId="43394" xr:uid="{00000000-0005-0000-0000-000093A90000}"/>
    <cellStyle name="Trial 5 13 5" xfId="43395" xr:uid="{00000000-0005-0000-0000-000094A90000}"/>
    <cellStyle name="Trial 5 13 6" xfId="43396" xr:uid="{00000000-0005-0000-0000-000095A90000}"/>
    <cellStyle name="Trial 5 13 7" xfId="43397" xr:uid="{00000000-0005-0000-0000-000096A90000}"/>
    <cellStyle name="Trial 5 13 8" xfId="43398" xr:uid="{00000000-0005-0000-0000-000097A90000}"/>
    <cellStyle name="Trial 5 13 9" xfId="43399" xr:uid="{00000000-0005-0000-0000-000098A90000}"/>
    <cellStyle name="Trial 5 14" xfId="43400" xr:uid="{00000000-0005-0000-0000-000099A90000}"/>
    <cellStyle name="Trial 5 14 10" xfId="43401" xr:uid="{00000000-0005-0000-0000-00009AA90000}"/>
    <cellStyle name="Trial 5 14 11" xfId="43402" xr:uid="{00000000-0005-0000-0000-00009BA90000}"/>
    <cellStyle name="Trial 5 14 2" xfId="43403" xr:uid="{00000000-0005-0000-0000-00009CA90000}"/>
    <cellStyle name="Trial 5 14 2 10" xfId="43404" xr:uid="{00000000-0005-0000-0000-00009DA90000}"/>
    <cellStyle name="Trial 5 14 2 2" xfId="43405" xr:uid="{00000000-0005-0000-0000-00009EA90000}"/>
    <cellStyle name="Trial 5 14 2 3" xfId="43406" xr:uid="{00000000-0005-0000-0000-00009FA90000}"/>
    <cellStyle name="Trial 5 14 2 4" xfId="43407" xr:uid="{00000000-0005-0000-0000-0000A0A90000}"/>
    <cellStyle name="Trial 5 14 2 5" xfId="43408" xr:uid="{00000000-0005-0000-0000-0000A1A90000}"/>
    <cellStyle name="Trial 5 14 2 6" xfId="43409" xr:uid="{00000000-0005-0000-0000-0000A2A90000}"/>
    <cellStyle name="Trial 5 14 2 7" xfId="43410" xr:uid="{00000000-0005-0000-0000-0000A3A90000}"/>
    <cellStyle name="Trial 5 14 2 8" xfId="43411" xr:uid="{00000000-0005-0000-0000-0000A4A90000}"/>
    <cellStyle name="Trial 5 14 2 9" xfId="43412" xr:uid="{00000000-0005-0000-0000-0000A5A90000}"/>
    <cellStyle name="Trial 5 14 3" xfId="43413" xr:uid="{00000000-0005-0000-0000-0000A6A90000}"/>
    <cellStyle name="Trial 5 14 3 2" xfId="43414" xr:uid="{00000000-0005-0000-0000-0000A7A90000}"/>
    <cellStyle name="Trial 5 14 4" xfId="43415" xr:uid="{00000000-0005-0000-0000-0000A8A90000}"/>
    <cellStyle name="Trial 5 14 5" xfId="43416" xr:uid="{00000000-0005-0000-0000-0000A9A90000}"/>
    <cellStyle name="Trial 5 14 6" xfId="43417" xr:uid="{00000000-0005-0000-0000-0000AAA90000}"/>
    <cellStyle name="Trial 5 14 7" xfId="43418" xr:uid="{00000000-0005-0000-0000-0000ABA90000}"/>
    <cellStyle name="Trial 5 14 8" xfId="43419" xr:uid="{00000000-0005-0000-0000-0000ACA90000}"/>
    <cellStyle name="Trial 5 14 9" xfId="43420" xr:uid="{00000000-0005-0000-0000-0000ADA90000}"/>
    <cellStyle name="Trial 5 15" xfId="43421" xr:uid="{00000000-0005-0000-0000-0000AEA90000}"/>
    <cellStyle name="Trial 5 15 10" xfId="43422" xr:uid="{00000000-0005-0000-0000-0000AFA90000}"/>
    <cellStyle name="Trial 5 15 11" xfId="43423" xr:uid="{00000000-0005-0000-0000-0000B0A90000}"/>
    <cellStyle name="Trial 5 15 2" xfId="43424" xr:uid="{00000000-0005-0000-0000-0000B1A90000}"/>
    <cellStyle name="Trial 5 15 2 10" xfId="43425" xr:uid="{00000000-0005-0000-0000-0000B2A90000}"/>
    <cellStyle name="Trial 5 15 2 2" xfId="43426" xr:uid="{00000000-0005-0000-0000-0000B3A90000}"/>
    <cellStyle name="Trial 5 15 2 3" xfId="43427" xr:uid="{00000000-0005-0000-0000-0000B4A90000}"/>
    <cellStyle name="Trial 5 15 2 4" xfId="43428" xr:uid="{00000000-0005-0000-0000-0000B5A90000}"/>
    <cellStyle name="Trial 5 15 2 5" xfId="43429" xr:uid="{00000000-0005-0000-0000-0000B6A90000}"/>
    <cellStyle name="Trial 5 15 2 6" xfId="43430" xr:uid="{00000000-0005-0000-0000-0000B7A90000}"/>
    <cellStyle name="Trial 5 15 2 7" xfId="43431" xr:uid="{00000000-0005-0000-0000-0000B8A90000}"/>
    <cellStyle name="Trial 5 15 2 8" xfId="43432" xr:uid="{00000000-0005-0000-0000-0000B9A90000}"/>
    <cellStyle name="Trial 5 15 2 9" xfId="43433" xr:uid="{00000000-0005-0000-0000-0000BAA90000}"/>
    <cellStyle name="Trial 5 15 3" xfId="43434" xr:uid="{00000000-0005-0000-0000-0000BBA90000}"/>
    <cellStyle name="Trial 5 15 3 2" xfId="43435" xr:uid="{00000000-0005-0000-0000-0000BCA90000}"/>
    <cellStyle name="Trial 5 15 4" xfId="43436" xr:uid="{00000000-0005-0000-0000-0000BDA90000}"/>
    <cellStyle name="Trial 5 15 5" xfId="43437" xr:uid="{00000000-0005-0000-0000-0000BEA90000}"/>
    <cellStyle name="Trial 5 15 6" xfId="43438" xr:uid="{00000000-0005-0000-0000-0000BFA90000}"/>
    <cellStyle name="Trial 5 15 7" xfId="43439" xr:uid="{00000000-0005-0000-0000-0000C0A90000}"/>
    <cellStyle name="Trial 5 15 8" xfId="43440" xr:uid="{00000000-0005-0000-0000-0000C1A90000}"/>
    <cellStyle name="Trial 5 15 9" xfId="43441" xr:uid="{00000000-0005-0000-0000-0000C2A90000}"/>
    <cellStyle name="Trial 5 16" xfId="43442" xr:uid="{00000000-0005-0000-0000-0000C3A90000}"/>
    <cellStyle name="Trial 5 16 10" xfId="43443" xr:uid="{00000000-0005-0000-0000-0000C4A90000}"/>
    <cellStyle name="Trial 5 16 11" xfId="43444" xr:uid="{00000000-0005-0000-0000-0000C5A90000}"/>
    <cellStyle name="Trial 5 16 2" xfId="43445" xr:uid="{00000000-0005-0000-0000-0000C6A90000}"/>
    <cellStyle name="Trial 5 16 2 10" xfId="43446" xr:uid="{00000000-0005-0000-0000-0000C7A90000}"/>
    <cellStyle name="Trial 5 16 2 2" xfId="43447" xr:uid="{00000000-0005-0000-0000-0000C8A90000}"/>
    <cellStyle name="Trial 5 16 2 3" xfId="43448" xr:uid="{00000000-0005-0000-0000-0000C9A90000}"/>
    <cellStyle name="Trial 5 16 2 4" xfId="43449" xr:uid="{00000000-0005-0000-0000-0000CAA90000}"/>
    <cellStyle name="Trial 5 16 2 5" xfId="43450" xr:uid="{00000000-0005-0000-0000-0000CBA90000}"/>
    <cellStyle name="Trial 5 16 2 6" xfId="43451" xr:uid="{00000000-0005-0000-0000-0000CCA90000}"/>
    <cellStyle name="Trial 5 16 2 7" xfId="43452" xr:uid="{00000000-0005-0000-0000-0000CDA90000}"/>
    <cellStyle name="Trial 5 16 2 8" xfId="43453" xr:uid="{00000000-0005-0000-0000-0000CEA90000}"/>
    <cellStyle name="Trial 5 16 2 9" xfId="43454" xr:uid="{00000000-0005-0000-0000-0000CFA90000}"/>
    <cellStyle name="Trial 5 16 3" xfId="43455" xr:uid="{00000000-0005-0000-0000-0000D0A90000}"/>
    <cellStyle name="Trial 5 16 3 2" xfId="43456" xr:uid="{00000000-0005-0000-0000-0000D1A90000}"/>
    <cellStyle name="Trial 5 16 4" xfId="43457" xr:uid="{00000000-0005-0000-0000-0000D2A90000}"/>
    <cellStyle name="Trial 5 16 5" xfId="43458" xr:uid="{00000000-0005-0000-0000-0000D3A90000}"/>
    <cellStyle name="Trial 5 16 6" xfId="43459" xr:uid="{00000000-0005-0000-0000-0000D4A90000}"/>
    <cellStyle name="Trial 5 16 7" xfId="43460" xr:uid="{00000000-0005-0000-0000-0000D5A90000}"/>
    <cellStyle name="Trial 5 16 8" xfId="43461" xr:uid="{00000000-0005-0000-0000-0000D6A90000}"/>
    <cellStyle name="Trial 5 16 9" xfId="43462" xr:uid="{00000000-0005-0000-0000-0000D7A90000}"/>
    <cellStyle name="Trial 5 17" xfId="43463" xr:uid="{00000000-0005-0000-0000-0000D8A90000}"/>
    <cellStyle name="Trial 5 17 10" xfId="43464" xr:uid="{00000000-0005-0000-0000-0000D9A90000}"/>
    <cellStyle name="Trial 5 17 2" xfId="43465" xr:uid="{00000000-0005-0000-0000-0000DAA90000}"/>
    <cellStyle name="Trial 5 17 2 10" xfId="43466" xr:uid="{00000000-0005-0000-0000-0000DBA90000}"/>
    <cellStyle name="Trial 5 17 2 2" xfId="43467" xr:uid="{00000000-0005-0000-0000-0000DCA90000}"/>
    <cellStyle name="Trial 5 17 2 3" xfId="43468" xr:uid="{00000000-0005-0000-0000-0000DDA90000}"/>
    <cellStyle name="Trial 5 17 2 4" xfId="43469" xr:uid="{00000000-0005-0000-0000-0000DEA90000}"/>
    <cellStyle name="Trial 5 17 2 5" xfId="43470" xr:uid="{00000000-0005-0000-0000-0000DFA90000}"/>
    <cellStyle name="Trial 5 17 2 6" xfId="43471" xr:uid="{00000000-0005-0000-0000-0000E0A90000}"/>
    <cellStyle name="Trial 5 17 2 7" xfId="43472" xr:uid="{00000000-0005-0000-0000-0000E1A90000}"/>
    <cellStyle name="Trial 5 17 2 8" xfId="43473" xr:uid="{00000000-0005-0000-0000-0000E2A90000}"/>
    <cellStyle name="Trial 5 17 2 9" xfId="43474" xr:uid="{00000000-0005-0000-0000-0000E3A90000}"/>
    <cellStyle name="Trial 5 17 3" xfId="43475" xr:uid="{00000000-0005-0000-0000-0000E4A90000}"/>
    <cellStyle name="Trial 5 17 4" xfId="43476" xr:uid="{00000000-0005-0000-0000-0000E5A90000}"/>
    <cellStyle name="Trial 5 17 5" xfId="43477" xr:uid="{00000000-0005-0000-0000-0000E6A90000}"/>
    <cellStyle name="Trial 5 17 6" xfId="43478" xr:uid="{00000000-0005-0000-0000-0000E7A90000}"/>
    <cellStyle name="Trial 5 17 7" xfId="43479" xr:uid="{00000000-0005-0000-0000-0000E8A90000}"/>
    <cellStyle name="Trial 5 17 8" xfId="43480" xr:uid="{00000000-0005-0000-0000-0000E9A90000}"/>
    <cellStyle name="Trial 5 17 9" xfId="43481" xr:uid="{00000000-0005-0000-0000-0000EAA90000}"/>
    <cellStyle name="Trial 5 18" xfId="43482" xr:uid="{00000000-0005-0000-0000-0000EBA90000}"/>
    <cellStyle name="Trial 5 18 10" xfId="43483" xr:uid="{00000000-0005-0000-0000-0000ECA90000}"/>
    <cellStyle name="Trial 5 18 2" xfId="43484" xr:uid="{00000000-0005-0000-0000-0000EDA90000}"/>
    <cellStyle name="Trial 5 18 2 10" xfId="43485" xr:uid="{00000000-0005-0000-0000-0000EEA90000}"/>
    <cellStyle name="Trial 5 18 2 2" xfId="43486" xr:uid="{00000000-0005-0000-0000-0000EFA90000}"/>
    <cellStyle name="Trial 5 18 2 3" xfId="43487" xr:uid="{00000000-0005-0000-0000-0000F0A90000}"/>
    <cellStyle name="Trial 5 18 2 4" xfId="43488" xr:uid="{00000000-0005-0000-0000-0000F1A90000}"/>
    <cellStyle name="Trial 5 18 2 5" xfId="43489" xr:uid="{00000000-0005-0000-0000-0000F2A90000}"/>
    <cellStyle name="Trial 5 18 2 6" xfId="43490" xr:uid="{00000000-0005-0000-0000-0000F3A90000}"/>
    <cellStyle name="Trial 5 18 2 7" xfId="43491" xr:uid="{00000000-0005-0000-0000-0000F4A90000}"/>
    <cellStyle name="Trial 5 18 2 8" xfId="43492" xr:uid="{00000000-0005-0000-0000-0000F5A90000}"/>
    <cellStyle name="Trial 5 18 2 9" xfId="43493" xr:uid="{00000000-0005-0000-0000-0000F6A90000}"/>
    <cellStyle name="Trial 5 18 3" xfId="43494" xr:uid="{00000000-0005-0000-0000-0000F7A90000}"/>
    <cellStyle name="Trial 5 18 4" xfId="43495" xr:uid="{00000000-0005-0000-0000-0000F8A90000}"/>
    <cellStyle name="Trial 5 18 5" xfId="43496" xr:uid="{00000000-0005-0000-0000-0000F9A90000}"/>
    <cellStyle name="Trial 5 18 6" xfId="43497" xr:uid="{00000000-0005-0000-0000-0000FAA90000}"/>
    <cellStyle name="Trial 5 18 7" xfId="43498" xr:uid="{00000000-0005-0000-0000-0000FBA90000}"/>
    <cellStyle name="Trial 5 18 8" xfId="43499" xr:uid="{00000000-0005-0000-0000-0000FCA90000}"/>
    <cellStyle name="Trial 5 18 9" xfId="43500" xr:uid="{00000000-0005-0000-0000-0000FDA90000}"/>
    <cellStyle name="Trial 5 19" xfId="43501" xr:uid="{00000000-0005-0000-0000-0000FEA90000}"/>
    <cellStyle name="Trial 5 19 10" xfId="43502" xr:uid="{00000000-0005-0000-0000-0000FFA90000}"/>
    <cellStyle name="Trial 5 19 11" xfId="43503" xr:uid="{00000000-0005-0000-0000-000000AA0000}"/>
    <cellStyle name="Trial 5 19 2" xfId="43504" xr:uid="{00000000-0005-0000-0000-000001AA0000}"/>
    <cellStyle name="Trial 5 19 2 2" xfId="43505" xr:uid="{00000000-0005-0000-0000-000002AA0000}"/>
    <cellStyle name="Trial 5 19 2 3" xfId="43506" xr:uid="{00000000-0005-0000-0000-000003AA0000}"/>
    <cellStyle name="Trial 5 19 2 4" xfId="43507" xr:uid="{00000000-0005-0000-0000-000004AA0000}"/>
    <cellStyle name="Trial 5 19 2 5" xfId="43508" xr:uid="{00000000-0005-0000-0000-000005AA0000}"/>
    <cellStyle name="Trial 5 19 2 6" xfId="43509" xr:uid="{00000000-0005-0000-0000-000006AA0000}"/>
    <cellStyle name="Trial 5 19 2 7" xfId="43510" xr:uid="{00000000-0005-0000-0000-000007AA0000}"/>
    <cellStyle name="Trial 5 19 2 8" xfId="43511" xr:uid="{00000000-0005-0000-0000-000008AA0000}"/>
    <cellStyle name="Trial 5 19 3" xfId="43512" xr:uid="{00000000-0005-0000-0000-000009AA0000}"/>
    <cellStyle name="Trial 5 19 3 2" xfId="43513" xr:uid="{00000000-0005-0000-0000-00000AAA0000}"/>
    <cellStyle name="Trial 5 19 3 3" xfId="43514" xr:uid="{00000000-0005-0000-0000-00000BAA0000}"/>
    <cellStyle name="Trial 5 19 3 4" xfId="43515" xr:uid="{00000000-0005-0000-0000-00000CAA0000}"/>
    <cellStyle name="Trial 5 19 3 5" xfId="43516" xr:uid="{00000000-0005-0000-0000-00000DAA0000}"/>
    <cellStyle name="Trial 5 19 3 6" xfId="43517" xr:uid="{00000000-0005-0000-0000-00000EAA0000}"/>
    <cellStyle name="Trial 5 19 3 7" xfId="43518" xr:uid="{00000000-0005-0000-0000-00000FAA0000}"/>
    <cellStyle name="Trial 5 19 3 8" xfId="43519" xr:uid="{00000000-0005-0000-0000-000010AA0000}"/>
    <cellStyle name="Trial 5 19 4" xfId="43520" xr:uid="{00000000-0005-0000-0000-000011AA0000}"/>
    <cellStyle name="Trial 5 19 5" xfId="43521" xr:uid="{00000000-0005-0000-0000-000012AA0000}"/>
    <cellStyle name="Trial 5 19 6" xfId="43522" xr:uid="{00000000-0005-0000-0000-000013AA0000}"/>
    <cellStyle name="Trial 5 19 7" xfId="43523" xr:uid="{00000000-0005-0000-0000-000014AA0000}"/>
    <cellStyle name="Trial 5 19 8" xfId="43524" xr:uid="{00000000-0005-0000-0000-000015AA0000}"/>
    <cellStyle name="Trial 5 19 9" xfId="43525" xr:uid="{00000000-0005-0000-0000-000016AA0000}"/>
    <cellStyle name="Trial 5 2" xfId="43526" xr:uid="{00000000-0005-0000-0000-000017AA0000}"/>
    <cellStyle name="Trial 5 2 10" xfId="43527" xr:uid="{00000000-0005-0000-0000-000018AA0000}"/>
    <cellStyle name="Trial 5 2 10 2" xfId="43528" xr:uid="{00000000-0005-0000-0000-000019AA0000}"/>
    <cellStyle name="Trial 5 2 10 3" xfId="43529" xr:uid="{00000000-0005-0000-0000-00001AAA0000}"/>
    <cellStyle name="Trial 5 2 10 4" xfId="43530" xr:uid="{00000000-0005-0000-0000-00001BAA0000}"/>
    <cellStyle name="Trial 5 2 10 5" xfId="43531" xr:uid="{00000000-0005-0000-0000-00001CAA0000}"/>
    <cellStyle name="Trial 5 2 10 6" xfId="43532" xr:uid="{00000000-0005-0000-0000-00001DAA0000}"/>
    <cellStyle name="Trial 5 2 10 7" xfId="43533" xr:uid="{00000000-0005-0000-0000-00001EAA0000}"/>
    <cellStyle name="Trial 5 2 10 8" xfId="43534" xr:uid="{00000000-0005-0000-0000-00001FAA0000}"/>
    <cellStyle name="Trial 5 2 10 9" xfId="43535" xr:uid="{00000000-0005-0000-0000-000020AA0000}"/>
    <cellStyle name="Trial 5 2 11" xfId="43536" xr:uid="{00000000-0005-0000-0000-000021AA0000}"/>
    <cellStyle name="Trial 5 2 11 2" xfId="43537" xr:uid="{00000000-0005-0000-0000-000022AA0000}"/>
    <cellStyle name="Trial 5 2 11 3" xfId="43538" xr:uid="{00000000-0005-0000-0000-000023AA0000}"/>
    <cellStyle name="Trial 5 2 11 4" xfId="43539" xr:uid="{00000000-0005-0000-0000-000024AA0000}"/>
    <cellStyle name="Trial 5 2 11 5" xfId="43540" xr:uid="{00000000-0005-0000-0000-000025AA0000}"/>
    <cellStyle name="Trial 5 2 11 6" xfId="43541" xr:uid="{00000000-0005-0000-0000-000026AA0000}"/>
    <cellStyle name="Trial 5 2 11 7" xfId="43542" xr:uid="{00000000-0005-0000-0000-000027AA0000}"/>
    <cellStyle name="Trial 5 2 11 8" xfId="43543" xr:uid="{00000000-0005-0000-0000-000028AA0000}"/>
    <cellStyle name="Trial 5 2 12" xfId="43544" xr:uid="{00000000-0005-0000-0000-000029AA0000}"/>
    <cellStyle name="Trial 5 2 12 2" xfId="43545" xr:uid="{00000000-0005-0000-0000-00002AAA0000}"/>
    <cellStyle name="Trial 5 2 12 3" xfId="43546" xr:uid="{00000000-0005-0000-0000-00002BAA0000}"/>
    <cellStyle name="Trial 5 2 12 4" xfId="43547" xr:uid="{00000000-0005-0000-0000-00002CAA0000}"/>
    <cellStyle name="Trial 5 2 12 5" xfId="43548" xr:uid="{00000000-0005-0000-0000-00002DAA0000}"/>
    <cellStyle name="Trial 5 2 12 6" xfId="43549" xr:uid="{00000000-0005-0000-0000-00002EAA0000}"/>
    <cellStyle name="Trial 5 2 12 7" xfId="43550" xr:uid="{00000000-0005-0000-0000-00002FAA0000}"/>
    <cellStyle name="Trial 5 2 13" xfId="43551" xr:uid="{00000000-0005-0000-0000-000030AA0000}"/>
    <cellStyle name="Trial 5 2 13 2" xfId="43552" xr:uid="{00000000-0005-0000-0000-000031AA0000}"/>
    <cellStyle name="Trial 5 2 13 3" xfId="43553" xr:uid="{00000000-0005-0000-0000-000032AA0000}"/>
    <cellStyle name="Trial 5 2 13 4" xfId="43554" xr:uid="{00000000-0005-0000-0000-000033AA0000}"/>
    <cellStyle name="Trial 5 2 13 5" xfId="43555" xr:uid="{00000000-0005-0000-0000-000034AA0000}"/>
    <cellStyle name="Trial 5 2 13 6" xfId="43556" xr:uid="{00000000-0005-0000-0000-000035AA0000}"/>
    <cellStyle name="Trial 5 2 13 7" xfId="43557" xr:uid="{00000000-0005-0000-0000-000036AA0000}"/>
    <cellStyle name="Trial 5 2 14" xfId="43558" xr:uid="{00000000-0005-0000-0000-000037AA0000}"/>
    <cellStyle name="Trial 5 2 14 2" xfId="43559" xr:uid="{00000000-0005-0000-0000-000038AA0000}"/>
    <cellStyle name="Trial 5 2 14 3" xfId="43560" xr:uid="{00000000-0005-0000-0000-000039AA0000}"/>
    <cellStyle name="Trial 5 2 14 4" xfId="43561" xr:uid="{00000000-0005-0000-0000-00003AAA0000}"/>
    <cellStyle name="Trial 5 2 14 5" xfId="43562" xr:uid="{00000000-0005-0000-0000-00003BAA0000}"/>
    <cellStyle name="Trial 5 2 14 6" xfId="43563" xr:uid="{00000000-0005-0000-0000-00003CAA0000}"/>
    <cellStyle name="Trial 5 2 14 7" xfId="43564" xr:uid="{00000000-0005-0000-0000-00003DAA0000}"/>
    <cellStyle name="Trial 5 2 15" xfId="43565" xr:uid="{00000000-0005-0000-0000-00003EAA0000}"/>
    <cellStyle name="Trial 5 2 15 2" xfId="43566" xr:uid="{00000000-0005-0000-0000-00003FAA0000}"/>
    <cellStyle name="Trial 5 2 15 3" xfId="43567" xr:uid="{00000000-0005-0000-0000-000040AA0000}"/>
    <cellStyle name="Trial 5 2 15 4" xfId="43568" xr:uid="{00000000-0005-0000-0000-000041AA0000}"/>
    <cellStyle name="Trial 5 2 15 5" xfId="43569" xr:uid="{00000000-0005-0000-0000-000042AA0000}"/>
    <cellStyle name="Trial 5 2 15 6" xfId="43570" xr:uid="{00000000-0005-0000-0000-000043AA0000}"/>
    <cellStyle name="Trial 5 2 15 7" xfId="43571" xr:uid="{00000000-0005-0000-0000-000044AA0000}"/>
    <cellStyle name="Trial 5 2 16" xfId="43572" xr:uid="{00000000-0005-0000-0000-000045AA0000}"/>
    <cellStyle name="Trial 5 2 16 2" xfId="43573" xr:uid="{00000000-0005-0000-0000-000046AA0000}"/>
    <cellStyle name="Trial 5 2 16 3" xfId="43574" xr:uid="{00000000-0005-0000-0000-000047AA0000}"/>
    <cellStyle name="Trial 5 2 16 4" xfId="43575" xr:uid="{00000000-0005-0000-0000-000048AA0000}"/>
    <cellStyle name="Trial 5 2 16 5" xfId="43576" xr:uid="{00000000-0005-0000-0000-000049AA0000}"/>
    <cellStyle name="Trial 5 2 16 6" xfId="43577" xr:uid="{00000000-0005-0000-0000-00004AAA0000}"/>
    <cellStyle name="Trial 5 2 16 7" xfId="43578" xr:uid="{00000000-0005-0000-0000-00004BAA0000}"/>
    <cellStyle name="Trial 5 2 17" xfId="43579" xr:uid="{00000000-0005-0000-0000-00004CAA0000}"/>
    <cellStyle name="Trial 5 2 18" xfId="43580" xr:uid="{00000000-0005-0000-0000-00004DAA0000}"/>
    <cellStyle name="Trial 5 2 19" xfId="43581" xr:uid="{00000000-0005-0000-0000-00004EAA0000}"/>
    <cellStyle name="Trial 5 2 2" xfId="43582" xr:uid="{00000000-0005-0000-0000-00004FAA0000}"/>
    <cellStyle name="Trial 5 2 2 10" xfId="43583" xr:uid="{00000000-0005-0000-0000-000050AA0000}"/>
    <cellStyle name="Trial 5 2 2 11" xfId="43584" xr:uid="{00000000-0005-0000-0000-000051AA0000}"/>
    <cellStyle name="Trial 5 2 2 12" xfId="43585" xr:uid="{00000000-0005-0000-0000-000052AA0000}"/>
    <cellStyle name="Trial 5 2 2 13" xfId="43586" xr:uid="{00000000-0005-0000-0000-000053AA0000}"/>
    <cellStyle name="Trial 5 2 2 14" xfId="43587" xr:uid="{00000000-0005-0000-0000-000054AA0000}"/>
    <cellStyle name="Trial 5 2 2 15" xfId="43588" xr:uid="{00000000-0005-0000-0000-000055AA0000}"/>
    <cellStyle name="Trial 5 2 2 16" xfId="43589" xr:uid="{00000000-0005-0000-0000-000056AA0000}"/>
    <cellStyle name="Trial 5 2 2 2" xfId="43590" xr:uid="{00000000-0005-0000-0000-000057AA0000}"/>
    <cellStyle name="Trial 5 2 2 2 10" xfId="43591" xr:uid="{00000000-0005-0000-0000-000058AA0000}"/>
    <cellStyle name="Trial 5 2 2 2 11" xfId="43592" xr:uid="{00000000-0005-0000-0000-000059AA0000}"/>
    <cellStyle name="Trial 5 2 2 2 12" xfId="43593" xr:uid="{00000000-0005-0000-0000-00005AAA0000}"/>
    <cellStyle name="Trial 5 2 2 2 2" xfId="43594" xr:uid="{00000000-0005-0000-0000-00005BAA0000}"/>
    <cellStyle name="Trial 5 2 2 2 2 2" xfId="43595" xr:uid="{00000000-0005-0000-0000-00005CAA0000}"/>
    <cellStyle name="Trial 5 2 2 2 2 3" xfId="43596" xr:uid="{00000000-0005-0000-0000-00005DAA0000}"/>
    <cellStyle name="Trial 5 2 2 2 2 4" xfId="43597" xr:uid="{00000000-0005-0000-0000-00005EAA0000}"/>
    <cellStyle name="Trial 5 2 2 2 2 5" xfId="43598" xr:uid="{00000000-0005-0000-0000-00005FAA0000}"/>
    <cellStyle name="Trial 5 2 2 2 2 6" xfId="43599" xr:uid="{00000000-0005-0000-0000-000060AA0000}"/>
    <cellStyle name="Trial 5 2 2 2 2 7" xfId="43600" xr:uid="{00000000-0005-0000-0000-000061AA0000}"/>
    <cellStyle name="Trial 5 2 2 2 3" xfId="43601" xr:uid="{00000000-0005-0000-0000-000062AA0000}"/>
    <cellStyle name="Trial 5 2 2 2 3 2" xfId="43602" xr:uid="{00000000-0005-0000-0000-000063AA0000}"/>
    <cellStyle name="Trial 5 2 2 2 3 3" xfId="43603" xr:uid="{00000000-0005-0000-0000-000064AA0000}"/>
    <cellStyle name="Trial 5 2 2 2 3 4" xfId="43604" xr:uid="{00000000-0005-0000-0000-000065AA0000}"/>
    <cellStyle name="Trial 5 2 2 2 3 5" xfId="43605" xr:uid="{00000000-0005-0000-0000-000066AA0000}"/>
    <cellStyle name="Trial 5 2 2 2 3 6" xfId="43606" xr:uid="{00000000-0005-0000-0000-000067AA0000}"/>
    <cellStyle name="Trial 5 2 2 2 3 7" xfId="43607" xr:uid="{00000000-0005-0000-0000-000068AA0000}"/>
    <cellStyle name="Trial 5 2 2 2 4" xfId="43608" xr:uid="{00000000-0005-0000-0000-000069AA0000}"/>
    <cellStyle name="Trial 5 2 2 2 4 2" xfId="43609" xr:uid="{00000000-0005-0000-0000-00006AAA0000}"/>
    <cellStyle name="Trial 5 2 2 2 4 3" xfId="43610" xr:uid="{00000000-0005-0000-0000-00006BAA0000}"/>
    <cellStyle name="Trial 5 2 2 2 4 4" xfId="43611" xr:uid="{00000000-0005-0000-0000-00006CAA0000}"/>
    <cellStyle name="Trial 5 2 2 2 4 5" xfId="43612" xr:uid="{00000000-0005-0000-0000-00006DAA0000}"/>
    <cellStyle name="Trial 5 2 2 2 4 6" xfId="43613" xr:uid="{00000000-0005-0000-0000-00006EAA0000}"/>
    <cellStyle name="Trial 5 2 2 2 4 7" xfId="43614" xr:uid="{00000000-0005-0000-0000-00006FAA0000}"/>
    <cellStyle name="Trial 5 2 2 2 5" xfId="43615" xr:uid="{00000000-0005-0000-0000-000070AA0000}"/>
    <cellStyle name="Trial 5 2 2 2 5 2" xfId="43616" xr:uid="{00000000-0005-0000-0000-000071AA0000}"/>
    <cellStyle name="Trial 5 2 2 2 5 3" xfId="43617" xr:uid="{00000000-0005-0000-0000-000072AA0000}"/>
    <cellStyle name="Trial 5 2 2 2 5 4" xfId="43618" xr:uid="{00000000-0005-0000-0000-000073AA0000}"/>
    <cellStyle name="Trial 5 2 2 2 5 5" xfId="43619" xr:uid="{00000000-0005-0000-0000-000074AA0000}"/>
    <cellStyle name="Trial 5 2 2 2 5 6" xfId="43620" xr:uid="{00000000-0005-0000-0000-000075AA0000}"/>
    <cellStyle name="Trial 5 2 2 2 5 7" xfId="43621" xr:uid="{00000000-0005-0000-0000-000076AA0000}"/>
    <cellStyle name="Trial 5 2 2 2 6" xfId="43622" xr:uid="{00000000-0005-0000-0000-000077AA0000}"/>
    <cellStyle name="Trial 5 2 2 2 7" xfId="43623" xr:uid="{00000000-0005-0000-0000-000078AA0000}"/>
    <cellStyle name="Trial 5 2 2 2 8" xfId="43624" xr:uid="{00000000-0005-0000-0000-000079AA0000}"/>
    <cellStyle name="Trial 5 2 2 2 9" xfId="43625" xr:uid="{00000000-0005-0000-0000-00007AAA0000}"/>
    <cellStyle name="Trial 5 2 2 3" xfId="43626" xr:uid="{00000000-0005-0000-0000-00007BAA0000}"/>
    <cellStyle name="Trial 5 2 2 3 10" xfId="43627" xr:uid="{00000000-0005-0000-0000-00007CAA0000}"/>
    <cellStyle name="Trial 5 2 2 3 11" xfId="43628" xr:uid="{00000000-0005-0000-0000-00007DAA0000}"/>
    <cellStyle name="Trial 5 2 2 3 12" xfId="43629" xr:uid="{00000000-0005-0000-0000-00007EAA0000}"/>
    <cellStyle name="Trial 5 2 2 3 2" xfId="43630" xr:uid="{00000000-0005-0000-0000-00007FAA0000}"/>
    <cellStyle name="Trial 5 2 2 3 2 2" xfId="43631" xr:uid="{00000000-0005-0000-0000-000080AA0000}"/>
    <cellStyle name="Trial 5 2 2 3 2 3" xfId="43632" xr:uid="{00000000-0005-0000-0000-000081AA0000}"/>
    <cellStyle name="Trial 5 2 2 3 2 4" xfId="43633" xr:uid="{00000000-0005-0000-0000-000082AA0000}"/>
    <cellStyle name="Trial 5 2 2 3 2 5" xfId="43634" xr:uid="{00000000-0005-0000-0000-000083AA0000}"/>
    <cellStyle name="Trial 5 2 2 3 2 6" xfId="43635" xr:uid="{00000000-0005-0000-0000-000084AA0000}"/>
    <cellStyle name="Trial 5 2 2 3 2 7" xfId="43636" xr:uid="{00000000-0005-0000-0000-000085AA0000}"/>
    <cellStyle name="Trial 5 2 2 3 3" xfId="43637" xr:uid="{00000000-0005-0000-0000-000086AA0000}"/>
    <cellStyle name="Trial 5 2 2 3 3 2" xfId="43638" xr:uid="{00000000-0005-0000-0000-000087AA0000}"/>
    <cellStyle name="Trial 5 2 2 3 3 3" xfId="43639" xr:uid="{00000000-0005-0000-0000-000088AA0000}"/>
    <cellStyle name="Trial 5 2 2 3 3 4" xfId="43640" xr:uid="{00000000-0005-0000-0000-000089AA0000}"/>
    <cellStyle name="Trial 5 2 2 3 3 5" xfId="43641" xr:uid="{00000000-0005-0000-0000-00008AAA0000}"/>
    <cellStyle name="Trial 5 2 2 3 3 6" xfId="43642" xr:uid="{00000000-0005-0000-0000-00008BAA0000}"/>
    <cellStyle name="Trial 5 2 2 3 3 7" xfId="43643" xr:uid="{00000000-0005-0000-0000-00008CAA0000}"/>
    <cellStyle name="Trial 5 2 2 3 4" xfId="43644" xr:uid="{00000000-0005-0000-0000-00008DAA0000}"/>
    <cellStyle name="Trial 5 2 2 3 4 2" xfId="43645" xr:uid="{00000000-0005-0000-0000-00008EAA0000}"/>
    <cellStyle name="Trial 5 2 2 3 4 3" xfId="43646" xr:uid="{00000000-0005-0000-0000-00008FAA0000}"/>
    <cellStyle name="Trial 5 2 2 3 4 4" xfId="43647" xr:uid="{00000000-0005-0000-0000-000090AA0000}"/>
    <cellStyle name="Trial 5 2 2 3 4 5" xfId="43648" xr:uid="{00000000-0005-0000-0000-000091AA0000}"/>
    <cellStyle name="Trial 5 2 2 3 4 6" xfId="43649" xr:uid="{00000000-0005-0000-0000-000092AA0000}"/>
    <cellStyle name="Trial 5 2 2 3 4 7" xfId="43650" xr:uid="{00000000-0005-0000-0000-000093AA0000}"/>
    <cellStyle name="Trial 5 2 2 3 5" xfId="43651" xr:uid="{00000000-0005-0000-0000-000094AA0000}"/>
    <cellStyle name="Trial 5 2 2 3 5 2" xfId="43652" xr:uid="{00000000-0005-0000-0000-000095AA0000}"/>
    <cellStyle name="Trial 5 2 2 3 5 3" xfId="43653" xr:uid="{00000000-0005-0000-0000-000096AA0000}"/>
    <cellStyle name="Trial 5 2 2 3 5 4" xfId="43654" xr:uid="{00000000-0005-0000-0000-000097AA0000}"/>
    <cellStyle name="Trial 5 2 2 3 5 5" xfId="43655" xr:uid="{00000000-0005-0000-0000-000098AA0000}"/>
    <cellStyle name="Trial 5 2 2 3 5 6" xfId="43656" xr:uid="{00000000-0005-0000-0000-000099AA0000}"/>
    <cellStyle name="Trial 5 2 2 3 5 7" xfId="43657" xr:uid="{00000000-0005-0000-0000-00009AAA0000}"/>
    <cellStyle name="Trial 5 2 2 3 6" xfId="43658" xr:uid="{00000000-0005-0000-0000-00009BAA0000}"/>
    <cellStyle name="Trial 5 2 2 3 7" xfId="43659" xr:uid="{00000000-0005-0000-0000-00009CAA0000}"/>
    <cellStyle name="Trial 5 2 2 3 8" xfId="43660" xr:uid="{00000000-0005-0000-0000-00009DAA0000}"/>
    <cellStyle name="Trial 5 2 2 3 9" xfId="43661" xr:uid="{00000000-0005-0000-0000-00009EAA0000}"/>
    <cellStyle name="Trial 5 2 2 4" xfId="43662" xr:uid="{00000000-0005-0000-0000-00009FAA0000}"/>
    <cellStyle name="Trial 5 2 2 4 2" xfId="43663" xr:uid="{00000000-0005-0000-0000-0000A0AA0000}"/>
    <cellStyle name="Trial 5 2 2 4 3" xfId="43664" xr:uid="{00000000-0005-0000-0000-0000A1AA0000}"/>
    <cellStyle name="Trial 5 2 2 4 4" xfId="43665" xr:uid="{00000000-0005-0000-0000-0000A2AA0000}"/>
    <cellStyle name="Trial 5 2 2 4 5" xfId="43666" xr:uid="{00000000-0005-0000-0000-0000A3AA0000}"/>
    <cellStyle name="Trial 5 2 2 4 6" xfId="43667" xr:uid="{00000000-0005-0000-0000-0000A4AA0000}"/>
    <cellStyle name="Trial 5 2 2 4 7" xfId="43668" xr:uid="{00000000-0005-0000-0000-0000A5AA0000}"/>
    <cellStyle name="Trial 5 2 2 4 8" xfId="43669" xr:uid="{00000000-0005-0000-0000-0000A6AA0000}"/>
    <cellStyle name="Trial 5 2 2 5" xfId="43670" xr:uid="{00000000-0005-0000-0000-0000A7AA0000}"/>
    <cellStyle name="Trial 5 2 2 5 2" xfId="43671" xr:uid="{00000000-0005-0000-0000-0000A8AA0000}"/>
    <cellStyle name="Trial 5 2 2 5 3" xfId="43672" xr:uid="{00000000-0005-0000-0000-0000A9AA0000}"/>
    <cellStyle name="Trial 5 2 2 5 4" xfId="43673" xr:uid="{00000000-0005-0000-0000-0000AAAA0000}"/>
    <cellStyle name="Trial 5 2 2 5 5" xfId="43674" xr:uid="{00000000-0005-0000-0000-0000ABAA0000}"/>
    <cellStyle name="Trial 5 2 2 5 6" xfId="43675" xr:uid="{00000000-0005-0000-0000-0000ACAA0000}"/>
    <cellStyle name="Trial 5 2 2 5 7" xfId="43676" xr:uid="{00000000-0005-0000-0000-0000ADAA0000}"/>
    <cellStyle name="Trial 5 2 2 5 8" xfId="43677" xr:uid="{00000000-0005-0000-0000-0000AEAA0000}"/>
    <cellStyle name="Trial 5 2 2 6" xfId="43678" xr:uid="{00000000-0005-0000-0000-0000AFAA0000}"/>
    <cellStyle name="Trial 5 2 2 6 2" xfId="43679" xr:uid="{00000000-0005-0000-0000-0000B0AA0000}"/>
    <cellStyle name="Trial 5 2 2 6 3" xfId="43680" xr:uid="{00000000-0005-0000-0000-0000B1AA0000}"/>
    <cellStyle name="Trial 5 2 2 6 4" xfId="43681" xr:uid="{00000000-0005-0000-0000-0000B2AA0000}"/>
    <cellStyle name="Trial 5 2 2 6 5" xfId="43682" xr:uid="{00000000-0005-0000-0000-0000B3AA0000}"/>
    <cellStyle name="Trial 5 2 2 6 6" xfId="43683" xr:uid="{00000000-0005-0000-0000-0000B4AA0000}"/>
    <cellStyle name="Trial 5 2 2 6 7" xfId="43684" xr:uid="{00000000-0005-0000-0000-0000B5AA0000}"/>
    <cellStyle name="Trial 5 2 2 6 8" xfId="43685" xr:uid="{00000000-0005-0000-0000-0000B6AA0000}"/>
    <cellStyle name="Trial 5 2 2 7" xfId="43686" xr:uid="{00000000-0005-0000-0000-0000B7AA0000}"/>
    <cellStyle name="Trial 5 2 2 7 2" xfId="43687" xr:uid="{00000000-0005-0000-0000-0000B8AA0000}"/>
    <cellStyle name="Trial 5 2 2 7 3" xfId="43688" xr:uid="{00000000-0005-0000-0000-0000B9AA0000}"/>
    <cellStyle name="Trial 5 2 2 7 4" xfId="43689" xr:uid="{00000000-0005-0000-0000-0000BAAA0000}"/>
    <cellStyle name="Trial 5 2 2 7 5" xfId="43690" xr:uid="{00000000-0005-0000-0000-0000BBAA0000}"/>
    <cellStyle name="Trial 5 2 2 7 6" xfId="43691" xr:uid="{00000000-0005-0000-0000-0000BCAA0000}"/>
    <cellStyle name="Trial 5 2 2 7 7" xfId="43692" xr:uid="{00000000-0005-0000-0000-0000BDAA0000}"/>
    <cellStyle name="Trial 5 2 2 8" xfId="43693" xr:uid="{00000000-0005-0000-0000-0000BEAA0000}"/>
    <cellStyle name="Trial 5 2 2 8 2" xfId="43694" xr:uid="{00000000-0005-0000-0000-0000BFAA0000}"/>
    <cellStyle name="Trial 5 2 2 8 3" xfId="43695" xr:uid="{00000000-0005-0000-0000-0000C0AA0000}"/>
    <cellStyle name="Trial 5 2 2 8 4" xfId="43696" xr:uid="{00000000-0005-0000-0000-0000C1AA0000}"/>
    <cellStyle name="Trial 5 2 2 8 5" xfId="43697" xr:uid="{00000000-0005-0000-0000-0000C2AA0000}"/>
    <cellStyle name="Trial 5 2 2 8 6" xfId="43698" xr:uid="{00000000-0005-0000-0000-0000C3AA0000}"/>
    <cellStyle name="Trial 5 2 2 8 7" xfId="43699" xr:uid="{00000000-0005-0000-0000-0000C4AA0000}"/>
    <cellStyle name="Trial 5 2 2 9" xfId="43700" xr:uid="{00000000-0005-0000-0000-0000C5AA0000}"/>
    <cellStyle name="Trial 5 2 2 9 2" xfId="43701" xr:uid="{00000000-0005-0000-0000-0000C6AA0000}"/>
    <cellStyle name="Trial 5 2 2 9 3" xfId="43702" xr:uid="{00000000-0005-0000-0000-0000C7AA0000}"/>
    <cellStyle name="Trial 5 2 2 9 4" xfId="43703" xr:uid="{00000000-0005-0000-0000-0000C8AA0000}"/>
    <cellStyle name="Trial 5 2 2 9 5" xfId="43704" xr:uid="{00000000-0005-0000-0000-0000C9AA0000}"/>
    <cellStyle name="Trial 5 2 2 9 6" xfId="43705" xr:uid="{00000000-0005-0000-0000-0000CAAA0000}"/>
    <cellStyle name="Trial 5 2 2 9 7" xfId="43706" xr:uid="{00000000-0005-0000-0000-0000CBAA0000}"/>
    <cellStyle name="Trial 5 2 20" xfId="43707" xr:uid="{00000000-0005-0000-0000-0000CCAA0000}"/>
    <cellStyle name="Trial 5 2 21" xfId="43708" xr:uid="{00000000-0005-0000-0000-0000CDAA0000}"/>
    <cellStyle name="Trial 5 2 22" xfId="43709" xr:uid="{00000000-0005-0000-0000-0000CEAA0000}"/>
    <cellStyle name="Trial 5 2 23" xfId="43710" xr:uid="{00000000-0005-0000-0000-0000CFAA0000}"/>
    <cellStyle name="Trial 5 2 24" xfId="43711" xr:uid="{00000000-0005-0000-0000-0000D0AA0000}"/>
    <cellStyle name="Trial 5 2 3" xfId="43712" xr:uid="{00000000-0005-0000-0000-0000D1AA0000}"/>
    <cellStyle name="Trial 5 2 3 10" xfId="43713" xr:uid="{00000000-0005-0000-0000-0000D2AA0000}"/>
    <cellStyle name="Trial 5 2 3 10 2" xfId="43714" xr:uid="{00000000-0005-0000-0000-0000D3AA0000}"/>
    <cellStyle name="Trial 5 2 3 10 3" xfId="43715" xr:uid="{00000000-0005-0000-0000-0000D4AA0000}"/>
    <cellStyle name="Trial 5 2 3 10 4" xfId="43716" xr:uid="{00000000-0005-0000-0000-0000D5AA0000}"/>
    <cellStyle name="Trial 5 2 3 10 5" xfId="43717" xr:uid="{00000000-0005-0000-0000-0000D6AA0000}"/>
    <cellStyle name="Trial 5 2 3 10 6" xfId="43718" xr:uid="{00000000-0005-0000-0000-0000D7AA0000}"/>
    <cellStyle name="Trial 5 2 3 10 7" xfId="43719" xr:uid="{00000000-0005-0000-0000-0000D8AA0000}"/>
    <cellStyle name="Trial 5 2 3 11" xfId="43720" xr:uid="{00000000-0005-0000-0000-0000D9AA0000}"/>
    <cellStyle name="Trial 5 2 3 12" xfId="43721" xr:uid="{00000000-0005-0000-0000-0000DAAA0000}"/>
    <cellStyle name="Trial 5 2 3 13" xfId="43722" xr:uid="{00000000-0005-0000-0000-0000DBAA0000}"/>
    <cellStyle name="Trial 5 2 3 14" xfId="43723" xr:uid="{00000000-0005-0000-0000-0000DCAA0000}"/>
    <cellStyle name="Trial 5 2 3 15" xfId="43724" xr:uid="{00000000-0005-0000-0000-0000DDAA0000}"/>
    <cellStyle name="Trial 5 2 3 16" xfId="43725" xr:uid="{00000000-0005-0000-0000-0000DEAA0000}"/>
    <cellStyle name="Trial 5 2 3 17" xfId="43726" xr:uid="{00000000-0005-0000-0000-0000DFAA0000}"/>
    <cellStyle name="Trial 5 2 3 2" xfId="43727" xr:uid="{00000000-0005-0000-0000-0000E0AA0000}"/>
    <cellStyle name="Trial 5 2 3 2 2" xfId="43728" xr:uid="{00000000-0005-0000-0000-0000E1AA0000}"/>
    <cellStyle name="Trial 5 2 3 2 2 2" xfId="43729" xr:uid="{00000000-0005-0000-0000-0000E2AA0000}"/>
    <cellStyle name="Trial 5 2 3 2 2 3" xfId="43730" xr:uid="{00000000-0005-0000-0000-0000E3AA0000}"/>
    <cellStyle name="Trial 5 2 3 2 2 4" xfId="43731" xr:uid="{00000000-0005-0000-0000-0000E4AA0000}"/>
    <cellStyle name="Trial 5 2 3 2 2 5" xfId="43732" xr:uid="{00000000-0005-0000-0000-0000E5AA0000}"/>
    <cellStyle name="Trial 5 2 3 2 2 6" xfId="43733" xr:uid="{00000000-0005-0000-0000-0000E6AA0000}"/>
    <cellStyle name="Trial 5 2 3 2 3" xfId="43734" xr:uid="{00000000-0005-0000-0000-0000E7AA0000}"/>
    <cellStyle name="Trial 5 2 3 2 3 2" xfId="43735" xr:uid="{00000000-0005-0000-0000-0000E8AA0000}"/>
    <cellStyle name="Trial 5 2 3 2 3 3" xfId="43736" xr:uid="{00000000-0005-0000-0000-0000E9AA0000}"/>
    <cellStyle name="Trial 5 2 3 2 3 4" xfId="43737" xr:uid="{00000000-0005-0000-0000-0000EAAA0000}"/>
    <cellStyle name="Trial 5 2 3 2 3 5" xfId="43738" xr:uid="{00000000-0005-0000-0000-0000EBAA0000}"/>
    <cellStyle name="Trial 5 2 3 2 3 6" xfId="43739" xr:uid="{00000000-0005-0000-0000-0000ECAA0000}"/>
    <cellStyle name="Trial 5 2 3 2 4" xfId="43740" xr:uid="{00000000-0005-0000-0000-0000EDAA0000}"/>
    <cellStyle name="Trial 5 2 3 2 5" xfId="43741" xr:uid="{00000000-0005-0000-0000-0000EEAA0000}"/>
    <cellStyle name="Trial 5 2 3 2 6" xfId="43742" xr:uid="{00000000-0005-0000-0000-0000EFAA0000}"/>
    <cellStyle name="Trial 5 2 3 2 7" xfId="43743" xr:uid="{00000000-0005-0000-0000-0000F0AA0000}"/>
    <cellStyle name="Trial 5 2 3 2 8" xfId="43744" xr:uid="{00000000-0005-0000-0000-0000F1AA0000}"/>
    <cellStyle name="Trial 5 2 3 2 9" xfId="43745" xr:uid="{00000000-0005-0000-0000-0000F2AA0000}"/>
    <cellStyle name="Trial 5 2 3 3" xfId="43746" xr:uid="{00000000-0005-0000-0000-0000F3AA0000}"/>
    <cellStyle name="Trial 5 2 3 3 2" xfId="43747" xr:uid="{00000000-0005-0000-0000-0000F4AA0000}"/>
    <cellStyle name="Trial 5 2 3 3 3" xfId="43748" xr:uid="{00000000-0005-0000-0000-0000F5AA0000}"/>
    <cellStyle name="Trial 5 2 3 3 4" xfId="43749" xr:uid="{00000000-0005-0000-0000-0000F6AA0000}"/>
    <cellStyle name="Trial 5 2 3 3 5" xfId="43750" xr:uid="{00000000-0005-0000-0000-0000F7AA0000}"/>
    <cellStyle name="Trial 5 2 3 3 6" xfId="43751" xr:uid="{00000000-0005-0000-0000-0000F8AA0000}"/>
    <cellStyle name="Trial 5 2 3 3 7" xfId="43752" xr:uid="{00000000-0005-0000-0000-0000F9AA0000}"/>
    <cellStyle name="Trial 5 2 3 3 8" xfId="43753" xr:uid="{00000000-0005-0000-0000-0000FAAA0000}"/>
    <cellStyle name="Trial 5 2 3 4" xfId="43754" xr:uid="{00000000-0005-0000-0000-0000FBAA0000}"/>
    <cellStyle name="Trial 5 2 3 4 2" xfId="43755" xr:uid="{00000000-0005-0000-0000-0000FCAA0000}"/>
    <cellStyle name="Trial 5 2 3 4 3" xfId="43756" xr:uid="{00000000-0005-0000-0000-0000FDAA0000}"/>
    <cellStyle name="Trial 5 2 3 4 4" xfId="43757" xr:uid="{00000000-0005-0000-0000-0000FEAA0000}"/>
    <cellStyle name="Trial 5 2 3 4 5" xfId="43758" xr:uid="{00000000-0005-0000-0000-0000FFAA0000}"/>
    <cellStyle name="Trial 5 2 3 4 6" xfId="43759" xr:uid="{00000000-0005-0000-0000-000000AB0000}"/>
    <cellStyle name="Trial 5 2 3 4 7" xfId="43760" xr:uid="{00000000-0005-0000-0000-000001AB0000}"/>
    <cellStyle name="Trial 5 2 3 4 8" xfId="43761" xr:uid="{00000000-0005-0000-0000-000002AB0000}"/>
    <cellStyle name="Trial 5 2 3 5" xfId="43762" xr:uid="{00000000-0005-0000-0000-000003AB0000}"/>
    <cellStyle name="Trial 5 2 3 5 2" xfId="43763" xr:uid="{00000000-0005-0000-0000-000004AB0000}"/>
    <cellStyle name="Trial 5 2 3 5 3" xfId="43764" xr:uid="{00000000-0005-0000-0000-000005AB0000}"/>
    <cellStyle name="Trial 5 2 3 5 4" xfId="43765" xr:uid="{00000000-0005-0000-0000-000006AB0000}"/>
    <cellStyle name="Trial 5 2 3 5 5" xfId="43766" xr:uid="{00000000-0005-0000-0000-000007AB0000}"/>
    <cellStyle name="Trial 5 2 3 5 6" xfId="43767" xr:uid="{00000000-0005-0000-0000-000008AB0000}"/>
    <cellStyle name="Trial 5 2 3 5 7" xfId="43768" xr:uid="{00000000-0005-0000-0000-000009AB0000}"/>
    <cellStyle name="Trial 5 2 3 5 8" xfId="43769" xr:uid="{00000000-0005-0000-0000-00000AAB0000}"/>
    <cellStyle name="Trial 5 2 3 6" xfId="43770" xr:uid="{00000000-0005-0000-0000-00000BAB0000}"/>
    <cellStyle name="Trial 5 2 3 6 2" xfId="43771" xr:uid="{00000000-0005-0000-0000-00000CAB0000}"/>
    <cellStyle name="Trial 5 2 3 6 3" xfId="43772" xr:uid="{00000000-0005-0000-0000-00000DAB0000}"/>
    <cellStyle name="Trial 5 2 3 6 4" xfId="43773" xr:uid="{00000000-0005-0000-0000-00000EAB0000}"/>
    <cellStyle name="Trial 5 2 3 6 5" xfId="43774" xr:uid="{00000000-0005-0000-0000-00000FAB0000}"/>
    <cellStyle name="Trial 5 2 3 6 6" xfId="43775" xr:uid="{00000000-0005-0000-0000-000010AB0000}"/>
    <cellStyle name="Trial 5 2 3 6 7" xfId="43776" xr:uid="{00000000-0005-0000-0000-000011AB0000}"/>
    <cellStyle name="Trial 5 2 3 7" xfId="43777" xr:uid="{00000000-0005-0000-0000-000012AB0000}"/>
    <cellStyle name="Trial 5 2 3 7 2" xfId="43778" xr:uid="{00000000-0005-0000-0000-000013AB0000}"/>
    <cellStyle name="Trial 5 2 3 7 3" xfId="43779" xr:uid="{00000000-0005-0000-0000-000014AB0000}"/>
    <cellStyle name="Trial 5 2 3 7 4" xfId="43780" xr:uid="{00000000-0005-0000-0000-000015AB0000}"/>
    <cellStyle name="Trial 5 2 3 7 5" xfId="43781" xr:uid="{00000000-0005-0000-0000-000016AB0000}"/>
    <cellStyle name="Trial 5 2 3 7 6" xfId="43782" xr:uid="{00000000-0005-0000-0000-000017AB0000}"/>
    <cellStyle name="Trial 5 2 3 7 7" xfId="43783" xr:uid="{00000000-0005-0000-0000-000018AB0000}"/>
    <cellStyle name="Trial 5 2 3 8" xfId="43784" xr:uid="{00000000-0005-0000-0000-000019AB0000}"/>
    <cellStyle name="Trial 5 2 3 8 2" xfId="43785" xr:uid="{00000000-0005-0000-0000-00001AAB0000}"/>
    <cellStyle name="Trial 5 2 3 8 3" xfId="43786" xr:uid="{00000000-0005-0000-0000-00001BAB0000}"/>
    <cellStyle name="Trial 5 2 3 8 4" xfId="43787" xr:uid="{00000000-0005-0000-0000-00001CAB0000}"/>
    <cellStyle name="Trial 5 2 3 8 5" xfId="43788" xr:uid="{00000000-0005-0000-0000-00001DAB0000}"/>
    <cellStyle name="Trial 5 2 3 8 6" xfId="43789" xr:uid="{00000000-0005-0000-0000-00001EAB0000}"/>
    <cellStyle name="Trial 5 2 3 8 7" xfId="43790" xr:uid="{00000000-0005-0000-0000-00001FAB0000}"/>
    <cellStyle name="Trial 5 2 3 9" xfId="43791" xr:uid="{00000000-0005-0000-0000-000020AB0000}"/>
    <cellStyle name="Trial 5 2 3 9 2" xfId="43792" xr:uid="{00000000-0005-0000-0000-000021AB0000}"/>
    <cellStyle name="Trial 5 2 3 9 3" xfId="43793" xr:uid="{00000000-0005-0000-0000-000022AB0000}"/>
    <cellStyle name="Trial 5 2 3 9 4" xfId="43794" xr:uid="{00000000-0005-0000-0000-000023AB0000}"/>
    <cellStyle name="Trial 5 2 3 9 5" xfId="43795" xr:uid="{00000000-0005-0000-0000-000024AB0000}"/>
    <cellStyle name="Trial 5 2 3 9 6" xfId="43796" xr:uid="{00000000-0005-0000-0000-000025AB0000}"/>
    <cellStyle name="Trial 5 2 3 9 7" xfId="43797" xr:uid="{00000000-0005-0000-0000-000026AB0000}"/>
    <cellStyle name="Trial 5 2 4" xfId="43798" xr:uid="{00000000-0005-0000-0000-000027AB0000}"/>
    <cellStyle name="Trial 5 2 4 10" xfId="43799" xr:uid="{00000000-0005-0000-0000-000028AB0000}"/>
    <cellStyle name="Trial 5 2 4 11" xfId="43800" xr:uid="{00000000-0005-0000-0000-000029AB0000}"/>
    <cellStyle name="Trial 5 2 4 12" xfId="43801" xr:uid="{00000000-0005-0000-0000-00002AAB0000}"/>
    <cellStyle name="Trial 5 2 4 13" xfId="43802" xr:uid="{00000000-0005-0000-0000-00002BAB0000}"/>
    <cellStyle name="Trial 5 2 4 14" xfId="43803" xr:uid="{00000000-0005-0000-0000-00002CAB0000}"/>
    <cellStyle name="Trial 5 2 4 2" xfId="43804" xr:uid="{00000000-0005-0000-0000-00002DAB0000}"/>
    <cellStyle name="Trial 5 2 4 2 2" xfId="43805" xr:uid="{00000000-0005-0000-0000-00002EAB0000}"/>
    <cellStyle name="Trial 5 2 4 2 2 2" xfId="43806" xr:uid="{00000000-0005-0000-0000-00002FAB0000}"/>
    <cellStyle name="Trial 5 2 4 2 2 3" xfId="43807" xr:uid="{00000000-0005-0000-0000-000030AB0000}"/>
    <cellStyle name="Trial 5 2 4 2 2 4" xfId="43808" xr:uid="{00000000-0005-0000-0000-000031AB0000}"/>
    <cellStyle name="Trial 5 2 4 2 2 5" xfId="43809" xr:uid="{00000000-0005-0000-0000-000032AB0000}"/>
    <cellStyle name="Trial 5 2 4 2 2 6" xfId="43810" xr:uid="{00000000-0005-0000-0000-000033AB0000}"/>
    <cellStyle name="Trial 5 2 4 2 3" xfId="43811" xr:uid="{00000000-0005-0000-0000-000034AB0000}"/>
    <cellStyle name="Trial 5 2 4 2 4" xfId="43812" xr:uid="{00000000-0005-0000-0000-000035AB0000}"/>
    <cellStyle name="Trial 5 2 4 2 5" xfId="43813" xr:uid="{00000000-0005-0000-0000-000036AB0000}"/>
    <cellStyle name="Trial 5 2 4 2 6" xfId="43814" xr:uid="{00000000-0005-0000-0000-000037AB0000}"/>
    <cellStyle name="Trial 5 2 4 2 7" xfId="43815" xr:uid="{00000000-0005-0000-0000-000038AB0000}"/>
    <cellStyle name="Trial 5 2 4 2 8" xfId="43816" xr:uid="{00000000-0005-0000-0000-000039AB0000}"/>
    <cellStyle name="Trial 5 2 4 3" xfId="43817" xr:uid="{00000000-0005-0000-0000-00003AAB0000}"/>
    <cellStyle name="Trial 5 2 4 3 2" xfId="43818" xr:uid="{00000000-0005-0000-0000-00003BAB0000}"/>
    <cellStyle name="Trial 5 2 4 3 3" xfId="43819" xr:uid="{00000000-0005-0000-0000-00003CAB0000}"/>
    <cellStyle name="Trial 5 2 4 3 4" xfId="43820" xr:uid="{00000000-0005-0000-0000-00003DAB0000}"/>
    <cellStyle name="Trial 5 2 4 3 5" xfId="43821" xr:uid="{00000000-0005-0000-0000-00003EAB0000}"/>
    <cellStyle name="Trial 5 2 4 3 6" xfId="43822" xr:uid="{00000000-0005-0000-0000-00003FAB0000}"/>
    <cellStyle name="Trial 5 2 4 3 7" xfId="43823" xr:uid="{00000000-0005-0000-0000-000040AB0000}"/>
    <cellStyle name="Trial 5 2 4 3 8" xfId="43824" xr:uid="{00000000-0005-0000-0000-000041AB0000}"/>
    <cellStyle name="Trial 5 2 4 4" xfId="43825" xr:uid="{00000000-0005-0000-0000-000042AB0000}"/>
    <cellStyle name="Trial 5 2 4 4 2" xfId="43826" xr:uid="{00000000-0005-0000-0000-000043AB0000}"/>
    <cellStyle name="Trial 5 2 4 4 3" xfId="43827" xr:uid="{00000000-0005-0000-0000-000044AB0000}"/>
    <cellStyle name="Trial 5 2 4 4 4" xfId="43828" xr:uid="{00000000-0005-0000-0000-000045AB0000}"/>
    <cellStyle name="Trial 5 2 4 4 5" xfId="43829" xr:uid="{00000000-0005-0000-0000-000046AB0000}"/>
    <cellStyle name="Trial 5 2 4 4 6" xfId="43830" xr:uid="{00000000-0005-0000-0000-000047AB0000}"/>
    <cellStyle name="Trial 5 2 4 4 7" xfId="43831" xr:uid="{00000000-0005-0000-0000-000048AB0000}"/>
    <cellStyle name="Trial 5 2 4 4 8" xfId="43832" xr:uid="{00000000-0005-0000-0000-000049AB0000}"/>
    <cellStyle name="Trial 5 2 4 5" xfId="43833" xr:uid="{00000000-0005-0000-0000-00004AAB0000}"/>
    <cellStyle name="Trial 5 2 4 5 2" xfId="43834" xr:uid="{00000000-0005-0000-0000-00004BAB0000}"/>
    <cellStyle name="Trial 5 2 4 5 3" xfId="43835" xr:uid="{00000000-0005-0000-0000-00004CAB0000}"/>
    <cellStyle name="Trial 5 2 4 5 4" xfId="43836" xr:uid="{00000000-0005-0000-0000-00004DAB0000}"/>
    <cellStyle name="Trial 5 2 4 5 5" xfId="43837" xr:uid="{00000000-0005-0000-0000-00004EAB0000}"/>
    <cellStyle name="Trial 5 2 4 5 6" xfId="43838" xr:uid="{00000000-0005-0000-0000-00004FAB0000}"/>
    <cellStyle name="Trial 5 2 4 5 7" xfId="43839" xr:uid="{00000000-0005-0000-0000-000050AB0000}"/>
    <cellStyle name="Trial 5 2 4 6" xfId="43840" xr:uid="{00000000-0005-0000-0000-000051AB0000}"/>
    <cellStyle name="Trial 5 2 4 6 2" xfId="43841" xr:uid="{00000000-0005-0000-0000-000052AB0000}"/>
    <cellStyle name="Trial 5 2 4 6 3" xfId="43842" xr:uid="{00000000-0005-0000-0000-000053AB0000}"/>
    <cellStyle name="Trial 5 2 4 6 4" xfId="43843" xr:uid="{00000000-0005-0000-0000-000054AB0000}"/>
    <cellStyle name="Trial 5 2 4 6 5" xfId="43844" xr:uid="{00000000-0005-0000-0000-000055AB0000}"/>
    <cellStyle name="Trial 5 2 4 6 6" xfId="43845" xr:uid="{00000000-0005-0000-0000-000056AB0000}"/>
    <cellStyle name="Trial 5 2 4 6 7" xfId="43846" xr:uid="{00000000-0005-0000-0000-000057AB0000}"/>
    <cellStyle name="Trial 5 2 4 7" xfId="43847" xr:uid="{00000000-0005-0000-0000-000058AB0000}"/>
    <cellStyle name="Trial 5 2 4 7 2" xfId="43848" xr:uid="{00000000-0005-0000-0000-000059AB0000}"/>
    <cellStyle name="Trial 5 2 4 7 3" xfId="43849" xr:uid="{00000000-0005-0000-0000-00005AAB0000}"/>
    <cellStyle name="Trial 5 2 4 7 4" xfId="43850" xr:uid="{00000000-0005-0000-0000-00005BAB0000}"/>
    <cellStyle name="Trial 5 2 4 7 5" xfId="43851" xr:uid="{00000000-0005-0000-0000-00005CAB0000}"/>
    <cellStyle name="Trial 5 2 4 7 6" xfId="43852" xr:uid="{00000000-0005-0000-0000-00005DAB0000}"/>
    <cellStyle name="Trial 5 2 4 7 7" xfId="43853" xr:uid="{00000000-0005-0000-0000-00005EAB0000}"/>
    <cellStyle name="Trial 5 2 4 8" xfId="43854" xr:uid="{00000000-0005-0000-0000-00005FAB0000}"/>
    <cellStyle name="Trial 5 2 4 9" xfId="43855" xr:uid="{00000000-0005-0000-0000-000060AB0000}"/>
    <cellStyle name="Trial 5 2 5" xfId="43856" xr:uid="{00000000-0005-0000-0000-000061AB0000}"/>
    <cellStyle name="Trial 5 2 5 10" xfId="43857" xr:uid="{00000000-0005-0000-0000-000062AB0000}"/>
    <cellStyle name="Trial 5 2 5 11" xfId="43858" xr:uid="{00000000-0005-0000-0000-000063AB0000}"/>
    <cellStyle name="Trial 5 2 5 2" xfId="43859" xr:uid="{00000000-0005-0000-0000-000064AB0000}"/>
    <cellStyle name="Trial 5 2 5 2 2" xfId="43860" xr:uid="{00000000-0005-0000-0000-000065AB0000}"/>
    <cellStyle name="Trial 5 2 5 2 2 2" xfId="43861" xr:uid="{00000000-0005-0000-0000-000066AB0000}"/>
    <cellStyle name="Trial 5 2 5 2 2 3" xfId="43862" xr:uid="{00000000-0005-0000-0000-000067AB0000}"/>
    <cellStyle name="Trial 5 2 5 2 2 4" xfId="43863" xr:uid="{00000000-0005-0000-0000-000068AB0000}"/>
    <cellStyle name="Trial 5 2 5 2 2 5" xfId="43864" xr:uid="{00000000-0005-0000-0000-000069AB0000}"/>
    <cellStyle name="Trial 5 2 5 2 2 6" xfId="43865" xr:uid="{00000000-0005-0000-0000-00006AAB0000}"/>
    <cellStyle name="Trial 5 2 5 2 3" xfId="43866" xr:uid="{00000000-0005-0000-0000-00006BAB0000}"/>
    <cellStyle name="Trial 5 2 5 2 4" xfId="43867" xr:uid="{00000000-0005-0000-0000-00006CAB0000}"/>
    <cellStyle name="Trial 5 2 5 2 5" xfId="43868" xr:uid="{00000000-0005-0000-0000-00006DAB0000}"/>
    <cellStyle name="Trial 5 2 5 2 6" xfId="43869" xr:uid="{00000000-0005-0000-0000-00006EAB0000}"/>
    <cellStyle name="Trial 5 2 5 2 7" xfId="43870" xr:uid="{00000000-0005-0000-0000-00006FAB0000}"/>
    <cellStyle name="Trial 5 2 5 2 8" xfId="43871" xr:uid="{00000000-0005-0000-0000-000070AB0000}"/>
    <cellStyle name="Trial 5 2 5 3" xfId="43872" xr:uid="{00000000-0005-0000-0000-000071AB0000}"/>
    <cellStyle name="Trial 5 2 5 3 2" xfId="43873" xr:uid="{00000000-0005-0000-0000-000072AB0000}"/>
    <cellStyle name="Trial 5 2 5 3 3" xfId="43874" xr:uid="{00000000-0005-0000-0000-000073AB0000}"/>
    <cellStyle name="Trial 5 2 5 3 4" xfId="43875" xr:uid="{00000000-0005-0000-0000-000074AB0000}"/>
    <cellStyle name="Trial 5 2 5 3 5" xfId="43876" xr:uid="{00000000-0005-0000-0000-000075AB0000}"/>
    <cellStyle name="Trial 5 2 5 3 6" xfId="43877" xr:uid="{00000000-0005-0000-0000-000076AB0000}"/>
    <cellStyle name="Trial 5 2 5 3 7" xfId="43878" xr:uid="{00000000-0005-0000-0000-000077AB0000}"/>
    <cellStyle name="Trial 5 2 5 3 8" xfId="43879" xr:uid="{00000000-0005-0000-0000-000078AB0000}"/>
    <cellStyle name="Trial 5 2 5 4" xfId="43880" xr:uid="{00000000-0005-0000-0000-000079AB0000}"/>
    <cellStyle name="Trial 5 2 5 4 2" xfId="43881" xr:uid="{00000000-0005-0000-0000-00007AAB0000}"/>
    <cellStyle name="Trial 5 2 5 4 3" xfId="43882" xr:uid="{00000000-0005-0000-0000-00007BAB0000}"/>
    <cellStyle name="Trial 5 2 5 4 4" xfId="43883" xr:uid="{00000000-0005-0000-0000-00007CAB0000}"/>
    <cellStyle name="Trial 5 2 5 4 5" xfId="43884" xr:uid="{00000000-0005-0000-0000-00007DAB0000}"/>
    <cellStyle name="Trial 5 2 5 4 6" xfId="43885" xr:uid="{00000000-0005-0000-0000-00007EAB0000}"/>
    <cellStyle name="Trial 5 2 5 5" xfId="43886" xr:uid="{00000000-0005-0000-0000-00007FAB0000}"/>
    <cellStyle name="Trial 5 2 5 6" xfId="43887" xr:uid="{00000000-0005-0000-0000-000080AB0000}"/>
    <cellStyle name="Trial 5 2 5 7" xfId="43888" xr:uid="{00000000-0005-0000-0000-000081AB0000}"/>
    <cellStyle name="Trial 5 2 5 8" xfId="43889" xr:uid="{00000000-0005-0000-0000-000082AB0000}"/>
    <cellStyle name="Trial 5 2 5 9" xfId="43890" xr:uid="{00000000-0005-0000-0000-000083AB0000}"/>
    <cellStyle name="Trial 5 2 6" xfId="43891" xr:uid="{00000000-0005-0000-0000-000084AB0000}"/>
    <cellStyle name="Trial 5 2 6 10" xfId="43892" xr:uid="{00000000-0005-0000-0000-000085AB0000}"/>
    <cellStyle name="Trial 5 2 6 11" xfId="43893" xr:uid="{00000000-0005-0000-0000-000086AB0000}"/>
    <cellStyle name="Trial 5 2 6 2" xfId="43894" xr:uid="{00000000-0005-0000-0000-000087AB0000}"/>
    <cellStyle name="Trial 5 2 6 2 2" xfId="43895" xr:uid="{00000000-0005-0000-0000-000088AB0000}"/>
    <cellStyle name="Trial 5 2 6 2 2 2" xfId="43896" xr:uid="{00000000-0005-0000-0000-000089AB0000}"/>
    <cellStyle name="Trial 5 2 6 2 2 3" xfId="43897" xr:uid="{00000000-0005-0000-0000-00008AAB0000}"/>
    <cellStyle name="Trial 5 2 6 2 2 4" xfId="43898" xr:uid="{00000000-0005-0000-0000-00008BAB0000}"/>
    <cellStyle name="Trial 5 2 6 2 2 5" xfId="43899" xr:uid="{00000000-0005-0000-0000-00008CAB0000}"/>
    <cellStyle name="Trial 5 2 6 2 2 6" xfId="43900" xr:uid="{00000000-0005-0000-0000-00008DAB0000}"/>
    <cellStyle name="Trial 5 2 6 2 3" xfId="43901" xr:uid="{00000000-0005-0000-0000-00008EAB0000}"/>
    <cellStyle name="Trial 5 2 6 2 4" xfId="43902" xr:uid="{00000000-0005-0000-0000-00008FAB0000}"/>
    <cellStyle name="Trial 5 2 6 2 5" xfId="43903" xr:uid="{00000000-0005-0000-0000-000090AB0000}"/>
    <cellStyle name="Trial 5 2 6 2 6" xfId="43904" xr:uid="{00000000-0005-0000-0000-000091AB0000}"/>
    <cellStyle name="Trial 5 2 6 2 7" xfId="43905" xr:uid="{00000000-0005-0000-0000-000092AB0000}"/>
    <cellStyle name="Trial 5 2 6 2 8" xfId="43906" xr:uid="{00000000-0005-0000-0000-000093AB0000}"/>
    <cellStyle name="Trial 5 2 6 3" xfId="43907" xr:uid="{00000000-0005-0000-0000-000094AB0000}"/>
    <cellStyle name="Trial 5 2 6 3 2" xfId="43908" xr:uid="{00000000-0005-0000-0000-000095AB0000}"/>
    <cellStyle name="Trial 5 2 6 3 3" xfId="43909" xr:uid="{00000000-0005-0000-0000-000096AB0000}"/>
    <cellStyle name="Trial 5 2 6 3 4" xfId="43910" xr:uid="{00000000-0005-0000-0000-000097AB0000}"/>
    <cellStyle name="Trial 5 2 6 3 5" xfId="43911" xr:uid="{00000000-0005-0000-0000-000098AB0000}"/>
    <cellStyle name="Trial 5 2 6 3 6" xfId="43912" xr:uid="{00000000-0005-0000-0000-000099AB0000}"/>
    <cellStyle name="Trial 5 2 6 3 7" xfId="43913" xr:uid="{00000000-0005-0000-0000-00009AAB0000}"/>
    <cellStyle name="Trial 5 2 6 3 8" xfId="43914" xr:uid="{00000000-0005-0000-0000-00009BAB0000}"/>
    <cellStyle name="Trial 5 2 6 4" xfId="43915" xr:uid="{00000000-0005-0000-0000-00009CAB0000}"/>
    <cellStyle name="Trial 5 2 6 4 2" xfId="43916" xr:uid="{00000000-0005-0000-0000-00009DAB0000}"/>
    <cellStyle name="Trial 5 2 6 4 3" xfId="43917" xr:uid="{00000000-0005-0000-0000-00009EAB0000}"/>
    <cellStyle name="Trial 5 2 6 4 4" xfId="43918" xr:uid="{00000000-0005-0000-0000-00009FAB0000}"/>
    <cellStyle name="Trial 5 2 6 4 5" xfId="43919" xr:uid="{00000000-0005-0000-0000-0000A0AB0000}"/>
    <cellStyle name="Trial 5 2 6 4 6" xfId="43920" xr:uid="{00000000-0005-0000-0000-0000A1AB0000}"/>
    <cellStyle name="Trial 5 2 6 5" xfId="43921" xr:uid="{00000000-0005-0000-0000-0000A2AB0000}"/>
    <cellStyle name="Trial 5 2 6 6" xfId="43922" xr:uid="{00000000-0005-0000-0000-0000A3AB0000}"/>
    <cellStyle name="Trial 5 2 6 7" xfId="43923" xr:uid="{00000000-0005-0000-0000-0000A4AB0000}"/>
    <cellStyle name="Trial 5 2 6 8" xfId="43924" xr:uid="{00000000-0005-0000-0000-0000A5AB0000}"/>
    <cellStyle name="Trial 5 2 6 9" xfId="43925" xr:uid="{00000000-0005-0000-0000-0000A6AB0000}"/>
    <cellStyle name="Trial 5 2 7" xfId="43926" xr:uid="{00000000-0005-0000-0000-0000A7AB0000}"/>
    <cellStyle name="Trial 5 2 7 10" xfId="43927" xr:uid="{00000000-0005-0000-0000-0000A8AB0000}"/>
    <cellStyle name="Trial 5 2 7 11" xfId="43928" xr:uid="{00000000-0005-0000-0000-0000A9AB0000}"/>
    <cellStyle name="Trial 5 2 7 2" xfId="43929" xr:uid="{00000000-0005-0000-0000-0000AAAB0000}"/>
    <cellStyle name="Trial 5 2 7 2 2" xfId="43930" xr:uid="{00000000-0005-0000-0000-0000ABAB0000}"/>
    <cellStyle name="Trial 5 2 7 2 3" xfId="43931" xr:uid="{00000000-0005-0000-0000-0000ACAB0000}"/>
    <cellStyle name="Trial 5 2 7 2 4" xfId="43932" xr:uid="{00000000-0005-0000-0000-0000ADAB0000}"/>
    <cellStyle name="Trial 5 2 7 2 5" xfId="43933" xr:uid="{00000000-0005-0000-0000-0000AEAB0000}"/>
    <cellStyle name="Trial 5 2 7 2 6" xfId="43934" xr:uid="{00000000-0005-0000-0000-0000AFAB0000}"/>
    <cellStyle name="Trial 5 2 7 2 7" xfId="43935" xr:uid="{00000000-0005-0000-0000-0000B0AB0000}"/>
    <cellStyle name="Trial 5 2 7 2 8" xfId="43936" xr:uid="{00000000-0005-0000-0000-0000B1AB0000}"/>
    <cellStyle name="Trial 5 2 7 3" xfId="43937" xr:uid="{00000000-0005-0000-0000-0000B2AB0000}"/>
    <cellStyle name="Trial 5 2 7 3 2" xfId="43938" xr:uid="{00000000-0005-0000-0000-0000B3AB0000}"/>
    <cellStyle name="Trial 5 2 7 3 3" xfId="43939" xr:uid="{00000000-0005-0000-0000-0000B4AB0000}"/>
    <cellStyle name="Trial 5 2 7 3 4" xfId="43940" xr:uid="{00000000-0005-0000-0000-0000B5AB0000}"/>
    <cellStyle name="Trial 5 2 7 3 5" xfId="43941" xr:uid="{00000000-0005-0000-0000-0000B6AB0000}"/>
    <cellStyle name="Trial 5 2 7 3 6" xfId="43942" xr:uid="{00000000-0005-0000-0000-0000B7AB0000}"/>
    <cellStyle name="Trial 5 2 7 3 7" xfId="43943" xr:uid="{00000000-0005-0000-0000-0000B8AB0000}"/>
    <cellStyle name="Trial 5 2 7 3 8" xfId="43944" xr:uid="{00000000-0005-0000-0000-0000B9AB0000}"/>
    <cellStyle name="Trial 5 2 7 4" xfId="43945" xr:uid="{00000000-0005-0000-0000-0000BAAB0000}"/>
    <cellStyle name="Trial 5 2 7 5" xfId="43946" xr:uid="{00000000-0005-0000-0000-0000BBAB0000}"/>
    <cellStyle name="Trial 5 2 7 6" xfId="43947" xr:uid="{00000000-0005-0000-0000-0000BCAB0000}"/>
    <cellStyle name="Trial 5 2 7 7" xfId="43948" xr:uid="{00000000-0005-0000-0000-0000BDAB0000}"/>
    <cellStyle name="Trial 5 2 7 8" xfId="43949" xr:uid="{00000000-0005-0000-0000-0000BEAB0000}"/>
    <cellStyle name="Trial 5 2 7 9" xfId="43950" xr:uid="{00000000-0005-0000-0000-0000BFAB0000}"/>
    <cellStyle name="Trial 5 2 8" xfId="43951" xr:uid="{00000000-0005-0000-0000-0000C0AB0000}"/>
    <cellStyle name="Trial 5 2 8 10" xfId="43952" xr:uid="{00000000-0005-0000-0000-0000C1AB0000}"/>
    <cellStyle name="Trial 5 2 8 2" xfId="43953" xr:uid="{00000000-0005-0000-0000-0000C2AB0000}"/>
    <cellStyle name="Trial 5 2 8 2 2" xfId="43954" xr:uid="{00000000-0005-0000-0000-0000C3AB0000}"/>
    <cellStyle name="Trial 5 2 8 2 3" xfId="43955" xr:uid="{00000000-0005-0000-0000-0000C4AB0000}"/>
    <cellStyle name="Trial 5 2 8 2 4" xfId="43956" xr:uid="{00000000-0005-0000-0000-0000C5AB0000}"/>
    <cellStyle name="Trial 5 2 8 2 5" xfId="43957" xr:uid="{00000000-0005-0000-0000-0000C6AB0000}"/>
    <cellStyle name="Trial 5 2 8 2 6" xfId="43958" xr:uid="{00000000-0005-0000-0000-0000C7AB0000}"/>
    <cellStyle name="Trial 5 2 8 2 7" xfId="43959" xr:uid="{00000000-0005-0000-0000-0000C8AB0000}"/>
    <cellStyle name="Trial 5 2 8 2 8" xfId="43960" xr:uid="{00000000-0005-0000-0000-0000C9AB0000}"/>
    <cellStyle name="Trial 5 2 8 3" xfId="43961" xr:uid="{00000000-0005-0000-0000-0000CAAB0000}"/>
    <cellStyle name="Trial 5 2 8 3 2" xfId="43962" xr:uid="{00000000-0005-0000-0000-0000CBAB0000}"/>
    <cellStyle name="Trial 5 2 8 3 3" xfId="43963" xr:uid="{00000000-0005-0000-0000-0000CCAB0000}"/>
    <cellStyle name="Trial 5 2 8 3 4" xfId="43964" xr:uid="{00000000-0005-0000-0000-0000CDAB0000}"/>
    <cellStyle name="Trial 5 2 8 3 5" xfId="43965" xr:uid="{00000000-0005-0000-0000-0000CEAB0000}"/>
    <cellStyle name="Trial 5 2 8 3 6" xfId="43966" xr:uid="{00000000-0005-0000-0000-0000CFAB0000}"/>
    <cellStyle name="Trial 5 2 8 4" xfId="43967" xr:uid="{00000000-0005-0000-0000-0000D0AB0000}"/>
    <cellStyle name="Trial 5 2 8 5" xfId="43968" xr:uid="{00000000-0005-0000-0000-0000D1AB0000}"/>
    <cellStyle name="Trial 5 2 8 6" xfId="43969" xr:uid="{00000000-0005-0000-0000-0000D2AB0000}"/>
    <cellStyle name="Trial 5 2 8 7" xfId="43970" xr:uid="{00000000-0005-0000-0000-0000D3AB0000}"/>
    <cellStyle name="Trial 5 2 8 8" xfId="43971" xr:uid="{00000000-0005-0000-0000-0000D4AB0000}"/>
    <cellStyle name="Trial 5 2 8 9" xfId="43972" xr:uid="{00000000-0005-0000-0000-0000D5AB0000}"/>
    <cellStyle name="Trial 5 2 9" xfId="43973" xr:uid="{00000000-0005-0000-0000-0000D6AB0000}"/>
    <cellStyle name="Trial 5 2 9 10" xfId="43974" xr:uid="{00000000-0005-0000-0000-0000D7AB0000}"/>
    <cellStyle name="Trial 5 2 9 2" xfId="43975" xr:uid="{00000000-0005-0000-0000-0000D8AB0000}"/>
    <cellStyle name="Trial 5 2 9 2 2" xfId="43976" xr:uid="{00000000-0005-0000-0000-0000D9AB0000}"/>
    <cellStyle name="Trial 5 2 9 2 3" xfId="43977" xr:uid="{00000000-0005-0000-0000-0000DAAB0000}"/>
    <cellStyle name="Trial 5 2 9 2 4" xfId="43978" xr:uid="{00000000-0005-0000-0000-0000DBAB0000}"/>
    <cellStyle name="Trial 5 2 9 2 5" xfId="43979" xr:uid="{00000000-0005-0000-0000-0000DCAB0000}"/>
    <cellStyle name="Trial 5 2 9 2 6" xfId="43980" xr:uid="{00000000-0005-0000-0000-0000DDAB0000}"/>
    <cellStyle name="Trial 5 2 9 3" xfId="43981" xr:uid="{00000000-0005-0000-0000-0000DEAB0000}"/>
    <cellStyle name="Trial 5 2 9 4" xfId="43982" xr:uid="{00000000-0005-0000-0000-0000DFAB0000}"/>
    <cellStyle name="Trial 5 2 9 5" xfId="43983" xr:uid="{00000000-0005-0000-0000-0000E0AB0000}"/>
    <cellStyle name="Trial 5 2 9 6" xfId="43984" xr:uid="{00000000-0005-0000-0000-0000E1AB0000}"/>
    <cellStyle name="Trial 5 2 9 7" xfId="43985" xr:uid="{00000000-0005-0000-0000-0000E2AB0000}"/>
    <cellStyle name="Trial 5 2 9 8" xfId="43986" xr:uid="{00000000-0005-0000-0000-0000E3AB0000}"/>
    <cellStyle name="Trial 5 2 9 9" xfId="43987" xr:uid="{00000000-0005-0000-0000-0000E4AB0000}"/>
    <cellStyle name="Trial 5 20" xfId="43988" xr:uid="{00000000-0005-0000-0000-0000E5AB0000}"/>
    <cellStyle name="Trial 5 20 10" xfId="43989" xr:uid="{00000000-0005-0000-0000-0000E6AB0000}"/>
    <cellStyle name="Trial 5 20 11" xfId="43990" xr:uid="{00000000-0005-0000-0000-0000E7AB0000}"/>
    <cellStyle name="Trial 5 20 2" xfId="43991" xr:uid="{00000000-0005-0000-0000-0000E8AB0000}"/>
    <cellStyle name="Trial 5 20 2 2" xfId="43992" xr:uid="{00000000-0005-0000-0000-0000E9AB0000}"/>
    <cellStyle name="Trial 5 20 2 3" xfId="43993" xr:uid="{00000000-0005-0000-0000-0000EAAB0000}"/>
    <cellStyle name="Trial 5 20 2 4" xfId="43994" xr:uid="{00000000-0005-0000-0000-0000EBAB0000}"/>
    <cellStyle name="Trial 5 20 2 5" xfId="43995" xr:uid="{00000000-0005-0000-0000-0000ECAB0000}"/>
    <cellStyle name="Trial 5 20 2 6" xfId="43996" xr:uid="{00000000-0005-0000-0000-0000EDAB0000}"/>
    <cellStyle name="Trial 5 20 2 7" xfId="43997" xr:uid="{00000000-0005-0000-0000-0000EEAB0000}"/>
    <cellStyle name="Trial 5 20 2 8" xfId="43998" xr:uid="{00000000-0005-0000-0000-0000EFAB0000}"/>
    <cellStyle name="Trial 5 20 3" xfId="43999" xr:uid="{00000000-0005-0000-0000-0000F0AB0000}"/>
    <cellStyle name="Trial 5 20 3 2" xfId="44000" xr:uid="{00000000-0005-0000-0000-0000F1AB0000}"/>
    <cellStyle name="Trial 5 20 3 3" xfId="44001" xr:uid="{00000000-0005-0000-0000-0000F2AB0000}"/>
    <cellStyle name="Trial 5 20 3 4" xfId="44002" xr:uid="{00000000-0005-0000-0000-0000F3AB0000}"/>
    <cellStyle name="Trial 5 20 3 5" xfId="44003" xr:uid="{00000000-0005-0000-0000-0000F4AB0000}"/>
    <cellStyle name="Trial 5 20 3 6" xfId="44004" xr:uid="{00000000-0005-0000-0000-0000F5AB0000}"/>
    <cellStyle name="Trial 5 20 3 7" xfId="44005" xr:uid="{00000000-0005-0000-0000-0000F6AB0000}"/>
    <cellStyle name="Trial 5 20 3 8" xfId="44006" xr:uid="{00000000-0005-0000-0000-0000F7AB0000}"/>
    <cellStyle name="Trial 5 20 4" xfId="44007" xr:uid="{00000000-0005-0000-0000-0000F8AB0000}"/>
    <cellStyle name="Trial 5 20 5" xfId="44008" xr:uid="{00000000-0005-0000-0000-0000F9AB0000}"/>
    <cellStyle name="Trial 5 20 6" xfId="44009" xr:uid="{00000000-0005-0000-0000-0000FAAB0000}"/>
    <cellStyle name="Trial 5 20 7" xfId="44010" xr:uid="{00000000-0005-0000-0000-0000FBAB0000}"/>
    <cellStyle name="Trial 5 20 8" xfId="44011" xr:uid="{00000000-0005-0000-0000-0000FCAB0000}"/>
    <cellStyle name="Trial 5 20 9" xfId="44012" xr:uid="{00000000-0005-0000-0000-0000FDAB0000}"/>
    <cellStyle name="Trial 5 21" xfId="44013" xr:uid="{00000000-0005-0000-0000-0000FEAB0000}"/>
    <cellStyle name="Trial 5 21 10" xfId="44014" xr:uid="{00000000-0005-0000-0000-0000FFAB0000}"/>
    <cellStyle name="Trial 5 21 11" xfId="44015" xr:uid="{00000000-0005-0000-0000-000000AC0000}"/>
    <cellStyle name="Trial 5 21 2" xfId="44016" xr:uid="{00000000-0005-0000-0000-000001AC0000}"/>
    <cellStyle name="Trial 5 21 2 2" xfId="44017" xr:uid="{00000000-0005-0000-0000-000002AC0000}"/>
    <cellStyle name="Trial 5 21 2 3" xfId="44018" xr:uid="{00000000-0005-0000-0000-000003AC0000}"/>
    <cellStyle name="Trial 5 21 2 4" xfId="44019" xr:uid="{00000000-0005-0000-0000-000004AC0000}"/>
    <cellStyle name="Trial 5 21 2 5" xfId="44020" xr:uid="{00000000-0005-0000-0000-000005AC0000}"/>
    <cellStyle name="Trial 5 21 2 6" xfId="44021" xr:uid="{00000000-0005-0000-0000-000006AC0000}"/>
    <cellStyle name="Trial 5 21 2 7" xfId="44022" xr:uid="{00000000-0005-0000-0000-000007AC0000}"/>
    <cellStyle name="Trial 5 21 2 8" xfId="44023" xr:uid="{00000000-0005-0000-0000-000008AC0000}"/>
    <cellStyle name="Trial 5 21 3" xfId="44024" xr:uid="{00000000-0005-0000-0000-000009AC0000}"/>
    <cellStyle name="Trial 5 21 3 2" xfId="44025" xr:uid="{00000000-0005-0000-0000-00000AAC0000}"/>
    <cellStyle name="Trial 5 21 3 3" xfId="44026" xr:uid="{00000000-0005-0000-0000-00000BAC0000}"/>
    <cellStyle name="Trial 5 21 3 4" xfId="44027" xr:uid="{00000000-0005-0000-0000-00000CAC0000}"/>
    <cellStyle name="Trial 5 21 3 5" xfId="44028" xr:uid="{00000000-0005-0000-0000-00000DAC0000}"/>
    <cellStyle name="Trial 5 21 3 6" xfId="44029" xr:uid="{00000000-0005-0000-0000-00000EAC0000}"/>
    <cellStyle name="Trial 5 21 3 7" xfId="44030" xr:uid="{00000000-0005-0000-0000-00000FAC0000}"/>
    <cellStyle name="Trial 5 21 3 8" xfId="44031" xr:uid="{00000000-0005-0000-0000-000010AC0000}"/>
    <cellStyle name="Trial 5 21 4" xfId="44032" xr:uid="{00000000-0005-0000-0000-000011AC0000}"/>
    <cellStyle name="Trial 5 21 5" xfId="44033" xr:uid="{00000000-0005-0000-0000-000012AC0000}"/>
    <cellStyle name="Trial 5 21 6" xfId="44034" xr:uid="{00000000-0005-0000-0000-000013AC0000}"/>
    <cellStyle name="Trial 5 21 7" xfId="44035" xr:uid="{00000000-0005-0000-0000-000014AC0000}"/>
    <cellStyle name="Trial 5 21 8" xfId="44036" xr:uid="{00000000-0005-0000-0000-000015AC0000}"/>
    <cellStyle name="Trial 5 21 9" xfId="44037" xr:uid="{00000000-0005-0000-0000-000016AC0000}"/>
    <cellStyle name="Trial 5 22" xfId="44038" xr:uid="{00000000-0005-0000-0000-000017AC0000}"/>
    <cellStyle name="Trial 5 22 10" xfId="44039" xr:uid="{00000000-0005-0000-0000-000018AC0000}"/>
    <cellStyle name="Trial 5 22 11" xfId="44040" xr:uid="{00000000-0005-0000-0000-000019AC0000}"/>
    <cellStyle name="Trial 5 22 2" xfId="44041" xr:uid="{00000000-0005-0000-0000-00001AAC0000}"/>
    <cellStyle name="Trial 5 22 2 2" xfId="44042" xr:uid="{00000000-0005-0000-0000-00001BAC0000}"/>
    <cellStyle name="Trial 5 22 2 3" xfId="44043" xr:uid="{00000000-0005-0000-0000-00001CAC0000}"/>
    <cellStyle name="Trial 5 22 2 4" xfId="44044" xr:uid="{00000000-0005-0000-0000-00001DAC0000}"/>
    <cellStyle name="Trial 5 22 2 5" xfId="44045" xr:uid="{00000000-0005-0000-0000-00001EAC0000}"/>
    <cellStyle name="Trial 5 22 2 6" xfId="44046" xr:uid="{00000000-0005-0000-0000-00001FAC0000}"/>
    <cellStyle name="Trial 5 22 2 7" xfId="44047" xr:uid="{00000000-0005-0000-0000-000020AC0000}"/>
    <cellStyle name="Trial 5 22 2 8" xfId="44048" xr:uid="{00000000-0005-0000-0000-000021AC0000}"/>
    <cellStyle name="Trial 5 22 3" xfId="44049" xr:uid="{00000000-0005-0000-0000-000022AC0000}"/>
    <cellStyle name="Trial 5 22 3 2" xfId="44050" xr:uid="{00000000-0005-0000-0000-000023AC0000}"/>
    <cellStyle name="Trial 5 22 3 3" xfId="44051" xr:uid="{00000000-0005-0000-0000-000024AC0000}"/>
    <cellStyle name="Trial 5 22 3 4" xfId="44052" xr:uid="{00000000-0005-0000-0000-000025AC0000}"/>
    <cellStyle name="Trial 5 22 3 5" xfId="44053" xr:uid="{00000000-0005-0000-0000-000026AC0000}"/>
    <cellStyle name="Trial 5 22 3 6" xfId="44054" xr:uid="{00000000-0005-0000-0000-000027AC0000}"/>
    <cellStyle name="Trial 5 22 3 7" xfId="44055" xr:uid="{00000000-0005-0000-0000-000028AC0000}"/>
    <cellStyle name="Trial 5 22 3 8" xfId="44056" xr:uid="{00000000-0005-0000-0000-000029AC0000}"/>
    <cellStyle name="Trial 5 22 4" xfId="44057" xr:uid="{00000000-0005-0000-0000-00002AAC0000}"/>
    <cellStyle name="Trial 5 22 5" xfId="44058" xr:uid="{00000000-0005-0000-0000-00002BAC0000}"/>
    <cellStyle name="Trial 5 22 6" xfId="44059" xr:uid="{00000000-0005-0000-0000-00002CAC0000}"/>
    <cellStyle name="Trial 5 22 7" xfId="44060" xr:uid="{00000000-0005-0000-0000-00002DAC0000}"/>
    <cellStyle name="Trial 5 22 8" xfId="44061" xr:uid="{00000000-0005-0000-0000-00002EAC0000}"/>
    <cellStyle name="Trial 5 22 9" xfId="44062" xr:uid="{00000000-0005-0000-0000-00002FAC0000}"/>
    <cellStyle name="Trial 5 23" xfId="44063" xr:uid="{00000000-0005-0000-0000-000030AC0000}"/>
    <cellStyle name="Trial 5 23 10" xfId="44064" xr:uid="{00000000-0005-0000-0000-000031AC0000}"/>
    <cellStyle name="Trial 5 23 11" xfId="44065" xr:uid="{00000000-0005-0000-0000-000032AC0000}"/>
    <cellStyle name="Trial 5 23 2" xfId="44066" xr:uid="{00000000-0005-0000-0000-000033AC0000}"/>
    <cellStyle name="Trial 5 23 2 2" xfId="44067" xr:uid="{00000000-0005-0000-0000-000034AC0000}"/>
    <cellStyle name="Trial 5 23 2 3" xfId="44068" xr:uid="{00000000-0005-0000-0000-000035AC0000}"/>
    <cellStyle name="Trial 5 23 2 4" xfId="44069" xr:uid="{00000000-0005-0000-0000-000036AC0000}"/>
    <cellStyle name="Trial 5 23 2 5" xfId="44070" xr:uid="{00000000-0005-0000-0000-000037AC0000}"/>
    <cellStyle name="Trial 5 23 2 6" xfId="44071" xr:uid="{00000000-0005-0000-0000-000038AC0000}"/>
    <cellStyle name="Trial 5 23 2 7" xfId="44072" xr:uid="{00000000-0005-0000-0000-000039AC0000}"/>
    <cellStyle name="Trial 5 23 2 8" xfId="44073" xr:uid="{00000000-0005-0000-0000-00003AAC0000}"/>
    <cellStyle name="Trial 5 23 3" xfId="44074" xr:uid="{00000000-0005-0000-0000-00003BAC0000}"/>
    <cellStyle name="Trial 5 23 3 2" xfId="44075" xr:uid="{00000000-0005-0000-0000-00003CAC0000}"/>
    <cellStyle name="Trial 5 23 3 3" xfId="44076" xr:uid="{00000000-0005-0000-0000-00003DAC0000}"/>
    <cellStyle name="Trial 5 23 3 4" xfId="44077" xr:uid="{00000000-0005-0000-0000-00003EAC0000}"/>
    <cellStyle name="Trial 5 23 3 5" xfId="44078" xr:uid="{00000000-0005-0000-0000-00003FAC0000}"/>
    <cellStyle name="Trial 5 23 3 6" xfId="44079" xr:uid="{00000000-0005-0000-0000-000040AC0000}"/>
    <cellStyle name="Trial 5 23 3 7" xfId="44080" xr:uid="{00000000-0005-0000-0000-000041AC0000}"/>
    <cellStyle name="Trial 5 23 3 8" xfId="44081" xr:uid="{00000000-0005-0000-0000-000042AC0000}"/>
    <cellStyle name="Trial 5 23 4" xfId="44082" xr:uid="{00000000-0005-0000-0000-000043AC0000}"/>
    <cellStyle name="Trial 5 23 5" xfId="44083" xr:uid="{00000000-0005-0000-0000-000044AC0000}"/>
    <cellStyle name="Trial 5 23 6" xfId="44084" xr:uid="{00000000-0005-0000-0000-000045AC0000}"/>
    <cellStyle name="Trial 5 23 7" xfId="44085" xr:uid="{00000000-0005-0000-0000-000046AC0000}"/>
    <cellStyle name="Trial 5 23 8" xfId="44086" xr:uid="{00000000-0005-0000-0000-000047AC0000}"/>
    <cellStyle name="Trial 5 23 9" xfId="44087" xr:uid="{00000000-0005-0000-0000-000048AC0000}"/>
    <cellStyle name="Trial 5 24" xfId="44088" xr:uid="{00000000-0005-0000-0000-000049AC0000}"/>
    <cellStyle name="Trial 5 24 10" xfId="44089" xr:uid="{00000000-0005-0000-0000-00004AAC0000}"/>
    <cellStyle name="Trial 5 24 11" xfId="44090" xr:uid="{00000000-0005-0000-0000-00004BAC0000}"/>
    <cellStyle name="Trial 5 24 2" xfId="44091" xr:uid="{00000000-0005-0000-0000-00004CAC0000}"/>
    <cellStyle name="Trial 5 24 2 2" xfId="44092" xr:uid="{00000000-0005-0000-0000-00004DAC0000}"/>
    <cellStyle name="Trial 5 24 2 3" xfId="44093" xr:uid="{00000000-0005-0000-0000-00004EAC0000}"/>
    <cellStyle name="Trial 5 24 2 4" xfId="44094" xr:uid="{00000000-0005-0000-0000-00004FAC0000}"/>
    <cellStyle name="Trial 5 24 2 5" xfId="44095" xr:uid="{00000000-0005-0000-0000-000050AC0000}"/>
    <cellStyle name="Trial 5 24 2 6" xfId="44096" xr:uid="{00000000-0005-0000-0000-000051AC0000}"/>
    <cellStyle name="Trial 5 24 2 7" xfId="44097" xr:uid="{00000000-0005-0000-0000-000052AC0000}"/>
    <cellStyle name="Trial 5 24 2 8" xfId="44098" xr:uid="{00000000-0005-0000-0000-000053AC0000}"/>
    <cellStyle name="Trial 5 24 3" xfId="44099" xr:uid="{00000000-0005-0000-0000-000054AC0000}"/>
    <cellStyle name="Trial 5 24 3 2" xfId="44100" xr:uid="{00000000-0005-0000-0000-000055AC0000}"/>
    <cellStyle name="Trial 5 24 3 3" xfId="44101" xr:uid="{00000000-0005-0000-0000-000056AC0000}"/>
    <cellStyle name="Trial 5 24 3 4" xfId="44102" xr:uid="{00000000-0005-0000-0000-000057AC0000}"/>
    <cellStyle name="Trial 5 24 3 5" xfId="44103" xr:uid="{00000000-0005-0000-0000-000058AC0000}"/>
    <cellStyle name="Trial 5 24 3 6" xfId="44104" xr:uid="{00000000-0005-0000-0000-000059AC0000}"/>
    <cellStyle name="Trial 5 24 3 7" xfId="44105" xr:uid="{00000000-0005-0000-0000-00005AAC0000}"/>
    <cellStyle name="Trial 5 24 3 8" xfId="44106" xr:uid="{00000000-0005-0000-0000-00005BAC0000}"/>
    <cellStyle name="Trial 5 24 4" xfId="44107" xr:uid="{00000000-0005-0000-0000-00005CAC0000}"/>
    <cellStyle name="Trial 5 24 5" xfId="44108" xr:uid="{00000000-0005-0000-0000-00005DAC0000}"/>
    <cellStyle name="Trial 5 24 6" xfId="44109" xr:uid="{00000000-0005-0000-0000-00005EAC0000}"/>
    <cellStyle name="Trial 5 24 7" xfId="44110" xr:uid="{00000000-0005-0000-0000-00005FAC0000}"/>
    <cellStyle name="Trial 5 24 8" xfId="44111" xr:uid="{00000000-0005-0000-0000-000060AC0000}"/>
    <cellStyle name="Trial 5 24 9" xfId="44112" xr:uid="{00000000-0005-0000-0000-000061AC0000}"/>
    <cellStyle name="Trial 5 25" xfId="44113" xr:uid="{00000000-0005-0000-0000-000062AC0000}"/>
    <cellStyle name="Trial 5 25 10" xfId="44114" xr:uid="{00000000-0005-0000-0000-000063AC0000}"/>
    <cellStyle name="Trial 5 25 2" xfId="44115" xr:uid="{00000000-0005-0000-0000-000064AC0000}"/>
    <cellStyle name="Trial 5 25 2 2" xfId="44116" xr:uid="{00000000-0005-0000-0000-000065AC0000}"/>
    <cellStyle name="Trial 5 25 2 3" xfId="44117" xr:uid="{00000000-0005-0000-0000-000066AC0000}"/>
    <cellStyle name="Trial 5 25 2 4" xfId="44118" xr:uid="{00000000-0005-0000-0000-000067AC0000}"/>
    <cellStyle name="Trial 5 25 2 5" xfId="44119" xr:uid="{00000000-0005-0000-0000-000068AC0000}"/>
    <cellStyle name="Trial 5 25 2 6" xfId="44120" xr:uid="{00000000-0005-0000-0000-000069AC0000}"/>
    <cellStyle name="Trial 5 25 2 7" xfId="44121" xr:uid="{00000000-0005-0000-0000-00006AAC0000}"/>
    <cellStyle name="Trial 5 25 2 8" xfId="44122" xr:uid="{00000000-0005-0000-0000-00006BAC0000}"/>
    <cellStyle name="Trial 5 25 3" xfId="44123" xr:uid="{00000000-0005-0000-0000-00006CAC0000}"/>
    <cellStyle name="Trial 5 25 4" xfId="44124" xr:uid="{00000000-0005-0000-0000-00006DAC0000}"/>
    <cellStyle name="Trial 5 25 5" xfId="44125" xr:uid="{00000000-0005-0000-0000-00006EAC0000}"/>
    <cellStyle name="Trial 5 25 6" xfId="44126" xr:uid="{00000000-0005-0000-0000-00006FAC0000}"/>
    <cellStyle name="Trial 5 25 7" xfId="44127" xr:uid="{00000000-0005-0000-0000-000070AC0000}"/>
    <cellStyle name="Trial 5 25 8" xfId="44128" xr:uid="{00000000-0005-0000-0000-000071AC0000}"/>
    <cellStyle name="Trial 5 25 9" xfId="44129" xr:uid="{00000000-0005-0000-0000-000072AC0000}"/>
    <cellStyle name="Trial 5 26" xfId="44130" xr:uid="{00000000-0005-0000-0000-000073AC0000}"/>
    <cellStyle name="Trial 5 26 10" xfId="44131" xr:uid="{00000000-0005-0000-0000-000074AC0000}"/>
    <cellStyle name="Trial 5 26 2" xfId="44132" xr:uid="{00000000-0005-0000-0000-000075AC0000}"/>
    <cellStyle name="Trial 5 26 3" xfId="44133" xr:uid="{00000000-0005-0000-0000-000076AC0000}"/>
    <cellStyle name="Trial 5 26 4" xfId="44134" xr:uid="{00000000-0005-0000-0000-000077AC0000}"/>
    <cellStyle name="Trial 5 26 5" xfId="44135" xr:uid="{00000000-0005-0000-0000-000078AC0000}"/>
    <cellStyle name="Trial 5 26 6" xfId="44136" xr:uid="{00000000-0005-0000-0000-000079AC0000}"/>
    <cellStyle name="Trial 5 26 7" xfId="44137" xr:uid="{00000000-0005-0000-0000-00007AAC0000}"/>
    <cellStyle name="Trial 5 26 8" xfId="44138" xr:uid="{00000000-0005-0000-0000-00007BAC0000}"/>
    <cellStyle name="Trial 5 26 9" xfId="44139" xr:uid="{00000000-0005-0000-0000-00007CAC0000}"/>
    <cellStyle name="Trial 5 27" xfId="44140" xr:uid="{00000000-0005-0000-0000-00007DAC0000}"/>
    <cellStyle name="Trial 5 27 2" xfId="44141" xr:uid="{00000000-0005-0000-0000-00007EAC0000}"/>
    <cellStyle name="Trial 5 27 3" xfId="44142" xr:uid="{00000000-0005-0000-0000-00007FAC0000}"/>
    <cellStyle name="Trial 5 27 4" xfId="44143" xr:uid="{00000000-0005-0000-0000-000080AC0000}"/>
    <cellStyle name="Trial 5 27 5" xfId="44144" xr:uid="{00000000-0005-0000-0000-000081AC0000}"/>
    <cellStyle name="Trial 5 27 6" xfId="44145" xr:uid="{00000000-0005-0000-0000-000082AC0000}"/>
    <cellStyle name="Trial 5 27 7" xfId="44146" xr:uid="{00000000-0005-0000-0000-000083AC0000}"/>
    <cellStyle name="Trial 5 27 8" xfId="44147" xr:uid="{00000000-0005-0000-0000-000084AC0000}"/>
    <cellStyle name="Trial 5 28" xfId="44148" xr:uid="{00000000-0005-0000-0000-000085AC0000}"/>
    <cellStyle name="Trial 5 28 2" xfId="44149" xr:uid="{00000000-0005-0000-0000-000086AC0000}"/>
    <cellStyle name="Trial 5 28 3" xfId="44150" xr:uid="{00000000-0005-0000-0000-000087AC0000}"/>
    <cellStyle name="Trial 5 28 4" xfId="44151" xr:uid="{00000000-0005-0000-0000-000088AC0000}"/>
    <cellStyle name="Trial 5 28 5" xfId="44152" xr:uid="{00000000-0005-0000-0000-000089AC0000}"/>
    <cellStyle name="Trial 5 28 6" xfId="44153" xr:uid="{00000000-0005-0000-0000-00008AAC0000}"/>
    <cellStyle name="Trial 5 28 7" xfId="44154" xr:uid="{00000000-0005-0000-0000-00008BAC0000}"/>
    <cellStyle name="Trial 5 29" xfId="44155" xr:uid="{00000000-0005-0000-0000-00008CAC0000}"/>
    <cellStyle name="Trial 5 29 2" xfId="44156" xr:uid="{00000000-0005-0000-0000-00008DAC0000}"/>
    <cellStyle name="Trial 5 29 3" xfId="44157" xr:uid="{00000000-0005-0000-0000-00008EAC0000}"/>
    <cellStyle name="Trial 5 29 4" xfId="44158" xr:uid="{00000000-0005-0000-0000-00008FAC0000}"/>
    <cellStyle name="Trial 5 29 5" xfId="44159" xr:uid="{00000000-0005-0000-0000-000090AC0000}"/>
    <cellStyle name="Trial 5 29 6" xfId="44160" xr:uid="{00000000-0005-0000-0000-000091AC0000}"/>
    <cellStyle name="Trial 5 29 7" xfId="44161" xr:uid="{00000000-0005-0000-0000-000092AC0000}"/>
    <cellStyle name="Trial 5 3" xfId="44162" xr:uid="{00000000-0005-0000-0000-000093AC0000}"/>
    <cellStyle name="Trial 5 3 10" xfId="44163" xr:uid="{00000000-0005-0000-0000-000094AC0000}"/>
    <cellStyle name="Trial 5 3 11" xfId="44164" xr:uid="{00000000-0005-0000-0000-000095AC0000}"/>
    <cellStyle name="Trial 5 3 12" xfId="44165" xr:uid="{00000000-0005-0000-0000-000096AC0000}"/>
    <cellStyle name="Trial 5 3 13" xfId="44166" xr:uid="{00000000-0005-0000-0000-000097AC0000}"/>
    <cellStyle name="Trial 5 3 14" xfId="44167" xr:uid="{00000000-0005-0000-0000-000098AC0000}"/>
    <cellStyle name="Trial 5 3 15" xfId="44168" xr:uid="{00000000-0005-0000-0000-000099AC0000}"/>
    <cellStyle name="Trial 5 3 16" xfId="44169" xr:uid="{00000000-0005-0000-0000-00009AAC0000}"/>
    <cellStyle name="Trial 5 3 2" xfId="44170" xr:uid="{00000000-0005-0000-0000-00009BAC0000}"/>
    <cellStyle name="Trial 5 3 2 10" xfId="44171" xr:uid="{00000000-0005-0000-0000-00009CAC0000}"/>
    <cellStyle name="Trial 5 3 2 2" xfId="44172" xr:uid="{00000000-0005-0000-0000-00009DAC0000}"/>
    <cellStyle name="Trial 5 3 2 2 2" xfId="44173" xr:uid="{00000000-0005-0000-0000-00009EAC0000}"/>
    <cellStyle name="Trial 5 3 2 2 2 2" xfId="44174" xr:uid="{00000000-0005-0000-0000-00009FAC0000}"/>
    <cellStyle name="Trial 5 3 2 2 2 3" xfId="44175" xr:uid="{00000000-0005-0000-0000-0000A0AC0000}"/>
    <cellStyle name="Trial 5 3 2 2 2 4" xfId="44176" xr:uid="{00000000-0005-0000-0000-0000A1AC0000}"/>
    <cellStyle name="Trial 5 3 2 2 2 5" xfId="44177" xr:uid="{00000000-0005-0000-0000-0000A2AC0000}"/>
    <cellStyle name="Trial 5 3 2 2 2 6" xfId="44178" xr:uid="{00000000-0005-0000-0000-0000A3AC0000}"/>
    <cellStyle name="Trial 5 3 2 2 3" xfId="44179" xr:uid="{00000000-0005-0000-0000-0000A4AC0000}"/>
    <cellStyle name="Trial 5 3 2 2 4" xfId="44180" xr:uid="{00000000-0005-0000-0000-0000A5AC0000}"/>
    <cellStyle name="Trial 5 3 2 2 5" xfId="44181" xr:uid="{00000000-0005-0000-0000-0000A6AC0000}"/>
    <cellStyle name="Trial 5 3 2 2 6" xfId="44182" xr:uid="{00000000-0005-0000-0000-0000A7AC0000}"/>
    <cellStyle name="Trial 5 3 2 2 7" xfId="44183" xr:uid="{00000000-0005-0000-0000-0000A8AC0000}"/>
    <cellStyle name="Trial 5 3 2 2 8" xfId="44184" xr:uid="{00000000-0005-0000-0000-0000A9AC0000}"/>
    <cellStyle name="Trial 5 3 2 3" xfId="44185" xr:uid="{00000000-0005-0000-0000-0000AAAC0000}"/>
    <cellStyle name="Trial 5 3 2 3 2" xfId="44186" xr:uid="{00000000-0005-0000-0000-0000ABAC0000}"/>
    <cellStyle name="Trial 5 3 2 3 3" xfId="44187" xr:uid="{00000000-0005-0000-0000-0000ACAC0000}"/>
    <cellStyle name="Trial 5 3 2 3 4" xfId="44188" xr:uid="{00000000-0005-0000-0000-0000ADAC0000}"/>
    <cellStyle name="Trial 5 3 2 3 5" xfId="44189" xr:uid="{00000000-0005-0000-0000-0000AEAC0000}"/>
    <cellStyle name="Trial 5 3 2 3 6" xfId="44190" xr:uid="{00000000-0005-0000-0000-0000AFAC0000}"/>
    <cellStyle name="Trial 5 3 2 3 7" xfId="44191" xr:uid="{00000000-0005-0000-0000-0000B0AC0000}"/>
    <cellStyle name="Trial 5 3 2 3 8" xfId="44192" xr:uid="{00000000-0005-0000-0000-0000B1AC0000}"/>
    <cellStyle name="Trial 5 3 2 4" xfId="44193" xr:uid="{00000000-0005-0000-0000-0000B2AC0000}"/>
    <cellStyle name="Trial 5 3 2 5" xfId="44194" xr:uid="{00000000-0005-0000-0000-0000B3AC0000}"/>
    <cellStyle name="Trial 5 3 2 6" xfId="44195" xr:uid="{00000000-0005-0000-0000-0000B4AC0000}"/>
    <cellStyle name="Trial 5 3 2 7" xfId="44196" xr:uid="{00000000-0005-0000-0000-0000B5AC0000}"/>
    <cellStyle name="Trial 5 3 2 8" xfId="44197" xr:uid="{00000000-0005-0000-0000-0000B6AC0000}"/>
    <cellStyle name="Trial 5 3 2 9" xfId="44198" xr:uid="{00000000-0005-0000-0000-0000B7AC0000}"/>
    <cellStyle name="Trial 5 3 3" xfId="44199" xr:uid="{00000000-0005-0000-0000-0000B8AC0000}"/>
    <cellStyle name="Trial 5 3 3 10" xfId="44200" xr:uid="{00000000-0005-0000-0000-0000B9AC0000}"/>
    <cellStyle name="Trial 5 3 3 2" xfId="44201" xr:uid="{00000000-0005-0000-0000-0000BAAC0000}"/>
    <cellStyle name="Trial 5 3 3 2 2" xfId="44202" xr:uid="{00000000-0005-0000-0000-0000BBAC0000}"/>
    <cellStyle name="Trial 5 3 3 2 3" xfId="44203" xr:uid="{00000000-0005-0000-0000-0000BCAC0000}"/>
    <cellStyle name="Trial 5 3 3 2 4" xfId="44204" xr:uid="{00000000-0005-0000-0000-0000BDAC0000}"/>
    <cellStyle name="Trial 5 3 3 2 5" xfId="44205" xr:uid="{00000000-0005-0000-0000-0000BEAC0000}"/>
    <cellStyle name="Trial 5 3 3 2 6" xfId="44206" xr:uid="{00000000-0005-0000-0000-0000BFAC0000}"/>
    <cellStyle name="Trial 5 3 3 2 7" xfId="44207" xr:uid="{00000000-0005-0000-0000-0000C0AC0000}"/>
    <cellStyle name="Trial 5 3 3 3" xfId="44208" xr:uid="{00000000-0005-0000-0000-0000C1AC0000}"/>
    <cellStyle name="Trial 5 3 3 3 2" xfId="44209" xr:uid="{00000000-0005-0000-0000-0000C2AC0000}"/>
    <cellStyle name="Trial 5 3 3 3 3" xfId="44210" xr:uid="{00000000-0005-0000-0000-0000C3AC0000}"/>
    <cellStyle name="Trial 5 3 3 3 4" xfId="44211" xr:uid="{00000000-0005-0000-0000-0000C4AC0000}"/>
    <cellStyle name="Trial 5 3 3 3 5" xfId="44212" xr:uid="{00000000-0005-0000-0000-0000C5AC0000}"/>
    <cellStyle name="Trial 5 3 3 3 6" xfId="44213" xr:uid="{00000000-0005-0000-0000-0000C6AC0000}"/>
    <cellStyle name="Trial 5 3 3 3 7" xfId="44214" xr:uid="{00000000-0005-0000-0000-0000C7AC0000}"/>
    <cellStyle name="Trial 5 3 3 4" xfId="44215" xr:uid="{00000000-0005-0000-0000-0000C8AC0000}"/>
    <cellStyle name="Trial 5 3 3 5" xfId="44216" xr:uid="{00000000-0005-0000-0000-0000C9AC0000}"/>
    <cellStyle name="Trial 5 3 3 6" xfId="44217" xr:uid="{00000000-0005-0000-0000-0000CAAC0000}"/>
    <cellStyle name="Trial 5 3 3 7" xfId="44218" xr:uid="{00000000-0005-0000-0000-0000CBAC0000}"/>
    <cellStyle name="Trial 5 3 3 8" xfId="44219" xr:uid="{00000000-0005-0000-0000-0000CCAC0000}"/>
    <cellStyle name="Trial 5 3 3 9" xfId="44220" xr:uid="{00000000-0005-0000-0000-0000CDAC0000}"/>
    <cellStyle name="Trial 5 3 4" xfId="44221" xr:uid="{00000000-0005-0000-0000-0000CEAC0000}"/>
    <cellStyle name="Trial 5 3 4 2" xfId="44222" xr:uid="{00000000-0005-0000-0000-0000CFAC0000}"/>
    <cellStyle name="Trial 5 3 4 2 2" xfId="44223" xr:uid="{00000000-0005-0000-0000-0000D0AC0000}"/>
    <cellStyle name="Trial 5 3 4 2 3" xfId="44224" xr:uid="{00000000-0005-0000-0000-0000D1AC0000}"/>
    <cellStyle name="Trial 5 3 4 2 4" xfId="44225" xr:uid="{00000000-0005-0000-0000-0000D2AC0000}"/>
    <cellStyle name="Trial 5 3 4 2 5" xfId="44226" xr:uid="{00000000-0005-0000-0000-0000D3AC0000}"/>
    <cellStyle name="Trial 5 3 4 2 6" xfId="44227" xr:uid="{00000000-0005-0000-0000-0000D4AC0000}"/>
    <cellStyle name="Trial 5 3 4 3" xfId="44228" xr:uid="{00000000-0005-0000-0000-0000D5AC0000}"/>
    <cellStyle name="Trial 5 3 4 4" xfId="44229" xr:uid="{00000000-0005-0000-0000-0000D6AC0000}"/>
    <cellStyle name="Trial 5 3 4 5" xfId="44230" xr:uid="{00000000-0005-0000-0000-0000D7AC0000}"/>
    <cellStyle name="Trial 5 3 4 6" xfId="44231" xr:uid="{00000000-0005-0000-0000-0000D8AC0000}"/>
    <cellStyle name="Trial 5 3 4 7" xfId="44232" xr:uid="{00000000-0005-0000-0000-0000D9AC0000}"/>
    <cellStyle name="Trial 5 3 4 8" xfId="44233" xr:uid="{00000000-0005-0000-0000-0000DAAC0000}"/>
    <cellStyle name="Trial 5 3 5" xfId="44234" xr:uid="{00000000-0005-0000-0000-0000DBAC0000}"/>
    <cellStyle name="Trial 5 3 5 2" xfId="44235" xr:uid="{00000000-0005-0000-0000-0000DCAC0000}"/>
    <cellStyle name="Trial 5 3 5 3" xfId="44236" xr:uid="{00000000-0005-0000-0000-0000DDAC0000}"/>
    <cellStyle name="Trial 5 3 5 4" xfId="44237" xr:uid="{00000000-0005-0000-0000-0000DEAC0000}"/>
    <cellStyle name="Trial 5 3 5 5" xfId="44238" xr:uid="{00000000-0005-0000-0000-0000DFAC0000}"/>
    <cellStyle name="Trial 5 3 5 6" xfId="44239" xr:uid="{00000000-0005-0000-0000-0000E0AC0000}"/>
    <cellStyle name="Trial 5 3 5 7" xfId="44240" xr:uid="{00000000-0005-0000-0000-0000E1AC0000}"/>
    <cellStyle name="Trial 5 3 6" xfId="44241" xr:uid="{00000000-0005-0000-0000-0000E2AC0000}"/>
    <cellStyle name="Trial 5 3 6 2" xfId="44242" xr:uid="{00000000-0005-0000-0000-0000E3AC0000}"/>
    <cellStyle name="Trial 5 3 6 3" xfId="44243" xr:uid="{00000000-0005-0000-0000-0000E4AC0000}"/>
    <cellStyle name="Trial 5 3 6 4" xfId="44244" xr:uid="{00000000-0005-0000-0000-0000E5AC0000}"/>
    <cellStyle name="Trial 5 3 6 5" xfId="44245" xr:uid="{00000000-0005-0000-0000-0000E6AC0000}"/>
    <cellStyle name="Trial 5 3 6 6" xfId="44246" xr:uid="{00000000-0005-0000-0000-0000E7AC0000}"/>
    <cellStyle name="Trial 5 3 6 7" xfId="44247" xr:uid="{00000000-0005-0000-0000-0000E8AC0000}"/>
    <cellStyle name="Trial 5 3 7" xfId="44248" xr:uid="{00000000-0005-0000-0000-0000E9AC0000}"/>
    <cellStyle name="Trial 5 3 7 2" xfId="44249" xr:uid="{00000000-0005-0000-0000-0000EAAC0000}"/>
    <cellStyle name="Trial 5 3 7 3" xfId="44250" xr:uid="{00000000-0005-0000-0000-0000EBAC0000}"/>
    <cellStyle name="Trial 5 3 7 4" xfId="44251" xr:uid="{00000000-0005-0000-0000-0000ECAC0000}"/>
    <cellStyle name="Trial 5 3 7 5" xfId="44252" xr:uid="{00000000-0005-0000-0000-0000EDAC0000}"/>
    <cellStyle name="Trial 5 3 7 6" xfId="44253" xr:uid="{00000000-0005-0000-0000-0000EEAC0000}"/>
    <cellStyle name="Trial 5 3 7 7" xfId="44254" xr:uid="{00000000-0005-0000-0000-0000EFAC0000}"/>
    <cellStyle name="Trial 5 3 8" xfId="44255" xr:uid="{00000000-0005-0000-0000-0000F0AC0000}"/>
    <cellStyle name="Trial 5 3 8 2" xfId="44256" xr:uid="{00000000-0005-0000-0000-0000F1AC0000}"/>
    <cellStyle name="Trial 5 3 8 3" xfId="44257" xr:uid="{00000000-0005-0000-0000-0000F2AC0000}"/>
    <cellStyle name="Trial 5 3 8 4" xfId="44258" xr:uid="{00000000-0005-0000-0000-0000F3AC0000}"/>
    <cellStyle name="Trial 5 3 8 5" xfId="44259" xr:uid="{00000000-0005-0000-0000-0000F4AC0000}"/>
    <cellStyle name="Trial 5 3 8 6" xfId="44260" xr:uid="{00000000-0005-0000-0000-0000F5AC0000}"/>
    <cellStyle name="Trial 5 3 8 7" xfId="44261" xr:uid="{00000000-0005-0000-0000-0000F6AC0000}"/>
    <cellStyle name="Trial 5 3 9" xfId="44262" xr:uid="{00000000-0005-0000-0000-0000F7AC0000}"/>
    <cellStyle name="Trial 5 3 9 2" xfId="44263" xr:uid="{00000000-0005-0000-0000-0000F8AC0000}"/>
    <cellStyle name="Trial 5 3 9 3" xfId="44264" xr:uid="{00000000-0005-0000-0000-0000F9AC0000}"/>
    <cellStyle name="Trial 5 3 9 4" xfId="44265" xr:uid="{00000000-0005-0000-0000-0000FAAC0000}"/>
    <cellStyle name="Trial 5 3 9 5" xfId="44266" xr:uid="{00000000-0005-0000-0000-0000FBAC0000}"/>
    <cellStyle name="Trial 5 3 9 6" xfId="44267" xr:uid="{00000000-0005-0000-0000-0000FCAC0000}"/>
    <cellStyle name="Trial 5 3 9 7" xfId="44268" xr:uid="{00000000-0005-0000-0000-0000FDAC0000}"/>
    <cellStyle name="Trial 5 30" xfId="44269" xr:uid="{00000000-0005-0000-0000-0000FEAC0000}"/>
    <cellStyle name="Trial 5 30 2" xfId="44270" xr:uid="{00000000-0005-0000-0000-0000FFAC0000}"/>
    <cellStyle name="Trial 5 30 3" xfId="44271" xr:uid="{00000000-0005-0000-0000-000000AD0000}"/>
    <cellStyle name="Trial 5 30 4" xfId="44272" xr:uid="{00000000-0005-0000-0000-000001AD0000}"/>
    <cellStyle name="Trial 5 30 5" xfId="44273" xr:uid="{00000000-0005-0000-0000-000002AD0000}"/>
    <cellStyle name="Trial 5 30 6" xfId="44274" xr:uid="{00000000-0005-0000-0000-000003AD0000}"/>
    <cellStyle name="Trial 5 30 7" xfId="44275" xr:uid="{00000000-0005-0000-0000-000004AD0000}"/>
    <cellStyle name="Trial 5 31" xfId="44276" xr:uid="{00000000-0005-0000-0000-000005AD0000}"/>
    <cellStyle name="Trial 5 31 2" xfId="44277" xr:uid="{00000000-0005-0000-0000-000006AD0000}"/>
    <cellStyle name="Trial 5 31 3" xfId="44278" xr:uid="{00000000-0005-0000-0000-000007AD0000}"/>
    <cellStyle name="Trial 5 31 4" xfId="44279" xr:uid="{00000000-0005-0000-0000-000008AD0000}"/>
    <cellStyle name="Trial 5 31 5" xfId="44280" xr:uid="{00000000-0005-0000-0000-000009AD0000}"/>
    <cellStyle name="Trial 5 31 6" xfId="44281" xr:uid="{00000000-0005-0000-0000-00000AAD0000}"/>
    <cellStyle name="Trial 5 31 7" xfId="44282" xr:uid="{00000000-0005-0000-0000-00000BAD0000}"/>
    <cellStyle name="Trial 5 32" xfId="44283" xr:uid="{00000000-0005-0000-0000-00000CAD0000}"/>
    <cellStyle name="Trial 5 32 2" xfId="44284" xr:uid="{00000000-0005-0000-0000-00000DAD0000}"/>
    <cellStyle name="Trial 5 32 3" xfId="44285" xr:uid="{00000000-0005-0000-0000-00000EAD0000}"/>
    <cellStyle name="Trial 5 32 4" xfId="44286" xr:uid="{00000000-0005-0000-0000-00000FAD0000}"/>
    <cellStyle name="Trial 5 32 5" xfId="44287" xr:uid="{00000000-0005-0000-0000-000010AD0000}"/>
    <cellStyle name="Trial 5 32 6" xfId="44288" xr:uid="{00000000-0005-0000-0000-000011AD0000}"/>
    <cellStyle name="Trial 5 32 7" xfId="44289" xr:uid="{00000000-0005-0000-0000-000012AD0000}"/>
    <cellStyle name="Trial 5 33" xfId="44290" xr:uid="{00000000-0005-0000-0000-000013AD0000}"/>
    <cellStyle name="Trial 5 34" xfId="44291" xr:uid="{00000000-0005-0000-0000-000014AD0000}"/>
    <cellStyle name="Trial 5 35" xfId="44292" xr:uid="{00000000-0005-0000-0000-000015AD0000}"/>
    <cellStyle name="Trial 5 36" xfId="44293" xr:uid="{00000000-0005-0000-0000-000016AD0000}"/>
    <cellStyle name="Trial 5 37" xfId="44294" xr:uid="{00000000-0005-0000-0000-000017AD0000}"/>
    <cellStyle name="Trial 5 38" xfId="44295" xr:uid="{00000000-0005-0000-0000-000018AD0000}"/>
    <cellStyle name="Trial 5 39" xfId="44296" xr:uid="{00000000-0005-0000-0000-000019AD0000}"/>
    <cellStyle name="Trial 5 4" xfId="44297" xr:uid="{00000000-0005-0000-0000-00001AAD0000}"/>
    <cellStyle name="Trial 5 4 10" xfId="44298" xr:uid="{00000000-0005-0000-0000-00001BAD0000}"/>
    <cellStyle name="Trial 5 4 11" xfId="44299" xr:uid="{00000000-0005-0000-0000-00001CAD0000}"/>
    <cellStyle name="Trial 5 4 12" xfId="44300" xr:uid="{00000000-0005-0000-0000-00001DAD0000}"/>
    <cellStyle name="Trial 5 4 13" xfId="44301" xr:uid="{00000000-0005-0000-0000-00001EAD0000}"/>
    <cellStyle name="Trial 5 4 14" xfId="44302" xr:uid="{00000000-0005-0000-0000-00001FAD0000}"/>
    <cellStyle name="Trial 5 4 15" xfId="44303" xr:uid="{00000000-0005-0000-0000-000020AD0000}"/>
    <cellStyle name="Trial 5 4 16" xfId="44304" xr:uid="{00000000-0005-0000-0000-000021AD0000}"/>
    <cellStyle name="Trial 5 4 2" xfId="44305" xr:uid="{00000000-0005-0000-0000-000022AD0000}"/>
    <cellStyle name="Trial 5 4 2 10" xfId="44306" xr:uid="{00000000-0005-0000-0000-000023AD0000}"/>
    <cellStyle name="Trial 5 4 2 2" xfId="44307" xr:uid="{00000000-0005-0000-0000-000024AD0000}"/>
    <cellStyle name="Trial 5 4 2 2 2" xfId="44308" xr:uid="{00000000-0005-0000-0000-000025AD0000}"/>
    <cellStyle name="Trial 5 4 2 2 2 2" xfId="44309" xr:uid="{00000000-0005-0000-0000-000026AD0000}"/>
    <cellStyle name="Trial 5 4 2 2 2 3" xfId="44310" xr:uid="{00000000-0005-0000-0000-000027AD0000}"/>
    <cellStyle name="Trial 5 4 2 2 2 4" xfId="44311" xr:uid="{00000000-0005-0000-0000-000028AD0000}"/>
    <cellStyle name="Trial 5 4 2 2 2 5" xfId="44312" xr:uid="{00000000-0005-0000-0000-000029AD0000}"/>
    <cellStyle name="Trial 5 4 2 2 2 6" xfId="44313" xr:uid="{00000000-0005-0000-0000-00002AAD0000}"/>
    <cellStyle name="Trial 5 4 2 2 3" xfId="44314" xr:uid="{00000000-0005-0000-0000-00002BAD0000}"/>
    <cellStyle name="Trial 5 4 2 2 4" xfId="44315" xr:uid="{00000000-0005-0000-0000-00002CAD0000}"/>
    <cellStyle name="Trial 5 4 2 2 5" xfId="44316" xr:uid="{00000000-0005-0000-0000-00002DAD0000}"/>
    <cellStyle name="Trial 5 4 2 2 6" xfId="44317" xr:uid="{00000000-0005-0000-0000-00002EAD0000}"/>
    <cellStyle name="Trial 5 4 2 2 7" xfId="44318" xr:uid="{00000000-0005-0000-0000-00002FAD0000}"/>
    <cellStyle name="Trial 5 4 2 2 8" xfId="44319" xr:uid="{00000000-0005-0000-0000-000030AD0000}"/>
    <cellStyle name="Trial 5 4 2 3" xfId="44320" xr:uid="{00000000-0005-0000-0000-000031AD0000}"/>
    <cellStyle name="Trial 5 4 2 3 2" xfId="44321" xr:uid="{00000000-0005-0000-0000-000032AD0000}"/>
    <cellStyle name="Trial 5 4 2 3 3" xfId="44322" xr:uid="{00000000-0005-0000-0000-000033AD0000}"/>
    <cellStyle name="Trial 5 4 2 3 4" xfId="44323" xr:uid="{00000000-0005-0000-0000-000034AD0000}"/>
    <cellStyle name="Trial 5 4 2 3 5" xfId="44324" xr:uid="{00000000-0005-0000-0000-000035AD0000}"/>
    <cellStyle name="Trial 5 4 2 3 6" xfId="44325" xr:uid="{00000000-0005-0000-0000-000036AD0000}"/>
    <cellStyle name="Trial 5 4 2 3 7" xfId="44326" xr:uid="{00000000-0005-0000-0000-000037AD0000}"/>
    <cellStyle name="Trial 5 4 2 3 8" xfId="44327" xr:uid="{00000000-0005-0000-0000-000038AD0000}"/>
    <cellStyle name="Trial 5 4 2 4" xfId="44328" xr:uid="{00000000-0005-0000-0000-000039AD0000}"/>
    <cellStyle name="Trial 5 4 2 5" xfId="44329" xr:uid="{00000000-0005-0000-0000-00003AAD0000}"/>
    <cellStyle name="Trial 5 4 2 6" xfId="44330" xr:uid="{00000000-0005-0000-0000-00003BAD0000}"/>
    <cellStyle name="Trial 5 4 2 7" xfId="44331" xr:uid="{00000000-0005-0000-0000-00003CAD0000}"/>
    <cellStyle name="Trial 5 4 2 8" xfId="44332" xr:uid="{00000000-0005-0000-0000-00003DAD0000}"/>
    <cellStyle name="Trial 5 4 2 9" xfId="44333" xr:uid="{00000000-0005-0000-0000-00003EAD0000}"/>
    <cellStyle name="Trial 5 4 3" xfId="44334" xr:uid="{00000000-0005-0000-0000-00003FAD0000}"/>
    <cellStyle name="Trial 5 4 3 10" xfId="44335" xr:uid="{00000000-0005-0000-0000-000040AD0000}"/>
    <cellStyle name="Trial 5 4 3 2" xfId="44336" xr:uid="{00000000-0005-0000-0000-000041AD0000}"/>
    <cellStyle name="Trial 5 4 3 2 2" xfId="44337" xr:uid="{00000000-0005-0000-0000-000042AD0000}"/>
    <cellStyle name="Trial 5 4 3 2 3" xfId="44338" xr:uid="{00000000-0005-0000-0000-000043AD0000}"/>
    <cellStyle name="Trial 5 4 3 2 4" xfId="44339" xr:uid="{00000000-0005-0000-0000-000044AD0000}"/>
    <cellStyle name="Trial 5 4 3 2 5" xfId="44340" xr:uid="{00000000-0005-0000-0000-000045AD0000}"/>
    <cellStyle name="Trial 5 4 3 2 6" xfId="44341" xr:uid="{00000000-0005-0000-0000-000046AD0000}"/>
    <cellStyle name="Trial 5 4 3 2 7" xfId="44342" xr:uid="{00000000-0005-0000-0000-000047AD0000}"/>
    <cellStyle name="Trial 5 4 3 3" xfId="44343" xr:uid="{00000000-0005-0000-0000-000048AD0000}"/>
    <cellStyle name="Trial 5 4 3 4" xfId="44344" xr:uid="{00000000-0005-0000-0000-000049AD0000}"/>
    <cellStyle name="Trial 5 4 3 5" xfId="44345" xr:uid="{00000000-0005-0000-0000-00004AAD0000}"/>
    <cellStyle name="Trial 5 4 3 6" xfId="44346" xr:uid="{00000000-0005-0000-0000-00004BAD0000}"/>
    <cellStyle name="Trial 5 4 3 7" xfId="44347" xr:uid="{00000000-0005-0000-0000-00004CAD0000}"/>
    <cellStyle name="Trial 5 4 3 8" xfId="44348" xr:uid="{00000000-0005-0000-0000-00004DAD0000}"/>
    <cellStyle name="Trial 5 4 3 9" xfId="44349" xr:uid="{00000000-0005-0000-0000-00004EAD0000}"/>
    <cellStyle name="Trial 5 4 4" xfId="44350" xr:uid="{00000000-0005-0000-0000-00004FAD0000}"/>
    <cellStyle name="Trial 5 4 4 2" xfId="44351" xr:uid="{00000000-0005-0000-0000-000050AD0000}"/>
    <cellStyle name="Trial 5 4 4 3" xfId="44352" xr:uid="{00000000-0005-0000-0000-000051AD0000}"/>
    <cellStyle name="Trial 5 4 4 4" xfId="44353" xr:uid="{00000000-0005-0000-0000-000052AD0000}"/>
    <cellStyle name="Trial 5 4 4 5" xfId="44354" xr:uid="{00000000-0005-0000-0000-000053AD0000}"/>
    <cellStyle name="Trial 5 4 4 6" xfId="44355" xr:uid="{00000000-0005-0000-0000-000054AD0000}"/>
    <cellStyle name="Trial 5 4 4 7" xfId="44356" xr:uid="{00000000-0005-0000-0000-000055AD0000}"/>
    <cellStyle name="Trial 5 4 4 8" xfId="44357" xr:uid="{00000000-0005-0000-0000-000056AD0000}"/>
    <cellStyle name="Trial 5 4 5" xfId="44358" xr:uid="{00000000-0005-0000-0000-000057AD0000}"/>
    <cellStyle name="Trial 5 4 5 2" xfId="44359" xr:uid="{00000000-0005-0000-0000-000058AD0000}"/>
    <cellStyle name="Trial 5 4 5 3" xfId="44360" xr:uid="{00000000-0005-0000-0000-000059AD0000}"/>
    <cellStyle name="Trial 5 4 5 4" xfId="44361" xr:uid="{00000000-0005-0000-0000-00005AAD0000}"/>
    <cellStyle name="Trial 5 4 5 5" xfId="44362" xr:uid="{00000000-0005-0000-0000-00005BAD0000}"/>
    <cellStyle name="Trial 5 4 5 6" xfId="44363" xr:uid="{00000000-0005-0000-0000-00005CAD0000}"/>
    <cellStyle name="Trial 5 4 5 7" xfId="44364" xr:uid="{00000000-0005-0000-0000-00005DAD0000}"/>
    <cellStyle name="Trial 5 4 6" xfId="44365" xr:uid="{00000000-0005-0000-0000-00005EAD0000}"/>
    <cellStyle name="Trial 5 4 6 2" xfId="44366" xr:uid="{00000000-0005-0000-0000-00005FAD0000}"/>
    <cellStyle name="Trial 5 4 6 3" xfId="44367" xr:uid="{00000000-0005-0000-0000-000060AD0000}"/>
    <cellStyle name="Trial 5 4 6 4" xfId="44368" xr:uid="{00000000-0005-0000-0000-000061AD0000}"/>
    <cellStyle name="Trial 5 4 6 5" xfId="44369" xr:uid="{00000000-0005-0000-0000-000062AD0000}"/>
    <cellStyle name="Trial 5 4 6 6" xfId="44370" xr:uid="{00000000-0005-0000-0000-000063AD0000}"/>
    <cellStyle name="Trial 5 4 6 7" xfId="44371" xr:uid="{00000000-0005-0000-0000-000064AD0000}"/>
    <cellStyle name="Trial 5 4 7" xfId="44372" xr:uid="{00000000-0005-0000-0000-000065AD0000}"/>
    <cellStyle name="Trial 5 4 7 2" xfId="44373" xr:uid="{00000000-0005-0000-0000-000066AD0000}"/>
    <cellStyle name="Trial 5 4 7 3" xfId="44374" xr:uid="{00000000-0005-0000-0000-000067AD0000}"/>
    <cellStyle name="Trial 5 4 7 4" xfId="44375" xr:uid="{00000000-0005-0000-0000-000068AD0000}"/>
    <cellStyle name="Trial 5 4 7 5" xfId="44376" xr:uid="{00000000-0005-0000-0000-000069AD0000}"/>
    <cellStyle name="Trial 5 4 7 6" xfId="44377" xr:uid="{00000000-0005-0000-0000-00006AAD0000}"/>
    <cellStyle name="Trial 5 4 7 7" xfId="44378" xr:uid="{00000000-0005-0000-0000-00006BAD0000}"/>
    <cellStyle name="Trial 5 4 8" xfId="44379" xr:uid="{00000000-0005-0000-0000-00006CAD0000}"/>
    <cellStyle name="Trial 5 4 8 2" xfId="44380" xr:uid="{00000000-0005-0000-0000-00006DAD0000}"/>
    <cellStyle name="Trial 5 4 8 3" xfId="44381" xr:uid="{00000000-0005-0000-0000-00006EAD0000}"/>
    <cellStyle name="Trial 5 4 8 4" xfId="44382" xr:uid="{00000000-0005-0000-0000-00006FAD0000}"/>
    <cellStyle name="Trial 5 4 8 5" xfId="44383" xr:uid="{00000000-0005-0000-0000-000070AD0000}"/>
    <cellStyle name="Trial 5 4 8 6" xfId="44384" xr:uid="{00000000-0005-0000-0000-000071AD0000}"/>
    <cellStyle name="Trial 5 4 8 7" xfId="44385" xr:uid="{00000000-0005-0000-0000-000072AD0000}"/>
    <cellStyle name="Trial 5 4 9" xfId="44386" xr:uid="{00000000-0005-0000-0000-000073AD0000}"/>
    <cellStyle name="Trial 5 4 9 2" xfId="44387" xr:uid="{00000000-0005-0000-0000-000074AD0000}"/>
    <cellStyle name="Trial 5 4 9 3" xfId="44388" xr:uid="{00000000-0005-0000-0000-000075AD0000}"/>
    <cellStyle name="Trial 5 4 9 4" xfId="44389" xr:uid="{00000000-0005-0000-0000-000076AD0000}"/>
    <cellStyle name="Trial 5 4 9 5" xfId="44390" xr:uid="{00000000-0005-0000-0000-000077AD0000}"/>
    <cellStyle name="Trial 5 4 9 6" xfId="44391" xr:uid="{00000000-0005-0000-0000-000078AD0000}"/>
    <cellStyle name="Trial 5 4 9 7" xfId="44392" xr:uid="{00000000-0005-0000-0000-000079AD0000}"/>
    <cellStyle name="Trial 5 40" xfId="44393" xr:uid="{00000000-0005-0000-0000-00007AAD0000}"/>
    <cellStyle name="Trial 5 41" xfId="44394" xr:uid="{00000000-0005-0000-0000-00007BAD0000}"/>
    <cellStyle name="Trial 5 5" xfId="44395" xr:uid="{00000000-0005-0000-0000-00007CAD0000}"/>
    <cellStyle name="Trial 5 5 10" xfId="44396" xr:uid="{00000000-0005-0000-0000-00007DAD0000}"/>
    <cellStyle name="Trial 5 5 11" xfId="44397" xr:uid="{00000000-0005-0000-0000-00007EAD0000}"/>
    <cellStyle name="Trial 5 5 12" xfId="44398" xr:uid="{00000000-0005-0000-0000-00007FAD0000}"/>
    <cellStyle name="Trial 5 5 13" xfId="44399" xr:uid="{00000000-0005-0000-0000-000080AD0000}"/>
    <cellStyle name="Trial 5 5 14" xfId="44400" xr:uid="{00000000-0005-0000-0000-000081AD0000}"/>
    <cellStyle name="Trial 5 5 2" xfId="44401" xr:uid="{00000000-0005-0000-0000-000082AD0000}"/>
    <cellStyle name="Trial 5 5 2 10" xfId="44402" xr:uid="{00000000-0005-0000-0000-000083AD0000}"/>
    <cellStyle name="Trial 5 5 2 2" xfId="44403" xr:uid="{00000000-0005-0000-0000-000084AD0000}"/>
    <cellStyle name="Trial 5 5 2 2 2" xfId="44404" xr:uid="{00000000-0005-0000-0000-000085AD0000}"/>
    <cellStyle name="Trial 5 5 2 2 2 2" xfId="44405" xr:uid="{00000000-0005-0000-0000-000086AD0000}"/>
    <cellStyle name="Trial 5 5 2 2 2 3" xfId="44406" xr:uid="{00000000-0005-0000-0000-000087AD0000}"/>
    <cellStyle name="Trial 5 5 2 2 2 4" xfId="44407" xr:uid="{00000000-0005-0000-0000-000088AD0000}"/>
    <cellStyle name="Trial 5 5 2 2 2 5" xfId="44408" xr:uid="{00000000-0005-0000-0000-000089AD0000}"/>
    <cellStyle name="Trial 5 5 2 2 2 6" xfId="44409" xr:uid="{00000000-0005-0000-0000-00008AAD0000}"/>
    <cellStyle name="Trial 5 5 2 2 3" xfId="44410" xr:uid="{00000000-0005-0000-0000-00008BAD0000}"/>
    <cellStyle name="Trial 5 5 2 2 4" xfId="44411" xr:uid="{00000000-0005-0000-0000-00008CAD0000}"/>
    <cellStyle name="Trial 5 5 2 2 5" xfId="44412" xr:uid="{00000000-0005-0000-0000-00008DAD0000}"/>
    <cellStyle name="Trial 5 5 2 2 6" xfId="44413" xr:uid="{00000000-0005-0000-0000-00008EAD0000}"/>
    <cellStyle name="Trial 5 5 2 2 7" xfId="44414" xr:uid="{00000000-0005-0000-0000-00008FAD0000}"/>
    <cellStyle name="Trial 5 5 2 2 8" xfId="44415" xr:uid="{00000000-0005-0000-0000-000090AD0000}"/>
    <cellStyle name="Trial 5 5 2 3" xfId="44416" xr:uid="{00000000-0005-0000-0000-000091AD0000}"/>
    <cellStyle name="Trial 5 5 2 3 2" xfId="44417" xr:uid="{00000000-0005-0000-0000-000092AD0000}"/>
    <cellStyle name="Trial 5 5 2 3 3" xfId="44418" xr:uid="{00000000-0005-0000-0000-000093AD0000}"/>
    <cellStyle name="Trial 5 5 2 3 4" xfId="44419" xr:uid="{00000000-0005-0000-0000-000094AD0000}"/>
    <cellStyle name="Trial 5 5 2 3 5" xfId="44420" xr:uid="{00000000-0005-0000-0000-000095AD0000}"/>
    <cellStyle name="Trial 5 5 2 3 6" xfId="44421" xr:uid="{00000000-0005-0000-0000-000096AD0000}"/>
    <cellStyle name="Trial 5 5 2 3 7" xfId="44422" xr:uid="{00000000-0005-0000-0000-000097AD0000}"/>
    <cellStyle name="Trial 5 5 2 3 8" xfId="44423" xr:uid="{00000000-0005-0000-0000-000098AD0000}"/>
    <cellStyle name="Trial 5 5 2 4" xfId="44424" xr:uid="{00000000-0005-0000-0000-000099AD0000}"/>
    <cellStyle name="Trial 5 5 2 5" xfId="44425" xr:uid="{00000000-0005-0000-0000-00009AAD0000}"/>
    <cellStyle name="Trial 5 5 2 6" xfId="44426" xr:uid="{00000000-0005-0000-0000-00009BAD0000}"/>
    <cellStyle name="Trial 5 5 2 7" xfId="44427" xr:uid="{00000000-0005-0000-0000-00009CAD0000}"/>
    <cellStyle name="Trial 5 5 2 8" xfId="44428" xr:uid="{00000000-0005-0000-0000-00009DAD0000}"/>
    <cellStyle name="Trial 5 5 2 9" xfId="44429" xr:uid="{00000000-0005-0000-0000-00009EAD0000}"/>
    <cellStyle name="Trial 5 5 3" xfId="44430" xr:uid="{00000000-0005-0000-0000-00009FAD0000}"/>
    <cellStyle name="Trial 5 5 3 2" xfId="44431" xr:uid="{00000000-0005-0000-0000-0000A0AD0000}"/>
    <cellStyle name="Trial 5 5 3 2 2" xfId="44432" xr:uid="{00000000-0005-0000-0000-0000A1AD0000}"/>
    <cellStyle name="Trial 5 5 3 2 3" xfId="44433" xr:uid="{00000000-0005-0000-0000-0000A2AD0000}"/>
    <cellStyle name="Trial 5 5 3 2 4" xfId="44434" xr:uid="{00000000-0005-0000-0000-0000A3AD0000}"/>
    <cellStyle name="Trial 5 5 3 2 5" xfId="44435" xr:uid="{00000000-0005-0000-0000-0000A4AD0000}"/>
    <cellStyle name="Trial 5 5 3 2 6" xfId="44436" xr:uid="{00000000-0005-0000-0000-0000A5AD0000}"/>
    <cellStyle name="Trial 5 5 3 3" xfId="44437" xr:uid="{00000000-0005-0000-0000-0000A6AD0000}"/>
    <cellStyle name="Trial 5 5 3 4" xfId="44438" xr:uid="{00000000-0005-0000-0000-0000A7AD0000}"/>
    <cellStyle name="Trial 5 5 3 5" xfId="44439" xr:uid="{00000000-0005-0000-0000-0000A8AD0000}"/>
    <cellStyle name="Trial 5 5 3 6" xfId="44440" xr:uid="{00000000-0005-0000-0000-0000A9AD0000}"/>
    <cellStyle name="Trial 5 5 3 7" xfId="44441" xr:uid="{00000000-0005-0000-0000-0000AAAD0000}"/>
    <cellStyle name="Trial 5 5 3 8" xfId="44442" xr:uid="{00000000-0005-0000-0000-0000ABAD0000}"/>
    <cellStyle name="Trial 5 5 3 9" xfId="44443" xr:uid="{00000000-0005-0000-0000-0000ACAD0000}"/>
    <cellStyle name="Trial 5 5 4" xfId="44444" xr:uid="{00000000-0005-0000-0000-0000ADAD0000}"/>
    <cellStyle name="Trial 5 5 4 2" xfId="44445" xr:uid="{00000000-0005-0000-0000-0000AEAD0000}"/>
    <cellStyle name="Trial 5 5 4 3" xfId="44446" xr:uid="{00000000-0005-0000-0000-0000AFAD0000}"/>
    <cellStyle name="Trial 5 5 4 4" xfId="44447" xr:uid="{00000000-0005-0000-0000-0000B0AD0000}"/>
    <cellStyle name="Trial 5 5 4 5" xfId="44448" xr:uid="{00000000-0005-0000-0000-0000B1AD0000}"/>
    <cellStyle name="Trial 5 5 4 6" xfId="44449" xr:uid="{00000000-0005-0000-0000-0000B2AD0000}"/>
    <cellStyle name="Trial 5 5 4 7" xfId="44450" xr:uid="{00000000-0005-0000-0000-0000B3AD0000}"/>
    <cellStyle name="Trial 5 5 4 8" xfId="44451" xr:uid="{00000000-0005-0000-0000-0000B4AD0000}"/>
    <cellStyle name="Trial 5 5 5" xfId="44452" xr:uid="{00000000-0005-0000-0000-0000B5AD0000}"/>
    <cellStyle name="Trial 5 5 5 2" xfId="44453" xr:uid="{00000000-0005-0000-0000-0000B6AD0000}"/>
    <cellStyle name="Trial 5 5 5 3" xfId="44454" xr:uid="{00000000-0005-0000-0000-0000B7AD0000}"/>
    <cellStyle name="Trial 5 5 5 4" xfId="44455" xr:uid="{00000000-0005-0000-0000-0000B8AD0000}"/>
    <cellStyle name="Trial 5 5 5 5" xfId="44456" xr:uid="{00000000-0005-0000-0000-0000B9AD0000}"/>
    <cellStyle name="Trial 5 5 5 6" xfId="44457" xr:uid="{00000000-0005-0000-0000-0000BAAD0000}"/>
    <cellStyle name="Trial 5 5 5 7" xfId="44458" xr:uid="{00000000-0005-0000-0000-0000BBAD0000}"/>
    <cellStyle name="Trial 5 5 6" xfId="44459" xr:uid="{00000000-0005-0000-0000-0000BCAD0000}"/>
    <cellStyle name="Trial 5 5 6 2" xfId="44460" xr:uid="{00000000-0005-0000-0000-0000BDAD0000}"/>
    <cellStyle name="Trial 5 5 6 3" xfId="44461" xr:uid="{00000000-0005-0000-0000-0000BEAD0000}"/>
    <cellStyle name="Trial 5 5 6 4" xfId="44462" xr:uid="{00000000-0005-0000-0000-0000BFAD0000}"/>
    <cellStyle name="Trial 5 5 6 5" xfId="44463" xr:uid="{00000000-0005-0000-0000-0000C0AD0000}"/>
    <cellStyle name="Trial 5 5 6 6" xfId="44464" xr:uid="{00000000-0005-0000-0000-0000C1AD0000}"/>
    <cellStyle name="Trial 5 5 6 7" xfId="44465" xr:uid="{00000000-0005-0000-0000-0000C2AD0000}"/>
    <cellStyle name="Trial 5 5 7" xfId="44466" xr:uid="{00000000-0005-0000-0000-0000C3AD0000}"/>
    <cellStyle name="Trial 5 5 7 2" xfId="44467" xr:uid="{00000000-0005-0000-0000-0000C4AD0000}"/>
    <cellStyle name="Trial 5 5 7 3" xfId="44468" xr:uid="{00000000-0005-0000-0000-0000C5AD0000}"/>
    <cellStyle name="Trial 5 5 7 4" xfId="44469" xr:uid="{00000000-0005-0000-0000-0000C6AD0000}"/>
    <cellStyle name="Trial 5 5 7 5" xfId="44470" xr:uid="{00000000-0005-0000-0000-0000C7AD0000}"/>
    <cellStyle name="Trial 5 5 7 6" xfId="44471" xr:uid="{00000000-0005-0000-0000-0000C8AD0000}"/>
    <cellStyle name="Trial 5 5 7 7" xfId="44472" xr:uid="{00000000-0005-0000-0000-0000C9AD0000}"/>
    <cellStyle name="Trial 5 5 8" xfId="44473" xr:uid="{00000000-0005-0000-0000-0000CAAD0000}"/>
    <cellStyle name="Trial 5 5 9" xfId="44474" xr:uid="{00000000-0005-0000-0000-0000CBAD0000}"/>
    <cellStyle name="Trial 5 6" xfId="44475" xr:uid="{00000000-0005-0000-0000-0000CCAD0000}"/>
    <cellStyle name="Trial 5 6 10" xfId="44476" xr:uid="{00000000-0005-0000-0000-0000CDAD0000}"/>
    <cellStyle name="Trial 5 6 11" xfId="44477" xr:uid="{00000000-0005-0000-0000-0000CEAD0000}"/>
    <cellStyle name="Trial 5 6 2" xfId="44478" xr:uid="{00000000-0005-0000-0000-0000CFAD0000}"/>
    <cellStyle name="Trial 5 6 2 10" xfId="44479" xr:uid="{00000000-0005-0000-0000-0000D0AD0000}"/>
    <cellStyle name="Trial 5 6 2 2" xfId="44480" xr:uid="{00000000-0005-0000-0000-0000D1AD0000}"/>
    <cellStyle name="Trial 5 6 2 2 2" xfId="44481" xr:uid="{00000000-0005-0000-0000-0000D2AD0000}"/>
    <cellStyle name="Trial 5 6 2 2 2 2" xfId="44482" xr:uid="{00000000-0005-0000-0000-0000D3AD0000}"/>
    <cellStyle name="Trial 5 6 2 2 2 3" xfId="44483" xr:uid="{00000000-0005-0000-0000-0000D4AD0000}"/>
    <cellStyle name="Trial 5 6 2 2 2 4" xfId="44484" xr:uid="{00000000-0005-0000-0000-0000D5AD0000}"/>
    <cellStyle name="Trial 5 6 2 2 2 5" xfId="44485" xr:uid="{00000000-0005-0000-0000-0000D6AD0000}"/>
    <cellStyle name="Trial 5 6 2 2 2 6" xfId="44486" xr:uid="{00000000-0005-0000-0000-0000D7AD0000}"/>
    <cellStyle name="Trial 5 6 2 2 3" xfId="44487" xr:uid="{00000000-0005-0000-0000-0000D8AD0000}"/>
    <cellStyle name="Trial 5 6 2 2 4" xfId="44488" xr:uid="{00000000-0005-0000-0000-0000D9AD0000}"/>
    <cellStyle name="Trial 5 6 2 2 5" xfId="44489" xr:uid="{00000000-0005-0000-0000-0000DAAD0000}"/>
    <cellStyle name="Trial 5 6 2 2 6" xfId="44490" xr:uid="{00000000-0005-0000-0000-0000DBAD0000}"/>
    <cellStyle name="Trial 5 6 2 2 7" xfId="44491" xr:uid="{00000000-0005-0000-0000-0000DCAD0000}"/>
    <cellStyle name="Trial 5 6 2 2 8" xfId="44492" xr:uid="{00000000-0005-0000-0000-0000DDAD0000}"/>
    <cellStyle name="Trial 5 6 2 3" xfId="44493" xr:uid="{00000000-0005-0000-0000-0000DEAD0000}"/>
    <cellStyle name="Trial 5 6 2 3 2" xfId="44494" xr:uid="{00000000-0005-0000-0000-0000DFAD0000}"/>
    <cellStyle name="Trial 5 6 2 3 3" xfId="44495" xr:uid="{00000000-0005-0000-0000-0000E0AD0000}"/>
    <cellStyle name="Trial 5 6 2 3 4" xfId="44496" xr:uid="{00000000-0005-0000-0000-0000E1AD0000}"/>
    <cellStyle name="Trial 5 6 2 3 5" xfId="44497" xr:uid="{00000000-0005-0000-0000-0000E2AD0000}"/>
    <cellStyle name="Trial 5 6 2 3 6" xfId="44498" xr:uid="{00000000-0005-0000-0000-0000E3AD0000}"/>
    <cellStyle name="Trial 5 6 2 3 7" xfId="44499" xr:uid="{00000000-0005-0000-0000-0000E4AD0000}"/>
    <cellStyle name="Trial 5 6 2 3 8" xfId="44500" xr:uid="{00000000-0005-0000-0000-0000E5AD0000}"/>
    <cellStyle name="Trial 5 6 2 4" xfId="44501" xr:uid="{00000000-0005-0000-0000-0000E6AD0000}"/>
    <cellStyle name="Trial 5 6 2 5" xfId="44502" xr:uid="{00000000-0005-0000-0000-0000E7AD0000}"/>
    <cellStyle name="Trial 5 6 2 6" xfId="44503" xr:uid="{00000000-0005-0000-0000-0000E8AD0000}"/>
    <cellStyle name="Trial 5 6 2 7" xfId="44504" xr:uid="{00000000-0005-0000-0000-0000E9AD0000}"/>
    <cellStyle name="Trial 5 6 2 8" xfId="44505" xr:uid="{00000000-0005-0000-0000-0000EAAD0000}"/>
    <cellStyle name="Trial 5 6 2 9" xfId="44506" xr:uid="{00000000-0005-0000-0000-0000EBAD0000}"/>
    <cellStyle name="Trial 5 6 3" xfId="44507" xr:uid="{00000000-0005-0000-0000-0000ECAD0000}"/>
    <cellStyle name="Trial 5 6 3 2" xfId="44508" xr:uid="{00000000-0005-0000-0000-0000EDAD0000}"/>
    <cellStyle name="Trial 5 6 3 2 2" xfId="44509" xr:uid="{00000000-0005-0000-0000-0000EEAD0000}"/>
    <cellStyle name="Trial 5 6 3 2 3" xfId="44510" xr:uid="{00000000-0005-0000-0000-0000EFAD0000}"/>
    <cellStyle name="Trial 5 6 3 2 4" xfId="44511" xr:uid="{00000000-0005-0000-0000-0000F0AD0000}"/>
    <cellStyle name="Trial 5 6 3 2 5" xfId="44512" xr:uid="{00000000-0005-0000-0000-0000F1AD0000}"/>
    <cellStyle name="Trial 5 6 3 2 6" xfId="44513" xr:uid="{00000000-0005-0000-0000-0000F2AD0000}"/>
    <cellStyle name="Trial 5 6 3 3" xfId="44514" xr:uid="{00000000-0005-0000-0000-0000F3AD0000}"/>
    <cellStyle name="Trial 5 6 3 4" xfId="44515" xr:uid="{00000000-0005-0000-0000-0000F4AD0000}"/>
    <cellStyle name="Trial 5 6 3 5" xfId="44516" xr:uid="{00000000-0005-0000-0000-0000F5AD0000}"/>
    <cellStyle name="Trial 5 6 3 6" xfId="44517" xr:uid="{00000000-0005-0000-0000-0000F6AD0000}"/>
    <cellStyle name="Trial 5 6 3 7" xfId="44518" xr:uid="{00000000-0005-0000-0000-0000F7AD0000}"/>
    <cellStyle name="Trial 5 6 3 8" xfId="44519" xr:uid="{00000000-0005-0000-0000-0000F8AD0000}"/>
    <cellStyle name="Trial 5 6 3 9" xfId="44520" xr:uid="{00000000-0005-0000-0000-0000F9AD0000}"/>
    <cellStyle name="Trial 5 6 4" xfId="44521" xr:uid="{00000000-0005-0000-0000-0000FAAD0000}"/>
    <cellStyle name="Trial 5 6 4 2" xfId="44522" xr:uid="{00000000-0005-0000-0000-0000FBAD0000}"/>
    <cellStyle name="Trial 5 6 4 3" xfId="44523" xr:uid="{00000000-0005-0000-0000-0000FCAD0000}"/>
    <cellStyle name="Trial 5 6 4 4" xfId="44524" xr:uid="{00000000-0005-0000-0000-0000FDAD0000}"/>
    <cellStyle name="Trial 5 6 4 5" xfId="44525" xr:uid="{00000000-0005-0000-0000-0000FEAD0000}"/>
    <cellStyle name="Trial 5 6 4 6" xfId="44526" xr:uid="{00000000-0005-0000-0000-0000FFAD0000}"/>
    <cellStyle name="Trial 5 6 4 7" xfId="44527" xr:uid="{00000000-0005-0000-0000-000000AE0000}"/>
    <cellStyle name="Trial 5 6 4 8" xfId="44528" xr:uid="{00000000-0005-0000-0000-000001AE0000}"/>
    <cellStyle name="Trial 5 6 5" xfId="44529" xr:uid="{00000000-0005-0000-0000-000002AE0000}"/>
    <cellStyle name="Trial 5 6 5 2" xfId="44530" xr:uid="{00000000-0005-0000-0000-000003AE0000}"/>
    <cellStyle name="Trial 5 6 5 3" xfId="44531" xr:uid="{00000000-0005-0000-0000-000004AE0000}"/>
    <cellStyle name="Trial 5 6 5 4" xfId="44532" xr:uid="{00000000-0005-0000-0000-000005AE0000}"/>
    <cellStyle name="Trial 5 6 5 5" xfId="44533" xr:uid="{00000000-0005-0000-0000-000006AE0000}"/>
    <cellStyle name="Trial 5 6 5 6" xfId="44534" xr:uid="{00000000-0005-0000-0000-000007AE0000}"/>
    <cellStyle name="Trial 5 6 6" xfId="44535" xr:uid="{00000000-0005-0000-0000-000008AE0000}"/>
    <cellStyle name="Trial 5 6 7" xfId="44536" xr:uid="{00000000-0005-0000-0000-000009AE0000}"/>
    <cellStyle name="Trial 5 6 8" xfId="44537" xr:uid="{00000000-0005-0000-0000-00000AAE0000}"/>
    <cellStyle name="Trial 5 6 9" xfId="44538" xr:uid="{00000000-0005-0000-0000-00000BAE0000}"/>
    <cellStyle name="Trial 5 7" xfId="44539" xr:uid="{00000000-0005-0000-0000-00000CAE0000}"/>
    <cellStyle name="Trial 5 7 10" xfId="44540" xr:uid="{00000000-0005-0000-0000-00000DAE0000}"/>
    <cellStyle name="Trial 5 7 11" xfId="44541" xr:uid="{00000000-0005-0000-0000-00000EAE0000}"/>
    <cellStyle name="Trial 5 7 12" xfId="44542" xr:uid="{00000000-0005-0000-0000-00000FAE0000}"/>
    <cellStyle name="Trial 5 7 2" xfId="44543" xr:uid="{00000000-0005-0000-0000-000010AE0000}"/>
    <cellStyle name="Trial 5 7 2 10" xfId="44544" xr:uid="{00000000-0005-0000-0000-000011AE0000}"/>
    <cellStyle name="Trial 5 7 2 2" xfId="44545" xr:uid="{00000000-0005-0000-0000-000012AE0000}"/>
    <cellStyle name="Trial 5 7 2 2 2" xfId="44546" xr:uid="{00000000-0005-0000-0000-000013AE0000}"/>
    <cellStyle name="Trial 5 7 2 2 2 2" xfId="44547" xr:uid="{00000000-0005-0000-0000-000014AE0000}"/>
    <cellStyle name="Trial 5 7 2 2 2 3" xfId="44548" xr:uid="{00000000-0005-0000-0000-000015AE0000}"/>
    <cellStyle name="Trial 5 7 2 2 2 4" xfId="44549" xr:uid="{00000000-0005-0000-0000-000016AE0000}"/>
    <cellStyle name="Trial 5 7 2 2 2 5" xfId="44550" xr:uid="{00000000-0005-0000-0000-000017AE0000}"/>
    <cellStyle name="Trial 5 7 2 2 2 6" xfId="44551" xr:uid="{00000000-0005-0000-0000-000018AE0000}"/>
    <cellStyle name="Trial 5 7 2 2 3" xfId="44552" xr:uid="{00000000-0005-0000-0000-000019AE0000}"/>
    <cellStyle name="Trial 5 7 2 2 4" xfId="44553" xr:uid="{00000000-0005-0000-0000-00001AAE0000}"/>
    <cellStyle name="Trial 5 7 2 2 5" xfId="44554" xr:uid="{00000000-0005-0000-0000-00001BAE0000}"/>
    <cellStyle name="Trial 5 7 2 2 6" xfId="44555" xr:uid="{00000000-0005-0000-0000-00001CAE0000}"/>
    <cellStyle name="Trial 5 7 2 2 7" xfId="44556" xr:uid="{00000000-0005-0000-0000-00001DAE0000}"/>
    <cellStyle name="Trial 5 7 2 2 8" xfId="44557" xr:uid="{00000000-0005-0000-0000-00001EAE0000}"/>
    <cellStyle name="Trial 5 7 2 3" xfId="44558" xr:uid="{00000000-0005-0000-0000-00001FAE0000}"/>
    <cellStyle name="Trial 5 7 2 3 2" xfId="44559" xr:uid="{00000000-0005-0000-0000-000020AE0000}"/>
    <cellStyle name="Trial 5 7 2 3 3" xfId="44560" xr:uid="{00000000-0005-0000-0000-000021AE0000}"/>
    <cellStyle name="Trial 5 7 2 3 4" xfId="44561" xr:uid="{00000000-0005-0000-0000-000022AE0000}"/>
    <cellStyle name="Trial 5 7 2 3 5" xfId="44562" xr:uid="{00000000-0005-0000-0000-000023AE0000}"/>
    <cellStyle name="Trial 5 7 2 3 6" xfId="44563" xr:uid="{00000000-0005-0000-0000-000024AE0000}"/>
    <cellStyle name="Trial 5 7 2 3 7" xfId="44564" xr:uid="{00000000-0005-0000-0000-000025AE0000}"/>
    <cellStyle name="Trial 5 7 2 3 8" xfId="44565" xr:uid="{00000000-0005-0000-0000-000026AE0000}"/>
    <cellStyle name="Trial 5 7 2 4" xfId="44566" xr:uid="{00000000-0005-0000-0000-000027AE0000}"/>
    <cellStyle name="Trial 5 7 2 5" xfId="44567" xr:uid="{00000000-0005-0000-0000-000028AE0000}"/>
    <cellStyle name="Trial 5 7 2 6" xfId="44568" xr:uid="{00000000-0005-0000-0000-000029AE0000}"/>
    <cellStyle name="Trial 5 7 2 7" xfId="44569" xr:uid="{00000000-0005-0000-0000-00002AAE0000}"/>
    <cellStyle name="Trial 5 7 2 8" xfId="44570" xr:uid="{00000000-0005-0000-0000-00002BAE0000}"/>
    <cellStyle name="Trial 5 7 2 9" xfId="44571" xr:uid="{00000000-0005-0000-0000-00002CAE0000}"/>
    <cellStyle name="Trial 5 7 3" xfId="44572" xr:uid="{00000000-0005-0000-0000-00002DAE0000}"/>
    <cellStyle name="Trial 5 7 3 2" xfId="44573" xr:uid="{00000000-0005-0000-0000-00002EAE0000}"/>
    <cellStyle name="Trial 5 7 3 2 2" xfId="44574" xr:uid="{00000000-0005-0000-0000-00002FAE0000}"/>
    <cellStyle name="Trial 5 7 3 2 3" xfId="44575" xr:uid="{00000000-0005-0000-0000-000030AE0000}"/>
    <cellStyle name="Trial 5 7 3 2 4" xfId="44576" xr:uid="{00000000-0005-0000-0000-000031AE0000}"/>
    <cellStyle name="Trial 5 7 3 2 5" xfId="44577" xr:uid="{00000000-0005-0000-0000-000032AE0000}"/>
    <cellStyle name="Trial 5 7 3 2 6" xfId="44578" xr:uid="{00000000-0005-0000-0000-000033AE0000}"/>
    <cellStyle name="Trial 5 7 3 3" xfId="44579" xr:uid="{00000000-0005-0000-0000-000034AE0000}"/>
    <cellStyle name="Trial 5 7 3 4" xfId="44580" xr:uid="{00000000-0005-0000-0000-000035AE0000}"/>
    <cellStyle name="Trial 5 7 3 5" xfId="44581" xr:uid="{00000000-0005-0000-0000-000036AE0000}"/>
    <cellStyle name="Trial 5 7 3 6" xfId="44582" xr:uid="{00000000-0005-0000-0000-000037AE0000}"/>
    <cellStyle name="Trial 5 7 3 7" xfId="44583" xr:uid="{00000000-0005-0000-0000-000038AE0000}"/>
    <cellStyle name="Trial 5 7 3 8" xfId="44584" xr:uid="{00000000-0005-0000-0000-000039AE0000}"/>
    <cellStyle name="Trial 5 7 3 9" xfId="44585" xr:uid="{00000000-0005-0000-0000-00003AAE0000}"/>
    <cellStyle name="Trial 5 7 4" xfId="44586" xr:uid="{00000000-0005-0000-0000-00003BAE0000}"/>
    <cellStyle name="Trial 5 7 4 2" xfId="44587" xr:uid="{00000000-0005-0000-0000-00003CAE0000}"/>
    <cellStyle name="Trial 5 7 4 3" xfId="44588" xr:uid="{00000000-0005-0000-0000-00003DAE0000}"/>
    <cellStyle name="Trial 5 7 4 4" xfId="44589" xr:uid="{00000000-0005-0000-0000-00003EAE0000}"/>
    <cellStyle name="Trial 5 7 4 5" xfId="44590" xr:uid="{00000000-0005-0000-0000-00003FAE0000}"/>
    <cellStyle name="Trial 5 7 4 6" xfId="44591" xr:uid="{00000000-0005-0000-0000-000040AE0000}"/>
    <cellStyle name="Trial 5 7 4 7" xfId="44592" xr:uid="{00000000-0005-0000-0000-000041AE0000}"/>
    <cellStyle name="Trial 5 7 4 8" xfId="44593" xr:uid="{00000000-0005-0000-0000-000042AE0000}"/>
    <cellStyle name="Trial 5 7 5" xfId="44594" xr:uid="{00000000-0005-0000-0000-000043AE0000}"/>
    <cellStyle name="Trial 5 7 5 2" xfId="44595" xr:uid="{00000000-0005-0000-0000-000044AE0000}"/>
    <cellStyle name="Trial 5 7 5 3" xfId="44596" xr:uid="{00000000-0005-0000-0000-000045AE0000}"/>
    <cellStyle name="Trial 5 7 5 4" xfId="44597" xr:uid="{00000000-0005-0000-0000-000046AE0000}"/>
    <cellStyle name="Trial 5 7 5 5" xfId="44598" xr:uid="{00000000-0005-0000-0000-000047AE0000}"/>
    <cellStyle name="Trial 5 7 5 6" xfId="44599" xr:uid="{00000000-0005-0000-0000-000048AE0000}"/>
    <cellStyle name="Trial 5 7 6" xfId="44600" xr:uid="{00000000-0005-0000-0000-000049AE0000}"/>
    <cellStyle name="Trial 5 7 7" xfId="44601" xr:uid="{00000000-0005-0000-0000-00004AAE0000}"/>
    <cellStyle name="Trial 5 7 8" xfId="44602" xr:uid="{00000000-0005-0000-0000-00004BAE0000}"/>
    <cellStyle name="Trial 5 7 9" xfId="44603" xr:uid="{00000000-0005-0000-0000-00004CAE0000}"/>
    <cellStyle name="Trial 5 8" xfId="44604" xr:uid="{00000000-0005-0000-0000-00004DAE0000}"/>
    <cellStyle name="Trial 5 8 10" xfId="44605" xr:uid="{00000000-0005-0000-0000-00004EAE0000}"/>
    <cellStyle name="Trial 5 8 11" xfId="44606" xr:uid="{00000000-0005-0000-0000-00004FAE0000}"/>
    <cellStyle name="Trial 5 8 12" xfId="44607" xr:uid="{00000000-0005-0000-0000-000050AE0000}"/>
    <cellStyle name="Trial 5 8 2" xfId="44608" xr:uid="{00000000-0005-0000-0000-000051AE0000}"/>
    <cellStyle name="Trial 5 8 2 10" xfId="44609" xr:uid="{00000000-0005-0000-0000-000052AE0000}"/>
    <cellStyle name="Trial 5 8 2 2" xfId="44610" xr:uid="{00000000-0005-0000-0000-000053AE0000}"/>
    <cellStyle name="Trial 5 8 2 2 2" xfId="44611" xr:uid="{00000000-0005-0000-0000-000054AE0000}"/>
    <cellStyle name="Trial 5 8 2 2 2 2" xfId="44612" xr:uid="{00000000-0005-0000-0000-000055AE0000}"/>
    <cellStyle name="Trial 5 8 2 2 2 3" xfId="44613" xr:uid="{00000000-0005-0000-0000-000056AE0000}"/>
    <cellStyle name="Trial 5 8 2 2 2 4" xfId="44614" xr:uid="{00000000-0005-0000-0000-000057AE0000}"/>
    <cellStyle name="Trial 5 8 2 2 2 5" xfId="44615" xr:uid="{00000000-0005-0000-0000-000058AE0000}"/>
    <cellStyle name="Trial 5 8 2 2 2 6" xfId="44616" xr:uid="{00000000-0005-0000-0000-000059AE0000}"/>
    <cellStyle name="Trial 5 8 2 2 3" xfId="44617" xr:uid="{00000000-0005-0000-0000-00005AAE0000}"/>
    <cellStyle name="Trial 5 8 2 2 4" xfId="44618" xr:uid="{00000000-0005-0000-0000-00005BAE0000}"/>
    <cellStyle name="Trial 5 8 2 2 5" xfId="44619" xr:uid="{00000000-0005-0000-0000-00005CAE0000}"/>
    <cellStyle name="Trial 5 8 2 2 6" xfId="44620" xr:uid="{00000000-0005-0000-0000-00005DAE0000}"/>
    <cellStyle name="Trial 5 8 2 2 7" xfId="44621" xr:uid="{00000000-0005-0000-0000-00005EAE0000}"/>
    <cellStyle name="Trial 5 8 2 2 8" xfId="44622" xr:uid="{00000000-0005-0000-0000-00005FAE0000}"/>
    <cellStyle name="Trial 5 8 2 3" xfId="44623" xr:uid="{00000000-0005-0000-0000-000060AE0000}"/>
    <cellStyle name="Trial 5 8 2 3 2" xfId="44624" xr:uid="{00000000-0005-0000-0000-000061AE0000}"/>
    <cellStyle name="Trial 5 8 2 3 3" xfId="44625" xr:uid="{00000000-0005-0000-0000-000062AE0000}"/>
    <cellStyle name="Trial 5 8 2 3 4" xfId="44626" xr:uid="{00000000-0005-0000-0000-000063AE0000}"/>
    <cellStyle name="Trial 5 8 2 3 5" xfId="44627" xr:uid="{00000000-0005-0000-0000-000064AE0000}"/>
    <cellStyle name="Trial 5 8 2 3 6" xfId="44628" xr:uid="{00000000-0005-0000-0000-000065AE0000}"/>
    <cellStyle name="Trial 5 8 2 3 7" xfId="44629" xr:uid="{00000000-0005-0000-0000-000066AE0000}"/>
    <cellStyle name="Trial 5 8 2 3 8" xfId="44630" xr:uid="{00000000-0005-0000-0000-000067AE0000}"/>
    <cellStyle name="Trial 5 8 2 4" xfId="44631" xr:uid="{00000000-0005-0000-0000-000068AE0000}"/>
    <cellStyle name="Trial 5 8 2 5" xfId="44632" xr:uid="{00000000-0005-0000-0000-000069AE0000}"/>
    <cellStyle name="Trial 5 8 2 6" xfId="44633" xr:uid="{00000000-0005-0000-0000-00006AAE0000}"/>
    <cellStyle name="Trial 5 8 2 7" xfId="44634" xr:uid="{00000000-0005-0000-0000-00006BAE0000}"/>
    <cellStyle name="Trial 5 8 2 8" xfId="44635" xr:uid="{00000000-0005-0000-0000-00006CAE0000}"/>
    <cellStyle name="Trial 5 8 2 9" xfId="44636" xr:uid="{00000000-0005-0000-0000-00006DAE0000}"/>
    <cellStyle name="Trial 5 8 3" xfId="44637" xr:uid="{00000000-0005-0000-0000-00006EAE0000}"/>
    <cellStyle name="Trial 5 8 3 2" xfId="44638" xr:uid="{00000000-0005-0000-0000-00006FAE0000}"/>
    <cellStyle name="Trial 5 8 3 2 2" xfId="44639" xr:uid="{00000000-0005-0000-0000-000070AE0000}"/>
    <cellStyle name="Trial 5 8 3 2 3" xfId="44640" xr:uid="{00000000-0005-0000-0000-000071AE0000}"/>
    <cellStyle name="Trial 5 8 3 2 4" xfId="44641" xr:uid="{00000000-0005-0000-0000-000072AE0000}"/>
    <cellStyle name="Trial 5 8 3 2 5" xfId="44642" xr:uid="{00000000-0005-0000-0000-000073AE0000}"/>
    <cellStyle name="Trial 5 8 3 2 6" xfId="44643" xr:uid="{00000000-0005-0000-0000-000074AE0000}"/>
    <cellStyle name="Trial 5 8 3 3" xfId="44644" xr:uid="{00000000-0005-0000-0000-000075AE0000}"/>
    <cellStyle name="Trial 5 8 3 4" xfId="44645" xr:uid="{00000000-0005-0000-0000-000076AE0000}"/>
    <cellStyle name="Trial 5 8 3 5" xfId="44646" xr:uid="{00000000-0005-0000-0000-000077AE0000}"/>
    <cellStyle name="Trial 5 8 3 6" xfId="44647" xr:uid="{00000000-0005-0000-0000-000078AE0000}"/>
    <cellStyle name="Trial 5 8 3 7" xfId="44648" xr:uid="{00000000-0005-0000-0000-000079AE0000}"/>
    <cellStyle name="Trial 5 8 3 8" xfId="44649" xr:uid="{00000000-0005-0000-0000-00007AAE0000}"/>
    <cellStyle name="Trial 5 8 3 9" xfId="44650" xr:uid="{00000000-0005-0000-0000-00007BAE0000}"/>
    <cellStyle name="Trial 5 8 4" xfId="44651" xr:uid="{00000000-0005-0000-0000-00007CAE0000}"/>
    <cellStyle name="Trial 5 8 4 2" xfId="44652" xr:uid="{00000000-0005-0000-0000-00007DAE0000}"/>
    <cellStyle name="Trial 5 8 4 3" xfId="44653" xr:uid="{00000000-0005-0000-0000-00007EAE0000}"/>
    <cellStyle name="Trial 5 8 4 4" xfId="44654" xr:uid="{00000000-0005-0000-0000-00007FAE0000}"/>
    <cellStyle name="Trial 5 8 4 5" xfId="44655" xr:uid="{00000000-0005-0000-0000-000080AE0000}"/>
    <cellStyle name="Trial 5 8 4 6" xfId="44656" xr:uid="{00000000-0005-0000-0000-000081AE0000}"/>
    <cellStyle name="Trial 5 8 4 7" xfId="44657" xr:uid="{00000000-0005-0000-0000-000082AE0000}"/>
    <cellStyle name="Trial 5 8 4 8" xfId="44658" xr:uid="{00000000-0005-0000-0000-000083AE0000}"/>
    <cellStyle name="Trial 5 8 5" xfId="44659" xr:uid="{00000000-0005-0000-0000-000084AE0000}"/>
    <cellStyle name="Trial 5 8 5 2" xfId="44660" xr:uid="{00000000-0005-0000-0000-000085AE0000}"/>
    <cellStyle name="Trial 5 8 5 3" xfId="44661" xr:uid="{00000000-0005-0000-0000-000086AE0000}"/>
    <cellStyle name="Trial 5 8 5 4" xfId="44662" xr:uid="{00000000-0005-0000-0000-000087AE0000}"/>
    <cellStyle name="Trial 5 8 5 5" xfId="44663" xr:uid="{00000000-0005-0000-0000-000088AE0000}"/>
    <cellStyle name="Trial 5 8 5 6" xfId="44664" xr:uid="{00000000-0005-0000-0000-000089AE0000}"/>
    <cellStyle name="Trial 5 8 6" xfId="44665" xr:uid="{00000000-0005-0000-0000-00008AAE0000}"/>
    <cellStyle name="Trial 5 8 7" xfId="44666" xr:uid="{00000000-0005-0000-0000-00008BAE0000}"/>
    <cellStyle name="Trial 5 8 8" xfId="44667" xr:uid="{00000000-0005-0000-0000-00008CAE0000}"/>
    <cellStyle name="Trial 5 8 9" xfId="44668" xr:uid="{00000000-0005-0000-0000-00008DAE0000}"/>
    <cellStyle name="Trial 5 9" xfId="44669" xr:uid="{00000000-0005-0000-0000-00008EAE0000}"/>
    <cellStyle name="Trial 5 9 10" xfId="44670" xr:uid="{00000000-0005-0000-0000-00008FAE0000}"/>
    <cellStyle name="Trial 5 9 11" xfId="44671" xr:uid="{00000000-0005-0000-0000-000090AE0000}"/>
    <cellStyle name="Trial 5 9 2" xfId="44672" xr:uid="{00000000-0005-0000-0000-000091AE0000}"/>
    <cellStyle name="Trial 5 9 2 10" xfId="44673" xr:uid="{00000000-0005-0000-0000-000092AE0000}"/>
    <cellStyle name="Trial 5 9 2 2" xfId="44674" xr:uid="{00000000-0005-0000-0000-000093AE0000}"/>
    <cellStyle name="Trial 5 9 2 2 2" xfId="44675" xr:uid="{00000000-0005-0000-0000-000094AE0000}"/>
    <cellStyle name="Trial 5 9 2 2 3" xfId="44676" xr:uid="{00000000-0005-0000-0000-000095AE0000}"/>
    <cellStyle name="Trial 5 9 2 2 4" xfId="44677" xr:uid="{00000000-0005-0000-0000-000096AE0000}"/>
    <cellStyle name="Trial 5 9 2 2 5" xfId="44678" xr:uid="{00000000-0005-0000-0000-000097AE0000}"/>
    <cellStyle name="Trial 5 9 2 2 6" xfId="44679" xr:uid="{00000000-0005-0000-0000-000098AE0000}"/>
    <cellStyle name="Trial 5 9 2 3" xfId="44680" xr:uid="{00000000-0005-0000-0000-000099AE0000}"/>
    <cellStyle name="Trial 5 9 2 3 2" xfId="44681" xr:uid="{00000000-0005-0000-0000-00009AAE0000}"/>
    <cellStyle name="Trial 5 9 2 3 3" xfId="44682" xr:uid="{00000000-0005-0000-0000-00009BAE0000}"/>
    <cellStyle name="Trial 5 9 2 3 4" xfId="44683" xr:uid="{00000000-0005-0000-0000-00009CAE0000}"/>
    <cellStyle name="Trial 5 9 2 3 5" xfId="44684" xr:uid="{00000000-0005-0000-0000-00009DAE0000}"/>
    <cellStyle name="Trial 5 9 2 3 6" xfId="44685" xr:uid="{00000000-0005-0000-0000-00009EAE0000}"/>
    <cellStyle name="Trial 5 9 2 4" xfId="44686" xr:uid="{00000000-0005-0000-0000-00009FAE0000}"/>
    <cellStyle name="Trial 5 9 2 5" xfId="44687" xr:uid="{00000000-0005-0000-0000-0000A0AE0000}"/>
    <cellStyle name="Trial 5 9 2 6" xfId="44688" xr:uid="{00000000-0005-0000-0000-0000A1AE0000}"/>
    <cellStyle name="Trial 5 9 2 7" xfId="44689" xr:uid="{00000000-0005-0000-0000-0000A2AE0000}"/>
    <cellStyle name="Trial 5 9 2 8" xfId="44690" xr:uid="{00000000-0005-0000-0000-0000A3AE0000}"/>
    <cellStyle name="Trial 5 9 2 9" xfId="44691" xr:uid="{00000000-0005-0000-0000-0000A4AE0000}"/>
    <cellStyle name="Trial 5 9 3" xfId="44692" xr:uid="{00000000-0005-0000-0000-0000A5AE0000}"/>
    <cellStyle name="Trial 5 9 3 2" xfId="44693" xr:uid="{00000000-0005-0000-0000-0000A6AE0000}"/>
    <cellStyle name="Trial 5 9 3 2 2" xfId="44694" xr:uid="{00000000-0005-0000-0000-0000A7AE0000}"/>
    <cellStyle name="Trial 5 9 3 2 3" xfId="44695" xr:uid="{00000000-0005-0000-0000-0000A8AE0000}"/>
    <cellStyle name="Trial 5 9 3 2 4" xfId="44696" xr:uid="{00000000-0005-0000-0000-0000A9AE0000}"/>
    <cellStyle name="Trial 5 9 3 2 5" xfId="44697" xr:uid="{00000000-0005-0000-0000-0000AAAE0000}"/>
    <cellStyle name="Trial 5 9 3 2 6" xfId="44698" xr:uid="{00000000-0005-0000-0000-0000ABAE0000}"/>
    <cellStyle name="Trial 5 9 3 3" xfId="44699" xr:uid="{00000000-0005-0000-0000-0000ACAE0000}"/>
    <cellStyle name="Trial 5 9 3 4" xfId="44700" xr:uid="{00000000-0005-0000-0000-0000ADAE0000}"/>
    <cellStyle name="Trial 5 9 3 5" xfId="44701" xr:uid="{00000000-0005-0000-0000-0000AEAE0000}"/>
    <cellStyle name="Trial 5 9 3 6" xfId="44702" xr:uid="{00000000-0005-0000-0000-0000AFAE0000}"/>
    <cellStyle name="Trial 5 9 3 7" xfId="44703" xr:uid="{00000000-0005-0000-0000-0000B0AE0000}"/>
    <cellStyle name="Trial 5 9 3 8" xfId="44704" xr:uid="{00000000-0005-0000-0000-0000B1AE0000}"/>
    <cellStyle name="Trial 5 9 3 9" xfId="44705" xr:uid="{00000000-0005-0000-0000-0000B2AE0000}"/>
    <cellStyle name="Trial 5 9 4" xfId="44706" xr:uid="{00000000-0005-0000-0000-0000B3AE0000}"/>
    <cellStyle name="Trial 5 9 4 2" xfId="44707" xr:uid="{00000000-0005-0000-0000-0000B4AE0000}"/>
    <cellStyle name="Trial 5 9 4 3" xfId="44708" xr:uid="{00000000-0005-0000-0000-0000B5AE0000}"/>
    <cellStyle name="Trial 5 9 4 4" xfId="44709" xr:uid="{00000000-0005-0000-0000-0000B6AE0000}"/>
    <cellStyle name="Trial 5 9 4 5" xfId="44710" xr:uid="{00000000-0005-0000-0000-0000B7AE0000}"/>
    <cellStyle name="Trial 5 9 4 6" xfId="44711" xr:uid="{00000000-0005-0000-0000-0000B8AE0000}"/>
    <cellStyle name="Trial 5 9 4 7" xfId="44712" xr:uid="{00000000-0005-0000-0000-0000B9AE0000}"/>
    <cellStyle name="Trial 5 9 4 8" xfId="44713" xr:uid="{00000000-0005-0000-0000-0000BAAE0000}"/>
    <cellStyle name="Trial 5 9 5" xfId="44714" xr:uid="{00000000-0005-0000-0000-0000BBAE0000}"/>
    <cellStyle name="Trial 5 9 6" xfId="44715" xr:uid="{00000000-0005-0000-0000-0000BCAE0000}"/>
    <cellStyle name="Trial 5 9 7" xfId="44716" xr:uid="{00000000-0005-0000-0000-0000BDAE0000}"/>
    <cellStyle name="Trial 5 9 8" xfId="44717" xr:uid="{00000000-0005-0000-0000-0000BEAE0000}"/>
    <cellStyle name="Trial 5 9 9" xfId="44718" xr:uid="{00000000-0005-0000-0000-0000BFAE0000}"/>
    <cellStyle name="Trial 6" xfId="44719" xr:uid="{00000000-0005-0000-0000-0000C0AE0000}"/>
    <cellStyle name="Trial 6 10" xfId="44720" xr:uid="{00000000-0005-0000-0000-0000C1AE0000}"/>
    <cellStyle name="Trial 6 11" xfId="44721" xr:uid="{00000000-0005-0000-0000-0000C2AE0000}"/>
    <cellStyle name="Trial 6 12" xfId="44722" xr:uid="{00000000-0005-0000-0000-0000C3AE0000}"/>
    <cellStyle name="Trial 6 13" xfId="44723" xr:uid="{00000000-0005-0000-0000-0000C4AE0000}"/>
    <cellStyle name="Trial 6 14" xfId="44724" xr:uid="{00000000-0005-0000-0000-0000C5AE0000}"/>
    <cellStyle name="Trial 6 15" xfId="44725" xr:uid="{00000000-0005-0000-0000-0000C6AE0000}"/>
    <cellStyle name="Trial 6 2" xfId="44726" xr:uid="{00000000-0005-0000-0000-0000C7AE0000}"/>
    <cellStyle name="Trial 6 2 10" xfId="44727" xr:uid="{00000000-0005-0000-0000-0000C8AE0000}"/>
    <cellStyle name="Trial 6 2 11" xfId="44728" xr:uid="{00000000-0005-0000-0000-0000C9AE0000}"/>
    <cellStyle name="Trial 6 2 12" xfId="44729" xr:uid="{00000000-0005-0000-0000-0000CAAE0000}"/>
    <cellStyle name="Trial 6 2 13" xfId="44730" xr:uid="{00000000-0005-0000-0000-0000CBAE0000}"/>
    <cellStyle name="Trial 6 2 14" xfId="44731" xr:uid="{00000000-0005-0000-0000-0000CCAE0000}"/>
    <cellStyle name="Trial 6 2 15" xfId="44732" xr:uid="{00000000-0005-0000-0000-0000CDAE0000}"/>
    <cellStyle name="Trial 6 2 2" xfId="44733" xr:uid="{00000000-0005-0000-0000-0000CEAE0000}"/>
    <cellStyle name="Trial 6 2 2 10" xfId="44734" xr:uid="{00000000-0005-0000-0000-0000CFAE0000}"/>
    <cellStyle name="Trial 6 2 2 11" xfId="44735" xr:uid="{00000000-0005-0000-0000-0000D0AE0000}"/>
    <cellStyle name="Trial 6 2 2 12" xfId="44736" xr:uid="{00000000-0005-0000-0000-0000D1AE0000}"/>
    <cellStyle name="Trial 6 2 2 13" xfId="44737" xr:uid="{00000000-0005-0000-0000-0000D2AE0000}"/>
    <cellStyle name="Trial 6 2 2 2" xfId="44738" xr:uid="{00000000-0005-0000-0000-0000D3AE0000}"/>
    <cellStyle name="Trial 6 2 2 2 10" xfId="44739" xr:uid="{00000000-0005-0000-0000-0000D4AE0000}"/>
    <cellStyle name="Trial 6 2 2 2 11" xfId="44740" xr:uid="{00000000-0005-0000-0000-0000D5AE0000}"/>
    <cellStyle name="Trial 6 2 2 2 12" xfId="44741" xr:uid="{00000000-0005-0000-0000-0000D6AE0000}"/>
    <cellStyle name="Trial 6 2 2 2 2" xfId="44742" xr:uid="{00000000-0005-0000-0000-0000D7AE0000}"/>
    <cellStyle name="Trial 6 2 2 2 2 2" xfId="44743" xr:uid="{00000000-0005-0000-0000-0000D8AE0000}"/>
    <cellStyle name="Trial 6 2 2 2 2 3" xfId="44744" xr:uid="{00000000-0005-0000-0000-0000D9AE0000}"/>
    <cellStyle name="Trial 6 2 2 2 2 4" xfId="44745" xr:uid="{00000000-0005-0000-0000-0000DAAE0000}"/>
    <cellStyle name="Trial 6 2 2 2 2 5" xfId="44746" xr:uid="{00000000-0005-0000-0000-0000DBAE0000}"/>
    <cellStyle name="Trial 6 2 2 2 2 6" xfId="44747" xr:uid="{00000000-0005-0000-0000-0000DCAE0000}"/>
    <cellStyle name="Trial 6 2 2 2 2 7" xfId="44748" xr:uid="{00000000-0005-0000-0000-0000DDAE0000}"/>
    <cellStyle name="Trial 6 2 2 2 3" xfId="44749" xr:uid="{00000000-0005-0000-0000-0000DEAE0000}"/>
    <cellStyle name="Trial 6 2 2 2 3 2" xfId="44750" xr:uid="{00000000-0005-0000-0000-0000DFAE0000}"/>
    <cellStyle name="Trial 6 2 2 2 3 3" xfId="44751" xr:uid="{00000000-0005-0000-0000-0000E0AE0000}"/>
    <cellStyle name="Trial 6 2 2 2 3 4" xfId="44752" xr:uid="{00000000-0005-0000-0000-0000E1AE0000}"/>
    <cellStyle name="Trial 6 2 2 2 3 5" xfId="44753" xr:uid="{00000000-0005-0000-0000-0000E2AE0000}"/>
    <cellStyle name="Trial 6 2 2 2 3 6" xfId="44754" xr:uid="{00000000-0005-0000-0000-0000E3AE0000}"/>
    <cellStyle name="Trial 6 2 2 2 3 7" xfId="44755" xr:uid="{00000000-0005-0000-0000-0000E4AE0000}"/>
    <cellStyle name="Trial 6 2 2 2 4" xfId="44756" xr:uid="{00000000-0005-0000-0000-0000E5AE0000}"/>
    <cellStyle name="Trial 6 2 2 2 4 2" xfId="44757" xr:uid="{00000000-0005-0000-0000-0000E6AE0000}"/>
    <cellStyle name="Trial 6 2 2 2 4 3" xfId="44758" xr:uid="{00000000-0005-0000-0000-0000E7AE0000}"/>
    <cellStyle name="Trial 6 2 2 2 4 4" xfId="44759" xr:uid="{00000000-0005-0000-0000-0000E8AE0000}"/>
    <cellStyle name="Trial 6 2 2 2 4 5" xfId="44760" xr:uid="{00000000-0005-0000-0000-0000E9AE0000}"/>
    <cellStyle name="Trial 6 2 2 2 4 6" xfId="44761" xr:uid="{00000000-0005-0000-0000-0000EAAE0000}"/>
    <cellStyle name="Trial 6 2 2 2 4 7" xfId="44762" xr:uid="{00000000-0005-0000-0000-0000EBAE0000}"/>
    <cellStyle name="Trial 6 2 2 2 5" xfId="44763" xr:uid="{00000000-0005-0000-0000-0000ECAE0000}"/>
    <cellStyle name="Trial 6 2 2 2 5 2" xfId="44764" xr:uid="{00000000-0005-0000-0000-0000EDAE0000}"/>
    <cellStyle name="Trial 6 2 2 2 5 3" xfId="44765" xr:uid="{00000000-0005-0000-0000-0000EEAE0000}"/>
    <cellStyle name="Trial 6 2 2 2 5 4" xfId="44766" xr:uid="{00000000-0005-0000-0000-0000EFAE0000}"/>
    <cellStyle name="Trial 6 2 2 2 5 5" xfId="44767" xr:uid="{00000000-0005-0000-0000-0000F0AE0000}"/>
    <cellStyle name="Trial 6 2 2 2 5 6" xfId="44768" xr:uid="{00000000-0005-0000-0000-0000F1AE0000}"/>
    <cellStyle name="Trial 6 2 2 2 5 7" xfId="44769" xr:uid="{00000000-0005-0000-0000-0000F2AE0000}"/>
    <cellStyle name="Trial 6 2 2 2 6" xfId="44770" xr:uid="{00000000-0005-0000-0000-0000F3AE0000}"/>
    <cellStyle name="Trial 6 2 2 2 7" xfId="44771" xr:uid="{00000000-0005-0000-0000-0000F4AE0000}"/>
    <cellStyle name="Trial 6 2 2 2 8" xfId="44772" xr:uid="{00000000-0005-0000-0000-0000F5AE0000}"/>
    <cellStyle name="Trial 6 2 2 2 9" xfId="44773" xr:uid="{00000000-0005-0000-0000-0000F6AE0000}"/>
    <cellStyle name="Trial 6 2 2 3" xfId="44774" xr:uid="{00000000-0005-0000-0000-0000F7AE0000}"/>
    <cellStyle name="Trial 6 2 2 3 10" xfId="44775" xr:uid="{00000000-0005-0000-0000-0000F8AE0000}"/>
    <cellStyle name="Trial 6 2 2 3 2" xfId="44776" xr:uid="{00000000-0005-0000-0000-0000F9AE0000}"/>
    <cellStyle name="Trial 6 2 2 3 2 2" xfId="44777" xr:uid="{00000000-0005-0000-0000-0000FAAE0000}"/>
    <cellStyle name="Trial 6 2 2 3 2 3" xfId="44778" xr:uid="{00000000-0005-0000-0000-0000FBAE0000}"/>
    <cellStyle name="Trial 6 2 2 3 2 4" xfId="44779" xr:uid="{00000000-0005-0000-0000-0000FCAE0000}"/>
    <cellStyle name="Trial 6 2 2 3 2 5" xfId="44780" xr:uid="{00000000-0005-0000-0000-0000FDAE0000}"/>
    <cellStyle name="Trial 6 2 2 3 2 6" xfId="44781" xr:uid="{00000000-0005-0000-0000-0000FEAE0000}"/>
    <cellStyle name="Trial 6 2 2 3 2 7" xfId="44782" xr:uid="{00000000-0005-0000-0000-0000FFAE0000}"/>
    <cellStyle name="Trial 6 2 2 3 3" xfId="44783" xr:uid="{00000000-0005-0000-0000-000000AF0000}"/>
    <cellStyle name="Trial 6 2 2 3 3 2" xfId="44784" xr:uid="{00000000-0005-0000-0000-000001AF0000}"/>
    <cellStyle name="Trial 6 2 2 3 3 3" xfId="44785" xr:uid="{00000000-0005-0000-0000-000002AF0000}"/>
    <cellStyle name="Trial 6 2 2 3 3 4" xfId="44786" xr:uid="{00000000-0005-0000-0000-000003AF0000}"/>
    <cellStyle name="Trial 6 2 2 3 3 5" xfId="44787" xr:uid="{00000000-0005-0000-0000-000004AF0000}"/>
    <cellStyle name="Trial 6 2 2 3 3 6" xfId="44788" xr:uid="{00000000-0005-0000-0000-000005AF0000}"/>
    <cellStyle name="Trial 6 2 2 3 3 7" xfId="44789" xr:uid="{00000000-0005-0000-0000-000006AF0000}"/>
    <cellStyle name="Trial 6 2 2 3 4" xfId="44790" xr:uid="{00000000-0005-0000-0000-000007AF0000}"/>
    <cellStyle name="Trial 6 2 2 3 4 2" xfId="44791" xr:uid="{00000000-0005-0000-0000-000008AF0000}"/>
    <cellStyle name="Trial 6 2 2 3 4 3" xfId="44792" xr:uid="{00000000-0005-0000-0000-000009AF0000}"/>
    <cellStyle name="Trial 6 2 2 3 4 4" xfId="44793" xr:uid="{00000000-0005-0000-0000-00000AAF0000}"/>
    <cellStyle name="Trial 6 2 2 3 4 5" xfId="44794" xr:uid="{00000000-0005-0000-0000-00000BAF0000}"/>
    <cellStyle name="Trial 6 2 2 3 4 6" xfId="44795" xr:uid="{00000000-0005-0000-0000-00000CAF0000}"/>
    <cellStyle name="Trial 6 2 2 3 4 7" xfId="44796" xr:uid="{00000000-0005-0000-0000-00000DAF0000}"/>
    <cellStyle name="Trial 6 2 2 3 5" xfId="44797" xr:uid="{00000000-0005-0000-0000-00000EAF0000}"/>
    <cellStyle name="Trial 6 2 2 3 6" xfId="44798" xr:uid="{00000000-0005-0000-0000-00000FAF0000}"/>
    <cellStyle name="Trial 6 2 2 3 7" xfId="44799" xr:uid="{00000000-0005-0000-0000-000010AF0000}"/>
    <cellStyle name="Trial 6 2 2 3 8" xfId="44800" xr:uid="{00000000-0005-0000-0000-000011AF0000}"/>
    <cellStyle name="Trial 6 2 2 3 9" xfId="44801" xr:uid="{00000000-0005-0000-0000-000012AF0000}"/>
    <cellStyle name="Trial 6 2 2 4" xfId="44802" xr:uid="{00000000-0005-0000-0000-000013AF0000}"/>
    <cellStyle name="Trial 6 2 2 4 2" xfId="44803" xr:uid="{00000000-0005-0000-0000-000014AF0000}"/>
    <cellStyle name="Trial 6 2 2 4 3" xfId="44804" xr:uid="{00000000-0005-0000-0000-000015AF0000}"/>
    <cellStyle name="Trial 6 2 2 4 4" xfId="44805" xr:uid="{00000000-0005-0000-0000-000016AF0000}"/>
    <cellStyle name="Trial 6 2 2 4 5" xfId="44806" xr:uid="{00000000-0005-0000-0000-000017AF0000}"/>
    <cellStyle name="Trial 6 2 2 4 6" xfId="44807" xr:uid="{00000000-0005-0000-0000-000018AF0000}"/>
    <cellStyle name="Trial 6 2 2 4 7" xfId="44808" xr:uid="{00000000-0005-0000-0000-000019AF0000}"/>
    <cellStyle name="Trial 6 2 2 5" xfId="44809" xr:uid="{00000000-0005-0000-0000-00001AAF0000}"/>
    <cellStyle name="Trial 6 2 2 5 2" xfId="44810" xr:uid="{00000000-0005-0000-0000-00001BAF0000}"/>
    <cellStyle name="Trial 6 2 2 5 3" xfId="44811" xr:uid="{00000000-0005-0000-0000-00001CAF0000}"/>
    <cellStyle name="Trial 6 2 2 5 4" xfId="44812" xr:uid="{00000000-0005-0000-0000-00001DAF0000}"/>
    <cellStyle name="Trial 6 2 2 5 5" xfId="44813" xr:uid="{00000000-0005-0000-0000-00001EAF0000}"/>
    <cellStyle name="Trial 6 2 2 5 6" xfId="44814" xr:uid="{00000000-0005-0000-0000-00001FAF0000}"/>
    <cellStyle name="Trial 6 2 2 5 7" xfId="44815" xr:uid="{00000000-0005-0000-0000-000020AF0000}"/>
    <cellStyle name="Trial 6 2 2 6" xfId="44816" xr:uid="{00000000-0005-0000-0000-000021AF0000}"/>
    <cellStyle name="Trial 6 2 2 6 2" xfId="44817" xr:uid="{00000000-0005-0000-0000-000022AF0000}"/>
    <cellStyle name="Trial 6 2 2 6 3" xfId="44818" xr:uid="{00000000-0005-0000-0000-000023AF0000}"/>
    <cellStyle name="Trial 6 2 2 6 4" xfId="44819" xr:uid="{00000000-0005-0000-0000-000024AF0000}"/>
    <cellStyle name="Trial 6 2 2 6 5" xfId="44820" xr:uid="{00000000-0005-0000-0000-000025AF0000}"/>
    <cellStyle name="Trial 6 2 2 6 6" xfId="44821" xr:uid="{00000000-0005-0000-0000-000026AF0000}"/>
    <cellStyle name="Trial 6 2 2 6 7" xfId="44822" xr:uid="{00000000-0005-0000-0000-000027AF0000}"/>
    <cellStyle name="Trial 6 2 2 7" xfId="44823" xr:uid="{00000000-0005-0000-0000-000028AF0000}"/>
    <cellStyle name="Trial 6 2 2 8" xfId="44824" xr:uid="{00000000-0005-0000-0000-000029AF0000}"/>
    <cellStyle name="Trial 6 2 2 9" xfId="44825" xr:uid="{00000000-0005-0000-0000-00002AAF0000}"/>
    <cellStyle name="Trial 6 2 3" xfId="44826" xr:uid="{00000000-0005-0000-0000-00002BAF0000}"/>
    <cellStyle name="Trial 6 2 3 10" xfId="44827" xr:uid="{00000000-0005-0000-0000-00002CAF0000}"/>
    <cellStyle name="Trial 6 2 3 11" xfId="44828" xr:uid="{00000000-0005-0000-0000-00002DAF0000}"/>
    <cellStyle name="Trial 6 2 3 12" xfId="44829" xr:uid="{00000000-0005-0000-0000-00002EAF0000}"/>
    <cellStyle name="Trial 6 2 3 2" xfId="44830" xr:uid="{00000000-0005-0000-0000-00002FAF0000}"/>
    <cellStyle name="Trial 6 2 3 2 2" xfId="44831" xr:uid="{00000000-0005-0000-0000-000030AF0000}"/>
    <cellStyle name="Trial 6 2 3 2 3" xfId="44832" xr:uid="{00000000-0005-0000-0000-000031AF0000}"/>
    <cellStyle name="Trial 6 2 3 2 4" xfId="44833" xr:uid="{00000000-0005-0000-0000-000032AF0000}"/>
    <cellStyle name="Trial 6 2 3 2 5" xfId="44834" xr:uid="{00000000-0005-0000-0000-000033AF0000}"/>
    <cellStyle name="Trial 6 2 3 2 6" xfId="44835" xr:uid="{00000000-0005-0000-0000-000034AF0000}"/>
    <cellStyle name="Trial 6 2 3 2 7" xfId="44836" xr:uid="{00000000-0005-0000-0000-000035AF0000}"/>
    <cellStyle name="Trial 6 2 3 3" xfId="44837" xr:uid="{00000000-0005-0000-0000-000036AF0000}"/>
    <cellStyle name="Trial 6 2 3 3 2" xfId="44838" xr:uid="{00000000-0005-0000-0000-000037AF0000}"/>
    <cellStyle name="Trial 6 2 3 3 3" xfId="44839" xr:uid="{00000000-0005-0000-0000-000038AF0000}"/>
    <cellStyle name="Trial 6 2 3 3 4" xfId="44840" xr:uid="{00000000-0005-0000-0000-000039AF0000}"/>
    <cellStyle name="Trial 6 2 3 3 5" xfId="44841" xr:uid="{00000000-0005-0000-0000-00003AAF0000}"/>
    <cellStyle name="Trial 6 2 3 3 6" xfId="44842" xr:uid="{00000000-0005-0000-0000-00003BAF0000}"/>
    <cellStyle name="Trial 6 2 3 3 7" xfId="44843" xr:uid="{00000000-0005-0000-0000-00003CAF0000}"/>
    <cellStyle name="Trial 6 2 3 4" xfId="44844" xr:uid="{00000000-0005-0000-0000-00003DAF0000}"/>
    <cellStyle name="Trial 6 2 3 4 2" xfId="44845" xr:uid="{00000000-0005-0000-0000-00003EAF0000}"/>
    <cellStyle name="Trial 6 2 3 4 3" xfId="44846" xr:uid="{00000000-0005-0000-0000-00003FAF0000}"/>
    <cellStyle name="Trial 6 2 3 4 4" xfId="44847" xr:uid="{00000000-0005-0000-0000-000040AF0000}"/>
    <cellStyle name="Trial 6 2 3 4 5" xfId="44848" xr:uid="{00000000-0005-0000-0000-000041AF0000}"/>
    <cellStyle name="Trial 6 2 3 4 6" xfId="44849" xr:uid="{00000000-0005-0000-0000-000042AF0000}"/>
    <cellStyle name="Trial 6 2 3 4 7" xfId="44850" xr:uid="{00000000-0005-0000-0000-000043AF0000}"/>
    <cellStyle name="Trial 6 2 3 5" xfId="44851" xr:uid="{00000000-0005-0000-0000-000044AF0000}"/>
    <cellStyle name="Trial 6 2 3 5 2" xfId="44852" xr:uid="{00000000-0005-0000-0000-000045AF0000}"/>
    <cellStyle name="Trial 6 2 3 5 3" xfId="44853" xr:uid="{00000000-0005-0000-0000-000046AF0000}"/>
    <cellStyle name="Trial 6 2 3 5 4" xfId="44854" xr:uid="{00000000-0005-0000-0000-000047AF0000}"/>
    <cellStyle name="Trial 6 2 3 5 5" xfId="44855" xr:uid="{00000000-0005-0000-0000-000048AF0000}"/>
    <cellStyle name="Trial 6 2 3 5 6" xfId="44856" xr:uid="{00000000-0005-0000-0000-000049AF0000}"/>
    <cellStyle name="Trial 6 2 3 5 7" xfId="44857" xr:uid="{00000000-0005-0000-0000-00004AAF0000}"/>
    <cellStyle name="Trial 6 2 3 6" xfId="44858" xr:uid="{00000000-0005-0000-0000-00004BAF0000}"/>
    <cellStyle name="Trial 6 2 3 7" xfId="44859" xr:uid="{00000000-0005-0000-0000-00004CAF0000}"/>
    <cellStyle name="Trial 6 2 3 8" xfId="44860" xr:uid="{00000000-0005-0000-0000-00004DAF0000}"/>
    <cellStyle name="Trial 6 2 3 9" xfId="44861" xr:uid="{00000000-0005-0000-0000-00004EAF0000}"/>
    <cellStyle name="Trial 6 2 4" xfId="44862" xr:uid="{00000000-0005-0000-0000-00004FAF0000}"/>
    <cellStyle name="Trial 6 2 4 10" xfId="44863" xr:uid="{00000000-0005-0000-0000-000050AF0000}"/>
    <cellStyle name="Trial 6 2 4 2" xfId="44864" xr:uid="{00000000-0005-0000-0000-000051AF0000}"/>
    <cellStyle name="Trial 6 2 4 2 2" xfId="44865" xr:uid="{00000000-0005-0000-0000-000052AF0000}"/>
    <cellStyle name="Trial 6 2 4 2 3" xfId="44866" xr:uid="{00000000-0005-0000-0000-000053AF0000}"/>
    <cellStyle name="Trial 6 2 4 2 4" xfId="44867" xr:uid="{00000000-0005-0000-0000-000054AF0000}"/>
    <cellStyle name="Trial 6 2 4 2 5" xfId="44868" xr:uid="{00000000-0005-0000-0000-000055AF0000}"/>
    <cellStyle name="Trial 6 2 4 2 6" xfId="44869" xr:uid="{00000000-0005-0000-0000-000056AF0000}"/>
    <cellStyle name="Trial 6 2 4 2 7" xfId="44870" xr:uid="{00000000-0005-0000-0000-000057AF0000}"/>
    <cellStyle name="Trial 6 2 4 3" xfId="44871" xr:uid="{00000000-0005-0000-0000-000058AF0000}"/>
    <cellStyle name="Trial 6 2 4 3 2" xfId="44872" xr:uid="{00000000-0005-0000-0000-000059AF0000}"/>
    <cellStyle name="Trial 6 2 4 3 3" xfId="44873" xr:uid="{00000000-0005-0000-0000-00005AAF0000}"/>
    <cellStyle name="Trial 6 2 4 3 4" xfId="44874" xr:uid="{00000000-0005-0000-0000-00005BAF0000}"/>
    <cellStyle name="Trial 6 2 4 3 5" xfId="44875" xr:uid="{00000000-0005-0000-0000-00005CAF0000}"/>
    <cellStyle name="Trial 6 2 4 3 6" xfId="44876" xr:uid="{00000000-0005-0000-0000-00005DAF0000}"/>
    <cellStyle name="Trial 6 2 4 3 7" xfId="44877" xr:uid="{00000000-0005-0000-0000-00005EAF0000}"/>
    <cellStyle name="Trial 6 2 4 4" xfId="44878" xr:uid="{00000000-0005-0000-0000-00005FAF0000}"/>
    <cellStyle name="Trial 6 2 4 4 2" xfId="44879" xr:uid="{00000000-0005-0000-0000-000060AF0000}"/>
    <cellStyle name="Trial 6 2 4 4 3" xfId="44880" xr:uid="{00000000-0005-0000-0000-000061AF0000}"/>
    <cellStyle name="Trial 6 2 4 4 4" xfId="44881" xr:uid="{00000000-0005-0000-0000-000062AF0000}"/>
    <cellStyle name="Trial 6 2 4 4 5" xfId="44882" xr:uid="{00000000-0005-0000-0000-000063AF0000}"/>
    <cellStyle name="Trial 6 2 4 4 6" xfId="44883" xr:uid="{00000000-0005-0000-0000-000064AF0000}"/>
    <cellStyle name="Trial 6 2 4 4 7" xfId="44884" xr:uid="{00000000-0005-0000-0000-000065AF0000}"/>
    <cellStyle name="Trial 6 2 4 5" xfId="44885" xr:uid="{00000000-0005-0000-0000-000066AF0000}"/>
    <cellStyle name="Trial 6 2 4 6" xfId="44886" xr:uid="{00000000-0005-0000-0000-000067AF0000}"/>
    <cellStyle name="Trial 6 2 4 7" xfId="44887" xr:uid="{00000000-0005-0000-0000-000068AF0000}"/>
    <cellStyle name="Trial 6 2 4 8" xfId="44888" xr:uid="{00000000-0005-0000-0000-000069AF0000}"/>
    <cellStyle name="Trial 6 2 4 9" xfId="44889" xr:uid="{00000000-0005-0000-0000-00006AAF0000}"/>
    <cellStyle name="Trial 6 2 5" xfId="44890" xr:uid="{00000000-0005-0000-0000-00006BAF0000}"/>
    <cellStyle name="Trial 6 2 5 2" xfId="44891" xr:uid="{00000000-0005-0000-0000-00006CAF0000}"/>
    <cellStyle name="Trial 6 2 5 3" xfId="44892" xr:uid="{00000000-0005-0000-0000-00006DAF0000}"/>
    <cellStyle name="Trial 6 2 5 4" xfId="44893" xr:uid="{00000000-0005-0000-0000-00006EAF0000}"/>
    <cellStyle name="Trial 6 2 5 5" xfId="44894" xr:uid="{00000000-0005-0000-0000-00006FAF0000}"/>
    <cellStyle name="Trial 6 2 5 6" xfId="44895" xr:uid="{00000000-0005-0000-0000-000070AF0000}"/>
    <cellStyle name="Trial 6 2 5 7" xfId="44896" xr:uid="{00000000-0005-0000-0000-000071AF0000}"/>
    <cellStyle name="Trial 6 2 6" xfId="44897" xr:uid="{00000000-0005-0000-0000-000072AF0000}"/>
    <cellStyle name="Trial 6 2 6 2" xfId="44898" xr:uid="{00000000-0005-0000-0000-000073AF0000}"/>
    <cellStyle name="Trial 6 2 6 3" xfId="44899" xr:uid="{00000000-0005-0000-0000-000074AF0000}"/>
    <cellStyle name="Trial 6 2 6 4" xfId="44900" xr:uid="{00000000-0005-0000-0000-000075AF0000}"/>
    <cellStyle name="Trial 6 2 6 5" xfId="44901" xr:uid="{00000000-0005-0000-0000-000076AF0000}"/>
    <cellStyle name="Trial 6 2 6 6" xfId="44902" xr:uid="{00000000-0005-0000-0000-000077AF0000}"/>
    <cellStyle name="Trial 6 2 6 7" xfId="44903" xr:uid="{00000000-0005-0000-0000-000078AF0000}"/>
    <cellStyle name="Trial 6 2 7" xfId="44904" xr:uid="{00000000-0005-0000-0000-000079AF0000}"/>
    <cellStyle name="Trial 6 2 7 2" xfId="44905" xr:uid="{00000000-0005-0000-0000-00007AAF0000}"/>
    <cellStyle name="Trial 6 2 7 3" xfId="44906" xr:uid="{00000000-0005-0000-0000-00007BAF0000}"/>
    <cellStyle name="Trial 6 2 7 4" xfId="44907" xr:uid="{00000000-0005-0000-0000-00007CAF0000}"/>
    <cellStyle name="Trial 6 2 7 5" xfId="44908" xr:uid="{00000000-0005-0000-0000-00007DAF0000}"/>
    <cellStyle name="Trial 6 2 7 6" xfId="44909" xr:uid="{00000000-0005-0000-0000-00007EAF0000}"/>
    <cellStyle name="Trial 6 2 7 7" xfId="44910" xr:uid="{00000000-0005-0000-0000-00007FAF0000}"/>
    <cellStyle name="Trial 6 2 8" xfId="44911" xr:uid="{00000000-0005-0000-0000-000080AF0000}"/>
    <cellStyle name="Trial 6 2 8 2" xfId="44912" xr:uid="{00000000-0005-0000-0000-000081AF0000}"/>
    <cellStyle name="Trial 6 2 8 3" xfId="44913" xr:uid="{00000000-0005-0000-0000-000082AF0000}"/>
    <cellStyle name="Trial 6 2 8 4" xfId="44914" xr:uid="{00000000-0005-0000-0000-000083AF0000}"/>
    <cellStyle name="Trial 6 2 8 5" xfId="44915" xr:uid="{00000000-0005-0000-0000-000084AF0000}"/>
    <cellStyle name="Trial 6 2 8 6" xfId="44916" xr:uid="{00000000-0005-0000-0000-000085AF0000}"/>
    <cellStyle name="Trial 6 2 8 7" xfId="44917" xr:uid="{00000000-0005-0000-0000-000086AF0000}"/>
    <cellStyle name="Trial 6 2 9" xfId="44918" xr:uid="{00000000-0005-0000-0000-000087AF0000}"/>
    <cellStyle name="Trial 6 3" xfId="44919" xr:uid="{00000000-0005-0000-0000-000088AF0000}"/>
    <cellStyle name="Trial 6 3 10" xfId="44920" xr:uid="{00000000-0005-0000-0000-000089AF0000}"/>
    <cellStyle name="Trial 6 3 11" xfId="44921" xr:uid="{00000000-0005-0000-0000-00008AAF0000}"/>
    <cellStyle name="Trial 6 3 12" xfId="44922" xr:uid="{00000000-0005-0000-0000-00008BAF0000}"/>
    <cellStyle name="Trial 6 3 2" xfId="44923" xr:uid="{00000000-0005-0000-0000-00008CAF0000}"/>
    <cellStyle name="Trial 6 3 2 2" xfId="44924" xr:uid="{00000000-0005-0000-0000-00008DAF0000}"/>
    <cellStyle name="Trial 6 3 2 3" xfId="44925" xr:uid="{00000000-0005-0000-0000-00008EAF0000}"/>
    <cellStyle name="Trial 6 3 2 4" xfId="44926" xr:uid="{00000000-0005-0000-0000-00008FAF0000}"/>
    <cellStyle name="Trial 6 3 2 5" xfId="44927" xr:uid="{00000000-0005-0000-0000-000090AF0000}"/>
    <cellStyle name="Trial 6 3 2 6" xfId="44928" xr:uid="{00000000-0005-0000-0000-000091AF0000}"/>
    <cellStyle name="Trial 6 3 2 7" xfId="44929" xr:uid="{00000000-0005-0000-0000-000092AF0000}"/>
    <cellStyle name="Trial 6 3 3" xfId="44930" xr:uid="{00000000-0005-0000-0000-000093AF0000}"/>
    <cellStyle name="Trial 6 3 3 2" xfId="44931" xr:uid="{00000000-0005-0000-0000-000094AF0000}"/>
    <cellStyle name="Trial 6 3 3 3" xfId="44932" xr:uid="{00000000-0005-0000-0000-000095AF0000}"/>
    <cellStyle name="Trial 6 3 3 4" xfId="44933" xr:uid="{00000000-0005-0000-0000-000096AF0000}"/>
    <cellStyle name="Trial 6 3 3 5" xfId="44934" xr:uid="{00000000-0005-0000-0000-000097AF0000}"/>
    <cellStyle name="Trial 6 3 3 6" xfId="44935" xr:uid="{00000000-0005-0000-0000-000098AF0000}"/>
    <cellStyle name="Trial 6 3 3 7" xfId="44936" xr:uid="{00000000-0005-0000-0000-000099AF0000}"/>
    <cellStyle name="Trial 6 3 4" xfId="44937" xr:uid="{00000000-0005-0000-0000-00009AAF0000}"/>
    <cellStyle name="Trial 6 3 4 2" xfId="44938" xr:uid="{00000000-0005-0000-0000-00009BAF0000}"/>
    <cellStyle name="Trial 6 3 4 3" xfId="44939" xr:uid="{00000000-0005-0000-0000-00009CAF0000}"/>
    <cellStyle name="Trial 6 3 4 4" xfId="44940" xr:uid="{00000000-0005-0000-0000-00009DAF0000}"/>
    <cellStyle name="Trial 6 3 4 5" xfId="44941" xr:uid="{00000000-0005-0000-0000-00009EAF0000}"/>
    <cellStyle name="Trial 6 3 4 6" xfId="44942" xr:uid="{00000000-0005-0000-0000-00009FAF0000}"/>
    <cellStyle name="Trial 6 3 4 7" xfId="44943" xr:uid="{00000000-0005-0000-0000-0000A0AF0000}"/>
    <cellStyle name="Trial 6 3 5" xfId="44944" xr:uid="{00000000-0005-0000-0000-0000A1AF0000}"/>
    <cellStyle name="Trial 6 3 5 2" xfId="44945" xr:uid="{00000000-0005-0000-0000-0000A2AF0000}"/>
    <cellStyle name="Trial 6 3 5 3" xfId="44946" xr:uid="{00000000-0005-0000-0000-0000A3AF0000}"/>
    <cellStyle name="Trial 6 3 5 4" xfId="44947" xr:uid="{00000000-0005-0000-0000-0000A4AF0000}"/>
    <cellStyle name="Trial 6 3 5 5" xfId="44948" xr:uid="{00000000-0005-0000-0000-0000A5AF0000}"/>
    <cellStyle name="Trial 6 3 5 6" xfId="44949" xr:uid="{00000000-0005-0000-0000-0000A6AF0000}"/>
    <cellStyle name="Trial 6 3 5 7" xfId="44950" xr:uid="{00000000-0005-0000-0000-0000A7AF0000}"/>
    <cellStyle name="Trial 6 3 6" xfId="44951" xr:uid="{00000000-0005-0000-0000-0000A8AF0000}"/>
    <cellStyle name="Trial 6 3 7" xfId="44952" xr:uid="{00000000-0005-0000-0000-0000A9AF0000}"/>
    <cellStyle name="Trial 6 3 8" xfId="44953" xr:uid="{00000000-0005-0000-0000-0000AAAF0000}"/>
    <cellStyle name="Trial 6 3 9" xfId="44954" xr:uid="{00000000-0005-0000-0000-0000ABAF0000}"/>
    <cellStyle name="Trial 6 4" xfId="44955" xr:uid="{00000000-0005-0000-0000-0000ACAF0000}"/>
    <cellStyle name="Trial 6 4 10" xfId="44956" xr:uid="{00000000-0005-0000-0000-0000ADAF0000}"/>
    <cellStyle name="Trial 6 4 11" xfId="44957" xr:uid="{00000000-0005-0000-0000-0000AEAF0000}"/>
    <cellStyle name="Trial 6 4 12" xfId="44958" xr:uid="{00000000-0005-0000-0000-0000AFAF0000}"/>
    <cellStyle name="Trial 6 4 2" xfId="44959" xr:uid="{00000000-0005-0000-0000-0000B0AF0000}"/>
    <cellStyle name="Trial 6 4 2 2" xfId="44960" xr:uid="{00000000-0005-0000-0000-0000B1AF0000}"/>
    <cellStyle name="Trial 6 4 2 3" xfId="44961" xr:uid="{00000000-0005-0000-0000-0000B2AF0000}"/>
    <cellStyle name="Trial 6 4 2 4" xfId="44962" xr:uid="{00000000-0005-0000-0000-0000B3AF0000}"/>
    <cellStyle name="Trial 6 4 2 5" xfId="44963" xr:uid="{00000000-0005-0000-0000-0000B4AF0000}"/>
    <cellStyle name="Trial 6 4 2 6" xfId="44964" xr:uid="{00000000-0005-0000-0000-0000B5AF0000}"/>
    <cellStyle name="Trial 6 4 2 7" xfId="44965" xr:uid="{00000000-0005-0000-0000-0000B6AF0000}"/>
    <cellStyle name="Trial 6 4 3" xfId="44966" xr:uid="{00000000-0005-0000-0000-0000B7AF0000}"/>
    <cellStyle name="Trial 6 4 3 2" xfId="44967" xr:uid="{00000000-0005-0000-0000-0000B8AF0000}"/>
    <cellStyle name="Trial 6 4 3 3" xfId="44968" xr:uid="{00000000-0005-0000-0000-0000B9AF0000}"/>
    <cellStyle name="Trial 6 4 3 4" xfId="44969" xr:uid="{00000000-0005-0000-0000-0000BAAF0000}"/>
    <cellStyle name="Trial 6 4 3 5" xfId="44970" xr:uid="{00000000-0005-0000-0000-0000BBAF0000}"/>
    <cellStyle name="Trial 6 4 3 6" xfId="44971" xr:uid="{00000000-0005-0000-0000-0000BCAF0000}"/>
    <cellStyle name="Trial 6 4 3 7" xfId="44972" xr:uid="{00000000-0005-0000-0000-0000BDAF0000}"/>
    <cellStyle name="Trial 6 4 4" xfId="44973" xr:uid="{00000000-0005-0000-0000-0000BEAF0000}"/>
    <cellStyle name="Trial 6 4 4 2" xfId="44974" xr:uid="{00000000-0005-0000-0000-0000BFAF0000}"/>
    <cellStyle name="Trial 6 4 4 3" xfId="44975" xr:uid="{00000000-0005-0000-0000-0000C0AF0000}"/>
    <cellStyle name="Trial 6 4 4 4" xfId="44976" xr:uid="{00000000-0005-0000-0000-0000C1AF0000}"/>
    <cellStyle name="Trial 6 4 4 5" xfId="44977" xr:uid="{00000000-0005-0000-0000-0000C2AF0000}"/>
    <cellStyle name="Trial 6 4 4 6" xfId="44978" xr:uid="{00000000-0005-0000-0000-0000C3AF0000}"/>
    <cellStyle name="Trial 6 4 4 7" xfId="44979" xr:uid="{00000000-0005-0000-0000-0000C4AF0000}"/>
    <cellStyle name="Trial 6 4 5" xfId="44980" xr:uid="{00000000-0005-0000-0000-0000C5AF0000}"/>
    <cellStyle name="Trial 6 4 5 2" xfId="44981" xr:uid="{00000000-0005-0000-0000-0000C6AF0000}"/>
    <cellStyle name="Trial 6 4 5 3" xfId="44982" xr:uid="{00000000-0005-0000-0000-0000C7AF0000}"/>
    <cellStyle name="Trial 6 4 5 4" xfId="44983" xr:uid="{00000000-0005-0000-0000-0000C8AF0000}"/>
    <cellStyle name="Trial 6 4 5 5" xfId="44984" xr:uid="{00000000-0005-0000-0000-0000C9AF0000}"/>
    <cellStyle name="Trial 6 4 5 6" xfId="44985" xr:uid="{00000000-0005-0000-0000-0000CAAF0000}"/>
    <cellStyle name="Trial 6 4 5 7" xfId="44986" xr:uid="{00000000-0005-0000-0000-0000CBAF0000}"/>
    <cellStyle name="Trial 6 4 6" xfId="44987" xr:uid="{00000000-0005-0000-0000-0000CCAF0000}"/>
    <cellStyle name="Trial 6 4 7" xfId="44988" xr:uid="{00000000-0005-0000-0000-0000CDAF0000}"/>
    <cellStyle name="Trial 6 4 8" xfId="44989" xr:uid="{00000000-0005-0000-0000-0000CEAF0000}"/>
    <cellStyle name="Trial 6 4 9" xfId="44990" xr:uid="{00000000-0005-0000-0000-0000CFAF0000}"/>
    <cellStyle name="Trial 6 5" xfId="44991" xr:uid="{00000000-0005-0000-0000-0000D0AF0000}"/>
    <cellStyle name="Trial 6 5 2" xfId="44992" xr:uid="{00000000-0005-0000-0000-0000D1AF0000}"/>
    <cellStyle name="Trial 6 5 3" xfId="44993" xr:uid="{00000000-0005-0000-0000-0000D2AF0000}"/>
    <cellStyle name="Trial 6 5 4" xfId="44994" xr:uid="{00000000-0005-0000-0000-0000D3AF0000}"/>
    <cellStyle name="Trial 6 5 5" xfId="44995" xr:uid="{00000000-0005-0000-0000-0000D4AF0000}"/>
    <cellStyle name="Trial 6 5 6" xfId="44996" xr:uid="{00000000-0005-0000-0000-0000D5AF0000}"/>
    <cellStyle name="Trial 6 5 7" xfId="44997" xr:uid="{00000000-0005-0000-0000-0000D6AF0000}"/>
    <cellStyle name="Trial 6 5 8" xfId="44998" xr:uid="{00000000-0005-0000-0000-0000D7AF0000}"/>
    <cellStyle name="Trial 6 6" xfId="44999" xr:uid="{00000000-0005-0000-0000-0000D8AF0000}"/>
    <cellStyle name="Trial 6 6 2" xfId="45000" xr:uid="{00000000-0005-0000-0000-0000D9AF0000}"/>
    <cellStyle name="Trial 6 6 3" xfId="45001" xr:uid="{00000000-0005-0000-0000-0000DAAF0000}"/>
    <cellStyle name="Trial 6 6 4" xfId="45002" xr:uid="{00000000-0005-0000-0000-0000DBAF0000}"/>
    <cellStyle name="Trial 6 6 5" xfId="45003" xr:uid="{00000000-0005-0000-0000-0000DCAF0000}"/>
    <cellStyle name="Trial 6 6 6" xfId="45004" xr:uid="{00000000-0005-0000-0000-0000DDAF0000}"/>
    <cellStyle name="Trial 6 6 7" xfId="45005" xr:uid="{00000000-0005-0000-0000-0000DEAF0000}"/>
    <cellStyle name="Trial 6 6 8" xfId="45006" xr:uid="{00000000-0005-0000-0000-0000DFAF0000}"/>
    <cellStyle name="Trial 6 7" xfId="45007" xr:uid="{00000000-0005-0000-0000-0000E0AF0000}"/>
    <cellStyle name="Trial 6 7 2" xfId="45008" xr:uid="{00000000-0005-0000-0000-0000E1AF0000}"/>
    <cellStyle name="Trial 6 7 3" xfId="45009" xr:uid="{00000000-0005-0000-0000-0000E2AF0000}"/>
    <cellStyle name="Trial 6 7 4" xfId="45010" xr:uid="{00000000-0005-0000-0000-0000E3AF0000}"/>
    <cellStyle name="Trial 6 7 5" xfId="45011" xr:uid="{00000000-0005-0000-0000-0000E4AF0000}"/>
    <cellStyle name="Trial 6 7 6" xfId="45012" xr:uid="{00000000-0005-0000-0000-0000E5AF0000}"/>
    <cellStyle name="Trial 6 7 7" xfId="45013" xr:uid="{00000000-0005-0000-0000-0000E6AF0000}"/>
    <cellStyle name="Trial 6 8" xfId="45014" xr:uid="{00000000-0005-0000-0000-0000E7AF0000}"/>
    <cellStyle name="Trial 6 8 2" xfId="45015" xr:uid="{00000000-0005-0000-0000-0000E8AF0000}"/>
    <cellStyle name="Trial 6 8 3" xfId="45016" xr:uid="{00000000-0005-0000-0000-0000E9AF0000}"/>
    <cellStyle name="Trial 6 8 4" xfId="45017" xr:uid="{00000000-0005-0000-0000-0000EAAF0000}"/>
    <cellStyle name="Trial 6 8 5" xfId="45018" xr:uid="{00000000-0005-0000-0000-0000EBAF0000}"/>
    <cellStyle name="Trial 6 8 6" xfId="45019" xr:uid="{00000000-0005-0000-0000-0000ECAF0000}"/>
    <cellStyle name="Trial 6 8 7" xfId="45020" xr:uid="{00000000-0005-0000-0000-0000EDAF0000}"/>
    <cellStyle name="Trial 6 9" xfId="45021" xr:uid="{00000000-0005-0000-0000-0000EEAF0000}"/>
    <cellStyle name="Trial 7" xfId="45022" xr:uid="{00000000-0005-0000-0000-0000EFAF0000}"/>
    <cellStyle name="Trial 7 10" xfId="45023" xr:uid="{00000000-0005-0000-0000-0000F0AF0000}"/>
    <cellStyle name="Trial 7 11" xfId="45024" xr:uid="{00000000-0005-0000-0000-0000F1AF0000}"/>
    <cellStyle name="Trial 7 12" xfId="45025" xr:uid="{00000000-0005-0000-0000-0000F2AF0000}"/>
    <cellStyle name="Trial 7 13" xfId="45026" xr:uid="{00000000-0005-0000-0000-0000F3AF0000}"/>
    <cellStyle name="Trial 7 14" xfId="45027" xr:uid="{00000000-0005-0000-0000-0000F4AF0000}"/>
    <cellStyle name="Trial 7 15" xfId="45028" xr:uid="{00000000-0005-0000-0000-0000F5AF0000}"/>
    <cellStyle name="Trial 7 2" xfId="45029" xr:uid="{00000000-0005-0000-0000-0000F6AF0000}"/>
    <cellStyle name="Trial 7 2 10" xfId="45030" xr:uid="{00000000-0005-0000-0000-0000F7AF0000}"/>
    <cellStyle name="Trial 7 2 11" xfId="45031" xr:uid="{00000000-0005-0000-0000-0000F8AF0000}"/>
    <cellStyle name="Trial 7 2 12" xfId="45032" xr:uid="{00000000-0005-0000-0000-0000F9AF0000}"/>
    <cellStyle name="Trial 7 2 13" xfId="45033" xr:uid="{00000000-0005-0000-0000-0000FAAF0000}"/>
    <cellStyle name="Trial 7 2 14" xfId="45034" xr:uid="{00000000-0005-0000-0000-0000FBAF0000}"/>
    <cellStyle name="Trial 7 2 2" xfId="45035" xr:uid="{00000000-0005-0000-0000-0000FCAF0000}"/>
    <cellStyle name="Trial 7 2 2 10" xfId="45036" xr:uid="{00000000-0005-0000-0000-0000FDAF0000}"/>
    <cellStyle name="Trial 7 2 2 11" xfId="45037" xr:uid="{00000000-0005-0000-0000-0000FEAF0000}"/>
    <cellStyle name="Trial 7 2 2 12" xfId="45038" xr:uid="{00000000-0005-0000-0000-0000FFAF0000}"/>
    <cellStyle name="Trial 7 2 2 13" xfId="45039" xr:uid="{00000000-0005-0000-0000-000000B00000}"/>
    <cellStyle name="Trial 7 2 2 2" xfId="45040" xr:uid="{00000000-0005-0000-0000-000001B00000}"/>
    <cellStyle name="Trial 7 2 2 2 10" xfId="45041" xr:uid="{00000000-0005-0000-0000-000002B00000}"/>
    <cellStyle name="Trial 7 2 2 2 11" xfId="45042" xr:uid="{00000000-0005-0000-0000-000003B00000}"/>
    <cellStyle name="Trial 7 2 2 2 12" xfId="45043" xr:uid="{00000000-0005-0000-0000-000004B00000}"/>
    <cellStyle name="Trial 7 2 2 2 2" xfId="45044" xr:uid="{00000000-0005-0000-0000-000005B00000}"/>
    <cellStyle name="Trial 7 2 2 2 2 2" xfId="45045" xr:uid="{00000000-0005-0000-0000-000006B00000}"/>
    <cellStyle name="Trial 7 2 2 2 2 3" xfId="45046" xr:uid="{00000000-0005-0000-0000-000007B00000}"/>
    <cellStyle name="Trial 7 2 2 2 2 4" xfId="45047" xr:uid="{00000000-0005-0000-0000-000008B00000}"/>
    <cellStyle name="Trial 7 2 2 2 2 5" xfId="45048" xr:uid="{00000000-0005-0000-0000-000009B00000}"/>
    <cellStyle name="Trial 7 2 2 2 2 6" xfId="45049" xr:uid="{00000000-0005-0000-0000-00000AB00000}"/>
    <cellStyle name="Trial 7 2 2 2 2 7" xfId="45050" xr:uid="{00000000-0005-0000-0000-00000BB00000}"/>
    <cellStyle name="Trial 7 2 2 2 3" xfId="45051" xr:uid="{00000000-0005-0000-0000-00000CB00000}"/>
    <cellStyle name="Trial 7 2 2 2 3 2" xfId="45052" xr:uid="{00000000-0005-0000-0000-00000DB00000}"/>
    <cellStyle name="Trial 7 2 2 2 3 3" xfId="45053" xr:uid="{00000000-0005-0000-0000-00000EB00000}"/>
    <cellStyle name="Trial 7 2 2 2 3 4" xfId="45054" xr:uid="{00000000-0005-0000-0000-00000FB00000}"/>
    <cellStyle name="Trial 7 2 2 2 3 5" xfId="45055" xr:uid="{00000000-0005-0000-0000-000010B00000}"/>
    <cellStyle name="Trial 7 2 2 2 3 6" xfId="45056" xr:uid="{00000000-0005-0000-0000-000011B00000}"/>
    <cellStyle name="Trial 7 2 2 2 3 7" xfId="45057" xr:uid="{00000000-0005-0000-0000-000012B00000}"/>
    <cellStyle name="Trial 7 2 2 2 4" xfId="45058" xr:uid="{00000000-0005-0000-0000-000013B00000}"/>
    <cellStyle name="Trial 7 2 2 2 4 2" xfId="45059" xr:uid="{00000000-0005-0000-0000-000014B00000}"/>
    <cellStyle name="Trial 7 2 2 2 4 3" xfId="45060" xr:uid="{00000000-0005-0000-0000-000015B00000}"/>
    <cellStyle name="Trial 7 2 2 2 4 4" xfId="45061" xr:uid="{00000000-0005-0000-0000-000016B00000}"/>
    <cellStyle name="Trial 7 2 2 2 4 5" xfId="45062" xr:uid="{00000000-0005-0000-0000-000017B00000}"/>
    <cellStyle name="Trial 7 2 2 2 4 6" xfId="45063" xr:uid="{00000000-0005-0000-0000-000018B00000}"/>
    <cellStyle name="Trial 7 2 2 2 4 7" xfId="45064" xr:uid="{00000000-0005-0000-0000-000019B00000}"/>
    <cellStyle name="Trial 7 2 2 2 5" xfId="45065" xr:uid="{00000000-0005-0000-0000-00001AB00000}"/>
    <cellStyle name="Trial 7 2 2 2 5 2" xfId="45066" xr:uid="{00000000-0005-0000-0000-00001BB00000}"/>
    <cellStyle name="Trial 7 2 2 2 5 3" xfId="45067" xr:uid="{00000000-0005-0000-0000-00001CB00000}"/>
    <cellStyle name="Trial 7 2 2 2 5 4" xfId="45068" xr:uid="{00000000-0005-0000-0000-00001DB00000}"/>
    <cellStyle name="Trial 7 2 2 2 5 5" xfId="45069" xr:uid="{00000000-0005-0000-0000-00001EB00000}"/>
    <cellStyle name="Trial 7 2 2 2 5 6" xfId="45070" xr:uid="{00000000-0005-0000-0000-00001FB00000}"/>
    <cellStyle name="Trial 7 2 2 2 5 7" xfId="45071" xr:uid="{00000000-0005-0000-0000-000020B00000}"/>
    <cellStyle name="Trial 7 2 2 2 6" xfId="45072" xr:uid="{00000000-0005-0000-0000-000021B00000}"/>
    <cellStyle name="Trial 7 2 2 2 7" xfId="45073" xr:uid="{00000000-0005-0000-0000-000022B00000}"/>
    <cellStyle name="Trial 7 2 2 2 8" xfId="45074" xr:uid="{00000000-0005-0000-0000-000023B00000}"/>
    <cellStyle name="Trial 7 2 2 2 9" xfId="45075" xr:uid="{00000000-0005-0000-0000-000024B00000}"/>
    <cellStyle name="Trial 7 2 2 3" xfId="45076" xr:uid="{00000000-0005-0000-0000-000025B00000}"/>
    <cellStyle name="Trial 7 2 2 3 10" xfId="45077" xr:uid="{00000000-0005-0000-0000-000026B00000}"/>
    <cellStyle name="Trial 7 2 2 3 2" xfId="45078" xr:uid="{00000000-0005-0000-0000-000027B00000}"/>
    <cellStyle name="Trial 7 2 2 3 2 2" xfId="45079" xr:uid="{00000000-0005-0000-0000-000028B00000}"/>
    <cellStyle name="Trial 7 2 2 3 2 3" xfId="45080" xr:uid="{00000000-0005-0000-0000-000029B00000}"/>
    <cellStyle name="Trial 7 2 2 3 2 4" xfId="45081" xr:uid="{00000000-0005-0000-0000-00002AB00000}"/>
    <cellStyle name="Trial 7 2 2 3 2 5" xfId="45082" xr:uid="{00000000-0005-0000-0000-00002BB00000}"/>
    <cellStyle name="Trial 7 2 2 3 2 6" xfId="45083" xr:uid="{00000000-0005-0000-0000-00002CB00000}"/>
    <cellStyle name="Trial 7 2 2 3 2 7" xfId="45084" xr:uid="{00000000-0005-0000-0000-00002DB00000}"/>
    <cellStyle name="Trial 7 2 2 3 3" xfId="45085" xr:uid="{00000000-0005-0000-0000-00002EB00000}"/>
    <cellStyle name="Trial 7 2 2 3 3 2" xfId="45086" xr:uid="{00000000-0005-0000-0000-00002FB00000}"/>
    <cellStyle name="Trial 7 2 2 3 3 3" xfId="45087" xr:uid="{00000000-0005-0000-0000-000030B00000}"/>
    <cellStyle name="Trial 7 2 2 3 3 4" xfId="45088" xr:uid="{00000000-0005-0000-0000-000031B00000}"/>
    <cellStyle name="Trial 7 2 2 3 3 5" xfId="45089" xr:uid="{00000000-0005-0000-0000-000032B00000}"/>
    <cellStyle name="Trial 7 2 2 3 3 6" xfId="45090" xr:uid="{00000000-0005-0000-0000-000033B00000}"/>
    <cellStyle name="Trial 7 2 2 3 3 7" xfId="45091" xr:uid="{00000000-0005-0000-0000-000034B00000}"/>
    <cellStyle name="Trial 7 2 2 3 4" xfId="45092" xr:uid="{00000000-0005-0000-0000-000035B00000}"/>
    <cellStyle name="Trial 7 2 2 3 4 2" xfId="45093" xr:uid="{00000000-0005-0000-0000-000036B00000}"/>
    <cellStyle name="Trial 7 2 2 3 4 3" xfId="45094" xr:uid="{00000000-0005-0000-0000-000037B00000}"/>
    <cellStyle name="Trial 7 2 2 3 4 4" xfId="45095" xr:uid="{00000000-0005-0000-0000-000038B00000}"/>
    <cellStyle name="Trial 7 2 2 3 4 5" xfId="45096" xr:uid="{00000000-0005-0000-0000-000039B00000}"/>
    <cellStyle name="Trial 7 2 2 3 4 6" xfId="45097" xr:uid="{00000000-0005-0000-0000-00003AB00000}"/>
    <cellStyle name="Trial 7 2 2 3 4 7" xfId="45098" xr:uid="{00000000-0005-0000-0000-00003BB00000}"/>
    <cellStyle name="Trial 7 2 2 3 5" xfId="45099" xr:uid="{00000000-0005-0000-0000-00003CB00000}"/>
    <cellStyle name="Trial 7 2 2 3 6" xfId="45100" xr:uid="{00000000-0005-0000-0000-00003DB00000}"/>
    <cellStyle name="Trial 7 2 2 3 7" xfId="45101" xr:uid="{00000000-0005-0000-0000-00003EB00000}"/>
    <cellStyle name="Trial 7 2 2 3 8" xfId="45102" xr:uid="{00000000-0005-0000-0000-00003FB00000}"/>
    <cellStyle name="Trial 7 2 2 3 9" xfId="45103" xr:uid="{00000000-0005-0000-0000-000040B00000}"/>
    <cellStyle name="Trial 7 2 2 4" xfId="45104" xr:uid="{00000000-0005-0000-0000-000041B00000}"/>
    <cellStyle name="Trial 7 2 2 4 2" xfId="45105" xr:uid="{00000000-0005-0000-0000-000042B00000}"/>
    <cellStyle name="Trial 7 2 2 4 3" xfId="45106" xr:uid="{00000000-0005-0000-0000-000043B00000}"/>
    <cellStyle name="Trial 7 2 2 4 4" xfId="45107" xr:uid="{00000000-0005-0000-0000-000044B00000}"/>
    <cellStyle name="Trial 7 2 2 4 5" xfId="45108" xr:uid="{00000000-0005-0000-0000-000045B00000}"/>
    <cellStyle name="Trial 7 2 2 4 6" xfId="45109" xr:uid="{00000000-0005-0000-0000-000046B00000}"/>
    <cellStyle name="Trial 7 2 2 4 7" xfId="45110" xr:uid="{00000000-0005-0000-0000-000047B00000}"/>
    <cellStyle name="Trial 7 2 2 5" xfId="45111" xr:uid="{00000000-0005-0000-0000-000048B00000}"/>
    <cellStyle name="Trial 7 2 2 5 2" xfId="45112" xr:uid="{00000000-0005-0000-0000-000049B00000}"/>
    <cellStyle name="Trial 7 2 2 5 3" xfId="45113" xr:uid="{00000000-0005-0000-0000-00004AB00000}"/>
    <cellStyle name="Trial 7 2 2 5 4" xfId="45114" xr:uid="{00000000-0005-0000-0000-00004BB00000}"/>
    <cellStyle name="Trial 7 2 2 5 5" xfId="45115" xr:uid="{00000000-0005-0000-0000-00004CB00000}"/>
    <cellStyle name="Trial 7 2 2 5 6" xfId="45116" xr:uid="{00000000-0005-0000-0000-00004DB00000}"/>
    <cellStyle name="Trial 7 2 2 5 7" xfId="45117" xr:uid="{00000000-0005-0000-0000-00004EB00000}"/>
    <cellStyle name="Trial 7 2 2 6" xfId="45118" xr:uid="{00000000-0005-0000-0000-00004FB00000}"/>
    <cellStyle name="Trial 7 2 2 6 2" xfId="45119" xr:uid="{00000000-0005-0000-0000-000050B00000}"/>
    <cellStyle name="Trial 7 2 2 6 3" xfId="45120" xr:uid="{00000000-0005-0000-0000-000051B00000}"/>
    <cellStyle name="Trial 7 2 2 6 4" xfId="45121" xr:uid="{00000000-0005-0000-0000-000052B00000}"/>
    <cellStyle name="Trial 7 2 2 6 5" xfId="45122" xr:uid="{00000000-0005-0000-0000-000053B00000}"/>
    <cellStyle name="Trial 7 2 2 6 6" xfId="45123" xr:uid="{00000000-0005-0000-0000-000054B00000}"/>
    <cellStyle name="Trial 7 2 2 6 7" xfId="45124" xr:uid="{00000000-0005-0000-0000-000055B00000}"/>
    <cellStyle name="Trial 7 2 2 7" xfId="45125" xr:uid="{00000000-0005-0000-0000-000056B00000}"/>
    <cellStyle name="Trial 7 2 2 8" xfId="45126" xr:uid="{00000000-0005-0000-0000-000057B00000}"/>
    <cellStyle name="Trial 7 2 2 9" xfId="45127" xr:uid="{00000000-0005-0000-0000-000058B00000}"/>
    <cellStyle name="Trial 7 2 3" xfId="45128" xr:uid="{00000000-0005-0000-0000-000059B00000}"/>
    <cellStyle name="Trial 7 2 3 10" xfId="45129" xr:uid="{00000000-0005-0000-0000-00005AB00000}"/>
    <cellStyle name="Trial 7 2 3 11" xfId="45130" xr:uid="{00000000-0005-0000-0000-00005BB00000}"/>
    <cellStyle name="Trial 7 2 3 12" xfId="45131" xr:uid="{00000000-0005-0000-0000-00005CB00000}"/>
    <cellStyle name="Trial 7 2 3 2" xfId="45132" xr:uid="{00000000-0005-0000-0000-00005DB00000}"/>
    <cellStyle name="Trial 7 2 3 2 2" xfId="45133" xr:uid="{00000000-0005-0000-0000-00005EB00000}"/>
    <cellStyle name="Trial 7 2 3 2 3" xfId="45134" xr:uid="{00000000-0005-0000-0000-00005FB00000}"/>
    <cellStyle name="Trial 7 2 3 2 4" xfId="45135" xr:uid="{00000000-0005-0000-0000-000060B00000}"/>
    <cellStyle name="Trial 7 2 3 2 5" xfId="45136" xr:uid="{00000000-0005-0000-0000-000061B00000}"/>
    <cellStyle name="Trial 7 2 3 2 6" xfId="45137" xr:uid="{00000000-0005-0000-0000-000062B00000}"/>
    <cellStyle name="Trial 7 2 3 2 7" xfId="45138" xr:uid="{00000000-0005-0000-0000-000063B00000}"/>
    <cellStyle name="Trial 7 2 3 3" xfId="45139" xr:uid="{00000000-0005-0000-0000-000064B00000}"/>
    <cellStyle name="Trial 7 2 3 3 2" xfId="45140" xr:uid="{00000000-0005-0000-0000-000065B00000}"/>
    <cellStyle name="Trial 7 2 3 3 3" xfId="45141" xr:uid="{00000000-0005-0000-0000-000066B00000}"/>
    <cellStyle name="Trial 7 2 3 3 4" xfId="45142" xr:uid="{00000000-0005-0000-0000-000067B00000}"/>
    <cellStyle name="Trial 7 2 3 3 5" xfId="45143" xr:uid="{00000000-0005-0000-0000-000068B00000}"/>
    <cellStyle name="Trial 7 2 3 3 6" xfId="45144" xr:uid="{00000000-0005-0000-0000-000069B00000}"/>
    <cellStyle name="Trial 7 2 3 3 7" xfId="45145" xr:uid="{00000000-0005-0000-0000-00006AB00000}"/>
    <cellStyle name="Trial 7 2 3 4" xfId="45146" xr:uid="{00000000-0005-0000-0000-00006BB00000}"/>
    <cellStyle name="Trial 7 2 3 4 2" xfId="45147" xr:uid="{00000000-0005-0000-0000-00006CB00000}"/>
    <cellStyle name="Trial 7 2 3 4 3" xfId="45148" xr:uid="{00000000-0005-0000-0000-00006DB00000}"/>
    <cellStyle name="Trial 7 2 3 4 4" xfId="45149" xr:uid="{00000000-0005-0000-0000-00006EB00000}"/>
    <cellStyle name="Trial 7 2 3 4 5" xfId="45150" xr:uid="{00000000-0005-0000-0000-00006FB00000}"/>
    <cellStyle name="Trial 7 2 3 4 6" xfId="45151" xr:uid="{00000000-0005-0000-0000-000070B00000}"/>
    <cellStyle name="Trial 7 2 3 4 7" xfId="45152" xr:uid="{00000000-0005-0000-0000-000071B00000}"/>
    <cellStyle name="Trial 7 2 3 5" xfId="45153" xr:uid="{00000000-0005-0000-0000-000072B00000}"/>
    <cellStyle name="Trial 7 2 3 5 2" xfId="45154" xr:uid="{00000000-0005-0000-0000-000073B00000}"/>
    <cellStyle name="Trial 7 2 3 5 3" xfId="45155" xr:uid="{00000000-0005-0000-0000-000074B00000}"/>
    <cellStyle name="Trial 7 2 3 5 4" xfId="45156" xr:uid="{00000000-0005-0000-0000-000075B00000}"/>
    <cellStyle name="Trial 7 2 3 5 5" xfId="45157" xr:uid="{00000000-0005-0000-0000-000076B00000}"/>
    <cellStyle name="Trial 7 2 3 5 6" xfId="45158" xr:uid="{00000000-0005-0000-0000-000077B00000}"/>
    <cellStyle name="Trial 7 2 3 5 7" xfId="45159" xr:uid="{00000000-0005-0000-0000-000078B00000}"/>
    <cellStyle name="Trial 7 2 3 6" xfId="45160" xr:uid="{00000000-0005-0000-0000-000079B00000}"/>
    <cellStyle name="Trial 7 2 3 7" xfId="45161" xr:uid="{00000000-0005-0000-0000-00007AB00000}"/>
    <cellStyle name="Trial 7 2 3 8" xfId="45162" xr:uid="{00000000-0005-0000-0000-00007BB00000}"/>
    <cellStyle name="Trial 7 2 3 9" xfId="45163" xr:uid="{00000000-0005-0000-0000-00007CB00000}"/>
    <cellStyle name="Trial 7 2 4" xfId="45164" xr:uid="{00000000-0005-0000-0000-00007DB00000}"/>
    <cellStyle name="Trial 7 2 4 10" xfId="45165" xr:uid="{00000000-0005-0000-0000-00007EB00000}"/>
    <cellStyle name="Trial 7 2 4 2" xfId="45166" xr:uid="{00000000-0005-0000-0000-00007FB00000}"/>
    <cellStyle name="Trial 7 2 4 2 2" xfId="45167" xr:uid="{00000000-0005-0000-0000-000080B00000}"/>
    <cellStyle name="Trial 7 2 4 2 3" xfId="45168" xr:uid="{00000000-0005-0000-0000-000081B00000}"/>
    <cellStyle name="Trial 7 2 4 2 4" xfId="45169" xr:uid="{00000000-0005-0000-0000-000082B00000}"/>
    <cellStyle name="Trial 7 2 4 2 5" xfId="45170" xr:uid="{00000000-0005-0000-0000-000083B00000}"/>
    <cellStyle name="Trial 7 2 4 2 6" xfId="45171" xr:uid="{00000000-0005-0000-0000-000084B00000}"/>
    <cellStyle name="Trial 7 2 4 2 7" xfId="45172" xr:uid="{00000000-0005-0000-0000-000085B00000}"/>
    <cellStyle name="Trial 7 2 4 3" xfId="45173" xr:uid="{00000000-0005-0000-0000-000086B00000}"/>
    <cellStyle name="Trial 7 2 4 3 2" xfId="45174" xr:uid="{00000000-0005-0000-0000-000087B00000}"/>
    <cellStyle name="Trial 7 2 4 3 3" xfId="45175" xr:uid="{00000000-0005-0000-0000-000088B00000}"/>
    <cellStyle name="Trial 7 2 4 3 4" xfId="45176" xr:uid="{00000000-0005-0000-0000-000089B00000}"/>
    <cellStyle name="Trial 7 2 4 3 5" xfId="45177" xr:uid="{00000000-0005-0000-0000-00008AB00000}"/>
    <cellStyle name="Trial 7 2 4 3 6" xfId="45178" xr:uid="{00000000-0005-0000-0000-00008BB00000}"/>
    <cellStyle name="Trial 7 2 4 3 7" xfId="45179" xr:uid="{00000000-0005-0000-0000-00008CB00000}"/>
    <cellStyle name="Trial 7 2 4 4" xfId="45180" xr:uid="{00000000-0005-0000-0000-00008DB00000}"/>
    <cellStyle name="Trial 7 2 4 4 2" xfId="45181" xr:uid="{00000000-0005-0000-0000-00008EB00000}"/>
    <cellStyle name="Trial 7 2 4 4 3" xfId="45182" xr:uid="{00000000-0005-0000-0000-00008FB00000}"/>
    <cellStyle name="Trial 7 2 4 4 4" xfId="45183" xr:uid="{00000000-0005-0000-0000-000090B00000}"/>
    <cellStyle name="Trial 7 2 4 4 5" xfId="45184" xr:uid="{00000000-0005-0000-0000-000091B00000}"/>
    <cellStyle name="Trial 7 2 4 4 6" xfId="45185" xr:uid="{00000000-0005-0000-0000-000092B00000}"/>
    <cellStyle name="Trial 7 2 4 4 7" xfId="45186" xr:uid="{00000000-0005-0000-0000-000093B00000}"/>
    <cellStyle name="Trial 7 2 4 5" xfId="45187" xr:uid="{00000000-0005-0000-0000-000094B00000}"/>
    <cellStyle name="Trial 7 2 4 6" xfId="45188" xr:uid="{00000000-0005-0000-0000-000095B00000}"/>
    <cellStyle name="Trial 7 2 4 7" xfId="45189" xr:uid="{00000000-0005-0000-0000-000096B00000}"/>
    <cellStyle name="Trial 7 2 4 8" xfId="45190" xr:uid="{00000000-0005-0000-0000-000097B00000}"/>
    <cellStyle name="Trial 7 2 4 9" xfId="45191" xr:uid="{00000000-0005-0000-0000-000098B00000}"/>
    <cellStyle name="Trial 7 2 5" xfId="45192" xr:uid="{00000000-0005-0000-0000-000099B00000}"/>
    <cellStyle name="Trial 7 2 5 2" xfId="45193" xr:uid="{00000000-0005-0000-0000-00009AB00000}"/>
    <cellStyle name="Trial 7 2 5 3" xfId="45194" xr:uid="{00000000-0005-0000-0000-00009BB00000}"/>
    <cellStyle name="Trial 7 2 5 4" xfId="45195" xr:uid="{00000000-0005-0000-0000-00009CB00000}"/>
    <cellStyle name="Trial 7 2 5 5" xfId="45196" xr:uid="{00000000-0005-0000-0000-00009DB00000}"/>
    <cellStyle name="Trial 7 2 5 6" xfId="45197" xr:uid="{00000000-0005-0000-0000-00009EB00000}"/>
    <cellStyle name="Trial 7 2 5 7" xfId="45198" xr:uid="{00000000-0005-0000-0000-00009FB00000}"/>
    <cellStyle name="Trial 7 2 6" xfId="45199" xr:uid="{00000000-0005-0000-0000-0000A0B00000}"/>
    <cellStyle name="Trial 7 2 6 2" xfId="45200" xr:uid="{00000000-0005-0000-0000-0000A1B00000}"/>
    <cellStyle name="Trial 7 2 6 3" xfId="45201" xr:uid="{00000000-0005-0000-0000-0000A2B00000}"/>
    <cellStyle name="Trial 7 2 6 4" xfId="45202" xr:uid="{00000000-0005-0000-0000-0000A3B00000}"/>
    <cellStyle name="Trial 7 2 6 5" xfId="45203" xr:uid="{00000000-0005-0000-0000-0000A4B00000}"/>
    <cellStyle name="Trial 7 2 6 6" xfId="45204" xr:uid="{00000000-0005-0000-0000-0000A5B00000}"/>
    <cellStyle name="Trial 7 2 6 7" xfId="45205" xr:uid="{00000000-0005-0000-0000-0000A6B00000}"/>
    <cellStyle name="Trial 7 2 7" xfId="45206" xr:uid="{00000000-0005-0000-0000-0000A7B00000}"/>
    <cellStyle name="Trial 7 2 7 2" xfId="45207" xr:uid="{00000000-0005-0000-0000-0000A8B00000}"/>
    <cellStyle name="Trial 7 2 7 3" xfId="45208" xr:uid="{00000000-0005-0000-0000-0000A9B00000}"/>
    <cellStyle name="Trial 7 2 7 4" xfId="45209" xr:uid="{00000000-0005-0000-0000-0000AAB00000}"/>
    <cellStyle name="Trial 7 2 7 5" xfId="45210" xr:uid="{00000000-0005-0000-0000-0000ABB00000}"/>
    <cellStyle name="Trial 7 2 7 6" xfId="45211" xr:uid="{00000000-0005-0000-0000-0000ACB00000}"/>
    <cellStyle name="Trial 7 2 7 7" xfId="45212" xr:uid="{00000000-0005-0000-0000-0000ADB00000}"/>
    <cellStyle name="Trial 7 2 8" xfId="45213" xr:uid="{00000000-0005-0000-0000-0000AEB00000}"/>
    <cellStyle name="Trial 7 2 9" xfId="45214" xr:uid="{00000000-0005-0000-0000-0000AFB00000}"/>
    <cellStyle name="Trial 7 3" xfId="45215" xr:uid="{00000000-0005-0000-0000-0000B0B00000}"/>
    <cellStyle name="Trial 7 3 10" xfId="45216" xr:uid="{00000000-0005-0000-0000-0000B1B00000}"/>
    <cellStyle name="Trial 7 3 11" xfId="45217" xr:uid="{00000000-0005-0000-0000-0000B2B00000}"/>
    <cellStyle name="Trial 7 3 12" xfId="45218" xr:uid="{00000000-0005-0000-0000-0000B3B00000}"/>
    <cellStyle name="Trial 7 3 2" xfId="45219" xr:uid="{00000000-0005-0000-0000-0000B4B00000}"/>
    <cellStyle name="Trial 7 3 2 2" xfId="45220" xr:uid="{00000000-0005-0000-0000-0000B5B00000}"/>
    <cellStyle name="Trial 7 3 2 3" xfId="45221" xr:uid="{00000000-0005-0000-0000-0000B6B00000}"/>
    <cellStyle name="Trial 7 3 2 4" xfId="45222" xr:uid="{00000000-0005-0000-0000-0000B7B00000}"/>
    <cellStyle name="Trial 7 3 2 5" xfId="45223" xr:uid="{00000000-0005-0000-0000-0000B8B00000}"/>
    <cellStyle name="Trial 7 3 2 6" xfId="45224" xr:uid="{00000000-0005-0000-0000-0000B9B00000}"/>
    <cellStyle name="Trial 7 3 2 7" xfId="45225" xr:uid="{00000000-0005-0000-0000-0000BAB00000}"/>
    <cellStyle name="Trial 7 3 3" xfId="45226" xr:uid="{00000000-0005-0000-0000-0000BBB00000}"/>
    <cellStyle name="Trial 7 3 3 2" xfId="45227" xr:uid="{00000000-0005-0000-0000-0000BCB00000}"/>
    <cellStyle name="Trial 7 3 3 3" xfId="45228" xr:uid="{00000000-0005-0000-0000-0000BDB00000}"/>
    <cellStyle name="Trial 7 3 3 4" xfId="45229" xr:uid="{00000000-0005-0000-0000-0000BEB00000}"/>
    <cellStyle name="Trial 7 3 3 5" xfId="45230" xr:uid="{00000000-0005-0000-0000-0000BFB00000}"/>
    <cellStyle name="Trial 7 3 3 6" xfId="45231" xr:uid="{00000000-0005-0000-0000-0000C0B00000}"/>
    <cellStyle name="Trial 7 3 3 7" xfId="45232" xr:uid="{00000000-0005-0000-0000-0000C1B00000}"/>
    <cellStyle name="Trial 7 3 4" xfId="45233" xr:uid="{00000000-0005-0000-0000-0000C2B00000}"/>
    <cellStyle name="Trial 7 3 4 2" xfId="45234" xr:uid="{00000000-0005-0000-0000-0000C3B00000}"/>
    <cellStyle name="Trial 7 3 4 3" xfId="45235" xr:uid="{00000000-0005-0000-0000-0000C4B00000}"/>
    <cellStyle name="Trial 7 3 4 4" xfId="45236" xr:uid="{00000000-0005-0000-0000-0000C5B00000}"/>
    <cellStyle name="Trial 7 3 4 5" xfId="45237" xr:uid="{00000000-0005-0000-0000-0000C6B00000}"/>
    <cellStyle name="Trial 7 3 4 6" xfId="45238" xr:uid="{00000000-0005-0000-0000-0000C7B00000}"/>
    <cellStyle name="Trial 7 3 4 7" xfId="45239" xr:uid="{00000000-0005-0000-0000-0000C8B00000}"/>
    <cellStyle name="Trial 7 3 5" xfId="45240" xr:uid="{00000000-0005-0000-0000-0000C9B00000}"/>
    <cellStyle name="Trial 7 3 5 2" xfId="45241" xr:uid="{00000000-0005-0000-0000-0000CAB00000}"/>
    <cellStyle name="Trial 7 3 5 3" xfId="45242" xr:uid="{00000000-0005-0000-0000-0000CBB00000}"/>
    <cellStyle name="Trial 7 3 5 4" xfId="45243" xr:uid="{00000000-0005-0000-0000-0000CCB00000}"/>
    <cellStyle name="Trial 7 3 5 5" xfId="45244" xr:uid="{00000000-0005-0000-0000-0000CDB00000}"/>
    <cellStyle name="Trial 7 3 5 6" xfId="45245" xr:uid="{00000000-0005-0000-0000-0000CEB00000}"/>
    <cellStyle name="Trial 7 3 5 7" xfId="45246" xr:uid="{00000000-0005-0000-0000-0000CFB00000}"/>
    <cellStyle name="Trial 7 3 6" xfId="45247" xr:uid="{00000000-0005-0000-0000-0000D0B00000}"/>
    <cellStyle name="Trial 7 3 7" xfId="45248" xr:uid="{00000000-0005-0000-0000-0000D1B00000}"/>
    <cellStyle name="Trial 7 3 8" xfId="45249" xr:uid="{00000000-0005-0000-0000-0000D2B00000}"/>
    <cellStyle name="Trial 7 3 9" xfId="45250" xr:uid="{00000000-0005-0000-0000-0000D3B00000}"/>
    <cellStyle name="Trial 7 4" xfId="45251" xr:uid="{00000000-0005-0000-0000-0000D4B00000}"/>
    <cellStyle name="Trial 7 4 10" xfId="45252" xr:uid="{00000000-0005-0000-0000-0000D5B00000}"/>
    <cellStyle name="Trial 7 4 11" xfId="45253" xr:uid="{00000000-0005-0000-0000-0000D6B00000}"/>
    <cellStyle name="Trial 7 4 2" xfId="45254" xr:uid="{00000000-0005-0000-0000-0000D7B00000}"/>
    <cellStyle name="Trial 7 4 2 2" xfId="45255" xr:uid="{00000000-0005-0000-0000-0000D8B00000}"/>
    <cellStyle name="Trial 7 4 2 3" xfId="45256" xr:uid="{00000000-0005-0000-0000-0000D9B00000}"/>
    <cellStyle name="Trial 7 4 2 4" xfId="45257" xr:uid="{00000000-0005-0000-0000-0000DAB00000}"/>
    <cellStyle name="Trial 7 4 2 5" xfId="45258" xr:uid="{00000000-0005-0000-0000-0000DBB00000}"/>
    <cellStyle name="Trial 7 4 2 6" xfId="45259" xr:uid="{00000000-0005-0000-0000-0000DCB00000}"/>
    <cellStyle name="Trial 7 4 2 7" xfId="45260" xr:uid="{00000000-0005-0000-0000-0000DDB00000}"/>
    <cellStyle name="Trial 7 4 3" xfId="45261" xr:uid="{00000000-0005-0000-0000-0000DEB00000}"/>
    <cellStyle name="Trial 7 4 3 2" xfId="45262" xr:uid="{00000000-0005-0000-0000-0000DFB00000}"/>
    <cellStyle name="Trial 7 4 3 3" xfId="45263" xr:uid="{00000000-0005-0000-0000-0000E0B00000}"/>
    <cellStyle name="Trial 7 4 3 4" xfId="45264" xr:uid="{00000000-0005-0000-0000-0000E1B00000}"/>
    <cellStyle name="Trial 7 4 3 5" xfId="45265" xr:uid="{00000000-0005-0000-0000-0000E2B00000}"/>
    <cellStyle name="Trial 7 4 3 6" xfId="45266" xr:uid="{00000000-0005-0000-0000-0000E3B00000}"/>
    <cellStyle name="Trial 7 4 3 7" xfId="45267" xr:uid="{00000000-0005-0000-0000-0000E4B00000}"/>
    <cellStyle name="Trial 7 4 4" xfId="45268" xr:uid="{00000000-0005-0000-0000-0000E5B00000}"/>
    <cellStyle name="Trial 7 4 4 2" xfId="45269" xr:uid="{00000000-0005-0000-0000-0000E6B00000}"/>
    <cellStyle name="Trial 7 4 4 3" xfId="45270" xr:uid="{00000000-0005-0000-0000-0000E7B00000}"/>
    <cellStyle name="Trial 7 4 4 4" xfId="45271" xr:uid="{00000000-0005-0000-0000-0000E8B00000}"/>
    <cellStyle name="Trial 7 4 4 5" xfId="45272" xr:uid="{00000000-0005-0000-0000-0000E9B00000}"/>
    <cellStyle name="Trial 7 4 4 6" xfId="45273" xr:uid="{00000000-0005-0000-0000-0000EAB00000}"/>
    <cellStyle name="Trial 7 4 4 7" xfId="45274" xr:uid="{00000000-0005-0000-0000-0000EBB00000}"/>
    <cellStyle name="Trial 7 4 5" xfId="45275" xr:uid="{00000000-0005-0000-0000-0000ECB00000}"/>
    <cellStyle name="Trial 7 4 6" xfId="45276" xr:uid="{00000000-0005-0000-0000-0000EDB00000}"/>
    <cellStyle name="Trial 7 4 7" xfId="45277" xr:uid="{00000000-0005-0000-0000-0000EEB00000}"/>
    <cellStyle name="Trial 7 4 8" xfId="45278" xr:uid="{00000000-0005-0000-0000-0000EFB00000}"/>
    <cellStyle name="Trial 7 4 9" xfId="45279" xr:uid="{00000000-0005-0000-0000-0000F0B00000}"/>
    <cellStyle name="Trial 7 5" xfId="45280" xr:uid="{00000000-0005-0000-0000-0000F1B00000}"/>
    <cellStyle name="Trial 7 5 2" xfId="45281" xr:uid="{00000000-0005-0000-0000-0000F2B00000}"/>
    <cellStyle name="Trial 7 5 3" xfId="45282" xr:uid="{00000000-0005-0000-0000-0000F3B00000}"/>
    <cellStyle name="Trial 7 5 4" xfId="45283" xr:uid="{00000000-0005-0000-0000-0000F4B00000}"/>
    <cellStyle name="Trial 7 5 5" xfId="45284" xr:uid="{00000000-0005-0000-0000-0000F5B00000}"/>
    <cellStyle name="Trial 7 5 6" xfId="45285" xr:uid="{00000000-0005-0000-0000-0000F6B00000}"/>
    <cellStyle name="Trial 7 5 7" xfId="45286" xr:uid="{00000000-0005-0000-0000-0000F7B00000}"/>
    <cellStyle name="Trial 7 5 8" xfId="45287" xr:uid="{00000000-0005-0000-0000-0000F8B00000}"/>
    <cellStyle name="Trial 7 6" xfId="45288" xr:uid="{00000000-0005-0000-0000-0000F9B00000}"/>
    <cellStyle name="Trial 7 6 2" xfId="45289" xr:uid="{00000000-0005-0000-0000-0000FAB00000}"/>
    <cellStyle name="Trial 7 6 3" xfId="45290" xr:uid="{00000000-0005-0000-0000-0000FBB00000}"/>
    <cellStyle name="Trial 7 6 4" xfId="45291" xr:uid="{00000000-0005-0000-0000-0000FCB00000}"/>
    <cellStyle name="Trial 7 6 5" xfId="45292" xr:uid="{00000000-0005-0000-0000-0000FDB00000}"/>
    <cellStyle name="Trial 7 6 6" xfId="45293" xr:uid="{00000000-0005-0000-0000-0000FEB00000}"/>
    <cellStyle name="Trial 7 6 7" xfId="45294" xr:uid="{00000000-0005-0000-0000-0000FFB00000}"/>
    <cellStyle name="Trial 7 7" xfId="45295" xr:uid="{00000000-0005-0000-0000-000000B10000}"/>
    <cellStyle name="Trial 7 7 2" xfId="45296" xr:uid="{00000000-0005-0000-0000-000001B10000}"/>
    <cellStyle name="Trial 7 7 3" xfId="45297" xr:uid="{00000000-0005-0000-0000-000002B10000}"/>
    <cellStyle name="Trial 7 7 4" xfId="45298" xr:uid="{00000000-0005-0000-0000-000003B10000}"/>
    <cellStyle name="Trial 7 7 5" xfId="45299" xr:uid="{00000000-0005-0000-0000-000004B10000}"/>
    <cellStyle name="Trial 7 7 6" xfId="45300" xr:uid="{00000000-0005-0000-0000-000005B10000}"/>
    <cellStyle name="Trial 7 7 7" xfId="45301" xr:uid="{00000000-0005-0000-0000-000006B10000}"/>
    <cellStyle name="Trial 7 8" xfId="45302" xr:uid="{00000000-0005-0000-0000-000007B10000}"/>
    <cellStyle name="Trial 7 8 2" xfId="45303" xr:uid="{00000000-0005-0000-0000-000008B10000}"/>
    <cellStyle name="Trial 7 8 3" xfId="45304" xr:uid="{00000000-0005-0000-0000-000009B10000}"/>
    <cellStyle name="Trial 7 8 4" xfId="45305" xr:uid="{00000000-0005-0000-0000-00000AB10000}"/>
    <cellStyle name="Trial 7 8 5" xfId="45306" xr:uid="{00000000-0005-0000-0000-00000BB10000}"/>
    <cellStyle name="Trial 7 8 6" xfId="45307" xr:uid="{00000000-0005-0000-0000-00000CB10000}"/>
    <cellStyle name="Trial 7 8 7" xfId="45308" xr:uid="{00000000-0005-0000-0000-00000DB10000}"/>
    <cellStyle name="Trial 7 9" xfId="45309" xr:uid="{00000000-0005-0000-0000-00000EB10000}"/>
    <cellStyle name="Trial 8" xfId="45310" xr:uid="{00000000-0005-0000-0000-00000FB10000}"/>
    <cellStyle name="Trial 8 10" xfId="45311" xr:uid="{00000000-0005-0000-0000-000010B10000}"/>
    <cellStyle name="Trial 8 11" xfId="45312" xr:uid="{00000000-0005-0000-0000-000011B10000}"/>
    <cellStyle name="Trial 8 12" xfId="45313" xr:uid="{00000000-0005-0000-0000-000012B10000}"/>
    <cellStyle name="Trial 8 13" xfId="45314" xr:uid="{00000000-0005-0000-0000-000013B10000}"/>
    <cellStyle name="Trial 8 14" xfId="45315" xr:uid="{00000000-0005-0000-0000-000014B10000}"/>
    <cellStyle name="Trial 8 2" xfId="45316" xr:uid="{00000000-0005-0000-0000-000015B10000}"/>
    <cellStyle name="Trial 8 2 10" xfId="45317" xr:uid="{00000000-0005-0000-0000-000016B10000}"/>
    <cellStyle name="Trial 8 2 11" xfId="45318" xr:uid="{00000000-0005-0000-0000-000017B10000}"/>
    <cellStyle name="Trial 8 2 12" xfId="45319" xr:uid="{00000000-0005-0000-0000-000018B10000}"/>
    <cellStyle name="Trial 8 2 13" xfId="45320" xr:uid="{00000000-0005-0000-0000-000019B10000}"/>
    <cellStyle name="Trial 8 2 2" xfId="45321" xr:uid="{00000000-0005-0000-0000-00001AB10000}"/>
    <cellStyle name="Trial 8 2 2 10" xfId="45322" xr:uid="{00000000-0005-0000-0000-00001BB10000}"/>
    <cellStyle name="Trial 8 2 2 11" xfId="45323" xr:uid="{00000000-0005-0000-0000-00001CB10000}"/>
    <cellStyle name="Trial 8 2 2 12" xfId="45324" xr:uid="{00000000-0005-0000-0000-00001DB10000}"/>
    <cellStyle name="Trial 8 2 2 2" xfId="45325" xr:uid="{00000000-0005-0000-0000-00001EB10000}"/>
    <cellStyle name="Trial 8 2 2 2 2" xfId="45326" xr:uid="{00000000-0005-0000-0000-00001FB10000}"/>
    <cellStyle name="Trial 8 2 2 2 3" xfId="45327" xr:uid="{00000000-0005-0000-0000-000020B10000}"/>
    <cellStyle name="Trial 8 2 2 2 4" xfId="45328" xr:uid="{00000000-0005-0000-0000-000021B10000}"/>
    <cellStyle name="Trial 8 2 2 2 5" xfId="45329" xr:uid="{00000000-0005-0000-0000-000022B10000}"/>
    <cellStyle name="Trial 8 2 2 2 6" xfId="45330" xr:uid="{00000000-0005-0000-0000-000023B10000}"/>
    <cellStyle name="Trial 8 2 2 2 7" xfId="45331" xr:uid="{00000000-0005-0000-0000-000024B10000}"/>
    <cellStyle name="Trial 8 2 2 3" xfId="45332" xr:uid="{00000000-0005-0000-0000-000025B10000}"/>
    <cellStyle name="Trial 8 2 2 3 2" xfId="45333" xr:uid="{00000000-0005-0000-0000-000026B10000}"/>
    <cellStyle name="Trial 8 2 2 3 3" xfId="45334" xr:uid="{00000000-0005-0000-0000-000027B10000}"/>
    <cellStyle name="Trial 8 2 2 3 4" xfId="45335" xr:uid="{00000000-0005-0000-0000-000028B10000}"/>
    <cellStyle name="Trial 8 2 2 3 5" xfId="45336" xr:uid="{00000000-0005-0000-0000-000029B10000}"/>
    <cellStyle name="Trial 8 2 2 3 6" xfId="45337" xr:uid="{00000000-0005-0000-0000-00002AB10000}"/>
    <cellStyle name="Trial 8 2 2 3 7" xfId="45338" xr:uid="{00000000-0005-0000-0000-00002BB10000}"/>
    <cellStyle name="Trial 8 2 2 4" xfId="45339" xr:uid="{00000000-0005-0000-0000-00002CB10000}"/>
    <cellStyle name="Trial 8 2 2 4 2" xfId="45340" xr:uid="{00000000-0005-0000-0000-00002DB10000}"/>
    <cellStyle name="Trial 8 2 2 4 3" xfId="45341" xr:uid="{00000000-0005-0000-0000-00002EB10000}"/>
    <cellStyle name="Trial 8 2 2 4 4" xfId="45342" xr:uid="{00000000-0005-0000-0000-00002FB10000}"/>
    <cellStyle name="Trial 8 2 2 4 5" xfId="45343" xr:uid="{00000000-0005-0000-0000-000030B10000}"/>
    <cellStyle name="Trial 8 2 2 4 6" xfId="45344" xr:uid="{00000000-0005-0000-0000-000031B10000}"/>
    <cellStyle name="Trial 8 2 2 4 7" xfId="45345" xr:uid="{00000000-0005-0000-0000-000032B10000}"/>
    <cellStyle name="Trial 8 2 2 5" xfId="45346" xr:uid="{00000000-0005-0000-0000-000033B10000}"/>
    <cellStyle name="Trial 8 2 2 5 2" xfId="45347" xr:uid="{00000000-0005-0000-0000-000034B10000}"/>
    <cellStyle name="Trial 8 2 2 5 3" xfId="45348" xr:uid="{00000000-0005-0000-0000-000035B10000}"/>
    <cellStyle name="Trial 8 2 2 5 4" xfId="45349" xr:uid="{00000000-0005-0000-0000-000036B10000}"/>
    <cellStyle name="Trial 8 2 2 5 5" xfId="45350" xr:uid="{00000000-0005-0000-0000-000037B10000}"/>
    <cellStyle name="Trial 8 2 2 5 6" xfId="45351" xr:uid="{00000000-0005-0000-0000-000038B10000}"/>
    <cellStyle name="Trial 8 2 2 5 7" xfId="45352" xr:uid="{00000000-0005-0000-0000-000039B10000}"/>
    <cellStyle name="Trial 8 2 2 6" xfId="45353" xr:uid="{00000000-0005-0000-0000-00003AB10000}"/>
    <cellStyle name="Trial 8 2 2 7" xfId="45354" xr:uid="{00000000-0005-0000-0000-00003BB10000}"/>
    <cellStyle name="Trial 8 2 2 8" xfId="45355" xr:uid="{00000000-0005-0000-0000-00003CB10000}"/>
    <cellStyle name="Trial 8 2 2 9" xfId="45356" xr:uid="{00000000-0005-0000-0000-00003DB10000}"/>
    <cellStyle name="Trial 8 2 3" xfId="45357" xr:uid="{00000000-0005-0000-0000-00003EB10000}"/>
    <cellStyle name="Trial 8 2 3 10" xfId="45358" xr:uid="{00000000-0005-0000-0000-00003FB10000}"/>
    <cellStyle name="Trial 8 2 3 2" xfId="45359" xr:uid="{00000000-0005-0000-0000-000040B10000}"/>
    <cellStyle name="Trial 8 2 3 2 2" xfId="45360" xr:uid="{00000000-0005-0000-0000-000041B10000}"/>
    <cellStyle name="Trial 8 2 3 2 3" xfId="45361" xr:uid="{00000000-0005-0000-0000-000042B10000}"/>
    <cellStyle name="Trial 8 2 3 2 4" xfId="45362" xr:uid="{00000000-0005-0000-0000-000043B10000}"/>
    <cellStyle name="Trial 8 2 3 2 5" xfId="45363" xr:uid="{00000000-0005-0000-0000-000044B10000}"/>
    <cellStyle name="Trial 8 2 3 2 6" xfId="45364" xr:uid="{00000000-0005-0000-0000-000045B10000}"/>
    <cellStyle name="Trial 8 2 3 2 7" xfId="45365" xr:uid="{00000000-0005-0000-0000-000046B10000}"/>
    <cellStyle name="Trial 8 2 3 3" xfId="45366" xr:uid="{00000000-0005-0000-0000-000047B10000}"/>
    <cellStyle name="Trial 8 2 3 3 2" xfId="45367" xr:uid="{00000000-0005-0000-0000-000048B10000}"/>
    <cellStyle name="Trial 8 2 3 3 3" xfId="45368" xr:uid="{00000000-0005-0000-0000-000049B10000}"/>
    <cellStyle name="Trial 8 2 3 3 4" xfId="45369" xr:uid="{00000000-0005-0000-0000-00004AB10000}"/>
    <cellStyle name="Trial 8 2 3 3 5" xfId="45370" xr:uid="{00000000-0005-0000-0000-00004BB10000}"/>
    <cellStyle name="Trial 8 2 3 3 6" xfId="45371" xr:uid="{00000000-0005-0000-0000-00004CB10000}"/>
    <cellStyle name="Trial 8 2 3 3 7" xfId="45372" xr:uid="{00000000-0005-0000-0000-00004DB10000}"/>
    <cellStyle name="Trial 8 2 3 4" xfId="45373" xr:uid="{00000000-0005-0000-0000-00004EB10000}"/>
    <cellStyle name="Trial 8 2 3 4 2" xfId="45374" xr:uid="{00000000-0005-0000-0000-00004FB10000}"/>
    <cellStyle name="Trial 8 2 3 4 3" xfId="45375" xr:uid="{00000000-0005-0000-0000-000050B10000}"/>
    <cellStyle name="Trial 8 2 3 4 4" xfId="45376" xr:uid="{00000000-0005-0000-0000-000051B10000}"/>
    <cellStyle name="Trial 8 2 3 4 5" xfId="45377" xr:uid="{00000000-0005-0000-0000-000052B10000}"/>
    <cellStyle name="Trial 8 2 3 4 6" xfId="45378" xr:uid="{00000000-0005-0000-0000-000053B10000}"/>
    <cellStyle name="Trial 8 2 3 4 7" xfId="45379" xr:uid="{00000000-0005-0000-0000-000054B10000}"/>
    <cellStyle name="Trial 8 2 3 5" xfId="45380" xr:uid="{00000000-0005-0000-0000-000055B10000}"/>
    <cellStyle name="Trial 8 2 3 6" xfId="45381" xr:uid="{00000000-0005-0000-0000-000056B10000}"/>
    <cellStyle name="Trial 8 2 3 7" xfId="45382" xr:uid="{00000000-0005-0000-0000-000057B10000}"/>
    <cellStyle name="Trial 8 2 3 8" xfId="45383" xr:uid="{00000000-0005-0000-0000-000058B10000}"/>
    <cellStyle name="Trial 8 2 3 9" xfId="45384" xr:uid="{00000000-0005-0000-0000-000059B10000}"/>
    <cellStyle name="Trial 8 2 4" xfId="45385" xr:uid="{00000000-0005-0000-0000-00005AB10000}"/>
    <cellStyle name="Trial 8 2 4 2" xfId="45386" xr:uid="{00000000-0005-0000-0000-00005BB10000}"/>
    <cellStyle name="Trial 8 2 4 3" xfId="45387" xr:uid="{00000000-0005-0000-0000-00005CB10000}"/>
    <cellStyle name="Trial 8 2 4 4" xfId="45388" xr:uid="{00000000-0005-0000-0000-00005DB10000}"/>
    <cellStyle name="Trial 8 2 4 5" xfId="45389" xr:uid="{00000000-0005-0000-0000-00005EB10000}"/>
    <cellStyle name="Trial 8 2 4 6" xfId="45390" xr:uid="{00000000-0005-0000-0000-00005FB10000}"/>
    <cellStyle name="Trial 8 2 4 7" xfId="45391" xr:uid="{00000000-0005-0000-0000-000060B10000}"/>
    <cellStyle name="Trial 8 2 5" xfId="45392" xr:uid="{00000000-0005-0000-0000-000061B10000}"/>
    <cellStyle name="Trial 8 2 5 2" xfId="45393" xr:uid="{00000000-0005-0000-0000-000062B10000}"/>
    <cellStyle name="Trial 8 2 5 3" xfId="45394" xr:uid="{00000000-0005-0000-0000-000063B10000}"/>
    <cellStyle name="Trial 8 2 5 4" xfId="45395" xr:uid="{00000000-0005-0000-0000-000064B10000}"/>
    <cellStyle name="Trial 8 2 5 5" xfId="45396" xr:uid="{00000000-0005-0000-0000-000065B10000}"/>
    <cellStyle name="Trial 8 2 5 6" xfId="45397" xr:uid="{00000000-0005-0000-0000-000066B10000}"/>
    <cellStyle name="Trial 8 2 5 7" xfId="45398" xr:uid="{00000000-0005-0000-0000-000067B10000}"/>
    <cellStyle name="Trial 8 2 6" xfId="45399" xr:uid="{00000000-0005-0000-0000-000068B10000}"/>
    <cellStyle name="Trial 8 2 6 2" xfId="45400" xr:uid="{00000000-0005-0000-0000-000069B10000}"/>
    <cellStyle name="Trial 8 2 6 3" xfId="45401" xr:uid="{00000000-0005-0000-0000-00006AB10000}"/>
    <cellStyle name="Trial 8 2 6 4" xfId="45402" xr:uid="{00000000-0005-0000-0000-00006BB10000}"/>
    <cellStyle name="Trial 8 2 6 5" xfId="45403" xr:uid="{00000000-0005-0000-0000-00006CB10000}"/>
    <cellStyle name="Trial 8 2 6 6" xfId="45404" xr:uid="{00000000-0005-0000-0000-00006DB10000}"/>
    <cellStyle name="Trial 8 2 6 7" xfId="45405" xr:uid="{00000000-0005-0000-0000-00006EB10000}"/>
    <cellStyle name="Trial 8 2 7" xfId="45406" xr:uid="{00000000-0005-0000-0000-00006FB10000}"/>
    <cellStyle name="Trial 8 2 8" xfId="45407" xr:uid="{00000000-0005-0000-0000-000070B10000}"/>
    <cellStyle name="Trial 8 2 9" xfId="45408" xr:uid="{00000000-0005-0000-0000-000071B10000}"/>
    <cellStyle name="Trial 8 3" xfId="45409" xr:uid="{00000000-0005-0000-0000-000072B10000}"/>
    <cellStyle name="Trial 8 3 10" xfId="45410" xr:uid="{00000000-0005-0000-0000-000073B10000}"/>
    <cellStyle name="Trial 8 3 11" xfId="45411" xr:uid="{00000000-0005-0000-0000-000074B10000}"/>
    <cellStyle name="Trial 8 3 12" xfId="45412" xr:uid="{00000000-0005-0000-0000-000075B10000}"/>
    <cellStyle name="Trial 8 3 2" xfId="45413" xr:uid="{00000000-0005-0000-0000-000076B10000}"/>
    <cellStyle name="Trial 8 3 2 2" xfId="45414" xr:uid="{00000000-0005-0000-0000-000077B10000}"/>
    <cellStyle name="Trial 8 3 2 3" xfId="45415" xr:uid="{00000000-0005-0000-0000-000078B10000}"/>
    <cellStyle name="Trial 8 3 2 4" xfId="45416" xr:uid="{00000000-0005-0000-0000-000079B10000}"/>
    <cellStyle name="Trial 8 3 2 5" xfId="45417" xr:uid="{00000000-0005-0000-0000-00007AB10000}"/>
    <cellStyle name="Trial 8 3 2 6" xfId="45418" xr:uid="{00000000-0005-0000-0000-00007BB10000}"/>
    <cellStyle name="Trial 8 3 2 7" xfId="45419" xr:uid="{00000000-0005-0000-0000-00007CB10000}"/>
    <cellStyle name="Trial 8 3 3" xfId="45420" xr:uid="{00000000-0005-0000-0000-00007DB10000}"/>
    <cellStyle name="Trial 8 3 3 2" xfId="45421" xr:uid="{00000000-0005-0000-0000-00007EB10000}"/>
    <cellStyle name="Trial 8 3 3 3" xfId="45422" xr:uid="{00000000-0005-0000-0000-00007FB10000}"/>
    <cellStyle name="Trial 8 3 3 4" xfId="45423" xr:uid="{00000000-0005-0000-0000-000080B10000}"/>
    <cellStyle name="Trial 8 3 3 5" xfId="45424" xr:uid="{00000000-0005-0000-0000-000081B10000}"/>
    <cellStyle name="Trial 8 3 3 6" xfId="45425" xr:uid="{00000000-0005-0000-0000-000082B10000}"/>
    <cellStyle name="Trial 8 3 3 7" xfId="45426" xr:uid="{00000000-0005-0000-0000-000083B10000}"/>
    <cellStyle name="Trial 8 3 4" xfId="45427" xr:uid="{00000000-0005-0000-0000-000084B10000}"/>
    <cellStyle name="Trial 8 3 4 2" xfId="45428" xr:uid="{00000000-0005-0000-0000-000085B10000}"/>
    <cellStyle name="Trial 8 3 4 3" xfId="45429" xr:uid="{00000000-0005-0000-0000-000086B10000}"/>
    <cellStyle name="Trial 8 3 4 4" xfId="45430" xr:uid="{00000000-0005-0000-0000-000087B10000}"/>
    <cellStyle name="Trial 8 3 4 5" xfId="45431" xr:uid="{00000000-0005-0000-0000-000088B10000}"/>
    <cellStyle name="Trial 8 3 4 6" xfId="45432" xr:uid="{00000000-0005-0000-0000-000089B10000}"/>
    <cellStyle name="Trial 8 3 4 7" xfId="45433" xr:uid="{00000000-0005-0000-0000-00008AB10000}"/>
    <cellStyle name="Trial 8 3 5" xfId="45434" xr:uid="{00000000-0005-0000-0000-00008BB10000}"/>
    <cellStyle name="Trial 8 3 5 2" xfId="45435" xr:uid="{00000000-0005-0000-0000-00008CB10000}"/>
    <cellStyle name="Trial 8 3 5 3" xfId="45436" xr:uid="{00000000-0005-0000-0000-00008DB10000}"/>
    <cellStyle name="Trial 8 3 5 4" xfId="45437" xr:uid="{00000000-0005-0000-0000-00008EB10000}"/>
    <cellStyle name="Trial 8 3 5 5" xfId="45438" xr:uid="{00000000-0005-0000-0000-00008FB10000}"/>
    <cellStyle name="Trial 8 3 5 6" xfId="45439" xr:uid="{00000000-0005-0000-0000-000090B10000}"/>
    <cellStyle name="Trial 8 3 5 7" xfId="45440" xr:uid="{00000000-0005-0000-0000-000091B10000}"/>
    <cellStyle name="Trial 8 3 6" xfId="45441" xr:uid="{00000000-0005-0000-0000-000092B10000}"/>
    <cellStyle name="Trial 8 3 7" xfId="45442" xr:uid="{00000000-0005-0000-0000-000093B10000}"/>
    <cellStyle name="Trial 8 3 8" xfId="45443" xr:uid="{00000000-0005-0000-0000-000094B10000}"/>
    <cellStyle name="Trial 8 3 9" xfId="45444" xr:uid="{00000000-0005-0000-0000-000095B10000}"/>
    <cellStyle name="Trial 8 4" xfId="45445" xr:uid="{00000000-0005-0000-0000-000096B10000}"/>
    <cellStyle name="Trial 8 4 10" xfId="45446" xr:uid="{00000000-0005-0000-0000-000097B10000}"/>
    <cellStyle name="Trial 8 4 2" xfId="45447" xr:uid="{00000000-0005-0000-0000-000098B10000}"/>
    <cellStyle name="Trial 8 4 2 2" xfId="45448" xr:uid="{00000000-0005-0000-0000-000099B10000}"/>
    <cellStyle name="Trial 8 4 2 3" xfId="45449" xr:uid="{00000000-0005-0000-0000-00009AB10000}"/>
    <cellStyle name="Trial 8 4 2 4" xfId="45450" xr:uid="{00000000-0005-0000-0000-00009BB10000}"/>
    <cellStyle name="Trial 8 4 2 5" xfId="45451" xr:uid="{00000000-0005-0000-0000-00009CB10000}"/>
    <cellStyle name="Trial 8 4 2 6" xfId="45452" xr:uid="{00000000-0005-0000-0000-00009DB10000}"/>
    <cellStyle name="Trial 8 4 2 7" xfId="45453" xr:uid="{00000000-0005-0000-0000-00009EB10000}"/>
    <cellStyle name="Trial 8 4 3" xfId="45454" xr:uid="{00000000-0005-0000-0000-00009FB10000}"/>
    <cellStyle name="Trial 8 4 3 2" xfId="45455" xr:uid="{00000000-0005-0000-0000-0000A0B10000}"/>
    <cellStyle name="Trial 8 4 3 3" xfId="45456" xr:uid="{00000000-0005-0000-0000-0000A1B10000}"/>
    <cellStyle name="Trial 8 4 3 4" xfId="45457" xr:uid="{00000000-0005-0000-0000-0000A2B10000}"/>
    <cellStyle name="Trial 8 4 3 5" xfId="45458" xr:uid="{00000000-0005-0000-0000-0000A3B10000}"/>
    <cellStyle name="Trial 8 4 3 6" xfId="45459" xr:uid="{00000000-0005-0000-0000-0000A4B10000}"/>
    <cellStyle name="Trial 8 4 3 7" xfId="45460" xr:uid="{00000000-0005-0000-0000-0000A5B10000}"/>
    <cellStyle name="Trial 8 4 4" xfId="45461" xr:uid="{00000000-0005-0000-0000-0000A6B10000}"/>
    <cellStyle name="Trial 8 4 4 2" xfId="45462" xr:uid="{00000000-0005-0000-0000-0000A7B10000}"/>
    <cellStyle name="Trial 8 4 4 3" xfId="45463" xr:uid="{00000000-0005-0000-0000-0000A8B10000}"/>
    <cellStyle name="Trial 8 4 4 4" xfId="45464" xr:uid="{00000000-0005-0000-0000-0000A9B10000}"/>
    <cellStyle name="Trial 8 4 4 5" xfId="45465" xr:uid="{00000000-0005-0000-0000-0000AAB10000}"/>
    <cellStyle name="Trial 8 4 4 6" xfId="45466" xr:uid="{00000000-0005-0000-0000-0000ABB10000}"/>
    <cellStyle name="Trial 8 4 4 7" xfId="45467" xr:uid="{00000000-0005-0000-0000-0000ACB10000}"/>
    <cellStyle name="Trial 8 4 5" xfId="45468" xr:uid="{00000000-0005-0000-0000-0000ADB10000}"/>
    <cellStyle name="Trial 8 4 6" xfId="45469" xr:uid="{00000000-0005-0000-0000-0000AEB10000}"/>
    <cellStyle name="Trial 8 4 7" xfId="45470" xr:uid="{00000000-0005-0000-0000-0000AFB10000}"/>
    <cellStyle name="Trial 8 4 8" xfId="45471" xr:uid="{00000000-0005-0000-0000-0000B0B10000}"/>
    <cellStyle name="Trial 8 4 9" xfId="45472" xr:uid="{00000000-0005-0000-0000-0000B1B10000}"/>
    <cellStyle name="Trial 8 5" xfId="45473" xr:uid="{00000000-0005-0000-0000-0000B2B10000}"/>
    <cellStyle name="Trial 8 5 2" xfId="45474" xr:uid="{00000000-0005-0000-0000-0000B3B10000}"/>
    <cellStyle name="Trial 8 5 3" xfId="45475" xr:uid="{00000000-0005-0000-0000-0000B4B10000}"/>
    <cellStyle name="Trial 8 5 4" xfId="45476" xr:uid="{00000000-0005-0000-0000-0000B5B10000}"/>
    <cellStyle name="Trial 8 5 5" xfId="45477" xr:uid="{00000000-0005-0000-0000-0000B6B10000}"/>
    <cellStyle name="Trial 8 5 6" xfId="45478" xr:uid="{00000000-0005-0000-0000-0000B7B10000}"/>
    <cellStyle name="Trial 8 5 7" xfId="45479" xr:uid="{00000000-0005-0000-0000-0000B8B10000}"/>
    <cellStyle name="Trial 8 6" xfId="45480" xr:uid="{00000000-0005-0000-0000-0000B9B10000}"/>
    <cellStyle name="Trial 8 6 2" xfId="45481" xr:uid="{00000000-0005-0000-0000-0000BAB10000}"/>
    <cellStyle name="Trial 8 6 3" xfId="45482" xr:uid="{00000000-0005-0000-0000-0000BBB10000}"/>
    <cellStyle name="Trial 8 6 4" xfId="45483" xr:uid="{00000000-0005-0000-0000-0000BCB10000}"/>
    <cellStyle name="Trial 8 6 5" xfId="45484" xr:uid="{00000000-0005-0000-0000-0000BDB10000}"/>
    <cellStyle name="Trial 8 6 6" xfId="45485" xr:uid="{00000000-0005-0000-0000-0000BEB10000}"/>
    <cellStyle name="Trial 8 6 7" xfId="45486" xr:uid="{00000000-0005-0000-0000-0000BFB10000}"/>
    <cellStyle name="Trial 8 7" xfId="45487" xr:uid="{00000000-0005-0000-0000-0000C0B10000}"/>
    <cellStyle name="Trial 8 7 2" xfId="45488" xr:uid="{00000000-0005-0000-0000-0000C1B10000}"/>
    <cellStyle name="Trial 8 7 3" xfId="45489" xr:uid="{00000000-0005-0000-0000-0000C2B10000}"/>
    <cellStyle name="Trial 8 7 4" xfId="45490" xr:uid="{00000000-0005-0000-0000-0000C3B10000}"/>
    <cellStyle name="Trial 8 7 5" xfId="45491" xr:uid="{00000000-0005-0000-0000-0000C4B10000}"/>
    <cellStyle name="Trial 8 7 6" xfId="45492" xr:uid="{00000000-0005-0000-0000-0000C5B10000}"/>
    <cellStyle name="Trial 8 7 7" xfId="45493" xr:uid="{00000000-0005-0000-0000-0000C6B10000}"/>
    <cellStyle name="Trial 8 8" xfId="45494" xr:uid="{00000000-0005-0000-0000-0000C7B10000}"/>
    <cellStyle name="Trial 8 9" xfId="45495" xr:uid="{00000000-0005-0000-0000-0000C8B10000}"/>
    <cellStyle name="Trial 9" xfId="45496" xr:uid="{00000000-0005-0000-0000-0000C9B10000}"/>
    <cellStyle name="Trial 9 10" xfId="45497" xr:uid="{00000000-0005-0000-0000-0000CAB10000}"/>
    <cellStyle name="Trial 9 11" xfId="45498" xr:uid="{00000000-0005-0000-0000-0000CBB10000}"/>
    <cellStyle name="Trial 9 12" xfId="45499" xr:uid="{00000000-0005-0000-0000-0000CCB10000}"/>
    <cellStyle name="Trial 9 2" xfId="45500" xr:uid="{00000000-0005-0000-0000-0000CDB10000}"/>
    <cellStyle name="Trial 9 2 2" xfId="45501" xr:uid="{00000000-0005-0000-0000-0000CEB10000}"/>
    <cellStyle name="Trial 9 2 3" xfId="45502" xr:uid="{00000000-0005-0000-0000-0000CFB10000}"/>
    <cellStyle name="Trial 9 2 4" xfId="45503" xr:uid="{00000000-0005-0000-0000-0000D0B10000}"/>
    <cellStyle name="Trial 9 2 5" xfId="45504" xr:uid="{00000000-0005-0000-0000-0000D1B10000}"/>
    <cellStyle name="Trial 9 2 6" xfId="45505" xr:uid="{00000000-0005-0000-0000-0000D2B10000}"/>
    <cellStyle name="Trial 9 2 7" xfId="45506" xr:uid="{00000000-0005-0000-0000-0000D3B10000}"/>
    <cellStyle name="Trial 9 3" xfId="45507" xr:uid="{00000000-0005-0000-0000-0000D4B10000}"/>
    <cellStyle name="Trial 9 3 2" xfId="45508" xr:uid="{00000000-0005-0000-0000-0000D5B10000}"/>
    <cellStyle name="Trial 9 3 3" xfId="45509" xr:uid="{00000000-0005-0000-0000-0000D6B10000}"/>
    <cellStyle name="Trial 9 3 4" xfId="45510" xr:uid="{00000000-0005-0000-0000-0000D7B10000}"/>
    <cellStyle name="Trial 9 3 5" xfId="45511" xr:uid="{00000000-0005-0000-0000-0000D8B10000}"/>
    <cellStyle name="Trial 9 3 6" xfId="45512" xr:uid="{00000000-0005-0000-0000-0000D9B10000}"/>
    <cellStyle name="Trial 9 3 7" xfId="45513" xr:uid="{00000000-0005-0000-0000-0000DAB10000}"/>
    <cellStyle name="Trial 9 4" xfId="45514" xr:uid="{00000000-0005-0000-0000-0000DBB10000}"/>
    <cellStyle name="Trial 9 4 2" xfId="45515" xr:uid="{00000000-0005-0000-0000-0000DCB10000}"/>
    <cellStyle name="Trial 9 4 3" xfId="45516" xr:uid="{00000000-0005-0000-0000-0000DDB10000}"/>
    <cellStyle name="Trial 9 4 4" xfId="45517" xr:uid="{00000000-0005-0000-0000-0000DEB10000}"/>
    <cellStyle name="Trial 9 4 5" xfId="45518" xr:uid="{00000000-0005-0000-0000-0000DFB10000}"/>
    <cellStyle name="Trial 9 4 6" xfId="45519" xr:uid="{00000000-0005-0000-0000-0000E0B10000}"/>
    <cellStyle name="Trial 9 4 7" xfId="45520" xr:uid="{00000000-0005-0000-0000-0000E1B10000}"/>
    <cellStyle name="Trial 9 5" xfId="45521" xr:uid="{00000000-0005-0000-0000-0000E2B10000}"/>
    <cellStyle name="Trial 9 5 2" xfId="45522" xr:uid="{00000000-0005-0000-0000-0000E3B10000}"/>
    <cellStyle name="Trial 9 5 3" xfId="45523" xr:uid="{00000000-0005-0000-0000-0000E4B10000}"/>
    <cellStyle name="Trial 9 5 4" xfId="45524" xr:uid="{00000000-0005-0000-0000-0000E5B10000}"/>
    <cellStyle name="Trial 9 5 5" xfId="45525" xr:uid="{00000000-0005-0000-0000-0000E6B10000}"/>
    <cellStyle name="Trial 9 5 6" xfId="45526" xr:uid="{00000000-0005-0000-0000-0000E7B10000}"/>
    <cellStyle name="Trial 9 5 7" xfId="45527" xr:uid="{00000000-0005-0000-0000-0000E8B10000}"/>
    <cellStyle name="Trial 9 6" xfId="45528" xr:uid="{00000000-0005-0000-0000-0000E9B10000}"/>
    <cellStyle name="Trial 9 7" xfId="45529" xr:uid="{00000000-0005-0000-0000-0000EAB10000}"/>
    <cellStyle name="Trial 9 8" xfId="45530" xr:uid="{00000000-0005-0000-0000-0000EBB10000}"/>
    <cellStyle name="Trial 9 9" xfId="45531" xr:uid="{00000000-0005-0000-0000-0000ECB10000}"/>
    <cellStyle name="Tusental (0)_pldt" xfId="45532" xr:uid="{00000000-0005-0000-0000-0000EDB10000}"/>
    <cellStyle name="Tusental_pldt" xfId="45533" xr:uid="{00000000-0005-0000-0000-0000EEB10000}"/>
    <cellStyle name="uni" xfId="45534" xr:uid="{00000000-0005-0000-0000-0000EFB10000}"/>
    <cellStyle name="uni 2" xfId="45535" xr:uid="{00000000-0005-0000-0000-0000F0B10000}"/>
    <cellStyle name="uni 2 2" xfId="45536" xr:uid="{00000000-0005-0000-0000-0000F1B10000}"/>
    <cellStyle name="uni 2 3" xfId="45537" xr:uid="{00000000-0005-0000-0000-0000F2B10000}"/>
    <cellStyle name="uni 3" xfId="45538" xr:uid="{00000000-0005-0000-0000-0000F3B10000}"/>
    <cellStyle name="uni 3 2" xfId="45539" xr:uid="{00000000-0005-0000-0000-0000F4B10000}"/>
    <cellStyle name="uni 3 3" xfId="45540" xr:uid="{00000000-0005-0000-0000-0000F5B10000}"/>
    <cellStyle name="uni 4" xfId="45541" xr:uid="{00000000-0005-0000-0000-0000F6B10000}"/>
    <cellStyle name="Unit" xfId="45542" xr:uid="{00000000-0005-0000-0000-0000F7B10000}"/>
    <cellStyle name="Unit 2" xfId="45543" xr:uid="{00000000-0005-0000-0000-0000F8B10000}"/>
    <cellStyle name="Unit 2 2" xfId="45544" xr:uid="{00000000-0005-0000-0000-0000F9B10000}"/>
    <cellStyle name="Unit 2 3" xfId="45545" xr:uid="{00000000-0005-0000-0000-0000FAB10000}"/>
    <cellStyle name="Unit 3" xfId="45546" xr:uid="{00000000-0005-0000-0000-0000FBB10000}"/>
    <cellStyle name="Unit 3 2" xfId="45547" xr:uid="{00000000-0005-0000-0000-0000FCB10000}"/>
    <cellStyle name="Unit 3 3" xfId="45548" xr:uid="{00000000-0005-0000-0000-0000FDB10000}"/>
    <cellStyle name="Unit 4" xfId="45549" xr:uid="{00000000-0005-0000-0000-0000FEB10000}"/>
    <cellStyle name="v" xfId="45550" xr:uid="{00000000-0005-0000-0000-0000FFB10000}"/>
    <cellStyle name="v 10" xfId="45551" xr:uid="{00000000-0005-0000-0000-000000B20000}"/>
    <cellStyle name="v 10 2" xfId="45552" xr:uid="{00000000-0005-0000-0000-000001B20000}"/>
    <cellStyle name="v 11" xfId="45553" xr:uid="{00000000-0005-0000-0000-000002B20000}"/>
    <cellStyle name="v 2" xfId="45554" xr:uid="{00000000-0005-0000-0000-000003B20000}"/>
    <cellStyle name="v 2 10" xfId="45555" xr:uid="{00000000-0005-0000-0000-000004B20000}"/>
    <cellStyle name="v 2 10 2" xfId="45556" xr:uid="{00000000-0005-0000-0000-000005B20000}"/>
    <cellStyle name="v 2 10 3" xfId="45557" xr:uid="{00000000-0005-0000-0000-000006B20000}"/>
    <cellStyle name="v 2 11" xfId="45558" xr:uid="{00000000-0005-0000-0000-000007B20000}"/>
    <cellStyle name="v 2 11 2" xfId="45559" xr:uid="{00000000-0005-0000-0000-000008B20000}"/>
    <cellStyle name="v 2 12" xfId="45560" xr:uid="{00000000-0005-0000-0000-000009B20000}"/>
    <cellStyle name="v 2 13" xfId="45561" xr:uid="{00000000-0005-0000-0000-00000AB20000}"/>
    <cellStyle name="v 2 14" xfId="45562" xr:uid="{00000000-0005-0000-0000-00000BB20000}"/>
    <cellStyle name="v 2 15" xfId="45563" xr:uid="{00000000-0005-0000-0000-00000CB20000}"/>
    <cellStyle name="v 2 16" xfId="45564" xr:uid="{00000000-0005-0000-0000-00000DB20000}"/>
    <cellStyle name="v 2 2" xfId="45565" xr:uid="{00000000-0005-0000-0000-00000EB20000}"/>
    <cellStyle name="v 2 2 10" xfId="45566" xr:uid="{00000000-0005-0000-0000-00000FB20000}"/>
    <cellStyle name="v 2 2 11" xfId="45567" xr:uid="{00000000-0005-0000-0000-000010B20000}"/>
    <cellStyle name="v 2 2 12" xfId="45568" xr:uid="{00000000-0005-0000-0000-000011B20000}"/>
    <cellStyle name="v 2 2 13" xfId="45569" xr:uid="{00000000-0005-0000-0000-000012B20000}"/>
    <cellStyle name="v 2 2 2" xfId="45570" xr:uid="{00000000-0005-0000-0000-000013B20000}"/>
    <cellStyle name="v 2 2 2 10" xfId="45571" xr:uid="{00000000-0005-0000-0000-000014B20000}"/>
    <cellStyle name="v 2 2 2 10 2" xfId="45572" xr:uid="{00000000-0005-0000-0000-000015B20000}"/>
    <cellStyle name="v 2 2 2 10 2 2" xfId="45573" xr:uid="{00000000-0005-0000-0000-000016B20000}"/>
    <cellStyle name="v 2 2 2 10 2 3" xfId="45574" xr:uid="{00000000-0005-0000-0000-000017B20000}"/>
    <cellStyle name="v 2 2 2 10 2 4" xfId="45575" xr:uid="{00000000-0005-0000-0000-000018B20000}"/>
    <cellStyle name="v 2 2 2 10 2 5" xfId="45576" xr:uid="{00000000-0005-0000-0000-000019B20000}"/>
    <cellStyle name="v 2 2 2 10 2 6" xfId="45577" xr:uid="{00000000-0005-0000-0000-00001AB20000}"/>
    <cellStyle name="v 2 2 2 10 3" xfId="45578" xr:uid="{00000000-0005-0000-0000-00001BB20000}"/>
    <cellStyle name="v 2 2 2 10 3 2" xfId="45579" xr:uid="{00000000-0005-0000-0000-00001CB20000}"/>
    <cellStyle name="v 2 2 2 10 3 3" xfId="45580" xr:uid="{00000000-0005-0000-0000-00001DB20000}"/>
    <cellStyle name="v 2 2 2 10 3 4" xfId="45581" xr:uid="{00000000-0005-0000-0000-00001EB20000}"/>
    <cellStyle name="v 2 2 2 10 3 5" xfId="45582" xr:uid="{00000000-0005-0000-0000-00001FB20000}"/>
    <cellStyle name="v 2 2 2 10 3 6" xfId="45583" xr:uid="{00000000-0005-0000-0000-000020B20000}"/>
    <cellStyle name="v 2 2 2 10 4" xfId="45584" xr:uid="{00000000-0005-0000-0000-000021B20000}"/>
    <cellStyle name="v 2 2 2 10 5" xfId="45585" xr:uid="{00000000-0005-0000-0000-000022B20000}"/>
    <cellStyle name="v 2 2 2 10 6" xfId="45586" xr:uid="{00000000-0005-0000-0000-000023B20000}"/>
    <cellStyle name="v 2 2 2 10 7" xfId="45587" xr:uid="{00000000-0005-0000-0000-000024B20000}"/>
    <cellStyle name="v 2 2 2 10 8" xfId="45588" xr:uid="{00000000-0005-0000-0000-000025B20000}"/>
    <cellStyle name="v 2 2 2 11" xfId="45589" xr:uid="{00000000-0005-0000-0000-000026B20000}"/>
    <cellStyle name="v 2 2 2 11 2" xfId="45590" xr:uid="{00000000-0005-0000-0000-000027B20000}"/>
    <cellStyle name="v 2 2 2 11 3" xfId="45591" xr:uid="{00000000-0005-0000-0000-000028B20000}"/>
    <cellStyle name="v 2 2 2 11 4" xfId="45592" xr:uid="{00000000-0005-0000-0000-000029B20000}"/>
    <cellStyle name="v 2 2 2 11 5" xfId="45593" xr:uid="{00000000-0005-0000-0000-00002AB20000}"/>
    <cellStyle name="v 2 2 2 11 6" xfId="45594" xr:uid="{00000000-0005-0000-0000-00002BB20000}"/>
    <cellStyle name="v 2 2 2 12" xfId="45595" xr:uid="{00000000-0005-0000-0000-00002CB20000}"/>
    <cellStyle name="v 2 2 2 12 2" xfId="45596" xr:uid="{00000000-0005-0000-0000-00002DB20000}"/>
    <cellStyle name="v 2 2 2 12 2 2" xfId="45597" xr:uid="{00000000-0005-0000-0000-00002EB20000}"/>
    <cellStyle name="v 2 2 2 12 2 3" xfId="45598" xr:uid="{00000000-0005-0000-0000-00002FB20000}"/>
    <cellStyle name="v 2 2 2 12 2 4" xfId="45599" xr:uid="{00000000-0005-0000-0000-000030B20000}"/>
    <cellStyle name="v 2 2 2 12 3" xfId="45600" xr:uid="{00000000-0005-0000-0000-000031B20000}"/>
    <cellStyle name="v 2 2 2 12 4" xfId="45601" xr:uid="{00000000-0005-0000-0000-000032B20000}"/>
    <cellStyle name="v 2 2 2 12 5" xfId="45602" xr:uid="{00000000-0005-0000-0000-000033B20000}"/>
    <cellStyle name="v 2 2 2 13" xfId="45603" xr:uid="{00000000-0005-0000-0000-000034B20000}"/>
    <cellStyle name="v 2 2 2 13 2" xfId="45604" xr:uid="{00000000-0005-0000-0000-000035B20000}"/>
    <cellStyle name="v 2 2 2 13 3" xfId="45605" xr:uid="{00000000-0005-0000-0000-000036B20000}"/>
    <cellStyle name="v 2 2 2 13 4" xfId="45606" xr:uid="{00000000-0005-0000-0000-000037B20000}"/>
    <cellStyle name="v 2 2 2 14" xfId="45607" xr:uid="{00000000-0005-0000-0000-000038B20000}"/>
    <cellStyle name="v 2 2 2 14 2" xfId="45608" xr:uid="{00000000-0005-0000-0000-000039B20000}"/>
    <cellStyle name="v 2 2 2 15" xfId="45609" xr:uid="{00000000-0005-0000-0000-00003AB20000}"/>
    <cellStyle name="v 2 2 2 16" xfId="45610" xr:uid="{00000000-0005-0000-0000-00003BB20000}"/>
    <cellStyle name="v 2 2 2 17" xfId="45611" xr:uid="{00000000-0005-0000-0000-00003CB20000}"/>
    <cellStyle name="v 2 2 2 18" xfId="45612" xr:uid="{00000000-0005-0000-0000-00003DB20000}"/>
    <cellStyle name="v 2 2 2 19" xfId="45613" xr:uid="{00000000-0005-0000-0000-00003EB20000}"/>
    <cellStyle name="v 2 2 2 2" xfId="45614" xr:uid="{00000000-0005-0000-0000-00003FB20000}"/>
    <cellStyle name="v 2 2 2 2 10" xfId="45615" xr:uid="{00000000-0005-0000-0000-000040B20000}"/>
    <cellStyle name="v 2 2 2 2 10 2" xfId="45616" xr:uid="{00000000-0005-0000-0000-000041B20000}"/>
    <cellStyle name="v 2 2 2 2 11" xfId="45617" xr:uid="{00000000-0005-0000-0000-000042B20000}"/>
    <cellStyle name="v 2 2 2 2 12" xfId="45618" xr:uid="{00000000-0005-0000-0000-000043B20000}"/>
    <cellStyle name="v 2 2 2 2 13" xfId="45619" xr:uid="{00000000-0005-0000-0000-000044B20000}"/>
    <cellStyle name="v 2 2 2 2 14" xfId="45620" xr:uid="{00000000-0005-0000-0000-000045B20000}"/>
    <cellStyle name="v 2 2 2 2 2" xfId="45621" xr:uid="{00000000-0005-0000-0000-000046B20000}"/>
    <cellStyle name="v 2 2 2 2 2 2" xfId="45622" xr:uid="{00000000-0005-0000-0000-000047B20000}"/>
    <cellStyle name="v 2 2 2 2 2 2 2" xfId="45623" xr:uid="{00000000-0005-0000-0000-000048B20000}"/>
    <cellStyle name="v 2 2 2 2 2 2 2 2" xfId="45624" xr:uid="{00000000-0005-0000-0000-000049B20000}"/>
    <cellStyle name="v 2 2 2 2 2 2 3" xfId="45625" xr:uid="{00000000-0005-0000-0000-00004AB20000}"/>
    <cellStyle name="v 2 2 2 2 2 2 4" xfId="45626" xr:uid="{00000000-0005-0000-0000-00004BB20000}"/>
    <cellStyle name="v 2 2 2 2 2 2 5" xfId="45627" xr:uid="{00000000-0005-0000-0000-00004CB20000}"/>
    <cellStyle name="v 2 2 2 2 2 2 6" xfId="45628" xr:uid="{00000000-0005-0000-0000-00004DB20000}"/>
    <cellStyle name="v 2 2 2 2 2 3" xfId="45629" xr:uid="{00000000-0005-0000-0000-00004EB20000}"/>
    <cellStyle name="v 2 2 2 2 2 3 2" xfId="45630" xr:uid="{00000000-0005-0000-0000-00004FB20000}"/>
    <cellStyle name="v 2 2 2 2 2 3 2 2" xfId="45631" xr:uid="{00000000-0005-0000-0000-000050B20000}"/>
    <cellStyle name="v 2 2 2 2 2 3 3" xfId="45632" xr:uid="{00000000-0005-0000-0000-000051B20000}"/>
    <cellStyle name="v 2 2 2 2 2 3 4" xfId="45633" xr:uid="{00000000-0005-0000-0000-000052B20000}"/>
    <cellStyle name="v 2 2 2 2 2 3 5" xfId="45634" xr:uid="{00000000-0005-0000-0000-000053B20000}"/>
    <cellStyle name="v 2 2 2 2 2 3 6" xfId="45635" xr:uid="{00000000-0005-0000-0000-000054B20000}"/>
    <cellStyle name="v 2 2 2 2 2 4" xfId="45636" xr:uid="{00000000-0005-0000-0000-000055B20000}"/>
    <cellStyle name="v 2 2 2 2 2 4 2" xfId="45637" xr:uid="{00000000-0005-0000-0000-000056B20000}"/>
    <cellStyle name="v 2 2 2 2 2 5" xfId="45638" xr:uid="{00000000-0005-0000-0000-000057B20000}"/>
    <cellStyle name="v 2 2 2 2 2 5 2" xfId="45639" xr:uid="{00000000-0005-0000-0000-000058B20000}"/>
    <cellStyle name="v 2 2 2 2 2 5 3" xfId="45640" xr:uid="{00000000-0005-0000-0000-000059B20000}"/>
    <cellStyle name="v 2 2 2 2 2 5 4" xfId="45641" xr:uid="{00000000-0005-0000-0000-00005AB20000}"/>
    <cellStyle name="v 2 2 2 2 2 6" xfId="45642" xr:uid="{00000000-0005-0000-0000-00005BB20000}"/>
    <cellStyle name="v 2 2 2 2 2 6 2" xfId="45643" xr:uid="{00000000-0005-0000-0000-00005CB20000}"/>
    <cellStyle name="v 2 2 2 2 2 7" xfId="45644" xr:uid="{00000000-0005-0000-0000-00005DB20000}"/>
    <cellStyle name="v 2 2 2 2 2 8" xfId="45645" xr:uid="{00000000-0005-0000-0000-00005EB20000}"/>
    <cellStyle name="v 2 2 2 2 3" xfId="45646" xr:uid="{00000000-0005-0000-0000-00005FB20000}"/>
    <cellStyle name="v 2 2 2 2 3 2" xfId="45647" xr:uid="{00000000-0005-0000-0000-000060B20000}"/>
    <cellStyle name="v 2 2 2 2 3 2 2" xfId="45648" xr:uid="{00000000-0005-0000-0000-000061B20000}"/>
    <cellStyle name="v 2 2 2 2 3 2 3" xfId="45649" xr:uid="{00000000-0005-0000-0000-000062B20000}"/>
    <cellStyle name="v 2 2 2 2 3 2 4" xfId="45650" xr:uid="{00000000-0005-0000-0000-000063B20000}"/>
    <cellStyle name="v 2 2 2 2 3 2 5" xfId="45651" xr:uid="{00000000-0005-0000-0000-000064B20000}"/>
    <cellStyle name="v 2 2 2 2 3 3" xfId="45652" xr:uid="{00000000-0005-0000-0000-000065B20000}"/>
    <cellStyle name="v 2 2 2 2 3 4" xfId="45653" xr:uid="{00000000-0005-0000-0000-000066B20000}"/>
    <cellStyle name="v 2 2 2 2 3 5" xfId="45654" xr:uid="{00000000-0005-0000-0000-000067B20000}"/>
    <cellStyle name="v 2 2 2 2 3 6" xfId="45655" xr:uid="{00000000-0005-0000-0000-000068B20000}"/>
    <cellStyle name="v 2 2 2 2 3 7" xfId="45656" xr:uid="{00000000-0005-0000-0000-000069B20000}"/>
    <cellStyle name="v 2 2 2 2 4" xfId="45657" xr:uid="{00000000-0005-0000-0000-00006AB20000}"/>
    <cellStyle name="v 2 2 2 2 4 2" xfId="45658" xr:uid="{00000000-0005-0000-0000-00006BB20000}"/>
    <cellStyle name="v 2 2 2 2 4 2 2" xfId="45659" xr:uid="{00000000-0005-0000-0000-00006CB20000}"/>
    <cellStyle name="v 2 2 2 2 4 3" xfId="45660" xr:uid="{00000000-0005-0000-0000-00006DB20000}"/>
    <cellStyle name="v 2 2 2 2 4 4" xfId="45661" xr:uid="{00000000-0005-0000-0000-00006EB20000}"/>
    <cellStyle name="v 2 2 2 2 4 5" xfId="45662" xr:uid="{00000000-0005-0000-0000-00006FB20000}"/>
    <cellStyle name="v 2 2 2 2 4 6" xfId="45663" xr:uid="{00000000-0005-0000-0000-000070B20000}"/>
    <cellStyle name="v 2 2 2 2 5" xfId="45664" xr:uid="{00000000-0005-0000-0000-000071B20000}"/>
    <cellStyle name="v 2 2 2 2 5 2" xfId="45665" xr:uid="{00000000-0005-0000-0000-000072B20000}"/>
    <cellStyle name="v 2 2 2 2 5 3" xfId="45666" xr:uid="{00000000-0005-0000-0000-000073B20000}"/>
    <cellStyle name="v 2 2 2 2 5 4" xfId="45667" xr:uid="{00000000-0005-0000-0000-000074B20000}"/>
    <cellStyle name="v 2 2 2 2 5 5" xfId="45668" xr:uid="{00000000-0005-0000-0000-000075B20000}"/>
    <cellStyle name="v 2 2 2 2 6" xfId="45669" xr:uid="{00000000-0005-0000-0000-000076B20000}"/>
    <cellStyle name="v 2 2 2 2 6 2" xfId="45670" xr:uid="{00000000-0005-0000-0000-000077B20000}"/>
    <cellStyle name="v 2 2 2 2 6 3" xfId="45671" xr:uid="{00000000-0005-0000-0000-000078B20000}"/>
    <cellStyle name="v 2 2 2 2 6 4" xfId="45672" xr:uid="{00000000-0005-0000-0000-000079B20000}"/>
    <cellStyle name="v 2 2 2 2 6 5" xfId="45673" xr:uid="{00000000-0005-0000-0000-00007AB20000}"/>
    <cellStyle name="v 2 2 2 2 7" xfId="45674" xr:uid="{00000000-0005-0000-0000-00007BB20000}"/>
    <cellStyle name="v 2 2 2 2 7 2" xfId="45675" xr:uid="{00000000-0005-0000-0000-00007CB20000}"/>
    <cellStyle name="v 2 2 2 2 8" xfId="45676" xr:uid="{00000000-0005-0000-0000-00007DB20000}"/>
    <cellStyle name="v 2 2 2 2 8 2" xfId="45677" xr:uid="{00000000-0005-0000-0000-00007EB20000}"/>
    <cellStyle name="v 2 2 2 2 8 3" xfId="45678" xr:uid="{00000000-0005-0000-0000-00007FB20000}"/>
    <cellStyle name="v 2 2 2 2 8 4" xfId="45679" xr:uid="{00000000-0005-0000-0000-000080B20000}"/>
    <cellStyle name="v 2 2 2 2 9" xfId="45680" xr:uid="{00000000-0005-0000-0000-000081B20000}"/>
    <cellStyle name="v 2 2 2 2 9 2" xfId="45681" xr:uid="{00000000-0005-0000-0000-000082B20000}"/>
    <cellStyle name="v 2 2 2 20" xfId="45682" xr:uid="{00000000-0005-0000-0000-000083B20000}"/>
    <cellStyle name="v 2 2 2 3" xfId="45683" xr:uid="{00000000-0005-0000-0000-000084B20000}"/>
    <cellStyle name="v 2 2 2 3 2" xfId="45684" xr:uid="{00000000-0005-0000-0000-000085B20000}"/>
    <cellStyle name="v 2 2 2 3 2 2" xfId="45685" xr:uid="{00000000-0005-0000-0000-000086B20000}"/>
    <cellStyle name="v 2 2 2 3 2 2 2" xfId="45686" xr:uid="{00000000-0005-0000-0000-000087B20000}"/>
    <cellStyle name="v 2 2 2 3 2 2 3" xfId="45687" xr:uid="{00000000-0005-0000-0000-000088B20000}"/>
    <cellStyle name="v 2 2 2 3 2 2 4" xfId="45688" xr:uid="{00000000-0005-0000-0000-000089B20000}"/>
    <cellStyle name="v 2 2 2 3 2 2 5" xfId="45689" xr:uid="{00000000-0005-0000-0000-00008AB20000}"/>
    <cellStyle name="v 2 2 2 3 2 3" xfId="45690" xr:uid="{00000000-0005-0000-0000-00008BB20000}"/>
    <cellStyle name="v 2 2 2 3 2 4" xfId="45691" xr:uid="{00000000-0005-0000-0000-00008CB20000}"/>
    <cellStyle name="v 2 2 2 3 2 5" xfId="45692" xr:uid="{00000000-0005-0000-0000-00008DB20000}"/>
    <cellStyle name="v 2 2 2 3 2 6" xfId="45693" xr:uid="{00000000-0005-0000-0000-00008EB20000}"/>
    <cellStyle name="v 2 2 2 3 2 7" xfId="45694" xr:uid="{00000000-0005-0000-0000-00008FB20000}"/>
    <cellStyle name="v 2 2 2 3 3" xfId="45695" xr:uid="{00000000-0005-0000-0000-000090B20000}"/>
    <cellStyle name="v 2 2 2 3 3 2" xfId="45696" xr:uid="{00000000-0005-0000-0000-000091B20000}"/>
    <cellStyle name="v 2 2 2 3 3 2 2" xfId="45697" xr:uid="{00000000-0005-0000-0000-000092B20000}"/>
    <cellStyle name="v 2 2 2 3 3 3" xfId="45698" xr:uid="{00000000-0005-0000-0000-000093B20000}"/>
    <cellStyle name="v 2 2 2 3 3 4" xfId="45699" xr:uid="{00000000-0005-0000-0000-000094B20000}"/>
    <cellStyle name="v 2 2 2 3 3 5" xfId="45700" xr:uid="{00000000-0005-0000-0000-000095B20000}"/>
    <cellStyle name="v 2 2 2 3 3 6" xfId="45701" xr:uid="{00000000-0005-0000-0000-000096B20000}"/>
    <cellStyle name="v 2 2 2 3 4" xfId="45702" xr:uid="{00000000-0005-0000-0000-000097B20000}"/>
    <cellStyle name="v 2 2 2 3 4 2" xfId="45703" xr:uid="{00000000-0005-0000-0000-000098B20000}"/>
    <cellStyle name="v 2 2 2 3 5" xfId="45704" xr:uid="{00000000-0005-0000-0000-000099B20000}"/>
    <cellStyle name="v 2 2 2 3 5 2" xfId="45705" xr:uid="{00000000-0005-0000-0000-00009AB20000}"/>
    <cellStyle name="v 2 2 2 3 6" xfId="45706" xr:uid="{00000000-0005-0000-0000-00009BB20000}"/>
    <cellStyle name="v 2 2 2 3 6 2" xfId="45707" xr:uid="{00000000-0005-0000-0000-00009CB20000}"/>
    <cellStyle name="v 2 2 2 3 7" xfId="45708" xr:uid="{00000000-0005-0000-0000-00009DB20000}"/>
    <cellStyle name="v 2 2 2 3 8" xfId="45709" xr:uid="{00000000-0005-0000-0000-00009EB20000}"/>
    <cellStyle name="v 2 2 2 4" xfId="45710" xr:uid="{00000000-0005-0000-0000-00009FB20000}"/>
    <cellStyle name="v 2 2 2 4 2" xfId="45711" xr:uid="{00000000-0005-0000-0000-0000A0B20000}"/>
    <cellStyle name="v 2 2 2 4 2 2" xfId="45712" xr:uid="{00000000-0005-0000-0000-0000A1B20000}"/>
    <cellStyle name="v 2 2 2 4 2 2 2" xfId="45713" xr:uid="{00000000-0005-0000-0000-0000A2B20000}"/>
    <cellStyle name="v 2 2 2 4 2 3" xfId="45714" xr:uid="{00000000-0005-0000-0000-0000A3B20000}"/>
    <cellStyle name="v 2 2 2 4 2 4" xfId="45715" xr:uid="{00000000-0005-0000-0000-0000A4B20000}"/>
    <cellStyle name="v 2 2 2 4 2 5" xfId="45716" xr:uid="{00000000-0005-0000-0000-0000A5B20000}"/>
    <cellStyle name="v 2 2 2 4 2 6" xfId="45717" xr:uid="{00000000-0005-0000-0000-0000A6B20000}"/>
    <cellStyle name="v 2 2 2 4 3" xfId="45718" xr:uid="{00000000-0005-0000-0000-0000A7B20000}"/>
    <cellStyle name="v 2 2 2 4 3 2" xfId="45719" xr:uid="{00000000-0005-0000-0000-0000A8B20000}"/>
    <cellStyle name="v 2 2 2 4 3 2 2" xfId="45720" xr:uid="{00000000-0005-0000-0000-0000A9B20000}"/>
    <cellStyle name="v 2 2 2 4 3 3" xfId="45721" xr:uid="{00000000-0005-0000-0000-0000AAB20000}"/>
    <cellStyle name="v 2 2 2 4 3 4" xfId="45722" xr:uid="{00000000-0005-0000-0000-0000ABB20000}"/>
    <cellStyle name="v 2 2 2 4 3 5" xfId="45723" xr:uid="{00000000-0005-0000-0000-0000ACB20000}"/>
    <cellStyle name="v 2 2 2 4 3 6" xfId="45724" xr:uid="{00000000-0005-0000-0000-0000ADB20000}"/>
    <cellStyle name="v 2 2 2 4 4" xfId="45725" xr:uid="{00000000-0005-0000-0000-0000AEB20000}"/>
    <cellStyle name="v 2 2 2 4 4 2" xfId="45726" xr:uid="{00000000-0005-0000-0000-0000AFB20000}"/>
    <cellStyle name="v 2 2 2 4 4 3" xfId="45727" xr:uid="{00000000-0005-0000-0000-0000B0B20000}"/>
    <cellStyle name="v 2 2 2 4 4 4" xfId="45728" xr:uid="{00000000-0005-0000-0000-0000B1B20000}"/>
    <cellStyle name="v 2 2 2 4 5" xfId="45729" xr:uid="{00000000-0005-0000-0000-0000B2B20000}"/>
    <cellStyle name="v 2 2 2 4 5 2" xfId="45730" xr:uid="{00000000-0005-0000-0000-0000B3B20000}"/>
    <cellStyle name="v 2 2 2 4 6" xfId="45731" xr:uid="{00000000-0005-0000-0000-0000B4B20000}"/>
    <cellStyle name="v 2 2 2 4 7" xfId="45732" xr:uid="{00000000-0005-0000-0000-0000B5B20000}"/>
    <cellStyle name="v 2 2 2 4 8" xfId="45733" xr:uid="{00000000-0005-0000-0000-0000B6B20000}"/>
    <cellStyle name="v 2 2 2 5" xfId="45734" xr:uid="{00000000-0005-0000-0000-0000B7B20000}"/>
    <cellStyle name="v 2 2 2 5 2" xfId="45735" xr:uid="{00000000-0005-0000-0000-0000B8B20000}"/>
    <cellStyle name="v 2 2 2 5 2 2" xfId="45736" xr:uid="{00000000-0005-0000-0000-0000B9B20000}"/>
    <cellStyle name="v 2 2 2 5 2 3" xfId="45737" xr:uid="{00000000-0005-0000-0000-0000BAB20000}"/>
    <cellStyle name="v 2 2 2 5 2 4" xfId="45738" xr:uid="{00000000-0005-0000-0000-0000BBB20000}"/>
    <cellStyle name="v 2 2 2 5 2 5" xfId="45739" xr:uid="{00000000-0005-0000-0000-0000BCB20000}"/>
    <cellStyle name="v 2 2 2 5 2 6" xfId="45740" xr:uid="{00000000-0005-0000-0000-0000BDB20000}"/>
    <cellStyle name="v 2 2 2 5 3" xfId="45741" xr:uid="{00000000-0005-0000-0000-0000BEB20000}"/>
    <cellStyle name="v 2 2 2 5 3 2" xfId="45742" xr:uid="{00000000-0005-0000-0000-0000BFB20000}"/>
    <cellStyle name="v 2 2 2 5 3 3" xfId="45743" xr:uid="{00000000-0005-0000-0000-0000C0B20000}"/>
    <cellStyle name="v 2 2 2 5 3 4" xfId="45744" xr:uid="{00000000-0005-0000-0000-0000C1B20000}"/>
    <cellStyle name="v 2 2 2 5 3 5" xfId="45745" xr:uid="{00000000-0005-0000-0000-0000C2B20000}"/>
    <cellStyle name="v 2 2 2 5 3 6" xfId="45746" xr:uid="{00000000-0005-0000-0000-0000C3B20000}"/>
    <cellStyle name="v 2 2 2 5 4" xfId="45747" xr:uid="{00000000-0005-0000-0000-0000C4B20000}"/>
    <cellStyle name="v 2 2 2 5 4 2" xfId="45748" xr:uid="{00000000-0005-0000-0000-0000C5B20000}"/>
    <cellStyle name="v 2 2 2 5 5" xfId="45749" xr:uid="{00000000-0005-0000-0000-0000C6B20000}"/>
    <cellStyle name="v 2 2 2 5 6" xfId="45750" xr:uid="{00000000-0005-0000-0000-0000C7B20000}"/>
    <cellStyle name="v 2 2 2 5 7" xfId="45751" xr:uid="{00000000-0005-0000-0000-0000C8B20000}"/>
    <cellStyle name="v 2 2 2 5 8" xfId="45752" xr:uid="{00000000-0005-0000-0000-0000C9B20000}"/>
    <cellStyle name="v 2 2 2 6" xfId="45753" xr:uid="{00000000-0005-0000-0000-0000CAB20000}"/>
    <cellStyle name="v 2 2 2 6 2" xfId="45754" xr:uid="{00000000-0005-0000-0000-0000CBB20000}"/>
    <cellStyle name="v 2 2 2 6 2 2" xfId="45755" xr:uid="{00000000-0005-0000-0000-0000CCB20000}"/>
    <cellStyle name="v 2 2 2 6 2 3" xfId="45756" xr:uid="{00000000-0005-0000-0000-0000CDB20000}"/>
    <cellStyle name="v 2 2 2 6 2 4" xfId="45757" xr:uid="{00000000-0005-0000-0000-0000CEB20000}"/>
    <cellStyle name="v 2 2 2 6 2 5" xfId="45758" xr:uid="{00000000-0005-0000-0000-0000CFB20000}"/>
    <cellStyle name="v 2 2 2 6 2 6" xfId="45759" xr:uid="{00000000-0005-0000-0000-0000D0B20000}"/>
    <cellStyle name="v 2 2 2 6 3" xfId="45760" xr:uid="{00000000-0005-0000-0000-0000D1B20000}"/>
    <cellStyle name="v 2 2 2 6 3 2" xfId="45761" xr:uid="{00000000-0005-0000-0000-0000D2B20000}"/>
    <cellStyle name="v 2 2 2 6 3 3" xfId="45762" xr:uid="{00000000-0005-0000-0000-0000D3B20000}"/>
    <cellStyle name="v 2 2 2 6 3 4" xfId="45763" xr:uid="{00000000-0005-0000-0000-0000D4B20000}"/>
    <cellStyle name="v 2 2 2 6 3 5" xfId="45764" xr:uid="{00000000-0005-0000-0000-0000D5B20000}"/>
    <cellStyle name="v 2 2 2 6 3 6" xfId="45765" xr:uid="{00000000-0005-0000-0000-0000D6B20000}"/>
    <cellStyle name="v 2 2 2 6 4" xfId="45766" xr:uid="{00000000-0005-0000-0000-0000D7B20000}"/>
    <cellStyle name="v 2 2 2 6 4 2" xfId="45767" xr:uid="{00000000-0005-0000-0000-0000D8B20000}"/>
    <cellStyle name="v 2 2 2 6 5" xfId="45768" xr:uid="{00000000-0005-0000-0000-0000D9B20000}"/>
    <cellStyle name="v 2 2 2 6 6" xfId="45769" xr:uid="{00000000-0005-0000-0000-0000DAB20000}"/>
    <cellStyle name="v 2 2 2 6 7" xfId="45770" xr:uid="{00000000-0005-0000-0000-0000DBB20000}"/>
    <cellStyle name="v 2 2 2 6 8" xfId="45771" xr:uid="{00000000-0005-0000-0000-0000DCB20000}"/>
    <cellStyle name="v 2 2 2 7" xfId="45772" xr:uid="{00000000-0005-0000-0000-0000DDB20000}"/>
    <cellStyle name="v 2 2 2 7 2" xfId="45773" xr:uid="{00000000-0005-0000-0000-0000DEB20000}"/>
    <cellStyle name="v 2 2 2 7 2 2" xfId="45774" xr:uid="{00000000-0005-0000-0000-0000DFB20000}"/>
    <cellStyle name="v 2 2 2 7 2 3" xfId="45775" xr:uid="{00000000-0005-0000-0000-0000E0B20000}"/>
    <cellStyle name="v 2 2 2 7 2 4" xfId="45776" xr:uid="{00000000-0005-0000-0000-0000E1B20000}"/>
    <cellStyle name="v 2 2 2 7 2 5" xfId="45777" xr:uid="{00000000-0005-0000-0000-0000E2B20000}"/>
    <cellStyle name="v 2 2 2 7 2 6" xfId="45778" xr:uid="{00000000-0005-0000-0000-0000E3B20000}"/>
    <cellStyle name="v 2 2 2 7 3" xfId="45779" xr:uid="{00000000-0005-0000-0000-0000E4B20000}"/>
    <cellStyle name="v 2 2 2 7 3 2" xfId="45780" xr:uid="{00000000-0005-0000-0000-0000E5B20000}"/>
    <cellStyle name="v 2 2 2 7 3 3" xfId="45781" xr:uid="{00000000-0005-0000-0000-0000E6B20000}"/>
    <cellStyle name="v 2 2 2 7 3 4" xfId="45782" xr:uid="{00000000-0005-0000-0000-0000E7B20000}"/>
    <cellStyle name="v 2 2 2 7 3 5" xfId="45783" xr:uid="{00000000-0005-0000-0000-0000E8B20000}"/>
    <cellStyle name="v 2 2 2 7 3 6" xfId="45784" xr:uid="{00000000-0005-0000-0000-0000E9B20000}"/>
    <cellStyle name="v 2 2 2 7 4" xfId="45785" xr:uid="{00000000-0005-0000-0000-0000EAB20000}"/>
    <cellStyle name="v 2 2 2 7 4 2" xfId="45786" xr:uid="{00000000-0005-0000-0000-0000EBB20000}"/>
    <cellStyle name="v 2 2 2 7 5" xfId="45787" xr:uid="{00000000-0005-0000-0000-0000ECB20000}"/>
    <cellStyle name="v 2 2 2 7 6" xfId="45788" xr:uid="{00000000-0005-0000-0000-0000EDB20000}"/>
    <cellStyle name="v 2 2 2 7 7" xfId="45789" xr:uid="{00000000-0005-0000-0000-0000EEB20000}"/>
    <cellStyle name="v 2 2 2 7 8" xfId="45790" xr:uid="{00000000-0005-0000-0000-0000EFB20000}"/>
    <cellStyle name="v 2 2 2 8" xfId="45791" xr:uid="{00000000-0005-0000-0000-0000F0B20000}"/>
    <cellStyle name="v 2 2 2 8 2" xfId="45792" xr:uid="{00000000-0005-0000-0000-0000F1B20000}"/>
    <cellStyle name="v 2 2 2 8 2 2" xfId="45793" xr:uid="{00000000-0005-0000-0000-0000F2B20000}"/>
    <cellStyle name="v 2 2 2 8 2 3" xfId="45794" xr:uid="{00000000-0005-0000-0000-0000F3B20000}"/>
    <cellStyle name="v 2 2 2 8 2 4" xfId="45795" xr:uid="{00000000-0005-0000-0000-0000F4B20000}"/>
    <cellStyle name="v 2 2 2 8 2 5" xfId="45796" xr:uid="{00000000-0005-0000-0000-0000F5B20000}"/>
    <cellStyle name="v 2 2 2 8 2 6" xfId="45797" xr:uid="{00000000-0005-0000-0000-0000F6B20000}"/>
    <cellStyle name="v 2 2 2 8 3" xfId="45798" xr:uid="{00000000-0005-0000-0000-0000F7B20000}"/>
    <cellStyle name="v 2 2 2 8 3 2" xfId="45799" xr:uid="{00000000-0005-0000-0000-0000F8B20000}"/>
    <cellStyle name="v 2 2 2 8 3 3" xfId="45800" xr:uid="{00000000-0005-0000-0000-0000F9B20000}"/>
    <cellStyle name="v 2 2 2 8 3 4" xfId="45801" xr:uid="{00000000-0005-0000-0000-0000FAB20000}"/>
    <cellStyle name="v 2 2 2 8 3 5" xfId="45802" xr:uid="{00000000-0005-0000-0000-0000FBB20000}"/>
    <cellStyle name="v 2 2 2 8 3 6" xfId="45803" xr:uid="{00000000-0005-0000-0000-0000FCB20000}"/>
    <cellStyle name="v 2 2 2 8 4" xfId="45804" xr:uid="{00000000-0005-0000-0000-0000FDB20000}"/>
    <cellStyle name="v 2 2 2 8 4 2" xfId="45805" xr:uid="{00000000-0005-0000-0000-0000FEB20000}"/>
    <cellStyle name="v 2 2 2 8 5" xfId="45806" xr:uid="{00000000-0005-0000-0000-0000FFB20000}"/>
    <cellStyle name="v 2 2 2 8 6" xfId="45807" xr:uid="{00000000-0005-0000-0000-000000B30000}"/>
    <cellStyle name="v 2 2 2 8 7" xfId="45808" xr:uid="{00000000-0005-0000-0000-000001B30000}"/>
    <cellStyle name="v 2 2 2 8 8" xfId="45809" xr:uid="{00000000-0005-0000-0000-000002B30000}"/>
    <cellStyle name="v 2 2 2 9" xfId="45810" xr:uid="{00000000-0005-0000-0000-000003B30000}"/>
    <cellStyle name="v 2 2 2 9 2" xfId="45811" xr:uid="{00000000-0005-0000-0000-000004B30000}"/>
    <cellStyle name="v 2 2 2 9 2 2" xfId="45812" xr:uid="{00000000-0005-0000-0000-000005B30000}"/>
    <cellStyle name="v 2 2 2 9 2 3" xfId="45813" xr:uid="{00000000-0005-0000-0000-000006B30000}"/>
    <cellStyle name="v 2 2 2 9 2 4" xfId="45814" xr:uid="{00000000-0005-0000-0000-000007B30000}"/>
    <cellStyle name="v 2 2 2 9 2 5" xfId="45815" xr:uid="{00000000-0005-0000-0000-000008B30000}"/>
    <cellStyle name="v 2 2 2 9 2 6" xfId="45816" xr:uid="{00000000-0005-0000-0000-000009B30000}"/>
    <cellStyle name="v 2 2 2 9 3" xfId="45817" xr:uid="{00000000-0005-0000-0000-00000AB30000}"/>
    <cellStyle name="v 2 2 2 9 3 2" xfId="45818" xr:uid="{00000000-0005-0000-0000-00000BB30000}"/>
    <cellStyle name="v 2 2 2 9 3 3" xfId="45819" xr:uid="{00000000-0005-0000-0000-00000CB30000}"/>
    <cellStyle name="v 2 2 2 9 3 4" xfId="45820" xr:uid="{00000000-0005-0000-0000-00000DB30000}"/>
    <cellStyle name="v 2 2 2 9 3 5" xfId="45821" xr:uid="{00000000-0005-0000-0000-00000EB30000}"/>
    <cellStyle name="v 2 2 2 9 3 6" xfId="45822" xr:uid="{00000000-0005-0000-0000-00000FB30000}"/>
    <cellStyle name="v 2 2 2 9 4" xfId="45823" xr:uid="{00000000-0005-0000-0000-000010B30000}"/>
    <cellStyle name="v 2 2 2 9 5" xfId="45824" xr:uid="{00000000-0005-0000-0000-000011B30000}"/>
    <cellStyle name="v 2 2 2 9 6" xfId="45825" xr:uid="{00000000-0005-0000-0000-000012B30000}"/>
    <cellStyle name="v 2 2 2 9 7" xfId="45826" xr:uid="{00000000-0005-0000-0000-000013B30000}"/>
    <cellStyle name="v 2 2 2 9 8" xfId="45827" xr:uid="{00000000-0005-0000-0000-000014B30000}"/>
    <cellStyle name="v 2 2 3" xfId="45828" xr:uid="{00000000-0005-0000-0000-000015B30000}"/>
    <cellStyle name="v 2 2 3 2" xfId="45829" xr:uid="{00000000-0005-0000-0000-000016B30000}"/>
    <cellStyle name="v 2 2 3 2 2" xfId="45830" xr:uid="{00000000-0005-0000-0000-000017B30000}"/>
    <cellStyle name="v 2 2 3 2 2 2" xfId="45831" xr:uid="{00000000-0005-0000-0000-000018B30000}"/>
    <cellStyle name="v 2 2 3 2 2 2 2" xfId="45832" xr:uid="{00000000-0005-0000-0000-000019B30000}"/>
    <cellStyle name="v 2 2 3 2 2 2 3" xfId="45833" xr:uid="{00000000-0005-0000-0000-00001AB30000}"/>
    <cellStyle name="v 2 2 3 2 2 3" xfId="45834" xr:uid="{00000000-0005-0000-0000-00001BB30000}"/>
    <cellStyle name="v 2 2 3 2 2 3 2" xfId="45835" xr:uid="{00000000-0005-0000-0000-00001CB30000}"/>
    <cellStyle name="v 2 2 3 2 2 4" xfId="45836" xr:uid="{00000000-0005-0000-0000-00001DB30000}"/>
    <cellStyle name="v 2 2 3 2 2 4 2" xfId="45837" xr:uid="{00000000-0005-0000-0000-00001EB30000}"/>
    <cellStyle name="v 2 2 3 2 2 4 3" xfId="45838" xr:uid="{00000000-0005-0000-0000-00001FB30000}"/>
    <cellStyle name="v 2 2 3 2 2 4 4" xfId="45839" xr:uid="{00000000-0005-0000-0000-000020B30000}"/>
    <cellStyle name="v 2 2 3 2 2 5" xfId="45840" xr:uid="{00000000-0005-0000-0000-000021B30000}"/>
    <cellStyle name="v 2 2 3 2 2 5 2" xfId="45841" xr:uid="{00000000-0005-0000-0000-000022B30000}"/>
    <cellStyle name="v 2 2 3 2 2 5 3" xfId="45842" xr:uid="{00000000-0005-0000-0000-000023B30000}"/>
    <cellStyle name="v 2 2 3 2 2 5 4" xfId="45843" xr:uid="{00000000-0005-0000-0000-000024B30000}"/>
    <cellStyle name="v 2 2 3 2 2 6" xfId="45844" xr:uid="{00000000-0005-0000-0000-000025B30000}"/>
    <cellStyle name="v 2 2 3 2 2 7" xfId="45845" xr:uid="{00000000-0005-0000-0000-000026B30000}"/>
    <cellStyle name="v 2 2 3 2 3" xfId="45846" xr:uid="{00000000-0005-0000-0000-000027B30000}"/>
    <cellStyle name="v 2 2 3 2 3 2" xfId="45847" xr:uid="{00000000-0005-0000-0000-000028B30000}"/>
    <cellStyle name="v 2 2 3 2 3 2 2" xfId="45848" xr:uid="{00000000-0005-0000-0000-000029B30000}"/>
    <cellStyle name="v 2 2 3 2 3 2 3" xfId="45849" xr:uid="{00000000-0005-0000-0000-00002AB30000}"/>
    <cellStyle name="v 2 2 3 2 3 2 4" xfId="45850" xr:uid="{00000000-0005-0000-0000-00002BB30000}"/>
    <cellStyle name="v 2 2 3 2 3 2 5" xfId="45851" xr:uid="{00000000-0005-0000-0000-00002CB30000}"/>
    <cellStyle name="v 2 2 3 2 3 3" xfId="45852" xr:uid="{00000000-0005-0000-0000-00002DB30000}"/>
    <cellStyle name="v 2 2 3 2 3 3 2" xfId="45853" xr:uid="{00000000-0005-0000-0000-00002EB30000}"/>
    <cellStyle name="v 2 2 3 2 3 3 3" xfId="45854" xr:uid="{00000000-0005-0000-0000-00002FB30000}"/>
    <cellStyle name="v 2 2 3 2 3 3 4" xfId="45855" xr:uid="{00000000-0005-0000-0000-000030B30000}"/>
    <cellStyle name="v 2 2 3 2 3 3 5" xfId="45856" xr:uid="{00000000-0005-0000-0000-000031B30000}"/>
    <cellStyle name="v 2 2 3 2 3 4" xfId="45857" xr:uid="{00000000-0005-0000-0000-000032B30000}"/>
    <cellStyle name="v 2 2 3 2 3 5" xfId="45858" xr:uid="{00000000-0005-0000-0000-000033B30000}"/>
    <cellStyle name="v 2 2 3 2 3 6" xfId="45859" xr:uid="{00000000-0005-0000-0000-000034B30000}"/>
    <cellStyle name="v 2 2 3 2 3 7" xfId="45860" xr:uid="{00000000-0005-0000-0000-000035B30000}"/>
    <cellStyle name="v 2 2 3 2 3 8" xfId="45861" xr:uid="{00000000-0005-0000-0000-000036B30000}"/>
    <cellStyle name="v 2 2 3 2 4" xfId="45862" xr:uid="{00000000-0005-0000-0000-000037B30000}"/>
    <cellStyle name="v 2 2 3 2 4 2" xfId="45863" xr:uid="{00000000-0005-0000-0000-000038B30000}"/>
    <cellStyle name="v 2 2 3 2 5" xfId="45864" xr:uid="{00000000-0005-0000-0000-000039B30000}"/>
    <cellStyle name="v 2 2 3 2 5 2" xfId="45865" xr:uid="{00000000-0005-0000-0000-00003AB30000}"/>
    <cellStyle name="v 2 2 3 2 5 3" xfId="45866" xr:uid="{00000000-0005-0000-0000-00003BB30000}"/>
    <cellStyle name="v 2 2 3 2 5 4" xfId="45867" xr:uid="{00000000-0005-0000-0000-00003CB30000}"/>
    <cellStyle name="v 2 2 3 2 6" xfId="45868" xr:uid="{00000000-0005-0000-0000-00003DB30000}"/>
    <cellStyle name="v 2 2 3 3" xfId="45869" xr:uid="{00000000-0005-0000-0000-00003EB30000}"/>
    <cellStyle name="v 2 2 3 3 2" xfId="45870" xr:uid="{00000000-0005-0000-0000-00003FB30000}"/>
    <cellStyle name="v 2 2 3 3 2 2" xfId="45871" xr:uid="{00000000-0005-0000-0000-000040B30000}"/>
    <cellStyle name="v 2 2 3 3 2 3" xfId="45872" xr:uid="{00000000-0005-0000-0000-000041B30000}"/>
    <cellStyle name="v 2 2 3 3 3" xfId="45873" xr:uid="{00000000-0005-0000-0000-000042B30000}"/>
    <cellStyle name="v 2 2 3 3 3 2" xfId="45874" xr:uid="{00000000-0005-0000-0000-000043B30000}"/>
    <cellStyle name="v 2 2 3 3 4" xfId="45875" xr:uid="{00000000-0005-0000-0000-000044B30000}"/>
    <cellStyle name="v 2 2 3 3 4 2" xfId="45876" xr:uid="{00000000-0005-0000-0000-000045B30000}"/>
    <cellStyle name="v 2 2 3 3 4 3" xfId="45877" xr:uid="{00000000-0005-0000-0000-000046B30000}"/>
    <cellStyle name="v 2 2 3 3 4 4" xfId="45878" xr:uid="{00000000-0005-0000-0000-000047B30000}"/>
    <cellStyle name="v 2 2 3 3 5" xfId="45879" xr:uid="{00000000-0005-0000-0000-000048B30000}"/>
    <cellStyle name="v 2 2 3 3 5 2" xfId="45880" xr:uid="{00000000-0005-0000-0000-000049B30000}"/>
    <cellStyle name="v 2 2 3 3 6" xfId="45881" xr:uid="{00000000-0005-0000-0000-00004AB30000}"/>
    <cellStyle name="v 2 2 3 3 7" xfId="45882" xr:uid="{00000000-0005-0000-0000-00004BB30000}"/>
    <cellStyle name="v 2 2 3 3 8" xfId="45883" xr:uid="{00000000-0005-0000-0000-00004CB30000}"/>
    <cellStyle name="v 2 2 3 4" xfId="45884" xr:uid="{00000000-0005-0000-0000-00004DB30000}"/>
    <cellStyle name="v 2 2 3 4 2" xfId="45885" xr:uid="{00000000-0005-0000-0000-00004EB30000}"/>
    <cellStyle name="v 2 2 3 4 2 2" xfId="45886" xr:uid="{00000000-0005-0000-0000-00004FB30000}"/>
    <cellStyle name="v 2 2 3 4 3" xfId="45887" xr:uid="{00000000-0005-0000-0000-000050B30000}"/>
    <cellStyle name="v 2 2 3 4 3 2" xfId="45888" xr:uid="{00000000-0005-0000-0000-000051B30000}"/>
    <cellStyle name="v 2 2 3 4 3 3" xfId="45889" xr:uid="{00000000-0005-0000-0000-000052B30000}"/>
    <cellStyle name="v 2 2 3 4 3 4" xfId="45890" xr:uid="{00000000-0005-0000-0000-000053B30000}"/>
    <cellStyle name="v 2 2 3 4 4" xfId="45891" xr:uid="{00000000-0005-0000-0000-000054B30000}"/>
    <cellStyle name="v 2 2 3 4 5" xfId="45892" xr:uid="{00000000-0005-0000-0000-000055B30000}"/>
    <cellStyle name="v 2 2 3 4 6" xfId="45893" xr:uid="{00000000-0005-0000-0000-000056B30000}"/>
    <cellStyle name="v 2 2 3 5" xfId="45894" xr:uid="{00000000-0005-0000-0000-000057B30000}"/>
    <cellStyle name="v 2 2 3 5 2" xfId="45895" xr:uid="{00000000-0005-0000-0000-000058B30000}"/>
    <cellStyle name="v 2 2 3 6" xfId="45896" xr:uid="{00000000-0005-0000-0000-000059B30000}"/>
    <cellStyle name="v 2 2 3 7" xfId="45897" xr:uid="{00000000-0005-0000-0000-00005AB30000}"/>
    <cellStyle name="v 2 2 4" xfId="45898" xr:uid="{00000000-0005-0000-0000-00005BB30000}"/>
    <cellStyle name="v 2 2 4 2" xfId="45899" xr:uid="{00000000-0005-0000-0000-00005CB30000}"/>
    <cellStyle name="v 2 2 4 2 2" xfId="45900" xr:uid="{00000000-0005-0000-0000-00005DB30000}"/>
    <cellStyle name="v 2 2 4 2 2 2" xfId="45901" xr:uid="{00000000-0005-0000-0000-00005EB30000}"/>
    <cellStyle name="v 2 2 4 2 2 2 2" xfId="45902" xr:uid="{00000000-0005-0000-0000-00005FB30000}"/>
    <cellStyle name="v 2 2 4 2 2 2 3" xfId="45903" xr:uid="{00000000-0005-0000-0000-000060B30000}"/>
    <cellStyle name="v 2 2 4 2 2 2 4" xfId="45904" xr:uid="{00000000-0005-0000-0000-000061B30000}"/>
    <cellStyle name="v 2 2 4 2 2 2 5" xfId="45905" xr:uid="{00000000-0005-0000-0000-000062B30000}"/>
    <cellStyle name="v 2 2 4 2 2 3" xfId="45906" xr:uid="{00000000-0005-0000-0000-000063B30000}"/>
    <cellStyle name="v 2 2 4 2 2 4" xfId="45907" xr:uid="{00000000-0005-0000-0000-000064B30000}"/>
    <cellStyle name="v 2 2 4 2 2 5" xfId="45908" xr:uid="{00000000-0005-0000-0000-000065B30000}"/>
    <cellStyle name="v 2 2 4 2 2 6" xfId="45909" xr:uid="{00000000-0005-0000-0000-000066B30000}"/>
    <cellStyle name="v 2 2 4 2 3" xfId="45910" xr:uid="{00000000-0005-0000-0000-000067B30000}"/>
    <cellStyle name="v 2 2 4 2 3 2" xfId="45911" xr:uid="{00000000-0005-0000-0000-000068B30000}"/>
    <cellStyle name="v 2 2 4 2 3 3" xfId="45912" xr:uid="{00000000-0005-0000-0000-000069B30000}"/>
    <cellStyle name="v 2 2 4 2 3 4" xfId="45913" xr:uid="{00000000-0005-0000-0000-00006AB30000}"/>
    <cellStyle name="v 2 2 4 2 3 5" xfId="45914" xr:uid="{00000000-0005-0000-0000-00006BB30000}"/>
    <cellStyle name="v 2 2 4 2 4" xfId="45915" xr:uid="{00000000-0005-0000-0000-00006CB30000}"/>
    <cellStyle name="v 2 2 4 2 5" xfId="45916" xr:uid="{00000000-0005-0000-0000-00006DB30000}"/>
    <cellStyle name="v 2 2 4 2 6" xfId="45917" xr:uid="{00000000-0005-0000-0000-00006EB30000}"/>
    <cellStyle name="v 2 2 4 2 7" xfId="45918" xr:uid="{00000000-0005-0000-0000-00006FB30000}"/>
    <cellStyle name="v 2 2 4 2 8" xfId="45919" xr:uid="{00000000-0005-0000-0000-000070B30000}"/>
    <cellStyle name="v 2 2 4 3" xfId="45920" xr:uid="{00000000-0005-0000-0000-000071B30000}"/>
    <cellStyle name="v 2 2 4 3 2" xfId="45921" xr:uid="{00000000-0005-0000-0000-000072B30000}"/>
    <cellStyle name="v 2 2 4 3 2 2" xfId="45922" xr:uid="{00000000-0005-0000-0000-000073B30000}"/>
    <cellStyle name="v 2 2 4 3 2 3" xfId="45923" xr:uid="{00000000-0005-0000-0000-000074B30000}"/>
    <cellStyle name="v 2 2 4 3 2 4" xfId="45924" xr:uid="{00000000-0005-0000-0000-000075B30000}"/>
    <cellStyle name="v 2 2 4 3 3" xfId="45925" xr:uid="{00000000-0005-0000-0000-000076B30000}"/>
    <cellStyle name="v 2 2 4 3 4" xfId="45926" xr:uid="{00000000-0005-0000-0000-000077B30000}"/>
    <cellStyle name="v 2 2 4 3 5" xfId="45927" xr:uid="{00000000-0005-0000-0000-000078B30000}"/>
    <cellStyle name="v 2 2 4 3 6" xfId="45928" xr:uid="{00000000-0005-0000-0000-000079B30000}"/>
    <cellStyle name="v 2 2 4 4" xfId="45929" xr:uid="{00000000-0005-0000-0000-00007AB30000}"/>
    <cellStyle name="v 2 2 4 4 2" xfId="45930" xr:uid="{00000000-0005-0000-0000-00007BB30000}"/>
    <cellStyle name="v 2 2 4 4 3" xfId="45931" xr:uid="{00000000-0005-0000-0000-00007CB30000}"/>
    <cellStyle name="v 2 2 4 4 4" xfId="45932" xr:uid="{00000000-0005-0000-0000-00007DB30000}"/>
    <cellStyle name="v 2 2 4 4 5" xfId="45933" xr:uid="{00000000-0005-0000-0000-00007EB30000}"/>
    <cellStyle name="v 2 2 4 5" xfId="45934" xr:uid="{00000000-0005-0000-0000-00007FB30000}"/>
    <cellStyle name="v 2 2 4 5 2" xfId="45935" xr:uid="{00000000-0005-0000-0000-000080B30000}"/>
    <cellStyle name="v 2 2 4 6" xfId="45936" xr:uid="{00000000-0005-0000-0000-000081B30000}"/>
    <cellStyle name="v 2 2 4 7" xfId="45937" xr:uid="{00000000-0005-0000-0000-000082B30000}"/>
    <cellStyle name="v 2 2 4 8" xfId="45938" xr:uid="{00000000-0005-0000-0000-000083B30000}"/>
    <cellStyle name="v 2 2 4 9" xfId="45939" xr:uid="{00000000-0005-0000-0000-000084B30000}"/>
    <cellStyle name="v 2 2 5" xfId="45940" xr:uid="{00000000-0005-0000-0000-000085B30000}"/>
    <cellStyle name="v 2 2 5 2" xfId="45941" xr:uid="{00000000-0005-0000-0000-000086B30000}"/>
    <cellStyle name="v 2 2 5 2 2" xfId="45942" xr:uid="{00000000-0005-0000-0000-000087B30000}"/>
    <cellStyle name="v 2 2 5 2 2 2" xfId="45943" xr:uid="{00000000-0005-0000-0000-000088B30000}"/>
    <cellStyle name="v 2 2 5 2 3" xfId="45944" xr:uid="{00000000-0005-0000-0000-000089B30000}"/>
    <cellStyle name="v 2 2 5 2 3 2" xfId="45945" xr:uid="{00000000-0005-0000-0000-00008AB30000}"/>
    <cellStyle name="v 2 2 5 2 3 3" xfId="45946" xr:uid="{00000000-0005-0000-0000-00008BB30000}"/>
    <cellStyle name="v 2 2 5 2 3 4" xfId="45947" xr:uid="{00000000-0005-0000-0000-00008CB30000}"/>
    <cellStyle name="v 2 2 5 2 4" xfId="45948" xr:uid="{00000000-0005-0000-0000-00008DB30000}"/>
    <cellStyle name="v 2 2 5 2 5" xfId="45949" xr:uid="{00000000-0005-0000-0000-00008EB30000}"/>
    <cellStyle name="v 2 2 5 2 6" xfId="45950" xr:uid="{00000000-0005-0000-0000-00008FB30000}"/>
    <cellStyle name="v 2 2 5 3" xfId="45951" xr:uid="{00000000-0005-0000-0000-000090B30000}"/>
    <cellStyle name="v 2 2 5 3 2" xfId="45952" xr:uid="{00000000-0005-0000-0000-000091B30000}"/>
    <cellStyle name="v 2 2 5 3 2 2" xfId="45953" xr:uid="{00000000-0005-0000-0000-000092B30000}"/>
    <cellStyle name="v 2 2 5 3 3" xfId="45954" xr:uid="{00000000-0005-0000-0000-000093B30000}"/>
    <cellStyle name="v 2 2 5 3 3 2" xfId="45955" xr:uid="{00000000-0005-0000-0000-000094B30000}"/>
    <cellStyle name="v 2 2 5 3 3 3" xfId="45956" xr:uid="{00000000-0005-0000-0000-000095B30000}"/>
    <cellStyle name="v 2 2 5 3 3 4" xfId="45957" xr:uid="{00000000-0005-0000-0000-000096B30000}"/>
    <cellStyle name="v 2 2 5 3 4" xfId="45958" xr:uid="{00000000-0005-0000-0000-000097B30000}"/>
    <cellStyle name="v 2 2 5 3 5" xfId="45959" xr:uid="{00000000-0005-0000-0000-000098B30000}"/>
    <cellStyle name="v 2 2 5 3 6" xfId="45960" xr:uid="{00000000-0005-0000-0000-000099B30000}"/>
    <cellStyle name="v 2 2 5 4" xfId="45961" xr:uid="{00000000-0005-0000-0000-00009AB30000}"/>
    <cellStyle name="v 2 2 5 4 2" xfId="45962" xr:uid="{00000000-0005-0000-0000-00009BB30000}"/>
    <cellStyle name="v 2 2 5 5" xfId="45963" xr:uid="{00000000-0005-0000-0000-00009CB30000}"/>
    <cellStyle name="v 2 2 5 5 2" xfId="45964" xr:uid="{00000000-0005-0000-0000-00009DB30000}"/>
    <cellStyle name="v 2 2 5 5 3" xfId="45965" xr:uid="{00000000-0005-0000-0000-00009EB30000}"/>
    <cellStyle name="v 2 2 5 5 4" xfId="45966" xr:uid="{00000000-0005-0000-0000-00009FB30000}"/>
    <cellStyle name="v 2 2 5 6" xfId="45967" xr:uid="{00000000-0005-0000-0000-0000A0B30000}"/>
    <cellStyle name="v 2 2 5 7" xfId="45968" xr:uid="{00000000-0005-0000-0000-0000A1B30000}"/>
    <cellStyle name="v 2 2 5 8" xfId="45969" xr:uid="{00000000-0005-0000-0000-0000A2B30000}"/>
    <cellStyle name="v 2 2 6" xfId="45970" xr:uid="{00000000-0005-0000-0000-0000A3B30000}"/>
    <cellStyle name="v 2 2 6 2" xfId="45971" xr:uid="{00000000-0005-0000-0000-0000A4B30000}"/>
    <cellStyle name="v 2 2 6 2 2" xfId="45972" xr:uid="{00000000-0005-0000-0000-0000A5B30000}"/>
    <cellStyle name="v 2 2 6 2 2 2" xfId="45973" xr:uid="{00000000-0005-0000-0000-0000A6B30000}"/>
    <cellStyle name="v 2 2 6 2 2 3" xfId="45974" xr:uid="{00000000-0005-0000-0000-0000A7B30000}"/>
    <cellStyle name="v 2 2 6 2 2 4" xfId="45975" xr:uid="{00000000-0005-0000-0000-0000A8B30000}"/>
    <cellStyle name="v 2 2 6 2 3" xfId="45976" xr:uid="{00000000-0005-0000-0000-0000A9B30000}"/>
    <cellStyle name="v 2 2 6 2 4" xfId="45977" xr:uid="{00000000-0005-0000-0000-0000AAB30000}"/>
    <cellStyle name="v 2 2 6 2 5" xfId="45978" xr:uid="{00000000-0005-0000-0000-0000ABB30000}"/>
    <cellStyle name="v 2 2 6 2 6" xfId="45979" xr:uid="{00000000-0005-0000-0000-0000ACB30000}"/>
    <cellStyle name="v 2 2 6 3" xfId="45980" xr:uid="{00000000-0005-0000-0000-0000ADB30000}"/>
    <cellStyle name="v 2 2 6 3 2" xfId="45981" xr:uid="{00000000-0005-0000-0000-0000AEB30000}"/>
    <cellStyle name="v 2 2 6 3 2 2" xfId="45982" xr:uid="{00000000-0005-0000-0000-0000AFB30000}"/>
    <cellStyle name="v 2 2 6 3 2 3" xfId="45983" xr:uid="{00000000-0005-0000-0000-0000B0B30000}"/>
    <cellStyle name="v 2 2 6 3 2 4" xfId="45984" xr:uid="{00000000-0005-0000-0000-0000B1B30000}"/>
    <cellStyle name="v 2 2 6 3 3" xfId="45985" xr:uid="{00000000-0005-0000-0000-0000B2B30000}"/>
    <cellStyle name="v 2 2 6 3 4" xfId="45986" xr:uid="{00000000-0005-0000-0000-0000B3B30000}"/>
    <cellStyle name="v 2 2 6 3 5" xfId="45987" xr:uid="{00000000-0005-0000-0000-0000B4B30000}"/>
    <cellStyle name="v 2 2 6 3 6" xfId="45988" xr:uid="{00000000-0005-0000-0000-0000B5B30000}"/>
    <cellStyle name="v 2 2 6 4" xfId="45989" xr:uid="{00000000-0005-0000-0000-0000B6B30000}"/>
    <cellStyle name="v 2 2 6 4 2" xfId="45990" xr:uid="{00000000-0005-0000-0000-0000B7B30000}"/>
    <cellStyle name="v 2 2 6 5" xfId="45991" xr:uid="{00000000-0005-0000-0000-0000B8B30000}"/>
    <cellStyle name="v 2 2 6 5 2" xfId="45992" xr:uid="{00000000-0005-0000-0000-0000B9B30000}"/>
    <cellStyle name="v 2 2 6 5 3" xfId="45993" xr:uid="{00000000-0005-0000-0000-0000BAB30000}"/>
    <cellStyle name="v 2 2 6 5 4" xfId="45994" xr:uid="{00000000-0005-0000-0000-0000BBB30000}"/>
    <cellStyle name="v 2 2 6 6" xfId="45995" xr:uid="{00000000-0005-0000-0000-0000BCB30000}"/>
    <cellStyle name="v 2 2 6 7" xfId="45996" xr:uid="{00000000-0005-0000-0000-0000BDB30000}"/>
    <cellStyle name="v 2 2 6 8" xfId="45997" xr:uid="{00000000-0005-0000-0000-0000BEB30000}"/>
    <cellStyle name="v 2 2 7" xfId="45998" xr:uid="{00000000-0005-0000-0000-0000BFB30000}"/>
    <cellStyle name="v 2 2 7 2" xfId="45999" xr:uid="{00000000-0005-0000-0000-0000C0B30000}"/>
    <cellStyle name="v 2 2 7 2 2" xfId="46000" xr:uid="{00000000-0005-0000-0000-0000C1B30000}"/>
    <cellStyle name="v 2 2 7 2 2 2" xfId="46001" xr:uid="{00000000-0005-0000-0000-0000C2B30000}"/>
    <cellStyle name="v 2 2 7 2 2 3" xfId="46002" xr:uid="{00000000-0005-0000-0000-0000C3B30000}"/>
    <cellStyle name="v 2 2 7 2 2 4" xfId="46003" xr:uid="{00000000-0005-0000-0000-0000C4B30000}"/>
    <cellStyle name="v 2 2 7 2 3" xfId="46004" xr:uid="{00000000-0005-0000-0000-0000C5B30000}"/>
    <cellStyle name="v 2 2 7 2 4" xfId="46005" xr:uid="{00000000-0005-0000-0000-0000C6B30000}"/>
    <cellStyle name="v 2 2 7 2 5" xfId="46006" xr:uid="{00000000-0005-0000-0000-0000C7B30000}"/>
    <cellStyle name="v 2 2 7 2 6" xfId="46007" xr:uid="{00000000-0005-0000-0000-0000C8B30000}"/>
    <cellStyle name="v 2 2 7 3" xfId="46008" xr:uid="{00000000-0005-0000-0000-0000C9B30000}"/>
    <cellStyle name="v 2 2 7 3 2" xfId="46009" xr:uid="{00000000-0005-0000-0000-0000CAB30000}"/>
    <cellStyle name="v 2 2 7 3 2 2" xfId="46010" xr:uid="{00000000-0005-0000-0000-0000CBB30000}"/>
    <cellStyle name="v 2 2 7 3 2 3" xfId="46011" xr:uid="{00000000-0005-0000-0000-0000CCB30000}"/>
    <cellStyle name="v 2 2 7 3 2 4" xfId="46012" xr:uid="{00000000-0005-0000-0000-0000CDB30000}"/>
    <cellStyle name="v 2 2 7 3 3" xfId="46013" xr:uid="{00000000-0005-0000-0000-0000CEB30000}"/>
    <cellStyle name="v 2 2 7 3 4" xfId="46014" xr:uid="{00000000-0005-0000-0000-0000CFB30000}"/>
    <cellStyle name="v 2 2 7 3 5" xfId="46015" xr:uid="{00000000-0005-0000-0000-0000D0B30000}"/>
    <cellStyle name="v 2 2 7 3 6" xfId="46016" xr:uid="{00000000-0005-0000-0000-0000D1B30000}"/>
    <cellStyle name="v 2 2 7 4" xfId="46017" xr:uid="{00000000-0005-0000-0000-0000D2B30000}"/>
    <cellStyle name="v 2 2 7 4 2" xfId="46018" xr:uid="{00000000-0005-0000-0000-0000D3B30000}"/>
    <cellStyle name="v 2 2 7 5" xfId="46019" xr:uid="{00000000-0005-0000-0000-0000D4B30000}"/>
    <cellStyle name="v 2 2 7 5 2" xfId="46020" xr:uid="{00000000-0005-0000-0000-0000D5B30000}"/>
    <cellStyle name="v 2 2 7 5 3" xfId="46021" xr:uid="{00000000-0005-0000-0000-0000D6B30000}"/>
    <cellStyle name="v 2 2 7 5 4" xfId="46022" xr:uid="{00000000-0005-0000-0000-0000D7B30000}"/>
    <cellStyle name="v 2 2 7 6" xfId="46023" xr:uid="{00000000-0005-0000-0000-0000D8B30000}"/>
    <cellStyle name="v 2 2 7 7" xfId="46024" xr:uid="{00000000-0005-0000-0000-0000D9B30000}"/>
    <cellStyle name="v 2 2 7 8" xfId="46025" xr:uid="{00000000-0005-0000-0000-0000DAB30000}"/>
    <cellStyle name="v 2 2 8" xfId="46026" xr:uid="{00000000-0005-0000-0000-0000DBB30000}"/>
    <cellStyle name="v 2 2 8 2" xfId="46027" xr:uid="{00000000-0005-0000-0000-0000DCB30000}"/>
    <cellStyle name="v 2 2 8 2 2" xfId="46028" xr:uid="{00000000-0005-0000-0000-0000DDB30000}"/>
    <cellStyle name="v 2 2 8 2 2 2" xfId="46029" xr:uid="{00000000-0005-0000-0000-0000DEB30000}"/>
    <cellStyle name="v 2 2 8 2 2 3" xfId="46030" xr:uid="{00000000-0005-0000-0000-0000DFB30000}"/>
    <cellStyle name="v 2 2 8 2 2 4" xfId="46031" xr:uid="{00000000-0005-0000-0000-0000E0B30000}"/>
    <cellStyle name="v 2 2 8 2 3" xfId="46032" xr:uid="{00000000-0005-0000-0000-0000E1B30000}"/>
    <cellStyle name="v 2 2 8 2 4" xfId="46033" xr:uid="{00000000-0005-0000-0000-0000E2B30000}"/>
    <cellStyle name="v 2 2 8 2 5" xfId="46034" xr:uid="{00000000-0005-0000-0000-0000E3B30000}"/>
    <cellStyle name="v 2 2 8 2 6" xfId="46035" xr:uid="{00000000-0005-0000-0000-0000E4B30000}"/>
    <cellStyle name="v 2 2 8 3" xfId="46036" xr:uid="{00000000-0005-0000-0000-0000E5B30000}"/>
    <cellStyle name="v 2 2 8 3 2" xfId="46037" xr:uid="{00000000-0005-0000-0000-0000E6B30000}"/>
    <cellStyle name="v 2 2 8 3 2 2" xfId="46038" xr:uid="{00000000-0005-0000-0000-0000E7B30000}"/>
    <cellStyle name="v 2 2 8 3 2 3" xfId="46039" xr:uid="{00000000-0005-0000-0000-0000E8B30000}"/>
    <cellStyle name="v 2 2 8 3 2 4" xfId="46040" xr:uid="{00000000-0005-0000-0000-0000E9B30000}"/>
    <cellStyle name="v 2 2 8 3 3" xfId="46041" xr:uid="{00000000-0005-0000-0000-0000EAB30000}"/>
    <cellStyle name="v 2 2 8 3 4" xfId="46042" xr:uid="{00000000-0005-0000-0000-0000EBB30000}"/>
    <cellStyle name="v 2 2 8 3 5" xfId="46043" xr:uid="{00000000-0005-0000-0000-0000ECB30000}"/>
    <cellStyle name="v 2 2 8 3 6" xfId="46044" xr:uid="{00000000-0005-0000-0000-0000EDB30000}"/>
    <cellStyle name="v 2 2 8 4" xfId="46045" xr:uid="{00000000-0005-0000-0000-0000EEB30000}"/>
    <cellStyle name="v 2 2 8 4 2" xfId="46046" xr:uid="{00000000-0005-0000-0000-0000EFB30000}"/>
    <cellStyle name="v 2 2 8 4 3" xfId="46047" xr:uid="{00000000-0005-0000-0000-0000F0B30000}"/>
    <cellStyle name="v 2 2 8 4 4" xfId="46048" xr:uid="{00000000-0005-0000-0000-0000F1B30000}"/>
    <cellStyle name="v 2 2 8 5" xfId="46049" xr:uid="{00000000-0005-0000-0000-0000F2B30000}"/>
    <cellStyle name="v 2 2 8 6" xfId="46050" xr:uid="{00000000-0005-0000-0000-0000F3B30000}"/>
    <cellStyle name="v 2 2 8 7" xfId="46051" xr:uid="{00000000-0005-0000-0000-0000F4B30000}"/>
    <cellStyle name="v 2 2 8 8" xfId="46052" xr:uid="{00000000-0005-0000-0000-0000F5B30000}"/>
    <cellStyle name="v 2 2 9" xfId="46053" xr:uid="{00000000-0005-0000-0000-0000F6B30000}"/>
    <cellStyle name="v 2 3" xfId="46054" xr:uid="{00000000-0005-0000-0000-0000F7B30000}"/>
    <cellStyle name="v 2 3 10" xfId="46055" xr:uid="{00000000-0005-0000-0000-0000F8B30000}"/>
    <cellStyle name="v 2 3 11" xfId="46056" xr:uid="{00000000-0005-0000-0000-0000F9B30000}"/>
    <cellStyle name="v 2 3 12" xfId="46057" xr:uid="{00000000-0005-0000-0000-0000FAB30000}"/>
    <cellStyle name="v 2 3 2" xfId="46058" xr:uid="{00000000-0005-0000-0000-0000FBB30000}"/>
    <cellStyle name="v 2 3 2 2" xfId="46059" xr:uid="{00000000-0005-0000-0000-0000FCB30000}"/>
    <cellStyle name="v 2 3 2 2 2" xfId="46060" xr:uid="{00000000-0005-0000-0000-0000FDB30000}"/>
    <cellStyle name="v 2 3 2 2 2 2" xfId="46061" xr:uid="{00000000-0005-0000-0000-0000FEB30000}"/>
    <cellStyle name="v 2 3 2 2 2 2 2" xfId="46062" xr:uid="{00000000-0005-0000-0000-0000FFB30000}"/>
    <cellStyle name="v 2 3 2 2 2 3" xfId="46063" xr:uid="{00000000-0005-0000-0000-000000B40000}"/>
    <cellStyle name="v 2 3 2 2 2 3 2" xfId="46064" xr:uid="{00000000-0005-0000-0000-000001B40000}"/>
    <cellStyle name="v 2 3 2 2 2 4" xfId="46065" xr:uid="{00000000-0005-0000-0000-000002B40000}"/>
    <cellStyle name="v 2 3 2 2 2 4 2" xfId="46066" xr:uid="{00000000-0005-0000-0000-000003B40000}"/>
    <cellStyle name="v 2 3 2 2 2 5" xfId="46067" xr:uid="{00000000-0005-0000-0000-000004B40000}"/>
    <cellStyle name="v 2 3 2 2 2 5 2" xfId="46068" xr:uid="{00000000-0005-0000-0000-000005B40000}"/>
    <cellStyle name="v 2 3 2 2 2 5 3" xfId="46069" xr:uid="{00000000-0005-0000-0000-000006B40000}"/>
    <cellStyle name="v 2 3 2 2 2 5 4" xfId="46070" xr:uid="{00000000-0005-0000-0000-000007B40000}"/>
    <cellStyle name="v 2 3 2 2 2 6" xfId="46071" xr:uid="{00000000-0005-0000-0000-000008B40000}"/>
    <cellStyle name="v 2 3 2 2 2 7" xfId="46072" xr:uid="{00000000-0005-0000-0000-000009B40000}"/>
    <cellStyle name="v 2 3 2 2 3" xfId="46073" xr:uid="{00000000-0005-0000-0000-00000AB40000}"/>
    <cellStyle name="v 2 3 2 2 3 2" xfId="46074" xr:uid="{00000000-0005-0000-0000-00000BB40000}"/>
    <cellStyle name="v 2 3 2 2 3 2 2" xfId="46075" xr:uid="{00000000-0005-0000-0000-00000CB40000}"/>
    <cellStyle name="v 2 3 2 2 3 2 3" xfId="46076" xr:uid="{00000000-0005-0000-0000-00000DB40000}"/>
    <cellStyle name="v 2 3 2 2 3 2 4" xfId="46077" xr:uid="{00000000-0005-0000-0000-00000EB40000}"/>
    <cellStyle name="v 2 3 2 2 3 2 5" xfId="46078" xr:uid="{00000000-0005-0000-0000-00000FB40000}"/>
    <cellStyle name="v 2 3 2 2 3 3" xfId="46079" xr:uid="{00000000-0005-0000-0000-000010B40000}"/>
    <cellStyle name="v 2 3 2 2 3 3 2" xfId="46080" xr:uid="{00000000-0005-0000-0000-000011B40000}"/>
    <cellStyle name="v 2 3 2 2 3 3 3" xfId="46081" xr:uid="{00000000-0005-0000-0000-000012B40000}"/>
    <cellStyle name="v 2 3 2 2 3 3 4" xfId="46082" xr:uid="{00000000-0005-0000-0000-000013B40000}"/>
    <cellStyle name="v 2 3 2 2 3 3 5" xfId="46083" xr:uid="{00000000-0005-0000-0000-000014B40000}"/>
    <cellStyle name="v 2 3 2 2 3 4" xfId="46084" xr:uid="{00000000-0005-0000-0000-000015B40000}"/>
    <cellStyle name="v 2 3 2 2 3 5" xfId="46085" xr:uid="{00000000-0005-0000-0000-000016B40000}"/>
    <cellStyle name="v 2 3 2 2 3 6" xfId="46086" xr:uid="{00000000-0005-0000-0000-000017B40000}"/>
    <cellStyle name="v 2 3 2 2 3 7" xfId="46087" xr:uid="{00000000-0005-0000-0000-000018B40000}"/>
    <cellStyle name="v 2 3 2 2 3 8" xfId="46088" xr:uid="{00000000-0005-0000-0000-000019B40000}"/>
    <cellStyle name="v 2 3 2 2 4" xfId="46089" xr:uid="{00000000-0005-0000-0000-00001AB40000}"/>
    <cellStyle name="v 2 3 2 2 4 2" xfId="46090" xr:uid="{00000000-0005-0000-0000-00001BB40000}"/>
    <cellStyle name="v 2 3 2 2 4 3" xfId="46091" xr:uid="{00000000-0005-0000-0000-00001CB40000}"/>
    <cellStyle name="v 2 3 2 2 5" xfId="46092" xr:uid="{00000000-0005-0000-0000-00001DB40000}"/>
    <cellStyle name="v 2 3 2 2 5 2" xfId="46093" xr:uid="{00000000-0005-0000-0000-00001EB40000}"/>
    <cellStyle name="v 2 3 2 2 6" xfId="46094" xr:uid="{00000000-0005-0000-0000-00001FB40000}"/>
    <cellStyle name="v 2 3 2 2 6 2" xfId="46095" xr:uid="{00000000-0005-0000-0000-000020B40000}"/>
    <cellStyle name="v 2 3 2 2 7" xfId="46096" xr:uid="{00000000-0005-0000-0000-000021B40000}"/>
    <cellStyle name="v 2 3 2 2 7 2" xfId="46097" xr:uid="{00000000-0005-0000-0000-000022B40000}"/>
    <cellStyle name="v 2 3 2 2 7 3" xfId="46098" xr:uid="{00000000-0005-0000-0000-000023B40000}"/>
    <cellStyle name="v 2 3 2 2 7 4" xfId="46099" xr:uid="{00000000-0005-0000-0000-000024B40000}"/>
    <cellStyle name="v 2 3 2 2 8" xfId="46100" xr:uid="{00000000-0005-0000-0000-000025B40000}"/>
    <cellStyle name="v 2 3 2 3" xfId="46101" xr:uid="{00000000-0005-0000-0000-000026B40000}"/>
    <cellStyle name="v 2 3 2 3 2" xfId="46102" xr:uid="{00000000-0005-0000-0000-000027B40000}"/>
    <cellStyle name="v 2 3 2 3 2 2" xfId="46103" xr:uid="{00000000-0005-0000-0000-000028B40000}"/>
    <cellStyle name="v 2 3 2 3 3" xfId="46104" xr:uid="{00000000-0005-0000-0000-000029B40000}"/>
    <cellStyle name="v 2 3 2 3 3 2" xfId="46105" xr:uid="{00000000-0005-0000-0000-00002AB40000}"/>
    <cellStyle name="v 2 3 2 3 4" xfId="46106" xr:uid="{00000000-0005-0000-0000-00002BB40000}"/>
    <cellStyle name="v 2 3 2 3 4 2" xfId="46107" xr:uid="{00000000-0005-0000-0000-00002CB40000}"/>
    <cellStyle name="v 2 3 2 3 5" xfId="46108" xr:uid="{00000000-0005-0000-0000-00002DB40000}"/>
    <cellStyle name="v 2 3 2 3 5 2" xfId="46109" xr:uid="{00000000-0005-0000-0000-00002EB40000}"/>
    <cellStyle name="v 2 3 2 3 6" xfId="46110" xr:uid="{00000000-0005-0000-0000-00002FB40000}"/>
    <cellStyle name="v 2 3 2 3 7" xfId="46111" xr:uid="{00000000-0005-0000-0000-000030B40000}"/>
    <cellStyle name="v 2 3 2 3 8" xfId="46112" xr:uid="{00000000-0005-0000-0000-000031B40000}"/>
    <cellStyle name="v 2 3 2 4" xfId="46113" xr:uid="{00000000-0005-0000-0000-000032B40000}"/>
    <cellStyle name="v 2 3 2 4 2" xfId="46114" xr:uid="{00000000-0005-0000-0000-000033B40000}"/>
    <cellStyle name="v 2 3 2 4 2 2" xfId="46115" xr:uid="{00000000-0005-0000-0000-000034B40000}"/>
    <cellStyle name="v 2 3 2 4 3" xfId="46116" xr:uid="{00000000-0005-0000-0000-000035B40000}"/>
    <cellStyle name="v 2 3 2 4 3 2" xfId="46117" xr:uid="{00000000-0005-0000-0000-000036B40000}"/>
    <cellStyle name="v 2 3 2 4 3 3" xfId="46118" xr:uid="{00000000-0005-0000-0000-000037B40000}"/>
    <cellStyle name="v 2 3 2 4 3 4" xfId="46119" xr:uid="{00000000-0005-0000-0000-000038B40000}"/>
    <cellStyle name="v 2 3 2 4 4" xfId="46120" xr:uid="{00000000-0005-0000-0000-000039B40000}"/>
    <cellStyle name="v 2 3 2 4 5" xfId="46121" xr:uid="{00000000-0005-0000-0000-00003AB40000}"/>
    <cellStyle name="v 2 3 2 4 6" xfId="46122" xr:uid="{00000000-0005-0000-0000-00003BB40000}"/>
    <cellStyle name="v 2 3 2 5" xfId="46123" xr:uid="{00000000-0005-0000-0000-00003CB40000}"/>
    <cellStyle name="v 2 3 2 5 2" xfId="46124" xr:uid="{00000000-0005-0000-0000-00003DB40000}"/>
    <cellStyle name="v 2 3 2 6" xfId="46125" xr:uid="{00000000-0005-0000-0000-00003EB40000}"/>
    <cellStyle name="v 2 3 2 6 2" xfId="46126" xr:uid="{00000000-0005-0000-0000-00003FB40000}"/>
    <cellStyle name="v 2 3 2 7" xfId="46127" xr:uid="{00000000-0005-0000-0000-000040B40000}"/>
    <cellStyle name="v 2 3 2 7 2" xfId="46128" xr:uid="{00000000-0005-0000-0000-000041B40000}"/>
    <cellStyle name="v 2 3 2 8" xfId="46129" xr:uid="{00000000-0005-0000-0000-000042B40000}"/>
    <cellStyle name="v 2 3 3" xfId="46130" xr:uid="{00000000-0005-0000-0000-000043B40000}"/>
    <cellStyle name="v 2 3 3 10" xfId="46131" xr:uid="{00000000-0005-0000-0000-000044B40000}"/>
    <cellStyle name="v 2 3 3 2" xfId="46132" xr:uid="{00000000-0005-0000-0000-000045B40000}"/>
    <cellStyle name="v 2 3 3 2 2" xfId="46133" xr:uid="{00000000-0005-0000-0000-000046B40000}"/>
    <cellStyle name="v 2 3 3 2 2 2" xfId="46134" xr:uid="{00000000-0005-0000-0000-000047B40000}"/>
    <cellStyle name="v 2 3 3 2 2 2 2" xfId="46135" xr:uid="{00000000-0005-0000-0000-000048B40000}"/>
    <cellStyle name="v 2 3 3 2 2 2 3" xfId="46136" xr:uid="{00000000-0005-0000-0000-000049B40000}"/>
    <cellStyle name="v 2 3 3 2 2 2 4" xfId="46137" xr:uid="{00000000-0005-0000-0000-00004AB40000}"/>
    <cellStyle name="v 2 3 3 2 2 2 5" xfId="46138" xr:uid="{00000000-0005-0000-0000-00004BB40000}"/>
    <cellStyle name="v 2 3 3 2 2 3" xfId="46139" xr:uid="{00000000-0005-0000-0000-00004CB40000}"/>
    <cellStyle name="v 2 3 3 2 2 4" xfId="46140" xr:uid="{00000000-0005-0000-0000-00004DB40000}"/>
    <cellStyle name="v 2 3 3 2 2 5" xfId="46141" xr:uid="{00000000-0005-0000-0000-00004EB40000}"/>
    <cellStyle name="v 2 3 3 2 2 6" xfId="46142" xr:uid="{00000000-0005-0000-0000-00004FB40000}"/>
    <cellStyle name="v 2 3 3 2 3" xfId="46143" xr:uid="{00000000-0005-0000-0000-000050B40000}"/>
    <cellStyle name="v 2 3 3 2 3 2" xfId="46144" xr:uid="{00000000-0005-0000-0000-000051B40000}"/>
    <cellStyle name="v 2 3 3 2 3 3" xfId="46145" xr:uid="{00000000-0005-0000-0000-000052B40000}"/>
    <cellStyle name="v 2 3 3 2 3 4" xfId="46146" xr:uid="{00000000-0005-0000-0000-000053B40000}"/>
    <cellStyle name="v 2 3 3 2 3 5" xfId="46147" xr:uid="{00000000-0005-0000-0000-000054B40000}"/>
    <cellStyle name="v 2 3 3 2 4" xfId="46148" xr:uid="{00000000-0005-0000-0000-000055B40000}"/>
    <cellStyle name="v 2 3 3 2 5" xfId="46149" xr:uid="{00000000-0005-0000-0000-000056B40000}"/>
    <cellStyle name="v 2 3 3 2 6" xfId="46150" xr:uid="{00000000-0005-0000-0000-000057B40000}"/>
    <cellStyle name="v 2 3 3 2 7" xfId="46151" xr:uid="{00000000-0005-0000-0000-000058B40000}"/>
    <cellStyle name="v 2 3 3 2 8" xfId="46152" xr:uid="{00000000-0005-0000-0000-000059B40000}"/>
    <cellStyle name="v 2 3 3 3" xfId="46153" xr:uid="{00000000-0005-0000-0000-00005AB40000}"/>
    <cellStyle name="v 2 3 3 3 2" xfId="46154" xr:uid="{00000000-0005-0000-0000-00005BB40000}"/>
    <cellStyle name="v 2 3 3 3 2 2" xfId="46155" xr:uid="{00000000-0005-0000-0000-00005CB40000}"/>
    <cellStyle name="v 2 3 3 3 2 3" xfId="46156" xr:uid="{00000000-0005-0000-0000-00005DB40000}"/>
    <cellStyle name="v 2 3 3 3 2 4" xfId="46157" xr:uid="{00000000-0005-0000-0000-00005EB40000}"/>
    <cellStyle name="v 2 3 3 3 3" xfId="46158" xr:uid="{00000000-0005-0000-0000-00005FB40000}"/>
    <cellStyle name="v 2 3 3 3 4" xfId="46159" xr:uid="{00000000-0005-0000-0000-000060B40000}"/>
    <cellStyle name="v 2 3 3 3 5" xfId="46160" xr:uid="{00000000-0005-0000-0000-000061B40000}"/>
    <cellStyle name="v 2 3 3 3 6" xfId="46161" xr:uid="{00000000-0005-0000-0000-000062B40000}"/>
    <cellStyle name="v 2 3 3 4" xfId="46162" xr:uid="{00000000-0005-0000-0000-000063B40000}"/>
    <cellStyle name="v 2 3 3 4 2" xfId="46163" xr:uid="{00000000-0005-0000-0000-000064B40000}"/>
    <cellStyle name="v 2 3 3 4 3" xfId="46164" xr:uid="{00000000-0005-0000-0000-000065B40000}"/>
    <cellStyle name="v 2 3 3 5" xfId="46165" xr:uid="{00000000-0005-0000-0000-000066B40000}"/>
    <cellStyle name="v 2 3 3 5 2" xfId="46166" xr:uid="{00000000-0005-0000-0000-000067B40000}"/>
    <cellStyle name="v 2 3 3 6" xfId="46167" xr:uid="{00000000-0005-0000-0000-000068B40000}"/>
    <cellStyle name="v 2 3 3 7" xfId="46168" xr:uid="{00000000-0005-0000-0000-000069B40000}"/>
    <cellStyle name="v 2 3 3 8" xfId="46169" xr:uid="{00000000-0005-0000-0000-00006AB40000}"/>
    <cellStyle name="v 2 3 3 9" xfId="46170" xr:uid="{00000000-0005-0000-0000-00006BB40000}"/>
    <cellStyle name="v 2 3 4" xfId="46171" xr:uid="{00000000-0005-0000-0000-00006CB40000}"/>
    <cellStyle name="v 2 3 4 2" xfId="46172" xr:uid="{00000000-0005-0000-0000-00006DB40000}"/>
    <cellStyle name="v 2 3 4 2 2" xfId="46173" xr:uid="{00000000-0005-0000-0000-00006EB40000}"/>
    <cellStyle name="v 2 3 4 2 2 2" xfId="46174" xr:uid="{00000000-0005-0000-0000-00006FB40000}"/>
    <cellStyle name="v 2 3 4 2 3" xfId="46175" xr:uid="{00000000-0005-0000-0000-000070B40000}"/>
    <cellStyle name="v 2 3 4 2 3 2" xfId="46176" xr:uid="{00000000-0005-0000-0000-000071B40000}"/>
    <cellStyle name="v 2 3 4 2 3 3" xfId="46177" xr:uid="{00000000-0005-0000-0000-000072B40000}"/>
    <cellStyle name="v 2 3 4 2 3 4" xfId="46178" xr:uid="{00000000-0005-0000-0000-000073B40000}"/>
    <cellStyle name="v 2 3 4 2 4" xfId="46179" xr:uid="{00000000-0005-0000-0000-000074B40000}"/>
    <cellStyle name="v 2 3 4 2 5" xfId="46180" xr:uid="{00000000-0005-0000-0000-000075B40000}"/>
    <cellStyle name="v 2 3 4 2 6" xfId="46181" xr:uid="{00000000-0005-0000-0000-000076B40000}"/>
    <cellStyle name="v 2 3 4 3" xfId="46182" xr:uid="{00000000-0005-0000-0000-000077B40000}"/>
    <cellStyle name="v 2 3 4 3 2" xfId="46183" xr:uid="{00000000-0005-0000-0000-000078B40000}"/>
    <cellStyle name="v 2 3 4 3 2 2" xfId="46184" xr:uid="{00000000-0005-0000-0000-000079B40000}"/>
    <cellStyle name="v 2 3 4 3 3" xfId="46185" xr:uid="{00000000-0005-0000-0000-00007AB40000}"/>
    <cellStyle name="v 2 3 4 3 3 2" xfId="46186" xr:uid="{00000000-0005-0000-0000-00007BB40000}"/>
    <cellStyle name="v 2 3 4 3 3 3" xfId="46187" xr:uid="{00000000-0005-0000-0000-00007CB40000}"/>
    <cellStyle name="v 2 3 4 3 3 4" xfId="46188" xr:uid="{00000000-0005-0000-0000-00007DB40000}"/>
    <cellStyle name="v 2 3 4 3 4" xfId="46189" xr:uid="{00000000-0005-0000-0000-00007EB40000}"/>
    <cellStyle name="v 2 3 4 3 5" xfId="46190" xr:uid="{00000000-0005-0000-0000-00007FB40000}"/>
    <cellStyle name="v 2 3 4 3 6" xfId="46191" xr:uid="{00000000-0005-0000-0000-000080B40000}"/>
    <cellStyle name="v 2 3 4 4" xfId="46192" xr:uid="{00000000-0005-0000-0000-000081B40000}"/>
    <cellStyle name="v 2 3 4 4 2" xfId="46193" xr:uid="{00000000-0005-0000-0000-000082B40000}"/>
    <cellStyle name="v 2 3 4 5" xfId="46194" xr:uid="{00000000-0005-0000-0000-000083B40000}"/>
    <cellStyle name="v 2 3 4 5 2" xfId="46195" xr:uid="{00000000-0005-0000-0000-000084B40000}"/>
    <cellStyle name="v 2 3 4 5 3" xfId="46196" xr:uid="{00000000-0005-0000-0000-000085B40000}"/>
    <cellStyle name="v 2 3 4 5 4" xfId="46197" xr:uid="{00000000-0005-0000-0000-000086B40000}"/>
    <cellStyle name="v 2 3 4 6" xfId="46198" xr:uid="{00000000-0005-0000-0000-000087B40000}"/>
    <cellStyle name="v 2 3 4 7" xfId="46199" xr:uid="{00000000-0005-0000-0000-000088B40000}"/>
    <cellStyle name="v 2 3 4 8" xfId="46200" xr:uid="{00000000-0005-0000-0000-000089B40000}"/>
    <cellStyle name="v 2 3 5" xfId="46201" xr:uid="{00000000-0005-0000-0000-00008AB40000}"/>
    <cellStyle name="v 2 3 5 2" xfId="46202" xr:uid="{00000000-0005-0000-0000-00008BB40000}"/>
    <cellStyle name="v 2 3 5 2 2" xfId="46203" xr:uid="{00000000-0005-0000-0000-00008CB40000}"/>
    <cellStyle name="v 2 3 5 2 2 2" xfId="46204" xr:uid="{00000000-0005-0000-0000-00008DB40000}"/>
    <cellStyle name="v 2 3 5 2 2 3" xfId="46205" xr:uid="{00000000-0005-0000-0000-00008EB40000}"/>
    <cellStyle name="v 2 3 5 2 2 4" xfId="46206" xr:uid="{00000000-0005-0000-0000-00008FB40000}"/>
    <cellStyle name="v 2 3 5 2 3" xfId="46207" xr:uid="{00000000-0005-0000-0000-000090B40000}"/>
    <cellStyle name="v 2 3 5 2 4" xfId="46208" xr:uid="{00000000-0005-0000-0000-000091B40000}"/>
    <cellStyle name="v 2 3 5 2 5" xfId="46209" xr:uid="{00000000-0005-0000-0000-000092B40000}"/>
    <cellStyle name="v 2 3 5 2 6" xfId="46210" xr:uid="{00000000-0005-0000-0000-000093B40000}"/>
    <cellStyle name="v 2 3 5 3" xfId="46211" xr:uid="{00000000-0005-0000-0000-000094B40000}"/>
    <cellStyle name="v 2 3 5 3 2" xfId="46212" xr:uid="{00000000-0005-0000-0000-000095B40000}"/>
    <cellStyle name="v 2 3 5 3 2 2" xfId="46213" xr:uid="{00000000-0005-0000-0000-000096B40000}"/>
    <cellStyle name="v 2 3 5 3 2 3" xfId="46214" xr:uid="{00000000-0005-0000-0000-000097B40000}"/>
    <cellStyle name="v 2 3 5 3 2 4" xfId="46215" xr:uid="{00000000-0005-0000-0000-000098B40000}"/>
    <cellStyle name="v 2 3 5 3 3" xfId="46216" xr:uid="{00000000-0005-0000-0000-000099B40000}"/>
    <cellStyle name="v 2 3 5 3 4" xfId="46217" xr:uid="{00000000-0005-0000-0000-00009AB40000}"/>
    <cellStyle name="v 2 3 5 3 5" xfId="46218" xr:uid="{00000000-0005-0000-0000-00009BB40000}"/>
    <cellStyle name="v 2 3 5 3 6" xfId="46219" xr:uid="{00000000-0005-0000-0000-00009CB40000}"/>
    <cellStyle name="v 2 3 5 4" xfId="46220" xr:uid="{00000000-0005-0000-0000-00009DB40000}"/>
    <cellStyle name="v 2 3 5 4 2" xfId="46221" xr:uid="{00000000-0005-0000-0000-00009EB40000}"/>
    <cellStyle name="v 2 3 5 5" xfId="46222" xr:uid="{00000000-0005-0000-0000-00009FB40000}"/>
    <cellStyle name="v 2 3 5 5 2" xfId="46223" xr:uid="{00000000-0005-0000-0000-0000A0B40000}"/>
    <cellStyle name="v 2 3 5 5 3" xfId="46224" xr:uid="{00000000-0005-0000-0000-0000A1B40000}"/>
    <cellStyle name="v 2 3 5 5 4" xfId="46225" xr:uid="{00000000-0005-0000-0000-0000A2B40000}"/>
    <cellStyle name="v 2 3 5 6" xfId="46226" xr:uid="{00000000-0005-0000-0000-0000A3B40000}"/>
    <cellStyle name="v 2 3 5 7" xfId="46227" xr:uid="{00000000-0005-0000-0000-0000A4B40000}"/>
    <cellStyle name="v 2 3 5 8" xfId="46228" xr:uid="{00000000-0005-0000-0000-0000A5B40000}"/>
    <cellStyle name="v 2 3 6" xfId="46229" xr:uid="{00000000-0005-0000-0000-0000A6B40000}"/>
    <cellStyle name="v 2 3 6 2" xfId="46230" xr:uid="{00000000-0005-0000-0000-0000A7B40000}"/>
    <cellStyle name="v 2 3 6 2 2" xfId="46231" xr:uid="{00000000-0005-0000-0000-0000A8B40000}"/>
    <cellStyle name="v 2 3 6 2 2 2" xfId="46232" xr:uid="{00000000-0005-0000-0000-0000A9B40000}"/>
    <cellStyle name="v 2 3 6 2 2 3" xfId="46233" xr:uid="{00000000-0005-0000-0000-0000AAB40000}"/>
    <cellStyle name="v 2 3 6 2 2 4" xfId="46234" xr:uid="{00000000-0005-0000-0000-0000ABB40000}"/>
    <cellStyle name="v 2 3 6 2 3" xfId="46235" xr:uid="{00000000-0005-0000-0000-0000ACB40000}"/>
    <cellStyle name="v 2 3 6 2 4" xfId="46236" xr:uid="{00000000-0005-0000-0000-0000ADB40000}"/>
    <cellStyle name="v 2 3 6 2 5" xfId="46237" xr:uid="{00000000-0005-0000-0000-0000AEB40000}"/>
    <cellStyle name="v 2 3 6 2 6" xfId="46238" xr:uid="{00000000-0005-0000-0000-0000AFB40000}"/>
    <cellStyle name="v 2 3 6 3" xfId="46239" xr:uid="{00000000-0005-0000-0000-0000B0B40000}"/>
    <cellStyle name="v 2 3 6 3 2" xfId="46240" xr:uid="{00000000-0005-0000-0000-0000B1B40000}"/>
    <cellStyle name="v 2 3 6 3 2 2" xfId="46241" xr:uid="{00000000-0005-0000-0000-0000B2B40000}"/>
    <cellStyle name="v 2 3 6 3 2 3" xfId="46242" xr:uid="{00000000-0005-0000-0000-0000B3B40000}"/>
    <cellStyle name="v 2 3 6 3 2 4" xfId="46243" xr:uid="{00000000-0005-0000-0000-0000B4B40000}"/>
    <cellStyle name="v 2 3 6 3 3" xfId="46244" xr:uid="{00000000-0005-0000-0000-0000B5B40000}"/>
    <cellStyle name="v 2 3 6 3 4" xfId="46245" xr:uid="{00000000-0005-0000-0000-0000B6B40000}"/>
    <cellStyle name="v 2 3 6 3 5" xfId="46246" xr:uid="{00000000-0005-0000-0000-0000B7B40000}"/>
    <cellStyle name="v 2 3 6 3 6" xfId="46247" xr:uid="{00000000-0005-0000-0000-0000B8B40000}"/>
    <cellStyle name="v 2 3 6 4" xfId="46248" xr:uid="{00000000-0005-0000-0000-0000B9B40000}"/>
    <cellStyle name="v 2 3 6 4 2" xfId="46249" xr:uid="{00000000-0005-0000-0000-0000BAB40000}"/>
    <cellStyle name="v 2 3 6 5" xfId="46250" xr:uid="{00000000-0005-0000-0000-0000BBB40000}"/>
    <cellStyle name="v 2 3 6 5 2" xfId="46251" xr:uid="{00000000-0005-0000-0000-0000BCB40000}"/>
    <cellStyle name="v 2 3 6 5 3" xfId="46252" xr:uid="{00000000-0005-0000-0000-0000BDB40000}"/>
    <cellStyle name="v 2 3 6 5 4" xfId="46253" xr:uid="{00000000-0005-0000-0000-0000BEB40000}"/>
    <cellStyle name="v 2 3 6 6" xfId="46254" xr:uid="{00000000-0005-0000-0000-0000BFB40000}"/>
    <cellStyle name="v 2 3 6 7" xfId="46255" xr:uid="{00000000-0005-0000-0000-0000C0B40000}"/>
    <cellStyle name="v 2 3 6 8" xfId="46256" xr:uid="{00000000-0005-0000-0000-0000C1B40000}"/>
    <cellStyle name="v 2 3 7" xfId="46257" xr:uid="{00000000-0005-0000-0000-0000C2B40000}"/>
    <cellStyle name="v 2 3 7 2" xfId="46258" xr:uid="{00000000-0005-0000-0000-0000C3B40000}"/>
    <cellStyle name="v 2 3 7 2 2" xfId="46259" xr:uid="{00000000-0005-0000-0000-0000C4B40000}"/>
    <cellStyle name="v 2 3 7 2 2 2" xfId="46260" xr:uid="{00000000-0005-0000-0000-0000C5B40000}"/>
    <cellStyle name="v 2 3 7 2 2 3" xfId="46261" xr:uid="{00000000-0005-0000-0000-0000C6B40000}"/>
    <cellStyle name="v 2 3 7 2 2 4" xfId="46262" xr:uid="{00000000-0005-0000-0000-0000C7B40000}"/>
    <cellStyle name="v 2 3 7 2 3" xfId="46263" xr:uid="{00000000-0005-0000-0000-0000C8B40000}"/>
    <cellStyle name="v 2 3 7 2 4" xfId="46264" xr:uid="{00000000-0005-0000-0000-0000C9B40000}"/>
    <cellStyle name="v 2 3 7 2 5" xfId="46265" xr:uid="{00000000-0005-0000-0000-0000CAB40000}"/>
    <cellStyle name="v 2 3 7 2 6" xfId="46266" xr:uid="{00000000-0005-0000-0000-0000CBB40000}"/>
    <cellStyle name="v 2 3 7 3" xfId="46267" xr:uid="{00000000-0005-0000-0000-0000CCB40000}"/>
    <cellStyle name="v 2 3 7 3 2" xfId="46268" xr:uid="{00000000-0005-0000-0000-0000CDB40000}"/>
    <cellStyle name="v 2 3 7 3 2 2" xfId="46269" xr:uid="{00000000-0005-0000-0000-0000CEB40000}"/>
    <cellStyle name="v 2 3 7 3 2 3" xfId="46270" xr:uid="{00000000-0005-0000-0000-0000CFB40000}"/>
    <cellStyle name="v 2 3 7 3 2 4" xfId="46271" xr:uid="{00000000-0005-0000-0000-0000D0B40000}"/>
    <cellStyle name="v 2 3 7 3 3" xfId="46272" xr:uid="{00000000-0005-0000-0000-0000D1B40000}"/>
    <cellStyle name="v 2 3 7 3 4" xfId="46273" xr:uid="{00000000-0005-0000-0000-0000D2B40000}"/>
    <cellStyle name="v 2 3 7 3 5" xfId="46274" xr:uid="{00000000-0005-0000-0000-0000D3B40000}"/>
    <cellStyle name="v 2 3 7 3 6" xfId="46275" xr:uid="{00000000-0005-0000-0000-0000D4B40000}"/>
    <cellStyle name="v 2 3 7 4" xfId="46276" xr:uid="{00000000-0005-0000-0000-0000D5B40000}"/>
    <cellStyle name="v 2 3 7 4 2" xfId="46277" xr:uid="{00000000-0005-0000-0000-0000D6B40000}"/>
    <cellStyle name="v 2 3 7 5" xfId="46278" xr:uid="{00000000-0005-0000-0000-0000D7B40000}"/>
    <cellStyle name="v 2 3 7 5 2" xfId="46279" xr:uid="{00000000-0005-0000-0000-0000D8B40000}"/>
    <cellStyle name="v 2 3 7 5 3" xfId="46280" xr:uid="{00000000-0005-0000-0000-0000D9B40000}"/>
    <cellStyle name="v 2 3 7 5 4" xfId="46281" xr:uid="{00000000-0005-0000-0000-0000DAB40000}"/>
    <cellStyle name="v 2 3 7 6" xfId="46282" xr:uid="{00000000-0005-0000-0000-0000DBB40000}"/>
    <cellStyle name="v 2 3 7 7" xfId="46283" xr:uid="{00000000-0005-0000-0000-0000DCB40000}"/>
    <cellStyle name="v 2 3 7 8" xfId="46284" xr:uid="{00000000-0005-0000-0000-0000DDB40000}"/>
    <cellStyle name="v 2 3 8" xfId="46285" xr:uid="{00000000-0005-0000-0000-0000DEB40000}"/>
    <cellStyle name="v 2 3 8 2" xfId="46286" xr:uid="{00000000-0005-0000-0000-0000DFB40000}"/>
    <cellStyle name="v 2 3 8 2 2" xfId="46287" xr:uid="{00000000-0005-0000-0000-0000E0B40000}"/>
    <cellStyle name="v 2 3 8 2 2 2" xfId="46288" xr:uid="{00000000-0005-0000-0000-0000E1B40000}"/>
    <cellStyle name="v 2 3 8 2 2 3" xfId="46289" xr:uid="{00000000-0005-0000-0000-0000E2B40000}"/>
    <cellStyle name="v 2 3 8 2 2 4" xfId="46290" xr:uid="{00000000-0005-0000-0000-0000E3B40000}"/>
    <cellStyle name="v 2 3 8 2 3" xfId="46291" xr:uid="{00000000-0005-0000-0000-0000E4B40000}"/>
    <cellStyle name="v 2 3 8 2 4" xfId="46292" xr:uid="{00000000-0005-0000-0000-0000E5B40000}"/>
    <cellStyle name="v 2 3 8 2 5" xfId="46293" xr:uid="{00000000-0005-0000-0000-0000E6B40000}"/>
    <cellStyle name="v 2 3 8 2 6" xfId="46294" xr:uid="{00000000-0005-0000-0000-0000E7B40000}"/>
    <cellStyle name="v 2 3 8 3" xfId="46295" xr:uid="{00000000-0005-0000-0000-0000E8B40000}"/>
    <cellStyle name="v 2 3 8 3 2" xfId="46296" xr:uid="{00000000-0005-0000-0000-0000E9B40000}"/>
    <cellStyle name="v 2 3 8 3 2 2" xfId="46297" xr:uid="{00000000-0005-0000-0000-0000EAB40000}"/>
    <cellStyle name="v 2 3 8 3 2 3" xfId="46298" xr:uid="{00000000-0005-0000-0000-0000EBB40000}"/>
    <cellStyle name="v 2 3 8 3 2 4" xfId="46299" xr:uid="{00000000-0005-0000-0000-0000ECB40000}"/>
    <cellStyle name="v 2 3 8 3 3" xfId="46300" xr:uid="{00000000-0005-0000-0000-0000EDB40000}"/>
    <cellStyle name="v 2 3 8 3 4" xfId="46301" xr:uid="{00000000-0005-0000-0000-0000EEB40000}"/>
    <cellStyle name="v 2 3 8 3 5" xfId="46302" xr:uid="{00000000-0005-0000-0000-0000EFB40000}"/>
    <cellStyle name="v 2 3 8 3 6" xfId="46303" xr:uid="{00000000-0005-0000-0000-0000F0B40000}"/>
    <cellStyle name="v 2 3 8 4" xfId="46304" xr:uid="{00000000-0005-0000-0000-0000F1B40000}"/>
    <cellStyle name="v 2 3 8 4 2" xfId="46305" xr:uid="{00000000-0005-0000-0000-0000F2B40000}"/>
    <cellStyle name="v 2 3 8 5" xfId="46306" xr:uid="{00000000-0005-0000-0000-0000F3B40000}"/>
    <cellStyle name="v 2 3 8 5 2" xfId="46307" xr:uid="{00000000-0005-0000-0000-0000F4B40000}"/>
    <cellStyle name="v 2 3 8 5 3" xfId="46308" xr:uid="{00000000-0005-0000-0000-0000F5B40000}"/>
    <cellStyle name="v 2 3 8 5 4" xfId="46309" xr:uid="{00000000-0005-0000-0000-0000F6B40000}"/>
    <cellStyle name="v 2 3 8 6" xfId="46310" xr:uid="{00000000-0005-0000-0000-0000F7B40000}"/>
    <cellStyle name="v 2 3 8 7" xfId="46311" xr:uid="{00000000-0005-0000-0000-0000F8B40000}"/>
    <cellStyle name="v 2 3 8 8" xfId="46312" xr:uid="{00000000-0005-0000-0000-0000F9B40000}"/>
    <cellStyle name="v 2 3 9" xfId="46313" xr:uid="{00000000-0005-0000-0000-0000FAB40000}"/>
    <cellStyle name="v 2 3 9 2" xfId="46314" xr:uid="{00000000-0005-0000-0000-0000FBB40000}"/>
    <cellStyle name="v 2 3 9 3" xfId="46315" xr:uid="{00000000-0005-0000-0000-0000FCB40000}"/>
    <cellStyle name="v 2 3 9 4" xfId="46316" xr:uid="{00000000-0005-0000-0000-0000FDB40000}"/>
    <cellStyle name="v 2 3 9 5" xfId="46317" xr:uid="{00000000-0005-0000-0000-0000FEB40000}"/>
    <cellStyle name="v 2 4" xfId="46318" xr:uid="{00000000-0005-0000-0000-0000FFB40000}"/>
    <cellStyle name="v 2 4 10" xfId="46319" xr:uid="{00000000-0005-0000-0000-000000B50000}"/>
    <cellStyle name="v 2 4 10 2" xfId="46320" xr:uid="{00000000-0005-0000-0000-000001B50000}"/>
    <cellStyle name="v 2 4 10 2 2" xfId="46321" xr:uid="{00000000-0005-0000-0000-000002B50000}"/>
    <cellStyle name="v 2 4 10 2 3" xfId="46322" xr:uid="{00000000-0005-0000-0000-000003B50000}"/>
    <cellStyle name="v 2 4 10 2 4" xfId="46323" xr:uid="{00000000-0005-0000-0000-000004B50000}"/>
    <cellStyle name="v 2 4 10 2 5" xfId="46324" xr:uid="{00000000-0005-0000-0000-000005B50000}"/>
    <cellStyle name="v 2 4 10 2 6" xfId="46325" xr:uid="{00000000-0005-0000-0000-000006B50000}"/>
    <cellStyle name="v 2 4 10 3" xfId="46326" xr:uid="{00000000-0005-0000-0000-000007B50000}"/>
    <cellStyle name="v 2 4 10 3 2" xfId="46327" xr:uid="{00000000-0005-0000-0000-000008B50000}"/>
    <cellStyle name="v 2 4 10 3 3" xfId="46328" xr:uid="{00000000-0005-0000-0000-000009B50000}"/>
    <cellStyle name="v 2 4 10 3 4" xfId="46329" xr:uid="{00000000-0005-0000-0000-00000AB50000}"/>
    <cellStyle name="v 2 4 10 3 5" xfId="46330" xr:uid="{00000000-0005-0000-0000-00000BB50000}"/>
    <cellStyle name="v 2 4 10 3 6" xfId="46331" xr:uid="{00000000-0005-0000-0000-00000CB50000}"/>
    <cellStyle name="v 2 4 10 4" xfId="46332" xr:uid="{00000000-0005-0000-0000-00000DB50000}"/>
    <cellStyle name="v 2 4 10 4 2" xfId="46333" xr:uid="{00000000-0005-0000-0000-00000EB50000}"/>
    <cellStyle name="v 2 4 10 5" xfId="46334" xr:uid="{00000000-0005-0000-0000-00000FB50000}"/>
    <cellStyle name="v 2 4 10 6" xfId="46335" xr:uid="{00000000-0005-0000-0000-000010B50000}"/>
    <cellStyle name="v 2 4 10 7" xfId="46336" xr:uid="{00000000-0005-0000-0000-000011B50000}"/>
    <cellStyle name="v 2 4 10 8" xfId="46337" xr:uid="{00000000-0005-0000-0000-000012B50000}"/>
    <cellStyle name="v 2 4 11" xfId="46338" xr:uid="{00000000-0005-0000-0000-000013B50000}"/>
    <cellStyle name="v 2 4 11 2" xfId="46339" xr:uid="{00000000-0005-0000-0000-000014B50000}"/>
    <cellStyle name="v 2 4 11 3" xfId="46340" xr:uid="{00000000-0005-0000-0000-000015B50000}"/>
    <cellStyle name="v 2 4 11 4" xfId="46341" xr:uid="{00000000-0005-0000-0000-000016B50000}"/>
    <cellStyle name="v 2 4 11 5" xfId="46342" xr:uid="{00000000-0005-0000-0000-000017B50000}"/>
    <cellStyle name="v 2 4 11 6" xfId="46343" xr:uid="{00000000-0005-0000-0000-000018B50000}"/>
    <cellStyle name="v 2 4 12" xfId="46344" xr:uid="{00000000-0005-0000-0000-000019B50000}"/>
    <cellStyle name="v 2 4 12 2" xfId="46345" xr:uid="{00000000-0005-0000-0000-00001AB50000}"/>
    <cellStyle name="v 2 4 12 3" xfId="46346" xr:uid="{00000000-0005-0000-0000-00001BB50000}"/>
    <cellStyle name="v 2 4 12 4" xfId="46347" xr:uid="{00000000-0005-0000-0000-00001CB50000}"/>
    <cellStyle name="v 2 4 12 5" xfId="46348" xr:uid="{00000000-0005-0000-0000-00001DB50000}"/>
    <cellStyle name="v 2 4 12 6" xfId="46349" xr:uid="{00000000-0005-0000-0000-00001EB50000}"/>
    <cellStyle name="v 2 4 13" xfId="46350" xr:uid="{00000000-0005-0000-0000-00001FB50000}"/>
    <cellStyle name="v 2 4 13 2" xfId="46351" xr:uid="{00000000-0005-0000-0000-000020B50000}"/>
    <cellStyle name="v 2 4 13 2 2" xfId="46352" xr:uid="{00000000-0005-0000-0000-000021B50000}"/>
    <cellStyle name="v 2 4 13 2 3" xfId="46353" xr:uid="{00000000-0005-0000-0000-000022B50000}"/>
    <cellStyle name="v 2 4 13 2 4" xfId="46354" xr:uid="{00000000-0005-0000-0000-000023B50000}"/>
    <cellStyle name="v 2 4 13 3" xfId="46355" xr:uid="{00000000-0005-0000-0000-000024B50000}"/>
    <cellStyle name="v 2 4 14" xfId="46356" xr:uid="{00000000-0005-0000-0000-000025B50000}"/>
    <cellStyle name="v 2 4 15" xfId="46357" xr:uid="{00000000-0005-0000-0000-000026B50000}"/>
    <cellStyle name="v 2 4 16" xfId="46358" xr:uid="{00000000-0005-0000-0000-000027B50000}"/>
    <cellStyle name="v 2 4 17" xfId="46359" xr:uid="{00000000-0005-0000-0000-000028B50000}"/>
    <cellStyle name="v 2 4 18" xfId="46360" xr:uid="{00000000-0005-0000-0000-000029B50000}"/>
    <cellStyle name="v 2 4 19" xfId="46361" xr:uid="{00000000-0005-0000-0000-00002AB50000}"/>
    <cellStyle name="v 2 4 2" xfId="46362" xr:uid="{00000000-0005-0000-0000-00002BB50000}"/>
    <cellStyle name="v 2 4 2 10" xfId="46363" xr:uid="{00000000-0005-0000-0000-00002CB50000}"/>
    <cellStyle name="v 2 4 2 2" xfId="46364" xr:uid="{00000000-0005-0000-0000-00002DB50000}"/>
    <cellStyle name="v 2 4 2 2 2" xfId="46365" xr:uid="{00000000-0005-0000-0000-00002EB50000}"/>
    <cellStyle name="v 2 4 2 2 2 2" xfId="46366" xr:uid="{00000000-0005-0000-0000-00002FB50000}"/>
    <cellStyle name="v 2 4 2 2 2 2 2" xfId="46367" xr:uid="{00000000-0005-0000-0000-000030B50000}"/>
    <cellStyle name="v 2 4 2 2 2 3" xfId="46368" xr:uid="{00000000-0005-0000-0000-000031B50000}"/>
    <cellStyle name="v 2 4 2 2 2 3 2" xfId="46369" xr:uid="{00000000-0005-0000-0000-000032B50000}"/>
    <cellStyle name="v 2 4 2 2 2 4" xfId="46370" xr:uid="{00000000-0005-0000-0000-000033B50000}"/>
    <cellStyle name="v 2 4 2 2 2 4 2" xfId="46371" xr:uid="{00000000-0005-0000-0000-000034B50000}"/>
    <cellStyle name="v 2 4 2 2 2 5" xfId="46372" xr:uid="{00000000-0005-0000-0000-000035B50000}"/>
    <cellStyle name="v 2 4 2 2 2 6" xfId="46373" xr:uid="{00000000-0005-0000-0000-000036B50000}"/>
    <cellStyle name="v 2 4 2 2 3" xfId="46374" xr:uid="{00000000-0005-0000-0000-000037B50000}"/>
    <cellStyle name="v 2 4 2 2 3 2" xfId="46375" xr:uid="{00000000-0005-0000-0000-000038B50000}"/>
    <cellStyle name="v 2 4 2 2 4" xfId="46376" xr:uid="{00000000-0005-0000-0000-000039B50000}"/>
    <cellStyle name="v 2 4 2 2 4 2" xfId="46377" xr:uid="{00000000-0005-0000-0000-00003AB50000}"/>
    <cellStyle name="v 2 4 2 2 5" xfId="46378" xr:uid="{00000000-0005-0000-0000-00003BB50000}"/>
    <cellStyle name="v 2 4 2 2 6" xfId="46379" xr:uid="{00000000-0005-0000-0000-00003CB50000}"/>
    <cellStyle name="v 2 4 2 3" xfId="46380" xr:uid="{00000000-0005-0000-0000-00003DB50000}"/>
    <cellStyle name="v 2 4 2 3 2" xfId="46381" xr:uid="{00000000-0005-0000-0000-00003EB50000}"/>
    <cellStyle name="v 2 4 2 3 2 2" xfId="46382" xr:uid="{00000000-0005-0000-0000-00003FB50000}"/>
    <cellStyle name="v 2 4 2 3 3" xfId="46383" xr:uid="{00000000-0005-0000-0000-000040B50000}"/>
    <cellStyle name="v 2 4 2 3 3 2" xfId="46384" xr:uid="{00000000-0005-0000-0000-000041B50000}"/>
    <cellStyle name="v 2 4 2 3 4" xfId="46385" xr:uid="{00000000-0005-0000-0000-000042B50000}"/>
    <cellStyle name="v 2 4 2 3 4 2" xfId="46386" xr:uid="{00000000-0005-0000-0000-000043B50000}"/>
    <cellStyle name="v 2 4 2 3 5" xfId="46387" xr:uid="{00000000-0005-0000-0000-000044B50000}"/>
    <cellStyle name="v 2 4 2 3 6" xfId="46388" xr:uid="{00000000-0005-0000-0000-000045B50000}"/>
    <cellStyle name="v 2 4 2 4" xfId="46389" xr:uid="{00000000-0005-0000-0000-000046B50000}"/>
    <cellStyle name="v 2 4 2 4 2" xfId="46390" xr:uid="{00000000-0005-0000-0000-000047B50000}"/>
    <cellStyle name="v 2 4 2 4 3" xfId="46391" xr:uid="{00000000-0005-0000-0000-000048B50000}"/>
    <cellStyle name="v 2 4 2 4 4" xfId="46392" xr:uid="{00000000-0005-0000-0000-000049B50000}"/>
    <cellStyle name="v 2 4 2 4 5" xfId="46393" xr:uid="{00000000-0005-0000-0000-00004AB50000}"/>
    <cellStyle name="v 2 4 2 5" xfId="46394" xr:uid="{00000000-0005-0000-0000-00004BB50000}"/>
    <cellStyle name="v 2 4 2 5 2" xfId="46395" xr:uid="{00000000-0005-0000-0000-00004CB50000}"/>
    <cellStyle name="v 2 4 2 5 3" xfId="46396" xr:uid="{00000000-0005-0000-0000-00004DB50000}"/>
    <cellStyle name="v 2 4 2 5 4" xfId="46397" xr:uid="{00000000-0005-0000-0000-00004EB50000}"/>
    <cellStyle name="v 2 4 2 5 5" xfId="46398" xr:uid="{00000000-0005-0000-0000-00004FB50000}"/>
    <cellStyle name="v 2 4 2 6" xfId="46399" xr:uid="{00000000-0005-0000-0000-000050B50000}"/>
    <cellStyle name="v 2 4 2 6 2" xfId="46400" xr:uid="{00000000-0005-0000-0000-000051B50000}"/>
    <cellStyle name="v 2 4 2 6 3" xfId="46401" xr:uid="{00000000-0005-0000-0000-000052B50000}"/>
    <cellStyle name="v 2 4 2 6 4" xfId="46402" xr:uid="{00000000-0005-0000-0000-000053B50000}"/>
    <cellStyle name="v 2 4 2 7" xfId="46403" xr:uid="{00000000-0005-0000-0000-000054B50000}"/>
    <cellStyle name="v 2 4 2 7 2" xfId="46404" xr:uid="{00000000-0005-0000-0000-000055B50000}"/>
    <cellStyle name="v 2 4 2 8" xfId="46405" xr:uid="{00000000-0005-0000-0000-000056B50000}"/>
    <cellStyle name="v 2 4 2 8 2" xfId="46406" xr:uid="{00000000-0005-0000-0000-000057B50000}"/>
    <cellStyle name="v 2 4 2 9" xfId="46407" xr:uid="{00000000-0005-0000-0000-000058B50000}"/>
    <cellStyle name="v 2 4 20" xfId="46408" xr:uid="{00000000-0005-0000-0000-000059B50000}"/>
    <cellStyle name="v 2 4 3" xfId="46409" xr:uid="{00000000-0005-0000-0000-00005AB50000}"/>
    <cellStyle name="v 2 4 3 2" xfId="46410" xr:uid="{00000000-0005-0000-0000-00005BB50000}"/>
    <cellStyle name="v 2 4 3 2 2" xfId="46411" xr:uid="{00000000-0005-0000-0000-00005CB50000}"/>
    <cellStyle name="v 2 4 3 2 2 2" xfId="46412" xr:uid="{00000000-0005-0000-0000-00005DB50000}"/>
    <cellStyle name="v 2 4 3 2 3" xfId="46413" xr:uid="{00000000-0005-0000-0000-00005EB50000}"/>
    <cellStyle name="v 2 4 3 2 3 2" xfId="46414" xr:uid="{00000000-0005-0000-0000-00005FB50000}"/>
    <cellStyle name="v 2 4 3 2 4" xfId="46415" xr:uid="{00000000-0005-0000-0000-000060B50000}"/>
    <cellStyle name="v 2 4 3 2 4 2" xfId="46416" xr:uid="{00000000-0005-0000-0000-000061B50000}"/>
    <cellStyle name="v 2 4 3 2 5" xfId="46417" xr:uid="{00000000-0005-0000-0000-000062B50000}"/>
    <cellStyle name="v 2 4 3 2 6" xfId="46418" xr:uid="{00000000-0005-0000-0000-000063B50000}"/>
    <cellStyle name="v 2 4 3 3" xfId="46419" xr:uid="{00000000-0005-0000-0000-000064B50000}"/>
    <cellStyle name="v 2 4 3 3 2" xfId="46420" xr:uid="{00000000-0005-0000-0000-000065B50000}"/>
    <cellStyle name="v 2 4 3 3 2 2" xfId="46421" xr:uid="{00000000-0005-0000-0000-000066B50000}"/>
    <cellStyle name="v 2 4 3 3 3" xfId="46422" xr:uid="{00000000-0005-0000-0000-000067B50000}"/>
    <cellStyle name="v 2 4 3 3 4" xfId="46423" xr:uid="{00000000-0005-0000-0000-000068B50000}"/>
    <cellStyle name="v 2 4 3 3 5" xfId="46424" xr:uid="{00000000-0005-0000-0000-000069B50000}"/>
    <cellStyle name="v 2 4 3 3 6" xfId="46425" xr:uid="{00000000-0005-0000-0000-00006AB50000}"/>
    <cellStyle name="v 2 4 3 4" xfId="46426" xr:uid="{00000000-0005-0000-0000-00006BB50000}"/>
    <cellStyle name="v 2 4 3 4 2" xfId="46427" xr:uid="{00000000-0005-0000-0000-00006CB50000}"/>
    <cellStyle name="v 2 4 3 5" xfId="46428" xr:uid="{00000000-0005-0000-0000-00006DB50000}"/>
    <cellStyle name="v 2 4 3 6" xfId="46429" xr:uid="{00000000-0005-0000-0000-00006EB50000}"/>
    <cellStyle name="v 2 4 3 7" xfId="46430" xr:uid="{00000000-0005-0000-0000-00006FB50000}"/>
    <cellStyle name="v 2 4 3 8" xfId="46431" xr:uid="{00000000-0005-0000-0000-000070B50000}"/>
    <cellStyle name="v 2 4 4" xfId="46432" xr:uid="{00000000-0005-0000-0000-000071B50000}"/>
    <cellStyle name="v 2 4 4 2" xfId="46433" xr:uid="{00000000-0005-0000-0000-000072B50000}"/>
    <cellStyle name="v 2 4 4 2 2" xfId="46434" xr:uid="{00000000-0005-0000-0000-000073B50000}"/>
    <cellStyle name="v 2 4 4 2 2 2" xfId="46435" xr:uid="{00000000-0005-0000-0000-000074B50000}"/>
    <cellStyle name="v 2 4 4 2 3" xfId="46436" xr:uid="{00000000-0005-0000-0000-000075B50000}"/>
    <cellStyle name="v 2 4 4 2 4" xfId="46437" xr:uid="{00000000-0005-0000-0000-000076B50000}"/>
    <cellStyle name="v 2 4 4 2 5" xfId="46438" xr:uid="{00000000-0005-0000-0000-000077B50000}"/>
    <cellStyle name="v 2 4 4 2 6" xfId="46439" xr:uid="{00000000-0005-0000-0000-000078B50000}"/>
    <cellStyle name="v 2 4 4 3" xfId="46440" xr:uid="{00000000-0005-0000-0000-000079B50000}"/>
    <cellStyle name="v 2 4 4 3 2" xfId="46441" xr:uid="{00000000-0005-0000-0000-00007AB50000}"/>
    <cellStyle name="v 2 4 4 3 2 2" xfId="46442" xr:uid="{00000000-0005-0000-0000-00007BB50000}"/>
    <cellStyle name="v 2 4 4 3 3" xfId="46443" xr:uid="{00000000-0005-0000-0000-00007CB50000}"/>
    <cellStyle name="v 2 4 4 3 4" xfId="46444" xr:uid="{00000000-0005-0000-0000-00007DB50000}"/>
    <cellStyle name="v 2 4 4 3 5" xfId="46445" xr:uid="{00000000-0005-0000-0000-00007EB50000}"/>
    <cellStyle name="v 2 4 4 3 6" xfId="46446" xr:uid="{00000000-0005-0000-0000-00007FB50000}"/>
    <cellStyle name="v 2 4 4 4" xfId="46447" xr:uid="{00000000-0005-0000-0000-000080B50000}"/>
    <cellStyle name="v 2 4 4 4 2" xfId="46448" xr:uid="{00000000-0005-0000-0000-000081B50000}"/>
    <cellStyle name="v 2 4 4 5" xfId="46449" xr:uid="{00000000-0005-0000-0000-000082B50000}"/>
    <cellStyle name="v 2 4 4 6" xfId="46450" xr:uid="{00000000-0005-0000-0000-000083B50000}"/>
    <cellStyle name="v 2 4 4 7" xfId="46451" xr:uid="{00000000-0005-0000-0000-000084B50000}"/>
    <cellStyle name="v 2 4 4 8" xfId="46452" xr:uid="{00000000-0005-0000-0000-000085B50000}"/>
    <cellStyle name="v 2 4 5" xfId="46453" xr:uid="{00000000-0005-0000-0000-000086B50000}"/>
    <cellStyle name="v 2 4 5 2" xfId="46454" xr:uid="{00000000-0005-0000-0000-000087B50000}"/>
    <cellStyle name="v 2 4 5 2 2" xfId="46455" xr:uid="{00000000-0005-0000-0000-000088B50000}"/>
    <cellStyle name="v 2 4 5 2 3" xfId="46456" xr:uid="{00000000-0005-0000-0000-000089B50000}"/>
    <cellStyle name="v 2 4 5 2 4" xfId="46457" xr:uid="{00000000-0005-0000-0000-00008AB50000}"/>
    <cellStyle name="v 2 4 5 2 5" xfId="46458" xr:uid="{00000000-0005-0000-0000-00008BB50000}"/>
    <cellStyle name="v 2 4 5 2 6" xfId="46459" xr:uid="{00000000-0005-0000-0000-00008CB50000}"/>
    <cellStyle name="v 2 4 5 3" xfId="46460" xr:uid="{00000000-0005-0000-0000-00008DB50000}"/>
    <cellStyle name="v 2 4 5 3 2" xfId="46461" xr:uid="{00000000-0005-0000-0000-00008EB50000}"/>
    <cellStyle name="v 2 4 5 3 3" xfId="46462" xr:uid="{00000000-0005-0000-0000-00008FB50000}"/>
    <cellStyle name="v 2 4 5 3 4" xfId="46463" xr:uid="{00000000-0005-0000-0000-000090B50000}"/>
    <cellStyle name="v 2 4 5 3 5" xfId="46464" xr:uid="{00000000-0005-0000-0000-000091B50000}"/>
    <cellStyle name="v 2 4 5 3 6" xfId="46465" xr:uid="{00000000-0005-0000-0000-000092B50000}"/>
    <cellStyle name="v 2 4 5 4" xfId="46466" xr:uid="{00000000-0005-0000-0000-000093B50000}"/>
    <cellStyle name="v 2 4 5 4 2" xfId="46467" xr:uid="{00000000-0005-0000-0000-000094B50000}"/>
    <cellStyle name="v 2 4 5 5" xfId="46468" xr:uid="{00000000-0005-0000-0000-000095B50000}"/>
    <cellStyle name="v 2 4 5 6" xfId="46469" xr:uid="{00000000-0005-0000-0000-000096B50000}"/>
    <cellStyle name="v 2 4 5 7" xfId="46470" xr:uid="{00000000-0005-0000-0000-000097B50000}"/>
    <cellStyle name="v 2 4 5 8" xfId="46471" xr:uid="{00000000-0005-0000-0000-000098B50000}"/>
    <cellStyle name="v 2 4 6" xfId="46472" xr:uid="{00000000-0005-0000-0000-000099B50000}"/>
    <cellStyle name="v 2 4 6 2" xfId="46473" xr:uid="{00000000-0005-0000-0000-00009AB50000}"/>
    <cellStyle name="v 2 4 6 2 2" xfId="46474" xr:uid="{00000000-0005-0000-0000-00009BB50000}"/>
    <cellStyle name="v 2 4 6 2 3" xfId="46475" xr:uid="{00000000-0005-0000-0000-00009CB50000}"/>
    <cellStyle name="v 2 4 6 2 4" xfId="46476" xr:uid="{00000000-0005-0000-0000-00009DB50000}"/>
    <cellStyle name="v 2 4 6 2 5" xfId="46477" xr:uid="{00000000-0005-0000-0000-00009EB50000}"/>
    <cellStyle name="v 2 4 6 2 6" xfId="46478" xr:uid="{00000000-0005-0000-0000-00009FB50000}"/>
    <cellStyle name="v 2 4 6 3" xfId="46479" xr:uid="{00000000-0005-0000-0000-0000A0B50000}"/>
    <cellStyle name="v 2 4 6 3 2" xfId="46480" xr:uid="{00000000-0005-0000-0000-0000A1B50000}"/>
    <cellStyle name="v 2 4 6 3 3" xfId="46481" xr:uid="{00000000-0005-0000-0000-0000A2B50000}"/>
    <cellStyle name="v 2 4 6 3 4" xfId="46482" xr:uid="{00000000-0005-0000-0000-0000A3B50000}"/>
    <cellStyle name="v 2 4 6 3 5" xfId="46483" xr:uid="{00000000-0005-0000-0000-0000A4B50000}"/>
    <cellStyle name="v 2 4 6 3 6" xfId="46484" xr:uid="{00000000-0005-0000-0000-0000A5B50000}"/>
    <cellStyle name="v 2 4 6 4" xfId="46485" xr:uid="{00000000-0005-0000-0000-0000A6B50000}"/>
    <cellStyle name="v 2 4 6 4 2" xfId="46486" xr:uid="{00000000-0005-0000-0000-0000A7B50000}"/>
    <cellStyle name="v 2 4 6 5" xfId="46487" xr:uid="{00000000-0005-0000-0000-0000A8B50000}"/>
    <cellStyle name="v 2 4 6 6" xfId="46488" xr:uid="{00000000-0005-0000-0000-0000A9B50000}"/>
    <cellStyle name="v 2 4 6 7" xfId="46489" xr:uid="{00000000-0005-0000-0000-0000AAB50000}"/>
    <cellStyle name="v 2 4 6 8" xfId="46490" xr:uid="{00000000-0005-0000-0000-0000ABB50000}"/>
    <cellStyle name="v 2 4 7" xfId="46491" xr:uid="{00000000-0005-0000-0000-0000ACB50000}"/>
    <cellStyle name="v 2 4 7 2" xfId="46492" xr:uid="{00000000-0005-0000-0000-0000ADB50000}"/>
    <cellStyle name="v 2 4 7 2 2" xfId="46493" xr:uid="{00000000-0005-0000-0000-0000AEB50000}"/>
    <cellStyle name="v 2 4 7 2 3" xfId="46494" xr:uid="{00000000-0005-0000-0000-0000AFB50000}"/>
    <cellStyle name="v 2 4 7 2 4" xfId="46495" xr:uid="{00000000-0005-0000-0000-0000B0B50000}"/>
    <cellStyle name="v 2 4 7 2 5" xfId="46496" xr:uid="{00000000-0005-0000-0000-0000B1B50000}"/>
    <cellStyle name="v 2 4 7 2 6" xfId="46497" xr:uid="{00000000-0005-0000-0000-0000B2B50000}"/>
    <cellStyle name="v 2 4 7 3" xfId="46498" xr:uid="{00000000-0005-0000-0000-0000B3B50000}"/>
    <cellStyle name="v 2 4 7 3 2" xfId="46499" xr:uid="{00000000-0005-0000-0000-0000B4B50000}"/>
    <cellStyle name="v 2 4 7 3 3" xfId="46500" xr:uid="{00000000-0005-0000-0000-0000B5B50000}"/>
    <cellStyle name="v 2 4 7 3 4" xfId="46501" xr:uid="{00000000-0005-0000-0000-0000B6B50000}"/>
    <cellStyle name="v 2 4 7 3 5" xfId="46502" xr:uid="{00000000-0005-0000-0000-0000B7B50000}"/>
    <cellStyle name="v 2 4 7 3 6" xfId="46503" xr:uid="{00000000-0005-0000-0000-0000B8B50000}"/>
    <cellStyle name="v 2 4 7 4" xfId="46504" xr:uid="{00000000-0005-0000-0000-0000B9B50000}"/>
    <cellStyle name="v 2 4 7 4 2" xfId="46505" xr:uid="{00000000-0005-0000-0000-0000BAB50000}"/>
    <cellStyle name="v 2 4 7 5" xfId="46506" xr:uid="{00000000-0005-0000-0000-0000BBB50000}"/>
    <cellStyle name="v 2 4 7 6" xfId="46507" xr:uid="{00000000-0005-0000-0000-0000BCB50000}"/>
    <cellStyle name="v 2 4 7 7" xfId="46508" xr:uid="{00000000-0005-0000-0000-0000BDB50000}"/>
    <cellStyle name="v 2 4 7 8" xfId="46509" xr:uid="{00000000-0005-0000-0000-0000BEB50000}"/>
    <cellStyle name="v 2 4 8" xfId="46510" xr:uid="{00000000-0005-0000-0000-0000BFB50000}"/>
    <cellStyle name="v 2 4 8 2" xfId="46511" xr:uid="{00000000-0005-0000-0000-0000C0B50000}"/>
    <cellStyle name="v 2 4 8 2 2" xfId="46512" xr:uid="{00000000-0005-0000-0000-0000C1B50000}"/>
    <cellStyle name="v 2 4 8 2 3" xfId="46513" xr:uid="{00000000-0005-0000-0000-0000C2B50000}"/>
    <cellStyle name="v 2 4 8 2 4" xfId="46514" xr:uid="{00000000-0005-0000-0000-0000C3B50000}"/>
    <cellStyle name="v 2 4 8 2 5" xfId="46515" xr:uid="{00000000-0005-0000-0000-0000C4B50000}"/>
    <cellStyle name="v 2 4 8 2 6" xfId="46516" xr:uid="{00000000-0005-0000-0000-0000C5B50000}"/>
    <cellStyle name="v 2 4 8 3" xfId="46517" xr:uid="{00000000-0005-0000-0000-0000C6B50000}"/>
    <cellStyle name="v 2 4 8 3 2" xfId="46518" xr:uid="{00000000-0005-0000-0000-0000C7B50000}"/>
    <cellStyle name="v 2 4 8 3 3" xfId="46519" xr:uid="{00000000-0005-0000-0000-0000C8B50000}"/>
    <cellStyle name="v 2 4 8 3 4" xfId="46520" xr:uid="{00000000-0005-0000-0000-0000C9B50000}"/>
    <cellStyle name="v 2 4 8 3 5" xfId="46521" xr:uid="{00000000-0005-0000-0000-0000CAB50000}"/>
    <cellStyle name="v 2 4 8 3 6" xfId="46522" xr:uid="{00000000-0005-0000-0000-0000CBB50000}"/>
    <cellStyle name="v 2 4 8 4" xfId="46523" xr:uid="{00000000-0005-0000-0000-0000CCB50000}"/>
    <cellStyle name="v 2 4 8 4 2" xfId="46524" xr:uid="{00000000-0005-0000-0000-0000CDB50000}"/>
    <cellStyle name="v 2 4 8 5" xfId="46525" xr:uid="{00000000-0005-0000-0000-0000CEB50000}"/>
    <cellStyle name="v 2 4 8 6" xfId="46526" xr:uid="{00000000-0005-0000-0000-0000CFB50000}"/>
    <cellStyle name="v 2 4 8 7" xfId="46527" xr:uid="{00000000-0005-0000-0000-0000D0B50000}"/>
    <cellStyle name="v 2 4 8 8" xfId="46528" xr:uid="{00000000-0005-0000-0000-0000D1B50000}"/>
    <cellStyle name="v 2 4 9" xfId="46529" xr:uid="{00000000-0005-0000-0000-0000D2B50000}"/>
    <cellStyle name="v 2 4 9 2" xfId="46530" xr:uid="{00000000-0005-0000-0000-0000D3B50000}"/>
    <cellStyle name="v 2 4 9 2 2" xfId="46531" xr:uid="{00000000-0005-0000-0000-0000D4B50000}"/>
    <cellStyle name="v 2 4 9 2 3" xfId="46532" xr:uid="{00000000-0005-0000-0000-0000D5B50000}"/>
    <cellStyle name="v 2 4 9 2 4" xfId="46533" xr:uid="{00000000-0005-0000-0000-0000D6B50000}"/>
    <cellStyle name="v 2 4 9 2 5" xfId="46534" xr:uid="{00000000-0005-0000-0000-0000D7B50000}"/>
    <cellStyle name="v 2 4 9 2 6" xfId="46535" xr:uid="{00000000-0005-0000-0000-0000D8B50000}"/>
    <cellStyle name="v 2 4 9 3" xfId="46536" xr:uid="{00000000-0005-0000-0000-0000D9B50000}"/>
    <cellStyle name="v 2 4 9 3 2" xfId="46537" xr:uid="{00000000-0005-0000-0000-0000DAB50000}"/>
    <cellStyle name="v 2 4 9 3 3" xfId="46538" xr:uid="{00000000-0005-0000-0000-0000DBB50000}"/>
    <cellStyle name="v 2 4 9 3 4" xfId="46539" xr:uid="{00000000-0005-0000-0000-0000DCB50000}"/>
    <cellStyle name="v 2 4 9 3 5" xfId="46540" xr:uid="{00000000-0005-0000-0000-0000DDB50000}"/>
    <cellStyle name="v 2 4 9 3 6" xfId="46541" xr:uid="{00000000-0005-0000-0000-0000DEB50000}"/>
    <cellStyle name="v 2 4 9 4" xfId="46542" xr:uid="{00000000-0005-0000-0000-0000DFB50000}"/>
    <cellStyle name="v 2 4 9 4 2" xfId="46543" xr:uid="{00000000-0005-0000-0000-0000E0B50000}"/>
    <cellStyle name="v 2 4 9 5" xfId="46544" xr:uid="{00000000-0005-0000-0000-0000E1B50000}"/>
    <cellStyle name="v 2 4 9 6" xfId="46545" xr:uid="{00000000-0005-0000-0000-0000E2B50000}"/>
    <cellStyle name="v 2 4 9 7" xfId="46546" xr:uid="{00000000-0005-0000-0000-0000E3B50000}"/>
    <cellStyle name="v 2 4 9 8" xfId="46547" xr:uid="{00000000-0005-0000-0000-0000E4B50000}"/>
    <cellStyle name="v 2 5" xfId="46548" xr:uid="{00000000-0005-0000-0000-0000E5B50000}"/>
    <cellStyle name="v 2 5 10" xfId="46549" xr:uid="{00000000-0005-0000-0000-0000E6B50000}"/>
    <cellStyle name="v 2 5 11" xfId="46550" xr:uid="{00000000-0005-0000-0000-0000E7B50000}"/>
    <cellStyle name="v 2 5 12" xfId="46551" xr:uid="{00000000-0005-0000-0000-0000E8B50000}"/>
    <cellStyle name="v 2 5 13" xfId="46552" xr:uid="{00000000-0005-0000-0000-0000E9B50000}"/>
    <cellStyle name="v 2 5 14" xfId="46553" xr:uid="{00000000-0005-0000-0000-0000EAB50000}"/>
    <cellStyle name="v 2 5 2" xfId="46554" xr:uid="{00000000-0005-0000-0000-0000EBB50000}"/>
    <cellStyle name="v 2 5 2 2" xfId="46555" xr:uid="{00000000-0005-0000-0000-0000ECB50000}"/>
    <cellStyle name="v 2 5 2 2 2" xfId="46556" xr:uid="{00000000-0005-0000-0000-0000EDB50000}"/>
    <cellStyle name="v 2 5 2 2 2 2" xfId="46557" xr:uid="{00000000-0005-0000-0000-0000EEB50000}"/>
    <cellStyle name="v 2 5 2 2 2 2 2" xfId="46558" xr:uid="{00000000-0005-0000-0000-0000EFB50000}"/>
    <cellStyle name="v 2 5 2 2 2 3" xfId="46559" xr:uid="{00000000-0005-0000-0000-0000F0B50000}"/>
    <cellStyle name="v 2 5 2 2 2 4" xfId="46560" xr:uid="{00000000-0005-0000-0000-0000F1B50000}"/>
    <cellStyle name="v 2 5 2 2 2 5" xfId="46561" xr:uid="{00000000-0005-0000-0000-0000F2B50000}"/>
    <cellStyle name="v 2 5 2 2 3" xfId="46562" xr:uid="{00000000-0005-0000-0000-0000F3B50000}"/>
    <cellStyle name="v 2 5 2 2 3 2" xfId="46563" xr:uid="{00000000-0005-0000-0000-0000F4B50000}"/>
    <cellStyle name="v 2 5 2 2 4" xfId="46564" xr:uid="{00000000-0005-0000-0000-0000F5B50000}"/>
    <cellStyle name="v 2 5 2 2 4 2" xfId="46565" xr:uid="{00000000-0005-0000-0000-0000F6B50000}"/>
    <cellStyle name="v 2 5 2 2 5" xfId="46566" xr:uid="{00000000-0005-0000-0000-0000F7B50000}"/>
    <cellStyle name="v 2 5 2 2 5 2" xfId="46567" xr:uid="{00000000-0005-0000-0000-0000F8B50000}"/>
    <cellStyle name="v 2 5 2 2 6" xfId="46568" xr:uid="{00000000-0005-0000-0000-0000F9B50000}"/>
    <cellStyle name="v 2 5 2 2 7" xfId="46569" xr:uid="{00000000-0005-0000-0000-0000FAB50000}"/>
    <cellStyle name="v 2 5 2 3" xfId="46570" xr:uid="{00000000-0005-0000-0000-0000FBB50000}"/>
    <cellStyle name="v 2 5 2 3 2" xfId="46571" xr:uid="{00000000-0005-0000-0000-0000FCB50000}"/>
    <cellStyle name="v 2 5 2 3 2 2" xfId="46572" xr:uid="{00000000-0005-0000-0000-0000FDB50000}"/>
    <cellStyle name="v 2 5 2 3 2 2 2" xfId="46573" xr:uid="{00000000-0005-0000-0000-0000FEB50000}"/>
    <cellStyle name="v 2 5 2 3 2 3" xfId="46574" xr:uid="{00000000-0005-0000-0000-0000FFB50000}"/>
    <cellStyle name="v 2 5 2 3 2 4" xfId="46575" xr:uid="{00000000-0005-0000-0000-000000B60000}"/>
    <cellStyle name="v 2 5 2 3 2 5" xfId="46576" xr:uid="{00000000-0005-0000-0000-000001B60000}"/>
    <cellStyle name="v 2 5 2 3 3" xfId="46577" xr:uid="{00000000-0005-0000-0000-000002B60000}"/>
    <cellStyle name="v 2 5 2 3 3 2" xfId="46578" xr:uid="{00000000-0005-0000-0000-000003B60000}"/>
    <cellStyle name="v 2 5 2 3 3 3" xfId="46579" xr:uid="{00000000-0005-0000-0000-000004B60000}"/>
    <cellStyle name="v 2 5 2 3 3 4" xfId="46580" xr:uid="{00000000-0005-0000-0000-000005B60000}"/>
    <cellStyle name="v 2 5 2 3 3 5" xfId="46581" xr:uid="{00000000-0005-0000-0000-000006B60000}"/>
    <cellStyle name="v 2 5 2 3 4" xfId="46582" xr:uid="{00000000-0005-0000-0000-000007B60000}"/>
    <cellStyle name="v 2 5 2 3 4 2" xfId="46583" xr:uid="{00000000-0005-0000-0000-000008B60000}"/>
    <cellStyle name="v 2 5 2 3 5" xfId="46584" xr:uid="{00000000-0005-0000-0000-000009B60000}"/>
    <cellStyle name="v 2 5 2 3 5 2" xfId="46585" xr:uid="{00000000-0005-0000-0000-00000AB60000}"/>
    <cellStyle name="v 2 5 2 3 6" xfId="46586" xr:uid="{00000000-0005-0000-0000-00000BB60000}"/>
    <cellStyle name="v 2 5 2 3 7" xfId="46587" xr:uid="{00000000-0005-0000-0000-00000CB60000}"/>
    <cellStyle name="v 2 5 2 3 8" xfId="46588" xr:uid="{00000000-0005-0000-0000-00000DB60000}"/>
    <cellStyle name="v 2 5 2 4" xfId="46589" xr:uid="{00000000-0005-0000-0000-00000EB60000}"/>
    <cellStyle name="v 2 5 2 4 2" xfId="46590" xr:uid="{00000000-0005-0000-0000-00000FB60000}"/>
    <cellStyle name="v 2 5 2 4 2 2" xfId="46591" xr:uid="{00000000-0005-0000-0000-000010B60000}"/>
    <cellStyle name="v 2 5 2 4 3" xfId="46592" xr:uid="{00000000-0005-0000-0000-000011B60000}"/>
    <cellStyle name="v 2 5 2 4 3 2" xfId="46593" xr:uid="{00000000-0005-0000-0000-000012B60000}"/>
    <cellStyle name="v 2 5 2 4 3 3" xfId="46594" xr:uid="{00000000-0005-0000-0000-000013B60000}"/>
    <cellStyle name="v 2 5 2 4 3 4" xfId="46595" xr:uid="{00000000-0005-0000-0000-000014B60000}"/>
    <cellStyle name="v 2 5 2 4 4" xfId="46596" xr:uid="{00000000-0005-0000-0000-000015B60000}"/>
    <cellStyle name="v 2 5 2 4 5" xfId="46597" xr:uid="{00000000-0005-0000-0000-000016B60000}"/>
    <cellStyle name="v 2 5 2 5" xfId="46598" xr:uid="{00000000-0005-0000-0000-000017B60000}"/>
    <cellStyle name="v 2 5 2 5 2" xfId="46599" xr:uid="{00000000-0005-0000-0000-000018B60000}"/>
    <cellStyle name="v 2 5 2 6" xfId="46600" xr:uid="{00000000-0005-0000-0000-000019B60000}"/>
    <cellStyle name="v 2 5 2 7" xfId="46601" xr:uid="{00000000-0005-0000-0000-00001AB60000}"/>
    <cellStyle name="v 2 5 2 8" xfId="46602" xr:uid="{00000000-0005-0000-0000-00001BB60000}"/>
    <cellStyle name="v 2 5 2 9" xfId="46603" xr:uid="{00000000-0005-0000-0000-00001CB60000}"/>
    <cellStyle name="v 2 5 3" xfId="46604" xr:uid="{00000000-0005-0000-0000-00001DB60000}"/>
    <cellStyle name="v 2 5 3 10" xfId="46605" xr:uid="{00000000-0005-0000-0000-00001EB60000}"/>
    <cellStyle name="v 2 5 3 2" xfId="46606" xr:uid="{00000000-0005-0000-0000-00001FB60000}"/>
    <cellStyle name="v 2 5 3 2 2" xfId="46607" xr:uid="{00000000-0005-0000-0000-000020B60000}"/>
    <cellStyle name="v 2 5 3 2 2 2" xfId="46608" xr:uid="{00000000-0005-0000-0000-000021B60000}"/>
    <cellStyle name="v 2 5 3 2 3" xfId="46609" xr:uid="{00000000-0005-0000-0000-000022B60000}"/>
    <cellStyle name="v 2 5 3 2 3 2" xfId="46610" xr:uid="{00000000-0005-0000-0000-000023B60000}"/>
    <cellStyle name="v 2 5 3 2 4" xfId="46611" xr:uid="{00000000-0005-0000-0000-000024B60000}"/>
    <cellStyle name="v 2 5 3 2 4 2" xfId="46612" xr:uid="{00000000-0005-0000-0000-000025B60000}"/>
    <cellStyle name="v 2 5 3 2 5" xfId="46613" xr:uid="{00000000-0005-0000-0000-000026B60000}"/>
    <cellStyle name="v 2 5 3 2 5 2" xfId="46614" xr:uid="{00000000-0005-0000-0000-000027B60000}"/>
    <cellStyle name="v 2 5 3 2 5 3" xfId="46615" xr:uid="{00000000-0005-0000-0000-000028B60000}"/>
    <cellStyle name="v 2 5 3 2 5 4" xfId="46616" xr:uid="{00000000-0005-0000-0000-000029B60000}"/>
    <cellStyle name="v 2 5 3 2 6" xfId="46617" xr:uid="{00000000-0005-0000-0000-00002AB60000}"/>
    <cellStyle name="v 2 5 3 3" xfId="46618" xr:uid="{00000000-0005-0000-0000-00002BB60000}"/>
    <cellStyle name="v 2 5 3 3 2" xfId="46619" xr:uid="{00000000-0005-0000-0000-00002CB60000}"/>
    <cellStyle name="v 2 5 3 3 2 2" xfId="46620" xr:uid="{00000000-0005-0000-0000-00002DB60000}"/>
    <cellStyle name="v 2 5 3 3 3" xfId="46621" xr:uid="{00000000-0005-0000-0000-00002EB60000}"/>
    <cellStyle name="v 2 5 3 3 3 2" xfId="46622" xr:uid="{00000000-0005-0000-0000-00002FB60000}"/>
    <cellStyle name="v 2 5 3 3 3 3" xfId="46623" xr:uid="{00000000-0005-0000-0000-000030B60000}"/>
    <cellStyle name="v 2 5 3 3 3 4" xfId="46624" xr:uid="{00000000-0005-0000-0000-000031B60000}"/>
    <cellStyle name="v 2 5 3 3 4" xfId="46625" xr:uid="{00000000-0005-0000-0000-000032B60000}"/>
    <cellStyle name="v 2 5 3 3 5" xfId="46626" xr:uid="{00000000-0005-0000-0000-000033B60000}"/>
    <cellStyle name="v 2 5 3 4" xfId="46627" xr:uid="{00000000-0005-0000-0000-000034B60000}"/>
    <cellStyle name="v 2 5 3 4 2" xfId="46628" xr:uid="{00000000-0005-0000-0000-000035B60000}"/>
    <cellStyle name="v 2 5 3 4 3" xfId="46629" xr:uid="{00000000-0005-0000-0000-000036B60000}"/>
    <cellStyle name="v 2 5 3 4 4" xfId="46630" xr:uid="{00000000-0005-0000-0000-000037B60000}"/>
    <cellStyle name="v 2 5 3 4 5" xfId="46631" xr:uid="{00000000-0005-0000-0000-000038B60000}"/>
    <cellStyle name="v 2 5 3 5" xfId="46632" xr:uid="{00000000-0005-0000-0000-000039B60000}"/>
    <cellStyle name="v 2 5 3 5 2" xfId="46633" xr:uid="{00000000-0005-0000-0000-00003AB60000}"/>
    <cellStyle name="v 2 5 3 6" xfId="46634" xr:uid="{00000000-0005-0000-0000-00003BB60000}"/>
    <cellStyle name="v 2 5 3 6 2" xfId="46635" xr:uid="{00000000-0005-0000-0000-00003CB60000}"/>
    <cellStyle name="v 2 5 3 7" xfId="46636" xr:uid="{00000000-0005-0000-0000-00003DB60000}"/>
    <cellStyle name="v 2 5 3 7 2" xfId="46637" xr:uid="{00000000-0005-0000-0000-00003EB60000}"/>
    <cellStyle name="v 2 5 3 7 3" xfId="46638" xr:uid="{00000000-0005-0000-0000-00003FB60000}"/>
    <cellStyle name="v 2 5 3 7 4" xfId="46639" xr:uid="{00000000-0005-0000-0000-000040B60000}"/>
    <cellStyle name="v 2 5 3 8" xfId="46640" xr:uid="{00000000-0005-0000-0000-000041B60000}"/>
    <cellStyle name="v 2 5 3 8 2" xfId="46641" xr:uid="{00000000-0005-0000-0000-000042B60000}"/>
    <cellStyle name="v 2 5 3 9" xfId="46642" xr:uid="{00000000-0005-0000-0000-000043B60000}"/>
    <cellStyle name="v 2 5 4" xfId="46643" xr:uid="{00000000-0005-0000-0000-000044B60000}"/>
    <cellStyle name="v 2 5 4 2" xfId="46644" xr:uid="{00000000-0005-0000-0000-000045B60000}"/>
    <cellStyle name="v 2 5 4 2 2" xfId="46645" xr:uid="{00000000-0005-0000-0000-000046B60000}"/>
    <cellStyle name="v 2 5 4 2 2 2" xfId="46646" xr:uid="{00000000-0005-0000-0000-000047B60000}"/>
    <cellStyle name="v 2 5 4 2 2 3" xfId="46647" xr:uid="{00000000-0005-0000-0000-000048B60000}"/>
    <cellStyle name="v 2 5 4 2 2 4" xfId="46648" xr:uid="{00000000-0005-0000-0000-000049B60000}"/>
    <cellStyle name="v 2 5 4 2 2 5" xfId="46649" xr:uid="{00000000-0005-0000-0000-00004AB60000}"/>
    <cellStyle name="v 2 5 4 2 3" xfId="46650" xr:uid="{00000000-0005-0000-0000-00004BB60000}"/>
    <cellStyle name="v 2 5 4 2 3 2" xfId="46651" xr:uid="{00000000-0005-0000-0000-00004CB60000}"/>
    <cellStyle name="v 2 5 4 2 4" xfId="46652" xr:uid="{00000000-0005-0000-0000-00004DB60000}"/>
    <cellStyle name="v 2 5 4 2 4 2" xfId="46653" xr:uid="{00000000-0005-0000-0000-00004EB60000}"/>
    <cellStyle name="v 2 5 4 2 4 3" xfId="46654" xr:uid="{00000000-0005-0000-0000-00004FB60000}"/>
    <cellStyle name="v 2 5 4 2 4 4" xfId="46655" xr:uid="{00000000-0005-0000-0000-000050B60000}"/>
    <cellStyle name="v 2 5 4 2 5" xfId="46656" xr:uid="{00000000-0005-0000-0000-000051B60000}"/>
    <cellStyle name="v 2 5 4 2 6" xfId="46657" xr:uid="{00000000-0005-0000-0000-000052B60000}"/>
    <cellStyle name="v 2 5 4 2 7" xfId="46658" xr:uid="{00000000-0005-0000-0000-000053B60000}"/>
    <cellStyle name="v 2 5 4 3" xfId="46659" xr:uid="{00000000-0005-0000-0000-000054B60000}"/>
    <cellStyle name="v 2 5 4 3 2" xfId="46660" xr:uid="{00000000-0005-0000-0000-000055B60000}"/>
    <cellStyle name="v 2 5 4 3 2 2" xfId="46661" xr:uid="{00000000-0005-0000-0000-000056B60000}"/>
    <cellStyle name="v 2 5 4 3 3" xfId="46662" xr:uid="{00000000-0005-0000-0000-000057B60000}"/>
    <cellStyle name="v 2 5 4 3 3 2" xfId="46663" xr:uid="{00000000-0005-0000-0000-000058B60000}"/>
    <cellStyle name="v 2 5 4 3 3 3" xfId="46664" xr:uid="{00000000-0005-0000-0000-000059B60000}"/>
    <cellStyle name="v 2 5 4 3 3 4" xfId="46665" xr:uid="{00000000-0005-0000-0000-00005AB60000}"/>
    <cellStyle name="v 2 5 4 3 4" xfId="46666" xr:uid="{00000000-0005-0000-0000-00005BB60000}"/>
    <cellStyle name="v 2 5 4 3 5" xfId="46667" xr:uid="{00000000-0005-0000-0000-00005CB60000}"/>
    <cellStyle name="v 2 5 4 3 6" xfId="46668" xr:uid="{00000000-0005-0000-0000-00005DB60000}"/>
    <cellStyle name="v 2 5 4 4" xfId="46669" xr:uid="{00000000-0005-0000-0000-00005EB60000}"/>
    <cellStyle name="v 2 5 4 4 2" xfId="46670" xr:uid="{00000000-0005-0000-0000-00005FB60000}"/>
    <cellStyle name="v 2 5 4 4 3" xfId="46671" xr:uid="{00000000-0005-0000-0000-000060B60000}"/>
    <cellStyle name="v 2 5 4 4 4" xfId="46672" xr:uid="{00000000-0005-0000-0000-000061B60000}"/>
    <cellStyle name="v 2 5 4 4 5" xfId="46673" xr:uid="{00000000-0005-0000-0000-000062B60000}"/>
    <cellStyle name="v 2 5 4 5" xfId="46674" xr:uid="{00000000-0005-0000-0000-000063B60000}"/>
    <cellStyle name="v 2 5 4 5 2" xfId="46675" xr:uid="{00000000-0005-0000-0000-000064B60000}"/>
    <cellStyle name="v 2 5 4 5 3" xfId="46676" xr:uid="{00000000-0005-0000-0000-000065B60000}"/>
    <cellStyle name="v 2 5 4 5 4" xfId="46677" xr:uid="{00000000-0005-0000-0000-000066B60000}"/>
    <cellStyle name="v 2 5 4 6" xfId="46678" xr:uid="{00000000-0005-0000-0000-000067B60000}"/>
    <cellStyle name="v 2 5 4 6 2" xfId="46679" xr:uid="{00000000-0005-0000-0000-000068B60000}"/>
    <cellStyle name="v 2 5 4 7" xfId="46680" xr:uid="{00000000-0005-0000-0000-000069B60000}"/>
    <cellStyle name="v 2 5 4 8" xfId="46681" xr:uid="{00000000-0005-0000-0000-00006AB60000}"/>
    <cellStyle name="v 2 5 4 9" xfId="46682" xr:uid="{00000000-0005-0000-0000-00006BB60000}"/>
    <cellStyle name="v 2 5 5" xfId="46683" xr:uid="{00000000-0005-0000-0000-00006CB60000}"/>
    <cellStyle name="v 2 5 5 2" xfId="46684" xr:uid="{00000000-0005-0000-0000-00006DB60000}"/>
    <cellStyle name="v 2 5 5 2 2" xfId="46685" xr:uid="{00000000-0005-0000-0000-00006EB60000}"/>
    <cellStyle name="v 2 5 5 2 2 2" xfId="46686" xr:uid="{00000000-0005-0000-0000-00006FB60000}"/>
    <cellStyle name="v 2 5 5 2 2 3" xfId="46687" xr:uid="{00000000-0005-0000-0000-000070B60000}"/>
    <cellStyle name="v 2 5 5 2 2 4" xfId="46688" xr:uid="{00000000-0005-0000-0000-000071B60000}"/>
    <cellStyle name="v 2 5 5 2 3" xfId="46689" xr:uid="{00000000-0005-0000-0000-000072B60000}"/>
    <cellStyle name="v 2 5 5 2 4" xfId="46690" xr:uid="{00000000-0005-0000-0000-000073B60000}"/>
    <cellStyle name="v 2 5 5 2 5" xfId="46691" xr:uid="{00000000-0005-0000-0000-000074B60000}"/>
    <cellStyle name="v 2 5 5 2 6" xfId="46692" xr:uid="{00000000-0005-0000-0000-000075B60000}"/>
    <cellStyle name="v 2 5 5 3" xfId="46693" xr:uid="{00000000-0005-0000-0000-000076B60000}"/>
    <cellStyle name="v 2 5 5 3 2" xfId="46694" xr:uid="{00000000-0005-0000-0000-000077B60000}"/>
    <cellStyle name="v 2 5 5 3 2 2" xfId="46695" xr:uid="{00000000-0005-0000-0000-000078B60000}"/>
    <cellStyle name="v 2 5 5 3 2 3" xfId="46696" xr:uid="{00000000-0005-0000-0000-000079B60000}"/>
    <cellStyle name="v 2 5 5 3 2 4" xfId="46697" xr:uid="{00000000-0005-0000-0000-00007AB60000}"/>
    <cellStyle name="v 2 5 5 3 3" xfId="46698" xr:uid="{00000000-0005-0000-0000-00007BB60000}"/>
    <cellStyle name="v 2 5 5 3 4" xfId="46699" xr:uid="{00000000-0005-0000-0000-00007CB60000}"/>
    <cellStyle name="v 2 5 5 3 5" xfId="46700" xr:uid="{00000000-0005-0000-0000-00007DB60000}"/>
    <cellStyle name="v 2 5 5 3 6" xfId="46701" xr:uid="{00000000-0005-0000-0000-00007EB60000}"/>
    <cellStyle name="v 2 5 5 4" xfId="46702" xr:uid="{00000000-0005-0000-0000-00007FB60000}"/>
    <cellStyle name="v 2 5 5 4 2" xfId="46703" xr:uid="{00000000-0005-0000-0000-000080B60000}"/>
    <cellStyle name="v 2 5 5 4 3" xfId="46704" xr:uid="{00000000-0005-0000-0000-000081B60000}"/>
    <cellStyle name="v 2 5 5 4 4" xfId="46705" xr:uid="{00000000-0005-0000-0000-000082B60000}"/>
    <cellStyle name="v 2 5 5 4 5" xfId="46706" xr:uid="{00000000-0005-0000-0000-000083B60000}"/>
    <cellStyle name="v 2 5 5 5" xfId="46707" xr:uid="{00000000-0005-0000-0000-000084B60000}"/>
    <cellStyle name="v 2 5 5 5 2" xfId="46708" xr:uid="{00000000-0005-0000-0000-000085B60000}"/>
    <cellStyle name="v 2 5 5 5 3" xfId="46709" xr:uid="{00000000-0005-0000-0000-000086B60000}"/>
    <cellStyle name="v 2 5 5 5 4" xfId="46710" xr:uid="{00000000-0005-0000-0000-000087B60000}"/>
    <cellStyle name="v 2 5 5 6" xfId="46711" xr:uid="{00000000-0005-0000-0000-000088B60000}"/>
    <cellStyle name="v 2 5 5 7" xfId="46712" xr:uid="{00000000-0005-0000-0000-000089B60000}"/>
    <cellStyle name="v 2 5 5 8" xfId="46713" xr:uid="{00000000-0005-0000-0000-00008AB60000}"/>
    <cellStyle name="v 2 5 5 9" xfId="46714" xr:uid="{00000000-0005-0000-0000-00008BB60000}"/>
    <cellStyle name="v 2 5 6" xfId="46715" xr:uid="{00000000-0005-0000-0000-00008CB60000}"/>
    <cellStyle name="v 2 5 6 2" xfId="46716" xr:uid="{00000000-0005-0000-0000-00008DB60000}"/>
    <cellStyle name="v 2 5 6 2 2" xfId="46717" xr:uid="{00000000-0005-0000-0000-00008EB60000}"/>
    <cellStyle name="v 2 5 6 2 2 2" xfId="46718" xr:uid="{00000000-0005-0000-0000-00008FB60000}"/>
    <cellStyle name="v 2 5 6 2 2 3" xfId="46719" xr:uid="{00000000-0005-0000-0000-000090B60000}"/>
    <cellStyle name="v 2 5 6 2 2 4" xfId="46720" xr:uid="{00000000-0005-0000-0000-000091B60000}"/>
    <cellStyle name="v 2 5 6 2 3" xfId="46721" xr:uid="{00000000-0005-0000-0000-000092B60000}"/>
    <cellStyle name="v 2 5 6 2 4" xfId="46722" xr:uid="{00000000-0005-0000-0000-000093B60000}"/>
    <cellStyle name="v 2 5 6 2 5" xfId="46723" xr:uid="{00000000-0005-0000-0000-000094B60000}"/>
    <cellStyle name="v 2 5 6 2 6" xfId="46724" xr:uid="{00000000-0005-0000-0000-000095B60000}"/>
    <cellStyle name="v 2 5 6 3" xfId="46725" xr:uid="{00000000-0005-0000-0000-000096B60000}"/>
    <cellStyle name="v 2 5 6 3 2" xfId="46726" xr:uid="{00000000-0005-0000-0000-000097B60000}"/>
    <cellStyle name="v 2 5 6 3 2 2" xfId="46727" xr:uid="{00000000-0005-0000-0000-000098B60000}"/>
    <cellStyle name="v 2 5 6 3 2 3" xfId="46728" xr:uid="{00000000-0005-0000-0000-000099B60000}"/>
    <cellStyle name="v 2 5 6 3 2 4" xfId="46729" xr:uid="{00000000-0005-0000-0000-00009AB60000}"/>
    <cellStyle name="v 2 5 6 3 3" xfId="46730" xr:uid="{00000000-0005-0000-0000-00009BB60000}"/>
    <cellStyle name="v 2 5 6 3 4" xfId="46731" xr:uid="{00000000-0005-0000-0000-00009CB60000}"/>
    <cellStyle name="v 2 5 6 3 5" xfId="46732" xr:uid="{00000000-0005-0000-0000-00009DB60000}"/>
    <cellStyle name="v 2 5 6 3 6" xfId="46733" xr:uid="{00000000-0005-0000-0000-00009EB60000}"/>
    <cellStyle name="v 2 5 6 4" xfId="46734" xr:uid="{00000000-0005-0000-0000-00009FB60000}"/>
    <cellStyle name="v 2 5 6 4 2" xfId="46735" xr:uid="{00000000-0005-0000-0000-0000A0B60000}"/>
    <cellStyle name="v 2 5 6 4 3" xfId="46736" xr:uid="{00000000-0005-0000-0000-0000A1B60000}"/>
    <cellStyle name="v 2 5 6 4 4" xfId="46737" xr:uid="{00000000-0005-0000-0000-0000A2B60000}"/>
    <cellStyle name="v 2 5 6 5" xfId="46738" xr:uid="{00000000-0005-0000-0000-0000A3B60000}"/>
    <cellStyle name="v 2 5 6 6" xfId="46739" xr:uid="{00000000-0005-0000-0000-0000A4B60000}"/>
    <cellStyle name="v 2 5 6 7" xfId="46740" xr:uid="{00000000-0005-0000-0000-0000A5B60000}"/>
    <cellStyle name="v 2 5 6 8" xfId="46741" xr:uid="{00000000-0005-0000-0000-0000A6B60000}"/>
    <cellStyle name="v 2 5 7" xfId="46742" xr:uid="{00000000-0005-0000-0000-0000A7B60000}"/>
    <cellStyle name="v 2 5 7 2" xfId="46743" xr:uid="{00000000-0005-0000-0000-0000A8B60000}"/>
    <cellStyle name="v 2 5 7 2 2" xfId="46744" xr:uid="{00000000-0005-0000-0000-0000A9B60000}"/>
    <cellStyle name="v 2 5 7 2 2 2" xfId="46745" xr:uid="{00000000-0005-0000-0000-0000AAB60000}"/>
    <cellStyle name="v 2 5 7 2 2 3" xfId="46746" xr:uid="{00000000-0005-0000-0000-0000ABB60000}"/>
    <cellStyle name="v 2 5 7 2 2 4" xfId="46747" xr:uid="{00000000-0005-0000-0000-0000ACB60000}"/>
    <cellStyle name="v 2 5 7 2 3" xfId="46748" xr:uid="{00000000-0005-0000-0000-0000ADB60000}"/>
    <cellStyle name="v 2 5 7 2 4" xfId="46749" xr:uid="{00000000-0005-0000-0000-0000AEB60000}"/>
    <cellStyle name="v 2 5 7 2 5" xfId="46750" xr:uid="{00000000-0005-0000-0000-0000AFB60000}"/>
    <cellStyle name="v 2 5 7 2 6" xfId="46751" xr:uid="{00000000-0005-0000-0000-0000B0B60000}"/>
    <cellStyle name="v 2 5 7 3" xfId="46752" xr:uid="{00000000-0005-0000-0000-0000B1B60000}"/>
    <cellStyle name="v 2 5 7 3 2" xfId="46753" xr:uid="{00000000-0005-0000-0000-0000B2B60000}"/>
    <cellStyle name="v 2 5 7 3 2 2" xfId="46754" xr:uid="{00000000-0005-0000-0000-0000B3B60000}"/>
    <cellStyle name="v 2 5 7 3 2 3" xfId="46755" xr:uid="{00000000-0005-0000-0000-0000B4B60000}"/>
    <cellStyle name="v 2 5 7 3 2 4" xfId="46756" xr:uid="{00000000-0005-0000-0000-0000B5B60000}"/>
    <cellStyle name="v 2 5 7 3 3" xfId="46757" xr:uid="{00000000-0005-0000-0000-0000B6B60000}"/>
    <cellStyle name="v 2 5 7 3 4" xfId="46758" xr:uid="{00000000-0005-0000-0000-0000B7B60000}"/>
    <cellStyle name="v 2 5 7 3 5" xfId="46759" xr:uid="{00000000-0005-0000-0000-0000B8B60000}"/>
    <cellStyle name="v 2 5 7 3 6" xfId="46760" xr:uid="{00000000-0005-0000-0000-0000B9B60000}"/>
    <cellStyle name="v 2 5 7 4" xfId="46761" xr:uid="{00000000-0005-0000-0000-0000BAB60000}"/>
    <cellStyle name="v 2 5 7 4 2" xfId="46762" xr:uid="{00000000-0005-0000-0000-0000BBB60000}"/>
    <cellStyle name="v 2 5 7 4 3" xfId="46763" xr:uid="{00000000-0005-0000-0000-0000BCB60000}"/>
    <cellStyle name="v 2 5 7 4 4" xfId="46764" xr:uid="{00000000-0005-0000-0000-0000BDB60000}"/>
    <cellStyle name="v 2 5 7 5" xfId="46765" xr:uid="{00000000-0005-0000-0000-0000BEB60000}"/>
    <cellStyle name="v 2 5 7 6" xfId="46766" xr:uid="{00000000-0005-0000-0000-0000BFB60000}"/>
    <cellStyle name="v 2 5 7 7" xfId="46767" xr:uid="{00000000-0005-0000-0000-0000C0B60000}"/>
    <cellStyle name="v 2 5 7 8" xfId="46768" xr:uid="{00000000-0005-0000-0000-0000C1B60000}"/>
    <cellStyle name="v 2 5 8" xfId="46769" xr:uid="{00000000-0005-0000-0000-0000C2B60000}"/>
    <cellStyle name="v 2 5 8 2" xfId="46770" xr:uid="{00000000-0005-0000-0000-0000C3B60000}"/>
    <cellStyle name="v 2 5 8 2 2" xfId="46771" xr:uid="{00000000-0005-0000-0000-0000C4B60000}"/>
    <cellStyle name="v 2 5 8 2 3" xfId="46772" xr:uid="{00000000-0005-0000-0000-0000C5B60000}"/>
    <cellStyle name="v 2 5 8 2 4" xfId="46773" xr:uid="{00000000-0005-0000-0000-0000C6B60000}"/>
    <cellStyle name="v 2 5 8 3" xfId="46774" xr:uid="{00000000-0005-0000-0000-0000C7B60000}"/>
    <cellStyle name="v 2 5 8 4" xfId="46775" xr:uid="{00000000-0005-0000-0000-0000C8B60000}"/>
    <cellStyle name="v 2 5 8 5" xfId="46776" xr:uid="{00000000-0005-0000-0000-0000C9B60000}"/>
    <cellStyle name="v 2 5 8 6" xfId="46777" xr:uid="{00000000-0005-0000-0000-0000CAB60000}"/>
    <cellStyle name="v 2 5 9" xfId="46778" xr:uid="{00000000-0005-0000-0000-0000CBB60000}"/>
    <cellStyle name="v 2 5 9 2" xfId="46779" xr:uid="{00000000-0005-0000-0000-0000CCB60000}"/>
    <cellStyle name="v 2 5 9 3" xfId="46780" xr:uid="{00000000-0005-0000-0000-0000CDB60000}"/>
    <cellStyle name="v 2 5 9 4" xfId="46781" xr:uid="{00000000-0005-0000-0000-0000CEB60000}"/>
    <cellStyle name="v 2 6" xfId="46782" xr:uid="{00000000-0005-0000-0000-0000CFB60000}"/>
    <cellStyle name="v 2 6 2" xfId="46783" xr:uid="{00000000-0005-0000-0000-0000D0B60000}"/>
    <cellStyle name="v 2 6 2 2" xfId="46784" xr:uid="{00000000-0005-0000-0000-0000D1B60000}"/>
    <cellStyle name="v 2 6 2 2 2" xfId="46785" xr:uid="{00000000-0005-0000-0000-0000D2B60000}"/>
    <cellStyle name="v 2 6 2 2 3" xfId="46786" xr:uid="{00000000-0005-0000-0000-0000D3B60000}"/>
    <cellStyle name="v 2 6 2 2 4" xfId="46787" xr:uid="{00000000-0005-0000-0000-0000D4B60000}"/>
    <cellStyle name="v 2 6 2 2 5" xfId="46788" xr:uid="{00000000-0005-0000-0000-0000D5B60000}"/>
    <cellStyle name="v 2 6 2 3" xfId="46789" xr:uid="{00000000-0005-0000-0000-0000D6B60000}"/>
    <cellStyle name="v 2 6 2 4" xfId="46790" xr:uid="{00000000-0005-0000-0000-0000D7B60000}"/>
    <cellStyle name="v 2 6 2 5" xfId="46791" xr:uid="{00000000-0005-0000-0000-0000D8B60000}"/>
    <cellStyle name="v 2 6 2 6" xfId="46792" xr:uid="{00000000-0005-0000-0000-0000D9B60000}"/>
    <cellStyle name="v 2 6 2 7" xfId="46793" xr:uid="{00000000-0005-0000-0000-0000DAB60000}"/>
    <cellStyle name="v 2 6 3" xfId="46794" xr:uid="{00000000-0005-0000-0000-0000DBB60000}"/>
    <cellStyle name="v 2 6 3 2" xfId="46795" xr:uid="{00000000-0005-0000-0000-0000DCB60000}"/>
    <cellStyle name="v 2 6 3 2 2" xfId="46796" xr:uid="{00000000-0005-0000-0000-0000DDB60000}"/>
    <cellStyle name="v 2 6 3 3" xfId="46797" xr:uid="{00000000-0005-0000-0000-0000DEB60000}"/>
    <cellStyle name="v 2 6 3 4" xfId="46798" xr:uid="{00000000-0005-0000-0000-0000DFB60000}"/>
    <cellStyle name="v 2 6 3 5" xfId="46799" xr:uid="{00000000-0005-0000-0000-0000E0B60000}"/>
    <cellStyle name="v 2 6 3 6" xfId="46800" xr:uid="{00000000-0005-0000-0000-0000E1B60000}"/>
    <cellStyle name="v 2 6 4" xfId="46801" xr:uid="{00000000-0005-0000-0000-0000E2B60000}"/>
    <cellStyle name="v 2 6 4 2" xfId="46802" xr:uid="{00000000-0005-0000-0000-0000E3B60000}"/>
    <cellStyle name="v 2 6 5" xfId="46803" xr:uid="{00000000-0005-0000-0000-0000E4B60000}"/>
    <cellStyle name="v 2 6 5 2" xfId="46804" xr:uid="{00000000-0005-0000-0000-0000E5B60000}"/>
    <cellStyle name="v 2 6 6" xfId="46805" xr:uid="{00000000-0005-0000-0000-0000E6B60000}"/>
    <cellStyle name="v 2 6 6 2" xfId="46806" xr:uid="{00000000-0005-0000-0000-0000E7B60000}"/>
    <cellStyle name="v 2 6 7" xfId="46807" xr:uid="{00000000-0005-0000-0000-0000E8B60000}"/>
    <cellStyle name="v 2 6 8" xfId="46808" xr:uid="{00000000-0005-0000-0000-0000E9B60000}"/>
    <cellStyle name="v 2 6 9" xfId="46809" xr:uid="{00000000-0005-0000-0000-0000EAB60000}"/>
    <cellStyle name="v 2 7" xfId="46810" xr:uid="{00000000-0005-0000-0000-0000EBB60000}"/>
    <cellStyle name="v 2 7 2" xfId="46811" xr:uid="{00000000-0005-0000-0000-0000ECB60000}"/>
    <cellStyle name="v 2 7 2 2" xfId="46812" xr:uid="{00000000-0005-0000-0000-0000EDB60000}"/>
    <cellStyle name="v 2 7 2 2 2" xfId="46813" xr:uid="{00000000-0005-0000-0000-0000EEB60000}"/>
    <cellStyle name="v 2 7 2 2 3" xfId="46814" xr:uid="{00000000-0005-0000-0000-0000EFB60000}"/>
    <cellStyle name="v 2 7 2 2 4" xfId="46815" xr:uid="{00000000-0005-0000-0000-0000F0B60000}"/>
    <cellStyle name="v 2 7 2 2 5" xfId="46816" xr:uid="{00000000-0005-0000-0000-0000F1B60000}"/>
    <cellStyle name="v 2 7 2 3" xfId="46817" xr:uid="{00000000-0005-0000-0000-0000F2B60000}"/>
    <cellStyle name="v 2 7 2 3 2" xfId="46818" xr:uid="{00000000-0005-0000-0000-0000F3B60000}"/>
    <cellStyle name="v 2 7 2 3 3" xfId="46819" xr:uid="{00000000-0005-0000-0000-0000F4B60000}"/>
    <cellStyle name="v 2 7 2 3 4" xfId="46820" xr:uid="{00000000-0005-0000-0000-0000F5B60000}"/>
    <cellStyle name="v 2 7 2 3 5" xfId="46821" xr:uid="{00000000-0005-0000-0000-0000F6B60000}"/>
    <cellStyle name="v 2 7 2 4" xfId="46822" xr:uid="{00000000-0005-0000-0000-0000F7B60000}"/>
    <cellStyle name="v 2 7 2 5" xfId="46823" xr:uid="{00000000-0005-0000-0000-0000F8B60000}"/>
    <cellStyle name="v 2 7 2 6" xfId="46824" xr:uid="{00000000-0005-0000-0000-0000F9B60000}"/>
    <cellStyle name="v 2 7 2 7" xfId="46825" xr:uid="{00000000-0005-0000-0000-0000FAB60000}"/>
    <cellStyle name="v 2 7 3" xfId="46826" xr:uid="{00000000-0005-0000-0000-0000FBB60000}"/>
    <cellStyle name="v 2 7 3 2" xfId="46827" xr:uid="{00000000-0005-0000-0000-0000FCB60000}"/>
    <cellStyle name="v 2 7 3 3" xfId="46828" xr:uid="{00000000-0005-0000-0000-0000FDB60000}"/>
    <cellStyle name="v 2 7 4" xfId="46829" xr:uid="{00000000-0005-0000-0000-0000FEB60000}"/>
    <cellStyle name="v 2 7 4 2" xfId="46830" xr:uid="{00000000-0005-0000-0000-0000FFB60000}"/>
    <cellStyle name="v 2 7 5" xfId="46831" xr:uid="{00000000-0005-0000-0000-000000B70000}"/>
    <cellStyle name="v 2 7 5 2" xfId="46832" xr:uid="{00000000-0005-0000-0000-000001B70000}"/>
    <cellStyle name="v 2 7 5 3" xfId="46833" xr:uid="{00000000-0005-0000-0000-000002B70000}"/>
    <cellStyle name="v 2 7 5 4" xfId="46834" xr:uid="{00000000-0005-0000-0000-000003B70000}"/>
    <cellStyle name="v 2 7 6" xfId="46835" xr:uid="{00000000-0005-0000-0000-000004B70000}"/>
    <cellStyle name="v 2 7 6 2" xfId="46836" xr:uid="{00000000-0005-0000-0000-000005B70000}"/>
    <cellStyle name="v 2 7 7" xfId="46837" xr:uid="{00000000-0005-0000-0000-000006B70000}"/>
    <cellStyle name="v 2 8" xfId="46838" xr:uid="{00000000-0005-0000-0000-000007B70000}"/>
    <cellStyle name="v 2 8 2" xfId="46839" xr:uid="{00000000-0005-0000-0000-000008B70000}"/>
    <cellStyle name="v 2 8 2 2" xfId="46840" xr:uid="{00000000-0005-0000-0000-000009B70000}"/>
    <cellStyle name="v 2 8 2 3" xfId="46841" xr:uid="{00000000-0005-0000-0000-00000AB70000}"/>
    <cellStyle name="v 2 8 2 4" xfId="46842" xr:uid="{00000000-0005-0000-0000-00000BB70000}"/>
    <cellStyle name="v 2 8 2 5" xfId="46843" xr:uid="{00000000-0005-0000-0000-00000CB70000}"/>
    <cellStyle name="v 2 8 3" xfId="46844" xr:uid="{00000000-0005-0000-0000-00000DB70000}"/>
    <cellStyle name="v 2 8 3 2" xfId="46845" xr:uid="{00000000-0005-0000-0000-00000EB70000}"/>
    <cellStyle name="v 2 8 3 3" xfId="46846" xr:uid="{00000000-0005-0000-0000-00000FB70000}"/>
    <cellStyle name="v 2 8 3 4" xfId="46847" xr:uid="{00000000-0005-0000-0000-000010B70000}"/>
    <cellStyle name="v 2 8 3 5" xfId="46848" xr:uid="{00000000-0005-0000-0000-000011B70000}"/>
    <cellStyle name="v 2 8 4" xfId="46849" xr:uid="{00000000-0005-0000-0000-000012B70000}"/>
    <cellStyle name="v 2 8 5" xfId="46850" xr:uid="{00000000-0005-0000-0000-000013B70000}"/>
    <cellStyle name="v 2 8 6" xfId="46851" xr:uid="{00000000-0005-0000-0000-000014B70000}"/>
    <cellStyle name="v 2 8 7" xfId="46852" xr:uid="{00000000-0005-0000-0000-000015B70000}"/>
    <cellStyle name="v 2 9" xfId="46853" xr:uid="{00000000-0005-0000-0000-000016B70000}"/>
    <cellStyle name="v 2 9 2" xfId="46854" xr:uid="{00000000-0005-0000-0000-000017B70000}"/>
    <cellStyle name="v 2 9 3" xfId="46855" xr:uid="{00000000-0005-0000-0000-000018B70000}"/>
    <cellStyle name="v 2 9 4" xfId="46856" xr:uid="{00000000-0005-0000-0000-000019B70000}"/>
    <cellStyle name="v 2 9 5" xfId="46857" xr:uid="{00000000-0005-0000-0000-00001AB70000}"/>
    <cellStyle name="v 3" xfId="46858" xr:uid="{00000000-0005-0000-0000-00001BB70000}"/>
    <cellStyle name="v 3 10" xfId="46859" xr:uid="{00000000-0005-0000-0000-00001CB70000}"/>
    <cellStyle name="v 3 11" xfId="46860" xr:uid="{00000000-0005-0000-0000-00001DB70000}"/>
    <cellStyle name="v 3 12" xfId="46861" xr:uid="{00000000-0005-0000-0000-00001EB70000}"/>
    <cellStyle name="v 3 13" xfId="46862" xr:uid="{00000000-0005-0000-0000-00001FB70000}"/>
    <cellStyle name="v 3 2" xfId="46863" xr:uid="{00000000-0005-0000-0000-000020B70000}"/>
    <cellStyle name="v 3 2 2" xfId="46864" xr:uid="{00000000-0005-0000-0000-000021B70000}"/>
    <cellStyle name="v 3 2 2 2" xfId="46865" xr:uid="{00000000-0005-0000-0000-000022B70000}"/>
    <cellStyle name="v 3 2 2 2 2" xfId="46866" xr:uid="{00000000-0005-0000-0000-000023B70000}"/>
    <cellStyle name="v 3 2 2 2 2 2" xfId="46867" xr:uid="{00000000-0005-0000-0000-000024B70000}"/>
    <cellStyle name="v 3 2 2 2 2 3" xfId="46868" xr:uid="{00000000-0005-0000-0000-000025B70000}"/>
    <cellStyle name="v 3 2 2 2 2 4" xfId="46869" xr:uid="{00000000-0005-0000-0000-000026B70000}"/>
    <cellStyle name="v 3 2 2 2 3" xfId="46870" xr:uid="{00000000-0005-0000-0000-000027B70000}"/>
    <cellStyle name="v 3 2 2 2 4" xfId="46871" xr:uid="{00000000-0005-0000-0000-000028B70000}"/>
    <cellStyle name="v 3 2 2 2 5" xfId="46872" xr:uid="{00000000-0005-0000-0000-000029B70000}"/>
    <cellStyle name="v 3 2 2 3" xfId="46873" xr:uid="{00000000-0005-0000-0000-00002AB70000}"/>
    <cellStyle name="v 3 2 2 3 2" xfId="46874" xr:uid="{00000000-0005-0000-0000-00002BB70000}"/>
    <cellStyle name="v 3 2 2 3 3" xfId="46875" xr:uid="{00000000-0005-0000-0000-00002CB70000}"/>
    <cellStyle name="v 3 2 2 3 4" xfId="46876" xr:uid="{00000000-0005-0000-0000-00002DB70000}"/>
    <cellStyle name="v 3 2 2 3 5" xfId="46877" xr:uid="{00000000-0005-0000-0000-00002EB70000}"/>
    <cellStyle name="v 3 2 2 4" xfId="46878" xr:uid="{00000000-0005-0000-0000-00002FB70000}"/>
    <cellStyle name="v 3 2 2 4 2" xfId="46879" xr:uid="{00000000-0005-0000-0000-000030B70000}"/>
    <cellStyle name="v 3 2 2 5" xfId="46880" xr:uid="{00000000-0005-0000-0000-000031B70000}"/>
    <cellStyle name="v 3 2 2 6" xfId="46881" xr:uid="{00000000-0005-0000-0000-000032B70000}"/>
    <cellStyle name="v 3 2 2 7" xfId="46882" xr:uid="{00000000-0005-0000-0000-000033B70000}"/>
    <cellStyle name="v 3 2 2 8" xfId="46883" xr:uid="{00000000-0005-0000-0000-000034B70000}"/>
    <cellStyle name="v 3 2 3" xfId="46884" xr:uid="{00000000-0005-0000-0000-000035B70000}"/>
    <cellStyle name="v 3 2 3 2" xfId="46885" xr:uid="{00000000-0005-0000-0000-000036B70000}"/>
    <cellStyle name="v 3 2 3 2 2" xfId="46886" xr:uid="{00000000-0005-0000-0000-000037B70000}"/>
    <cellStyle name="v 3 2 3 2 2 2" xfId="46887" xr:uid="{00000000-0005-0000-0000-000038B70000}"/>
    <cellStyle name="v 3 2 3 2 3" xfId="46888" xr:uid="{00000000-0005-0000-0000-000039B70000}"/>
    <cellStyle name="v 3 2 3 2 3 2" xfId="46889" xr:uid="{00000000-0005-0000-0000-00003AB70000}"/>
    <cellStyle name="v 3 2 3 2 3 3" xfId="46890" xr:uid="{00000000-0005-0000-0000-00003BB70000}"/>
    <cellStyle name="v 3 2 3 2 3 4" xfId="46891" xr:uid="{00000000-0005-0000-0000-00003CB70000}"/>
    <cellStyle name="v 3 2 3 2 4" xfId="46892" xr:uid="{00000000-0005-0000-0000-00003DB70000}"/>
    <cellStyle name="v 3 2 3 2 5" xfId="46893" xr:uid="{00000000-0005-0000-0000-00003EB70000}"/>
    <cellStyle name="v 3 2 3 3" xfId="46894" xr:uid="{00000000-0005-0000-0000-00003FB70000}"/>
    <cellStyle name="v 3 2 3 3 2" xfId="46895" xr:uid="{00000000-0005-0000-0000-000040B70000}"/>
    <cellStyle name="v 3 2 3 3 3" xfId="46896" xr:uid="{00000000-0005-0000-0000-000041B70000}"/>
    <cellStyle name="v 3 2 3 3 4" xfId="46897" xr:uid="{00000000-0005-0000-0000-000042B70000}"/>
    <cellStyle name="v 3 2 3 3 5" xfId="46898" xr:uid="{00000000-0005-0000-0000-000043B70000}"/>
    <cellStyle name="v 3 2 3 4" xfId="46899" xr:uid="{00000000-0005-0000-0000-000044B70000}"/>
    <cellStyle name="v 3 2 3 4 2" xfId="46900" xr:uid="{00000000-0005-0000-0000-000045B70000}"/>
    <cellStyle name="v 3 2 3 5" xfId="46901" xr:uid="{00000000-0005-0000-0000-000046B70000}"/>
    <cellStyle name="v 3 2 3 5 2" xfId="46902" xr:uid="{00000000-0005-0000-0000-000047B70000}"/>
    <cellStyle name="v 3 2 3 6" xfId="46903" xr:uid="{00000000-0005-0000-0000-000048B70000}"/>
    <cellStyle name="v 3 2 3 6 2" xfId="46904" xr:uid="{00000000-0005-0000-0000-000049B70000}"/>
    <cellStyle name="v 3 2 3 6 3" xfId="46905" xr:uid="{00000000-0005-0000-0000-00004AB70000}"/>
    <cellStyle name="v 3 2 3 6 4" xfId="46906" xr:uid="{00000000-0005-0000-0000-00004BB70000}"/>
    <cellStyle name="v 3 2 3 7" xfId="46907" xr:uid="{00000000-0005-0000-0000-00004CB70000}"/>
    <cellStyle name="v 3 2 3 8" xfId="46908" xr:uid="{00000000-0005-0000-0000-00004DB70000}"/>
    <cellStyle name="v 3 2 4" xfId="46909" xr:uid="{00000000-0005-0000-0000-00004EB70000}"/>
    <cellStyle name="v 3 2 4 2" xfId="46910" xr:uid="{00000000-0005-0000-0000-00004FB70000}"/>
    <cellStyle name="v 3 2 4 3" xfId="46911" xr:uid="{00000000-0005-0000-0000-000050B70000}"/>
    <cellStyle name="v 3 2 4 4" xfId="46912" xr:uid="{00000000-0005-0000-0000-000051B70000}"/>
    <cellStyle name="v 3 2 5" xfId="46913" xr:uid="{00000000-0005-0000-0000-000052B70000}"/>
    <cellStyle name="v 3 2 6" xfId="46914" xr:uid="{00000000-0005-0000-0000-000053B70000}"/>
    <cellStyle name="v 3 3" xfId="46915" xr:uid="{00000000-0005-0000-0000-000054B70000}"/>
    <cellStyle name="v 3 3 10" xfId="46916" xr:uid="{00000000-0005-0000-0000-000055B70000}"/>
    <cellStyle name="v 3 3 2" xfId="46917" xr:uid="{00000000-0005-0000-0000-000056B70000}"/>
    <cellStyle name="v 3 3 2 2" xfId="46918" xr:uid="{00000000-0005-0000-0000-000057B70000}"/>
    <cellStyle name="v 3 3 2 2 2" xfId="46919" xr:uid="{00000000-0005-0000-0000-000058B70000}"/>
    <cellStyle name="v 3 3 2 2 2 2" xfId="46920" xr:uid="{00000000-0005-0000-0000-000059B70000}"/>
    <cellStyle name="v 3 3 2 2 3" xfId="46921" xr:uid="{00000000-0005-0000-0000-00005AB70000}"/>
    <cellStyle name="v 3 3 2 2 3 2" xfId="46922" xr:uid="{00000000-0005-0000-0000-00005BB70000}"/>
    <cellStyle name="v 3 3 2 2 3 3" xfId="46923" xr:uid="{00000000-0005-0000-0000-00005CB70000}"/>
    <cellStyle name="v 3 3 2 2 3 4" xfId="46924" xr:uid="{00000000-0005-0000-0000-00005DB70000}"/>
    <cellStyle name="v 3 3 2 2 4" xfId="46925" xr:uid="{00000000-0005-0000-0000-00005EB70000}"/>
    <cellStyle name="v 3 3 2 3" xfId="46926" xr:uid="{00000000-0005-0000-0000-00005FB70000}"/>
    <cellStyle name="v 3 3 2 3 2" xfId="46927" xr:uid="{00000000-0005-0000-0000-000060B70000}"/>
    <cellStyle name="v 3 3 2 4" xfId="46928" xr:uid="{00000000-0005-0000-0000-000061B70000}"/>
    <cellStyle name="v 3 3 2 4 2" xfId="46929" xr:uid="{00000000-0005-0000-0000-000062B70000}"/>
    <cellStyle name="v 3 3 2 5" xfId="46930" xr:uid="{00000000-0005-0000-0000-000063B70000}"/>
    <cellStyle name="v 3 3 2 5 2" xfId="46931" xr:uid="{00000000-0005-0000-0000-000064B70000}"/>
    <cellStyle name="v 3 3 2 5 3" xfId="46932" xr:uid="{00000000-0005-0000-0000-000065B70000}"/>
    <cellStyle name="v 3 3 2 5 4" xfId="46933" xr:uid="{00000000-0005-0000-0000-000066B70000}"/>
    <cellStyle name="v 3 3 2 6" xfId="46934" xr:uid="{00000000-0005-0000-0000-000067B70000}"/>
    <cellStyle name="v 3 3 2 6 2" xfId="46935" xr:uid="{00000000-0005-0000-0000-000068B70000}"/>
    <cellStyle name="v 3 3 3" xfId="46936" xr:uid="{00000000-0005-0000-0000-000069B70000}"/>
    <cellStyle name="v 3 3 3 2" xfId="46937" xr:uid="{00000000-0005-0000-0000-00006AB70000}"/>
    <cellStyle name="v 3 3 3 2 2" xfId="46938" xr:uid="{00000000-0005-0000-0000-00006BB70000}"/>
    <cellStyle name="v 3 3 3 2 3" xfId="46939" xr:uid="{00000000-0005-0000-0000-00006CB70000}"/>
    <cellStyle name="v 3 3 3 2 4" xfId="46940" xr:uid="{00000000-0005-0000-0000-00006DB70000}"/>
    <cellStyle name="v 3 3 3 2 5" xfId="46941" xr:uid="{00000000-0005-0000-0000-00006EB70000}"/>
    <cellStyle name="v 3 3 3 3" xfId="46942" xr:uid="{00000000-0005-0000-0000-00006FB70000}"/>
    <cellStyle name="v 3 3 3 4" xfId="46943" xr:uid="{00000000-0005-0000-0000-000070B70000}"/>
    <cellStyle name="v 3 3 3 5" xfId="46944" xr:uid="{00000000-0005-0000-0000-000071B70000}"/>
    <cellStyle name="v 3 3 3 6" xfId="46945" xr:uid="{00000000-0005-0000-0000-000072B70000}"/>
    <cellStyle name="v 3 3 3 7" xfId="46946" xr:uid="{00000000-0005-0000-0000-000073B70000}"/>
    <cellStyle name="v 3 3 4" xfId="46947" xr:uid="{00000000-0005-0000-0000-000074B70000}"/>
    <cellStyle name="v 3 3 4 2" xfId="46948" xr:uid="{00000000-0005-0000-0000-000075B70000}"/>
    <cellStyle name="v 3 3 4 3" xfId="46949" xr:uid="{00000000-0005-0000-0000-000076B70000}"/>
    <cellStyle name="v 3 3 4 4" xfId="46950" xr:uid="{00000000-0005-0000-0000-000077B70000}"/>
    <cellStyle name="v 3 3 5" xfId="46951" xr:uid="{00000000-0005-0000-0000-000078B70000}"/>
    <cellStyle name="v 3 3 6" xfId="46952" xr:uid="{00000000-0005-0000-0000-000079B70000}"/>
    <cellStyle name="v 3 3 7" xfId="46953" xr:uid="{00000000-0005-0000-0000-00007AB70000}"/>
    <cellStyle name="v 3 3 8" xfId="46954" xr:uid="{00000000-0005-0000-0000-00007BB70000}"/>
    <cellStyle name="v 3 3 9" xfId="46955" xr:uid="{00000000-0005-0000-0000-00007CB70000}"/>
    <cellStyle name="v 3 4" xfId="46956" xr:uid="{00000000-0005-0000-0000-00007DB70000}"/>
    <cellStyle name="v 3 4 2" xfId="46957" xr:uid="{00000000-0005-0000-0000-00007EB70000}"/>
    <cellStyle name="v 3 4 2 2" xfId="46958" xr:uid="{00000000-0005-0000-0000-00007FB70000}"/>
    <cellStyle name="v 3 4 2 2 2" xfId="46959" xr:uid="{00000000-0005-0000-0000-000080B70000}"/>
    <cellStyle name="v 3 4 2 2 2 2" xfId="46960" xr:uid="{00000000-0005-0000-0000-000081B70000}"/>
    <cellStyle name="v 3 4 2 2 3" xfId="46961" xr:uid="{00000000-0005-0000-0000-000082B70000}"/>
    <cellStyle name="v 3 4 2 2 3 2" xfId="46962" xr:uid="{00000000-0005-0000-0000-000083B70000}"/>
    <cellStyle name="v 3 4 2 2 3 3" xfId="46963" xr:uid="{00000000-0005-0000-0000-000084B70000}"/>
    <cellStyle name="v 3 4 2 2 3 4" xfId="46964" xr:uid="{00000000-0005-0000-0000-000085B70000}"/>
    <cellStyle name="v 3 4 2 2 4" xfId="46965" xr:uid="{00000000-0005-0000-0000-000086B70000}"/>
    <cellStyle name="v 3 4 2 3" xfId="46966" xr:uid="{00000000-0005-0000-0000-000087B70000}"/>
    <cellStyle name="v 3 4 2 3 2" xfId="46967" xr:uid="{00000000-0005-0000-0000-000088B70000}"/>
    <cellStyle name="v 3 4 2 4" xfId="46968" xr:uid="{00000000-0005-0000-0000-000089B70000}"/>
    <cellStyle name="v 3 4 2 4 2" xfId="46969" xr:uid="{00000000-0005-0000-0000-00008AB70000}"/>
    <cellStyle name="v 3 4 2 5" xfId="46970" xr:uid="{00000000-0005-0000-0000-00008BB70000}"/>
    <cellStyle name="v 3 4 2 5 2" xfId="46971" xr:uid="{00000000-0005-0000-0000-00008CB70000}"/>
    <cellStyle name="v 3 4 2 6" xfId="46972" xr:uid="{00000000-0005-0000-0000-00008DB70000}"/>
    <cellStyle name="v 3 4 2 6 2" xfId="46973" xr:uid="{00000000-0005-0000-0000-00008EB70000}"/>
    <cellStyle name="v 3 4 2 6 3" xfId="46974" xr:uid="{00000000-0005-0000-0000-00008FB70000}"/>
    <cellStyle name="v 3 4 2 6 4" xfId="46975" xr:uid="{00000000-0005-0000-0000-000090B70000}"/>
    <cellStyle name="v 3 4 3" xfId="46976" xr:uid="{00000000-0005-0000-0000-000091B70000}"/>
    <cellStyle name="v 3 4 3 2" xfId="46977" xr:uid="{00000000-0005-0000-0000-000092B70000}"/>
    <cellStyle name="v 3 4 3 2 2" xfId="46978" xr:uid="{00000000-0005-0000-0000-000093B70000}"/>
    <cellStyle name="v 3 4 3 2 3" xfId="46979" xr:uid="{00000000-0005-0000-0000-000094B70000}"/>
    <cellStyle name="v 3 4 3 2 4" xfId="46980" xr:uid="{00000000-0005-0000-0000-000095B70000}"/>
    <cellStyle name="v 3 4 3 3" xfId="46981" xr:uid="{00000000-0005-0000-0000-000096B70000}"/>
    <cellStyle name="v 3 4 3 4" xfId="46982" xr:uid="{00000000-0005-0000-0000-000097B70000}"/>
    <cellStyle name="v 3 4 3 5" xfId="46983" xr:uid="{00000000-0005-0000-0000-000098B70000}"/>
    <cellStyle name="v 3 4 3 6" xfId="46984" xr:uid="{00000000-0005-0000-0000-000099B70000}"/>
    <cellStyle name="v 3 4 4" xfId="46985" xr:uid="{00000000-0005-0000-0000-00009AB70000}"/>
    <cellStyle name="v 3 4 4 2" xfId="46986" xr:uid="{00000000-0005-0000-0000-00009BB70000}"/>
    <cellStyle name="v 3 4 4 3" xfId="46987" xr:uid="{00000000-0005-0000-0000-00009CB70000}"/>
    <cellStyle name="v 3 4 4 4" xfId="46988" xr:uid="{00000000-0005-0000-0000-00009DB70000}"/>
    <cellStyle name="v 3 4 4 5" xfId="46989" xr:uid="{00000000-0005-0000-0000-00009EB70000}"/>
    <cellStyle name="v 3 4 5" xfId="46990" xr:uid="{00000000-0005-0000-0000-00009FB70000}"/>
    <cellStyle name="v 3 4 6" xfId="46991" xr:uid="{00000000-0005-0000-0000-0000A0B70000}"/>
    <cellStyle name="v 3 4 7" xfId="46992" xr:uid="{00000000-0005-0000-0000-0000A1B70000}"/>
    <cellStyle name="v 3 4 8" xfId="46993" xr:uid="{00000000-0005-0000-0000-0000A2B70000}"/>
    <cellStyle name="v 3 4 9" xfId="46994" xr:uid="{00000000-0005-0000-0000-0000A3B70000}"/>
    <cellStyle name="v 3 5" xfId="46995" xr:uid="{00000000-0005-0000-0000-0000A4B70000}"/>
    <cellStyle name="v 3 5 2" xfId="46996" xr:uid="{00000000-0005-0000-0000-0000A5B70000}"/>
    <cellStyle name="v 3 5 2 2" xfId="46997" xr:uid="{00000000-0005-0000-0000-0000A6B70000}"/>
    <cellStyle name="v 3 5 2 2 2" xfId="46998" xr:uid="{00000000-0005-0000-0000-0000A7B70000}"/>
    <cellStyle name="v 3 5 2 3" xfId="46999" xr:uid="{00000000-0005-0000-0000-0000A8B70000}"/>
    <cellStyle name="v 3 5 2 3 2" xfId="47000" xr:uid="{00000000-0005-0000-0000-0000A9B70000}"/>
    <cellStyle name="v 3 5 2 3 3" xfId="47001" xr:uid="{00000000-0005-0000-0000-0000AAB70000}"/>
    <cellStyle name="v 3 5 2 3 4" xfId="47002" xr:uid="{00000000-0005-0000-0000-0000ABB70000}"/>
    <cellStyle name="v 3 5 2 4" xfId="47003" xr:uid="{00000000-0005-0000-0000-0000ACB70000}"/>
    <cellStyle name="v 3 5 2 4 2" xfId="47004" xr:uid="{00000000-0005-0000-0000-0000ADB70000}"/>
    <cellStyle name="v 3 5 2 5" xfId="47005" xr:uid="{00000000-0005-0000-0000-0000AEB70000}"/>
    <cellStyle name="v 3 5 2 5 2" xfId="47006" xr:uid="{00000000-0005-0000-0000-0000AFB70000}"/>
    <cellStyle name="v 3 5 2 5 3" xfId="47007" xr:uid="{00000000-0005-0000-0000-0000B0B70000}"/>
    <cellStyle name="v 3 5 2 5 4" xfId="47008" xr:uid="{00000000-0005-0000-0000-0000B1B70000}"/>
    <cellStyle name="v 3 5 2 6" xfId="47009" xr:uid="{00000000-0005-0000-0000-0000B2B70000}"/>
    <cellStyle name="v 3 5 3" xfId="47010" xr:uid="{00000000-0005-0000-0000-0000B3B70000}"/>
    <cellStyle name="v 3 5 3 2" xfId="47011" xr:uid="{00000000-0005-0000-0000-0000B4B70000}"/>
    <cellStyle name="v 3 5 3 2 2" xfId="47012" xr:uid="{00000000-0005-0000-0000-0000B5B70000}"/>
    <cellStyle name="v 3 5 3 2 3" xfId="47013" xr:uid="{00000000-0005-0000-0000-0000B6B70000}"/>
    <cellStyle name="v 3 5 3 2 4" xfId="47014" xr:uid="{00000000-0005-0000-0000-0000B7B70000}"/>
    <cellStyle name="v 3 5 3 3" xfId="47015" xr:uid="{00000000-0005-0000-0000-0000B8B70000}"/>
    <cellStyle name="v 3 5 3 4" xfId="47016" xr:uid="{00000000-0005-0000-0000-0000B9B70000}"/>
    <cellStyle name="v 3 5 3 5" xfId="47017" xr:uid="{00000000-0005-0000-0000-0000BAB70000}"/>
    <cellStyle name="v 3 5 3 6" xfId="47018" xr:uid="{00000000-0005-0000-0000-0000BBB70000}"/>
    <cellStyle name="v 3 5 4" xfId="47019" xr:uid="{00000000-0005-0000-0000-0000BCB70000}"/>
    <cellStyle name="v 3 5 4 2" xfId="47020" xr:uid="{00000000-0005-0000-0000-0000BDB70000}"/>
    <cellStyle name="v 3 5 5" xfId="47021" xr:uid="{00000000-0005-0000-0000-0000BEB70000}"/>
    <cellStyle name="v 3 5 5 2" xfId="47022" xr:uid="{00000000-0005-0000-0000-0000BFB70000}"/>
    <cellStyle name="v 3 5 6" xfId="47023" xr:uid="{00000000-0005-0000-0000-0000C0B70000}"/>
    <cellStyle name="v 3 5 6 2" xfId="47024" xr:uid="{00000000-0005-0000-0000-0000C1B70000}"/>
    <cellStyle name="v 3 5 6 3" xfId="47025" xr:uid="{00000000-0005-0000-0000-0000C2B70000}"/>
    <cellStyle name="v 3 5 6 4" xfId="47026" xr:uid="{00000000-0005-0000-0000-0000C3B70000}"/>
    <cellStyle name="v 3 5 7" xfId="47027" xr:uid="{00000000-0005-0000-0000-0000C4B70000}"/>
    <cellStyle name="v 3 5 8" xfId="47028" xr:uid="{00000000-0005-0000-0000-0000C5B70000}"/>
    <cellStyle name="v 3 6" xfId="47029" xr:uid="{00000000-0005-0000-0000-0000C6B70000}"/>
    <cellStyle name="v 3 6 2" xfId="47030" xr:uid="{00000000-0005-0000-0000-0000C7B70000}"/>
    <cellStyle name="v 3 6 2 2" xfId="47031" xr:uid="{00000000-0005-0000-0000-0000C8B70000}"/>
    <cellStyle name="v 3 6 2 2 2" xfId="47032" xr:uid="{00000000-0005-0000-0000-0000C9B70000}"/>
    <cellStyle name="v 3 6 2 3" xfId="47033" xr:uid="{00000000-0005-0000-0000-0000CAB70000}"/>
    <cellStyle name="v 3 6 2 3 2" xfId="47034" xr:uid="{00000000-0005-0000-0000-0000CBB70000}"/>
    <cellStyle name="v 3 6 2 3 3" xfId="47035" xr:uid="{00000000-0005-0000-0000-0000CCB70000}"/>
    <cellStyle name="v 3 6 2 3 4" xfId="47036" xr:uid="{00000000-0005-0000-0000-0000CDB70000}"/>
    <cellStyle name="v 3 6 2 4" xfId="47037" xr:uid="{00000000-0005-0000-0000-0000CEB70000}"/>
    <cellStyle name="v 3 6 2 4 2" xfId="47038" xr:uid="{00000000-0005-0000-0000-0000CFB70000}"/>
    <cellStyle name="v 3 6 2 5" xfId="47039" xr:uid="{00000000-0005-0000-0000-0000D0B70000}"/>
    <cellStyle name="v 3 6 2 5 2" xfId="47040" xr:uid="{00000000-0005-0000-0000-0000D1B70000}"/>
    <cellStyle name="v 3 6 2 5 3" xfId="47041" xr:uid="{00000000-0005-0000-0000-0000D2B70000}"/>
    <cellStyle name="v 3 6 2 5 4" xfId="47042" xr:uid="{00000000-0005-0000-0000-0000D3B70000}"/>
    <cellStyle name="v 3 6 2 6" xfId="47043" xr:uid="{00000000-0005-0000-0000-0000D4B70000}"/>
    <cellStyle name="v 3 6 3" xfId="47044" xr:uid="{00000000-0005-0000-0000-0000D5B70000}"/>
    <cellStyle name="v 3 6 3 2" xfId="47045" xr:uid="{00000000-0005-0000-0000-0000D6B70000}"/>
    <cellStyle name="v 3 6 3 2 2" xfId="47046" xr:uid="{00000000-0005-0000-0000-0000D7B70000}"/>
    <cellStyle name="v 3 6 3 2 3" xfId="47047" xr:uid="{00000000-0005-0000-0000-0000D8B70000}"/>
    <cellStyle name="v 3 6 3 2 4" xfId="47048" xr:uid="{00000000-0005-0000-0000-0000D9B70000}"/>
    <cellStyle name="v 3 6 3 3" xfId="47049" xr:uid="{00000000-0005-0000-0000-0000DAB70000}"/>
    <cellStyle name="v 3 6 3 4" xfId="47050" xr:uid="{00000000-0005-0000-0000-0000DBB70000}"/>
    <cellStyle name="v 3 6 3 5" xfId="47051" xr:uid="{00000000-0005-0000-0000-0000DCB70000}"/>
    <cellStyle name="v 3 6 3 6" xfId="47052" xr:uid="{00000000-0005-0000-0000-0000DDB70000}"/>
    <cellStyle name="v 3 6 4" xfId="47053" xr:uid="{00000000-0005-0000-0000-0000DEB70000}"/>
    <cellStyle name="v 3 6 4 2" xfId="47054" xr:uid="{00000000-0005-0000-0000-0000DFB70000}"/>
    <cellStyle name="v 3 6 5" xfId="47055" xr:uid="{00000000-0005-0000-0000-0000E0B70000}"/>
    <cellStyle name="v 3 6 5 2" xfId="47056" xr:uid="{00000000-0005-0000-0000-0000E1B70000}"/>
    <cellStyle name="v 3 6 6" xfId="47057" xr:uid="{00000000-0005-0000-0000-0000E2B70000}"/>
    <cellStyle name="v 3 6 6 2" xfId="47058" xr:uid="{00000000-0005-0000-0000-0000E3B70000}"/>
    <cellStyle name="v 3 6 6 3" xfId="47059" xr:uid="{00000000-0005-0000-0000-0000E4B70000}"/>
    <cellStyle name="v 3 6 6 4" xfId="47060" xr:uid="{00000000-0005-0000-0000-0000E5B70000}"/>
    <cellStyle name="v 3 6 7" xfId="47061" xr:uid="{00000000-0005-0000-0000-0000E6B70000}"/>
    <cellStyle name="v 3 6 8" xfId="47062" xr:uid="{00000000-0005-0000-0000-0000E7B70000}"/>
    <cellStyle name="v 3 7" xfId="47063" xr:uid="{00000000-0005-0000-0000-0000E8B70000}"/>
    <cellStyle name="v 3 7 2" xfId="47064" xr:uid="{00000000-0005-0000-0000-0000E9B70000}"/>
    <cellStyle name="v 3 7 2 2" xfId="47065" xr:uid="{00000000-0005-0000-0000-0000EAB70000}"/>
    <cellStyle name="v 3 7 2 2 2" xfId="47066" xr:uid="{00000000-0005-0000-0000-0000EBB70000}"/>
    <cellStyle name="v 3 7 2 2 3" xfId="47067" xr:uid="{00000000-0005-0000-0000-0000ECB70000}"/>
    <cellStyle name="v 3 7 2 2 4" xfId="47068" xr:uid="{00000000-0005-0000-0000-0000EDB70000}"/>
    <cellStyle name="v 3 7 2 3" xfId="47069" xr:uid="{00000000-0005-0000-0000-0000EEB70000}"/>
    <cellStyle name="v 3 7 2 4" xfId="47070" xr:uid="{00000000-0005-0000-0000-0000EFB70000}"/>
    <cellStyle name="v 3 7 2 5" xfId="47071" xr:uid="{00000000-0005-0000-0000-0000F0B70000}"/>
    <cellStyle name="v 3 7 2 6" xfId="47072" xr:uid="{00000000-0005-0000-0000-0000F1B70000}"/>
    <cellStyle name="v 3 7 3" xfId="47073" xr:uid="{00000000-0005-0000-0000-0000F2B70000}"/>
    <cellStyle name="v 3 7 3 2" xfId="47074" xr:uid="{00000000-0005-0000-0000-0000F3B70000}"/>
    <cellStyle name="v 3 7 3 2 2" xfId="47075" xr:uid="{00000000-0005-0000-0000-0000F4B70000}"/>
    <cellStyle name="v 3 7 3 2 3" xfId="47076" xr:uid="{00000000-0005-0000-0000-0000F5B70000}"/>
    <cellStyle name="v 3 7 3 2 4" xfId="47077" xr:uid="{00000000-0005-0000-0000-0000F6B70000}"/>
    <cellStyle name="v 3 7 3 3" xfId="47078" xr:uid="{00000000-0005-0000-0000-0000F7B70000}"/>
    <cellStyle name="v 3 7 3 4" xfId="47079" xr:uid="{00000000-0005-0000-0000-0000F8B70000}"/>
    <cellStyle name="v 3 7 3 5" xfId="47080" xr:uid="{00000000-0005-0000-0000-0000F9B70000}"/>
    <cellStyle name="v 3 7 3 6" xfId="47081" xr:uid="{00000000-0005-0000-0000-0000FAB70000}"/>
    <cellStyle name="v 3 7 4" xfId="47082" xr:uid="{00000000-0005-0000-0000-0000FBB70000}"/>
    <cellStyle name="v 3 7 4 2" xfId="47083" xr:uid="{00000000-0005-0000-0000-0000FCB70000}"/>
    <cellStyle name="v 3 7 4 3" xfId="47084" xr:uid="{00000000-0005-0000-0000-0000FDB70000}"/>
    <cellStyle name="v 3 7 4 4" xfId="47085" xr:uid="{00000000-0005-0000-0000-0000FEB70000}"/>
    <cellStyle name="v 3 7 5" xfId="47086" xr:uid="{00000000-0005-0000-0000-0000FFB70000}"/>
    <cellStyle name="v 3 7 6" xfId="47087" xr:uid="{00000000-0005-0000-0000-000000B80000}"/>
    <cellStyle name="v 3 7 7" xfId="47088" xr:uid="{00000000-0005-0000-0000-000001B80000}"/>
    <cellStyle name="v 3 7 8" xfId="47089" xr:uid="{00000000-0005-0000-0000-000002B80000}"/>
    <cellStyle name="v 3 8" xfId="47090" xr:uid="{00000000-0005-0000-0000-000003B80000}"/>
    <cellStyle name="v 3 8 2" xfId="47091" xr:uid="{00000000-0005-0000-0000-000004B80000}"/>
    <cellStyle name="v 3 8 2 2" xfId="47092" xr:uid="{00000000-0005-0000-0000-000005B80000}"/>
    <cellStyle name="v 3 8 2 3" xfId="47093" xr:uid="{00000000-0005-0000-0000-000006B80000}"/>
    <cellStyle name="v 3 8 2 4" xfId="47094" xr:uid="{00000000-0005-0000-0000-000007B80000}"/>
    <cellStyle name="v 3 8 3" xfId="47095" xr:uid="{00000000-0005-0000-0000-000008B80000}"/>
    <cellStyle name="v 3 8 4" xfId="47096" xr:uid="{00000000-0005-0000-0000-000009B80000}"/>
    <cellStyle name="v 3 8 5" xfId="47097" xr:uid="{00000000-0005-0000-0000-00000AB80000}"/>
    <cellStyle name="v 3 8 6" xfId="47098" xr:uid="{00000000-0005-0000-0000-00000BB80000}"/>
    <cellStyle name="v 3 9" xfId="47099" xr:uid="{00000000-0005-0000-0000-00000CB80000}"/>
    <cellStyle name="v 3 9 2" xfId="47100" xr:uid="{00000000-0005-0000-0000-00000DB80000}"/>
    <cellStyle name="v 3 9 3" xfId="47101" xr:uid="{00000000-0005-0000-0000-00000EB80000}"/>
    <cellStyle name="v 3 9 4" xfId="47102" xr:uid="{00000000-0005-0000-0000-00000FB80000}"/>
    <cellStyle name="v 3 9 5" xfId="47103" xr:uid="{00000000-0005-0000-0000-000010B80000}"/>
    <cellStyle name="v 4" xfId="47104" xr:uid="{00000000-0005-0000-0000-000011B80000}"/>
    <cellStyle name="v 4 10" xfId="47105" xr:uid="{00000000-0005-0000-0000-000012B80000}"/>
    <cellStyle name="v 4 10 2" xfId="47106" xr:uid="{00000000-0005-0000-0000-000013B80000}"/>
    <cellStyle name="v 4 10 2 2" xfId="47107" xr:uid="{00000000-0005-0000-0000-000014B80000}"/>
    <cellStyle name="v 4 10 2 3" xfId="47108" xr:uid="{00000000-0005-0000-0000-000015B80000}"/>
    <cellStyle name="v 4 10 2 4" xfId="47109" xr:uid="{00000000-0005-0000-0000-000016B80000}"/>
    <cellStyle name="v 4 10 2 5" xfId="47110" xr:uid="{00000000-0005-0000-0000-000017B80000}"/>
    <cellStyle name="v 4 10 2 6" xfId="47111" xr:uid="{00000000-0005-0000-0000-000018B80000}"/>
    <cellStyle name="v 4 10 3" xfId="47112" xr:uid="{00000000-0005-0000-0000-000019B80000}"/>
    <cellStyle name="v 4 10 3 2" xfId="47113" xr:uid="{00000000-0005-0000-0000-00001AB80000}"/>
    <cellStyle name="v 4 10 3 3" xfId="47114" xr:uid="{00000000-0005-0000-0000-00001BB80000}"/>
    <cellStyle name="v 4 10 3 4" xfId="47115" xr:uid="{00000000-0005-0000-0000-00001CB80000}"/>
    <cellStyle name="v 4 10 3 5" xfId="47116" xr:uid="{00000000-0005-0000-0000-00001DB80000}"/>
    <cellStyle name="v 4 10 3 6" xfId="47117" xr:uid="{00000000-0005-0000-0000-00001EB80000}"/>
    <cellStyle name="v 4 10 4" xfId="47118" xr:uid="{00000000-0005-0000-0000-00001FB80000}"/>
    <cellStyle name="v 4 10 5" xfId="47119" xr:uid="{00000000-0005-0000-0000-000020B80000}"/>
    <cellStyle name="v 4 10 6" xfId="47120" xr:uid="{00000000-0005-0000-0000-000021B80000}"/>
    <cellStyle name="v 4 10 7" xfId="47121" xr:uid="{00000000-0005-0000-0000-000022B80000}"/>
    <cellStyle name="v 4 10 8" xfId="47122" xr:uid="{00000000-0005-0000-0000-000023B80000}"/>
    <cellStyle name="v 4 11" xfId="47123" xr:uid="{00000000-0005-0000-0000-000024B80000}"/>
    <cellStyle name="v 4 11 2" xfId="47124" xr:uid="{00000000-0005-0000-0000-000025B80000}"/>
    <cellStyle name="v 4 11 3" xfId="47125" xr:uid="{00000000-0005-0000-0000-000026B80000}"/>
    <cellStyle name="v 4 11 4" xfId="47126" xr:uid="{00000000-0005-0000-0000-000027B80000}"/>
    <cellStyle name="v 4 11 5" xfId="47127" xr:uid="{00000000-0005-0000-0000-000028B80000}"/>
    <cellStyle name="v 4 11 6" xfId="47128" xr:uid="{00000000-0005-0000-0000-000029B80000}"/>
    <cellStyle name="v 4 12" xfId="47129" xr:uid="{00000000-0005-0000-0000-00002AB80000}"/>
    <cellStyle name="v 4 12 2" xfId="47130" xr:uid="{00000000-0005-0000-0000-00002BB80000}"/>
    <cellStyle name="v 4 12 3" xfId="47131" xr:uid="{00000000-0005-0000-0000-00002CB80000}"/>
    <cellStyle name="v 4 12 4" xfId="47132" xr:uid="{00000000-0005-0000-0000-00002DB80000}"/>
    <cellStyle name="v 4 12 5" xfId="47133" xr:uid="{00000000-0005-0000-0000-00002EB80000}"/>
    <cellStyle name="v 4 12 6" xfId="47134" xr:uid="{00000000-0005-0000-0000-00002FB80000}"/>
    <cellStyle name="v 4 13" xfId="47135" xr:uid="{00000000-0005-0000-0000-000030B80000}"/>
    <cellStyle name="v 4 13 2" xfId="47136" xr:uid="{00000000-0005-0000-0000-000031B80000}"/>
    <cellStyle name="v 4 13 3" xfId="47137" xr:uid="{00000000-0005-0000-0000-000032B80000}"/>
    <cellStyle name="v 4 13 4" xfId="47138" xr:uid="{00000000-0005-0000-0000-000033B80000}"/>
    <cellStyle name="v 4 13 5" xfId="47139" xr:uid="{00000000-0005-0000-0000-000034B80000}"/>
    <cellStyle name="v 4 14" xfId="47140" xr:uid="{00000000-0005-0000-0000-000035B80000}"/>
    <cellStyle name="v 4 15" xfId="47141" xr:uid="{00000000-0005-0000-0000-000036B80000}"/>
    <cellStyle name="v 4 16" xfId="47142" xr:uid="{00000000-0005-0000-0000-000037B80000}"/>
    <cellStyle name="v 4 17" xfId="47143" xr:uid="{00000000-0005-0000-0000-000038B80000}"/>
    <cellStyle name="v 4 18" xfId="47144" xr:uid="{00000000-0005-0000-0000-000039B80000}"/>
    <cellStyle name="v 4 19" xfId="47145" xr:uid="{00000000-0005-0000-0000-00003AB80000}"/>
    <cellStyle name="v 4 2" xfId="47146" xr:uid="{00000000-0005-0000-0000-00003BB80000}"/>
    <cellStyle name="v 4 2 10" xfId="47147" xr:uid="{00000000-0005-0000-0000-00003CB80000}"/>
    <cellStyle name="v 4 2 2" xfId="47148" xr:uid="{00000000-0005-0000-0000-00003DB80000}"/>
    <cellStyle name="v 4 2 2 2" xfId="47149" xr:uid="{00000000-0005-0000-0000-00003EB80000}"/>
    <cellStyle name="v 4 2 2 2 2" xfId="47150" xr:uid="{00000000-0005-0000-0000-00003FB80000}"/>
    <cellStyle name="v 4 2 2 2 2 2" xfId="47151" xr:uid="{00000000-0005-0000-0000-000040B80000}"/>
    <cellStyle name="v 4 2 2 2 3" xfId="47152" xr:uid="{00000000-0005-0000-0000-000041B80000}"/>
    <cellStyle name="v 4 2 2 2 3 2" xfId="47153" xr:uid="{00000000-0005-0000-0000-000042B80000}"/>
    <cellStyle name="v 4 2 2 2 4" xfId="47154" xr:uid="{00000000-0005-0000-0000-000043B80000}"/>
    <cellStyle name="v 4 2 2 2 4 2" xfId="47155" xr:uid="{00000000-0005-0000-0000-000044B80000}"/>
    <cellStyle name="v 4 2 2 2 5" xfId="47156" xr:uid="{00000000-0005-0000-0000-000045B80000}"/>
    <cellStyle name="v 4 2 2 2 6" xfId="47157" xr:uid="{00000000-0005-0000-0000-000046B80000}"/>
    <cellStyle name="v 4 2 2 3" xfId="47158" xr:uid="{00000000-0005-0000-0000-000047B80000}"/>
    <cellStyle name="v 4 2 2 3 2" xfId="47159" xr:uid="{00000000-0005-0000-0000-000048B80000}"/>
    <cellStyle name="v 4 2 2 4" xfId="47160" xr:uid="{00000000-0005-0000-0000-000049B80000}"/>
    <cellStyle name="v 4 2 2 4 2" xfId="47161" xr:uid="{00000000-0005-0000-0000-00004AB80000}"/>
    <cellStyle name="v 4 2 2 5" xfId="47162" xr:uid="{00000000-0005-0000-0000-00004BB80000}"/>
    <cellStyle name="v 4 2 2 6" xfId="47163" xr:uid="{00000000-0005-0000-0000-00004CB80000}"/>
    <cellStyle name="v 4 2 3" xfId="47164" xr:uid="{00000000-0005-0000-0000-00004DB80000}"/>
    <cellStyle name="v 4 2 3 2" xfId="47165" xr:uid="{00000000-0005-0000-0000-00004EB80000}"/>
    <cellStyle name="v 4 2 3 2 2" xfId="47166" xr:uid="{00000000-0005-0000-0000-00004FB80000}"/>
    <cellStyle name="v 4 2 3 3" xfId="47167" xr:uid="{00000000-0005-0000-0000-000050B80000}"/>
    <cellStyle name="v 4 2 3 3 2" xfId="47168" xr:uid="{00000000-0005-0000-0000-000051B80000}"/>
    <cellStyle name="v 4 2 3 4" xfId="47169" xr:uid="{00000000-0005-0000-0000-000052B80000}"/>
    <cellStyle name="v 4 2 3 4 2" xfId="47170" xr:uid="{00000000-0005-0000-0000-000053B80000}"/>
    <cellStyle name="v 4 2 3 5" xfId="47171" xr:uid="{00000000-0005-0000-0000-000054B80000}"/>
    <cellStyle name="v 4 2 3 6" xfId="47172" xr:uid="{00000000-0005-0000-0000-000055B80000}"/>
    <cellStyle name="v 4 2 4" xfId="47173" xr:uid="{00000000-0005-0000-0000-000056B80000}"/>
    <cellStyle name="v 4 2 4 2" xfId="47174" xr:uid="{00000000-0005-0000-0000-000057B80000}"/>
    <cellStyle name="v 4 2 4 3" xfId="47175" xr:uid="{00000000-0005-0000-0000-000058B80000}"/>
    <cellStyle name="v 4 2 5" xfId="47176" xr:uid="{00000000-0005-0000-0000-000059B80000}"/>
    <cellStyle name="v 4 2 5 2" xfId="47177" xr:uid="{00000000-0005-0000-0000-00005AB80000}"/>
    <cellStyle name="v 4 2 5 3" xfId="47178" xr:uid="{00000000-0005-0000-0000-00005BB80000}"/>
    <cellStyle name="v 4 2 6" xfId="47179" xr:uid="{00000000-0005-0000-0000-00005CB80000}"/>
    <cellStyle name="v 4 2 6 2" xfId="47180" xr:uid="{00000000-0005-0000-0000-00005DB80000}"/>
    <cellStyle name="v 4 2 7" xfId="47181" xr:uid="{00000000-0005-0000-0000-00005EB80000}"/>
    <cellStyle name="v 4 2 7 2" xfId="47182" xr:uid="{00000000-0005-0000-0000-00005FB80000}"/>
    <cellStyle name="v 4 2 7 3" xfId="47183" xr:uid="{00000000-0005-0000-0000-000060B80000}"/>
    <cellStyle name="v 4 2 7 4" xfId="47184" xr:uid="{00000000-0005-0000-0000-000061B80000}"/>
    <cellStyle name="v 4 2 8" xfId="47185" xr:uid="{00000000-0005-0000-0000-000062B80000}"/>
    <cellStyle name="v 4 2 8 2" xfId="47186" xr:uid="{00000000-0005-0000-0000-000063B80000}"/>
    <cellStyle name="v 4 2 9" xfId="47187" xr:uid="{00000000-0005-0000-0000-000064B80000}"/>
    <cellStyle name="v 4 2 9 2" xfId="47188" xr:uid="{00000000-0005-0000-0000-000065B80000}"/>
    <cellStyle name="v 4 20" xfId="47189" xr:uid="{00000000-0005-0000-0000-000066B80000}"/>
    <cellStyle name="v 4 21" xfId="47190" xr:uid="{00000000-0005-0000-0000-000067B80000}"/>
    <cellStyle name="v 4 3" xfId="47191" xr:uid="{00000000-0005-0000-0000-000068B80000}"/>
    <cellStyle name="v 4 3 2" xfId="47192" xr:uid="{00000000-0005-0000-0000-000069B80000}"/>
    <cellStyle name="v 4 3 2 2" xfId="47193" xr:uid="{00000000-0005-0000-0000-00006AB80000}"/>
    <cellStyle name="v 4 3 2 2 2" xfId="47194" xr:uid="{00000000-0005-0000-0000-00006BB80000}"/>
    <cellStyle name="v 4 3 2 3" xfId="47195" xr:uid="{00000000-0005-0000-0000-00006CB80000}"/>
    <cellStyle name="v 4 3 2 3 2" xfId="47196" xr:uid="{00000000-0005-0000-0000-00006DB80000}"/>
    <cellStyle name="v 4 3 2 4" xfId="47197" xr:uid="{00000000-0005-0000-0000-00006EB80000}"/>
    <cellStyle name="v 4 3 2 4 2" xfId="47198" xr:uid="{00000000-0005-0000-0000-00006FB80000}"/>
    <cellStyle name="v 4 3 2 5" xfId="47199" xr:uid="{00000000-0005-0000-0000-000070B80000}"/>
    <cellStyle name="v 4 3 2 6" xfId="47200" xr:uid="{00000000-0005-0000-0000-000071B80000}"/>
    <cellStyle name="v 4 3 3" xfId="47201" xr:uid="{00000000-0005-0000-0000-000072B80000}"/>
    <cellStyle name="v 4 3 3 2" xfId="47202" xr:uid="{00000000-0005-0000-0000-000073B80000}"/>
    <cellStyle name="v 4 3 3 2 2" xfId="47203" xr:uid="{00000000-0005-0000-0000-000074B80000}"/>
    <cellStyle name="v 4 3 3 3" xfId="47204" xr:uid="{00000000-0005-0000-0000-000075B80000}"/>
    <cellStyle name="v 4 3 3 4" xfId="47205" xr:uid="{00000000-0005-0000-0000-000076B80000}"/>
    <cellStyle name="v 4 3 3 5" xfId="47206" xr:uid="{00000000-0005-0000-0000-000077B80000}"/>
    <cellStyle name="v 4 3 3 6" xfId="47207" xr:uid="{00000000-0005-0000-0000-000078B80000}"/>
    <cellStyle name="v 4 3 4" xfId="47208" xr:uid="{00000000-0005-0000-0000-000079B80000}"/>
    <cellStyle name="v 4 3 4 2" xfId="47209" xr:uid="{00000000-0005-0000-0000-00007AB80000}"/>
    <cellStyle name="v 4 3 5" xfId="47210" xr:uid="{00000000-0005-0000-0000-00007BB80000}"/>
    <cellStyle name="v 4 3 6" xfId="47211" xr:uid="{00000000-0005-0000-0000-00007CB80000}"/>
    <cellStyle name="v 4 3 7" xfId="47212" xr:uid="{00000000-0005-0000-0000-00007DB80000}"/>
    <cellStyle name="v 4 3 8" xfId="47213" xr:uid="{00000000-0005-0000-0000-00007EB80000}"/>
    <cellStyle name="v 4 4" xfId="47214" xr:uid="{00000000-0005-0000-0000-00007FB80000}"/>
    <cellStyle name="v 4 4 2" xfId="47215" xr:uid="{00000000-0005-0000-0000-000080B80000}"/>
    <cellStyle name="v 4 4 2 2" xfId="47216" xr:uid="{00000000-0005-0000-0000-000081B80000}"/>
    <cellStyle name="v 4 4 2 2 2" xfId="47217" xr:uid="{00000000-0005-0000-0000-000082B80000}"/>
    <cellStyle name="v 4 4 2 3" xfId="47218" xr:uid="{00000000-0005-0000-0000-000083B80000}"/>
    <cellStyle name="v 4 4 2 4" xfId="47219" xr:uid="{00000000-0005-0000-0000-000084B80000}"/>
    <cellStyle name="v 4 4 2 5" xfId="47220" xr:uid="{00000000-0005-0000-0000-000085B80000}"/>
    <cellStyle name="v 4 4 2 6" xfId="47221" xr:uid="{00000000-0005-0000-0000-000086B80000}"/>
    <cellStyle name="v 4 4 3" xfId="47222" xr:uid="{00000000-0005-0000-0000-000087B80000}"/>
    <cellStyle name="v 4 4 3 2" xfId="47223" xr:uid="{00000000-0005-0000-0000-000088B80000}"/>
    <cellStyle name="v 4 4 3 2 2" xfId="47224" xr:uid="{00000000-0005-0000-0000-000089B80000}"/>
    <cellStyle name="v 4 4 3 3" xfId="47225" xr:uid="{00000000-0005-0000-0000-00008AB80000}"/>
    <cellStyle name="v 4 4 3 4" xfId="47226" xr:uid="{00000000-0005-0000-0000-00008BB80000}"/>
    <cellStyle name="v 4 4 3 5" xfId="47227" xr:uid="{00000000-0005-0000-0000-00008CB80000}"/>
    <cellStyle name="v 4 4 3 6" xfId="47228" xr:uid="{00000000-0005-0000-0000-00008DB80000}"/>
    <cellStyle name="v 4 4 4" xfId="47229" xr:uid="{00000000-0005-0000-0000-00008EB80000}"/>
    <cellStyle name="v 4 4 4 2" xfId="47230" xr:uid="{00000000-0005-0000-0000-00008FB80000}"/>
    <cellStyle name="v 4 4 5" xfId="47231" xr:uid="{00000000-0005-0000-0000-000090B80000}"/>
    <cellStyle name="v 4 4 6" xfId="47232" xr:uid="{00000000-0005-0000-0000-000091B80000}"/>
    <cellStyle name="v 4 4 7" xfId="47233" xr:uid="{00000000-0005-0000-0000-000092B80000}"/>
    <cellStyle name="v 4 4 8" xfId="47234" xr:uid="{00000000-0005-0000-0000-000093B80000}"/>
    <cellStyle name="v 4 5" xfId="47235" xr:uid="{00000000-0005-0000-0000-000094B80000}"/>
    <cellStyle name="v 4 5 2" xfId="47236" xr:uid="{00000000-0005-0000-0000-000095B80000}"/>
    <cellStyle name="v 4 5 2 2" xfId="47237" xr:uid="{00000000-0005-0000-0000-000096B80000}"/>
    <cellStyle name="v 4 5 2 3" xfId="47238" xr:uid="{00000000-0005-0000-0000-000097B80000}"/>
    <cellStyle name="v 4 5 2 4" xfId="47239" xr:uid="{00000000-0005-0000-0000-000098B80000}"/>
    <cellStyle name="v 4 5 2 5" xfId="47240" xr:uid="{00000000-0005-0000-0000-000099B80000}"/>
    <cellStyle name="v 4 5 2 6" xfId="47241" xr:uid="{00000000-0005-0000-0000-00009AB80000}"/>
    <cellStyle name="v 4 5 3" xfId="47242" xr:uid="{00000000-0005-0000-0000-00009BB80000}"/>
    <cellStyle name="v 4 5 3 2" xfId="47243" xr:uid="{00000000-0005-0000-0000-00009CB80000}"/>
    <cellStyle name="v 4 5 3 3" xfId="47244" xr:uid="{00000000-0005-0000-0000-00009DB80000}"/>
    <cellStyle name="v 4 5 3 4" xfId="47245" xr:uid="{00000000-0005-0000-0000-00009EB80000}"/>
    <cellStyle name="v 4 5 3 5" xfId="47246" xr:uid="{00000000-0005-0000-0000-00009FB80000}"/>
    <cellStyle name="v 4 5 3 6" xfId="47247" xr:uid="{00000000-0005-0000-0000-0000A0B80000}"/>
    <cellStyle name="v 4 5 4" xfId="47248" xr:uid="{00000000-0005-0000-0000-0000A1B80000}"/>
    <cellStyle name="v 4 5 4 2" xfId="47249" xr:uid="{00000000-0005-0000-0000-0000A2B80000}"/>
    <cellStyle name="v 4 5 5" xfId="47250" xr:uid="{00000000-0005-0000-0000-0000A3B80000}"/>
    <cellStyle name="v 4 5 6" xfId="47251" xr:uid="{00000000-0005-0000-0000-0000A4B80000}"/>
    <cellStyle name="v 4 5 7" xfId="47252" xr:uid="{00000000-0005-0000-0000-0000A5B80000}"/>
    <cellStyle name="v 4 5 8" xfId="47253" xr:uid="{00000000-0005-0000-0000-0000A6B80000}"/>
    <cellStyle name="v 4 6" xfId="47254" xr:uid="{00000000-0005-0000-0000-0000A7B80000}"/>
    <cellStyle name="v 4 6 2" xfId="47255" xr:uid="{00000000-0005-0000-0000-0000A8B80000}"/>
    <cellStyle name="v 4 6 2 2" xfId="47256" xr:uid="{00000000-0005-0000-0000-0000A9B80000}"/>
    <cellStyle name="v 4 6 2 3" xfId="47257" xr:uid="{00000000-0005-0000-0000-0000AAB80000}"/>
    <cellStyle name="v 4 6 2 4" xfId="47258" xr:uid="{00000000-0005-0000-0000-0000ABB80000}"/>
    <cellStyle name="v 4 6 2 5" xfId="47259" xr:uid="{00000000-0005-0000-0000-0000ACB80000}"/>
    <cellStyle name="v 4 6 2 6" xfId="47260" xr:uid="{00000000-0005-0000-0000-0000ADB80000}"/>
    <cellStyle name="v 4 6 3" xfId="47261" xr:uid="{00000000-0005-0000-0000-0000AEB80000}"/>
    <cellStyle name="v 4 6 3 2" xfId="47262" xr:uid="{00000000-0005-0000-0000-0000AFB80000}"/>
    <cellStyle name="v 4 6 3 3" xfId="47263" xr:uid="{00000000-0005-0000-0000-0000B0B80000}"/>
    <cellStyle name="v 4 6 3 4" xfId="47264" xr:uid="{00000000-0005-0000-0000-0000B1B80000}"/>
    <cellStyle name="v 4 6 3 5" xfId="47265" xr:uid="{00000000-0005-0000-0000-0000B2B80000}"/>
    <cellStyle name="v 4 6 3 6" xfId="47266" xr:uid="{00000000-0005-0000-0000-0000B3B80000}"/>
    <cellStyle name="v 4 6 4" xfId="47267" xr:uid="{00000000-0005-0000-0000-0000B4B80000}"/>
    <cellStyle name="v 4 6 4 2" xfId="47268" xr:uid="{00000000-0005-0000-0000-0000B5B80000}"/>
    <cellStyle name="v 4 6 5" xfId="47269" xr:uid="{00000000-0005-0000-0000-0000B6B80000}"/>
    <cellStyle name="v 4 6 6" xfId="47270" xr:uid="{00000000-0005-0000-0000-0000B7B80000}"/>
    <cellStyle name="v 4 6 7" xfId="47271" xr:uid="{00000000-0005-0000-0000-0000B8B80000}"/>
    <cellStyle name="v 4 6 8" xfId="47272" xr:uid="{00000000-0005-0000-0000-0000B9B80000}"/>
    <cellStyle name="v 4 7" xfId="47273" xr:uid="{00000000-0005-0000-0000-0000BAB80000}"/>
    <cellStyle name="v 4 7 2" xfId="47274" xr:uid="{00000000-0005-0000-0000-0000BBB80000}"/>
    <cellStyle name="v 4 7 2 2" xfId="47275" xr:uid="{00000000-0005-0000-0000-0000BCB80000}"/>
    <cellStyle name="v 4 7 2 3" xfId="47276" xr:uid="{00000000-0005-0000-0000-0000BDB80000}"/>
    <cellStyle name="v 4 7 2 4" xfId="47277" xr:uid="{00000000-0005-0000-0000-0000BEB80000}"/>
    <cellStyle name="v 4 7 2 5" xfId="47278" xr:uid="{00000000-0005-0000-0000-0000BFB80000}"/>
    <cellStyle name="v 4 7 2 6" xfId="47279" xr:uid="{00000000-0005-0000-0000-0000C0B80000}"/>
    <cellStyle name="v 4 7 3" xfId="47280" xr:uid="{00000000-0005-0000-0000-0000C1B80000}"/>
    <cellStyle name="v 4 7 3 2" xfId="47281" xr:uid="{00000000-0005-0000-0000-0000C2B80000}"/>
    <cellStyle name="v 4 7 3 3" xfId="47282" xr:uid="{00000000-0005-0000-0000-0000C3B80000}"/>
    <cellStyle name="v 4 7 3 4" xfId="47283" xr:uid="{00000000-0005-0000-0000-0000C4B80000}"/>
    <cellStyle name="v 4 7 3 5" xfId="47284" xr:uid="{00000000-0005-0000-0000-0000C5B80000}"/>
    <cellStyle name="v 4 7 3 6" xfId="47285" xr:uid="{00000000-0005-0000-0000-0000C6B80000}"/>
    <cellStyle name="v 4 7 4" xfId="47286" xr:uid="{00000000-0005-0000-0000-0000C7B80000}"/>
    <cellStyle name="v 4 7 4 2" xfId="47287" xr:uid="{00000000-0005-0000-0000-0000C8B80000}"/>
    <cellStyle name="v 4 7 5" xfId="47288" xr:uid="{00000000-0005-0000-0000-0000C9B80000}"/>
    <cellStyle name="v 4 7 6" xfId="47289" xr:uid="{00000000-0005-0000-0000-0000CAB80000}"/>
    <cellStyle name="v 4 7 7" xfId="47290" xr:uid="{00000000-0005-0000-0000-0000CBB80000}"/>
    <cellStyle name="v 4 7 8" xfId="47291" xr:uid="{00000000-0005-0000-0000-0000CCB80000}"/>
    <cellStyle name="v 4 8" xfId="47292" xr:uid="{00000000-0005-0000-0000-0000CDB80000}"/>
    <cellStyle name="v 4 8 2" xfId="47293" xr:uid="{00000000-0005-0000-0000-0000CEB80000}"/>
    <cellStyle name="v 4 8 2 2" xfId="47294" xr:uid="{00000000-0005-0000-0000-0000CFB80000}"/>
    <cellStyle name="v 4 8 2 3" xfId="47295" xr:uid="{00000000-0005-0000-0000-0000D0B80000}"/>
    <cellStyle name="v 4 8 2 4" xfId="47296" xr:uid="{00000000-0005-0000-0000-0000D1B80000}"/>
    <cellStyle name="v 4 8 2 5" xfId="47297" xr:uid="{00000000-0005-0000-0000-0000D2B80000}"/>
    <cellStyle name="v 4 8 2 6" xfId="47298" xr:uid="{00000000-0005-0000-0000-0000D3B80000}"/>
    <cellStyle name="v 4 8 3" xfId="47299" xr:uid="{00000000-0005-0000-0000-0000D4B80000}"/>
    <cellStyle name="v 4 8 3 2" xfId="47300" xr:uid="{00000000-0005-0000-0000-0000D5B80000}"/>
    <cellStyle name="v 4 8 3 3" xfId="47301" xr:uid="{00000000-0005-0000-0000-0000D6B80000}"/>
    <cellStyle name="v 4 8 3 4" xfId="47302" xr:uid="{00000000-0005-0000-0000-0000D7B80000}"/>
    <cellStyle name="v 4 8 3 5" xfId="47303" xr:uid="{00000000-0005-0000-0000-0000D8B80000}"/>
    <cellStyle name="v 4 8 3 6" xfId="47304" xr:uid="{00000000-0005-0000-0000-0000D9B80000}"/>
    <cellStyle name="v 4 8 4" xfId="47305" xr:uid="{00000000-0005-0000-0000-0000DAB80000}"/>
    <cellStyle name="v 4 8 4 2" xfId="47306" xr:uid="{00000000-0005-0000-0000-0000DBB80000}"/>
    <cellStyle name="v 4 8 5" xfId="47307" xr:uid="{00000000-0005-0000-0000-0000DCB80000}"/>
    <cellStyle name="v 4 8 6" xfId="47308" xr:uid="{00000000-0005-0000-0000-0000DDB80000}"/>
    <cellStyle name="v 4 8 7" xfId="47309" xr:uid="{00000000-0005-0000-0000-0000DEB80000}"/>
    <cellStyle name="v 4 8 8" xfId="47310" xr:uid="{00000000-0005-0000-0000-0000DFB80000}"/>
    <cellStyle name="v 4 9" xfId="47311" xr:uid="{00000000-0005-0000-0000-0000E0B80000}"/>
    <cellStyle name="v 4 9 2" xfId="47312" xr:uid="{00000000-0005-0000-0000-0000E1B80000}"/>
    <cellStyle name="v 4 9 2 2" xfId="47313" xr:uid="{00000000-0005-0000-0000-0000E2B80000}"/>
    <cellStyle name="v 4 9 2 3" xfId="47314" xr:uid="{00000000-0005-0000-0000-0000E3B80000}"/>
    <cellStyle name="v 4 9 2 4" xfId="47315" xr:uid="{00000000-0005-0000-0000-0000E4B80000}"/>
    <cellStyle name="v 4 9 2 5" xfId="47316" xr:uid="{00000000-0005-0000-0000-0000E5B80000}"/>
    <cellStyle name="v 4 9 2 6" xfId="47317" xr:uid="{00000000-0005-0000-0000-0000E6B80000}"/>
    <cellStyle name="v 4 9 3" xfId="47318" xr:uid="{00000000-0005-0000-0000-0000E7B80000}"/>
    <cellStyle name="v 4 9 3 2" xfId="47319" xr:uid="{00000000-0005-0000-0000-0000E8B80000}"/>
    <cellStyle name="v 4 9 3 3" xfId="47320" xr:uid="{00000000-0005-0000-0000-0000E9B80000}"/>
    <cellStyle name="v 4 9 3 4" xfId="47321" xr:uid="{00000000-0005-0000-0000-0000EAB80000}"/>
    <cellStyle name="v 4 9 3 5" xfId="47322" xr:uid="{00000000-0005-0000-0000-0000EBB80000}"/>
    <cellStyle name="v 4 9 3 6" xfId="47323" xr:uid="{00000000-0005-0000-0000-0000ECB80000}"/>
    <cellStyle name="v 4 9 4" xfId="47324" xr:uid="{00000000-0005-0000-0000-0000EDB80000}"/>
    <cellStyle name="v 4 9 4 2" xfId="47325" xr:uid="{00000000-0005-0000-0000-0000EEB80000}"/>
    <cellStyle name="v 4 9 5" xfId="47326" xr:uid="{00000000-0005-0000-0000-0000EFB80000}"/>
    <cellStyle name="v 4 9 6" xfId="47327" xr:uid="{00000000-0005-0000-0000-0000F0B80000}"/>
    <cellStyle name="v 4 9 7" xfId="47328" xr:uid="{00000000-0005-0000-0000-0000F1B80000}"/>
    <cellStyle name="v 4 9 8" xfId="47329" xr:uid="{00000000-0005-0000-0000-0000F2B80000}"/>
    <cellStyle name="v 5" xfId="47330" xr:uid="{00000000-0005-0000-0000-0000F3B80000}"/>
    <cellStyle name="v 5 2" xfId="47331" xr:uid="{00000000-0005-0000-0000-0000F4B80000}"/>
    <cellStyle name="v 5 2 2" xfId="47332" xr:uid="{00000000-0005-0000-0000-0000F5B80000}"/>
    <cellStyle name="v 5 2 2 2" xfId="47333" xr:uid="{00000000-0005-0000-0000-0000F6B80000}"/>
    <cellStyle name="v 5 2 2 2 2" xfId="47334" xr:uid="{00000000-0005-0000-0000-0000F7B80000}"/>
    <cellStyle name="v 5 2 2 2 2 2" xfId="47335" xr:uid="{00000000-0005-0000-0000-0000F8B80000}"/>
    <cellStyle name="v 5 2 2 2 3" xfId="47336" xr:uid="{00000000-0005-0000-0000-0000F9B80000}"/>
    <cellStyle name="v 5 2 2 2 3 2" xfId="47337" xr:uid="{00000000-0005-0000-0000-0000FAB80000}"/>
    <cellStyle name="v 5 2 2 2 4" xfId="47338" xr:uid="{00000000-0005-0000-0000-0000FBB80000}"/>
    <cellStyle name="v 5 2 2 3" xfId="47339" xr:uid="{00000000-0005-0000-0000-0000FCB80000}"/>
    <cellStyle name="v 5 2 2 3 2" xfId="47340" xr:uid="{00000000-0005-0000-0000-0000FDB80000}"/>
    <cellStyle name="v 5 2 2 4" xfId="47341" xr:uid="{00000000-0005-0000-0000-0000FEB80000}"/>
    <cellStyle name="v 5 2 2 4 2" xfId="47342" xr:uid="{00000000-0005-0000-0000-0000FFB80000}"/>
    <cellStyle name="v 5 2 2 5" xfId="47343" xr:uid="{00000000-0005-0000-0000-000000B90000}"/>
    <cellStyle name="v 5 2 2 5 2" xfId="47344" xr:uid="{00000000-0005-0000-0000-000001B90000}"/>
    <cellStyle name="v 5 2 2 6" xfId="47345" xr:uid="{00000000-0005-0000-0000-000002B90000}"/>
    <cellStyle name="v 5 2 3" xfId="47346" xr:uid="{00000000-0005-0000-0000-000003B90000}"/>
    <cellStyle name="v 5 2 3 2" xfId="47347" xr:uid="{00000000-0005-0000-0000-000004B90000}"/>
    <cellStyle name="v 5 2 3 2 2" xfId="47348" xr:uid="{00000000-0005-0000-0000-000005B90000}"/>
    <cellStyle name="v 5 2 3 3" xfId="47349" xr:uid="{00000000-0005-0000-0000-000006B90000}"/>
    <cellStyle name="v 5 2 3 3 2" xfId="47350" xr:uid="{00000000-0005-0000-0000-000007B90000}"/>
    <cellStyle name="v 5 2 3 4" xfId="47351" xr:uid="{00000000-0005-0000-0000-000008B90000}"/>
    <cellStyle name="v 5 2 3 4 2" xfId="47352" xr:uid="{00000000-0005-0000-0000-000009B90000}"/>
    <cellStyle name="v 5 2 3 5" xfId="47353" xr:uid="{00000000-0005-0000-0000-00000AB90000}"/>
    <cellStyle name="v 5 2 3 6" xfId="47354" xr:uid="{00000000-0005-0000-0000-00000BB90000}"/>
    <cellStyle name="v 5 2 4" xfId="47355" xr:uid="{00000000-0005-0000-0000-00000CB90000}"/>
    <cellStyle name="v 5 2 4 2" xfId="47356" xr:uid="{00000000-0005-0000-0000-00000DB90000}"/>
    <cellStyle name="v 5 2 4 3" xfId="47357" xr:uid="{00000000-0005-0000-0000-00000EB90000}"/>
    <cellStyle name="v 5 2 5" xfId="47358" xr:uid="{00000000-0005-0000-0000-00000FB90000}"/>
    <cellStyle name="v 5 2 5 2" xfId="47359" xr:uid="{00000000-0005-0000-0000-000010B90000}"/>
    <cellStyle name="v 5 2 5 3" xfId="47360" xr:uid="{00000000-0005-0000-0000-000011B90000}"/>
    <cellStyle name="v 5 2 6" xfId="47361" xr:uid="{00000000-0005-0000-0000-000012B90000}"/>
    <cellStyle name="v 5 2 6 2" xfId="47362" xr:uid="{00000000-0005-0000-0000-000013B90000}"/>
    <cellStyle name="v 5 2 7" xfId="47363" xr:uid="{00000000-0005-0000-0000-000014B90000}"/>
    <cellStyle name="v 5 2 7 2" xfId="47364" xr:uid="{00000000-0005-0000-0000-000015B90000}"/>
    <cellStyle name="v 5 2 7 3" xfId="47365" xr:uid="{00000000-0005-0000-0000-000016B90000}"/>
    <cellStyle name="v 5 2 7 4" xfId="47366" xr:uid="{00000000-0005-0000-0000-000017B90000}"/>
    <cellStyle name="v 5 2 8" xfId="47367" xr:uid="{00000000-0005-0000-0000-000018B90000}"/>
    <cellStyle name="v 5 2 8 2" xfId="47368" xr:uid="{00000000-0005-0000-0000-000019B90000}"/>
    <cellStyle name="v 5 2 9" xfId="47369" xr:uid="{00000000-0005-0000-0000-00001AB90000}"/>
    <cellStyle name="v 5 3" xfId="47370" xr:uid="{00000000-0005-0000-0000-00001BB90000}"/>
    <cellStyle name="v 5 3 2" xfId="47371" xr:uid="{00000000-0005-0000-0000-00001CB90000}"/>
    <cellStyle name="v 5 3 2 2" xfId="47372" xr:uid="{00000000-0005-0000-0000-00001DB90000}"/>
    <cellStyle name="v 5 3 2 2 2" xfId="47373" xr:uid="{00000000-0005-0000-0000-00001EB90000}"/>
    <cellStyle name="v 5 3 2 3" xfId="47374" xr:uid="{00000000-0005-0000-0000-00001FB90000}"/>
    <cellStyle name="v 5 3 2 3 2" xfId="47375" xr:uid="{00000000-0005-0000-0000-000020B90000}"/>
    <cellStyle name="v 5 3 2 4" xfId="47376" xr:uid="{00000000-0005-0000-0000-000021B90000}"/>
    <cellStyle name="v 5 3 3" xfId="47377" xr:uid="{00000000-0005-0000-0000-000022B90000}"/>
    <cellStyle name="v 5 3 3 2" xfId="47378" xr:uid="{00000000-0005-0000-0000-000023B90000}"/>
    <cellStyle name="v 5 3 4" xfId="47379" xr:uid="{00000000-0005-0000-0000-000024B90000}"/>
    <cellStyle name="v 5 3 4 2" xfId="47380" xr:uid="{00000000-0005-0000-0000-000025B90000}"/>
    <cellStyle name="v 5 3 5" xfId="47381" xr:uid="{00000000-0005-0000-0000-000026B90000}"/>
    <cellStyle name="v 5 3 5 2" xfId="47382" xr:uid="{00000000-0005-0000-0000-000027B90000}"/>
    <cellStyle name="v 5 3 6" xfId="47383" xr:uid="{00000000-0005-0000-0000-000028B90000}"/>
    <cellStyle name="v 5 3 6 2" xfId="47384" xr:uid="{00000000-0005-0000-0000-000029B90000}"/>
    <cellStyle name="v 5 3 7" xfId="47385" xr:uid="{00000000-0005-0000-0000-00002AB90000}"/>
    <cellStyle name="v 5 3 7 2" xfId="47386" xr:uid="{00000000-0005-0000-0000-00002BB90000}"/>
    <cellStyle name="v 5 3 7 3" xfId="47387" xr:uid="{00000000-0005-0000-0000-00002CB90000}"/>
    <cellStyle name="v 5 3 7 4" xfId="47388" xr:uid="{00000000-0005-0000-0000-00002DB90000}"/>
    <cellStyle name="v 5 3 8" xfId="47389" xr:uid="{00000000-0005-0000-0000-00002EB90000}"/>
    <cellStyle name="v 5 4" xfId="47390" xr:uid="{00000000-0005-0000-0000-00002FB90000}"/>
    <cellStyle name="v 5 4 2" xfId="47391" xr:uid="{00000000-0005-0000-0000-000030B90000}"/>
    <cellStyle name="v 5 4 2 2" xfId="47392" xr:uid="{00000000-0005-0000-0000-000031B90000}"/>
    <cellStyle name="v 5 4 3" xfId="47393" xr:uid="{00000000-0005-0000-0000-000032B90000}"/>
    <cellStyle name="v 5 4 3 2" xfId="47394" xr:uid="{00000000-0005-0000-0000-000033B90000}"/>
    <cellStyle name="v 5 4 4" xfId="47395" xr:uid="{00000000-0005-0000-0000-000034B90000}"/>
    <cellStyle name="v 5 4 4 2" xfId="47396" xr:uid="{00000000-0005-0000-0000-000035B90000}"/>
    <cellStyle name="v 5 4 5" xfId="47397" xr:uid="{00000000-0005-0000-0000-000036B90000}"/>
    <cellStyle name="v 5 4 5 2" xfId="47398" xr:uid="{00000000-0005-0000-0000-000037B90000}"/>
    <cellStyle name="v 5 4 5 3" xfId="47399" xr:uid="{00000000-0005-0000-0000-000038B90000}"/>
    <cellStyle name="v 5 4 5 4" xfId="47400" xr:uid="{00000000-0005-0000-0000-000039B90000}"/>
    <cellStyle name="v 5 4 6" xfId="47401" xr:uid="{00000000-0005-0000-0000-00003AB90000}"/>
    <cellStyle name="v 5 4 7" xfId="47402" xr:uid="{00000000-0005-0000-0000-00003BB90000}"/>
    <cellStyle name="v 5 5" xfId="47403" xr:uid="{00000000-0005-0000-0000-00003CB90000}"/>
    <cellStyle name="v 5 5 2" xfId="47404" xr:uid="{00000000-0005-0000-0000-00003DB90000}"/>
    <cellStyle name="v 5 5 3" xfId="47405" xr:uid="{00000000-0005-0000-0000-00003EB90000}"/>
    <cellStyle name="v 5 6" xfId="47406" xr:uid="{00000000-0005-0000-0000-00003FB90000}"/>
    <cellStyle name="v 5 6 2" xfId="47407" xr:uid="{00000000-0005-0000-0000-000040B90000}"/>
    <cellStyle name="v 5 7" xfId="47408" xr:uid="{00000000-0005-0000-0000-000041B90000}"/>
    <cellStyle name="v 5 7 2" xfId="47409" xr:uid="{00000000-0005-0000-0000-000042B90000}"/>
    <cellStyle name="v 5 8" xfId="47410" xr:uid="{00000000-0005-0000-0000-000043B90000}"/>
    <cellStyle name="v 5 8 2" xfId="47411" xr:uid="{00000000-0005-0000-0000-000044B90000}"/>
    <cellStyle name="v 5 9" xfId="47412" xr:uid="{00000000-0005-0000-0000-000045B90000}"/>
    <cellStyle name="v 6" xfId="47413" xr:uid="{00000000-0005-0000-0000-000046B90000}"/>
    <cellStyle name="v 6 2" xfId="47414" xr:uid="{00000000-0005-0000-0000-000047B90000}"/>
    <cellStyle name="v 6 2 2" xfId="47415" xr:uid="{00000000-0005-0000-0000-000048B90000}"/>
    <cellStyle name="v 6 2 2 2" xfId="47416" xr:uid="{00000000-0005-0000-0000-000049B90000}"/>
    <cellStyle name="v 6 2 2 2 2" xfId="47417" xr:uid="{00000000-0005-0000-0000-00004AB90000}"/>
    <cellStyle name="v 6 2 2 2 2 2" xfId="47418" xr:uid="{00000000-0005-0000-0000-00004BB90000}"/>
    <cellStyle name="v 6 2 2 2 3" xfId="47419" xr:uid="{00000000-0005-0000-0000-00004CB90000}"/>
    <cellStyle name="v 6 2 2 2 3 2" xfId="47420" xr:uid="{00000000-0005-0000-0000-00004DB90000}"/>
    <cellStyle name="v 6 2 2 2 4" xfId="47421" xr:uid="{00000000-0005-0000-0000-00004EB90000}"/>
    <cellStyle name="v 6 2 2 3" xfId="47422" xr:uid="{00000000-0005-0000-0000-00004FB90000}"/>
    <cellStyle name="v 6 2 2 3 2" xfId="47423" xr:uid="{00000000-0005-0000-0000-000050B90000}"/>
    <cellStyle name="v 6 2 2 4" xfId="47424" xr:uid="{00000000-0005-0000-0000-000051B90000}"/>
    <cellStyle name="v 6 2 2 4 2" xfId="47425" xr:uid="{00000000-0005-0000-0000-000052B90000}"/>
    <cellStyle name="v 6 2 2 5" xfId="47426" xr:uid="{00000000-0005-0000-0000-000053B90000}"/>
    <cellStyle name="v 6 2 2 5 2" xfId="47427" xr:uid="{00000000-0005-0000-0000-000054B90000}"/>
    <cellStyle name="v 6 2 2 6" xfId="47428" xr:uid="{00000000-0005-0000-0000-000055B90000}"/>
    <cellStyle name="v 6 2 2 6 2" xfId="47429" xr:uid="{00000000-0005-0000-0000-000056B90000}"/>
    <cellStyle name="v 6 2 2 7" xfId="47430" xr:uid="{00000000-0005-0000-0000-000057B90000}"/>
    <cellStyle name="v 6 2 2 8" xfId="47431" xr:uid="{00000000-0005-0000-0000-000058B90000}"/>
    <cellStyle name="v 6 2 2 9" xfId="47432" xr:uid="{00000000-0005-0000-0000-000059B90000}"/>
    <cellStyle name="v 6 2 3" xfId="47433" xr:uid="{00000000-0005-0000-0000-00005AB90000}"/>
    <cellStyle name="v 6 2 3 2" xfId="47434" xr:uid="{00000000-0005-0000-0000-00005BB90000}"/>
    <cellStyle name="v 6 2 3 2 2" xfId="47435" xr:uid="{00000000-0005-0000-0000-00005CB90000}"/>
    <cellStyle name="v 6 2 3 2 2 2" xfId="47436" xr:uid="{00000000-0005-0000-0000-00005DB90000}"/>
    <cellStyle name="v 6 2 3 2 3" xfId="47437" xr:uid="{00000000-0005-0000-0000-00005EB90000}"/>
    <cellStyle name="v 6 2 3 3" xfId="47438" xr:uid="{00000000-0005-0000-0000-00005FB90000}"/>
    <cellStyle name="v 6 2 3 3 2" xfId="47439" xr:uid="{00000000-0005-0000-0000-000060B90000}"/>
    <cellStyle name="v 6 2 3 4" xfId="47440" xr:uid="{00000000-0005-0000-0000-000061B90000}"/>
    <cellStyle name="v 6 2 3 4 2" xfId="47441" xr:uid="{00000000-0005-0000-0000-000062B90000}"/>
    <cellStyle name="v 6 2 3 5" xfId="47442" xr:uid="{00000000-0005-0000-0000-000063B90000}"/>
    <cellStyle name="v 6 2 3 5 2" xfId="47443" xr:uid="{00000000-0005-0000-0000-000064B90000}"/>
    <cellStyle name="v 6 2 3 6" xfId="47444" xr:uid="{00000000-0005-0000-0000-000065B90000}"/>
    <cellStyle name="v 6 2 3 7" xfId="47445" xr:uid="{00000000-0005-0000-0000-000066B90000}"/>
    <cellStyle name="v 6 2 4" xfId="47446" xr:uid="{00000000-0005-0000-0000-000067B90000}"/>
    <cellStyle name="v 6 2 4 2" xfId="47447" xr:uid="{00000000-0005-0000-0000-000068B90000}"/>
    <cellStyle name="v 6 2 5" xfId="47448" xr:uid="{00000000-0005-0000-0000-000069B90000}"/>
    <cellStyle name="v 6 2 5 2" xfId="47449" xr:uid="{00000000-0005-0000-0000-00006AB90000}"/>
    <cellStyle name="v 6 2 6" xfId="47450" xr:uid="{00000000-0005-0000-0000-00006BB90000}"/>
    <cellStyle name="v 6 2 6 2" xfId="47451" xr:uid="{00000000-0005-0000-0000-00006CB90000}"/>
    <cellStyle name="v 6 2 7" xfId="47452" xr:uid="{00000000-0005-0000-0000-00006DB90000}"/>
    <cellStyle name="v 6 2 8" xfId="47453" xr:uid="{00000000-0005-0000-0000-00006EB90000}"/>
    <cellStyle name="v 6 3" xfId="47454" xr:uid="{00000000-0005-0000-0000-00006FB90000}"/>
    <cellStyle name="v 6 3 2" xfId="47455" xr:uid="{00000000-0005-0000-0000-000070B90000}"/>
    <cellStyle name="v 6 3 2 2" xfId="47456" xr:uid="{00000000-0005-0000-0000-000071B90000}"/>
    <cellStyle name="v 6 3 2 2 2" xfId="47457" xr:uid="{00000000-0005-0000-0000-000072B90000}"/>
    <cellStyle name="v 6 3 2 3" xfId="47458" xr:uid="{00000000-0005-0000-0000-000073B90000}"/>
    <cellStyle name="v 6 3 2 3 2" xfId="47459" xr:uid="{00000000-0005-0000-0000-000074B90000}"/>
    <cellStyle name="v 6 3 2 4" xfId="47460" xr:uid="{00000000-0005-0000-0000-000075B90000}"/>
    <cellStyle name="v 6 3 2 5" xfId="47461" xr:uid="{00000000-0005-0000-0000-000076B90000}"/>
    <cellStyle name="v 6 3 3" xfId="47462" xr:uid="{00000000-0005-0000-0000-000077B90000}"/>
    <cellStyle name="v 6 3 3 2" xfId="47463" xr:uid="{00000000-0005-0000-0000-000078B90000}"/>
    <cellStyle name="v 6 3 3 3" xfId="47464" xr:uid="{00000000-0005-0000-0000-000079B90000}"/>
    <cellStyle name="v 6 3 4" xfId="47465" xr:uid="{00000000-0005-0000-0000-00007AB90000}"/>
    <cellStyle name="v 6 3 4 2" xfId="47466" xr:uid="{00000000-0005-0000-0000-00007BB90000}"/>
    <cellStyle name="v 6 3 5" xfId="47467" xr:uid="{00000000-0005-0000-0000-00007CB90000}"/>
    <cellStyle name="v 6 3 5 2" xfId="47468" xr:uid="{00000000-0005-0000-0000-00007DB90000}"/>
    <cellStyle name="v 6 3 6" xfId="47469" xr:uid="{00000000-0005-0000-0000-00007EB90000}"/>
    <cellStyle name="v 6 3 6 2" xfId="47470" xr:uid="{00000000-0005-0000-0000-00007FB90000}"/>
    <cellStyle name="v 6 3 7" xfId="47471" xr:uid="{00000000-0005-0000-0000-000080B90000}"/>
    <cellStyle name="v 6 3 7 2" xfId="47472" xr:uid="{00000000-0005-0000-0000-000081B90000}"/>
    <cellStyle name="v 6 3 8" xfId="47473" xr:uid="{00000000-0005-0000-0000-000082B90000}"/>
    <cellStyle name="v 6 4" xfId="47474" xr:uid="{00000000-0005-0000-0000-000083B90000}"/>
    <cellStyle name="v 6 4 2" xfId="47475" xr:uid="{00000000-0005-0000-0000-000084B90000}"/>
    <cellStyle name="v 6 4 2 2" xfId="47476" xr:uid="{00000000-0005-0000-0000-000085B90000}"/>
    <cellStyle name="v 6 4 2 2 2" xfId="47477" xr:uid="{00000000-0005-0000-0000-000086B90000}"/>
    <cellStyle name="v 6 4 2 3" xfId="47478" xr:uid="{00000000-0005-0000-0000-000087B90000}"/>
    <cellStyle name="v 6 4 3" xfId="47479" xr:uid="{00000000-0005-0000-0000-000088B90000}"/>
    <cellStyle name="v 6 4 3 2" xfId="47480" xr:uid="{00000000-0005-0000-0000-000089B90000}"/>
    <cellStyle name="v 6 4 4" xfId="47481" xr:uid="{00000000-0005-0000-0000-00008AB90000}"/>
    <cellStyle name="v 6 4 4 2" xfId="47482" xr:uid="{00000000-0005-0000-0000-00008BB90000}"/>
    <cellStyle name="v 6 4 5" xfId="47483" xr:uid="{00000000-0005-0000-0000-00008CB90000}"/>
    <cellStyle name="v 6 4 5 2" xfId="47484" xr:uid="{00000000-0005-0000-0000-00008DB90000}"/>
    <cellStyle name="v 6 4 5 3" xfId="47485" xr:uid="{00000000-0005-0000-0000-00008EB90000}"/>
    <cellStyle name="v 6 4 5 4" xfId="47486" xr:uid="{00000000-0005-0000-0000-00008FB90000}"/>
    <cellStyle name="v 6 4 6" xfId="47487" xr:uid="{00000000-0005-0000-0000-000090B90000}"/>
    <cellStyle name="v 6 4 6 2" xfId="47488" xr:uid="{00000000-0005-0000-0000-000091B90000}"/>
    <cellStyle name="v 6 4 7" xfId="47489" xr:uid="{00000000-0005-0000-0000-000092B90000}"/>
    <cellStyle name="v 6 4 8" xfId="47490" xr:uid="{00000000-0005-0000-0000-000093B90000}"/>
    <cellStyle name="v 6 5" xfId="47491" xr:uid="{00000000-0005-0000-0000-000094B90000}"/>
    <cellStyle name="v 6 5 2" xfId="47492" xr:uid="{00000000-0005-0000-0000-000095B90000}"/>
    <cellStyle name="v 6 5 3" xfId="47493" xr:uid="{00000000-0005-0000-0000-000096B90000}"/>
    <cellStyle name="v 6 6" xfId="47494" xr:uid="{00000000-0005-0000-0000-000097B90000}"/>
    <cellStyle name="v 6 6 2" xfId="47495" xr:uid="{00000000-0005-0000-0000-000098B90000}"/>
    <cellStyle name="v 6 6 3" xfId="47496" xr:uid="{00000000-0005-0000-0000-000099B90000}"/>
    <cellStyle name="v 6 7" xfId="47497" xr:uid="{00000000-0005-0000-0000-00009AB90000}"/>
    <cellStyle name="v 6 7 2" xfId="47498" xr:uid="{00000000-0005-0000-0000-00009BB90000}"/>
    <cellStyle name="v 6 8" xfId="47499" xr:uid="{00000000-0005-0000-0000-00009CB90000}"/>
    <cellStyle name="v 6 9" xfId="47500" xr:uid="{00000000-0005-0000-0000-00009DB90000}"/>
    <cellStyle name="v 7" xfId="47501" xr:uid="{00000000-0005-0000-0000-00009EB90000}"/>
    <cellStyle name="v 7 10" xfId="47502" xr:uid="{00000000-0005-0000-0000-00009FB90000}"/>
    <cellStyle name="v 7 11" xfId="47503" xr:uid="{00000000-0005-0000-0000-0000A0B90000}"/>
    <cellStyle name="v 7 2" xfId="47504" xr:uid="{00000000-0005-0000-0000-0000A1B90000}"/>
    <cellStyle name="v 7 2 10" xfId="47505" xr:uid="{00000000-0005-0000-0000-0000A2B90000}"/>
    <cellStyle name="v 7 2 11" xfId="47506" xr:uid="{00000000-0005-0000-0000-0000A3B90000}"/>
    <cellStyle name="v 7 2 2" xfId="47507" xr:uid="{00000000-0005-0000-0000-0000A4B90000}"/>
    <cellStyle name="v 7 2 2 2" xfId="47508" xr:uid="{00000000-0005-0000-0000-0000A5B90000}"/>
    <cellStyle name="v 7 2 2 2 2" xfId="47509" xr:uid="{00000000-0005-0000-0000-0000A6B90000}"/>
    <cellStyle name="v 7 2 2 2 2 2" xfId="47510" xr:uid="{00000000-0005-0000-0000-0000A7B90000}"/>
    <cellStyle name="v 7 2 2 2 3" xfId="47511" xr:uid="{00000000-0005-0000-0000-0000A8B90000}"/>
    <cellStyle name="v 7 2 2 3" xfId="47512" xr:uid="{00000000-0005-0000-0000-0000A9B90000}"/>
    <cellStyle name="v 7 2 2 3 2" xfId="47513" xr:uid="{00000000-0005-0000-0000-0000AAB90000}"/>
    <cellStyle name="v 7 2 2 4" xfId="47514" xr:uid="{00000000-0005-0000-0000-0000ABB90000}"/>
    <cellStyle name="v 7 2 2 4 2" xfId="47515" xr:uid="{00000000-0005-0000-0000-0000ACB90000}"/>
    <cellStyle name="v 7 2 2 5" xfId="47516" xr:uid="{00000000-0005-0000-0000-0000ADB90000}"/>
    <cellStyle name="v 7 2 3" xfId="47517" xr:uid="{00000000-0005-0000-0000-0000AEB90000}"/>
    <cellStyle name="v 7 2 3 2" xfId="47518" xr:uid="{00000000-0005-0000-0000-0000AFB90000}"/>
    <cellStyle name="v 7 2 3 2 2" xfId="47519" xr:uid="{00000000-0005-0000-0000-0000B0B90000}"/>
    <cellStyle name="v 7 2 3 2 2 2" xfId="47520" xr:uid="{00000000-0005-0000-0000-0000B1B90000}"/>
    <cellStyle name="v 7 2 3 2 3" xfId="47521" xr:uid="{00000000-0005-0000-0000-0000B2B90000}"/>
    <cellStyle name="v 7 2 3 3" xfId="47522" xr:uid="{00000000-0005-0000-0000-0000B3B90000}"/>
    <cellStyle name="v 7 2 3 3 2" xfId="47523" xr:uid="{00000000-0005-0000-0000-0000B4B90000}"/>
    <cellStyle name="v 7 2 3 4" xfId="47524" xr:uid="{00000000-0005-0000-0000-0000B5B90000}"/>
    <cellStyle name="v 7 2 3 4 2" xfId="47525" xr:uid="{00000000-0005-0000-0000-0000B6B90000}"/>
    <cellStyle name="v 7 2 3 5" xfId="47526" xr:uid="{00000000-0005-0000-0000-0000B7B90000}"/>
    <cellStyle name="v 7 2 4" xfId="47527" xr:uid="{00000000-0005-0000-0000-0000B8B90000}"/>
    <cellStyle name="v 7 2 4 2" xfId="47528" xr:uid="{00000000-0005-0000-0000-0000B9B90000}"/>
    <cellStyle name="v 7 2 5" xfId="47529" xr:uid="{00000000-0005-0000-0000-0000BAB90000}"/>
    <cellStyle name="v 7 2 5 2" xfId="47530" xr:uid="{00000000-0005-0000-0000-0000BBB90000}"/>
    <cellStyle name="v 7 2 6" xfId="47531" xr:uid="{00000000-0005-0000-0000-0000BCB90000}"/>
    <cellStyle name="v 7 2 6 2" xfId="47532" xr:uid="{00000000-0005-0000-0000-0000BDB90000}"/>
    <cellStyle name="v 7 2 7" xfId="47533" xr:uid="{00000000-0005-0000-0000-0000BEB90000}"/>
    <cellStyle name="v 7 2 7 2" xfId="47534" xr:uid="{00000000-0005-0000-0000-0000BFB90000}"/>
    <cellStyle name="v 7 2 7 3" xfId="47535" xr:uid="{00000000-0005-0000-0000-0000C0B90000}"/>
    <cellStyle name="v 7 2 7 4" xfId="47536" xr:uid="{00000000-0005-0000-0000-0000C1B90000}"/>
    <cellStyle name="v 7 2 8" xfId="47537" xr:uid="{00000000-0005-0000-0000-0000C2B90000}"/>
    <cellStyle name="v 7 2 8 2" xfId="47538" xr:uid="{00000000-0005-0000-0000-0000C3B90000}"/>
    <cellStyle name="v 7 2 9" xfId="47539" xr:uid="{00000000-0005-0000-0000-0000C4B90000}"/>
    <cellStyle name="v 7 3" xfId="47540" xr:uid="{00000000-0005-0000-0000-0000C5B90000}"/>
    <cellStyle name="v 7 3 2" xfId="47541" xr:uid="{00000000-0005-0000-0000-0000C6B90000}"/>
    <cellStyle name="v 7 3 2 2" xfId="47542" xr:uid="{00000000-0005-0000-0000-0000C7B90000}"/>
    <cellStyle name="v 7 3 2 2 2" xfId="47543" xr:uid="{00000000-0005-0000-0000-0000C8B90000}"/>
    <cellStyle name="v 7 3 2 3" xfId="47544" xr:uid="{00000000-0005-0000-0000-0000C9B90000}"/>
    <cellStyle name="v 7 3 3" xfId="47545" xr:uid="{00000000-0005-0000-0000-0000CAB90000}"/>
    <cellStyle name="v 7 3 3 2" xfId="47546" xr:uid="{00000000-0005-0000-0000-0000CBB90000}"/>
    <cellStyle name="v 7 3 4" xfId="47547" xr:uid="{00000000-0005-0000-0000-0000CCB90000}"/>
    <cellStyle name="v 7 3 4 2" xfId="47548" xr:uid="{00000000-0005-0000-0000-0000CDB90000}"/>
    <cellStyle name="v 7 3 5" xfId="47549" xr:uid="{00000000-0005-0000-0000-0000CEB90000}"/>
    <cellStyle name="v 7 3 5 2" xfId="47550" xr:uid="{00000000-0005-0000-0000-0000CFB90000}"/>
    <cellStyle name="v 7 3 5 3" xfId="47551" xr:uid="{00000000-0005-0000-0000-0000D0B90000}"/>
    <cellStyle name="v 7 3 5 4" xfId="47552" xr:uid="{00000000-0005-0000-0000-0000D1B90000}"/>
    <cellStyle name="v 7 3 6" xfId="47553" xr:uid="{00000000-0005-0000-0000-0000D2B90000}"/>
    <cellStyle name="v 7 3 6 2" xfId="47554" xr:uid="{00000000-0005-0000-0000-0000D3B90000}"/>
    <cellStyle name="v 7 3 7" xfId="47555" xr:uid="{00000000-0005-0000-0000-0000D4B90000}"/>
    <cellStyle name="v 7 4" xfId="47556" xr:uid="{00000000-0005-0000-0000-0000D5B90000}"/>
    <cellStyle name="v 7 4 2" xfId="47557" xr:uid="{00000000-0005-0000-0000-0000D6B90000}"/>
    <cellStyle name="v 7 4 2 2" xfId="47558" xr:uid="{00000000-0005-0000-0000-0000D7B90000}"/>
    <cellStyle name="v 7 4 2 2 2" xfId="47559" xr:uid="{00000000-0005-0000-0000-0000D8B90000}"/>
    <cellStyle name="v 7 4 2 3" xfId="47560" xr:uid="{00000000-0005-0000-0000-0000D9B90000}"/>
    <cellStyle name="v 7 4 3" xfId="47561" xr:uid="{00000000-0005-0000-0000-0000DAB90000}"/>
    <cellStyle name="v 7 4 3 2" xfId="47562" xr:uid="{00000000-0005-0000-0000-0000DBB90000}"/>
    <cellStyle name="v 7 4 4" xfId="47563" xr:uid="{00000000-0005-0000-0000-0000DCB90000}"/>
    <cellStyle name="v 7 4 4 2" xfId="47564" xr:uid="{00000000-0005-0000-0000-0000DDB90000}"/>
    <cellStyle name="v 7 4 5" xfId="47565" xr:uid="{00000000-0005-0000-0000-0000DEB90000}"/>
    <cellStyle name="v 7 5" xfId="47566" xr:uid="{00000000-0005-0000-0000-0000DFB90000}"/>
    <cellStyle name="v 7 5 2" xfId="47567" xr:uid="{00000000-0005-0000-0000-0000E0B90000}"/>
    <cellStyle name="v 7 6" xfId="47568" xr:uid="{00000000-0005-0000-0000-0000E1B90000}"/>
    <cellStyle name="v 7 6 2" xfId="47569" xr:uid="{00000000-0005-0000-0000-0000E2B90000}"/>
    <cellStyle name="v 7 7" xfId="47570" xr:uid="{00000000-0005-0000-0000-0000E3B90000}"/>
    <cellStyle name="v 7 7 2" xfId="47571" xr:uid="{00000000-0005-0000-0000-0000E4B90000}"/>
    <cellStyle name="v 7 8" xfId="47572" xr:uid="{00000000-0005-0000-0000-0000E5B90000}"/>
    <cellStyle name="v 7 8 2" xfId="47573" xr:uid="{00000000-0005-0000-0000-0000E6B90000}"/>
    <cellStyle name="v 7 9" xfId="47574" xr:uid="{00000000-0005-0000-0000-0000E7B90000}"/>
    <cellStyle name="v 8" xfId="47575" xr:uid="{00000000-0005-0000-0000-0000E8B90000}"/>
    <cellStyle name="v 8 2" xfId="47576" xr:uid="{00000000-0005-0000-0000-0000E9B90000}"/>
    <cellStyle name="v 8 2 2" xfId="47577" xr:uid="{00000000-0005-0000-0000-0000EAB90000}"/>
    <cellStyle name="v 8 3" xfId="47578" xr:uid="{00000000-0005-0000-0000-0000EBB90000}"/>
    <cellStyle name="v 8 3 2" xfId="47579" xr:uid="{00000000-0005-0000-0000-0000ECB90000}"/>
    <cellStyle name="v 8 3 3" xfId="47580" xr:uid="{00000000-0005-0000-0000-0000EDB90000}"/>
    <cellStyle name="v 8 3 4" xfId="47581" xr:uid="{00000000-0005-0000-0000-0000EEB90000}"/>
    <cellStyle name="v 8 4" xfId="47582" xr:uid="{00000000-0005-0000-0000-0000EFB90000}"/>
    <cellStyle name="v 9" xfId="47583" xr:uid="{00000000-0005-0000-0000-0000F0B90000}"/>
    <cellStyle name="v 9 2" xfId="47584" xr:uid="{00000000-0005-0000-0000-0000F1B90000}"/>
    <cellStyle name="v_Andhra bank Civil Abstract Est Sent on 161007" xfId="47585" xr:uid="{00000000-0005-0000-0000-0000F2B90000}"/>
    <cellStyle name="v_Andhra bank Civil Abstract Est Sent on 161007 10" xfId="47586" xr:uid="{00000000-0005-0000-0000-0000F3B90000}"/>
    <cellStyle name="v_Andhra bank Civil Abstract Est Sent on 161007 10 2" xfId="47587" xr:uid="{00000000-0005-0000-0000-0000F4B90000}"/>
    <cellStyle name="v_Andhra bank Civil Abstract Est Sent on 161007 10 3" xfId="47588" xr:uid="{00000000-0005-0000-0000-0000F5B90000}"/>
    <cellStyle name="v_Andhra bank Civil Abstract Est Sent on 161007 11" xfId="47589" xr:uid="{00000000-0005-0000-0000-0000F6B90000}"/>
    <cellStyle name="v_Andhra bank Civil Abstract Est Sent on 161007 11 2" xfId="47590" xr:uid="{00000000-0005-0000-0000-0000F7B90000}"/>
    <cellStyle name="v_Andhra bank Civil Abstract Est Sent on 161007 12" xfId="47591" xr:uid="{00000000-0005-0000-0000-0000F8B90000}"/>
    <cellStyle name="v_Andhra bank Civil Abstract Est Sent on 161007 13" xfId="47592" xr:uid="{00000000-0005-0000-0000-0000F9B90000}"/>
    <cellStyle name="v_Andhra bank Civil Abstract Est Sent on 161007 14" xfId="47593" xr:uid="{00000000-0005-0000-0000-0000FAB90000}"/>
    <cellStyle name="v_Andhra bank Civil Abstract Est Sent on 161007 15" xfId="47594" xr:uid="{00000000-0005-0000-0000-0000FBB90000}"/>
    <cellStyle name="v_Andhra bank Civil Abstract Est Sent on 161007 16" xfId="47595" xr:uid="{00000000-0005-0000-0000-0000FCB90000}"/>
    <cellStyle name="v_Andhra bank Civil Abstract Est Sent on 161007 2" xfId="47596" xr:uid="{00000000-0005-0000-0000-0000FDB90000}"/>
    <cellStyle name="v_Andhra bank Civil Abstract Est Sent on 161007 2 10" xfId="47597" xr:uid="{00000000-0005-0000-0000-0000FEB90000}"/>
    <cellStyle name="v_Andhra bank Civil Abstract Est Sent on 161007 2 11" xfId="47598" xr:uid="{00000000-0005-0000-0000-0000FFB90000}"/>
    <cellStyle name="v_Andhra bank Civil Abstract Est Sent on 161007 2 12" xfId="47599" xr:uid="{00000000-0005-0000-0000-000000BA0000}"/>
    <cellStyle name="v_Andhra bank Civil Abstract Est Sent on 161007 2 13" xfId="47600" xr:uid="{00000000-0005-0000-0000-000001BA0000}"/>
    <cellStyle name="v_Andhra bank Civil Abstract Est Sent on 161007 2 14" xfId="47601" xr:uid="{00000000-0005-0000-0000-000002BA0000}"/>
    <cellStyle name="v_Andhra bank Civil Abstract Est Sent on 161007 2 2" xfId="47602" xr:uid="{00000000-0005-0000-0000-000003BA0000}"/>
    <cellStyle name="v_Andhra bank Civil Abstract Est Sent on 161007 2 2 10" xfId="47603" xr:uid="{00000000-0005-0000-0000-000004BA0000}"/>
    <cellStyle name="v_Andhra bank Civil Abstract Est Sent on 161007 2 2 10 2" xfId="47604" xr:uid="{00000000-0005-0000-0000-000005BA0000}"/>
    <cellStyle name="v_Andhra bank Civil Abstract Est Sent on 161007 2 2 10 2 2" xfId="47605" xr:uid="{00000000-0005-0000-0000-000006BA0000}"/>
    <cellStyle name="v_Andhra bank Civil Abstract Est Sent on 161007 2 2 10 2 3" xfId="47606" xr:uid="{00000000-0005-0000-0000-000007BA0000}"/>
    <cellStyle name="v_Andhra bank Civil Abstract Est Sent on 161007 2 2 10 2 4" xfId="47607" xr:uid="{00000000-0005-0000-0000-000008BA0000}"/>
    <cellStyle name="v_Andhra bank Civil Abstract Est Sent on 161007 2 2 10 2 5" xfId="47608" xr:uid="{00000000-0005-0000-0000-000009BA0000}"/>
    <cellStyle name="v_Andhra bank Civil Abstract Est Sent on 161007 2 2 10 2 6" xfId="47609" xr:uid="{00000000-0005-0000-0000-00000ABA0000}"/>
    <cellStyle name="v_Andhra bank Civil Abstract Est Sent on 161007 2 2 10 3" xfId="47610" xr:uid="{00000000-0005-0000-0000-00000BBA0000}"/>
    <cellStyle name="v_Andhra bank Civil Abstract Est Sent on 161007 2 2 10 3 2" xfId="47611" xr:uid="{00000000-0005-0000-0000-00000CBA0000}"/>
    <cellStyle name="v_Andhra bank Civil Abstract Est Sent on 161007 2 2 10 3 3" xfId="47612" xr:uid="{00000000-0005-0000-0000-00000DBA0000}"/>
    <cellStyle name="v_Andhra bank Civil Abstract Est Sent on 161007 2 2 10 3 4" xfId="47613" xr:uid="{00000000-0005-0000-0000-00000EBA0000}"/>
    <cellStyle name="v_Andhra bank Civil Abstract Est Sent on 161007 2 2 10 3 5" xfId="47614" xr:uid="{00000000-0005-0000-0000-00000FBA0000}"/>
    <cellStyle name="v_Andhra bank Civil Abstract Est Sent on 161007 2 2 10 3 6" xfId="47615" xr:uid="{00000000-0005-0000-0000-000010BA0000}"/>
    <cellStyle name="v_Andhra bank Civil Abstract Est Sent on 161007 2 2 10 4" xfId="47616" xr:uid="{00000000-0005-0000-0000-000011BA0000}"/>
    <cellStyle name="v_Andhra bank Civil Abstract Est Sent on 161007 2 2 10 4 2" xfId="47617" xr:uid="{00000000-0005-0000-0000-000012BA0000}"/>
    <cellStyle name="v_Andhra bank Civil Abstract Est Sent on 161007 2 2 10 5" xfId="47618" xr:uid="{00000000-0005-0000-0000-000013BA0000}"/>
    <cellStyle name="v_Andhra bank Civil Abstract Est Sent on 161007 2 2 10 6" xfId="47619" xr:uid="{00000000-0005-0000-0000-000014BA0000}"/>
    <cellStyle name="v_Andhra bank Civil Abstract Est Sent on 161007 2 2 10 7" xfId="47620" xr:uid="{00000000-0005-0000-0000-000015BA0000}"/>
    <cellStyle name="v_Andhra bank Civil Abstract Est Sent on 161007 2 2 10 8" xfId="47621" xr:uid="{00000000-0005-0000-0000-000016BA0000}"/>
    <cellStyle name="v_Andhra bank Civil Abstract Est Sent on 161007 2 2 11" xfId="47622" xr:uid="{00000000-0005-0000-0000-000017BA0000}"/>
    <cellStyle name="v_Andhra bank Civil Abstract Est Sent on 161007 2 2 11 2" xfId="47623" xr:uid="{00000000-0005-0000-0000-000018BA0000}"/>
    <cellStyle name="v_Andhra bank Civil Abstract Est Sent on 161007 2 2 11 3" xfId="47624" xr:uid="{00000000-0005-0000-0000-000019BA0000}"/>
    <cellStyle name="v_Andhra bank Civil Abstract Est Sent on 161007 2 2 11 4" xfId="47625" xr:uid="{00000000-0005-0000-0000-00001ABA0000}"/>
    <cellStyle name="v_Andhra bank Civil Abstract Est Sent on 161007 2 2 11 5" xfId="47626" xr:uid="{00000000-0005-0000-0000-00001BBA0000}"/>
    <cellStyle name="v_Andhra bank Civil Abstract Est Sent on 161007 2 2 11 6" xfId="47627" xr:uid="{00000000-0005-0000-0000-00001CBA0000}"/>
    <cellStyle name="v_Andhra bank Civil Abstract Est Sent on 161007 2 2 12" xfId="47628" xr:uid="{00000000-0005-0000-0000-00001DBA0000}"/>
    <cellStyle name="v_Andhra bank Civil Abstract Est Sent on 161007 2 2 12 2" xfId="47629" xr:uid="{00000000-0005-0000-0000-00001EBA0000}"/>
    <cellStyle name="v_Andhra bank Civil Abstract Est Sent on 161007 2 2 12 3" xfId="47630" xr:uid="{00000000-0005-0000-0000-00001FBA0000}"/>
    <cellStyle name="v_Andhra bank Civil Abstract Est Sent on 161007 2 2 12 4" xfId="47631" xr:uid="{00000000-0005-0000-0000-000020BA0000}"/>
    <cellStyle name="v_Andhra bank Civil Abstract Est Sent on 161007 2 2 12 5" xfId="47632" xr:uid="{00000000-0005-0000-0000-000021BA0000}"/>
    <cellStyle name="v_Andhra bank Civil Abstract Est Sent on 161007 2 2 12 6" xfId="47633" xr:uid="{00000000-0005-0000-0000-000022BA0000}"/>
    <cellStyle name="v_Andhra bank Civil Abstract Est Sent on 161007 2 2 13" xfId="47634" xr:uid="{00000000-0005-0000-0000-000023BA0000}"/>
    <cellStyle name="v_Andhra bank Civil Abstract Est Sent on 161007 2 2 13 2" xfId="47635" xr:uid="{00000000-0005-0000-0000-000024BA0000}"/>
    <cellStyle name="v_Andhra bank Civil Abstract Est Sent on 161007 2 2 14" xfId="47636" xr:uid="{00000000-0005-0000-0000-000025BA0000}"/>
    <cellStyle name="v_Andhra bank Civil Abstract Est Sent on 161007 2 2 15" xfId="47637" xr:uid="{00000000-0005-0000-0000-000026BA0000}"/>
    <cellStyle name="v_Andhra bank Civil Abstract Est Sent on 161007 2 2 16" xfId="47638" xr:uid="{00000000-0005-0000-0000-000027BA0000}"/>
    <cellStyle name="v_Andhra bank Civil Abstract Est Sent on 161007 2 2 17" xfId="47639" xr:uid="{00000000-0005-0000-0000-000028BA0000}"/>
    <cellStyle name="v_Andhra bank Civil Abstract Est Sent on 161007 2 2 18" xfId="47640" xr:uid="{00000000-0005-0000-0000-000029BA0000}"/>
    <cellStyle name="v_Andhra bank Civil Abstract Est Sent on 161007 2 2 19" xfId="47641" xr:uid="{00000000-0005-0000-0000-00002ABA0000}"/>
    <cellStyle name="v_Andhra bank Civil Abstract Est Sent on 161007 2 2 2" xfId="47642" xr:uid="{00000000-0005-0000-0000-00002BBA0000}"/>
    <cellStyle name="v_Andhra bank Civil Abstract Est Sent on 161007 2 2 2 10" xfId="47643" xr:uid="{00000000-0005-0000-0000-00002CBA0000}"/>
    <cellStyle name="v_Andhra bank Civil Abstract Est Sent on 161007 2 2 2 2" xfId="47644" xr:uid="{00000000-0005-0000-0000-00002DBA0000}"/>
    <cellStyle name="v_Andhra bank Civil Abstract Est Sent on 161007 2 2 2 2 2" xfId="47645" xr:uid="{00000000-0005-0000-0000-00002EBA0000}"/>
    <cellStyle name="v_Andhra bank Civil Abstract Est Sent on 161007 2 2 2 2 2 2" xfId="47646" xr:uid="{00000000-0005-0000-0000-00002FBA0000}"/>
    <cellStyle name="v_Andhra bank Civil Abstract Est Sent on 161007 2 2 2 2 2 2 2" xfId="47647" xr:uid="{00000000-0005-0000-0000-000030BA0000}"/>
    <cellStyle name="v_Andhra bank Civil Abstract Est Sent on 161007 2 2 2 2 2 3" xfId="47648" xr:uid="{00000000-0005-0000-0000-000031BA0000}"/>
    <cellStyle name="v_Andhra bank Civil Abstract Est Sent on 161007 2 2 2 2 2 3 2" xfId="47649" xr:uid="{00000000-0005-0000-0000-000032BA0000}"/>
    <cellStyle name="v_Andhra bank Civil Abstract Est Sent on 161007 2 2 2 2 2 4" xfId="47650" xr:uid="{00000000-0005-0000-0000-000033BA0000}"/>
    <cellStyle name="v_Andhra bank Civil Abstract Est Sent on 161007 2 2 2 2 2 4 2" xfId="47651" xr:uid="{00000000-0005-0000-0000-000034BA0000}"/>
    <cellStyle name="v_Andhra bank Civil Abstract Est Sent on 161007 2 2 2 2 2 5" xfId="47652" xr:uid="{00000000-0005-0000-0000-000035BA0000}"/>
    <cellStyle name="v_Andhra bank Civil Abstract Est Sent on 161007 2 2 2 2 2 5 2" xfId="47653" xr:uid="{00000000-0005-0000-0000-000036BA0000}"/>
    <cellStyle name="v_Andhra bank Civil Abstract Est Sent on 161007 2 2 2 2 2 6" xfId="47654" xr:uid="{00000000-0005-0000-0000-000037BA0000}"/>
    <cellStyle name="v_Andhra bank Civil Abstract Est Sent on 161007 2 2 2 2 2 6 2" xfId="47655" xr:uid="{00000000-0005-0000-0000-000038BA0000}"/>
    <cellStyle name="v_Andhra bank Civil Abstract Est Sent on 161007 2 2 2 2 2 7" xfId="47656" xr:uid="{00000000-0005-0000-0000-000039BA0000}"/>
    <cellStyle name="v_Andhra bank Civil Abstract Est Sent on 161007 2 2 2 2 2 8" xfId="47657" xr:uid="{00000000-0005-0000-0000-00003ABA0000}"/>
    <cellStyle name="v_Andhra bank Civil Abstract Est Sent on 161007 2 2 2 2 3" xfId="47658" xr:uid="{00000000-0005-0000-0000-00003BBA0000}"/>
    <cellStyle name="v_Andhra bank Civil Abstract Est Sent on 161007 2 2 2 2 3 2" xfId="47659" xr:uid="{00000000-0005-0000-0000-00003CBA0000}"/>
    <cellStyle name="v_Andhra bank Civil Abstract Est Sent on 161007 2 2 2 2 4" xfId="47660" xr:uid="{00000000-0005-0000-0000-00003DBA0000}"/>
    <cellStyle name="v_Andhra bank Civil Abstract Est Sent on 161007 2 2 2 2 4 2" xfId="47661" xr:uid="{00000000-0005-0000-0000-00003EBA0000}"/>
    <cellStyle name="v_Andhra bank Civil Abstract Est Sent on 161007 2 2 2 2 5" xfId="47662" xr:uid="{00000000-0005-0000-0000-00003FBA0000}"/>
    <cellStyle name="v_Andhra bank Civil Abstract Est Sent on 161007 2 2 2 2 5 2" xfId="47663" xr:uid="{00000000-0005-0000-0000-000040BA0000}"/>
    <cellStyle name="v_Andhra bank Civil Abstract Est Sent on 161007 2 2 2 2 6" xfId="47664" xr:uid="{00000000-0005-0000-0000-000041BA0000}"/>
    <cellStyle name="v_Andhra bank Civil Abstract Est Sent on 161007 2 2 2 2 6 2" xfId="47665" xr:uid="{00000000-0005-0000-0000-000042BA0000}"/>
    <cellStyle name="v_Andhra bank Civil Abstract Est Sent on 161007 2 2 2 2 7" xfId="47666" xr:uid="{00000000-0005-0000-0000-000043BA0000}"/>
    <cellStyle name="v_Andhra bank Civil Abstract Est Sent on 161007 2 2 2 2 7 2" xfId="47667" xr:uid="{00000000-0005-0000-0000-000044BA0000}"/>
    <cellStyle name="v_Andhra bank Civil Abstract Est Sent on 161007 2 2 2 2 8" xfId="47668" xr:uid="{00000000-0005-0000-0000-000045BA0000}"/>
    <cellStyle name="v_Andhra bank Civil Abstract Est Sent on 161007 2 2 2 3" xfId="47669" xr:uid="{00000000-0005-0000-0000-000046BA0000}"/>
    <cellStyle name="v_Andhra bank Civil Abstract Est Sent on 161007 2 2 2 3 2" xfId="47670" xr:uid="{00000000-0005-0000-0000-000047BA0000}"/>
    <cellStyle name="v_Andhra bank Civil Abstract Est Sent on 161007 2 2 2 3 2 2" xfId="47671" xr:uid="{00000000-0005-0000-0000-000048BA0000}"/>
    <cellStyle name="v_Andhra bank Civil Abstract Est Sent on 161007 2 2 2 3 2 2 2" xfId="47672" xr:uid="{00000000-0005-0000-0000-000049BA0000}"/>
    <cellStyle name="v_Andhra bank Civil Abstract Est Sent on 161007 2 2 2 3 2 3" xfId="47673" xr:uid="{00000000-0005-0000-0000-00004ABA0000}"/>
    <cellStyle name="v_Andhra bank Civil Abstract Est Sent on 161007 2 2 2 3 2 3 2" xfId="47674" xr:uid="{00000000-0005-0000-0000-00004BBA0000}"/>
    <cellStyle name="v_Andhra bank Civil Abstract Est Sent on 161007 2 2 2 3 2 4" xfId="47675" xr:uid="{00000000-0005-0000-0000-00004CBA0000}"/>
    <cellStyle name="v_Andhra bank Civil Abstract Est Sent on 161007 2 2 2 3 3" xfId="47676" xr:uid="{00000000-0005-0000-0000-00004DBA0000}"/>
    <cellStyle name="v_Andhra bank Civil Abstract Est Sent on 161007 2 2 2 3 3 2" xfId="47677" xr:uid="{00000000-0005-0000-0000-00004EBA0000}"/>
    <cellStyle name="v_Andhra bank Civil Abstract Est Sent on 161007 2 2 2 3 4" xfId="47678" xr:uid="{00000000-0005-0000-0000-00004FBA0000}"/>
    <cellStyle name="v_Andhra bank Civil Abstract Est Sent on 161007 2 2 2 3 4 2" xfId="47679" xr:uid="{00000000-0005-0000-0000-000050BA0000}"/>
    <cellStyle name="v_Andhra bank Civil Abstract Est Sent on 161007 2 2 2 3 5" xfId="47680" xr:uid="{00000000-0005-0000-0000-000051BA0000}"/>
    <cellStyle name="v_Andhra bank Civil Abstract Est Sent on 161007 2 2 2 3 5 2" xfId="47681" xr:uid="{00000000-0005-0000-0000-000052BA0000}"/>
    <cellStyle name="v_Andhra bank Civil Abstract Est Sent on 161007 2 2 2 3 6" xfId="47682" xr:uid="{00000000-0005-0000-0000-000053BA0000}"/>
    <cellStyle name="v_Andhra bank Civil Abstract Est Sent on 161007 2 2 2 3 6 2" xfId="47683" xr:uid="{00000000-0005-0000-0000-000054BA0000}"/>
    <cellStyle name="v_Andhra bank Civil Abstract Est Sent on 161007 2 2 2 3 7" xfId="47684" xr:uid="{00000000-0005-0000-0000-000055BA0000}"/>
    <cellStyle name="v_Andhra bank Civil Abstract Est Sent on 161007 2 2 2 3 7 2" xfId="47685" xr:uid="{00000000-0005-0000-0000-000056BA0000}"/>
    <cellStyle name="v_Andhra bank Civil Abstract Est Sent on 161007 2 2 2 3 8" xfId="47686" xr:uid="{00000000-0005-0000-0000-000057BA0000}"/>
    <cellStyle name="v_Andhra bank Civil Abstract Est Sent on 161007 2 2 2 4" xfId="47687" xr:uid="{00000000-0005-0000-0000-000058BA0000}"/>
    <cellStyle name="v_Andhra bank Civil Abstract Est Sent on 161007 2 2 2 4 2" xfId="47688" xr:uid="{00000000-0005-0000-0000-000059BA0000}"/>
    <cellStyle name="v_Andhra bank Civil Abstract Est Sent on 161007 2 2 2 4 3" xfId="47689" xr:uid="{00000000-0005-0000-0000-00005ABA0000}"/>
    <cellStyle name="v_Andhra bank Civil Abstract Est Sent on 161007 2 2 2 4 4" xfId="47690" xr:uid="{00000000-0005-0000-0000-00005BBA0000}"/>
    <cellStyle name="v_Andhra bank Civil Abstract Est Sent on 161007 2 2 2 4 5" xfId="47691" xr:uid="{00000000-0005-0000-0000-00005CBA0000}"/>
    <cellStyle name="v_Andhra bank Civil Abstract Est Sent on 161007 2 2 2 5" xfId="47692" xr:uid="{00000000-0005-0000-0000-00005DBA0000}"/>
    <cellStyle name="v_Andhra bank Civil Abstract Est Sent on 161007 2 2 2 5 2" xfId="47693" xr:uid="{00000000-0005-0000-0000-00005EBA0000}"/>
    <cellStyle name="v_Andhra bank Civil Abstract Est Sent on 161007 2 2 2 5 3" xfId="47694" xr:uid="{00000000-0005-0000-0000-00005FBA0000}"/>
    <cellStyle name="v_Andhra bank Civil Abstract Est Sent on 161007 2 2 2 5 4" xfId="47695" xr:uid="{00000000-0005-0000-0000-000060BA0000}"/>
    <cellStyle name="v_Andhra bank Civil Abstract Est Sent on 161007 2 2 2 5 5" xfId="47696" xr:uid="{00000000-0005-0000-0000-000061BA0000}"/>
    <cellStyle name="v_Andhra bank Civil Abstract Est Sent on 161007 2 2 2 6" xfId="47697" xr:uid="{00000000-0005-0000-0000-000062BA0000}"/>
    <cellStyle name="v_Andhra bank Civil Abstract Est Sent on 161007 2 2 2 6 2" xfId="47698" xr:uid="{00000000-0005-0000-0000-000063BA0000}"/>
    <cellStyle name="v_Andhra bank Civil Abstract Est Sent on 161007 2 2 2 7" xfId="47699" xr:uid="{00000000-0005-0000-0000-000064BA0000}"/>
    <cellStyle name="v_Andhra bank Civil Abstract Est Sent on 161007 2 2 2 7 2" xfId="47700" xr:uid="{00000000-0005-0000-0000-000065BA0000}"/>
    <cellStyle name="v_Andhra bank Civil Abstract Est Sent on 161007 2 2 2 8" xfId="47701" xr:uid="{00000000-0005-0000-0000-000066BA0000}"/>
    <cellStyle name="v_Andhra bank Civil Abstract Est Sent on 161007 2 2 2 8 2" xfId="47702" xr:uid="{00000000-0005-0000-0000-000067BA0000}"/>
    <cellStyle name="v_Andhra bank Civil Abstract Est Sent on 161007 2 2 2 9" xfId="47703" xr:uid="{00000000-0005-0000-0000-000068BA0000}"/>
    <cellStyle name="v_Andhra bank Civil Abstract Est Sent on 161007 2 2 20" xfId="47704" xr:uid="{00000000-0005-0000-0000-000069BA0000}"/>
    <cellStyle name="v_Andhra bank Civil Abstract Est Sent on 161007 2 2 3" xfId="47705" xr:uid="{00000000-0005-0000-0000-00006ABA0000}"/>
    <cellStyle name="v_Andhra bank Civil Abstract Est Sent on 161007 2 2 3 10" xfId="47706" xr:uid="{00000000-0005-0000-0000-00006BBA0000}"/>
    <cellStyle name="v_Andhra bank Civil Abstract Est Sent on 161007 2 2 3 2" xfId="47707" xr:uid="{00000000-0005-0000-0000-00006CBA0000}"/>
    <cellStyle name="v_Andhra bank Civil Abstract Est Sent on 161007 2 2 3 2 2" xfId="47708" xr:uid="{00000000-0005-0000-0000-00006DBA0000}"/>
    <cellStyle name="v_Andhra bank Civil Abstract Est Sent on 161007 2 2 3 2 2 2" xfId="47709" xr:uid="{00000000-0005-0000-0000-00006EBA0000}"/>
    <cellStyle name="v_Andhra bank Civil Abstract Est Sent on 161007 2 2 3 2 2 3" xfId="47710" xr:uid="{00000000-0005-0000-0000-00006FBA0000}"/>
    <cellStyle name="v_Andhra bank Civil Abstract Est Sent on 161007 2 2 3 2 2 4" xfId="47711" xr:uid="{00000000-0005-0000-0000-000070BA0000}"/>
    <cellStyle name="v_Andhra bank Civil Abstract Est Sent on 161007 2 2 3 2 2 5" xfId="47712" xr:uid="{00000000-0005-0000-0000-000071BA0000}"/>
    <cellStyle name="v_Andhra bank Civil Abstract Est Sent on 161007 2 2 3 2 3" xfId="47713" xr:uid="{00000000-0005-0000-0000-000072BA0000}"/>
    <cellStyle name="v_Andhra bank Civil Abstract Est Sent on 161007 2 2 3 2 3 2" xfId="47714" xr:uid="{00000000-0005-0000-0000-000073BA0000}"/>
    <cellStyle name="v_Andhra bank Civil Abstract Est Sent on 161007 2 2 3 2 3 3" xfId="47715" xr:uid="{00000000-0005-0000-0000-000074BA0000}"/>
    <cellStyle name="v_Andhra bank Civil Abstract Est Sent on 161007 2 2 3 2 3 4" xfId="47716" xr:uid="{00000000-0005-0000-0000-000075BA0000}"/>
    <cellStyle name="v_Andhra bank Civil Abstract Est Sent on 161007 2 2 3 2 3 5" xfId="47717" xr:uid="{00000000-0005-0000-0000-000076BA0000}"/>
    <cellStyle name="v_Andhra bank Civil Abstract Est Sent on 161007 2 2 3 2 4" xfId="47718" xr:uid="{00000000-0005-0000-0000-000077BA0000}"/>
    <cellStyle name="v_Andhra bank Civil Abstract Est Sent on 161007 2 2 3 2 4 2" xfId="47719" xr:uid="{00000000-0005-0000-0000-000078BA0000}"/>
    <cellStyle name="v_Andhra bank Civil Abstract Est Sent on 161007 2 2 3 2 5" xfId="47720" xr:uid="{00000000-0005-0000-0000-000079BA0000}"/>
    <cellStyle name="v_Andhra bank Civil Abstract Est Sent on 161007 2 2 3 2 5 2" xfId="47721" xr:uid="{00000000-0005-0000-0000-00007ABA0000}"/>
    <cellStyle name="v_Andhra bank Civil Abstract Est Sent on 161007 2 2 3 2 6" xfId="47722" xr:uid="{00000000-0005-0000-0000-00007BBA0000}"/>
    <cellStyle name="v_Andhra bank Civil Abstract Est Sent on 161007 2 2 3 2 6 2" xfId="47723" xr:uid="{00000000-0005-0000-0000-00007CBA0000}"/>
    <cellStyle name="v_Andhra bank Civil Abstract Est Sent on 161007 2 2 3 2 7" xfId="47724" xr:uid="{00000000-0005-0000-0000-00007DBA0000}"/>
    <cellStyle name="v_Andhra bank Civil Abstract Est Sent on 161007 2 2 3 2 8" xfId="47725" xr:uid="{00000000-0005-0000-0000-00007EBA0000}"/>
    <cellStyle name="v_Andhra bank Civil Abstract Est Sent on 161007 2 2 3 3" xfId="47726" xr:uid="{00000000-0005-0000-0000-00007FBA0000}"/>
    <cellStyle name="v_Andhra bank Civil Abstract Est Sent on 161007 2 2 3 3 2" xfId="47727" xr:uid="{00000000-0005-0000-0000-000080BA0000}"/>
    <cellStyle name="v_Andhra bank Civil Abstract Est Sent on 161007 2 2 3 3 2 2" xfId="47728" xr:uid="{00000000-0005-0000-0000-000081BA0000}"/>
    <cellStyle name="v_Andhra bank Civil Abstract Est Sent on 161007 2 2 3 3 3" xfId="47729" xr:uid="{00000000-0005-0000-0000-000082BA0000}"/>
    <cellStyle name="v_Andhra bank Civil Abstract Est Sent on 161007 2 2 3 3 4" xfId="47730" xr:uid="{00000000-0005-0000-0000-000083BA0000}"/>
    <cellStyle name="v_Andhra bank Civil Abstract Est Sent on 161007 2 2 3 3 5" xfId="47731" xr:uid="{00000000-0005-0000-0000-000084BA0000}"/>
    <cellStyle name="v_Andhra bank Civil Abstract Est Sent on 161007 2 2 3 3 6" xfId="47732" xr:uid="{00000000-0005-0000-0000-000085BA0000}"/>
    <cellStyle name="v_Andhra bank Civil Abstract Est Sent on 161007 2 2 3 4" xfId="47733" xr:uid="{00000000-0005-0000-0000-000086BA0000}"/>
    <cellStyle name="v_Andhra bank Civil Abstract Est Sent on 161007 2 2 3 4 2" xfId="47734" xr:uid="{00000000-0005-0000-0000-000087BA0000}"/>
    <cellStyle name="v_Andhra bank Civil Abstract Est Sent on 161007 2 2 3 4 3" xfId="47735" xr:uid="{00000000-0005-0000-0000-000088BA0000}"/>
    <cellStyle name="v_Andhra bank Civil Abstract Est Sent on 161007 2 2 3 4 4" xfId="47736" xr:uid="{00000000-0005-0000-0000-000089BA0000}"/>
    <cellStyle name="v_Andhra bank Civil Abstract Est Sent on 161007 2 2 3 4 5" xfId="47737" xr:uid="{00000000-0005-0000-0000-00008ABA0000}"/>
    <cellStyle name="v_Andhra bank Civil Abstract Est Sent on 161007 2 2 3 5" xfId="47738" xr:uid="{00000000-0005-0000-0000-00008BBA0000}"/>
    <cellStyle name="v_Andhra bank Civil Abstract Est Sent on 161007 2 2 3 5 2" xfId="47739" xr:uid="{00000000-0005-0000-0000-00008CBA0000}"/>
    <cellStyle name="v_Andhra bank Civil Abstract Est Sent on 161007 2 2 3 6" xfId="47740" xr:uid="{00000000-0005-0000-0000-00008DBA0000}"/>
    <cellStyle name="v_Andhra bank Civil Abstract Est Sent on 161007 2 2 3 6 2" xfId="47741" xr:uid="{00000000-0005-0000-0000-00008EBA0000}"/>
    <cellStyle name="v_Andhra bank Civil Abstract Est Sent on 161007 2 2 3 7" xfId="47742" xr:uid="{00000000-0005-0000-0000-00008FBA0000}"/>
    <cellStyle name="v_Andhra bank Civil Abstract Est Sent on 161007 2 2 3 7 2" xfId="47743" xr:uid="{00000000-0005-0000-0000-000090BA0000}"/>
    <cellStyle name="v_Andhra bank Civil Abstract Est Sent on 161007 2 2 3 8" xfId="47744" xr:uid="{00000000-0005-0000-0000-000091BA0000}"/>
    <cellStyle name="v_Andhra bank Civil Abstract Est Sent on 161007 2 2 3 9" xfId="47745" xr:uid="{00000000-0005-0000-0000-000092BA0000}"/>
    <cellStyle name="v_Andhra bank Civil Abstract Est Sent on 161007 2 2 4" xfId="47746" xr:uid="{00000000-0005-0000-0000-000093BA0000}"/>
    <cellStyle name="v_Andhra bank Civil Abstract Est Sent on 161007 2 2 4 2" xfId="47747" xr:uid="{00000000-0005-0000-0000-000094BA0000}"/>
    <cellStyle name="v_Andhra bank Civil Abstract Est Sent on 161007 2 2 4 2 2" xfId="47748" xr:uid="{00000000-0005-0000-0000-000095BA0000}"/>
    <cellStyle name="v_Andhra bank Civil Abstract Est Sent on 161007 2 2 4 2 2 2" xfId="47749" xr:uid="{00000000-0005-0000-0000-000096BA0000}"/>
    <cellStyle name="v_Andhra bank Civil Abstract Est Sent on 161007 2 2 4 2 3" xfId="47750" xr:uid="{00000000-0005-0000-0000-000097BA0000}"/>
    <cellStyle name="v_Andhra bank Civil Abstract Est Sent on 161007 2 2 4 2 3 2" xfId="47751" xr:uid="{00000000-0005-0000-0000-000098BA0000}"/>
    <cellStyle name="v_Andhra bank Civil Abstract Est Sent on 161007 2 2 4 2 4" xfId="47752" xr:uid="{00000000-0005-0000-0000-000099BA0000}"/>
    <cellStyle name="v_Andhra bank Civil Abstract Est Sent on 161007 2 2 4 2 4 2" xfId="47753" xr:uid="{00000000-0005-0000-0000-00009ABA0000}"/>
    <cellStyle name="v_Andhra bank Civil Abstract Est Sent on 161007 2 2 4 2 5" xfId="47754" xr:uid="{00000000-0005-0000-0000-00009BBA0000}"/>
    <cellStyle name="v_Andhra bank Civil Abstract Est Sent on 161007 2 2 4 2 6" xfId="47755" xr:uid="{00000000-0005-0000-0000-00009CBA0000}"/>
    <cellStyle name="v_Andhra bank Civil Abstract Est Sent on 161007 2 2 4 3" xfId="47756" xr:uid="{00000000-0005-0000-0000-00009DBA0000}"/>
    <cellStyle name="v_Andhra bank Civil Abstract Est Sent on 161007 2 2 4 3 2" xfId="47757" xr:uid="{00000000-0005-0000-0000-00009EBA0000}"/>
    <cellStyle name="v_Andhra bank Civil Abstract Est Sent on 161007 2 2 4 3 2 2" xfId="47758" xr:uid="{00000000-0005-0000-0000-00009FBA0000}"/>
    <cellStyle name="v_Andhra bank Civil Abstract Est Sent on 161007 2 2 4 3 3" xfId="47759" xr:uid="{00000000-0005-0000-0000-0000A0BA0000}"/>
    <cellStyle name="v_Andhra bank Civil Abstract Est Sent on 161007 2 2 4 3 4" xfId="47760" xr:uid="{00000000-0005-0000-0000-0000A1BA0000}"/>
    <cellStyle name="v_Andhra bank Civil Abstract Est Sent on 161007 2 2 4 3 5" xfId="47761" xr:uid="{00000000-0005-0000-0000-0000A2BA0000}"/>
    <cellStyle name="v_Andhra bank Civil Abstract Est Sent on 161007 2 2 4 3 6" xfId="47762" xr:uid="{00000000-0005-0000-0000-0000A3BA0000}"/>
    <cellStyle name="v_Andhra bank Civil Abstract Est Sent on 161007 2 2 4 4" xfId="47763" xr:uid="{00000000-0005-0000-0000-0000A4BA0000}"/>
    <cellStyle name="v_Andhra bank Civil Abstract Est Sent on 161007 2 2 4 4 2" xfId="47764" xr:uid="{00000000-0005-0000-0000-0000A5BA0000}"/>
    <cellStyle name="v_Andhra bank Civil Abstract Est Sent on 161007 2 2 4 5" xfId="47765" xr:uid="{00000000-0005-0000-0000-0000A6BA0000}"/>
    <cellStyle name="v_Andhra bank Civil Abstract Est Sent on 161007 2 2 4 5 2" xfId="47766" xr:uid="{00000000-0005-0000-0000-0000A7BA0000}"/>
    <cellStyle name="v_Andhra bank Civil Abstract Est Sent on 161007 2 2 4 6" xfId="47767" xr:uid="{00000000-0005-0000-0000-0000A8BA0000}"/>
    <cellStyle name="v_Andhra bank Civil Abstract Est Sent on 161007 2 2 4 6 2" xfId="47768" xr:uid="{00000000-0005-0000-0000-0000A9BA0000}"/>
    <cellStyle name="v_Andhra bank Civil Abstract Est Sent on 161007 2 2 4 7" xfId="47769" xr:uid="{00000000-0005-0000-0000-0000AABA0000}"/>
    <cellStyle name="v_Andhra bank Civil Abstract Est Sent on 161007 2 2 4 7 2" xfId="47770" xr:uid="{00000000-0005-0000-0000-0000ABBA0000}"/>
    <cellStyle name="v_Andhra bank Civil Abstract Est Sent on 161007 2 2 4 8" xfId="47771" xr:uid="{00000000-0005-0000-0000-0000ACBA0000}"/>
    <cellStyle name="v_Andhra bank Civil Abstract Est Sent on 161007 2 2 5" xfId="47772" xr:uid="{00000000-0005-0000-0000-0000ADBA0000}"/>
    <cellStyle name="v_Andhra bank Civil Abstract Est Sent on 161007 2 2 5 2" xfId="47773" xr:uid="{00000000-0005-0000-0000-0000AEBA0000}"/>
    <cellStyle name="v_Andhra bank Civil Abstract Est Sent on 161007 2 2 5 2 2" xfId="47774" xr:uid="{00000000-0005-0000-0000-0000AFBA0000}"/>
    <cellStyle name="v_Andhra bank Civil Abstract Est Sent on 161007 2 2 5 2 3" xfId="47775" xr:uid="{00000000-0005-0000-0000-0000B0BA0000}"/>
    <cellStyle name="v_Andhra bank Civil Abstract Est Sent on 161007 2 2 5 2 4" xfId="47776" xr:uid="{00000000-0005-0000-0000-0000B1BA0000}"/>
    <cellStyle name="v_Andhra bank Civil Abstract Est Sent on 161007 2 2 5 2 5" xfId="47777" xr:uid="{00000000-0005-0000-0000-0000B2BA0000}"/>
    <cellStyle name="v_Andhra bank Civil Abstract Est Sent on 161007 2 2 5 2 6" xfId="47778" xr:uid="{00000000-0005-0000-0000-0000B3BA0000}"/>
    <cellStyle name="v_Andhra bank Civil Abstract Est Sent on 161007 2 2 5 3" xfId="47779" xr:uid="{00000000-0005-0000-0000-0000B4BA0000}"/>
    <cellStyle name="v_Andhra bank Civil Abstract Est Sent on 161007 2 2 5 3 2" xfId="47780" xr:uid="{00000000-0005-0000-0000-0000B5BA0000}"/>
    <cellStyle name="v_Andhra bank Civil Abstract Est Sent on 161007 2 2 5 3 3" xfId="47781" xr:uid="{00000000-0005-0000-0000-0000B6BA0000}"/>
    <cellStyle name="v_Andhra bank Civil Abstract Est Sent on 161007 2 2 5 3 4" xfId="47782" xr:uid="{00000000-0005-0000-0000-0000B7BA0000}"/>
    <cellStyle name="v_Andhra bank Civil Abstract Est Sent on 161007 2 2 5 3 5" xfId="47783" xr:uid="{00000000-0005-0000-0000-0000B8BA0000}"/>
    <cellStyle name="v_Andhra bank Civil Abstract Est Sent on 161007 2 2 5 3 6" xfId="47784" xr:uid="{00000000-0005-0000-0000-0000B9BA0000}"/>
    <cellStyle name="v_Andhra bank Civil Abstract Est Sent on 161007 2 2 5 4" xfId="47785" xr:uid="{00000000-0005-0000-0000-0000BABA0000}"/>
    <cellStyle name="v_Andhra bank Civil Abstract Est Sent on 161007 2 2 5 4 2" xfId="47786" xr:uid="{00000000-0005-0000-0000-0000BBBA0000}"/>
    <cellStyle name="v_Andhra bank Civil Abstract Est Sent on 161007 2 2 5 5" xfId="47787" xr:uid="{00000000-0005-0000-0000-0000BCBA0000}"/>
    <cellStyle name="v_Andhra bank Civil Abstract Est Sent on 161007 2 2 5 6" xfId="47788" xr:uid="{00000000-0005-0000-0000-0000BDBA0000}"/>
    <cellStyle name="v_Andhra bank Civil Abstract Est Sent on 161007 2 2 5 7" xfId="47789" xr:uid="{00000000-0005-0000-0000-0000BEBA0000}"/>
    <cellStyle name="v_Andhra bank Civil Abstract Est Sent on 161007 2 2 5 8" xfId="47790" xr:uid="{00000000-0005-0000-0000-0000BFBA0000}"/>
    <cellStyle name="v_Andhra bank Civil Abstract Est Sent on 161007 2 2 6" xfId="47791" xr:uid="{00000000-0005-0000-0000-0000C0BA0000}"/>
    <cellStyle name="v_Andhra bank Civil Abstract Est Sent on 161007 2 2 6 2" xfId="47792" xr:uid="{00000000-0005-0000-0000-0000C1BA0000}"/>
    <cellStyle name="v_Andhra bank Civil Abstract Est Sent on 161007 2 2 6 2 2" xfId="47793" xr:uid="{00000000-0005-0000-0000-0000C2BA0000}"/>
    <cellStyle name="v_Andhra bank Civil Abstract Est Sent on 161007 2 2 6 2 3" xfId="47794" xr:uid="{00000000-0005-0000-0000-0000C3BA0000}"/>
    <cellStyle name="v_Andhra bank Civil Abstract Est Sent on 161007 2 2 6 2 4" xfId="47795" xr:uid="{00000000-0005-0000-0000-0000C4BA0000}"/>
    <cellStyle name="v_Andhra bank Civil Abstract Est Sent on 161007 2 2 6 2 5" xfId="47796" xr:uid="{00000000-0005-0000-0000-0000C5BA0000}"/>
    <cellStyle name="v_Andhra bank Civil Abstract Est Sent on 161007 2 2 6 2 6" xfId="47797" xr:uid="{00000000-0005-0000-0000-0000C6BA0000}"/>
    <cellStyle name="v_Andhra bank Civil Abstract Est Sent on 161007 2 2 6 3" xfId="47798" xr:uid="{00000000-0005-0000-0000-0000C7BA0000}"/>
    <cellStyle name="v_Andhra bank Civil Abstract Est Sent on 161007 2 2 6 3 2" xfId="47799" xr:uid="{00000000-0005-0000-0000-0000C8BA0000}"/>
    <cellStyle name="v_Andhra bank Civil Abstract Est Sent on 161007 2 2 6 3 3" xfId="47800" xr:uid="{00000000-0005-0000-0000-0000C9BA0000}"/>
    <cellStyle name="v_Andhra bank Civil Abstract Est Sent on 161007 2 2 6 3 4" xfId="47801" xr:uid="{00000000-0005-0000-0000-0000CABA0000}"/>
    <cellStyle name="v_Andhra bank Civil Abstract Est Sent on 161007 2 2 6 3 5" xfId="47802" xr:uid="{00000000-0005-0000-0000-0000CBBA0000}"/>
    <cellStyle name="v_Andhra bank Civil Abstract Est Sent on 161007 2 2 6 3 6" xfId="47803" xr:uid="{00000000-0005-0000-0000-0000CCBA0000}"/>
    <cellStyle name="v_Andhra bank Civil Abstract Est Sent on 161007 2 2 6 4" xfId="47804" xr:uid="{00000000-0005-0000-0000-0000CDBA0000}"/>
    <cellStyle name="v_Andhra bank Civil Abstract Est Sent on 161007 2 2 6 4 2" xfId="47805" xr:uid="{00000000-0005-0000-0000-0000CEBA0000}"/>
    <cellStyle name="v_Andhra bank Civil Abstract Est Sent on 161007 2 2 6 5" xfId="47806" xr:uid="{00000000-0005-0000-0000-0000CFBA0000}"/>
    <cellStyle name="v_Andhra bank Civil Abstract Est Sent on 161007 2 2 6 6" xfId="47807" xr:uid="{00000000-0005-0000-0000-0000D0BA0000}"/>
    <cellStyle name="v_Andhra bank Civil Abstract Est Sent on 161007 2 2 6 7" xfId="47808" xr:uid="{00000000-0005-0000-0000-0000D1BA0000}"/>
    <cellStyle name="v_Andhra bank Civil Abstract Est Sent on 161007 2 2 6 8" xfId="47809" xr:uid="{00000000-0005-0000-0000-0000D2BA0000}"/>
    <cellStyle name="v_Andhra bank Civil Abstract Est Sent on 161007 2 2 7" xfId="47810" xr:uid="{00000000-0005-0000-0000-0000D3BA0000}"/>
    <cellStyle name="v_Andhra bank Civil Abstract Est Sent on 161007 2 2 7 2" xfId="47811" xr:uid="{00000000-0005-0000-0000-0000D4BA0000}"/>
    <cellStyle name="v_Andhra bank Civil Abstract Est Sent on 161007 2 2 7 2 2" xfId="47812" xr:uid="{00000000-0005-0000-0000-0000D5BA0000}"/>
    <cellStyle name="v_Andhra bank Civil Abstract Est Sent on 161007 2 2 7 2 3" xfId="47813" xr:uid="{00000000-0005-0000-0000-0000D6BA0000}"/>
    <cellStyle name="v_Andhra bank Civil Abstract Est Sent on 161007 2 2 7 2 4" xfId="47814" xr:uid="{00000000-0005-0000-0000-0000D7BA0000}"/>
    <cellStyle name="v_Andhra bank Civil Abstract Est Sent on 161007 2 2 7 2 5" xfId="47815" xr:uid="{00000000-0005-0000-0000-0000D8BA0000}"/>
    <cellStyle name="v_Andhra bank Civil Abstract Est Sent on 161007 2 2 7 2 6" xfId="47816" xr:uid="{00000000-0005-0000-0000-0000D9BA0000}"/>
    <cellStyle name="v_Andhra bank Civil Abstract Est Sent on 161007 2 2 7 3" xfId="47817" xr:uid="{00000000-0005-0000-0000-0000DABA0000}"/>
    <cellStyle name="v_Andhra bank Civil Abstract Est Sent on 161007 2 2 7 3 2" xfId="47818" xr:uid="{00000000-0005-0000-0000-0000DBBA0000}"/>
    <cellStyle name="v_Andhra bank Civil Abstract Est Sent on 161007 2 2 7 3 3" xfId="47819" xr:uid="{00000000-0005-0000-0000-0000DCBA0000}"/>
    <cellStyle name="v_Andhra bank Civil Abstract Est Sent on 161007 2 2 7 3 4" xfId="47820" xr:uid="{00000000-0005-0000-0000-0000DDBA0000}"/>
    <cellStyle name="v_Andhra bank Civil Abstract Est Sent on 161007 2 2 7 3 5" xfId="47821" xr:uid="{00000000-0005-0000-0000-0000DEBA0000}"/>
    <cellStyle name="v_Andhra bank Civil Abstract Est Sent on 161007 2 2 7 3 6" xfId="47822" xr:uid="{00000000-0005-0000-0000-0000DFBA0000}"/>
    <cellStyle name="v_Andhra bank Civil Abstract Est Sent on 161007 2 2 7 4" xfId="47823" xr:uid="{00000000-0005-0000-0000-0000E0BA0000}"/>
    <cellStyle name="v_Andhra bank Civil Abstract Est Sent on 161007 2 2 7 4 2" xfId="47824" xr:uid="{00000000-0005-0000-0000-0000E1BA0000}"/>
    <cellStyle name="v_Andhra bank Civil Abstract Est Sent on 161007 2 2 7 5" xfId="47825" xr:uid="{00000000-0005-0000-0000-0000E2BA0000}"/>
    <cellStyle name="v_Andhra bank Civil Abstract Est Sent on 161007 2 2 7 6" xfId="47826" xr:uid="{00000000-0005-0000-0000-0000E3BA0000}"/>
    <cellStyle name="v_Andhra bank Civil Abstract Est Sent on 161007 2 2 7 7" xfId="47827" xr:uid="{00000000-0005-0000-0000-0000E4BA0000}"/>
    <cellStyle name="v_Andhra bank Civil Abstract Est Sent on 161007 2 2 7 8" xfId="47828" xr:uid="{00000000-0005-0000-0000-0000E5BA0000}"/>
    <cellStyle name="v_Andhra bank Civil Abstract Est Sent on 161007 2 2 8" xfId="47829" xr:uid="{00000000-0005-0000-0000-0000E6BA0000}"/>
    <cellStyle name="v_Andhra bank Civil Abstract Est Sent on 161007 2 2 8 2" xfId="47830" xr:uid="{00000000-0005-0000-0000-0000E7BA0000}"/>
    <cellStyle name="v_Andhra bank Civil Abstract Est Sent on 161007 2 2 8 2 2" xfId="47831" xr:uid="{00000000-0005-0000-0000-0000E8BA0000}"/>
    <cellStyle name="v_Andhra bank Civil Abstract Est Sent on 161007 2 2 8 2 3" xfId="47832" xr:uid="{00000000-0005-0000-0000-0000E9BA0000}"/>
    <cellStyle name="v_Andhra bank Civil Abstract Est Sent on 161007 2 2 8 2 4" xfId="47833" xr:uid="{00000000-0005-0000-0000-0000EABA0000}"/>
    <cellStyle name="v_Andhra bank Civil Abstract Est Sent on 161007 2 2 8 2 5" xfId="47834" xr:uid="{00000000-0005-0000-0000-0000EBBA0000}"/>
    <cellStyle name="v_Andhra bank Civil Abstract Est Sent on 161007 2 2 8 2 6" xfId="47835" xr:uid="{00000000-0005-0000-0000-0000ECBA0000}"/>
    <cellStyle name="v_Andhra bank Civil Abstract Est Sent on 161007 2 2 8 3" xfId="47836" xr:uid="{00000000-0005-0000-0000-0000EDBA0000}"/>
    <cellStyle name="v_Andhra bank Civil Abstract Est Sent on 161007 2 2 8 3 2" xfId="47837" xr:uid="{00000000-0005-0000-0000-0000EEBA0000}"/>
    <cellStyle name="v_Andhra bank Civil Abstract Est Sent on 161007 2 2 8 3 3" xfId="47838" xr:uid="{00000000-0005-0000-0000-0000EFBA0000}"/>
    <cellStyle name="v_Andhra bank Civil Abstract Est Sent on 161007 2 2 8 3 4" xfId="47839" xr:uid="{00000000-0005-0000-0000-0000F0BA0000}"/>
    <cellStyle name="v_Andhra bank Civil Abstract Est Sent on 161007 2 2 8 3 5" xfId="47840" xr:uid="{00000000-0005-0000-0000-0000F1BA0000}"/>
    <cellStyle name="v_Andhra bank Civil Abstract Est Sent on 161007 2 2 8 3 6" xfId="47841" xr:uid="{00000000-0005-0000-0000-0000F2BA0000}"/>
    <cellStyle name="v_Andhra bank Civil Abstract Est Sent on 161007 2 2 8 4" xfId="47842" xr:uid="{00000000-0005-0000-0000-0000F3BA0000}"/>
    <cellStyle name="v_Andhra bank Civil Abstract Est Sent on 161007 2 2 8 4 2" xfId="47843" xr:uid="{00000000-0005-0000-0000-0000F4BA0000}"/>
    <cellStyle name="v_Andhra bank Civil Abstract Est Sent on 161007 2 2 8 5" xfId="47844" xr:uid="{00000000-0005-0000-0000-0000F5BA0000}"/>
    <cellStyle name="v_Andhra bank Civil Abstract Est Sent on 161007 2 2 8 6" xfId="47845" xr:uid="{00000000-0005-0000-0000-0000F6BA0000}"/>
    <cellStyle name="v_Andhra bank Civil Abstract Est Sent on 161007 2 2 8 7" xfId="47846" xr:uid="{00000000-0005-0000-0000-0000F7BA0000}"/>
    <cellStyle name="v_Andhra bank Civil Abstract Est Sent on 161007 2 2 8 8" xfId="47847" xr:uid="{00000000-0005-0000-0000-0000F8BA0000}"/>
    <cellStyle name="v_Andhra bank Civil Abstract Est Sent on 161007 2 2 9" xfId="47848" xr:uid="{00000000-0005-0000-0000-0000F9BA0000}"/>
    <cellStyle name="v_Andhra bank Civil Abstract Est Sent on 161007 2 2 9 2" xfId="47849" xr:uid="{00000000-0005-0000-0000-0000FABA0000}"/>
    <cellStyle name="v_Andhra bank Civil Abstract Est Sent on 161007 2 2 9 2 2" xfId="47850" xr:uid="{00000000-0005-0000-0000-0000FBBA0000}"/>
    <cellStyle name="v_Andhra bank Civil Abstract Est Sent on 161007 2 2 9 2 3" xfId="47851" xr:uid="{00000000-0005-0000-0000-0000FCBA0000}"/>
    <cellStyle name="v_Andhra bank Civil Abstract Est Sent on 161007 2 2 9 2 4" xfId="47852" xr:uid="{00000000-0005-0000-0000-0000FDBA0000}"/>
    <cellStyle name="v_Andhra bank Civil Abstract Est Sent on 161007 2 2 9 2 5" xfId="47853" xr:uid="{00000000-0005-0000-0000-0000FEBA0000}"/>
    <cellStyle name="v_Andhra bank Civil Abstract Est Sent on 161007 2 2 9 2 6" xfId="47854" xr:uid="{00000000-0005-0000-0000-0000FFBA0000}"/>
    <cellStyle name="v_Andhra bank Civil Abstract Est Sent on 161007 2 2 9 3" xfId="47855" xr:uid="{00000000-0005-0000-0000-000000BB0000}"/>
    <cellStyle name="v_Andhra bank Civil Abstract Est Sent on 161007 2 2 9 3 2" xfId="47856" xr:uid="{00000000-0005-0000-0000-000001BB0000}"/>
    <cellStyle name="v_Andhra bank Civil Abstract Est Sent on 161007 2 2 9 3 3" xfId="47857" xr:uid="{00000000-0005-0000-0000-000002BB0000}"/>
    <cellStyle name="v_Andhra bank Civil Abstract Est Sent on 161007 2 2 9 3 4" xfId="47858" xr:uid="{00000000-0005-0000-0000-000003BB0000}"/>
    <cellStyle name="v_Andhra bank Civil Abstract Est Sent on 161007 2 2 9 3 5" xfId="47859" xr:uid="{00000000-0005-0000-0000-000004BB0000}"/>
    <cellStyle name="v_Andhra bank Civil Abstract Est Sent on 161007 2 2 9 3 6" xfId="47860" xr:uid="{00000000-0005-0000-0000-000005BB0000}"/>
    <cellStyle name="v_Andhra bank Civil Abstract Est Sent on 161007 2 2 9 4" xfId="47861" xr:uid="{00000000-0005-0000-0000-000006BB0000}"/>
    <cellStyle name="v_Andhra bank Civil Abstract Est Sent on 161007 2 2 9 4 2" xfId="47862" xr:uid="{00000000-0005-0000-0000-000007BB0000}"/>
    <cellStyle name="v_Andhra bank Civil Abstract Est Sent on 161007 2 2 9 5" xfId="47863" xr:uid="{00000000-0005-0000-0000-000008BB0000}"/>
    <cellStyle name="v_Andhra bank Civil Abstract Est Sent on 161007 2 2 9 6" xfId="47864" xr:uid="{00000000-0005-0000-0000-000009BB0000}"/>
    <cellStyle name="v_Andhra bank Civil Abstract Est Sent on 161007 2 2 9 7" xfId="47865" xr:uid="{00000000-0005-0000-0000-00000ABB0000}"/>
    <cellStyle name="v_Andhra bank Civil Abstract Est Sent on 161007 2 2 9 8" xfId="47866" xr:uid="{00000000-0005-0000-0000-00000BBB0000}"/>
    <cellStyle name="v_Andhra bank Civil Abstract Est Sent on 161007 2 3" xfId="47867" xr:uid="{00000000-0005-0000-0000-00000CBB0000}"/>
    <cellStyle name="v_Andhra bank Civil Abstract Est Sent on 161007 2 3 10" xfId="47868" xr:uid="{00000000-0005-0000-0000-00000DBB0000}"/>
    <cellStyle name="v_Andhra bank Civil Abstract Est Sent on 161007 2 3 10 2" xfId="47869" xr:uid="{00000000-0005-0000-0000-00000EBB0000}"/>
    <cellStyle name="v_Andhra bank Civil Abstract Est Sent on 161007 2 3 11" xfId="47870" xr:uid="{00000000-0005-0000-0000-00000FBB0000}"/>
    <cellStyle name="v_Andhra bank Civil Abstract Est Sent on 161007 2 3 12" xfId="47871" xr:uid="{00000000-0005-0000-0000-000010BB0000}"/>
    <cellStyle name="v_Andhra bank Civil Abstract Est Sent on 161007 2 3 13" xfId="47872" xr:uid="{00000000-0005-0000-0000-000011BB0000}"/>
    <cellStyle name="v_Andhra bank Civil Abstract Est Sent on 161007 2 3 2" xfId="47873" xr:uid="{00000000-0005-0000-0000-000012BB0000}"/>
    <cellStyle name="v_Andhra bank Civil Abstract Est Sent on 161007 2 3 2 10" xfId="47874" xr:uid="{00000000-0005-0000-0000-000013BB0000}"/>
    <cellStyle name="v_Andhra bank Civil Abstract Est Sent on 161007 2 3 2 11" xfId="47875" xr:uid="{00000000-0005-0000-0000-000014BB0000}"/>
    <cellStyle name="v_Andhra bank Civil Abstract Est Sent on 161007 2 3 2 2" xfId="47876" xr:uid="{00000000-0005-0000-0000-000015BB0000}"/>
    <cellStyle name="v_Andhra bank Civil Abstract Est Sent on 161007 2 3 2 2 2" xfId="47877" xr:uid="{00000000-0005-0000-0000-000016BB0000}"/>
    <cellStyle name="v_Andhra bank Civil Abstract Est Sent on 161007 2 3 2 2 2 2" xfId="47878" xr:uid="{00000000-0005-0000-0000-000017BB0000}"/>
    <cellStyle name="v_Andhra bank Civil Abstract Est Sent on 161007 2 3 2 2 2 2 2" xfId="47879" xr:uid="{00000000-0005-0000-0000-000018BB0000}"/>
    <cellStyle name="v_Andhra bank Civil Abstract Est Sent on 161007 2 3 2 2 2 3" xfId="47880" xr:uid="{00000000-0005-0000-0000-000019BB0000}"/>
    <cellStyle name="v_Andhra bank Civil Abstract Est Sent on 161007 2 3 2 2 2 3 2" xfId="47881" xr:uid="{00000000-0005-0000-0000-00001ABB0000}"/>
    <cellStyle name="v_Andhra bank Civil Abstract Est Sent on 161007 2 3 2 2 2 4" xfId="47882" xr:uid="{00000000-0005-0000-0000-00001BBB0000}"/>
    <cellStyle name="v_Andhra bank Civil Abstract Est Sent on 161007 2 3 2 2 2 4 2" xfId="47883" xr:uid="{00000000-0005-0000-0000-00001CBB0000}"/>
    <cellStyle name="v_Andhra bank Civil Abstract Est Sent on 161007 2 3 2 2 2 5" xfId="47884" xr:uid="{00000000-0005-0000-0000-00001DBB0000}"/>
    <cellStyle name="v_Andhra bank Civil Abstract Est Sent on 161007 2 3 2 2 2 5 2" xfId="47885" xr:uid="{00000000-0005-0000-0000-00001EBB0000}"/>
    <cellStyle name="v_Andhra bank Civil Abstract Est Sent on 161007 2 3 2 2 2 6" xfId="47886" xr:uid="{00000000-0005-0000-0000-00001FBB0000}"/>
    <cellStyle name="v_Andhra bank Civil Abstract Est Sent on 161007 2 3 2 2 3" xfId="47887" xr:uid="{00000000-0005-0000-0000-000020BB0000}"/>
    <cellStyle name="v_Andhra bank Civil Abstract Est Sent on 161007 2 3 2 2 3 2" xfId="47888" xr:uid="{00000000-0005-0000-0000-000021BB0000}"/>
    <cellStyle name="v_Andhra bank Civil Abstract Est Sent on 161007 2 3 2 2 4" xfId="47889" xr:uid="{00000000-0005-0000-0000-000022BB0000}"/>
    <cellStyle name="v_Andhra bank Civil Abstract Est Sent on 161007 2 3 2 2 4 2" xfId="47890" xr:uid="{00000000-0005-0000-0000-000023BB0000}"/>
    <cellStyle name="v_Andhra bank Civil Abstract Est Sent on 161007 2 3 2 2 5" xfId="47891" xr:uid="{00000000-0005-0000-0000-000024BB0000}"/>
    <cellStyle name="v_Andhra bank Civil Abstract Est Sent on 161007 2 3 2 2 5 2" xfId="47892" xr:uid="{00000000-0005-0000-0000-000025BB0000}"/>
    <cellStyle name="v_Andhra bank Civil Abstract Est Sent on 161007 2 3 2 2 6" xfId="47893" xr:uid="{00000000-0005-0000-0000-000026BB0000}"/>
    <cellStyle name="v_Andhra bank Civil Abstract Est Sent on 161007 2 3 2 2 6 2" xfId="47894" xr:uid="{00000000-0005-0000-0000-000027BB0000}"/>
    <cellStyle name="v_Andhra bank Civil Abstract Est Sent on 161007 2 3 2 2 7" xfId="47895" xr:uid="{00000000-0005-0000-0000-000028BB0000}"/>
    <cellStyle name="v_Andhra bank Civil Abstract Est Sent on 161007 2 3 2 2 7 2" xfId="47896" xr:uid="{00000000-0005-0000-0000-000029BB0000}"/>
    <cellStyle name="v_Andhra bank Civil Abstract Est Sent on 161007 2 3 2 2 8" xfId="47897" xr:uid="{00000000-0005-0000-0000-00002ABB0000}"/>
    <cellStyle name="v_Andhra bank Civil Abstract Est Sent on 161007 2 3 2 2 8 2" xfId="47898" xr:uid="{00000000-0005-0000-0000-00002BBB0000}"/>
    <cellStyle name="v_Andhra bank Civil Abstract Est Sent on 161007 2 3 2 2 9" xfId="47899" xr:uid="{00000000-0005-0000-0000-00002CBB0000}"/>
    <cellStyle name="v_Andhra bank Civil Abstract Est Sent on 161007 2 3 2 3" xfId="47900" xr:uid="{00000000-0005-0000-0000-00002DBB0000}"/>
    <cellStyle name="v_Andhra bank Civil Abstract Est Sent on 161007 2 3 2 3 2" xfId="47901" xr:uid="{00000000-0005-0000-0000-00002EBB0000}"/>
    <cellStyle name="v_Andhra bank Civil Abstract Est Sent on 161007 2 3 2 3 2 2" xfId="47902" xr:uid="{00000000-0005-0000-0000-00002FBB0000}"/>
    <cellStyle name="v_Andhra bank Civil Abstract Est Sent on 161007 2 3 2 3 2 2 2" xfId="47903" xr:uid="{00000000-0005-0000-0000-000030BB0000}"/>
    <cellStyle name="v_Andhra bank Civil Abstract Est Sent on 161007 2 3 2 3 2 3" xfId="47904" xr:uid="{00000000-0005-0000-0000-000031BB0000}"/>
    <cellStyle name="v_Andhra bank Civil Abstract Est Sent on 161007 2 3 2 3 2 3 2" xfId="47905" xr:uid="{00000000-0005-0000-0000-000032BB0000}"/>
    <cellStyle name="v_Andhra bank Civil Abstract Est Sent on 161007 2 3 2 3 2 4" xfId="47906" xr:uid="{00000000-0005-0000-0000-000033BB0000}"/>
    <cellStyle name="v_Andhra bank Civil Abstract Est Sent on 161007 2 3 2 3 3" xfId="47907" xr:uid="{00000000-0005-0000-0000-000034BB0000}"/>
    <cellStyle name="v_Andhra bank Civil Abstract Est Sent on 161007 2 3 2 3 3 2" xfId="47908" xr:uid="{00000000-0005-0000-0000-000035BB0000}"/>
    <cellStyle name="v_Andhra bank Civil Abstract Est Sent on 161007 2 3 2 3 4" xfId="47909" xr:uid="{00000000-0005-0000-0000-000036BB0000}"/>
    <cellStyle name="v_Andhra bank Civil Abstract Est Sent on 161007 2 3 2 3 4 2" xfId="47910" xr:uid="{00000000-0005-0000-0000-000037BB0000}"/>
    <cellStyle name="v_Andhra bank Civil Abstract Est Sent on 161007 2 3 2 3 5" xfId="47911" xr:uid="{00000000-0005-0000-0000-000038BB0000}"/>
    <cellStyle name="v_Andhra bank Civil Abstract Est Sent on 161007 2 3 2 3 5 2" xfId="47912" xr:uid="{00000000-0005-0000-0000-000039BB0000}"/>
    <cellStyle name="v_Andhra bank Civil Abstract Est Sent on 161007 2 3 2 3 6" xfId="47913" xr:uid="{00000000-0005-0000-0000-00003ABB0000}"/>
    <cellStyle name="v_Andhra bank Civil Abstract Est Sent on 161007 2 3 2 3 6 2" xfId="47914" xr:uid="{00000000-0005-0000-0000-00003BBB0000}"/>
    <cellStyle name="v_Andhra bank Civil Abstract Est Sent on 161007 2 3 2 3 7" xfId="47915" xr:uid="{00000000-0005-0000-0000-00003CBB0000}"/>
    <cellStyle name="v_Andhra bank Civil Abstract Est Sent on 161007 2 3 2 3 8" xfId="47916" xr:uid="{00000000-0005-0000-0000-00003DBB0000}"/>
    <cellStyle name="v_Andhra bank Civil Abstract Est Sent on 161007 2 3 2 4" xfId="47917" xr:uid="{00000000-0005-0000-0000-00003EBB0000}"/>
    <cellStyle name="v_Andhra bank Civil Abstract Est Sent on 161007 2 3 2 4 2" xfId="47918" xr:uid="{00000000-0005-0000-0000-00003FBB0000}"/>
    <cellStyle name="v_Andhra bank Civil Abstract Est Sent on 161007 2 3 2 5" xfId="47919" xr:uid="{00000000-0005-0000-0000-000040BB0000}"/>
    <cellStyle name="v_Andhra bank Civil Abstract Est Sent on 161007 2 3 2 5 2" xfId="47920" xr:uid="{00000000-0005-0000-0000-000041BB0000}"/>
    <cellStyle name="v_Andhra bank Civil Abstract Est Sent on 161007 2 3 2 6" xfId="47921" xr:uid="{00000000-0005-0000-0000-000042BB0000}"/>
    <cellStyle name="v_Andhra bank Civil Abstract Est Sent on 161007 2 3 2 6 2" xfId="47922" xr:uid="{00000000-0005-0000-0000-000043BB0000}"/>
    <cellStyle name="v_Andhra bank Civil Abstract Est Sent on 161007 2 3 2 7" xfId="47923" xr:uid="{00000000-0005-0000-0000-000044BB0000}"/>
    <cellStyle name="v_Andhra bank Civil Abstract Est Sent on 161007 2 3 2 7 2" xfId="47924" xr:uid="{00000000-0005-0000-0000-000045BB0000}"/>
    <cellStyle name="v_Andhra bank Civil Abstract Est Sent on 161007 2 3 2 8" xfId="47925" xr:uid="{00000000-0005-0000-0000-000046BB0000}"/>
    <cellStyle name="v_Andhra bank Civil Abstract Est Sent on 161007 2 3 2 8 2" xfId="47926" xr:uid="{00000000-0005-0000-0000-000047BB0000}"/>
    <cellStyle name="v_Andhra bank Civil Abstract Est Sent on 161007 2 3 2 9" xfId="47927" xr:uid="{00000000-0005-0000-0000-000048BB0000}"/>
    <cellStyle name="v_Andhra bank Civil Abstract Est Sent on 161007 2 3 2 9 2" xfId="47928" xr:uid="{00000000-0005-0000-0000-000049BB0000}"/>
    <cellStyle name="v_Andhra bank Civil Abstract Est Sent on 161007 2 3 3" xfId="47929" xr:uid="{00000000-0005-0000-0000-00004ABB0000}"/>
    <cellStyle name="v_Andhra bank Civil Abstract Est Sent on 161007 2 3 3 10" xfId="47930" xr:uid="{00000000-0005-0000-0000-00004BBB0000}"/>
    <cellStyle name="v_Andhra bank Civil Abstract Est Sent on 161007 2 3 3 2" xfId="47931" xr:uid="{00000000-0005-0000-0000-00004CBB0000}"/>
    <cellStyle name="v_Andhra bank Civil Abstract Est Sent on 161007 2 3 3 2 2" xfId="47932" xr:uid="{00000000-0005-0000-0000-00004DBB0000}"/>
    <cellStyle name="v_Andhra bank Civil Abstract Est Sent on 161007 2 3 3 2 2 2" xfId="47933" xr:uid="{00000000-0005-0000-0000-00004EBB0000}"/>
    <cellStyle name="v_Andhra bank Civil Abstract Est Sent on 161007 2 3 3 2 3" xfId="47934" xr:uid="{00000000-0005-0000-0000-00004FBB0000}"/>
    <cellStyle name="v_Andhra bank Civil Abstract Est Sent on 161007 2 3 3 2 3 2" xfId="47935" xr:uid="{00000000-0005-0000-0000-000050BB0000}"/>
    <cellStyle name="v_Andhra bank Civil Abstract Est Sent on 161007 2 3 3 2 4" xfId="47936" xr:uid="{00000000-0005-0000-0000-000051BB0000}"/>
    <cellStyle name="v_Andhra bank Civil Abstract Est Sent on 161007 2 3 3 2 4 2" xfId="47937" xr:uid="{00000000-0005-0000-0000-000052BB0000}"/>
    <cellStyle name="v_Andhra bank Civil Abstract Est Sent on 161007 2 3 3 2 5" xfId="47938" xr:uid="{00000000-0005-0000-0000-000053BB0000}"/>
    <cellStyle name="v_Andhra bank Civil Abstract Est Sent on 161007 2 3 3 2 5 2" xfId="47939" xr:uid="{00000000-0005-0000-0000-000054BB0000}"/>
    <cellStyle name="v_Andhra bank Civil Abstract Est Sent on 161007 2 3 3 2 6" xfId="47940" xr:uid="{00000000-0005-0000-0000-000055BB0000}"/>
    <cellStyle name="v_Andhra bank Civil Abstract Est Sent on 161007 2 3 3 3" xfId="47941" xr:uid="{00000000-0005-0000-0000-000056BB0000}"/>
    <cellStyle name="v_Andhra bank Civil Abstract Est Sent on 161007 2 3 3 3 2" xfId="47942" xr:uid="{00000000-0005-0000-0000-000057BB0000}"/>
    <cellStyle name="v_Andhra bank Civil Abstract Est Sent on 161007 2 3 3 4" xfId="47943" xr:uid="{00000000-0005-0000-0000-000058BB0000}"/>
    <cellStyle name="v_Andhra bank Civil Abstract Est Sent on 161007 2 3 3 4 2" xfId="47944" xr:uid="{00000000-0005-0000-0000-000059BB0000}"/>
    <cellStyle name="v_Andhra bank Civil Abstract Est Sent on 161007 2 3 3 5" xfId="47945" xr:uid="{00000000-0005-0000-0000-00005ABB0000}"/>
    <cellStyle name="v_Andhra bank Civil Abstract Est Sent on 161007 2 3 3 5 2" xfId="47946" xr:uid="{00000000-0005-0000-0000-00005BBB0000}"/>
    <cellStyle name="v_Andhra bank Civil Abstract Est Sent on 161007 2 3 3 6" xfId="47947" xr:uid="{00000000-0005-0000-0000-00005CBB0000}"/>
    <cellStyle name="v_Andhra bank Civil Abstract Est Sent on 161007 2 3 3 6 2" xfId="47948" xr:uid="{00000000-0005-0000-0000-00005DBB0000}"/>
    <cellStyle name="v_Andhra bank Civil Abstract Est Sent on 161007 2 3 3 7" xfId="47949" xr:uid="{00000000-0005-0000-0000-00005EBB0000}"/>
    <cellStyle name="v_Andhra bank Civil Abstract Est Sent on 161007 2 3 3 7 2" xfId="47950" xr:uid="{00000000-0005-0000-0000-00005FBB0000}"/>
    <cellStyle name="v_Andhra bank Civil Abstract Est Sent on 161007 2 3 3 8" xfId="47951" xr:uid="{00000000-0005-0000-0000-000060BB0000}"/>
    <cellStyle name="v_Andhra bank Civil Abstract Est Sent on 161007 2 3 3 8 2" xfId="47952" xr:uid="{00000000-0005-0000-0000-000061BB0000}"/>
    <cellStyle name="v_Andhra bank Civil Abstract Est Sent on 161007 2 3 3 9" xfId="47953" xr:uid="{00000000-0005-0000-0000-000062BB0000}"/>
    <cellStyle name="v_Andhra bank Civil Abstract Est Sent on 161007 2 3 3 9 2" xfId="47954" xr:uid="{00000000-0005-0000-0000-000063BB0000}"/>
    <cellStyle name="v_Andhra bank Civil Abstract Est Sent on 161007 2 3 4" xfId="47955" xr:uid="{00000000-0005-0000-0000-000064BB0000}"/>
    <cellStyle name="v_Andhra bank Civil Abstract Est Sent on 161007 2 3 4 2" xfId="47956" xr:uid="{00000000-0005-0000-0000-000065BB0000}"/>
    <cellStyle name="v_Andhra bank Civil Abstract Est Sent on 161007 2 3 4 2 2" xfId="47957" xr:uid="{00000000-0005-0000-0000-000066BB0000}"/>
    <cellStyle name="v_Andhra bank Civil Abstract Est Sent on 161007 2 3 4 2 2 2" xfId="47958" xr:uid="{00000000-0005-0000-0000-000067BB0000}"/>
    <cellStyle name="v_Andhra bank Civil Abstract Est Sent on 161007 2 3 4 2 3" xfId="47959" xr:uid="{00000000-0005-0000-0000-000068BB0000}"/>
    <cellStyle name="v_Andhra bank Civil Abstract Est Sent on 161007 2 3 4 2 3 2" xfId="47960" xr:uid="{00000000-0005-0000-0000-000069BB0000}"/>
    <cellStyle name="v_Andhra bank Civil Abstract Est Sent on 161007 2 3 4 2 4" xfId="47961" xr:uid="{00000000-0005-0000-0000-00006ABB0000}"/>
    <cellStyle name="v_Andhra bank Civil Abstract Est Sent on 161007 2 3 4 3" xfId="47962" xr:uid="{00000000-0005-0000-0000-00006BBB0000}"/>
    <cellStyle name="v_Andhra bank Civil Abstract Est Sent on 161007 2 3 4 3 2" xfId="47963" xr:uid="{00000000-0005-0000-0000-00006CBB0000}"/>
    <cellStyle name="v_Andhra bank Civil Abstract Est Sent on 161007 2 3 4 4" xfId="47964" xr:uid="{00000000-0005-0000-0000-00006DBB0000}"/>
    <cellStyle name="v_Andhra bank Civil Abstract Est Sent on 161007 2 3 4 4 2" xfId="47965" xr:uid="{00000000-0005-0000-0000-00006EBB0000}"/>
    <cellStyle name="v_Andhra bank Civil Abstract Est Sent on 161007 2 3 4 5" xfId="47966" xr:uid="{00000000-0005-0000-0000-00006FBB0000}"/>
    <cellStyle name="v_Andhra bank Civil Abstract Est Sent on 161007 2 3 4 5 2" xfId="47967" xr:uid="{00000000-0005-0000-0000-000070BB0000}"/>
    <cellStyle name="v_Andhra bank Civil Abstract Est Sent on 161007 2 3 4 6" xfId="47968" xr:uid="{00000000-0005-0000-0000-000071BB0000}"/>
    <cellStyle name="v_Andhra bank Civil Abstract Est Sent on 161007 2 3 4 6 2" xfId="47969" xr:uid="{00000000-0005-0000-0000-000072BB0000}"/>
    <cellStyle name="v_Andhra bank Civil Abstract Est Sent on 161007 2 3 4 7" xfId="47970" xr:uid="{00000000-0005-0000-0000-000073BB0000}"/>
    <cellStyle name="v_Andhra bank Civil Abstract Est Sent on 161007 2 3 4 7 2" xfId="47971" xr:uid="{00000000-0005-0000-0000-000074BB0000}"/>
    <cellStyle name="v_Andhra bank Civil Abstract Est Sent on 161007 2 3 4 8" xfId="47972" xr:uid="{00000000-0005-0000-0000-000075BB0000}"/>
    <cellStyle name="v_Andhra bank Civil Abstract Est Sent on 161007 2 3 4 9" xfId="47973" xr:uid="{00000000-0005-0000-0000-000076BB0000}"/>
    <cellStyle name="v_Andhra bank Civil Abstract Est Sent on 161007 2 3 5" xfId="47974" xr:uid="{00000000-0005-0000-0000-000077BB0000}"/>
    <cellStyle name="v_Andhra bank Civil Abstract Est Sent on 161007 2 3 5 2" xfId="47975" xr:uid="{00000000-0005-0000-0000-000078BB0000}"/>
    <cellStyle name="v_Andhra bank Civil Abstract Est Sent on 161007 2 3 5 3" xfId="47976" xr:uid="{00000000-0005-0000-0000-000079BB0000}"/>
    <cellStyle name="v_Andhra bank Civil Abstract Est Sent on 161007 2 3 6" xfId="47977" xr:uid="{00000000-0005-0000-0000-00007ABB0000}"/>
    <cellStyle name="v_Andhra bank Civil Abstract Est Sent on 161007 2 3 6 2" xfId="47978" xr:uid="{00000000-0005-0000-0000-00007BBB0000}"/>
    <cellStyle name="v_Andhra bank Civil Abstract Est Sent on 161007 2 3 7" xfId="47979" xr:uid="{00000000-0005-0000-0000-00007CBB0000}"/>
    <cellStyle name="v_Andhra bank Civil Abstract Est Sent on 161007 2 3 7 2" xfId="47980" xr:uid="{00000000-0005-0000-0000-00007DBB0000}"/>
    <cellStyle name="v_Andhra bank Civil Abstract Est Sent on 161007 2 3 8" xfId="47981" xr:uid="{00000000-0005-0000-0000-00007EBB0000}"/>
    <cellStyle name="v_Andhra bank Civil Abstract Est Sent on 161007 2 3 8 2" xfId="47982" xr:uid="{00000000-0005-0000-0000-00007FBB0000}"/>
    <cellStyle name="v_Andhra bank Civil Abstract Est Sent on 161007 2 3 9" xfId="47983" xr:uid="{00000000-0005-0000-0000-000080BB0000}"/>
    <cellStyle name="v_Andhra bank Civil Abstract Est Sent on 161007 2 3 9 2" xfId="47984" xr:uid="{00000000-0005-0000-0000-000081BB0000}"/>
    <cellStyle name="v_Andhra bank Civil Abstract Est Sent on 161007 2 4" xfId="47985" xr:uid="{00000000-0005-0000-0000-000082BB0000}"/>
    <cellStyle name="v_Andhra bank Civil Abstract Est Sent on 161007 2 4 10" xfId="47986" xr:uid="{00000000-0005-0000-0000-000083BB0000}"/>
    <cellStyle name="v_Andhra bank Civil Abstract Est Sent on 161007 2 4 11" xfId="47987" xr:uid="{00000000-0005-0000-0000-000084BB0000}"/>
    <cellStyle name="v_Andhra bank Civil Abstract Est Sent on 161007 2 4 2" xfId="47988" xr:uid="{00000000-0005-0000-0000-000085BB0000}"/>
    <cellStyle name="v_Andhra bank Civil Abstract Est Sent on 161007 2 4 2 2" xfId="47989" xr:uid="{00000000-0005-0000-0000-000086BB0000}"/>
    <cellStyle name="v_Andhra bank Civil Abstract Est Sent on 161007 2 4 2 2 2" xfId="47990" xr:uid="{00000000-0005-0000-0000-000087BB0000}"/>
    <cellStyle name="v_Andhra bank Civil Abstract Est Sent on 161007 2 4 2 2 2 2" xfId="47991" xr:uid="{00000000-0005-0000-0000-000088BB0000}"/>
    <cellStyle name="v_Andhra bank Civil Abstract Est Sent on 161007 2 4 2 2 2 2 2" xfId="47992" xr:uid="{00000000-0005-0000-0000-000089BB0000}"/>
    <cellStyle name="v_Andhra bank Civil Abstract Est Sent on 161007 2 4 2 2 2 3" xfId="47993" xr:uid="{00000000-0005-0000-0000-00008ABB0000}"/>
    <cellStyle name="v_Andhra bank Civil Abstract Est Sent on 161007 2 4 2 2 2 3 2" xfId="47994" xr:uid="{00000000-0005-0000-0000-00008BBB0000}"/>
    <cellStyle name="v_Andhra bank Civil Abstract Est Sent on 161007 2 4 2 2 2 4" xfId="47995" xr:uid="{00000000-0005-0000-0000-00008CBB0000}"/>
    <cellStyle name="v_Andhra bank Civil Abstract Est Sent on 161007 2 4 2 2 3" xfId="47996" xr:uid="{00000000-0005-0000-0000-00008DBB0000}"/>
    <cellStyle name="v_Andhra bank Civil Abstract Est Sent on 161007 2 4 2 2 3 2" xfId="47997" xr:uid="{00000000-0005-0000-0000-00008EBB0000}"/>
    <cellStyle name="v_Andhra bank Civil Abstract Est Sent on 161007 2 4 2 2 4" xfId="47998" xr:uid="{00000000-0005-0000-0000-00008FBB0000}"/>
    <cellStyle name="v_Andhra bank Civil Abstract Est Sent on 161007 2 4 2 2 4 2" xfId="47999" xr:uid="{00000000-0005-0000-0000-000090BB0000}"/>
    <cellStyle name="v_Andhra bank Civil Abstract Est Sent on 161007 2 4 2 2 5" xfId="48000" xr:uid="{00000000-0005-0000-0000-000091BB0000}"/>
    <cellStyle name="v_Andhra bank Civil Abstract Est Sent on 161007 2 4 2 2 5 2" xfId="48001" xr:uid="{00000000-0005-0000-0000-000092BB0000}"/>
    <cellStyle name="v_Andhra bank Civil Abstract Est Sent on 161007 2 4 2 2 6" xfId="48002" xr:uid="{00000000-0005-0000-0000-000093BB0000}"/>
    <cellStyle name="v_Andhra bank Civil Abstract Est Sent on 161007 2 4 2 3" xfId="48003" xr:uid="{00000000-0005-0000-0000-000094BB0000}"/>
    <cellStyle name="v_Andhra bank Civil Abstract Est Sent on 161007 2 4 2 3 2" xfId="48004" xr:uid="{00000000-0005-0000-0000-000095BB0000}"/>
    <cellStyle name="v_Andhra bank Civil Abstract Est Sent on 161007 2 4 2 3 2 2" xfId="48005" xr:uid="{00000000-0005-0000-0000-000096BB0000}"/>
    <cellStyle name="v_Andhra bank Civil Abstract Est Sent on 161007 2 4 2 3 3" xfId="48006" xr:uid="{00000000-0005-0000-0000-000097BB0000}"/>
    <cellStyle name="v_Andhra bank Civil Abstract Est Sent on 161007 2 4 2 3 3 2" xfId="48007" xr:uid="{00000000-0005-0000-0000-000098BB0000}"/>
    <cellStyle name="v_Andhra bank Civil Abstract Est Sent on 161007 2 4 2 3 4" xfId="48008" xr:uid="{00000000-0005-0000-0000-000099BB0000}"/>
    <cellStyle name="v_Andhra bank Civil Abstract Est Sent on 161007 2 4 2 3 5" xfId="48009" xr:uid="{00000000-0005-0000-0000-00009ABB0000}"/>
    <cellStyle name="v_Andhra bank Civil Abstract Est Sent on 161007 2 4 2 4" xfId="48010" xr:uid="{00000000-0005-0000-0000-00009BBB0000}"/>
    <cellStyle name="v_Andhra bank Civil Abstract Est Sent on 161007 2 4 2 4 2" xfId="48011" xr:uid="{00000000-0005-0000-0000-00009CBB0000}"/>
    <cellStyle name="v_Andhra bank Civil Abstract Est Sent on 161007 2 4 2 5" xfId="48012" xr:uid="{00000000-0005-0000-0000-00009DBB0000}"/>
    <cellStyle name="v_Andhra bank Civil Abstract Est Sent on 161007 2 4 2 5 2" xfId="48013" xr:uid="{00000000-0005-0000-0000-00009EBB0000}"/>
    <cellStyle name="v_Andhra bank Civil Abstract Est Sent on 161007 2 4 2 6" xfId="48014" xr:uid="{00000000-0005-0000-0000-00009FBB0000}"/>
    <cellStyle name="v_Andhra bank Civil Abstract Est Sent on 161007 2 4 2 6 2" xfId="48015" xr:uid="{00000000-0005-0000-0000-0000A0BB0000}"/>
    <cellStyle name="v_Andhra bank Civil Abstract Est Sent on 161007 2 4 2 7" xfId="48016" xr:uid="{00000000-0005-0000-0000-0000A1BB0000}"/>
    <cellStyle name="v_Andhra bank Civil Abstract Est Sent on 161007 2 4 2 7 2" xfId="48017" xr:uid="{00000000-0005-0000-0000-0000A2BB0000}"/>
    <cellStyle name="v_Andhra bank Civil Abstract Est Sent on 161007 2 4 2 8" xfId="48018" xr:uid="{00000000-0005-0000-0000-0000A3BB0000}"/>
    <cellStyle name="v_Andhra bank Civil Abstract Est Sent on 161007 2 4 2 8 2" xfId="48019" xr:uid="{00000000-0005-0000-0000-0000A4BB0000}"/>
    <cellStyle name="v_Andhra bank Civil Abstract Est Sent on 161007 2 4 2 9" xfId="48020" xr:uid="{00000000-0005-0000-0000-0000A5BB0000}"/>
    <cellStyle name="v_Andhra bank Civil Abstract Est Sent on 161007 2 4 3" xfId="48021" xr:uid="{00000000-0005-0000-0000-0000A6BB0000}"/>
    <cellStyle name="v_Andhra bank Civil Abstract Est Sent on 161007 2 4 3 2" xfId="48022" xr:uid="{00000000-0005-0000-0000-0000A7BB0000}"/>
    <cellStyle name="v_Andhra bank Civil Abstract Est Sent on 161007 2 4 3 2 2" xfId="48023" xr:uid="{00000000-0005-0000-0000-0000A8BB0000}"/>
    <cellStyle name="v_Andhra bank Civil Abstract Est Sent on 161007 2 4 3 2 2 2" xfId="48024" xr:uid="{00000000-0005-0000-0000-0000A9BB0000}"/>
    <cellStyle name="v_Andhra bank Civil Abstract Est Sent on 161007 2 4 3 2 3" xfId="48025" xr:uid="{00000000-0005-0000-0000-0000AABB0000}"/>
    <cellStyle name="v_Andhra bank Civil Abstract Est Sent on 161007 2 4 3 2 3 2" xfId="48026" xr:uid="{00000000-0005-0000-0000-0000ABBB0000}"/>
    <cellStyle name="v_Andhra bank Civil Abstract Est Sent on 161007 2 4 3 2 4" xfId="48027" xr:uid="{00000000-0005-0000-0000-0000ACBB0000}"/>
    <cellStyle name="v_Andhra bank Civil Abstract Est Sent on 161007 2 4 3 2 4 2" xfId="48028" xr:uid="{00000000-0005-0000-0000-0000ADBB0000}"/>
    <cellStyle name="v_Andhra bank Civil Abstract Est Sent on 161007 2 4 3 2 5" xfId="48029" xr:uid="{00000000-0005-0000-0000-0000AEBB0000}"/>
    <cellStyle name="v_Andhra bank Civil Abstract Est Sent on 161007 2 4 3 3" xfId="48030" xr:uid="{00000000-0005-0000-0000-0000AFBB0000}"/>
    <cellStyle name="v_Andhra bank Civil Abstract Est Sent on 161007 2 4 3 3 2" xfId="48031" xr:uid="{00000000-0005-0000-0000-0000B0BB0000}"/>
    <cellStyle name="v_Andhra bank Civil Abstract Est Sent on 161007 2 4 3 4" xfId="48032" xr:uid="{00000000-0005-0000-0000-0000B1BB0000}"/>
    <cellStyle name="v_Andhra bank Civil Abstract Est Sent on 161007 2 4 3 4 2" xfId="48033" xr:uid="{00000000-0005-0000-0000-0000B2BB0000}"/>
    <cellStyle name="v_Andhra bank Civil Abstract Est Sent on 161007 2 4 3 5" xfId="48034" xr:uid="{00000000-0005-0000-0000-0000B3BB0000}"/>
    <cellStyle name="v_Andhra bank Civil Abstract Est Sent on 161007 2 4 3 5 2" xfId="48035" xr:uid="{00000000-0005-0000-0000-0000B4BB0000}"/>
    <cellStyle name="v_Andhra bank Civil Abstract Est Sent on 161007 2 4 3 6" xfId="48036" xr:uid="{00000000-0005-0000-0000-0000B5BB0000}"/>
    <cellStyle name="v_Andhra bank Civil Abstract Est Sent on 161007 2 4 3 6 2" xfId="48037" xr:uid="{00000000-0005-0000-0000-0000B6BB0000}"/>
    <cellStyle name="v_Andhra bank Civil Abstract Est Sent on 161007 2 4 3 7" xfId="48038" xr:uid="{00000000-0005-0000-0000-0000B7BB0000}"/>
    <cellStyle name="v_Andhra bank Civil Abstract Est Sent on 161007 2 4 4" xfId="48039" xr:uid="{00000000-0005-0000-0000-0000B8BB0000}"/>
    <cellStyle name="v_Andhra bank Civil Abstract Est Sent on 161007 2 4 4 2" xfId="48040" xr:uid="{00000000-0005-0000-0000-0000B9BB0000}"/>
    <cellStyle name="v_Andhra bank Civil Abstract Est Sent on 161007 2 4 4 2 2" xfId="48041" xr:uid="{00000000-0005-0000-0000-0000BABB0000}"/>
    <cellStyle name="v_Andhra bank Civil Abstract Est Sent on 161007 2 4 4 3" xfId="48042" xr:uid="{00000000-0005-0000-0000-0000BBBB0000}"/>
    <cellStyle name="v_Andhra bank Civil Abstract Est Sent on 161007 2 4 4 3 2" xfId="48043" xr:uid="{00000000-0005-0000-0000-0000BCBB0000}"/>
    <cellStyle name="v_Andhra bank Civil Abstract Est Sent on 161007 2 4 4 4" xfId="48044" xr:uid="{00000000-0005-0000-0000-0000BDBB0000}"/>
    <cellStyle name="v_Andhra bank Civil Abstract Est Sent on 161007 2 4 4 4 2" xfId="48045" xr:uid="{00000000-0005-0000-0000-0000BEBB0000}"/>
    <cellStyle name="v_Andhra bank Civil Abstract Est Sent on 161007 2 4 4 5" xfId="48046" xr:uid="{00000000-0005-0000-0000-0000BFBB0000}"/>
    <cellStyle name="v_Andhra bank Civil Abstract Est Sent on 161007 2 4 4 6" xfId="48047" xr:uid="{00000000-0005-0000-0000-0000C0BB0000}"/>
    <cellStyle name="v_Andhra bank Civil Abstract Est Sent on 161007 2 4 5" xfId="48048" xr:uid="{00000000-0005-0000-0000-0000C1BB0000}"/>
    <cellStyle name="v_Andhra bank Civil Abstract Est Sent on 161007 2 4 5 2" xfId="48049" xr:uid="{00000000-0005-0000-0000-0000C2BB0000}"/>
    <cellStyle name="v_Andhra bank Civil Abstract Est Sent on 161007 2 4 5 3" xfId="48050" xr:uid="{00000000-0005-0000-0000-0000C3BB0000}"/>
    <cellStyle name="v_Andhra bank Civil Abstract Est Sent on 161007 2 4 6" xfId="48051" xr:uid="{00000000-0005-0000-0000-0000C4BB0000}"/>
    <cellStyle name="v_Andhra bank Civil Abstract Est Sent on 161007 2 4 6 2" xfId="48052" xr:uid="{00000000-0005-0000-0000-0000C5BB0000}"/>
    <cellStyle name="v_Andhra bank Civil Abstract Est Sent on 161007 2 4 7" xfId="48053" xr:uid="{00000000-0005-0000-0000-0000C6BB0000}"/>
    <cellStyle name="v_Andhra bank Civil Abstract Est Sent on 161007 2 4 7 2" xfId="48054" xr:uid="{00000000-0005-0000-0000-0000C7BB0000}"/>
    <cellStyle name="v_Andhra bank Civil Abstract Est Sent on 161007 2 4 8" xfId="48055" xr:uid="{00000000-0005-0000-0000-0000C8BB0000}"/>
    <cellStyle name="v_Andhra bank Civil Abstract Est Sent on 161007 2 4 8 2" xfId="48056" xr:uid="{00000000-0005-0000-0000-0000C9BB0000}"/>
    <cellStyle name="v_Andhra bank Civil Abstract Est Sent on 161007 2 4 9" xfId="48057" xr:uid="{00000000-0005-0000-0000-0000CABB0000}"/>
    <cellStyle name="v_Andhra bank Civil Abstract Est Sent on 161007 2 5" xfId="48058" xr:uid="{00000000-0005-0000-0000-0000CBBB0000}"/>
    <cellStyle name="v_Andhra bank Civil Abstract Est Sent on 161007 2 5 10" xfId="48059" xr:uid="{00000000-0005-0000-0000-0000CCBB0000}"/>
    <cellStyle name="v_Andhra bank Civil Abstract Est Sent on 161007 2 5 10 2" xfId="48060" xr:uid="{00000000-0005-0000-0000-0000CDBB0000}"/>
    <cellStyle name="v_Andhra bank Civil Abstract Est Sent on 161007 2 5 11" xfId="48061" xr:uid="{00000000-0005-0000-0000-0000CEBB0000}"/>
    <cellStyle name="v_Andhra bank Civil Abstract Est Sent on 161007 2 5 2" xfId="48062" xr:uid="{00000000-0005-0000-0000-0000CFBB0000}"/>
    <cellStyle name="v_Andhra bank Civil Abstract Est Sent on 161007 2 5 2 2" xfId="48063" xr:uid="{00000000-0005-0000-0000-0000D0BB0000}"/>
    <cellStyle name="v_Andhra bank Civil Abstract Est Sent on 161007 2 5 2 2 2" xfId="48064" xr:uid="{00000000-0005-0000-0000-0000D1BB0000}"/>
    <cellStyle name="v_Andhra bank Civil Abstract Est Sent on 161007 2 5 2 2 2 2" xfId="48065" xr:uid="{00000000-0005-0000-0000-0000D2BB0000}"/>
    <cellStyle name="v_Andhra bank Civil Abstract Est Sent on 161007 2 5 2 2 3" xfId="48066" xr:uid="{00000000-0005-0000-0000-0000D3BB0000}"/>
    <cellStyle name="v_Andhra bank Civil Abstract Est Sent on 161007 2 5 2 2 3 2" xfId="48067" xr:uid="{00000000-0005-0000-0000-0000D4BB0000}"/>
    <cellStyle name="v_Andhra bank Civil Abstract Est Sent on 161007 2 5 2 2 4" xfId="48068" xr:uid="{00000000-0005-0000-0000-0000D5BB0000}"/>
    <cellStyle name="v_Andhra bank Civil Abstract Est Sent on 161007 2 5 2 3" xfId="48069" xr:uid="{00000000-0005-0000-0000-0000D6BB0000}"/>
    <cellStyle name="v_Andhra bank Civil Abstract Est Sent on 161007 2 5 2 3 2" xfId="48070" xr:uid="{00000000-0005-0000-0000-0000D7BB0000}"/>
    <cellStyle name="v_Andhra bank Civil Abstract Est Sent on 161007 2 5 2 4" xfId="48071" xr:uid="{00000000-0005-0000-0000-0000D8BB0000}"/>
    <cellStyle name="v_Andhra bank Civil Abstract Est Sent on 161007 2 5 2 4 2" xfId="48072" xr:uid="{00000000-0005-0000-0000-0000D9BB0000}"/>
    <cellStyle name="v_Andhra bank Civil Abstract Est Sent on 161007 2 5 2 5" xfId="48073" xr:uid="{00000000-0005-0000-0000-0000DABB0000}"/>
    <cellStyle name="v_Andhra bank Civil Abstract Est Sent on 161007 2 5 2 5 2" xfId="48074" xr:uid="{00000000-0005-0000-0000-0000DBBB0000}"/>
    <cellStyle name="v_Andhra bank Civil Abstract Est Sent on 161007 2 5 2 6" xfId="48075" xr:uid="{00000000-0005-0000-0000-0000DCBB0000}"/>
    <cellStyle name="v_Andhra bank Civil Abstract Est Sent on 161007 2 5 2 6 2" xfId="48076" xr:uid="{00000000-0005-0000-0000-0000DDBB0000}"/>
    <cellStyle name="v_Andhra bank Civil Abstract Est Sent on 161007 2 5 2 7" xfId="48077" xr:uid="{00000000-0005-0000-0000-0000DEBB0000}"/>
    <cellStyle name="v_Andhra bank Civil Abstract Est Sent on 161007 2 5 2 7 2" xfId="48078" xr:uid="{00000000-0005-0000-0000-0000DFBB0000}"/>
    <cellStyle name="v_Andhra bank Civil Abstract Est Sent on 161007 2 5 2 8" xfId="48079" xr:uid="{00000000-0005-0000-0000-0000E0BB0000}"/>
    <cellStyle name="v_Andhra bank Civil Abstract Est Sent on 161007 2 5 3" xfId="48080" xr:uid="{00000000-0005-0000-0000-0000E1BB0000}"/>
    <cellStyle name="v_Andhra bank Civil Abstract Est Sent on 161007 2 5 3 2" xfId="48081" xr:uid="{00000000-0005-0000-0000-0000E2BB0000}"/>
    <cellStyle name="v_Andhra bank Civil Abstract Est Sent on 161007 2 5 3 2 2" xfId="48082" xr:uid="{00000000-0005-0000-0000-0000E3BB0000}"/>
    <cellStyle name="v_Andhra bank Civil Abstract Est Sent on 161007 2 5 3 3" xfId="48083" xr:uid="{00000000-0005-0000-0000-0000E4BB0000}"/>
    <cellStyle name="v_Andhra bank Civil Abstract Est Sent on 161007 2 5 3 3 2" xfId="48084" xr:uid="{00000000-0005-0000-0000-0000E5BB0000}"/>
    <cellStyle name="v_Andhra bank Civil Abstract Est Sent on 161007 2 5 3 4" xfId="48085" xr:uid="{00000000-0005-0000-0000-0000E6BB0000}"/>
    <cellStyle name="v_Andhra bank Civil Abstract Est Sent on 161007 2 5 3 4 2" xfId="48086" xr:uid="{00000000-0005-0000-0000-0000E7BB0000}"/>
    <cellStyle name="v_Andhra bank Civil Abstract Est Sent on 161007 2 5 3 5" xfId="48087" xr:uid="{00000000-0005-0000-0000-0000E8BB0000}"/>
    <cellStyle name="v_Andhra bank Civil Abstract Est Sent on 161007 2 5 3 6" xfId="48088" xr:uid="{00000000-0005-0000-0000-0000E9BB0000}"/>
    <cellStyle name="v_Andhra bank Civil Abstract Est Sent on 161007 2 5 4" xfId="48089" xr:uid="{00000000-0005-0000-0000-0000EABB0000}"/>
    <cellStyle name="v_Andhra bank Civil Abstract Est Sent on 161007 2 5 4 2" xfId="48090" xr:uid="{00000000-0005-0000-0000-0000EBBB0000}"/>
    <cellStyle name="v_Andhra bank Civil Abstract Est Sent on 161007 2 5 4 3" xfId="48091" xr:uid="{00000000-0005-0000-0000-0000ECBB0000}"/>
    <cellStyle name="v_Andhra bank Civil Abstract Est Sent on 161007 2 5 5" xfId="48092" xr:uid="{00000000-0005-0000-0000-0000EDBB0000}"/>
    <cellStyle name="v_Andhra bank Civil Abstract Est Sent on 161007 2 5 5 2" xfId="48093" xr:uid="{00000000-0005-0000-0000-0000EEBB0000}"/>
    <cellStyle name="v_Andhra bank Civil Abstract Est Sent on 161007 2 5 6" xfId="48094" xr:uid="{00000000-0005-0000-0000-0000EFBB0000}"/>
    <cellStyle name="v_Andhra bank Civil Abstract Est Sent on 161007 2 5 6 2" xfId="48095" xr:uid="{00000000-0005-0000-0000-0000F0BB0000}"/>
    <cellStyle name="v_Andhra bank Civil Abstract Est Sent on 161007 2 5 7" xfId="48096" xr:uid="{00000000-0005-0000-0000-0000F1BB0000}"/>
    <cellStyle name="v_Andhra bank Civil Abstract Est Sent on 161007 2 5 7 2" xfId="48097" xr:uid="{00000000-0005-0000-0000-0000F2BB0000}"/>
    <cellStyle name="v_Andhra bank Civil Abstract Est Sent on 161007 2 5 8" xfId="48098" xr:uid="{00000000-0005-0000-0000-0000F3BB0000}"/>
    <cellStyle name="v_Andhra bank Civil Abstract Est Sent on 161007 2 5 8 2" xfId="48099" xr:uid="{00000000-0005-0000-0000-0000F4BB0000}"/>
    <cellStyle name="v_Andhra bank Civil Abstract Est Sent on 161007 2 5 9" xfId="48100" xr:uid="{00000000-0005-0000-0000-0000F5BB0000}"/>
    <cellStyle name="v_Andhra bank Civil Abstract Est Sent on 161007 2 5 9 2" xfId="48101" xr:uid="{00000000-0005-0000-0000-0000F6BB0000}"/>
    <cellStyle name="v_Andhra bank Civil Abstract Est Sent on 161007 2 6" xfId="48102" xr:uid="{00000000-0005-0000-0000-0000F7BB0000}"/>
    <cellStyle name="v_Andhra bank Civil Abstract Est Sent on 161007 2 6 2" xfId="48103" xr:uid="{00000000-0005-0000-0000-0000F8BB0000}"/>
    <cellStyle name="v_Andhra bank Civil Abstract Est Sent on 161007 2 6 2 2" xfId="48104" xr:uid="{00000000-0005-0000-0000-0000F9BB0000}"/>
    <cellStyle name="v_Andhra bank Civil Abstract Est Sent on 161007 2 6 2 2 2" xfId="48105" xr:uid="{00000000-0005-0000-0000-0000FABB0000}"/>
    <cellStyle name="v_Andhra bank Civil Abstract Est Sent on 161007 2 6 2 3" xfId="48106" xr:uid="{00000000-0005-0000-0000-0000FBBB0000}"/>
    <cellStyle name="v_Andhra bank Civil Abstract Est Sent on 161007 2 6 2 3 2" xfId="48107" xr:uid="{00000000-0005-0000-0000-0000FCBB0000}"/>
    <cellStyle name="v_Andhra bank Civil Abstract Est Sent on 161007 2 6 2 4" xfId="48108" xr:uid="{00000000-0005-0000-0000-0000FDBB0000}"/>
    <cellStyle name="v_Andhra bank Civil Abstract Est Sent on 161007 2 6 2 5" xfId="48109" xr:uid="{00000000-0005-0000-0000-0000FEBB0000}"/>
    <cellStyle name="v_Andhra bank Civil Abstract Est Sent on 161007 2 6 3" xfId="48110" xr:uid="{00000000-0005-0000-0000-0000FFBB0000}"/>
    <cellStyle name="v_Andhra bank Civil Abstract Est Sent on 161007 2 6 3 2" xfId="48111" xr:uid="{00000000-0005-0000-0000-000000BC0000}"/>
    <cellStyle name="v_Andhra bank Civil Abstract Est Sent on 161007 2 6 4" xfId="48112" xr:uid="{00000000-0005-0000-0000-000001BC0000}"/>
    <cellStyle name="v_Andhra bank Civil Abstract Est Sent on 161007 2 6 4 2" xfId="48113" xr:uid="{00000000-0005-0000-0000-000002BC0000}"/>
    <cellStyle name="v_Andhra bank Civil Abstract Est Sent on 161007 2 6 5" xfId="48114" xr:uid="{00000000-0005-0000-0000-000003BC0000}"/>
    <cellStyle name="v_Andhra bank Civil Abstract Est Sent on 161007 2 6 5 2" xfId="48115" xr:uid="{00000000-0005-0000-0000-000004BC0000}"/>
    <cellStyle name="v_Andhra bank Civil Abstract Est Sent on 161007 2 6 6" xfId="48116" xr:uid="{00000000-0005-0000-0000-000005BC0000}"/>
    <cellStyle name="v_Andhra bank Civil Abstract Est Sent on 161007 2 6 6 2" xfId="48117" xr:uid="{00000000-0005-0000-0000-000006BC0000}"/>
    <cellStyle name="v_Andhra bank Civil Abstract Est Sent on 161007 2 6 7" xfId="48118" xr:uid="{00000000-0005-0000-0000-000007BC0000}"/>
    <cellStyle name="v_Andhra bank Civil Abstract Est Sent on 161007 2 6 7 2" xfId="48119" xr:uid="{00000000-0005-0000-0000-000008BC0000}"/>
    <cellStyle name="v_Andhra bank Civil Abstract Est Sent on 161007 2 6 8" xfId="48120" xr:uid="{00000000-0005-0000-0000-000009BC0000}"/>
    <cellStyle name="v_Andhra bank Civil Abstract Est Sent on 161007 2 7" xfId="48121" xr:uid="{00000000-0005-0000-0000-00000ABC0000}"/>
    <cellStyle name="v_Andhra bank Civil Abstract Est Sent on 161007 2 7 2" xfId="48122" xr:uid="{00000000-0005-0000-0000-00000BBC0000}"/>
    <cellStyle name="v_Andhra bank Civil Abstract Est Sent on 161007 2 7 3" xfId="48123" xr:uid="{00000000-0005-0000-0000-00000CBC0000}"/>
    <cellStyle name="v_Andhra bank Civil Abstract Est Sent on 161007 2 8" xfId="48124" xr:uid="{00000000-0005-0000-0000-00000DBC0000}"/>
    <cellStyle name="v_Andhra bank Civil Abstract Est Sent on 161007 2 8 2" xfId="48125" xr:uid="{00000000-0005-0000-0000-00000EBC0000}"/>
    <cellStyle name="v_Andhra bank Civil Abstract Est Sent on 161007 2 9" xfId="48126" xr:uid="{00000000-0005-0000-0000-00000FBC0000}"/>
    <cellStyle name="v_Andhra bank Civil Abstract Est Sent on 161007 3" xfId="48127" xr:uid="{00000000-0005-0000-0000-000010BC0000}"/>
    <cellStyle name="v_Andhra bank Civil Abstract Est Sent on 161007 3 10" xfId="48128" xr:uid="{00000000-0005-0000-0000-000011BC0000}"/>
    <cellStyle name="v_Andhra bank Civil Abstract Est Sent on 161007 3 11" xfId="48129" xr:uid="{00000000-0005-0000-0000-000012BC0000}"/>
    <cellStyle name="v_Andhra bank Civil Abstract Est Sent on 161007 3 12" xfId="48130" xr:uid="{00000000-0005-0000-0000-000013BC0000}"/>
    <cellStyle name="v_Andhra bank Civil Abstract Est Sent on 161007 3 13" xfId="48131" xr:uid="{00000000-0005-0000-0000-000014BC0000}"/>
    <cellStyle name="v_Andhra bank Civil Abstract Est Sent on 161007 3 2" xfId="48132" xr:uid="{00000000-0005-0000-0000-000015BC0000}"/>
    <cellStyle name="v_Andhra bank Civil Abstract Est Sent on 161007 3 2 10" xfId="48133" xr:uid="{00000000-0005-0000-0000-000016BC0000}"/>
    <cellStyle name="v_Andhra bank Civil Abstract Est Sent on 161007 3 2 10 2" xfId="48134" xr:uid="{00000000-0005-0000-0000-000017BC0000}"/>
    <cellStyle name="v_Andhra bank Civil Abstract Est Sent on 161007 3 2 10 2 2" xfId="48135" xr:uid="{00000000-0005-0000-0000-000018BC0000}"/>
    <cellStyle name="v_Andhra bank Civil Abstract Est Sent on 161007 3 2 10 2 3" xfId="48136" xr:uid="{00000000-0005-0000-0000-000019BC0000}"/>
    <cellStyle name="v_Andhra bank Civil Abstract Est Sent on 161007 3 2 10 2 4" xfId="48137" xr:uid="{00000000-0005-0000-0000-00001ABC0000}"/>
    <cellStyle name="v_Andhra bank Civil Abstract Est Sent on 161007 3 2 10 2 5" xfId="48138" xr:uid="{00000000-0005-0000-0000-00001BBC0000}"/>
    <cellStyle name="v_Andhra bank Civil Abstract Est Sent on 161007 3 2 10 2 6" xfId="48139" xr:uid="{00000000-0005-0000-0000-00001CBC0000}"/>
    <cellStyle name="v_Andhra bank Civil Abstract Est Sent on 161007 3 2 10 3" xfId="48140" xr:uid="{00000000-0005-0000-0000-00001DBC0000}"/>
    <cellStyle name="v_Andhra bank Civil Abstract Est Sent on 161007 3 2 10 3 2" xfId="48141" xr:uid="{00000000-0005-0000-0000-00001EBC0000}"/>
    <cellStyle name="v_Andhra bank Civil Abstract Est Sent on 161007 3 2 10 3 3" xfId="48142" xr:uid="{00000000-0005-0000-0000-00001FBC0000}"/>
    <cellStyle name="v_Andhra bank Civil Abstract Est Sent on 161007 3 2 10 3 4" xfId="48143" xr:uid="{00000000-0005-0000-0000-000020BC0000}"/>
    <cellStyle name="v_Andhra bank Civil Abstract Est Sent on 161007 3 2 10 3 5" xfId="48144" xr:uid="{00000000-0005-0000-0000-000021BC0000}"/>
    <cellStyle name="v_Andhra bank Civil Abstract Est Sent on 161007 3 2 10 3 6" xfId="48145" xr:uid="{00000000-0005-0000-0000-000022BC0000}"/>
    <cellStyle name="v_Andhra bank Civil Abstract Est Sent on 161007 3 2 10 4" xfId="48146" xr:uid="{00000000-0005-0000-0000-000023BC0000}"/>
    <cellStyle name="v_Andhra bank Civil Abstract Est Sent on 161007 3 2 10 5" xfId="48147" xr:uid="{00000000-0005-0000-0000-000024BC0000}"/>
    <cellStyle name="v_Andhra bank Civil Abstract Est Sent on 161007 3 2 10 6" xfId="48148" xr:uid="{00000000-0005-0000-0000-000025BC0000}"/>
    <cellStyle name="v_Andhra bank Civil Abstract Est Sent on 161007 3 2 10 7" xfId="48149" xr:uid="{00000000-0005-0000-0000-000026BC0000}"/>
    <cellStyle name="v_Andhra bank Civil Abstract Est Sent on 161007 3 2 10 8" xfId="48150" xr:uid="{00000000-0005-0000-0000-000027BC0000}"/>
    <cellStyle name="v_Andhra bank Civil Abstract Est Sent on 161007 3 2 11" xfId="48151" xr:uid="{00000000-0005-0000-0000-000028BC0000}"/>
    <cellStyle name="v_Andhra bank Civil Abstract Est Sent on 161007 3 2 11 2" xfId="48152" xr:uid="{00000000-0005-0000-0000-000029BC0000}"/>
    <cellStyle name="v_Andhra bank Civil Abstract Est Sent on 161007 3 2 11 3" xfId="48153" xr:uid="{00000000-0005-0000-0000-00002ABC0000}"/>
    <cellStyle name="v_Andhra bank Civil Abstract Est Sent on 161007 3 2 11 4" xfId="48154" xr:uid="{00000000-0005-0000-0000-00002BBC0000}"/>
    <cellStyle name="v_Andhra bank Civil Abstract Est Sent on 161007 3 2 11 5" xfId="48155" xr:uid="{00000000-0005-0000-0000-00002CBC0000}"/>
    <cellStyle name="v_Andhra bank Civil Abstract Est Sent on 161007 3 2 11 6" xfId="48156" xr:uid="{00000000-0005-0000-0000-00002DBC0000}"/>
    <cellStyle name="v_Andhra bank Civil Abstract Est Sent on 161007 3 2 12" xfId="48157" xr:uid="{00000000-0005-0000-0000-00002EBC0000}"/>
    <cellStyle name="v_Andhra bank Civil Abstract Est Sent on 161007 3 2 12 2" xfId="48158" xr:uid="{00000000-0005-0000-0000-00002FBC0000}"/>
    <cellStyle name="v_Andhra bank Civil Abstract Est Sent on 161007 3 2 12 3" xfId="48159" xr:uid="{00000000-0005-0000-0000-000030BC0000}"/>
    <cellStyle name="v_Andhra bank Civil Abstract Est Sent on 161007 3 2 12 4" xfId="48160" xr:uid="{00000000-0005-0000-0000-000031BC0000}"/>
    <cellStyle name="v_Andhra bank Civil Abstract Est Sent on 161007 3 2 12 5" xfId="48161" xr:uid="{00000000-0005-0000-0000-000032BC0000}"/>
    <cellStyle name="v_Andhra bank Civil Abstract Est Sent on 161007 3 2 12 6" xfId="48162" xr:uid="{00000000-0005-0000-0000-000033BC0000}"/>
    <cellStyle name="v_Andhra bank Civil Abstract Est Sent on 161007 3 2 13" xfId="48163" xr:uid="{00000000-0005-0000-0000-000034BC0000}"/>
    <cellStyle name="v_Andhra bank Civil Abstract Est Sent on 161007 3 2 14" xfId="48164" xr:uid="{00000000-0005-0000-0000-000035BC0000}"/>
    <cellStyle name="v_Andhra bank Civil Abstract Est Sent on 161007 3 2 15" xfId="48165" xr:uid="{00000000-0005-0000-0000-000036BC0000}"/>
    <cellStyle name="v_Andhra bank Civil Abstract Est Sent on 161007 3 2 16" xfId="48166" xr:uid="{00000000-0005-0000-0000-000037BC0000}"/>
    <cellStyle name="v_Andhra bank Civil Abstract Est Sent on 161007 3 2 17" xfId="48167" xr:uid="{00000000-0005-0000-0000-000038BC0000}"/>
    <cellStyle name="v_Andhra bank Civil Abstract Est Sent on 161007 3 2 18" xfId="48168" xr:uid="{00000000-0005-0000-0000-000039BC0000}"/>
    <cellStyle name="v_Andhra bank Civil Abstract Est Sent on 161007 3 2 19" xfId="48169" xr:uid="{00000000-0005-0000-0000-00003ABC0000}"/>
    <cellStyle name="v_Andhra bank Civil Abstract Est Sent on 161007 3 2 2" xfId="48170" xr:uid="{00000000-0005-0000-0000-00003BBC0000}"/>
    <cellStyle name="v_Andhra bank Civil Abstract Est Sent on 161007 3 2 2 2" xfId="48171" xr:uid="{00000000-0005-0000-0000-00003CBC0000}"/>
    <cellStyle name="v_Andhra bank Civil Abstract Est Sent on 161007 3 2 2 2 2" xfId="48172" xr:uid="{00000000-0005-0000-0000-00003DBC0000}"/>
    <cellStyle name="v_Andhra bank Civil Abstract Est Sent on 161007 3 2 2 2 2 2" xfId="48173" xr:uid="{00000000-0005-0000-0000-00003EBC0000}"/>
    <cellStyle name="v_Andhra bank Civil Abstract Est Sent on 161007 3 2 2 2 2 2 2" xfId="48174" xr:uid="{00000000-0005-0000-0000-00003FBC0000}"/>
    <cellStyle name="v_Andhra bank Civil Abstract Est Sent on 161007 3 2 2 2 2 3" xfId="48175" xr:uid="{00000000-0005-0000-0000-000040BC0000}"/>
    <cellStyle name="v_Andhra bank Civil Abstract Est Sent on 161007 3 2 2 2 2 3 2" xfId="48176" xr:uid="{00000000-0005-0000-0000-000041BC0000}"/>
    <cellStyle name="v_Andhra bank Civil Abstract Est Sent on 161007 3 2 2 2 2 4" xfId="48177" xr:uid="{00000000-0005-0000-0000-000042BC0000}"/>
    <cellStyle name="v_Andhra bank Civil Abstract Est Sent on 161007 3 2 2 2 2 4 2" xfId="48178" xr:uid="{00000000-0005-0000-0000-000043BC0000}"/>
    <cellStyle name="v_Andhra bank Civil Abstract Est Sent on 161007 3 2 2 2 2 5" xfId="48179" xr:uid="{00000000-0005-0000-0000-000044BC0000}"/>
    <cellStyle name="v_Andhra bank Civil Abstract Est Sent on 161007 3 2 2 2 2 5 2" xfId="48180" xr:uid="{00000000-0005-0000-0000-000045BC0000}"/>
    <cellStyle name="v_Andhra bank Civil Abstract Est Sent on 161007 3 2 2 2 2 6" xfId="48181" xr:uid="{00000000-0005-0000-0000-000046BC0000}"/>
    <cellStyle name="v_Andhra bank Civil Abstract Est Sent on 161007 3 2 2 2 2 7" xfId="48182" xr:uid="{00000000-0005-0000-0000-000047BC0000}"/>
    <cellStyle name="v_Andhra bank Civil Abstract Est Sent on 161007 3 2 2 2 3" xfId="48183" xr:uid="{00000000-0005-0000-0000-000048BC0000}"/>
    <cellStyle name="v_Andhra bank Civil Abstract Est Sent on 161007 3 2 2 2 3 2" xfId="48184" xr:uid="{00000000-0005-0000-0000-000049BC0000}"/>
    <cellStyle name="v_Andhra bank Civil Abstract Est Sent on 161007 3 2 2 2 4" xfId="48185" xr:uid="{00000000-0005-0000-0000-00004ABC0000}"/>
    <cellStyle name="v_Andhra bank Civil Abstract Est Sent on 161007 3 2 2 2 4 2" xfId="48186" xr:uid="{00000000-0005-0000-0000-00004BBC0000}"/>
    <cellStyle name="v_Andhra bank Civil Abstract Est Sent on 161007 3 2 2 2 5" xfId="48187" xr:uid="{00000000-0005-0000-0000-00004CBC0000}"/>
    <cellStyle name="v_Andhra bank Civil Abstract Est Sent on 161007 3 2 2 2 5 2" xfId="48188" xr:uid="{00000000-0005-0000-0000-00004DBC0000}"/>
    <cellStyle name="v_Andhra bank Civil Abstract Est Sent on 161007 3 2 2 2 6" xfId="48189" xr:uid="{00000000-0005-0000-0000-00004EBC0000}"/>
    <cellStyle name="v_Andhra bank Civil Abstract Est Sent on 161007 3 2 2 3" xfId="48190" xr:uid="{00000000-0005-0000-0000-00004FBC0000}"/>
    <cellStyle name="v_Andhra bank Civil Abstract Est Sent on 161007 3 2 2 3 2" xfId="48191" xr:uid="{00000000-0005-0000-0000-000050BC0000}"/>
    <cellStyle name="v_Andhra bank Civil Abstract Est Sent on 161007 3 2 2 3 2 2" xfId="48192" xr:uid="{00000000-0005-0000-0000-000051BC0000}"/>
    <cellStyle name="v_Andhra bank Civil Abstract Est Sent on 161007 3 2 2 3 2 2 2" xfId="48193" xr:uid="{00000000-0005-0000-0000-000052BC0000}"/>
    <cellStyle name="v_Andhra bank Civil Abstract Est Sent on 161007 3 2 2 3 2 3" xfId="48194" xr:uid="{00000000-0005-0000-0000-000053BC0000}"/>
    <cellStyle name="v_Andhra bank Civil Abstract Est Sent on 161007 3 2 2 3 2 3 2" xfId="48195" xr:uid="{00000000-0005-0000-0000-000054BC0000}"/>
    <cellStyle name="v_Andhra bank Civil Abstract Est Sent on 161007 3 2 2 3 2 4" xfId="48196" xr:uid="{00000000-0005-0000-0000-000055BC0000}"/>
    <cellStyle name="v_Andhra bank Civil Abstract Est Sent on 161007 3 2 2 3 3" xfId="48197" xr:uid="{00000000-0005-0000-0000-000056BC0000}"/>
    <cellStyle name="v_Andhra bank Civil Abstract Est Sent on 161007 3 2 2 3 3 2" xfId="48198" xr:uid="{00000000-0005-0000-0000-000057BC0000}"/>
    <cellStyle name="v_Andhra bank Civil Abstract Est Sent on 161007 3 2 2 3 4" xfId="48199" xr:uid="{00000000-0005-0000-0000-000058BC0000}"/>
    <cellStyle name="v_Andhra bank Civil Abstract Est Sent on 161007 3 2 2 3 4 2" xfId="48200" xr:uid="{00000000-0005-0000-0000-000059BC0000}"/>
    <cellStyle name="v_Andhra bank Civil Abstract Est Sent on 161007 3 2 2 3 5" xfId="48201" xr:uid="{00000000-0005-0000-0000-00005ABC0000}"/>
    <cellStyle name="v_Andhra bank Civil Abstract Est Sent on 161007 3 2 2 3 5 2" xfId="48202" xr:uid="{00000000-0005-0000-0000-00005BBC0000}"/>
    <cellStyle name="v_Andhra bank Civil Abstract Est Sent on 161007 3 2 2 3 6" xfId="48203" xr:uid="{00000000-0005-0000-0000-00005CBC0000}"/>
    <cellStyle name="v_Andhra bank Civil Abstract Est Sent on 161007 3 2 2 4" xfId="48204" xr:uid="{00000000-0005-0000-0000-00005DBC0000}"/>
    <cellStyle name="v_Andhra bank Civil Abstract Est Sent on 161007 3 2 2 4 2" xfId="48205" xr:uid="{00000000-0005-0000-0000-00005EBC0000}"/>
    <cellStyle name="v_Andhra bank Civil Abstract Est Sent on 161007 3 2 2 5" xfId="48206" xr:uid="{00000000-0005-0000-0000-00005FBC0000}"/>
    <cellStyle name="v_Andhra bank Civil Abstract Est Sent on 161007 3 2 2 5 2" xfId="48207" xr:uid="{00000000-0005-0000-0000-000060BC0000}"/>
    <cellStyle name="v_Andhra bank Civil Abstract Est Sent on 161007 3 2 2 6" xfId="48208" xr:uid="{00000000-0005-0000-0000-000061BC0000}"/>
    <cellStyle name="v_Andhra bank Civil Abstract Est Sent on 161007 3 2 2 7" xfId="48209" xr:uid="{00000000-0005-0000-0000-000062BC0000}"/>
    <cellStyle name="v_Andhra bank Civil Abstract Est Sent on 161007 3 2 2 8" xfId="48210" xr:uid="{00000000-0005-0000-0000-000063BC0000}"/>
    <cellStyle name="v_Andhra bank Civil Abstract Est Sent on 161007 3 2 20" xfId="48211" xr:uid="{00000000-0005-0000-0000-000064BC0000}"/>
    <cellStyle name="v_Andhra bank Civil Abstract Est Sent on 161007 3 2 3" xfId="48212" xr:uid="{00000000-0005-0000-0000-000065BC0000}"/>
    <cellStyle name="v_Andhra bank Civil Abstract Est Sent on 161007 3 2 3 2" xfId="48213" xr:uid="{00000000-0005-0000-0000-000066BC0000}"/>
    <cellStyle name="v_Andhra bank Civil Abstract Est Sent on 161007 3 2 3 2 2" xfId="48214" xr:uid="{00000000-0005-0000-0000-000067BC0000}"/>
    <cellStyle name="v_Andhra bank Civil Abstract Est Sent on 161007 3 2 3 2 2 2" xfId="48215" xr:uid="{00000000-0005-0000-0000-000068BC0000}"/>
    <cellStyle name="v_Andhra bank Civil Abstract Est Sent on 161007 3 2 3 2 3" xfId="48216" xr:uid="{00000000-0005-0000-0000-000069BC0000}"/>
    <cellStyle name="v_Andhra bank Civil Abstract Est Sent on 161007 3 2 3 2 3 2" xfId="48217" xr:uid="{00000000-0005-0000-0000-00006ABC0000}"/>
    <cellStyle name="v_Andhra bank Civil Abstract Est Sent on 161007 3 2 3 2 4" xfId="48218" xr:uid="{00000000-0005-0000-0000-00006BBC0000}"/>
    <cellStyle name="v_Andhra bank Civil Abstract Est Sent on 161007 3 2 3 2 4 2" xfId="48219" xr:uid="{00000000-0005-0000-0000-00006CBC0000}"/>
    <cellStyle name="v_Andhra bank Civil Abstract Est Sent on 161007 3 2 3 2 5" xfId="48220" xr:uid="{00000000-0005-0000-0000-00006DBC0000}"/>
    <cellStyle name="v_Andhra bank Civil Abstract Est Sent on 161007 3 2 3 2 5 2" xfId="48221" xr:uid="{00000000-0005-0000-0000-00006EBC0000}"/>
    <cellStyle name="v_Andhra bank Civil Abstract Est Sent on 161007 3 2 3 2 6" xfId="48222" xr:uid="{00000000-0005-0000-0000-00006FBC0000}"/>
    <cellStyle name="v_Andhra bank Civil Abstract Est Sent on 161007 3 2 3 2 7" xfId="48223" xr:uid="{00000000-0005-0000-0000-000070BC0000}"/>
    <cellStyle name="v_Andhra bank Civil Abstract Est Sent on 161007 3 2 3 3" xfId="48224" xr:uid="{00000000-0005-0000-0000-000071BC0000}"/>
    <cellStyle name="v_Andhra bank Civil Abstract Est Sent on 161007 3 2 3 3 2" xfId="48225" xr:uid="{00000000-0005-0000-0000-000072BC0000}"/>
    <cellStyle name="v_Andhra bank Civil Abstract Est Sent on 161007 3 2 3 3 2 2" xfId="48226" xr:uid="{00000000-0005-0000-0000-000073BC0000}"/>
    <cellStyle name="v_Andhra bank Civil Abstract Est Sent on 161007 3 2 3 3 3" xfId="48227" xr:uid="{00000000-0005-0000-0000-000074BC0000}"/>
    <cellStyle name="v_Andhra bank Civil Abstract Est Sent on 161007 3 2 3 3 4" xfId="48228" xr:uid="{00000000-0005-0000-0000-000075BC0000}"/>
    <cellStyle name="v_Andhra bank Civil Abstract Est Sent on 161007 3 2 3 3 5" xfId="48229" xr:uid="{00000000-0005-0000-0000-000076BC0000}"/>
    <cellStyle name="v_Andhra bank Civil Abstract Est Sent on 161007 3 2 3 3 6" xfId="48230" xr:uid="{00000000-0005-0000-0000-000077BC0000}"/>
    <cellStyle name="v_Andhra bank Civil Abstract Est Sent on 161007 3 2 3 4" xfId="48231" xr:uid="{00000000-0005-0000-0000-000078BC0000}"/>
    <cellStyle name="v_Andhra bank Civil Abstract Est Sent on 161007 3 2 3 4 2" xfId="48232" xr:uid="{00000000-0005-0000-0000-000079BC0000}"/>
    <cellStyle name="v_Andhra bank Civil Abstract Est Sent on 161007 3 2 3 5" xfId="48233" xr:uid="{00000000-0005-0000-0000-00007ABC0000}"/>
    <cellStyle name="v_Andhra bank Civil Abstract Est Sent on 161007 3 2 3 5 2" xfId="48234" xr:uid="{00000000-0005-0000-0000-00007BBC0000}"/>
    <cellStyle name="v_Andhra bank Civil Abstract Est Sent on 161007 3 2 3 6" xfId="48235" xr:uid="{00000000-0005-0000-0000-00007CBC0000}"/>
    <cellStyle name="v_Andhra bank Civil Abstract Est Sent on 161007 3 2 3 7" xfId="48236" xr:uid="{00000000-0005-0000-0000-00007DBC0000}"/>
    <cellStyle name="v_Andhra bank Civil Abstract Est Sent on 161007 3 2 3 8" xfId="48237" xr:uid="{00000000-0005-0000-0000-00007EBC0000}"/>
    <cellStyle name="v_Andhra bank Civil Abstract Est Sent on 161007 3 2 4" xfId="48238" xr:uid="{00000000-0005-0000-0000-00007FBC0000}"/>
    <cellStyle name="v_Andhra bank Civil Abstract Est Sent on 161007 3 2 4 2" xfId="48239" xr:uid="{00000000-0005-0000-0000-000080BC0000}"/>
    <cellStyle name="v_Andhra bank Civil Abstract Est Sent on 161007 3 2 4 2 2" xfId="48240" xr:uid="{00000000-0005-0000-0000-000081BC0000}"/>
    <cellStyle name="v_Andhra bank Civil Abstract Est Sent on 161007 3 2 4 2 2 2" xfId="48241" xr:uid="{00000000-0005-0000-0000-000082BC0000}"/>
    <cellStyle name="v_Andhra bank Civil Abstract Est Sent on 161007 3 2 4 2 3" xfId="48242" xr:uid="{00000000-0005-0000-0000-000083BC0000}"/>
    <cellStyle name="v_Andhra bank Civil Abstract Est Sent on 161007 3 2 4 2 3 2" xfId="48243" xr:uid="{00000000-0005-0000-0000-000084BC0000}"/>
    <cellStyle name="v_Andhra bank Civil Abstract Est Sent on 161007 3 2 4 2 4" xfId="48244" xr:uid="{00000000-0005-0000-0000-000085BC0000}"/>
    <cellStyle name="v_Andhra bank Civil Abstract Est Sent on 161007 3 2 4 2 4 2" xfId="48245" xr:uid="{00000000-0005-0000-0000-000086BC0000}"/>
    <cellStyle name="v_Andhra bank Civil Abstract Est Sent on 161007 3 2 4 2 5" xfId="48246" xr:uid="{00000000-0005-0000-0000-000087BC0000}"/>
    <cellStyle name="v_Andhra bank Civil Abstract Est Sent on 161007 3 2 4 2 6" xfId="48247" xr:uid="{00000000-0005-0000-0000-000088BC0000}"/>
    <cellStyle name="v_Andhra bank Civil Abstract Est Sent on 161007 3 2 4 3" xfId="48248" xr:uid="{00000000-0005-0000-0000-000089BC0000}"/>
    <cellStyle name="v_Andhra bank Civil Abstract Est Sent on 161007 3 2 4 3 2" xfId="48249" xr:uid="{00000000-0005-0000-0000-00008ABC0000}"/>
    <cellStyle name="v_Andhra bank Civil Abstract Est Sent on 161007 3 2 4 3 2 2" xfId="48250" xr:uid="{00000000-0005-0000-0000-00008BBC0000}"/>
    <cellStyle name="v_Andhra bank Civil Abstract Est Sent on 161007 3 2 4 3 3" xfId="48251" xr:uid="{00000000-0005-0000-0000-00008CBC0000}"/>
    <cellStyle name="v_Andhra bank Civil Abstract Est Sent on 161007 3 2 4 3 4" xfId="48252" xr:uid="{00000000-0005-0000-0000-00008DBC0000}"/>
    <cellStyle name="v_Andhra bank Civil Abstract Est Sent on 161007 3 2 4 3 5" xfId="48253" xr:uid="{00000000-0005-0000-0000-00008EBC0000}"/>
    <cellStyle name="v_Andhra bank Civil Abstract Est Sent on 161007 3 2 4 3 6" xfId="48254" xr:uid="{00000000-0005-0000-0000-00008FBC0000}"/>
    <cellStyle name="v_Andhra bank Civil Abstract Est Sent on 161007 3 2 4 4" xfId="48255" xr:uid="{00000000-0005-0000-0000-000090BC0000}"/>
    <cellStyle name="v_Andhra bank Civil Abstract Est Sent on 161007 3 2 4 4 2" xfId="48256" xr:uid="{00000000-0005-0000-0000-000091BC0000}"/>
    <cellStyle name="v_Andhra bank Civil Abstract Est Sent on 161007 3 2 4 5" xfId="48257" xr:uid="{00000000-0005-0000-0000-000092BC0000}"/>
    <cellStyle name="v_Andhra bank Civil Abstract Est Sent on 161007 3 2 4 5 2" xfId="48258" xr:uid="{00000000-0005-0000-0000-000093BC0000}"/>
    <cellStyle name="v_Andhra bank Civil Abstract Est Sent on 161007 3 2 4 6" xfId="48259" xr:uid="{00000000-0005-0000-0000-000094BC0000}"/>
    <cellStyle name="v_Andhra bank Civil Abstract Est Sent on 161007 3 2 4 7" xfId="48260" xr:uid="{00000000-0005-0000-0000-000095BC0000}"/>
    <cellStyle name="v_Andhra bank Civil Abstract Est Sent on 161007 3 2 4 8" xfId="48261" xr:uid="{00000000-0005-0000-0000-000096BC0000}"/>
    <cellStyle name="v_Andhra bank Civil Abstract Est Sent on 161007 3 2 5" xfId="48262" xr:uid="{00000000-0005-0000-0000-000097BC0000}"/>
    <cellStyle name="v_Andhra bank Civil Abstract Est Sent on 161007 3 2 5 2" xfId="48263" xr:uid="{00000000-0005-0000-0000-000098BC0000}"/>
    <cellStyle name="v_Andhra bank Civil Abstract Est Sent on 161007 3 2 5 2 2" xfId="48264" xr:uid="{00000000-0005-0000-0000-000099BC0000}"/>
    <cellStyle name="v_Andhra bank Civil Abstract Est Sent on 161007 3 2 5 2 3" xfId="48265" xr:uid="{00000000-0005-0000-0000-00009ABC0000}"/>
    <cellStyle name="v_Andhra bank Civil Abstract Est Sent on 161007 3 2 5 2 4" xfId="48266" xr:uid="{00000000-0005-0000-0000-00009BBC0000}"/>
    <cellStyle name="v_Andhra bank Civil Abstract Est Sent on 161007 3 2 5 2 5" xfId="48267" xr:uid="{00000000-0005-0000-0000-00009CBC0000}"/>
    <cellStyle name="v_Andhra bank Civil Abstract Est Sent on 161007 3 2 5 2 6" xfId="48268" xr:uid="{00000000-0005-0000-0000-00009DBC0000}"/>
    <cellStyle name="v_Andhra bank Civil Abstract Est Sent on 161007 3 2 5 3" xfId="48269" xr:uid="{00000000-0005-0000-0000-00009EBC0000}"/>
    <cellStyle name="v_Andhra bank Civil Abstract Est Sent on 161007 3 2 5 3 2" xfId="48270" xr:uid="{00000000-0005-0000-0000-00009FBC0000}"/>
    <cellStyle name="v_Andhra bank Civil Abstract Est Sent on 161007 3 2 5 3 3" xfId="48271" xr:uid="{00000000-0005-0000-0000-0000A0BC0000}"/>
    <cellStyle name="v_Andhra bank Civil Abstract Est Sent on 161007 3 2 5 3 4" xfId="48272" xr:uid="{00000000-0005-0000-0000-0000A1BC0000}"/>
    <cellStyle name="v_Andhra bank Civil Abstract Est Sent on 161007 3 2 5 3 5" xfId="48273" xr:uid="{00000000-0005-0000-0000-0000A2BC0000}"/>
    <cellStyle name="v_Andhra bank Civil Abstract Est Sent on 161007 3 2 5 3 6" xfId="48274" xr:uid="{00000000-0005-0000-0000-0000A3BC0000}"/>
    <cellStyle name="v_Andhra bank Civil Abstract Est Sent on 161007 3 2 5 4" xfId="48275" xr:uid="{00000000-0005-0000-0000-0000A4BC0000}"/>
    <cellStyle name="v_Andhra bank Civil Abstract Est Sent on 161007 3 2 5 4 2" xfId="48276" xr:uid="{00000000-0005-0000-0000-0000A5BC0000}"/>
    <cellStyle name="v_Andhra bank Civil Abstract Est Sent on 161007 3 2 5 5" xfId="48277" xr:uid="{00000000-0005-0000-0000-0000A6BC0000}"/>
    <cellStyle name="v_Andhra bank Civil Abstract Est Sent on 161007 3 2 5 6" xfId="48278" xr:uid="{00000000-0005-0000-0000-0000A7BC0000}"/>
    <cellStyle name="v_Andhra bank Civil Abstract Est Sent on 161007 3 2 5 7" xfId="48279" xr:uid="{00000000-0005-0000-0000-0000A8BC0000}"/>
    <cellStyle name="v_Andhra bank Civil Abstract Est Sent on 161007 3 2 5 8" xfId="48280" xr:uid="{00000000-0005-0000-0000-0000A9BC0000}"/>
    <cellStyle name="v_Andhra bank Civil Abstract Est Sent on 161007 3 2 6" xfId="48281" xr:uid="{00000000-0005-0000-0000-0000AABC0000}"/>
    <cellStyle name="v_Andhra bank Civil Abstract Est Sent on 161007 3 2 6 2" xfId="48282" xr:uid="{00000000-0005-0000-0000-0000ABBC0000}"/>
    <cellStyle name="v_Andhra bank Civil Abstract Est Sent on 161007 3 2 6 2 2" xfId="48283" xr:uid="{00000000-0005-0000-0000-0000ACBC0000}"/>
    <cellStyle name="v_Andhra bank Civil Abstract Est Sent on 161007 3 2 6 2 3" xfId="48284" xr:uid="{00000000-0005-0000-0000-0000ADBC0000}"/>
    <cellStyle name="v_Andhra bank Civil Abstract Est Sent on 161007 3 2 6 2 4" xfId="48285" xr:uid="{00000000-0005-0000-0000-0000AEBC0000}"/>
    <cellStyle name="v_Andhra bank Civil Abstract Est Sent on 161007 3 2 6 2 5" xfId="48286" xr:uid="{00000000-0005-0000-0000-0000AFBC0000}"/>
    <cellStyle name="v_Andhra bank Civil Abstract Est Sent on 161007 3 2 6 2 6" xfId="48287" xr:uid="{00000000-0005-0000-0000-0000B0BC0000}"/>
    <cellStyle name="v_Andhra bank Civil Abstract Est Sent on 161007 3 2 6 3" xfId="48288" xr:uid="{00000000-0005-0000-0000-0000B1BC0000}"/>
    <cellStyle name="v_Andhra bank Civil Abstract Est Sent on 161007 3 2 6 3 2" xfId="48289" xr:uid="{00000000-0005-0000-0000-0000B2BC0000}"/>
    <cellStyle name="v_Andhra bank Civil Abstract Est Sent on 161007 3 2 6 3 3" xfId="48290" xr:uid="{00000000-0005-0000-0000-0000B3BC0000}"/>
    <cellStyle name="v_Andhra bank Civil Abstract Est Sent on 161007 3 2 6 3 4" xfId="48291" xr:uid="{00000000-0005-0000-0000-0000B4BC0000}"/>
    <cellStyle name="v_Andhra bank Civil Abstract Est Sent on 161007 3 2 6 3 5" xfId="48292" xr:uid="{00000000-0005-0000-0000-0000B5BC0000}"/>
    <cellStyle name="v_Andhra bank Civil Abstract Est Sent on 161007 3 2 6 3 6" xfId="48293" xr:uid="{00000000-0005-0000-0000-0000B6BC0000}"/>
    <cellStyle name="v_Andhra bank Civil Abstract Est Sent on 161007 3 2 6 4" xfId="48294" xr:uid="{00000000-0005-0000-0000-0000B7BC0000}"/>
    <cellStyle name="v_Andhra bank Civil Abstract Est Sent on 161007 3 2 6 4 2" xfId="48295" xr:uid="{00000000-0005-0000-0000-0000B8BC0000}"/>
    <cellStyle name="v_Andhra bank Civil Abstract Est Sent on 161007 3 2 6 5" xfId="48296" xr:uid="{00000000-0005-0000-0000-0000B9BC0000}"/>
    <cellStyle name="v_Andhra bank Civil Abstract Est Sent on 161007 3 2 6 6" xfId="48297" xr:uid="{00000000-0005-0000-0000-0000BABC0000}"/>
    <cellStyle name="v_Andhra bank Civil Abstract Est Sent on 161007 3 2 6 7" xfId="48298" xr:uid="{00000000-0005-0000-0000-0000BBBC0000}"/>
    <cellStyle name="v_Andhra bank Civil Abstract Est Sent on 161007 3 2 6 8" xfId="48299" xr:uid="{00000000-0005-0000-0000-0000BCBC0000}"/>
    <cellStyle name="v_Andhra bank Civil Abstract Est Sent on 161007 3 2 7" xfId="48300" xr:uid="{00000000-0005-0000-0000-0000BDBC0000}"/>
    <cellStyle name="v_Andhra bank Civil Abstract Est Sent on 161007 3 2 7 2" xfId="48301" xr:uid="{00000000-0005-0000-0000-0000BEBC0000}"/>
    <cellStyle name="v_Andhra bank Civil Abstract Est Sent on 161007 3 2 7 2 2" xfId="48302" xr:uid="{00000000-0005-0000-0000-0000BFBC0000}"/>
    <cellStyle name="v_Andhra bank Civil Abstract Est Sent on 161007 3 2 7 2 3" xfId="48303" xr:uid="{00000000-0005-0000-0000-0000C0BC0000}"/>
    <cellStyle name="v_Andhra bank Civil Abstract Est Sent on 161007 3 2 7 2 4" xfId="48304" xr:uid="{00000000-0005-0000-0000-0000C1BC0000}"/>
    <cellStyle name="v_Andhra bank Civil Abstract Est Sent on 161007 3 2 7 2 5" xfId="48305" xr:uid="{00000000-0005-0000-0000-0000C2BC0000}"/>
    <cellStyle name="v_Andhra bank Civil Abstract Est Sent on 161007 3 2 7 2 6" xfId="48306" xr:uid="{00000000-0005-0000-0000-0000C3BC0000}"/>
    <cellStyle name="v_Andhra bank Civil Abstract Est Sent on 161007 3 2 7 3" xfId="48307" xr:uid="{00000000-0005-0000-0000-0000C4BC0000}"/>
    <cellStyle name="v_Andhra bank Civil Abstract Est Sent on 161007 3 2 7 3 2" xfId="48308" xr:uid="{00000000-0005-0000-0000-0000C5BC0000}"/>
    <cellStyle name="v_Andhra bank Civil Abstract Est Sent on 161007 3 2 7 3 3" xfId="48309" xr:uid="{00000000-0005-0000-0000-0000C6BC0000}"/>
    <cellStyle name="v_Andhra bank Civil Abstract Est Sent on 161007 3 2 7 3 4" xfId="48310" xr:uid="{00000000-0005-0000-0000-0000C7BC0000}"/>
    <cellStyle name="v_Andhra bank Civil Abstract Est Sent on 161007 3 2 7 3 5" xfId="48311" xr:uid="{00000000-0005-0000-0000-0000C8BC0000}"/>
    <cellStyle name="v_Andhra bank Civil Abstract Est Sent on 161007 3 2 7 3 6" xfId="48312" xr:uid="{00000000-0005-0000-0000-0000C9BC0000}"/>
    <cellStyle name="v_Andhra bank Civil Abstract Est Sent on 161007 3 2 7 4" xfId="48313" xr:uid="{00000000-0005-0000-0000-0000CABC0000}"/>
    <cellStyle name="v_Andhra bank Civil Abstract Est Sent on 161007 3 2 7 4 2" xfId="48314" xr:uid="{00000000-0005-0000-0000-0000CBBC0000}"/>
    <cellStyle name="v_Andhra bank Civil Abstract Est Sent on 161007 3 2 7 5" xfId="48315" xr:uid="{00000000-0005-0000-0000-0000CCBC0000}"/>
    <cellStyle name="v_Andhra bank Civil Abstract Est Sent on 161007 3 2 7 6" xfId="48316" xr:uid="{00000000-0005-0000-0000-0000CDBC0000}"/>
    <cellStyle name="v_Andhra bank Civil Abstract Est Sent on 161007 3 2 7 7" xfId="48317" xr:uid="{00000000-0005-0000-0000-0000CEBC0000}"/>
    <cellStyle name="v_Andhra bank Civil Abstract Est Sent on 161007 3 2 7 8" xfId="48318" xr:uid="{00000000-0005-0000-0000-0000CFBC0000}"/>
    <cellStyle name="v_Andhra bank Civil Abstract Est Sent on 161007 3 2 8" xfId="48319" xr:uid="{00000000-0005-0000-0000-0000D0BC0000}"/>
    <cellStyle name="v_Andhra bank Civil Abstract Est Sent on 161007 3 2 8 2" xfId="48320" xr:uid="{00000000-0005-0000-0000-0000D1BC0000}"/>
    <cellStyle name="v_Andhra bank Civil Abstract Est Sent on 161007 3 2 8 2 2" xfId="48321" xr:uid="{00000000-0005-0000-0000-0000D2BC0000}"/>
    <cellStyle name="v_Andhra bank Civil Abstract Est Sent on 161007 3 2 8 2 3" xfId="48322" xr:uid="{00000000-0005-0000-0000-0000D3BC0000}"/>
    <cellStyle name="v_Andhra bank Civil Abstract Est Sent on 161007 3 2 8 2 4" xfId="48323" xr:uid="{00000000-0005-0000-0000-0000D4BC0000}"/>
    <cellStyle name="v_Andhra bank Civil Abstract Est Sent on 161007 3 2 8 2 5" xfId="48324" xr:uid="{00000000-0005-0000-0000-0000D5BC0000}"/>
    <cellStyle name="v_Andhra bank Civil Abstract Est Sent on 161007 3 2 8 2 6" xfId="48325" xr:uid="{00000000-0005-0000-0000-0000D6BC0000}"/>
    <cellStyle name="v_Andhra bank Civil Abstract Est Sent on 161007 3 2 8 3" xfId="48326" xr:uid="{00000000-0005-0000-0000-0000D7BC0000}"/>
    <cellStyle name="v_Andhra bank Civil Abstract Est Sent on 161007 3 2 8 3 2" xfId="48327" xr:uid="{00000000-0005-0000-0000-0000D8BC0000}"/>
    <cellStyle name="v_Andhra bank Civil Abstract Est Sent on 161007 3 2 8 3 3" xfId="48328" xr:uid="{00000000-0005-0000-0000-0000D9BC0000}"/>
    <cellStyle name="v_Andhra bank Civil Abstract Est Sent on 161007 3 2 8 3 4" xfId="48329" xr:uid="{00000000-0005-0000-0000-0000DABC0000}"/>
    <cellStyle name="v_Andhra bank Civil Abstract Est Sent on 161007 3 2 8 3 5" xfId="48330" xr:uid="{00000000-0005-0000-0000-0000DBBC0000}"/>
    <cellStyle name="v_Andhra bank Civil Abstract Est Sent on 161007 3 2 8 3 6" xfId="48331" xr:uid="{00000000-0005-0000-0000-0000DCBC0000}"/>
    <cellStyle name="v_Andhra bank Civil Abstract Est Sent on 161007 3 2 8 4" xfId="48332" xr:uid="{00000000-0005-0000-0000-0000DDBC0000}"/>
    <cellStyle name="v_Andhra bank Civil Abstract Est Sent on 161007 3 2 8 5" xfId="48333" xr:uid="{00000000-0005-0000-0000-0000DEBC0000}"/>
    <cellStyle name="v_Andhra bank Civil Abstract Est Sent on 161007 3 2 8 6" xfId="48334" xr:uid="{00000000-0005-0000-0000-0000DFBC0000}"/>
    <cellStyle name="v_Andhra bank Civil Abstract Est Sent on 161007 3 2 8 7" xfId="48335" xr:uid="{00000000-0005-0000-0000-0000E0BC0000}"/>
    <cellStyle name="v_Andhra bank Civil Abstract Est Sent on 161007 3 2 8 8" xfId="48336" xr:uid="{00000000-0005-0000-0000-0000E1BC0000}"/>
    <cellStyle name="v_Andhra bank Civil Abstract Est Sent on 161007 3 2 9" xfId="48337" xr:uid="{00000000-0005-0000-0000-0000E2BC0000}"/>
    <cellStyle name="v_Andhra bank Civil Abstract Est Sent on 161007 3 2 9 2" xfId="48338" xr:uid="{00000000-0005-0000-0000-0000E3BC0000}"/>
    <cellStyle name="v_Andhra bank Civil Abstract Est Sent on 161007 3 2 9 2 2" xfId="48339" xr:uid="{00000000-0005-0000-0000-0000E4BC0000}"/>
    <cellStyle name="v_Andhra bank Civil Abstract Est Sent on 161007 3 2 9 2 3" xfId="48340" xr:uid="{00000000-0005-0000-0000-0000E5BC0000}"/>
    <cellStyle name="v_Andhra bank Civil Abstract Est Sent on 161007 3 2 9 2 4" xfId="48341" xr:uid="{00000000-0005-0000-0000-0000E6BC0000}"/>
    <cellStyle name="v_Andhra bank Civil Abstract Est Sent on 161007 3 2 9 2 5" xfId="48342" xr:uid="{00000000-0005-0000-0000-0000E7BC0000}"/>
    <cellStyle name="v_Andhra bank Civil Abstract Est Sent on 161007 3 2 9 2 6" xfId="48343" xr:uid="{00000000-0005-0000-0000-0000E8BC0000}"/>
    <cellStyle name="v_Andhra bank Civil Abstract Est Sent on 161007 3 2 9 3" xfId="48344" xr:uid="{00000000-0005-0000-0000-0000E9BC0000}"/>
    <cellStyle name="v_Andhra bank Civil Abstract Est Sent on 161007 3 2 9 3 2" xfId="48345" xr:uid="{00000000-0005-0000-0000-0000EABC0000}"/>
    <cellStyle name="v_Andhra bank Civil Abstract Est Sent on 161007 3 2 9 3 3" xfId="48346" xr:uid="{00000000-0005-0000-0000-0000EBBC0000}"/>
    <cellStyle name="v_Andhra bank Civil Abstract Est Sent on 161007 3 2 9 3 4" xfId="48347" xr:uid="{00000000-0005-0000-0000-0000ECBC0000}"/>
    <cellStyle name="v_Andhra bank Civil Abstract Est Sent on 161007 3 2 9 3 5" xfId="48348" xr:uid="{00000000-0005-0000-0000-0000EDBC0000}"/>
    <cellStyle name="v_Andhra bank Civil Abstract Est Sent on 161007 3 2 9 3 6" xfId="48349" xr:uid="{00000000-0005-0000-0000-0000EEBC0000}"/>
    <cellStyle name="v_Andhra bank Civil Abstract Est Sent on 161007 3 2 9 4" xfId="48350" xr:uid="{00000000-0005-0000-0000-0000EFBC0000}"/>
    <cellStyle name="v_Andhra bank Civil Abstract Est Sent on 161007 3 2 9 5" xfId="48351" xr:uid="{00000000-0005-0000-0000-0000F0BC0000}"/>
    <cellStyle name="v_Andhra bank Civil Abstract Est Sent on 161007 3 2 9 6" xfId="48352" xr:uid="{00000000-0005-0000-0000-0000F1BC0000}"/>
    <cellStyle name="v_Andhra bank Civil Abstract Est Sent on 161007 3 2 9 7" xfId="48353" xr:uid="{00000000-0005-0000-0000-0000F2BC0000}"/>
    <cellStyle name="v_Andhra bank Civil Abstract Est Sent on 161007 3 2 9 8" xfId="48354" xr:uid="{00000000-0005-0000-0000-0000F3BC0000}"/>
    <cellStyle name="v_Andhra bank Civil Abstract Est Sent on 161007 3 3" xfId="48355" xr:uid="{00000000-0005-0000-0000-0000F4BC0000}"/>
    <cellStyle name="v_Andhra bank Civil Abstract Est Sent on 161007 3 3 10" xfId="48356" xr:uid="{00000000-0005-0000-0000-0000F5BC0000}"/>
    <cellStyle name="v_Andhra bank Civil Abstract Est Sent on 161007 3 3 11" xfId="48357" xr:uid="{00000000-0005-0000-0000-0000F6BC0000}"/>
    <cellStyle name="v_Andhra bank Civil Abstract Est Sent on 161007 3 3 2" xfId="48358" xr:uid="{00000000-0005-0000-0000-0000F7BC0000}"/>
    <cellStyle name="v_Andhra bank Civil Abstract Est Sent on 161007 3 3 2 2" xfId="48359" xr:uid="{00000000-0005-0000-0000-0000F8BC0000}"/>
    <cellStyle name="v_Andhra bank Civil Abstract Est Sent on 161007 3 3 2 2 2" xfId="48360" xr:uid="{00000000-0005-0000-0000-0000F9BC0000}"/>
    <cellStyle name="v_Andhra bank Civil Abstract Est Sent on 161007 3 3 2 2 2 2" xfId="48361" xr:uid="{00000000-0005-0000-0000-0000FABC0000}"/>
    <cellStyle name="v_Andhra bank Civil Abstract Est Sent on 161007 3 3 2 2 3" xfId="48362" xr:uid="{00000000-0005-0000-0000-0000FBBC0000}"/>
    <cellStyle name="v_Andhra bank Civil Abstract Est Sent on 161007 3 3 2 2 3 2" xfId="48363" xr:uid="{00000000-0005-0000-0000-0000FCBC0000}"/>
    <cellStyle name="v_Andhra bank Civil Abstract Est Sent on 161007 3 3 2 2 4" xfId="48364" xr:uid="{00000000-0005-0000-0000-0000FDBC0000}"/>
    <cellStyle name="v_Andhra bank Civil Abstract Est Sent on 161007 3 3 2 2 4 2" xfId="48365" xr:uid="{00000000-0005-0000-0000-0000FEBC0000}"/>
    <cellStyle name="v_Andhra bank Civil Abstract Est Sent on 161007 3 3 2 2 5" xfId="48366" xr:uid="{00000000-0005-0000-0000-0000FFBC0000}"/>
    <cellStyle name="v_Andhra bank Civil Abstract Est Sent on 161007 3 3 2 2 5 2" xfId="48367" xr:uid="{00000000-0005-0000-0000-000000BD0000}"/>
    <cellStyle name="v_Andhra bank Civil Abstract Est Sent on 161007 3 3 2 2 6" xfId="48368" xr:uid="{00000000-0005-0000-0000-000001BD0000}"/>
    <cellStyle name="v_Andhra bank Civil Abstract Est Sent on 161007 3 3 2 3" xfId="48369" xr:uid="{00000000-0005-0000-0000-000002BD0000}"/>
    <cellStyle name="v_Andhra bank Civil Abstract Est Sent on 161007 3 3 2 3 2" xfId="48370" xr:uid="{00000000-0005-0000-0000-000003BD0000}"/>
    <cellStyle name="v_Andhra bank Civil Abstract Est Sent on 161007 3 3 2 4" xfId="48371" xr:uid="{00000000-0005-0000-0000-000004BD0000}"/>
    <cellStyle name="v_Andhra bank Civil Abstract Est Sent on 161007 3 3 2 4 2" xfId="48372" xr:uid="{00000000-0005-0000-0000-000005BD0000}"/>
    <cellStyle name="v_Andhra bank Civil Abstract Est Sent on 161007 3 3 2 5" xfId="48373" xr:uid="{00000000-0005-0000-0000-000006BD0000}"/>
    <cellStyle name="v_Andhra bank Civil Abstract Est Sent on 161007 3 3 2 5 2" xfId="48374" xr:uid="{00000000-0005-0000-0000-000007BD0000}"/>
    <cellStyle name="v_Andhra bank Civil Abstract Est Sent on 161007 3 3 2 6" xfId="48375" xr:uid="{00000000-0005-0000-0000-000008BD0000}"/>
    <cellStyle name="v_Andhra bank Civil Abstract Est Sent on 161007 3 3 2 6 2" xfId="48376" xr:uid="{00000000-0005-0000-0000-000009BD0000}"/>
    <cellStyle name="v_Andhra bank Civil Abstract Est Sent on 161007 3 3 2 7" xfId="48377" xr:uid="{00000000-0005-0000-0000-00000ABD0000}"/>
    <cellStyle name="v_Andhra bank Civil Abstract Est Sent on 161007 3 3 2 7 2" xfId="48378" xr:uid="{00000000-0005-0000-0000-00000BBD0000}"/>
    <cellStyle name="v_Andhra bank Civil Abstract Est Sent on 161007 3 3 2 8" xfId="48379" xr:uid="{00000000-0005-0000-0000-00000CBD0000}"/>
    <cellStyle name="v_Andhra bank Civil Abstract Est Sent on 161007 3 3 2 8 2" xfId="48380" xr:uid="{00000000-0005-0000-0000-00000DBD0000}"/>
    <cellStyle name="v_Andhra bank Civil Abstract Est Sent on 161007 3 3 2 9" xfId="48381" xr:uid="{00000000-0005-0000-0000-00000EBD0000}"/>
    <cellStyle name="v_Andhra bank Civil Abstract Est Sent on 161007 3 3 3" xfId="48382" xr:uid="{00000000-0005-0000-0000-00000FBD0000}"/>
    <cellStyle name="v_Andhra bank Civil Abstract Est Sent on 161007 3 3 3 2" xfId="48383" xr:uid="{00000000-0005-0000-0000-000010BD0000}"/>
    <cellStyle name="v_Andhra bank Civil Abstract Est Sent on 161007 3 3 3 2 2" xfId="48384" xr:uid="{00000000-0005-0000-0000-000011BD0000}"/>
    <cellStyle name="v_Andhra bank Civil Abstract Est Sent on 161007 3 3 3 2 2 2" xfId="48385" xr:uid="{00000000-0005-0000-0000-000012BD0000}"/>
    <cellStyle name="v_Andhra bank Civil Abstract Est Sent on 161007 3 3 3 2 3" xfId="48386" xr:uid="{00000000-0005-0000-0000-000013BD0000}"/>
    <cellStyle name="v_Andhra bank Civil Abstract Est Sent on 161007 3 3 3 2 3 2" xfId="48387" xr:uid="{00000000-0005-0000-0000-000014BD0000}"/>
    <cellStyle name="v_Andhra bank Civil Abstract Est Sent on 161007 3 3 3 2 4" xfId="48388" xr:uid="{00000000-0005-0000-0000-000015BD0000}"/>
    <cellStyle name="v_Andhra bank Civil Abstract Est Sent on 161007 3 3 3 3" xfId="48389" xr:uid="{00000000-0005-0000-0000-000016BD0000}"/>
    <cellStyle name="v_Andhra bank Civil Abstract Est Sent on 161007 3 3 3 3 2" xfId="48390" xr:uid="{00000000-0005-0000-0000-000017BD0000}"/>
    <cellStyle name="v_Andhra bank Civil Abstract Est Sent on 161007 3 3 3 4" xfId="48391" xr:uid="{00000000-0005-0000-0000-000018BD0000}"/>
    <cellStyle name="v_Andhra bank Civil Abstract Est Sent on 161007 3 3 3 4 2" xfId="48392" xr:uid="{00000000-0005-0000-0000-000019BD0000}"/>
    <cellStyle name="v_Andhra bank Civil Abstract Est Sent on 161007 3 3 3 5" xfId="48393" xr:uid="{00000000-0005-0000-0000-00001ABD0000}"/>
    <cellStyle name="v_Andhra bank Civil Abstract Est Sent on 161007 3 3 3 5 2" xfId="48394" xr:uid="{00000000-0005-0000-0000-00001BBD0000}"/>
    <cellStyle name="v_Andhra bank Civil Abstract Est Sent on 161007 3 3 3 6" xfId="48395" xr:uid="{00000000-0005-0000-0000-00001CBD0000}"/>
    <cellStyle name="v_Andhra bank Civil Abstract Est Sent on 161007 3 3 3 6 2" xfId="48396" xr:uid="{00000000-0005-0000-0000-00001DBD0000}"/>
    <cellStyle name="v_Andhra bank Civil Abstract Est Sent on 161007 3 3 3 7" xfId="48397" xr:uid="{00000000-0005-0000-0000-00001EBD0000}"/>
    <cellStyle name="v_Andhra bank Civil Abstract Est Sent on 161007 3 3 3 7 2" xfId="48398" xr:uid="{00000000-0005-0000-0000-00001FBD0000}"/>
    <cellStyle name="v_Andhra bank Civil Abstract Est Sent on 161007 3 3 3 8" xfId="48399" xr:uid="{00000000-0005-0000-0000-000020BD0000}"/>
    <cellStyle name="v_Andhra bank Civil Abstract Est Sent on 161007 3 3 3 9" xfId="48400" xr:uid="{00000000-0005-0000-0000-000021BD0000}"/>
    <cellStyle name="v_Andhra bank Civil Abstract Est Sent on 161007 3 3 4" xfId="48401" xr:uid="{00000000-0005-0000-0000-000022BD0000}"/>
    <cellStyle name="v_Andhra bank Civil Abstract Est Sent on 161007 3 3 4 2" xfId="48402" xr:uid="{00000000-0005-0000-0000-000023BD0000}"/>
    <cellStyle name="v_Andhra bank Civil Abstract Est Sent on 161007 3 3 4 3" xfId="48403" xr:uid="{00000000-0005-0000-0000-000024BD0000}"/>
    <cellStyle name="v_Andhra bank Civil Abstract Est Sent on 161007 3 3 5" xfId="48404" xr:uid="{00000000-0005-0000-0000-000025BD0000}"/>
    <cellStyle name="v_Andhra bank Civil Abstract Est Sent on 161007 3 3 5 2" xfId="48405" xr:uid="{00000000-0005-0000-0000-000026BD0000}"/>
    <cellStyle name="v_Andhra bank Civil Abstract Est Sent on 161007 3 3 6" xfId="48406" xr:uid="{00000000-0005-0000-0000-000027BD0000}"/>
    <cellStyle name="v_Andhra bank Civil Abstract Est Sent on 161007 3 3 6 2" xfId="48407" xr:uid="{00000000-0005-0000-0000-000028BD0000}"/>
    <cellStyle name="v_Andhra bank Civil Abstract Est Sent on 161007 3 3 7" xfId="48408" xr:uid="{00000000-0005-0000-0000-000029BD0000}"/>
    <cellStyle name="v_Andhra bank Civil Abstract Est Sent on 161007 3 3 7 2" xfId="48409" xr:uid="{00000000-0005-0000-0000-00002ABD0000}"/>
    <cellStyle name="v_Andhra bank Civil Abstract Est Sent on 161007 3 3 8" xfId="48410" xr:uid="{00000000-0005-0000-0000-00002BBD0000}"/>
    <cellStyle name="v_Andhra bank Civil Abstract Est Sent on 161007 3 3 8 2" xfId="48411" xr:uid="{00000000-0005-0000-0000-00002CBD0000}"/>
    <cellStyle name="v_Andhra bank Civil Abstract Est Sent on 161007 3 3 9" xfId="48412" xr:uid="{00000000-0005-0000-0000-00002DBD0000}"/>
    <cellStyle name="v_Andhra bank Civil Abstract Est Sent on 161007 3 4" xfId="48413" xr:uid="{00000000-0005-0000-0000-00002EBD0000}"/>
    <cellStyle name="v_Andhra bank Civil Abstract Est Sent on 161007 3 4 2" xfId="48414" xr:uid="{00000000-0005-0000-0000-00002FBD0000}"/>
    <cellStyle name="v_Andhra bank Civil Abstract Est Sent on 161007 3 4 2 2" xfId="48415" xr:uid="{00000000-0005-0000-0000-000030BD0000}"/>
    <cellStyle name="v_Andhra bank Civil Abstract Est Sent on 161007 3 4 2 2 2" xfId="48416" xr:uid="{00000000-0005-0000-0000-000031BD0000}"/>
    <cellStyle name="v_Andhra bank Civil Abstract Est Sent on 161007 3 4 2 3" xfId="48417" xr:uid="{00000000-0005-0000-0000-000032BD0000}"/>
    <cellStyle name="v_Andhra bank Civil Abstract Est Sent on 161007 3 4 2 3 2" xfId="48418" xr:uid="{00000000-0005-0000-0000-000033BD0000}"/>
    <cellStyle name="v_Andhra bank Civil Abstract Est Sent on 161007 3 4 2 4" xfId="48419" xr:uid="{00000000-0005-0000-0000-000034BD0000}"/>
    <cellStyle name="v_Andhra bank Civil Abstract Est Sent on 161007 3 4 2 4 2" xfId="48420" xr:uid="{00000000-0005-0000-0000-000035BD0000}"/>
    <cellStyle name="v_Andhra bank Civil Abstract Est Sent on 161007 3 4 2 5" xfId="48421" xr:uid="{00000000-0005-0000-0000-000036BD0000}"/>
    <cellStyle name="v_Andhra bank Civil Abstract Est Sent on 161007 3 4 2 5 2" xfId="48422" xr:uid="{00000000-0005-0000-0000-000037BD0000}"/>
    <cellStyle name="v_Andhra bank Civil Abstract Est Sent on 161007 3 4 2 6" xfId="48423" xr:uid="{00000000-0005-0000-0000-000038BD0000}"/>
    <cellStyle name="v_Andhra bank Civil Abstract Est Sent on 161007 3 4 2 6 2" xfId="48424" xr:uid="{00000000-0005-0000-0000-000039BD0000}"/>
    <cellStyle name="v_Andhra bank Civil Abstract Est Sent on 161007 3 4 2 7" xfId="48425" xr:uid="{00000000-0005-0000-0000-00003ABD0000}"/>
    <cellStyle name="v_Andhra bank Civil Abstract Est Sent on 161007 3 4 3" xfId="48426" xr:uid="{00000000-0005-0000-0000-00003BBD0000}"/>
    <cellStyle name="v_Andhra bank Civil Abstract Est Sent on 161007 3 4 3 2" xfId="48427" xr:uid="{00000000-0005-0000-0000-00003CBD0000}"/>
    <cellStyle name="v_Andhra bank Civil Abstract Est Sent on 161007 3 4 3 2 2" xfId="48428" xr:uid="{00000000-0005-0000-0000-00003DBD0000}"/>
    <cellStyle name="v_Andhra bank Civil Abstract Est Sent on 161007 3 4 3 3" xfId="48429" xr:uid="{00000000-0005-0000-0000-00003EBD0000}"/>
    <cellStyle name="v_Andhra bank Civil Abstract Est Sent on 161007 3 4 3 4" xfId="48430" xr:uid="{00000000-0005-0000-0000-00003FBD0000}"/>
    <cellStyle name="v_Andhra bank Civil Abstract Est Sent on 161007 3 4 3 5" xfId="48431" xr:uid="{00000000-0005-0000-0000-000040BD0000}"/>
    <cellStyle name="v_Andhra bank Civil Abstract Est Sent on 161007 3 4 3 6" xfId="48432" xr:uid="{00000000-0005-0000-0000-000041BD0000}"/>
    <cellStyle name="v_Andhra bank Civil Abstract Est Sent on 161007 3 4 4" xfId="48433" xr:uid="{00000000-0005-0000-0000-000042BD0000}"/>
    <cellStyle name="v_Andhra bank Civil Abstract Est Sent on 161007 3 4 4 2" xfId="48434" xr:uid="{00000000-0005-0000-0000-000043BD0000}"/>
    <cellStyle name="v_Andhra bank Civil Abstract Est Sent on 161007 3 4 5" xfId="48435" xr:uid="{00000000-0005-0000-0000-000044BD0000}"/>
    <cellStyle name="v_Andhra bank Civil Abstract Est Sent on 161007 3 4 5 2" xfId="48436" xr:uid="{00000000-0005-0000-0000-000045BD0000}"/>
    <cellStyle name="v_Andhra bank Civil Abstract Est Sent on 161007 3 4 6" xfId="48437" xr:uid="{00000000-0005-0000-0000-000046BD0000}"/>
    <cellStyle name="v_Andhra bank Civil Abstract Est Sent on 161007 3 4 6 2" xfId="48438" xr:uid="{00000000-0005-0000-0000-000047BD0000}"/>
    <cellStyle name="v_Andhra bank Civil Abstract Est Sent on 161007 3 4 7" xfId="48439" xr:uid="{00000000-0005-0000-0000-000048BD0000}"/>
    <cellStyle name="v_Andhra bank Civil Abstract Est Sent on 161007 3 4 7 2" xfId="48440" xr:uid="{00000000-0005-0000-0000-000049BD0000}"/>
    <cellStyle name="v_Andhra bank Civil Abstract Est Sent on 161007 3 4 8" xfId="48441" xr:uid="{00000000-0005-0000-0000-00004ABD0000}"/>
    <cellStyle name="v_Andhra bank Civil Abstract Est Sent on 161007 3 5" xfId="48442" xr:uid="{00000000-0005-0000-0000-00004BBD0000}"/>
    <cellStyle name="v_Andhra bank Civil Abstract Est Sent on 161007 3 5 2" xfId="48443" xr:uid="{00000000-0005-0000-0000-00004CBD0000}"/>
    <cellStyle name="v_Andhra bank Civil Abstract Est Sent on 161007 3 5 2 2" xfId="48444" xr:uid="{00000000-0005-0000-0000-00004DBD0000}"/>
    <cellStyle name="v_Andhra bank Civil Abstract Est Sent on 161007 3 5 2 2 2" xfId="48445" xr:uid="{00000000-0005-0000-0000-00004EBD0000}"/>
    <cellStyle name="v_Andhra bank Civil Abstract Est Sent on 161007 3 5 2 3" xfId="48446" xr:uid="{00000000-0005-0000-0000-00004FBD0000}"/>
    <cellStyle name="v_Andhra bank Civil Abstract Est Sent on 161007 3 5 2 3 2" xfId="48447" xr:uid="{00000000-0005-0000-0000-000050BD0000}"/>
    <cellStyle name="v_Andhra bank Civil Abstract Est Sent on 161007 3 5 2 4" xfId="48448" xr:uid="{00000000-0005-0000-0000-000051BD0000}"/>
    <cellStyle name="v_Andhra bank Civil Abstract Est Sent on 161007 3 5 2 5" xfId="48449" xr:uid="{00000000-0005-0000-0000-000052BD0000}"/>
    <cellStyle name="v_Andhra bank Civil Abstract Est Sent on 161007 3 5 3" xfId="48450" xr:uid="{00000000-0005-0000-0000-000053BD0000}"/>
    <cellStyle name="v_Andhra bank Civil Abstract Est Sent on 161007 3 5 3 2" xfId="48451" xr:uid="{00000000-0005-0000-0000-000054BD0000}"/>
    <cellStyle name="v_Andhra bank Civil Abstract Est Sent on 161007 3 5 4" xfId="48452" xr:uid="{00000000-0005-0000-0000-000055BD0000}"/>
    <cellStyle name="v_Andhra bank Civil Abstract Est Sent on 161007 3 5 4 2" xfId="48453" xr:uid="{00000000-0005-0000-0000-000056BD0000}"/>
    <cellStyle name="v_Andhra bank Civil Abstract Est Sent on 161007 3 5 5" xfId="48454" xr:uid="{00000000-0005-0000-0000-000057BD0000}"/>
    <cellStyle name="v_Andhra bank Civil Abstract Est Sent on 161007 3 5 5 2" xfId="48455" xr:uid="{00000000-0005-0000-0000-000058BD0000}"/>
    <cellStyle name="v_Andhra bank Civil Abstract Est Sent on 161007 3 5 6" xfId="48456" xr:uid="{00000000-0005-0000-0000-000059BD0000}"/>
    <cellStyle name="v_Andhra bank Civil Abstract Est Sent on 161007 3 5 6 2" xfId="48457" xr:uid="{00000000-0005-0000-0000-00005ABD0000}"/>
    <cellStyle name="v_Andhra bank Civil Abstract Est Sent on 161007 3 5 7" xfId="48458" xr:uid="{00000000-0005-0000-0000-00005BBD0000}"/>
    <cellStyle name="v_Andhra bank Civil Abstract Est Sent on 161007 3 5 7 2" xfId="48459" xr:uid="{00000000-0005-0000-0000-00005CBD0000}"/>
    <cellStyle name="v_Andhra bank Civil Abstract Est Sent on 161007 3 5 8" xfId="48460" xr:uid="{00000000-0005-0000-0000-00005DBD0000}"/>
    <cellStyle name="v_Andhra bank Civil Abstract Est Sent on 161007 3 6" xfId="48461" xr:uid="{00000000-0005-0000-0000-00005EBD0000}"/>
    <cellStyle name="v_Andhra bank Civil Abstract Est Sent on 161007 3 6 2" xfId="48462" xr:uid="{00000000-0005-0000-0000-00005FBD0000}"/>
    <cellStyle name="v_Andhra bank Civil Abstract Est Sent on 161007 3 6 3" xfId="48463" xr:uid="{00000000-0005-0000-0000-000060BD0000}"/>
    <cellStyle name="v_Andhra bank Civil Abstract Est Sent on 161007 3 7" xfId="48464" xr:uid="{00000000-0005-0000-0000-000061BD0000}"/>
    <cellStyle name="v_Andhra bank Civil Abstract Est Sent on 161007 3 7 2" xfId="48465" xr:uid="{00000000-0005-0000-0000-000062BD0000}"/>
    <cellStyle name="v_Andhra bank Civil Abstract Est Sent on 161007 3 8" xfId="48466" xr:uid="{00000000-0005-0000-0000-000063BD0000}"/>
    <cellStyle name="v_Andhra bank Civil Abstract Est Sent on 161007 3 8 2" xfId="48467" xr:uid="{00000000-0005-0000-0000-000064BD0000}"/>
    <cellStyle name="v_Andhra bank Civil Abstract Est Sent on 161007 3 9" xfId="48468" xr:uid="{00000000-0005-0000-0000-000065BD0000}"/>
    <cellStyle name="v_Andhra bank Civil Abstract Est Sent on 161007 3 9 2" xfId="48469" xr:uid="{00000000-0005-0000-0000-000066BD0000}"/>
    <cellStyle name="v_Andhra bank Civil Abstract Est Sent on 161007 4" xfId="48470" xr:uid="{00000000-0005-0000-0000-000067BD0000}"/>
    <cellStyle name="v_Andhra bank Civil Abstract Est Sent on 161007 4 10" xfId="48471" xr:uid="{00000000-0005-0000-0000-000068BD0000}"/>
    <cellStyle name="v_Andhra bank Civil Abstract Est Sent on 161007 4 10 2" xfId="48472" xr:uid="{00000000-0005-0000-0000-000069BD0000}"/>
    <cellStyle name="v_Andhra bank Civil Abstract Est Sent on 161007 4 10 2 2" xfId="48473" xr:uid="{00000000-0005-0000-0000-00006ABD0000}"/>
    <cellStyle name="v_Andhra bank Civil Abstract Est Sent on 161007 4 10 2 3" xfId="48474" xr:uid="{00000000-0005-0000-0000-00006BBD0000}"/>
    <cellStyle name="v_Andhra bank Civil Abstract Est Sent on 161007 4 10 2 4" xfId="48475" xr:uid="{00000000-0005-0000-0000-00006CBD0000}"/>
    <cellStyle name="v_Andhra bank Civil Abstract Est Sent on 161007 4 10 2 5" xfId="48476" xr:uid="{00000000-0005-0000-0000-00006DBD0000}"/>
    <cellStyle name="v_Andhra bank Civil Abstract Est Sent on 161007 4 10 2 6" xfId="48477" xr:uid="{00000000-0005-0000-0000-00006EBD0000}"/>
    <cellStyle name="v_Andhra bank Civil Abstract Est Sent on 161007 4 10 3" xfId="48478" xr:uid="{00000000-0005-0000-0000-00006FBD0000}"/>
    <cellStyle name="v_Andhra bank Civil Abstract Est Sent on 161007 4 10 3 2" xfId="48479" xr:uid="{00000000-0005-0000-0000-000070BD0000}"/>
    <cellStyle name="v_Andhra bank Civil Abstract Est Sent on 161007 4 10 3 3" xfId="48480" xr:uid="{00000000-0005-0000-0000-000071BD0000}"/>
    <cellStyle name="v_Andhra bank Civil Abstract Est Sent on 161007 4 10 3 4" xfId="48481" xr:uid="{00000000-0005-0000-0000-000072BD0000}"/>
    <cellStyle name="v_Andhra bank Civil Abstract Est Sent on 161007 4 10 3 5" xfId="48482" xr:uid="{00000000-0005-0000-0000-000073BD0000}"/>
    <cellStyle name="v_Andhra bank Civil Abstract Est Sent on 161007 4 10 3 6" xfId="48483" xr:uid="{00000000-0005-0000-0000-000074BD0000}"/>
    <cellStyle name="v_Andhra bank Civil Abstract Est Sent on 161007 4 10 4" xfId="48484" xr:uid="{00000000-0005-0000-0000-000075BD0000}"/>
    <cellStyle name="v_Andhra bank Civil Abstract Est Sent on 161007 4 10 5" xfId="48485" xr:uid="{00000000-0005-0000-0000-000076BD0000}"/>
    <cellStyle name="v_Andhra bank Civil Abstract Est Sent on 161007 4 10 6" xfId="48486" xr:uid="{00000000-0005-0000-0000-000077BD0000}"/>
    <cellStyle name="v_Andhra bank Civil Abstract Est Sent on 161007 4 10 7" xfId="48487" xr:uid="{00000000-0005-0000-0000-000078BD0000}"/>
    <cellStyle name="v_Andhra bank Civil Abstract Est Sent on 161007 4 10 8" xfId="48488" xr:uid="{00000000-0005-0000-0000-000079BD0000}"/>
    <cellStyle name="v_Andhra bank Civil Abstract Est Sent on 161007 4 11" xfId="48489" xr:uid="{00000000-0005-0000-0000-00007ABD0000}"/>
    <cellStyle name="v_Andhra bank Civil Abstract Est Sent on 161007 4 11 2" xfId="48490" xr:uid="{00000000-0005-0000-0000-00007BBD0000}"/>
    <cellStyle name="v_Andhra bank Civil Abstract Est Sent on 161007 4 11 3" xfId="48491" xr:uid="{00000000-0005-0000-0000-00007CBD0000}"/>
    <cellStyle name="v_Andhra bank Civil Abstract Est Sent on 161007 4 11 4" xfId="48492" xr:uid="{00000000-0005-0000-0000-00007DBD0000}"/>
    <cellStyle name="v_Andhra bank Civil Abstract Est Sent on 161007 4 11 5" xfId="48493" xr:uid="{00000000-0005-0000-0000-00007EBD0000}"/>
    <cellStyle name="v_Andhra bank Civil Abstract Est Sent on 161007 4 11 6" xfId="48494" xr:uid="{00000000-0005-0000-0000-00007FBD0000}"/>
    <cellStyle name="v_Andhra bank Civil Abstract Est Sent on 161007 4 12" xfId="48495" xr:uid="{00000000-0005-0000-0000-000080BD0000}"/>
    <cellStyle name="v_Andhra bank Civil Abstract Est Sent on 161007 4 12 2" xfId="48496" xr:uid="{00000000-0005-0000-0000-000081BD0000}"/>
    <cellStyle name="v_Andhra bank Civil Abstract Est Sent on 161007 4 12 3" xfId="48497" xr:uid="{00000000-0005-0000-0000-000082BD0000}"/>
    <cellStyle name="v_Andhra bank Civil Abstract Est Sent on 161007 4 12 4" xfId="48498" xr:uid="{00000000-0005-0000-0000-000083BD0000}"/>
    <cellStyle name="v_Andhra bank Civil Abstract Est Sent on 161007 4 12 5" xfId="48499" xr:uid="{00000000-0005-0000-0000-000084BD0000}"/>
    <cellStyle name="v_Andhra bank Civil Abstract Est Sent on 161007 4 12 6" xfId="48500" xr:uid="{00000000-0005-0000-0000-000085BD0000}"/>
    <cellStyle name="v_Andhra bank Civil Abstract Est Sent on 161007 4 13" xfId="48501" xr:uid="{00000000-0005-0000-0000-000086BD0000}"/>
    <cellStyle name="v_Andhra bank Civil Abstract Est Sent on 161007 4 13 2" xfId="48502" xr:uid="{00000000-0005-0000-0000-000087BD0000}"/>
    <cellStyle name="v_Andhra bank Civil Abstract Est Sent on 161007 4 13 3" xfId="48503" xr:uid="{00000000-0005-0000-0000-000088BD0000}"/>
    <cellStyle name="v_Andhra bank Civil Abstract Est Sent on 161007 4 13 4" xfId="48504" xr:uid="{00000000-0005-0000-0000-000089BD0000}"/>
    <cellStyle name="v_Andhra bank Civil Abstract Est Sent on 161007 4 13 5" xfId="48505" xr:uid="{00000000-0005-0000-0000-00008ABD0000}"/>
    <cellStyle name="v_Andhra bank Civil Abstract Est Sent on 161007 4 14" xfId="48506" xr:uid="{00000000-0005-0000-0000-00008BBD0000}"/>
    <cellStyle name="v_Andhra bank Civil Abstract Est Sent on 161007 4 15" xfId="48507" xr:uid="{00000000-0005-0000-0000-00008CBD0000}"/>
    <cellStyle name="v_Andhra bank Civil Abstract Est Sent on 161007 4 16" xfId="48508" xr:uid="{00000000-0005-0000-0000-00008DBD0000}"/>
    <cellStyle name="v_Andhra bank Civil Abstract Est Sent on 161007 4 17" xfId="48509" xr:uid="{00000000-0005-0000-0000-00008EBD0000}"/>
    <cellStyle name="v_Andhra bank Civil Abstract Est Sent on 161007 4 18" xfId="48510" xr:uid="{00000000-0005-0000-0000-00008FBD0000}"/>
    <cellStyle name="v_Andhra bank Civil Abstract Est Sent on 161007 4 19" xfId="48511" xr:uid="{00000000-0005-0000-0000-000090BD0000}"/>
    <cellStyle name="v_Andhra bank Civil Abstract Est Sent on 161007 4 2" xfId="48512" xr:uid="{00000000-0005-0000-0000-000091BD0000}"/>
    <cellStyle name="v_Andhra bank Civil Abstract Est Sent on 161007 4 2 2" xfId="48513" xr:uid="{00000000-0005-0000-0000-000092BD0000}"/>
    <cellStyle name="v_Andhra bank Civil Abstract Est Sent on 161007 4 2 2 2" xfId="48514" xr:uid="{00000000-0005-0000-0000-000093BD0000}"/>
    <cellStyle name="v_Andhra bank Civil Abstract Est Sent on 161007 4 2 2 2 2" xfId="48515" xr:uid="{00000000-0005-0000-0000-000094BD0000}"/>
    <cellStyle name="v_Andhra bank Civil Abstract Est Sent on 161007 4 2 2 2 2 2" xfId="48516" xr:uid="{00000000-0005-0000-0000-000095BD0000}"/>
    <cellStyle name="v_Andhra bank Civil Abstract Est Sent on 161007 4 2 2 2 3" xfId="48517" xr:uid="{00000000-0005-0000-0000-000096BD0000}"/>
    <cellStyle name="v_Andhra bank Civil Abstract Est Sent on 161007 4 2 2 2 3 2" xfId="48518" xr:uid="{00000000-0005-0000-0000-000097BD0000}"/>
    <cellStyle name="v_Andhra bank Civil Abstract Est Sent on 161007 4 2 2 2 4" xfId="48519" xr:uid="{00000000-0005-0000-0000-000098BD0000}"/>
    <cellStyle name="v_Andhra bank Civil Abstract Est Sent on 161007 4 2 2 2 4 2" xfId="48520" xr:uid="{00000000-0005-0000-0000-000099BD0000}"/>
    <cellStyle name="v_Andhra bank Civil Abstract Est Sent on 161007 4 2 2 2 5" xfId="48521" xr:uid="{00000000-0005-0000-0000-00009ABD0000}"/>
    <cellStyle name="v_Andhra bank Civil Abstract Est Sent on 161007 4 2 2 2 6" xfId="48522" xr:uid="{00000000-0005-0000-0000-00009BBD0000}"/>
    <cellStyle name="v_Andhra bank Civil Abstract Est Sent on 161007 4 2 2 3" xfId="48523" xr:uid="{00000000-0005-0000-0000-00009CBD0000}"/>
    <cellStyle name="v_Andhra bank Civil Abstract Est Sent on 161007 4 2 2 3 2" xfId="48524" xr:uid="{00000000-0005-0000-0000-00009DBD0000}"/>
    <cellStyle name="v_Andhra bank Civil Abstract Est Sent on 161007 4 2 2 4" xfId="48525" xr:uid="{00000000-0005-0000-0000-00009EBD0000}"/>
    <cellStyle name="v_Andhra bank Civil Abstract Est Sent on 161007 4 2 2 4 2" xfId="48526" xr:uid="{00000000-0005-0000-0000-00009FBD0000}"/>
    <cellStyle name="v_Andhra bank Civil Abstract Est Sent on 161007 4 2 2 5" xfId="48527" xr:uid="{00000000-0005-0000-0000-0000A0BD0000}"/>
    <cellStyle name="v_Andhra bank Civil Abstract Est Sent on 161007 4 2 2 6" xfId="48528" xr:uid="{00000000-0005-0000-0000-0000A1BD0000}"/>
    <cellStyle name="v_Andhra bank Civil Abstract Est Sent on 161007 4 2 2 7" xfId="48529" xr:uid="{00000000-0005-0000-0000-0000A2BD0000}"/>
    <cellStyle name="v_Andhra bank Civil Abstract Est Sent on 161007 4 2 3" xfId="48530" xr:uid="{00000000-0005-0000-0000-0000A3BD0000}"/>
    <cellStyle name="v_Andhra bank Civil Abstract Est Sent on 161007 4 2 3 2" xfId="48531" xr:uid="{00000000-0005-0000-0000-0000A4BD0000}"/>
    <cellStyle name="v_Andhra bank Civil Abstract Est Sent on 161007 4 2 3 2 2" xfId="48532" xr:uid="{00000000-0005-0000-0000-0000A5BD0000}"/>
    <cellStyle name="v_Andhra bank Civil Abstract Est Sent on 161007 4 2 3 3" xfId="48533" xr:uid="{00000000-0005-0000-0000-0000A6BD0000}"/>
    <cellStyle name="v_Andhra bank Civil Abstract Est Sent on 161007 4 2 3 3 2" xfId="48534" xr:uid="{00000000-0005-0000-0000-0000A7BD0000}"/>
    <cellStyle name="v_Andhra bank Civil Abstract Est Sent on 161007 4 2 3 4" xfId="48535" xr:uid="{00000000-0005-0000-0000-0000A8BD0000}"/>
    <cellStyle name="v_Andhra bank Civil Abstract Est Sent on 161007 4 2 3 4 2" xfId="48536" xr:uid="{00000000-0005-0000-0000-0000A9BD0000}"/>
    <cellStyle name="v_Andhra bank Civil Abstract Est Sent on 161007 4 2 3 5" xfId="48537" xr:uid="{00000000-0005-0000-0000-0000AABD0000}"/>
    <cellStyle name="v_Andhra bank Civil Abstract Est Sent on 161007 4 2 3 6" xfId="48538" xr:uid="{00000000-0005-0000-0000-0000ABBD0000}"/>
    <cellStyle name="v_Andhra bank Civil Abstract Est Sent on 161007 4 2 4" xfId="48539" xr:uid="{00000000-0005-0000-0000-0000ACBD0000}"/>
    <cellStyle name="v_Andhra bank Civil Abstract Est Sent on 161007 4 2 4 2" xfId="48540" xr:uid="{00000000-0005-0000-0000-0000ADBD0000}"/>
    <cellStyle name="v_Andhra bank Civil Abstract Est Sent on 161007 4 2 4 3" xfId="48541" xr:uid="{00000000-0005-0000-0000-0000AEBD0000}"/>
    <cellStyle name="v_Andhra bank Civil Abstract Est Sent on 161007 4 2 5" xfId="48542" xr:uid="{00000000-0005-0000-0000-0000AFBD0000}"/>
    <cellStyle name="v_Andhra bank Civil Abstract Est Sent on 161007 4 2 5 2" xfId="48543" xr:uid="{00000000-0005-0000-0000-0000B0BD0000}"/>
    <cellStyle name="v_Andhra bank Civil Abstract Est Sent on 161007 4 2 5 3" xfId="48544" xr:uid="{00000000-0005-0000-0000-0000B1BD0000}"/>
    <cellStyle name="v_Andhra bank Civil Abstract Est Sent on 161007 4 2 6" xfId="48545" xr:uid="{00000000-0005-0000-0000-0000B2BD0000}"/>
    <cellStyle name="v_Andhra bank Civil Abstract Est Sent on 161007 4 2 6 2" xfId="48546" xr:uid="{00000000-0005-0000-0000-0000B3BD0000}"/>
    <cellStyle name="v_Andhra bank Civil Abstract Est Sent on 161007 4 2 7" xfId="48547" xr:uid="{00000000-0005-0000-0000-0000B4BD0000}"/>
    <cellStyle name="v_Andhra bank Civil Abstract Est Sent on 161007 4 2 7 2" xfId="48548" xr:uid="{00000000-0005-0000-0000-0000B5BD0000}"/>
    <cellStyle name="v_Andhra bank Civil Abstract Est Sent on 161007 4 2 8" xfId="48549" xr:uid="{00000000-0005-0000-0000-0000B6BD0000}"/>
    <cellStyle name="v_Andhra bank Civil Abstract Est Sent on 161007 4 20" xfId="48550" xr:uid="{00000000-0005-0000-0000-0000B7BD0000}"/>
    <cellStyle name="v_Andhra bank Civil Abstract Est Sent on 161007 4 21" xfId="48551" xr:uid="{00000000-0005-0000-0000-0000B8BD0000}"/>
    <cellStyle name="v_Andhra bank Civil Abstract Est Sent on 161007 4 3" xfId="48552" xr:uid="{00000000-0005-0000-0000-0000B9BD0000}"/>
    <cellStyle name="v_Andhra bank Civil Abstract Est Sent on 161007 4 3 2" xfId="48553" xr:uid="{00000000-0005-0000-0000-0000BABD0000}"/>
    <cellStyle name="v_Andhra bank Civil Abstract Est Sent on 161007 4 3 2 2" xfId="48554" xr:uid="{00000000-0005-0000-0000-0000BBBD0000}"/>
    <cellStyle name="v_Andhra bank Civil Abstract Est Sent on 161007 4 3 2 2 2" xfId="48555" xr:uid="{00000000-0005-0000-0000-0000BCBD0000}"/>
    <cellStyle name="v_Andhra bank Civil Abstract Est Sent on 161007 4 3 2 3" xfId="48556" xr:uid="{00000000-0005-0000-0000-0000BDBD0000}"/>
    <cellStyle name="v_Andhra bank Civil Abstract Est Sent on 161007 4 3 2 3 2" xfId="48557" xr:uid="{00000000-0005-0000-0000-0000BEBD0000}"/>
    <cellStyle name="v_Andhra bank Civil Abstract Est Sent on 161007 4 3 2 4" xfId="48558" xr:uid="{00000000-0005-0000-0000-0000BFBD0000}"/>
    <cellStyle name="v_Andhra bank Civil Abstract Est Sent on 161007 4 3 2 4 2" xfId="48559" xr:uid="{00000000-0005-0000-0000-0000C0BD0000}"/>
    <cellStyle name="v_Andhra bank Civil Abstract Est Sent on 161007 4 3 2 5" xfId="48560" xr:uid="{00000000-0005-0000-0000-0000C1BD0000}"/>
    <cellStyle name="v_Andhra bank Civil Abstract Est Sent on 161007 4 3 2 5 2" xfId="48561" xr:uid="{00000000-0005-0000-0000-0000C2BD0000}"/>
    <cellStyle name="v_Andhra bank Civil Abstract Est Sent on 161007 4 3 2 6" xfId="48562" xr:uid="{00000000-0005-0000-0000-0000C3BD0000}"/>
    <cellStyle name="v_Andhra bank Civil Abstract Est Sent on 161007 4 3 3" xfId="48563" xr:uid="{00000000-0005-0000-0000-0000C4BD0000}"/>
    <cellStyle name="v_Andhra bank Civil Abstract Est Sent on 161007 4 3 3 2" xfId="48564" xr:uid="{00000000-0005-0000-0000-0000C5BD0000}"/>
    <cellStyle name="v_Andhra bank Civil Abstract Est Sent on 161007 4 3 3 2 2" xfId="48565" xr:uid="{00000000-0005-0000-0000-0000C6BD0000}"/>
    <cellStyle name="v_Andhra bank Civil Abstract Est Sent on 161007 4 3 3 3" xfId="48566" xr:uid="{00000000-0005-0000-0000-0000C7BD0000}"/>
    <cellStyle name="v_Andhra bank Civil Abstract Est Sent on 161007 4 3 3 4" xfId="48567" xr:uid="{00000000-0005-0000-0000-0000C8BD0000}"/>
    <cellStyle name="v_Andhra bank Civil Abstract Est Sent on 161007 4 3 3 5" xfId="48568" xr:uid="{00000000-0005-0000-0000-0000C9BD0000}"/>
    <cellStyle name="v_Andhra bank Civil Abstract Est Sent on 161007 4 3 3 6" xfId="48569" xr:uid="{00000000-0005-0000-0000-0000CABD0000}"/>
    <cellStyle name="v_Andhra bank Civil Abstract Est Sent on 161007 4 3 4" xfId="48570" xr:uid="{00000000-0005-0000-0000-0000CBBD0000}"/>
    <cellStyle name="v_Andhra bank Civil Abstract Est Sent on 161007 4 3 4 2" xfId="48571" xr:uid="{00000000-0005-0000-0000-0000CCBD0000}"/>
    <cellStyle name="v_Andhra bank Civil Abstract Est Sent on 161007 4 3 5" xfId="48572" xr:uid="{00000000-0005-0000-0000-0000CDBD0000}"/>
    <cellStyle name="v_Andhra bank Civil Abstract Est Sent on 161007 4 3 6" xfId="48573" xr:uid="{00000000-0005-0000-0000-0000CEBD0000}"/>
    <cellStyle name="v_Andhra bank Civil Abstract Est Sent on 161007 4 3 7" xfId="48574" xr:uid="{00000000-0005-0000-0000-0000CFBD0000}"/>
    <cellStyle name="v_Andhra bank Civil Abstract Est Sent on 161007 4 3 8" xfId="48575" xr:uid="{00000000-0005-0000-0000-0000D0BD0000}"/>
    <cellStyle name="v_Andhra bank Civil Abstract Est Sent on 161007 4 4" xfId="48576" xr:uid="{00000000-0005-0000-0000-0000D1BD0000}"/>
    <cellStyle name="v_Andhra bank Civil Abstract Est Sent on 161007 4 4 2" xfId="48577" xr:uid="{00000000-0005-0000-0000-0000D2BD0000}"/>
    <cellStyle name="v_Andhra bank Civil Abstract Est Sent on 161007 4 4 2 2" xfId="48578" xr:uid="{00000000-0005-0000-0000-0000D3BD0000}"/>
    <cellStyle name="v_Andhra bank Civil Abstract Est Sent on 161007 4 4 2 2 2" xfId="48579" xr:uid="{00000000-0005-0000-0000-0000D4BD0000}"/>
    <cellStyle name="v_Andhra bank Civil Abstract Est Sent on 161007 4 4 2 3" xfId="48580" xr:uid="{00000000-0005-0000-0000-0000D5BD0000}"/>
    <cellStyle name="v_Andhra bank Civil Abstract Est Sent on 161007 4 4 2 4" xfId="48581" xr:uid="{00000000-0005-0000-0000-0000D6BD0000}"/>
    <cellStyle name="v_Andhra bank Civil Abstract Est Sent on 161007 4 4 2 5" xfId="48582" xr:uid="{00000000-0005-0000-0000-0000D7BD0000}"/>
    <cellStyle name="v_Andhra bank Civil Abstract Est Sent on 161007 4 4 2 6" xfId="48583" xr:uid="{00000000-0005-0000-0000-0000D8BD0000}"/>
    <cellStyle name="v_Andhra bank Civil Abstract Est Sent on 161007 4 4 3" xfId="48584" xr:uid="{00000000-0005-0000-0000-0000D9BD0000}"/>
    <cellStyle name="v_Andhra bank Civil Abstract Est Sent on 161007 4 4 3 2" xfId="48585" xr:uid="{00000000-0005-0000-0000-0000DABD0000}"/>
    <cellStyle name="v_Andhra bank Civil Abstract Est Sent on 161007 4 4 3 2 2" xfId="48586" xr:uid="{00000000-0005-0000-0000-0000DBBD0000}"/>
    <cellStyle name="v_Andhra bank Civil Abstract Est Sent on 161007 4 4 3 3" xfId="48587" xr:uid="{00000000-0005-0000-0000-0000DCBD0000}"/>
    <cellStyle name="v_Andhra bank Civil Abstract Est Sent on 161007 4 4 3 4" xfId="48588" xr:uid="{00000000-0005-0000-0000-0000DDBD0000}"/>
    <cellStyle name="v_Andhra bank Civil Abstract Est Sent on 161007 4 4 3 5" xfId="48589" xr:uid="{00000000-0005-0000-0000-0000DEBD0000}"/>
    <cellStyle name="v_Andhra bank Civil Abstract Est Sent on 161007 4 4 3 6" xfId="48590" xr:uid="{00000000-0005-0000-0000-0000DFBD0000}"/>
    <cellStyle name="v_Andhra bank Civil Abstract Est Sent on 161007 4 4 4" xfId="48591" xr:uid="{00000000-0005-0000-0000-0000E0BD0000}"/>
    <cellStyle name="v_Andhra bank Civil Abstract Est Sent on 161007 4 4 4 2" xfId="48592" xr:uid="{00000000-0005-0000-0000-0000E1BD0000}"/>
    <cellStyle name="v_Andhra bank Civil Abstract Est Sent on 161007 4 4 5" xfId="48593" xr:uid="{00000000-0005-0000-0000-0000E2BD0000}"/>
    <cellStyle name="v_Andhra bank Civil Abstract Est Sent on 161007 4 4 6" xfId="48594" xr:uid="{00000000-0005-0000-0000-0000E3BD0000}"/>
    <cellStyle name="v_Andhra bank Civil Abstract Est Sent on 161007 4 4 7" xfId="48595" xr:uid="{00000000-0005-0000-0000-0000E4BD0000}"/>
    <cellStyle name="v_Andhra bank Civil Abstract Est Sent on 161007 4 4 8" xfId="48596" xr:uid="{00000000-0005-0000-0000-0000E5BD0000}"/>
    <cellStyle name="v_Andhra bank Civil Abstract Est Sent on 161007 4 5" xfId="48597" xr:uid="{00000000-0005-0000-0000-0000E6BD0000}"/>
    <cellStyle name="v_Andhra bank Civil Abstract Est Sent on 161007 4 5 2" xfId="48598" xr:uid="{00000000-0005-0000-0000-0000E7BD0000}"/>
    <cellStyle name="v_Andhra bank Civil Abstract Est Sent on 161007 4 5 2 2" xfId="48599" xr:uid="{00000000-0005-0000-0000-0000E8BD0000}"/>
    <cellStyle name="v_Andhra bank Civil Abstract Est Sent on 161007 4 5 2 3" xfId="48600" xr:uid="{00000000-0005-0000-0000-0000E9BD0000}"/>
    <cellStyle name="v_Andhra bank Civil Abstract Est Sent on 161007 4 5 2 4" xfId="48601" xr:uid="{00000000-0005-0000-0000-0000EABD0000}"/>
    <cellStyle name="v_Andhra bank Civil Abstract Est Sent on 161007 4 5 2 5" xfId="48602" xr:uid="{00000000-0005-0000-0000-0000EBBD0000}"/>
    <cellStyle name="v_Andhra bank Civil Abstract Est Sent on 161007 4 5 2 6" xfId="48603" xr:uid="{00000000-0005-0000-0000-0000ECBD0000}"/>
    <cellStyle name="v_Andhra bank Civil Abstract Est Sent on 161007 4 5 3" xfId="48604" xr:uid="{00000000-0005-0000-0000-0000EDBD0000}"/>
    <cellStyle name="v_Andhra bank Civil Abstract Est Sent on 161007 4 5 3 2" xfId="48605" xr:uid="{00000000-0005-0000-0000-0000EEBD0000}"/>
    <cellStyle name="v_Andhra bank Civil Abstract Est Sent on 161007 4 5 3 3" xfId="48606" xr:uid="{00000000-0005-0000-0000-0000EFBD0000}"/>
    <cellStyle name="v_Andhra bank Civil Abstract Est Sent on 161007 4 5 3 4" xfId="48607" xr:uid="{00000000-0005-0000-0000-0000F0BD0000}"/>
    <cellStyle name="v_Andhra bank Civil Abstract Est Sent on 161007 4 5 3 5" xfId="48608" xr:uid="{00000000-0005-0000-0000-0000F1BD0000}"/>
    <cellStyle name="v_Andhra bank Civil Abstract Est Sent on 161007 4 5 3 6" xfId="48609" xr:uid="{00000000-0005-0000-0000-0000F2BD0000}"/>
    <cellStyle name="v_Andhra bank Civil Abstract Est Sent on 161007 4 5 4" xfId="48610" xr:uid="{00000000-0005-0000-0000-0000F3BD0000}"/>
    <cellStyle name="v_Andhra bank Civil Abstract Est Sent on 161007 4 5 4 2" xfId="48611" xr:uid="{00000000-0005-0000-0000-0000F4BD0000}"/>
    <cellStyle name="v_Andhra bank Civil Abstract Est Sent on 161007 4 5 5" xfId="48612" xr:uid="{00000000-0005-0000-0000-0000F5BD0000}"/>
    <cellStyle name="v_Andhra bank Civil Abstract Est Sent on 161007 4 5 6" xfId="48613" xr:uid="{00000000-0005-0000-0000-0000F6BD0000}"/>
    <cellStyle name="v_Andhra bank Civil Abstract Est Sent on 161007 4 5 7" xfId="48614" xr:uid="{00000000-0005-0000-0000-0000F7BD0000}"/>
    <cellStyle name="v_Andhra bank Civil Abstract Est Sent on 161007 4 5 8" xfId="48615" xr:uid="{00000000-0005-0000-0000-0000F8BD0000}"/>
    <cellStyle name="v_Andhra bank Civil Abstract Est Sent on 161007 4 6" xfId="48616" xr:uid="{00000000-0005-0000-0000-0000F9BD0000}"/>
    <cellStyle name="v_Andhra bank Civil Abstract Est Sent on 161007 4 6 2" xfId="48617" xr:uid="{00000000-0005-0000-0000-0000FABD0000}"/>
    <cellStyle name="v_Andhra bank Civil Abstract Est Sent on 161007 4 6 2 2" xfId="48618" xr:uid="{00000000-0005-0000-0000-0000FBBD0000}"/>
    <cellStyle name="v_Andhra bank Civil Abstract Est Sent on 161007 4 6 2 3" xfId="48619" xr:uid="{00000000-0005-0000-0000-0000FCBD0000}"/>
    <cellStyle name="v_Andhra bank Civil Abstract Est Sent on 161007 4 6 2 4" xfId="48620" xr:uid="{00000000-0005-0000-0000-0000FDBD0000}"/>
    <cellStyle name="v_Andhra bank Civil Abstract Est Sent on 161007 4 6 2 5" xfId="48621" xr:uid="{00000000-0005-0000-0000-0000FEBD0000}"/>
    <cellStyle name="v_Andhra bank Civil Abstract Est Sent on 161007 4 6 2 6" xfId="48622" xr:uid="{00000000-0005-0000-0000-0000FFBD0000}"/>
    <cellStyle name="v_Andhra bank Civil Abstract Est Sent on 161007 4 6 3" xfId="48623" xr:uid="{00000000-0005-0000-0000-000000BE0000}"/>
    <cellStyle name="v_Andhra bank Civil Abstract Est Sent on 161007 4 6 3 2" xfId="48624" xr:uid="{00000000-0005-0000-0000-000001BE0000}"/>
    <cellStyle name="v_Andhra bank Civil Abstract Est Sent on 161007 4 6 3 3" xfId="48625" xr:uid="{00000000-0005-0000-0000-000002BE0000}"/>
    <cellStyle name="v_Andhra bank Civil Abstract Est Sent on 161007 4 6 3 4" xfId="48626" xr:uid="{00000000-0005-0000-0000-000003BE0000}"/>
    <cellStyle name="v_Andhra bank Civil Abstract Est Sent on 161007 4 6 3 5" xfId="48627" xr:uid="{00000000-0005-0000-0000-000004BE0000}"/>
    <cellStyle name="v_Andhra bank Civil Abstract Est Sent on 161007 4 6 3 6" xfId="48628" xr:uid="{00000000-0005-0000-0000-000005BE0000}"/>
    <cellStyle name="v_Andhra bank Civil Abstract Est Sent on 161007 4 6 4" xfId="48629" xr:uid="{00000000-0005-0000-0000-000006BE0000}"/>
    <cellStyle name="v_Andhra bank Civil Abstract Est Sent on 161007 4 6 4 2" xfId="48630" xr:uid="{00000000-0005-0000-0000-000007BE0000}"/>
    <cellStyle name="v_Andhra bank Civil Abstract Est Sent on 161007 4 6 5" xfId="48631" xr:uid="{00000000-0005-0000-0000-000008BE0000}"/>
    <cellStyle name="v_Andhra bank Civil Abstract Est Sent on 161007 4 6 6" xfId="48632" xr:uid="{00000000-0005-0000-0000-000009BE0000}"/>
    <cellStyle name="v_Andhra bank Civil Abstract Est Sent on 161007 4 6 7" xfId="48633" xr:uid="{00000000-0005-0000-0000-00000ABE0000}"/>
    <cellStyle name="v_Andhra bank Civil Abstract Est Sent on 161007 4 6 8" xfId="48634" xr:uid="{00000000-0005-0000-0000-00000BBE0000}"/>
    <cellStyle name="v_Andhra bank Civil Abstract Est Sent on 161007 4 7" xfId="48635" xr:uid="{00000000-0005-0000-0000-00000CBE0000}"/>
    <cellStyle name="v_Andhra bank Civil Abstract Est Sent on 161007 4 7 2" xfId="48636" xr:uid="{00000000-0005-0000-0000-00000DBE0000}"/>
    <cellStyle name="v_Andhra bank Civil Abstract Est Sent on 161007 4 7 2 2" xfId="48637" xr:uid="{00000000-0005-0000-0000-00000EBE0000}"/>
    <cellStyle name="v_Andhra bank Civil Abstract Est Sent on 161007 4 7 2 3" xfId="48638" xr:uid="{00000000-0005-0000-0000-00000FBE0000}"/>
    <cellStyle name="v_Andhra bank Civil Abstract Est Sent on 161007 4 7 2 4" xfId="48639" xr:uid="{00000000-0005-0000-0000-000010BE0000}"/>
    <cellStyle name="v_Andhra bank Civil Abstract Est Sent on 161007 4 7 2 5" xfId="48640" xr:uid="{00000000-0005-0000-0000-000011BE0000}"/>
    <cellStyle name="v_Andhra bank Civil Abstract Est Sent on 161007 4 7 2 6" xfId="48641" xr:uid="{00000000-0005-0000-0000-000012BE0000}"/>
    <cellStyle name="v_Andhra bank Civil Abstract Est Sent on 161007 4 7 3" xfId="48642" xr:uid="{00000000-0005-0000-0000-000013BE0000}"/>
    <cellStyle name="v_Andhra bank Civil Abstract Est Sent on 161007 4 7 3 2" xfId="48643" xr:uid="{00000000-0005-0000-0000-000014BE0000}"/>
    <cellStyle name="v_Andhra bank Civil Abstract Est Sent on 161007 4 7 3 3" xfId="48644" xr:uid="{00000000-0005-0000-0000-000015BE0000}"/>
    <cellStyle name="v_Andhra bank Civil Abstract Est Sent on 161007 4 7 3 4" xfId="48645" xr:uid="{00000000-0005-0000-0000-000016BE0000}"/>
    <cellStyle name="v_Andhra bank Civil Abstract Est Sent on 161007 4 7 3 5" xfId="48646" xr:uid="{00000000-0005-0000-0000-000017BE0000}"/>
    <cellStyle name="v_Andhra bank Civil Abstract Est Sent on 161007 4 7 3 6" xfId="48647" xr:uid="{00000000-0005-0000-0000-000018BE0000}"/>
    <cellStyle name="v_Andhra bank Civil Abstract Est Sent on 161007 4 7 4" xfId="48648" xr:uid="{00000000-0005-0000-0000-000019BE0000}"/>
    <cellStyle name="v_Andhra bank Civil Abstract Est Sent on 161007 4 7 4 2" xfId="48649" xr:uid="{00000000-0005-0000-0000-00001ABE0000}"/>
    <cellStyle name="v_Andhra bank Civil Abstract Est Sent on 161007 4 7 5" xfId="48650" xr:uid="{00000000-0005-0000-0000-00001BBE0000}"/>
    <cellStyle name="v_Andhra bank Civil Abstract Est Sent on 161007 4 7 6" xfId="48651" xr:uid="{00000000-0005-0000-0000-00001CBE0000}"/>
    <cellStyle name="v_Andhra bank Civil Abstract Est Sent on 161007 4 7 7" xfId="48652" xr:uid="{00000000-0005-0000-0000-00001DBE0000}"/>
    <cellStyle name="v_Andhra bank Civil Abstract Est Sent on 161007 4 7 8" xfId="48653" xr:uid="{00000000-0005-0000-0000-00001EBE0000}"/>
    <cellStyle name="v_Andhra bank Civil Abstract Est Sent on 161007 4 8" xfId="48654" xr:uid="{00000000-0005-0000-0000-00001FBE0000}"/>
    <cellStyle name="v_Andhra bank Civil Abstract Est Sent on 161007 4 8 2" xfId="48655" xr:uid="{00000000-0005-0000-0000-000020BE0000}"/>
    <cellStyle name="v_Andhra bank Civil Abstract Est Sent on 161007 4 8 2 2" xfId="48656" xr:uid="{00000000-0005-0000-0000-000021BE0000}"/>
    <cellStyle name="v_Andhra bank Civil Abstract Est Sent on 161007 4 8 2 3" xfId="48657" xr:uid="{00000000-0005-0000-0000-000022BE0000}"/>
    <cellStyle name="v_Andhra bank Civil Abstract Est Sent on 161007 4 8 2 4" xfId="48658" xr:uid="{00000000-0005-0000-0000-000023BE0000}"/>
    <cellStyle name="v_Andhra bank Civil Abstract Est Sent on 161007 4 8 2 5" xfId="48659" xr:uid="{00000000-0005-0000-0000-000024BE0000}"/>
    <cellStyle name="v_Andhra bank Civil Abstract Est Sent on 161007 4 8 2 6" xfId="48660" xr:uid="{00000000-0005-0000-0000-000025BE0000}"/>
    <cellStyle name="v_Andhra bank Civil Abstract Est Sent on 161007 4 8 3" xfId="48661" xr:uid="{00000000-0005-0000-0000-000026BE0000}"/>
    <cellStyle name="v_Andhra bank Civil Abstract Est Sent on 161007 4 8 3 2" xfId="48662" xr:uid="{00000000-0005-0000-0000-000027BE0000}"/>
    <cellStyle name="v_Andhra bank Civil Abstract Est Sent on 161007 4 8 3 3" xfId="48663" xr:uid="{00000000-0005-0000-0000-000028BE0000}"/>
    <cellStyle name="v_Andhra bank Civil Abstract Est Sent on 161007 4 8 3 4" xfId="48664" xr:uid="{00000000-0005-0000-0000-000029BE0000}"/>
    <cellStyle name="v_Andhra bank Civil Abstract Est Sent on 161007 4 8 3 5" xfId="48665" xr:uid="{00000000-0005-0000-0000-00002ABE0000}"/>
    <cellStyle name="v_Andhra bank Civil Abstract Est Sent on 161007 4 8 3 6" xfId="48666" xr:uid="{00000000-0005-0000-0000-00002BBE0000}"/>
    <cellStyle name="v_Andhra bank Civil Abstract Est Sent on 161007 4 8 4" xfId="48667" xr:uid="{00000000-0005-0000-0000-00002CBE0000}"/>
    <cellStyle name="v_Andhra bank Civil Abstract Est Sent on 161007 4 8 5" xfId="48668" xr:uid="{00000000-0005-0000-0000-00002DBE0000}"/>
    <cellStyle name="v_Andhra bank Civil Abstract Est Sent on 161007 4 8 6" xfId="48669" xr:uid="{00000000-0005-0000-0000-00002EBE0000}"/>
    <cellStyle name="v_Andhra bank Civil Abstract Est Sent on 161007 4 8 7" xfId="48670" xr:uid="{00000000-0005-0000-0000-00002FBE0000}"/>
    <cellStyle name="v_Andhra bank Civil Abstract Est Sent on 161007 4 8 8" xfId="48671" xr:uid="{00000000-0005-0000-0000-000030BE0000}"/>
    <cellStyle name="v_Andhra bank Civil Abstract Est Sent on 161007 4 9" xfId="48672" xr:uid="{00000000-0005-0000-0000-000031BE0000}"/>
    <cellStyle name="v_Andhra bank Civil Abstract Est Sent on 161007 4 9 2" xfId="48673" xr:uid="{00000000-0005-0000-0000-000032BE0000}"/>
    <cellStyle name="v_Andhra bank Civil Abstract Est Sent on 161007 4 9 2 2" xfId="48674" xr:uid="{00000000-0005-0000-0000-000033BE0000}"/>
    <cellStyle name="v_Andhra bank Civil Abstract Est Sent on 161007 4 9 2 3" xfId="48675" xr:uid="{00000000-0005-0000-0000-000034BE0000}"/>
    <cellStyle name="v_Andhra bank Civil Abstract Est Sent on 161007 4 9 2 4" xfId="48676" xr:uid="{00000000-0005-0000-0000-000035BE0000}"/>
    <cellStyle name="v_Andhra bank Civil Abstract Est Sent on 161007 4 9 2 5" xfId="48677" xr:uid="{00000000-0005-0000-0000-000036BE0000}"/>
    <cellStyle name="v_Andhra bank Civil Abstract Est Sent on 161007 4 9 2 6" xfId="48678" xr:uid="{00000000-0005-0000-0000-000037BE0000}"/>
    <cellStyle name="v_Andhra bank Civil Abstract Est Sent on 161007 4 9 3" xfId="48679" xr:uid="{00000000-0005-0000-0000-000038BE0000}"/>
    <cellStyle name="v_Andhra bank Civil Abstract Est Sent on 161007 4 9 3 2" xfId="48680" xr:uid="{00000000-0005-0000-0000-000039BE0000}"/>
    <cellStyle name="v_Andhra bank Civil Abstract Est Sent on 161007 4 9 3 3" xfId="48681" xr:uid="{00000000-0005-0000-0000-00003ABE0000}"/>
    <cellStyle name="v_Andhra bank Civil Abstract Est Sent on 161007 4 9 3 4" xfId="48682" xr:uid="{00000000-0005-0000-0000-00003BBE0000}"/>
    <cellStyle name="v_Andhra bank Civil Abstract Est Sent on 161007 4 9 3 5" xfId="48683" xr:uid="{00000000-0005-0000-0000-00003CBE0000}"/>
    <cellStyle name="v_Andhra bank Civil Abstract Est Sent on 161007 4 9 3 6" xfId="48684" xr:uid="{00000000-0005-0000-0000-00003DBE0000}"/>
    <cellStyle name="v_Andhra bank Civil Abstract Est Sent on 161007 4 9 4" xfId="48685" xr:uid="{00000000-0005-0000-0000-00003EBE0000}"/>
    <cellStyle name="v_Andhra bank Civil Abstract Est Sent on 161007 4 9 5" xfId="48686" xr:uid="{00000000-0005-0000-0000-00003FBE0000}"/>
    <cellStyle name="v_Andhra bank Civil Abstract Est Sent on 161007 4 9 6" xfId="48687" xr:uid="{00000000-0005-0000-0000-000040BE0000}"/>
    <cellStyle name="v_Andhra bank Civil Abstract Est Sent on 161007 4 9 7" xfId="48688" xr:uid="{00000000-0005-0000-0000-000041BE0000}"/>
    <cellStyle name="v_Andhra bank Civil Abstract Est Sent on 161007 4 9 8" xfId="48689" xr:uid="{00000000-0005-0000-0000-000042BE0000}"/>
    <cellStyle name="v_Andhra bank Civil Abstract Est Sent on 161007 5" xfId="48690" xr:uid="{00000000-0005-0000-0000-000043BE0000}"/>
    <cellStyle name="v_Andhra bank Civil Abstract Est Sent on 161007 5 10" xfId="48691" xr:uid="{00000000-0005-0000-0000-000044BE0000}"/>
    <cellStyle name="v_Andhra bank Civil Abstract Est Sent on 161007 5 11" xfId="48692" xr:uid="{00000000-0005-0000-0000-000045BE0000}"/>
    <cellStyle name="v_Andhra bank Civil Abstract Est Sent on 161007 5 12" xfId="48693" xr:uid="{00000000-0005-0000-0000-000046BE0000}"/>
    <cellStyle name="v_Andhra bank Civil Abstract Est Sent on 161007 5 2" xfId="48694" xr:uid="{00000000-0005-0000-0000-000047BE0000}"/>
    <cellStyle name="v_Andhra bank Civil Abstract Est Sent on 161007 5 2 2" xfId="48695" xr:uid="{00000000-0005-0000-0000-000048BE0000}"/>
    <cellStyle name="v_Andhra bank Civil Abstract Est Sent on 161007 5 2 2 2" xfId="48696" xr:uid="{00000000-0005-0000-0000-000049BE0000}"/>
    <cellStyle name="v_Andhra bank Civil Abstract Est Sent on 161007 5 2 2 2 2" xfId="48697" xr:uid="{00000000-0005-0000-0000-00004ABE0000}"/>
    <cellStyle name="v_Andhra bank Civil Abstract Est Sent on 161007 5 2 2 2 2 2" xfId="48698" xr:uid="{00000000-0005-0000-0000-00004BBE0000}"/>
    <cellStyle name="v_Andhra bank Civil Abstract Est Sent on 161007 5 2 2 2 3" xfId="48699" xr:uid="{00000000-0005-0000-0000-00004CBE0000}"/>
    <cellStyle name="v_Andhra bank Civil Abstract Est Sent on 161007 5 2 2 2 3 2" xfId="48700" xr:uid="{00000000-0005-0000-0000-00004DBE0000}"/>
    <cellStyle name="v_Andhra bank Civil Abstract Est Sent on 161007 5 2 2 2 4" xfId="48701" xr:uid="{00000000-0005-0000-0000-00004EBE0000}"/>
    <cellStyle name="v_Andhra bank Civil Abstract Est Sent on 161007 5 2 2 3" xfId="48702" xr:uid="{00000000-0005-0000-0000-00004FBE0000}"/>
    <cellStyle name="v_Andhra bank Civil Abstract Est Sent on 161007 5 2 2 3 2" xfId="48703" xr:uid="{00000000-0005-0000-0000-000050BE0000}"/>
    <cellStyle name="v_Andhra bank Civil Abstract Est Sent on 161007 5 2 2 4" xfId="48704" xr:uid="{00000000-0005-0000-0000-000051BE0000}"/>
    <cellStyle name="v_Andhra bank Civil Abstract Est Sent on 161007 5 2 2 4 2" xfId="48705" xr:uid="{00000000-0005-0000-0000-000052BE0000}"/>
    <cellStyle name="v_Andhra bank Civil Abstract Est Sent on 161007 5 2 2 5" xfId="48706" xr:uid="{00000000-0005-0000-0000-000053BE0000}"/>
    <cellStyle name="v_Andhra bank Civil Abstract Est Sent on 161007 5 2 2 5 2" xfId="48707" xr:uid="{00000000-0005-0000-0000-000054BE0000}"/>
    <cellStyle name="v_Andhra bank Civil Abstract Est Sent on 161007 5 2 2 6" xfId="48708" xr:uid="{00000000-0005-0000-0000-000055BE0000}"/>
    <cellStyle name="v_Andhra bank Civil Abstract Est Sent on 161007 5 2 3" xfId="48709" xr:uid="{00000000-0005-0000-0000-000056BE0000}"/>
    <cellStyle name="v_Andhra bank Civil Abstract Est Sent on 161007 5 2 3 2" xfId="48710" xr:uid="{00000000-0005-0000-0000-000057BE0000}"/>
    <cellStyle name="v_Andhra bank Civil Abstract Est Sent on 161007 5 2 3 2 2" xfId="48711" xr:uid="{00000000-0005-0000-0000-000058BE0000}"/>
    <cellStyle name="v_Andhra bank Civil Abstract Est Sent on 161007 5 2 3 3" xfId="48712" xr:uid="{00000000-0005-0000-0000-000059BE0000}"/>
    <cellStyle name="v_Andhra bank Civil Abstract Est Sent on 161007 5 2 3 3 2" xfId="48713" xr:uid="{00000000-0005-0000-0000-00005ABE0000}"/>
    <cellStyle name="v_Andhra bank Civil Abstract Est Sent on 161007 5 2 3 4" xfId="48714" xr:uid="{00000000-0005-0000-0000-00005BBE0000}"/>
    <cellStyle name="v_Andhra bank Civil Abstract Est Sent on 161007 5 2 3 5" xfId="48715" xr:uid="{00000000-0005-0000-0000-00005CBE0000}"/>
    <cellStyle name="v_Andhra bank Civil Abstract Est Sent on 161007 5 2 4" xfId="48716" xr:uid="{00000000-0005-0000-0000-00005DBE0000}"/>
    <cellStyle name="v_Andhra bank Civil Abstract Est Sent on 161007 5 2 4 2" xfId="48717" xr:uid="{00000000-0005-0000-0000-00005EBE0000}"/>
    <cellStyle name="v_Andhra bank Civil Abstract Est Sent on 161007 5 2 5" xfId="48718" xr:uid="{00000000-0005-0000-0000-00005FBE0000}"/>
    <cellStyle name="v_Andhra bank Civil Abstract Est Sent on 161007 5 2 5 2" xfId="48719" xr:uid="{00000000-0005-0000-0000-000060BE0000}"/>
    <cellStyle name="v_Andhra bank Civil Abstract Est Sent on 161007 5 2 6" xfId="48720" xr:uid="{00000000-0005-0000-0000-000061BE0000}"/>
    <cellStyle name="v_Andhra bank Civil Abstract Est Sent on 161007 5 2 6 2" xfId="48721" xr:uid="{00000000-0005-0000-0000-000062BE0000}"/>
    <cellStyle name="v_Andhra bank Civil Abstract Est Sent on 161007 5 2 7" xfId="48722" xr:uid="{00000000-0005-0000-0000-000063BE0000}"/>
    <cellStyle name="v_Andhra bank Civil Abstract Est Sent on 161007 5 2 7 2" xfId="48723" xr:uid="{00000000-0005-0000-0000-000064BE0000}"/>
    <cellStyle name="v_Andhra bank Civil Abstract Est Sent on 161007 5 2 8" xfId="48724" xr:uid="{00000000-0005-0000-0000-000065BE0000}"/>
    <cellStyle name="v_Andhra bank Civil Abstract Est Sent on 161007 5 3" xfId="48725" xr:uid="{00000000-0005-0000-0000-000066BE0000}"/>
    <cellStyle name="v_Andhra bank Civil Abstract Est Sent on 161007 5 3 2" xfId="48726" xr:uid="{00000000-0005-0000-0000-000067BE0000}"/>
    <cellStyle name="v_Andhra bank Civil Abstract Est Sent on 161007 5 3 2 2" xfId="48727" xr:uid="{00000000-0005-0000-0000-000068BE0000}"/>
    <cellStyle name="v_Andhra bank Civil Abstract Est Sent on 161007 5 3 2 2 2" xfId="48728" xr:uid="{00000000-0005-0000-0000-000069BE0000}"/>
    <cellStyle name="v_Andhra bank Civil Abstract Est Sent on 161007 5 3 2 3" xfId="48729" xr:uid="{00000000-0005-0000-0000-00006ABE0000}"/>
    <cellStyle name="v_Andhra bank Civil Abstract Est Sent on 161007 5 3 2 3 2" xfId="48730" xr:uid="{00000000-0005-0000-0000-00006BBE0000}"/>
    <cellStyle name="v_Andhra bank Civil Abstract Est Sent on 161007 5 3 2 4" xfId="48731" xr:uid="{00000000-0005-0000-0000-00006CBE0000}"/>
    <cellStyle name="v_Andhra bank Civil Abstract Est Sent on 161007 5 3 3" xfId="48732" xr:uid="{00000000-0005-0000-0000-00006DBE0000}"/>
    <cellStyle name="v_Andhra bank Civil Abstract Est Sent on 161007 5 3 3 2" xfId="48733" xr:uid="{00000000-0005-0000-0000-00006EBE0000}"/>
    <cellStyle name="v_Andhra bank Civil Abstract Est Sent on 161007 5 3 4" xfId="48734" xr:uid="{00000000-0005-0000-0000-00006FBE0000}"/>
    <cellStyle name="v_Andhra bank Civil Abstract Est Sent on 161007 5 3 4 2" xfId="48735" xr:uid="{00000000-0005-0000-0000-000070BE0000}"/>
    <cellStyle name="v_Andhra bank Civil Abstract Est Sent on 161007 5 3 5" xfId="48736" xr:uid="{00000000-0005-0000-0000-000071BE0000}"/>
    <cellStyle name="v_Andhra bank Civil Abstract Est Sent on 161007 5 3 5 2" xfId="48737" xr:uid="{00000000-0005-0000-0000-000072BE0000}"/>
    <cellStyle name="v_Andhra bank Civil Abstract Est Sent on 161007 5 3 6" xfId="48738" xr:uid="{00000000-0005-0000-0000-000073BE0000}"/>
    <cellStyle name="v_Andhra bank Civil Abstract Est Sent on 161007 5 3 6 2" xfId="48739" xr:uid="{00000000-0005-0000-0000-000074BE0000}"/>
    <cellStyle name="v_Andhra bank Civil Abstract Est Sent on 161007 5 3 7" xfId="48740" xr:uid="{00000000-0005-0000-0000-000075BE0000}"/>
    <cellStyle name="v_Andhra bank Civil Abstract Est Sent on 161007 5 4" xfId="48741" xr:uid="{00000000-0005-0000-0000-000076BE0000}"/>
    <cellStyle name="v_Andhra bank Civil Abstract Est Sent on 161007 5 4 2" xfId="48742" xr:uid="{00000000-0005-0000-0000-000077BE0000}"/>
    <cellStyle name="v_Andhra bank Civil Abstract Est Sent on 161007 5 4 2 2" xfId="48743" xr:uid="{00000000-0005-0000-0000-000078BE0000}"/>
    <cellStyle name="v_Andhra bank Civil Abstract Est Sent on 161007 5 4 3" xfId="48744" xr:uid="{00000000-0005-0000-0000-000079BE0000}"/>
    <cellStyle name="v_Andhra bank Civil Abstract Est Sent on 161007 5 4 3 2" xfId="48745" xr:uid="{00000000-0005-0000-0000-00007ABE0000}"/>
    <cellStyle name="v_Andhra bank Civil Abstract Est Sent on 161007 5 4 4" xfId="48746" xr:uid="{00000000-0005-0000-0000-00007BBE0000}"/>
    <cellStyle name="v_Andhra bank Civil Abstract Est Sent on 161007 5 4 4 2" xfId="48747" xr:uid="{00000000-0005-0000-0000-00007CBE0000}"/>
    <cellStyle name="v_Andhra bank Civil Abstract Est Sent on 161007 5 4 5" xfId="48748" xr:uid="{00000000-0005-0000-0000-00007DBE0000}"/>
    <cellStyle name="v_Andhra bank Civil Abstract Est Sent on 161007 5 4 6" xfId="48749" xr:uid="{00000000-0005-0000-0000-00007EBE0000}"/>
    <cellStyle name="v_Andhra bank Civil Abstract Est Sent on 161007 5 5" xfId="48750" xr:uid="{00000000-0005-0000-0000-00007FBE0000}"/>
    <cellStyle name="v_Andhra bank Civil Abstract Est Sent on 161007 5 5 2" xfId="48751" xr:uid="{00000000-0005-0000-0000-000080BE0000}"/>
    <cellStyle name="v_Andhra bank Civil Abstract Est Sent on 161007 5 5 3" xfId="48752" xr:uid="{00000000-0005-0000-0000-000081BE0000}"/>
    <cellStyle name="v_Andhra bank Civil Abstract Est Sent on 161007 5 6" xfId="48753" xr:uid="{00000000-0005-0000-0000-000082BE0000}"/>
    <cellStyle name="v_Andhra bank Civil Abstract Est Sent on 161007 5 6 2" xfId="48754" xr:uid="{00000000-0005-0000-0000-000083BE0000}"/>
    <cellStyle name="v_Andhra bank Civil Abstract Est Sent on 161007 5 7" xfId="48755" xr:uid="{00000000-0005-0000-0000-000084BE0000}"/>
    <cellStyle name="v_Andhra bank Civil Abstract Est Sent on 161007 5 7 2" xfId="48756" xr:uid="{00000000-0005-0000-0000-000085BE0000}"/>
    <cellStyle name="v_Andhra bank Civil Abstract Est Sent on 161007 5 8" xfId="48757" xr:uid="{00000000-0005-0000-0000-000086BE0000}"/>
    <cellStyle name="v_Andhra bank Civil Abstract Est Sent on 161007 5 8 2" xfId="48758" xr:uid="{00000000-0005-0000-0000-000087BE0000}"/>
    <cellStyle name="v_Andhra bank Civil Abstract Est Sent on 161007 5 9" xfId="48759" xr:uid="{00000000-0005-0000-0000-000088BE0000}"/>
    <cellStyle name="v_Andhra bank Civil Abstract Est Sent on 161007 5 9 2" xfId="48760" xr:uid="{00000000-0005-0000-0000-000089BE0000}"/>
    <cellStyle name="v_Andhra bank Civil Abstract Est Sent on 161007 6" xfId="48761" xr:uid="{00000000-0005-0000-0000-00008ABE0000}"/>
    <cellStyle name="v_Andhra bank Civil Abstract Est Sent on 161007 6 10" xfId="48762" xr:uid="{00000000-0005-0000-0000-00008BBE0000}"/>
    <cellStyle name="v_Andhra bank Civil Abstract Est Sent on 161007 6 11" xfId="48763" xr:uid="{00000000-0005-0000-0000-00008CBE0000}"/>
    <cellStyle name="v_Andhra bank Civil Abstract Est Sent on 161007 6 2" xfId="48764" xr:uid="{00000000-0005-0000-0000-00008DBE0000}"/>
    <cellStyle name="v_Andhra bank Civil Abstract Est Sent on 161007 6 2 2" xfId="48765" xr:uid="{00000000-0005-0000-0000-00008EBE0000}"/>
    <cellStyle name="v_Andhra bank Civil Abstract Est Sent on 161007 6 2 2 2" xfId="48766" xr:uid="{00000000-0005-0000-0000-00008FBE0000}"/>
    <cellStyle name="v_Andhra bank Civil Abstract Est Sent on 161007 6 2 2 2 2" xfId="48767" xr:uid="{00000000-0005-0000-0000-000090BE0000}"/>
    <cellStyle name="v_Andhra bank Civil Abstract Est Sent on 161007 6 2 2 2 2 2" xfId="48768" xr:uid="{00000000-0005-0000-0000-000091BE0000}"/>
    <cellStyle name="v_Andhra bank Civil Abstract Est Sent on 161007 6 2 2 2 3" xfId="48769" xr:uid="{00000000-0005-0000-0000-000092BE0000}"/>
    <cellStyle name="v_Andhra bank Civil Abstract Est Sent on 161007 6 2 2 2 3 2" xfId="48770" xr:uid="{00000000-0005-0000-0000-000093BE0000}"/>
    <cellStyle name="v_Andhra bank Civil Abstract Est Sent on 161007 6 2 2 2 4" xfId="48771" xr:uid="{00000000-0005-0000-0000-000094BE0000}"/>
    <cellStyle name="v_Andhra bank Civil Abstract Est Sent on 161007 6 2 2 3" xfId="48772" xr:uid="{00000000-0005-0000-0000-000095BE0000}"/>
    <cellStyle name="v_Andhra bank Civil Abstract Est Sent on 161007 6 2 2 3 2" xfId="48773" xr:uid="{00000000-0005-0000-0000-000096BE0000}"/>
    <cellStyle name="v_Andhra bank Civil Abstract Est Sent on 161007 6 2 2 4" xfId="48774" xr:uid="{00000000-0005-0000-0000-000097BE0000}"/>
    <cellStyle name="v_Andhra bank Civil Abstract Est Sent on 161007 6 2 2 4 2" xfId="48775" xr:uid="{00000000-0005-0000-0000-000098BE0000}"/>
    <cellStyle name="v_Andhra bank Civil Abstract Est Sent on 161007 6 2 2 5" xfId="48776" xr:uid="{00000000-0005-0000-0000-000099BE0000}"/>
    <cellStyle name="v_Andhra bank Civil Abstract Est Sent on 161007 6 2 2 5 2" xfId="48777" xr:uid="{00000000-0005-0000-0000-00009ABE0000}"/>
    <cellStyle name="v_Andhra bank Civil Abstract Est Sent on 161007 6 2 2 6" xfId="48778" xr:uid="{00000000-0005-0000-0000-00009BBE0000}"/>
    <cellStyle name="v_Andhra bank Civil Abstract Est Sent on 161007 6 2 3" xfId="48779" xr:uid="{00000000-0005-0000-0000-00009CBE0000}"/>
    <cellStyle name="v_Andhra bank Civil Abstract Est Sent on 161007 6 2 3 2" xfId="48780" xr:uid="{00000000-0005-0000-0000-00009DBE0000}"/>
    <cellStyle name="v_Andhra bank Civil Abstract Est Sent on 161007 6 2 3 2 2" xfId="48781" xr:uid="{00000000-0005-0000-0000-00009EBE0000}"/>
    <cellStyle name="v_Andhra bank Civil Abstract Est Sent on 161007 6 2 3 3" xfId="48782" xr:uid="{00000000-0005-0000-0000-00009FBE0000}"/>
    <cellStyle name="v_Andhra bank Civil Abstract Est Sent on 161007 6 2 3 3 2" xfId="48783" xr:uid="{00000000-0005-0000-0000-0000A0BE0000}"/>
    <cellStyle name="v_Andhra bank Civil Abstract Est Sent on 161007 6 2 3 4" xfId="48784" xr:uid="{00000000-0005-0000-0000-0000A1BE0000}"/>
    <cellStyle name="v_Andhra bank Civil Abstract Est Sent on 161007 6 2 4" xfId="48785" xr:uid="{00000000-0005-0000-0000-0000A2BE0000}"/>
    <cellStyle name="v_Andhra bank Civil Abstract Est Sent on 161007 6 2 4 2" xfId="48786" xr:uid="{00000000-0005-0000-0000-0000A3BE0000}"/>
    <cellStyle name="v_Andhra bank Civil Abstract Est Sent on 161007 6 2 5" xfId="48787" xr:uid="{00000000-0005-0000-0000-0000A4BE0000}"/>
    <cellStyle name="v_Andhra bank Civil Abstract Est Sent on 161007 6 2 5 2" xfId="48788" xr:uid="{00000000-0005-0000-0000-0000A5BE0000}"/>
    <cellStyle name="v_Andhra bank Civil Abstract Est Sent on 161007 6 2 6" xfId="48789" xr:uid="{00000000-0005-0000-0000-0000A6BE0000}"/>
    <cellStyle name="v_Andhra bank Civil Abstract Est Sent on 161007 6 2 6 2" xfId="48790" xr:uid="{00000000-0005-0000-0000-0000A7BE0000}"/>
    <cellStyle name="v_Andhra bank Civil Abstract Est Sent on 161007 6 2 7" xfId="48791" xr:uid="{00000000-0005-0000-0000-0000A8BE0000}"/>
    <cellStyle name="v_Andhra bank Civil Abstract Est Sent on 161007 6 2 7 2" xfId="48792" xr:uid="{00000000-0005-0000-0000-0000A9BE0000}"/>
    <cellStyle name="v_Andhra bank Civil Abstract Est Sent on 161007 6 2 8" xfId="48793" xr:uid="{00000000-0005-0000-0000-0000AABE0000}"/>
    <cellStyle name="v_Andhra bank Civil Abstract Est Sent on 161007 6 2 8 2" xfId="48794" xr:uid="{00000000-0005-0000-0000-0000ABBE0000}"/>
    <cellStyle name="v_Andhra bank Civil Abstract Est Sent on 161007 6 2 9" xfId="48795" xr:uid="{00000000-0005-0000-0000-0000ACBE0000}"/>
    <cellStyle name="v_Andhra bank Civil Abstract Est Sent on 161007 6 3" xfId="48796" xr:uid="{00000000-0005-0000-0000-0000ADBE0000}"/>
    <cellStyle name="v_Andhra bank Civil Abstract Est Sent on 161007 6 3 2" xfId="48797" xr:uid="{00000000-0005-0000-0000-0000AEBE0000}"/>
    <cellStyle name="v_Andhra bank Civil Abstract Est Sent on 161007 6 3 2 2" xfId="48798" xr:uid="{00000000-0005-0000-0000-0000AFBE0000}"/>
    <cellStyle name="v_Andhra bank Civil Abstract Est Sent on 161007 6 3 2 2 2" xfId="48799" xr:uid="{00000000-0005-0000-0000-0000B0BE0000}"/>
    <cellStyle name="v_Andhra bank Civil Abstract Est Sent on 161007 6 3 2 3" xfId="48800" xr:uid="{00000000-0005-0000-0000-0000B1BE0000}"/>
    <cellStyle name="v_Andhra bank Civil Abstract Est Sent on 161007 6 3 2 3 2" xfId="48801" xr:uid="{00000000-0005-0000-0000-0000B2BE0000}"/>
    <cellStyle name="v_Andhra bank Civil Abstract Est Sent on 161007 6 3 2 4" xfId="48802" xr:uid="{00000000-0005-0000-0000-0000B3BE0000}"/>
    <cellStyle name="v_Andhra bank Civil Abstract Est Sent on 161007 6 3 3" xfId="48803" xr:uid="{00000000-0005-0000-0000-0000B4BE0000}"/>
    <cellStyle name="v_Andhra bank Civil Abstract Est Sent on 161007 6 3 3 2" xfId="48804" xr:uid="{00000000-0005-0000-0000-0000B5BE0000}"/>
    <cellStyle name="v_Andhra bank Civil Abstract Est Sent on 161007 6 3 4" xfId="48805" xr:uid="{00000000-0005-0000-0000-0000B6BE0000}"/>
    <cellStyle name="v_Andhra bank Civil Abstract Est Sent on 161007 6 3 4 2" xfId="48806" xr:uid="{00000000-0005-0000-0000-0000B7BE0000}"/>
    <cellStyle name="v_Andhra bank Civil Abstract Est Sent on 161007 6 3 5" xfId="48807" xr:uid="{00000000-0005-0000-0000-0000B8BE0000}"/>
    <cellStyle name="v_Andhra bank Civil Abstract Est Sent on 161007 6 3 5 2" xfId="48808" xr:uid="{00000000-0005-0000-0000-0000B9BE0000}"/>
    <cellStyle name="v_Andhra bank Civil Abstract Est Sent on 161007 6 3 6" xfId="48809" xr:uid="{00000000-0005-0000-0000-0000BABE0000}"/>
    <cellStyle name="v_Andhra bank Civil Abstract Est Sent on 161007 6 4" xfId="48810" xr:uid="{00000000-0005-0000-0000-0000BBBE0000}"/>
    <cellStyle name="v_Andhra bank Civil Abstract Est Sent on 161007 6 4 2" xfId="48811" xr:uid="{00000000-0005-0000-0000-0000BCBE0000}"/>
    <cellStyle name="v_Andhra bank Civil Abstract Est Sent on 161007 6 4 2 2" xfId="48812" xr:uid="{00000000-0005-0000-0000-0000BDBE0000}"/>
    <cellStyle name="v_Andhra bank Civil Abstract Est Sent on 161007 6 4 3" xfId="48813" xr:uid="{00000000-0005-0000-0000-0000BEBE0000}"/>
    <cellStyle name="v_Andhra bank Civil Abstract Est Sent on 161007 6 4 3 2" xfId="48814" xr:uid="{00000000-0005-0000-0000-0000BFBE0000}"/>
    <cellStyle name="v_Andhra bank Civil Abstract Est Sent on 161007 6 4 4" xfId="48815" xr:uid="{00000000-0005-0000-0000-0000C0BE0000}"/>
    <cellStyle name="v_Andhra bank Civil Abstract Est Sent on 161007 6 4 4 2" xfId="48816" xr:uid="{00000000-0005-0000-0000-0000C1BE0000}"/>
    <cellStyle name="v_Andhra bank Civil Abstract Est Sent on 161007 6 4 5" xfId="48817" xr:uid="{00000000-0005-0000-0000-0000C2BE0000}"/>
    <cellStyle name="v_Andhra bank Civil Abstract Est Sent on 161007 6 4 6" xfId="48818" xr:uid="{00000000-0005-0000-0000-0000C3BE0000}"/>
    <cellStyle name="v_Andhra bank Civil Abstract Est Sent on 161007 6 5" xfId="48819" xr:uid="{00000000-0005-0000-0000-0000C4BE0000}"/>
    <cellStyle name="v_Andhra bank Civil Abstract Est Sent on 161007 6 5 2" xfId="48820" xr:uid="{00000000-0005-0000-0000-0000C5BE0000}"/>
    <cellStyle name="v_Andhra bank Civil Abstract Est Sent on 161007 6 5 3" xfId="48821" xr:uid="{00000000-0005-0000-0000-0000C6BE0000}"/>
    <cellStyle name="v_Andhra bank Civil Abstract Est Sent on 161007 6 6" xfId="48822" xr:uid="{00000000-0005-0000-0000-0000C7BE0000}"/>
    <cellStyle name="v_Andhra bank Civil Abstract Est Sent on 161007 6 6 2" xfId="48823" xr:uid="{00000000-0005-0000-0000-0000C8BE0000}"/>
    <cellStyle name="v_Andhra bank Civil Abstract Est Sent on 161007 6 7" xfId="48824" xr:uid="{00000000-0005-0000-0000-0000C9BE0000}"/>
    <cellStyle name="v_Andhra bank Civil Abstract Est Sent on 161007 6 7 2" xfId="48825" xr:uid="{00000000-0005-0000-0000-0000CABE0000}"/>
    <cellStyle name="v_Andhra bank Civil Abstract Est Sent on 161007 6 8" xfId="48826" xr:uid="{00000000-0005-0000-0000-0000CBBE0000}"/>
    <cellStyle name="v_Andhra bank Civil Abstract Est Sent on 161007 6 8 2" xfId="48827" xr:uid="{00000000-0005-0000-0000-0000CCBE0000}"/>
    <cellStyle name="v_Andhra bank Civil Abstract Est Sent on 161007 6 9" xfId="48828" xr:uid="{00000000-0005-0000-0000-0000CDBE0000}"/>
    <cellStyle name="v_Andhra bank Civil Abstract Est Sent on 161007 6 9 2" xfId="48829" xr:uid="{00000000-0005-0000-0000-0000CEBE0000}"/>
    <cellStyle name="v_Andhra bank Civil Abstract Est Sent on 161007 7" xfId="48830" xr:uid="{00000000-0005-0000-0000-0000CFBE0000}"/>
    <cellStyle name="v_Andhra bank Civil Abstract Est Sent on 161007 7 2" xfId="48831" xr:uid="{00000000-0005-0000-0000-0000D0BE0000}"/>
    <cellStyle name="v_Andhra bank Civil Abstract Est Sent on 161007 7 2 2" xfId="48832" xr:uid="{00000000-0005-0000-0000-0000D1BE0000}"/>
    <cellStyle name="v_Andhra bank Civil Abstract Est Sent on 161007 7 2 2 2" xfId="48833" xr:uid="{00000000-0005-0000-0000-0000D2BE0000}"/>
    <cellStyle name="v_Andhra bank Civil Abstract Est Sent on 161007 7 2 2 2 2" xfId="48834" xr:uid="{00000000-0005-0000-0000-0000D3BE0000}"/>
    <cellStyle name="v_Andhra bank Civil Abstract Est Sent on 161007 7 2 2 3" xfId="48835" xr:uid="{00000000-0005-0000-0000-0000D4BE0000}"/>
    <cellStyle name="v_Andhra bank Civil Abstract Est Sent on 161007 7 2 2 3 2" xfId="48836" xr:uid="{00000000-0005-0000-0000-0000D5BE0000}"/>
    <cellStyle name="v_Andhra bank Civil Abstract Est Sent on 161007 7 2 2 4" xfId="48837" xr:uid="{00000000-0005-0000-0000-0000D6BE0000}"/>
    <cellStyle name="v_Andhra bank Civil Abstract Est Sent on 161007 7 2 3" xfId="48838" xr:uid="{00000000-0005-0000-0000-0000D7BE0000}"/>
    <cellStyle name="v_Andhra bank Civil Abstract Est Sent on 161007 7 2 3 2" xfId="48839" xr:uid="{00000000-0005-0000-0000-0000D8BE0000}"/>
    <cellStyle name="v_Andhra bank Civil Abstract Est Sent on 161007 7 2 4" xfId="48840" xr:uid="{00000000-0005-0000-0000-0000D9BE0000}"/>
    <cellStyle name="v_Andhra bank Civil Abstract Est Sent on 161007 7 2 4 2" xfId="48841" xr:uid="{00000000-0005-0000-0000-0000DABE0000}"/>
    <cellStyle name="v_Andhra bank Civil Abstract Est Sent on 161007 7 2 5" xfId="48842" xr:uid="{00000000-0005-0000-0000-0000DBBE0000}"/>
    <cellStyle name="v_Andhra bank Civil Abstract Est Sent on 161007 7 2 5 2" xfId="48843" xr:uid="{00000000-0005-0000-0000-0000DCBE0000}"/>
    <cellStyle name="v_Andhra bank Civil Abstract Est Sent on 161007 7 2 6" xfId="48844" xr:uid="{00000000-0005-0000-0000-0000DDBE0000}"/>
    <cellStyle name="v_Andhra bank Civil Abstract Est Sent on 161007 7 3" xfId="48845" xr:uid="{00000000-0005-0000-0000-0000DEBE0000}"/>
    <cellStyle name="v_Andhra bank Civil Abstract Est Sent on 161007 7 3 2" xfId="48846" xr:uid="{00000000-0005-0000-0000-0000DFBE0000}"/>
    <cellStyle name="v_Andhra bank Civil Abstract Est Sent on 161007 7 3 2 2" xfId="48847" xr:uid="{00000000-0005-0000-0000-0000E0BE0000}"/>
    <cellStyle name="v_Andhra bank Civil Abstract Est Sent on 161007 7 3 3" xfId="48848" xr:uid="{00000000-0005-0000-0000-0000E1BE0000}"/>
    <cellStyle name="v_Andhra bank Civil Abstract Est Sent on 161007 7 3 3 2" xfId="48849" xr:uid="{00000000-0005-0000-0000-0000E2BE0000}"/>
    <cellStyle name="v_Andhra bank Civil Abstract Est Sent on 161007 7 3 4" xfId="48850" xr:uid="{00000000-0005-0000-0000-0000E3BE0000}"/>
    <cellStyle name="v_Andhra bank Civil Abstract Est Sent on 161007 7 3 4 2" xfId="48851" xr:uid="{00000000-0005-0000-0000-0000E4BE0000}"/>
    <cellStyle name="v_Andhra bank Civil Abstract Est Sent on 161007 7 3 5" xfId="48852" xr:uid="{00000000-0005-0000-0000-0000E5BE0000}"/>
    <cellStyle name="v_Andhra bank Civil Abstract Est Sent on 161007 7 3 6" xfId="48853" xr:uid="{00000000-0005-0000-0000-0000E6BE0000}"/>
    <cellStyle name="v_Andhra bank Civil Abstract Est Sent on 161007 7 4" xfId="48854" xr:uid="{00000000-0005-0000-0000-0000E7BE0000}"/>
    <cellStyle name="v_Andhra bank Civil Abstract Est Sent on 161007 7 4 2" xfId="48855" xr:uid="{00000000-0005-0000-0000-0000E8BE0000}"/>
    <cellStyle name="v_Andhra bank Civil Abstract Est Sent on 161007 7 5" xfId="48856" xr:uid="{00000000-0005-0000-0000-0000E9BE0000}"/>
    <cellStyle name="v_Andhra bank Civil Abstract Est Sent on 161007 7 5 2" xfId="48857" xr:uid="{00000000-0005-0000-0000-0000EABE0000}"/>
    <cellStyle name="v_Andhra bank Civil Abstract Est Sent on 161007 7 6" xfId="48858" xr:uid="{00000000-0005-0000-0000-0000EBBE0000}"/>
    <cellStyle name="v_Andhra bank Civil Abstract Est Sent on 161007 8" xfId="48859" xr:uid="{00000000-0005-0000-0000-0000ECBE0000}"/>
    <cellStyle name="v_Andhra bank Civil Abstract Est Sent on 161007 8 2" xfId="48860" xr:uid="{00000000-0005-0000-0000-0000EDBE0000}"/>
    <cellStyle name="v_Andhra bank Civil Abstract Est Sent on 161007 8 2 2" xfId="48861" xr:uid="{00000000-0005-0000-0000-0000EEBE0000}"/>
    <cellStyle name="v_Andhra bank Civil Abstract Est Sent on 161007 8 3" xfId="48862" xr:uid="{00000000-0005-0000-0000-0000EFBE0000}"/>
    <cellStyle name="v_Andhra bank Civil Abstract Est Sent on 161007 8 3 2" xfId="48863" xr:uid="{00000000-0005-0000-0000-0000F0BE0000}"/>
    <cellStyle name="v_Andhra bank Civil Abstract Est Sent on 161007 8 4" xfId="48864" xr:uid="{00000000-0005-0000-0000-0000F1BE0000}"/>
    <cellStyle name="v_Andhra bank Civil Abstract Est Sent on 161007 8 4 2" xfId="48865" xr:uid="{00000000-0005-0000-0000-0000F2BE0000}"/>
    <cellStyle name="v_Andhra bank Civil Abstract Est Sent on 161007 8 5" xfId="48866" xr:uid="{00000000-0005-0000-0000-0000F3BE0000}"/>
    <cellStyle name="v_Andhra bank Civil Abstract Est Sent on 161007 9" xfId="48867" xr:uid="{00000000-0005-0000-0000-0000F4BE0000}"/>
    <cellStyle name="v_Andhra bank Civil Abstract Est Sent on 161007 9 2" xfId="48868" xr:uid="{00000000-0005-0000-0000-0000F5BE0000}"/>
    <cellStyle name="v_Andhra bank Civil Abstract Est Sent on 161007 9 2 2" xfId="48869" xr:uid="{00000000-0005-0000-0000-0000F6BE0000}"/>
    <cellStyle name="v_Andhra bank Civil Abstract Est Sent on 161007 9 3" xfId="48870" xr:uid="{00000000-0005-0000-0000-0000F7BE0000}"/>
    <cellStyle name="v_Andhra bank Civil Abstract Est Sent on 161007 9 3 2" xfId="48871" xr:uid="{00000000-0005-0000-0000-0000F8BE0000}"/>
    <cellStyle name="v_Andhra bank Civil Abstract Est Sent on 161007 9 4" xfId="48872" xr:uid="{00000000-0005-0000-0000-0000F9BE0000}"/>
    <cellStyle name="v_BOQ SOFT -NSL S1" xfId="48873" xr:uid="{00000000-0005-0000-0000-0000FABE0000}"/>
    <cellStyle name="v_BOQ SOFT -NSL S1 10" xfId="48874" xr:uid="{00000000-0005-0000-0000-0000FBBE0000}"/>
    <cellStyle name="v_BOQ SOFT -NSL S1 10 2" xfId="48875" xr:uid="{00000000-0005-0000-0000-0000FCBE0000}"/>
    <cellStyle name="v_BOQ SOFT -NSL S1 11" xfId="48876" xr:uid="{00000000-0005-0000-0000-0000FDBE0000}"/>
    <cellStyle name="v_BOQ SOFT -NSL S1 2" xfId="48877" xr:uid="{00000000-0005-0000-0000-0000FEBE0000}"/>
    <cellStyle name="v_BOQ SOFT -NSL S1 2 10" xfId="48878" xr:uid="{00000000-0005-0000-0000-0000FFBE0000}"/>
    <cellStyle name="v_BOQ SOFT -NSL S1 2 10 2" xfId="48879" xr:uid="{00000000-0005-0000-0000-000000BF0000}"/>
    <cellStyle name="v_BOQ SOFT -NSL S1 2 10 3" xfId="48880" xr:uid="{00000000-0005-0000-0000-000001BF0000}"/>
    <cellStyle name="v_BOQ SOFT -NSL S1 2 11" xfId="48881" xr:uid="{00000000-0005-0000-0000-000002BF0000}"/>
    <cellStyle name="v_BOQ SOFT -NSL S1 2 11 2" xfId="48882" xr:uid="{00000000-0005-0000-0000-000003BF0000}"/>
    <cellStyle name="v_BOQ SOFT -NSL S1 2 12" xfId="48883" xr:uid="{00000000-0005-0000-0000-000004BF0000}"/>
    <cellStyle name="v_BOQ SOFT -NSL S1 2 13" xfId="48884" xr:uid="{00000000-0005-0000-0000-000005BF0000}"/>
    <cellStyle name="v_BOQ SOFT -NSL S1 2 14" xfId="48885" xr:uid="{00000000-0005-0000-0000-000006BF0000}"/>
    <cellStyle name="v_BOQ SOFT -NSL S1 2 15" xfId="48886" xr:uid="{00000000-0005-0000-0000-000007BF0000}"/>
    <cellStyle name="v_BOQ SOFT -NSL S1 2 16" xfId="48887" xr:uid="{00000000-0005-0000-0000-000008BF0000}"/>
    <cellStyle name="v_BOQ SOFT -NSL S1 2 2" xfId="48888" xr:uid="{00000000-0005-0000-0000-000009BF0000}"/>
    <cellStyle name="v_BOQ SOFT -NSL S1 2 2 10" xfId="48889" xr:uid="{00000000-0005-0000-0000-00000ABF0000}"/>
    <cellStyle name="v_BOQ SOFT -NSL S1 2 2 11" xfId="48890" xr:uid="{00000000-0005-0000-0000-00000BBF0000}"/>
    <cellStyle name="v_BOQ SOFT -NSL S1 2 2 12" xfId="48891" xr:uid="{00000000-0005-0000-0000-00000CBF0000}"/>
    <cellStyle name="v_BOQ SOFT -NSL S1 2 2 13" xfId="48892" xr:uid="{00000000-0005-0000-0000-00000DBF0000}"/>
    <cellStyle name="v_BOQ SOFT -NSL S1 2 2 2" xfId="48893" xr:uid="{00000000-0005-0000-0000-00000EBF0000}"/>
    <cellStyle name="v_BOQ SOFT -NSL S1 2 2 2 10" xfId="48894" xr:uid="{00000000-0005-0000-0000-00000FBF0000}"/>
    <cellStyle name="v_BOQ SOFT -NSL S1 2 2 2 10 2" xfId="48895" xr:uid="{00000000-0005-0000-0000-000010BF0000}"/>
    <cellStyle name="v_BOQ SOFT -NSL S1 2 2 2 10 2 2" xfId="48896" xr:uid="{00000000-0005-0000-0000-000011BF0000}"/>
    <cellStyle name="v_BOQ SOFT -NSL S1 2 2 2 10 2 3" xfId="48897" xr:uid="{00000000-0005-0000-0000-000012BF0000}"/>
    <cellStyle name="v_BOQ SOFT -NSL S1 2 2 2 10 2 4" xfId="48898" xr:uid="{00000000-0005-0000-0000-000013BF0000}"/>
    <cellStyle name="v_BOQ SOFT -NSL S1 2 2 2 10 2 5" xfId="48899" xr:uid="{00000000-0005-0000-0000-000014BF0000}"/>
    <cellStyle name="v_BOQ SOFT -NSL S1 2 2 2 10 2 6" xfId="48900" xr:uid="{00000000-0005-0000-0000-000015BF0000}"/>
    <cellStyle name="v_BOQ SOFT -NSL S1 2 2 2 10 3" xfId="48901" xr:uid="{00000000-0005-0000-0000-000016BF0000}"/>
    <cellStyle name="v_BOQ SOFT -NSL S1 2 2 2 10 3 2" xfId="48902" xr:uid="{00000000-0005-0000-0000-000017BF0000}"/>
    <cellStyle name="v_BOQ SOFT -NSL S1 2 2 2 10 3 3" xfId="48903" xr:uid="{00000000-0005-0000-0000-000018BF0000}"/>
    <cellStyle name="v_BOQ SOFT -NSL S1 2 2 2 10 3 4" xfId="48904" xr:uid="{00000000-0005-0000-0000-000019BF0000}"/>
    <cellStyle name="v_BOQ SOFT -NSL S1 2 2 2 10 3 5" xfId="48905" xr:uid="{00000000-0005-0000-0000-00001ABF0000}"/>
    <cellStyle name="v_BOQ SOFT -NSL S1 2 2 2 10 3 6" xfId="48906" xr:uid="{00000000-0005-0000-0000-00001BBF0000}"/>
    <cellStyle name="v_BOQ SOFT -NSL S1 2 2 2 10 4" xfId="48907" xr:uid="{00000000-0005-0000-0000-00001CBF0000}"/>
    <cellStyle name="v_BOQ SOFT -NSL S1 2 2 2 10 5" xfId="48908" xr:uid="{00000000-0005-0000-0000-00001DBF0000}"/>
    <cellStyle name="v_BOQ SOFT -NSL S1 2 2 2 10 6" xfId="48909" xr:uid="{00000000-0005-0000-0000-00001EBF0000}"/>
    <cellStyle name="v_BOQ SOFT -NSL S1 2 2 2 10 7" xfId="48910" xr:uid="{00000000-0005-0000-0000-00001FBF0000}"/>
    <cellStyle name="v_BOQ SOFT -NSL S1 2 2 2 10 8" xfId="48911" xr:uid="{00000000-0005-0000-0000-000020BF0000}"/>
    <cellStyle name="v_BOQ SOFT -NSL S1 2 2 2 11" xfId="48912" xr:uid="{00000000-0005-0000-0000-000021BF0000}"/>
    <cellStyle name="v_BOQ SOFT -NSL S1 2 2 2 11 2" xfId="48913" xr:uid="{00000000-0005-0000-0000-000022BF0000}"/>
    <cellStyle name="v_BOQ SOFT -NSL S1 2 2 2 11 3" xfId="48914" xr:uid="{00000000-0005-0000-0000-000023BF0000}"/>
    <cellStyle name="v_BOQ SOFT -NSL S1 2 2 2 11 4" xfId="48915" xr:uid="{00000000-0005-0000-0000-000024BF0000}"/>
    <cellStyle name="v_BOQ SOFT -NSL S1 2 2 2 11 5" xfId="48916" xr:uid="{00000000-0005-0000-0000-000025BF0000}"/>
    <cellStyle name="v_BOQ SOFT -NSL S1 2 2 2 11 6" xfId="48917" xr:uid="{00000000-0005-0000-0000-000026BF0000}"/>
    <cellStyle name="v_BOQ SOFT -NSL S1 2 2 2 12" xfId="48918" xr:uid="{00000000-0005-0000-0000-000027BF0000}"/>
    <cellStyle name="v_BOQ SOFT -NSL S1 2 2 2 12 2" xfId="48919" xr:uid="{00000000-0005-0000-0000-000028BF0000}"/>
    <cellStyle name="v_BOQ SOFT -NSL S1 2 2 2 12 3" xfId="48920" xr:uid="{00000000-0005-0000-0000-000029BF0000}"/>
    <cellStyle name="v_BOQ SOFT -NSL S1 2 2 2 12 4" xfId="48921" xr:uid="{00000000-0005-0000-0000-00002ABF0000}"/>
    <cellStyle name="v_BOQ SOFT -NSL S1 2 2 2 12 5" xfId="48922" xr:uid="{00000000-0005-0000-0000-00002BBF0000}"/>
    <cellStyle name="v_BOQ SOFT -NSL S1 2 2 2 13" xfId="48923" xr:uid="{00000000-0005-0000-0000-00002CBF0000}"/>
    <cellStyle name="v_BOQ SOFT -NSL S1 2 2 2 13 2" xfId="48924" xr:uid="{00000000-0005-0000-0000-00002DBF0000}"/>
    <cellStyle name="v_BOQ SOFT -NSL S1 2 2 2 14" xfId="48925" xr:uid="{00000000-0005-0000-0000-00002EBF0000}"/>
    <cellStyle name="v_BOQ SOFT -NSL S1 2 2 2 15" xfId="48926" xr:uid="{00000000-0005-0000-0000-00002FBF0000}"/>
    <cellStyle name="v_BOQ SOFT -NSL S1 2 2 2 16" xfId="48927" xr:uid="{00000000-0005-0000-0000-000030BF0000}"/>
    <cellStyle name="v_BOQ SOFT -NSL S1 2 2 2 17" xfId="48928" xr:uid="{00000000-0005-0000-0000-000031BF0000}"/>
    <cellStyle name="v_BOQ SOFT -NSL S1 2 2 2 18" xfId="48929" xr:uid="{00000000-0005-0000-0000-000032BF0000}"/>
    <cellStyle name="v_BOQ SOFT -NSL S1 2 2 2 19" xfId="48930" xr:uid="{00000000-0005-0000-0000-000033BF0000}"/>
    <cellStyle name="v_BOQ SOFT -NSL S1 2 2 2 2" xfId="48931" xr:uid="{00000000-0005-0000-0000-000034BF0000}"/>
    <cellStyle name="v_BOQ SOFT -NSL S1 2 2 2 2 10" xfId="48932" xr:uid="{00000000-0005-0000-0000-000035BF0000}"/>
    <cellStyle name="v_BOQ SOFT -NSL S1 2 2 2 2 10 2" xfId="48933" xr:uid="{00000000-0005-0000-0000-000036BF0000}"/>
    <cellStyle name="v_BOQ SOFT -NSL S1 2 2 2 2 11" xfId="48934" xr:uid="{00000000-0005-0000-0000-000037BF0000}"/>
    <cellStyle name="v_BOQ SOFT -NSL S1 2 2 2 2 12" xfId="48935" xr:uid="{00000000-0005-0000-0000-000038BF0000}"/>
    <cellStyle name="v_BOQ SOFT -NSL S1 2 2 2 2 2" xfId="48936" xr:uid="{00000000-0005-0000-0000-000039BF0000}"/>
    <cellStyle name="v_BOQ SOFT -NSL S1 2 2 2 2 2 2" xfId="48937" xr:uid="{00000000-0005-0000-0000-00003ABF0000}"/>
    <cellStyle name="v_BOQ SOFT -NSL S1 2 2 2 2 2 2 2" xfId="48938" xr:uid="{00000000-0005-0000-0000-00003BBF0000}"/>
    <cellStyle name="v_BOQ SOFT -NSL S1 2 2 2 2 2 2 2 2" xfId="48939" xr:uid="{00000000-0005-0000-0000-00003CBF0000}"/>
    <cellStyle name="v_BOQ SOFT -NSL S1 2 2 2 2 2 2 3" xfId="48940" xr:uid="{00000000-0005-0000-0000-00003DBF0000}"/>
    <cellStyle name="v_BOQ SOFT -NSL S1 2 2 2 2 2 2 4" xfId="48941" xr:uid="{00000000-0005-0000-0000-00003EBF0000}"/>
    <cellStyle name="v_BOQ SOFT -NSL S1 2 2 2 2 2 2 5" xfId="48942" xr:uid="{00000000-0005-0000-0000-00003FBF0000}"/>
    <cellStyle name="v_BOQ SOFT -NSL S1 2 2 2 2 2 2 6" xfId="48943" xr:uid="{00000000-0005-0000-0000-000040BF0000}"/>
    <cellStyle name="v_BOQ SOFT -NSL S1 2 2 2 2 2 3" xfId="48944" xr:uid="{00000000-0005-0000-0000-000041BF0000}"/>
    <cellStyle name="v_BOQ SOFT -NSL S1 2 2 2 2 2 3 2" xfId="48945" xr:uid="{00000000-0005-0000-0000-000042BF0000}"/>
    <cellStyle name="v_BOQ SOFT -NSL S1 2 2 2 2 2 3 2 2" xfId="48946" xr:uid="{00000000-0005-0000-0000-000043BF0000}"/>
    <cellStyle name="v_BOQ SOFT -NSL S1 2 2 2 2 2 3 3" xfId="48947" xr:uid="{00000000-0005-0000-0000-000044BF0000}"/>
    <cellStyle name="v_BOQ SOFT -NSL S1 2 2 2 2 2 3 4" xfId="48948" xr:uid="{00000000-0005-0000-0000-000045BF0000}"/>
    <cellStyle name="v_BOQ SOFT -NSL S1 2 2 2 2 2 3 5" xfId="48949" xr:uid="{00000000-0005-0000-0000-000046BF0000}"/>
    <cellStyle name="v_BOQ SOFT -NSL S1 2 2 2 2 2 3 6" xfId="48950" xr:uid="{00000000-0005-0000-0000-000047BF0000}"/>
    <cellStyle name="v_BOQ SOFT -NSL S1 2 2 2 2 2 4" xfId="48951" xr:uid="{00000000-0005-0000-0000-000048BF0000}"/>
    <cellStyle name="v_BOQ SOFT -NSL S1 2 2 2 2 2 4 2" xfId="48952" xr:uid="{00000000-0005-0000-0000-000049BF0000}"/>
    <cellStyle name="v_BOQ SOFT -NSL S1 2 2 2 2 2 5" xfId="48953" xr:uid="{00000000-0005-0000-0000-00004ABF0000}"/>
    <cellStyle name="v_BOQ SOFT -NSL S1 2 2 2 2 2 5 2" xfId="48954" xr:uid="{00000000-0005-0000-0000-00004BBF0000}"/>
    <cellStyle name="v_BOQ SOFT -NSL S1 2 2 2 2 2 5 3" xfId="48955" xr:uid="{00000000-0005-0000-0000-00004CBF0000}"/>
    <cellStyle name="v_BOQ SOFT -NSL S1 2 2 2 2 2 5 4" xfId="48956" xr:uid="{00000000-0005-0000-0000-00004DBF0000}"/>
    <cellStyle name="v_BOQ SOFT -NSL S1 2 2 2 2 2 6" xfId="48957" xr:uid="{00000000-0005-0000-0000-00004EBF0000}"/>
    <cellStyle name="v_BOQ SOFT -NSL S1 2 2 2 2 2 6 2" xfId="48958" xr:uid="{00000000-0005-0000-0000-00004FBF0000}"/>
    <cellStyle name="v_BOQ SOFT -NSL S1 2 2 2 2 2 7" xfId="48959" xr:uid="{00000000-0005-0000-0000-000050BF0000}"/>
    <cellStyle name="v_BOQ SOFT -NSL S1 2 2 2 2 2 8" xfId="48960" xr:uid="{00000000-0005-0000-0000-000051BF0000}"/>
    <cellStyle name="v_BOQ SOFT -NSL S1 2 2 2 2 3" xfId="48961" xr:uid="{00000000-0005-0000-0000-000052BF0000}"/>
    <cellStyle name="v_BOQ SOFT -NSL S1 2 2 2 2 3 2" xfId="48962" xr:uid="{00000000-0005-0000-0000-000053BF0000}"/>
    <cellStyle name="v_BOQ SOFT -NSL S1 2 2 2 2 3 2 2" xfId="48963" xr:uid="{00000000-0005-0000-0000-000054BF0000}"/>
    <cellStyle name="v_BOQ SOFT -NSL S1 2 2 2 2 3 2 3" xfId="48964" xr:uid="{00000000-0005-0000-0000-000055BF0000}"/>
    <cellStyle name="v_BOQ SOFT -NSL S1 2 2 2 2 3 2 4" xfId="48965" xr:uid="{00000000-0005-0000-0000-000056BF0000}"/>
    <cellStyle name="v_BOQ SOFT -NSL S1 2 2 2 2 3 2 5" xfId="48966" xr:uid="{00000000-0005-0000-0000-000057BF0000}"/>
    <cellStyle name="v_BOQ SOFT -NSL S1 2 2 2 2 3 3" xfId="48967" xr:uid="{00000000-0005-0000-0000-000058BF0000}"/>
    <cellStyle name="v_BOQ SOFT -NSL S1 2 2 2 2 3 4" xfId="48968" xr:uid="{00000000-0005-0000-0000-000059BF0000}"/>
    <cellStyle name="v_BOQ SOFT -NSL S1 2 2 2 2 3 5" xfId="48969" xr:uid="{00000000-0005-0000-0000-00005ABF0000}"/>
    <cellStyle name="v_BOQ SOFT -NSL S1 2 2 2 2 3 6" xfId="48970" xr:uid="{00000000-0005-0000-0000-00005BBF0000}"/>
    <cellStyle name="v_BOQ SOFT -NSL S1 2 2 2 2 3 7" xfId="48971" xr:uid="{00000000-0005-0000-0000-00005CBF0000}"/>
    <cellStyle name="v_BOQ SOFT -NSL S1 2 2 2 2 4" xfId="48972" xr:uid="{00000000-0005-0000-0000-00005DBF0000}"/>
    <cellStyle name="v_BOQ SOFT -NSL S1 2 2 2 2 4 2" xfId="48973" xr:uid="{00000000-0005-0000-0000-00005EBF0000}"/>
    <cellStyle name="v_BOQ SOFT -NSL S1 2 2 2 2 4 2 2" xfId="48974" xr:uid="{00000000-0005-0000-0000-00005FBF0000}"/>
    <cellStyle name="v_BOQ SOFT -NSL S1 2 2 2 2 4 3" xfId="48975" xr:uid="{00000000-0005-0000-0000-000060BF0000}"/>
    <cellStyle name="v_BOQ SOFT -NSL S1 2 2 2 2 4 4" xfId="48976" xr:uid="{00000000-0005-0000-0000-000061BF0000}"/>
    <cellStyle name="v_BOQ SOFT -NSL S1 2 2 2 2 4 5" xfId="48977" xr:uid="{00000000-0005-0000-0000-000062BF0000}"/>
    <cellStyle name="v_BOQ SOFT -NSL S1 2 2 2 2 4 6" xfId="48978" xr:uid="{00000000-0005-0000-0000-000063BF0000}"/>
    <cellStyle name="v_BOQ SOFT -NSL S1 2 2 2 2 5" xfId="48979" xr:uid="{00000000-0005-0000-0000-000064BF0000}"/>
    <cellStyle name="v_BOQ SOFT -NSL S1 2 2 2 2 5 2" xfId="48980" xr:uid="{00000000-0005-0000-0000-000065BF0000}"/>
    <cellStyle name="v_BOQ SOFT -NSL S1 2 2 2 2 5 3" xfId="48981" xr:uid="{00000000-0005-0000-0000-000066BF0000}"/>
    <cellStyle name="v_BOQ SOFT -NSL S1 2 2 2 2 6" xfId="48982" xr:uid="{00000000-0005-0000-0000-000067BF0000}"/>
    <cellStyle name="v_BOQ SOFT -NSL S1 2 2 2 2 6 2" xfId="48983" xr:uid="{00000000-0005-0000-0000-000068BF0000}"/>
    <cellStyle name="v_BOQ SOFT -NSL S1 2 2 2 2 7" xfId="48984" xr:uid="{00000000-0005-0000-0000-000069BF0000}"/>
    <cellStyle name="v_BOQ SOFT -NSL S1 2 2 2 2 7 2" xfId="48985" xr:uid="{00000000-0005-0000-0000-00006ABF0000}"/>
    <cellStyle name="v_BOQ SOFT -NSL S1 2 2 2 2 8" xfId="48986" xr:uid="{00000000-0005-0000-0000-00006BBF0000}"/>
    <cellStyle name="v_BOQ SOFT -NSL S1 2 2 2 2 8 2" xfId="48987" xr:uid="{00000000-0005-0000-0000-00006CBF0000}"/>
    <cellStyle name="v_BOQ SOFT -NSL S1 2 2 2 2 8 3" xfId="48988" xr:uid="{00000000-0005-0000-0000-00006DBF0000}"/>
    <cellStyle name="v_BOQ SOFT -NSL S1 2 2 2 2 8 4" xfId="48989" xr:uid="{00000000-0005-0000-0000-00006EBF0000}"/>
    <cellStyle name="v_BOQ SOFT -NSL S1 2 2 2 2 9" xfId="48990" xr:uid="{00000000-0005-0000-0000-00006FBF0000}"/>
    <cellStyle name="v_BOQ SOFT -NSL S1 2 2 2 2 9 2" xfId="48991" xr:uid="{00000000-0005-0000-0000-000070BF0000}"/>
    <cellStyle name="v_BOQ SOFT -NSL S1 2 2 2 20" xfId="48992" xr:uid="{00000000-0005-0000-0000-000071BF0000}"/>
    <cellStyle name="v_BOQ SOFT -NSL S1 2 2 2 3" xfId="48993" xr:uid="{00000000-0005-0000-0000-000072BF0000}"/>
    <cellStyle name="v_BOQ SOFT -NSL S1 2 2 2 3 2" xfId="48994" xr:uid="{00000000-0005-0000-0000-000073BF0000}"/>
    <cellStyle name="v_BOQ SOFT -NSL S1 2 2 2 3 2 2" xfId="48995" xr:uid="{00000000-0005-0000-0000-000074BF0000}"/>
    <cellStyle name="v_BOQ SOFT -NSL S1 2 2 2 3 2 2 2" xfId="48996" xr:uid="{00000000-0005-0000-0000-000075BF0000}"/>
    <cellStyle name="v_BOQ SOFT -NSL S1 2 2 2 3 2 2 3" xfId="48997" xr:uid="{00000000-0005-0000-0000-000076BF0000}"/>
    <cellStyle name="v_BOQ SOFT -NSL S1 2 2 2 3 2 2 4" xfId="48998" xr:uid="{00000000-0005-0000-0000-000077BF0000}"/>
    <cellStyle name="v_BOQ SOFT -NSL S1 2 2 2 3 2 2 5" xfId="48999" xr:uid="{00000000-0005-0000-0000-000078BF0000}"/>
    <cellStyle name="v_BOQ SOFT -NSL S1 2 2 2 3 2 3" xfId="49000" xr:uid="{00000000-0005-0000-0000-000079BF0000}"/>
    <cellStyle name="v_BOQ SOFT -NSL S1 2 2 2 3 2 4" xfId="49001" xr:uid="{00000000-0005-0000-0000-00007ABF0000}"/>
    <cellStyle name="v_BOQ SOFT -NSL S1 2 2 2 3 2 5" xfId="49002" xr:uid="{00000000-0005-0000-0000-00007BBF0000}"/>
    <cellStyle name="v_BOQ SOFT -NSL S1 2 2 2 3 2 6" xfId="49003" xr:uid="{00000000-0005-0000-0000-00007CBF0000}"/>
    <cellStyle name="v_BOQ SOFT -NSL S1 2 2 2 3 2 7" xfId="49004" xr:uid="{00000000-0005-0000-0000-00007DBF0000}"/>
    <cellStyle name="v_BOQ SOFT -NSL S1 2 2 2 3 3" xfId="49005" xr:uid="{00000000-0005-0000-0000-00007EBF0000}"/>
    <cellStyle name="v_BOQ SOFT -NSL S1 2 2 2 3 3 2" xfId="49006" xr:uid="{00000000-0005-0000-0000-00007FBF0000}"/>
    <cellStyle name="v_BOQ SOFT -NSL S1 2 2 2 3 3 2 2" xfId="49007" xr:uid="{00000000-0005-0000-0000-000080BF0000}"/>
    <cellStyle name="v_BOQ SOFT -NSL S1 2 2 2 3 3 3" xfId="49008" xr:uid="{00000000-0005-0000-0000-000081BF0000}"/>
    <cellStyle name="v_BOQ SOFT -NSL S1 2 2 2 3 3 4" xfId="49009" xr:uid="{00000000-0005-0000-0000-000082BF0000}"/>
    <cellStyle name="v_BOQ SOFT -NSL S1 2 2 2 3 3 5" xfId="49010" xr:uid="{00000000-0005-0000-0000-000083BF0000}"/>
    <cellStyle name="v_BOQ SOFT -NSL S1 2 2 2 3 3 6" xfId="49011" xr:uid="{00000000-0005-0000-0000-000084BF0000}"/>
    <cellStyle name="v_BOQ SOFT -NSL S1 2 2 2 3 4" xfId="49012" xr:uid="{00000000-0005-0000-0000-000085BF0000}"/>
    <cellStyle name="v_BOQ SOFT -NSL S1 2 2 2 3 4 2" xfId="49013" xr:uid="{00000000-0005-0000-0000-000086BF0000}"/>
    <cellStyle name="v_BOQ SOFT -NSL S1 2 2 2 3 5" xfId="49014" xr:uid="{00000000-0005-0000-0000-000087BF0000}"/>
    <cellStyle name="v_BOQ SOFT -NSL S1 2 2 2 3 5 2" xfId="49015" xr:uid="{00000000-0005-0000-0000-000088BF0000}"/>
    <cellStyle name="v_BOQ SOFT -NSL S1 2 2 2 3 6" xfId="49016" xr:uid="{00000000-0005-0000-0000-000089BF0000}"/>
    <cellStyle name="v_BOQ SOFT -NSL S1 2 2 2 3 6 2" xfId="49017" xr:uid="{00000000-0005-0000-0000-00008ABF0000}"/>
    <cellStyle name="v_BOQ SOFT -NSL S1 2 2 2 3 7" xfId="49018" xr:uid="{00000000-0005-0000-0000-00008BBF0000}"/>
    <cellStyle name="v_BOQ SOFT -NSL S1 2 2 2 3 8" xfId="49019" xr:uid="{00000000-0005-0000-0000-00008CBF0000}"/>
    <cellStyle name="v_BOQ SOFT -NSL S1 2 2 2 4" xfId="49020" xr:uid="{00000000-0005-0000-0000-00008DBF0000}"/>
    <cellStyle name="v_BOQ SOFT -NSL S1 2 2 2 4 2" xfId="49021" xr:uid="{00000000-0005-0000-0000-00008EBF0000}"/>
    <cellStyle name="v_BOQ SOFT -NSL S1 2 2 2 4 2 2" xfId="49022" xr:uid="{00000000-0005-0000-0000-00008FBF0000}"/>
    <cellStyle name="v_BOQ SOFT -NSL S1 2 2 2 4 2 2 2" xfId="49023" xr:uid="{00000000-0005-0000-0000-000090BF0000}"/>
    <cellStyle name="v_BOQ SOFT -NSL S1 2 2 2 4 2 3" xfId="49024" xr:uid="{00000000-0005-0000-0000-000091BF0000}"/>
    <cellStyle name="v_BOQ SOFT -NSL S1 2 2 2 4 2 4" xfId="49025" xr:uid="{00000000-0005-0000-0000-000092BF0000}"/>
    <cellStyle name="v_BOQ SOFT -NSL S1 2 2 2 4 2 5" xfId="49026" xr:uid="{00000000-0005-0000-0000-000093BF0000}"/>
    <cellStyle name="v_BOQ SOFT -NSL S1 2 2 2 4 2 6" xfId="49027" xr:uid="{00000000-0005-0000-0000-000094BF0000}"/>
    <cellStyle name="v_BOQ SOFT -NSL S1 2 2 2 4 3" xfId="49028" xr:uid="{00000000-0005-0000-0000-000095BF0000}"/>
    <cellStyle name="v_BOQ SOFT -NSL S1 2 2 2 4 3 2" xfId="49029" xr:uid="{00000000-0005-0000-0000-000096BF0000}"/>
    <cellStyle name="v_BOQ SOFT -NSL S1 2 2 2 4 3 2 2" xfId="49030" xr:uid="{00000000-0005-0000-0000-000097BF0000}"/>
    <cellStyle name="v_BOQ SOFT -NSL S1 2 2 2 4 3 3" xfId="49031" xr:uid="{00000000-0005-0000-0000-000098BF0000}"/>
    <cellStyle name="v_BOQ SOFT -NSL S1 2 2 2 4 3 4" xfId="49032" xr:uid="{00000000-0005-0000-0000-000099BF0000}"/>
    <cellStyle name="v_BOQ SOFT -NSL S1 2 2 2 4 3 5" xfId="49033" xr:uid="{00000000-0005-0000-0000-00009ABF0000}"/>
    <cellStyle name="v_BOQ SOFT -NSL S1 2 2 2 4 3 6" xfId="49034" xr:uid="{00000000-0005-0000-0000-00009BBF0000}"/>
    <cellStyle name="v_BOQ SOFT -NSL S1 2 2 2 4 4" xfId="49035" xr:uid="{00000000-0005-0000-0000-00009CBF0000}"/>
    <cellStyle name="v_BOQ SOFT -NSL S1 2 2 2 4 4 2" xfId="49036" xr:uid="{00000000-0005-0000-0000-00009DBF0000}"/>
    <cellStyle name="v_BOQ SOFT -NSL S1 2 2 2 4 4 3" xfId="49037" xr:uid="{00000000-0005-0000-0000-00009EBF0000}"/>
    <cellStyle name="v_BOQ SOFT -NSL S1 2 2 2 4 4 4" xfId="49038" xr:uid="{00000000-0005-0000-0000-00009FBF0000}"/>
    <cellStyle name="v_BOQ SOFT -NSL S1 2 2 2 4 5" xfId="49039" xr:uid="{00000000-0005-0000-0000-0000A0BF0000}"/>
    <cellStyle name="v_BOQ SOFT -NSL S1 2 2 2 4 5 2" xfId="49040" xr:uid="{00000000-0005-0000-0000-0000A1BF0000}"/>
    <cellStyle name="v_BOQ SOFT -NSL S1 2 2 2 4 6" xfId="49041" xr:uid="{00000000-0005-0000-0000-0000A2BF0000}"/>
    <cellStyle name="v_BOQ SOFT -NSL S1 2 2 2 4 7" xfId="49042" xr:uid="{00000000-0005-0000-0000-0000A3BF0000}"/>
    <cellStyle name="v_BOQ SOFT -NSL S1 2 2 2 4 8" xfId="49043" xr:uid="{00000000-0005-0000-0000-0000A4BF0000}"/>
    <cellStyle name="v_BOQ SOFT -NSL S1 2 2 2 5" xfId="49044" xr:uid="{00000000-0005-0000-0000-0000A5BF0000}"/>
    <cellStyle name="v_BOQ SOFT -NSL S1 2 2 2 5 2" xfId="49045" xr:uid="{00000000-0005-0000-0000-0000A6BF0000}"/>
    <cellStyle name="v_BOQ SOFT -NSL S1 2 2 2 5 2 2" xfId="49046" xr:uid="{00000000-0005-0000-0000-0000A7BF0000}"/>
    <cellStyle name="v_BOQ SOFT -NSL S1 2 2 2 5 2 3" xfId="49047" xr:uid="{00000000-0005-0000-0000-0000A8BF0000}"/>
    <cellStyle name="v_BOQ SOFT -NSL S1 2 2 2 5 2 4" xfId="49048" xr:uid="{00000000-0005-0000-0000-0000A9BF0000}"/>
    <cellStyle name="v_BOQ SOFT -NSL S1 2 2 2 5 2 5" xfId="49049" xr:uid="{00000000-0005-0000-0000-0000AABF0000}"/>
    <cellStyle name="v_BOQ SOFT -NSL S1 2 2 2 5 2 6" xfId="49050" xr:uid="{00000000-0005-0000-0000-0000ABBF0000}"/>
    <cellStyle name="v_BOQ SOFT -NSL S1 2 2 2 5 3" xfId="49051" xr:uid="{00000000-0005-0000-0000-0000ACBF0000}"/>
    <cellStyle name="v_BOQ SOFT -NSL S1 2 2 2 5 3 2" xfId="49052" xr:uid="{00000000-0005-0000-0000-0000ADBF0000}"/>
    <cellStyle name="v_BOQ SOFT -NSL S1 2 2 2 5 3 3" xfId="49053" xr:uid="{00000000-0005-0000-0000-0000AEBF0000}"/>
    <cellStyle name="v_BOQ SOFT -NSL S1 2 2 2 5 3 4" xfId="49054" xr:uid="{00000000-0005-0000-0000-0000AFBF0000}"/>
    <cellStyle name="v_BOQ SOFT -NSL S1 2 2 2 5 3 5" xfId="49055" xr:uid="{00000000-0005-0000-0000-0000B0BF0000}"/>
    <cellStyle name="v_BOQ SOFT -NSL S1 2 2 2 5 3 6" xfId="49056" xr:uid="{00000000-0005-0000-0000-0000B1BF0000}"/>
    <cellStyle name="v_BOQ SOFT -NSL S1 2 2 2 5 4" xfId="49057" xr:uid="{00000000-0005-0000-0000-0000B2BF0000}"/>
    <cellStyle name="v_BOQ SOFT -NSL S1 2 2 2 5 4 2" xfId="49058" xr:uid="{00000000-0005-0000-0000-0000B3BF0000}"/>
    <cellStyle name="v_BOQ SOFT -NSL S1 2 2 2 5 5" xfId="49059" xr:uid="{00000000-0005-0000-0000-0000B4BF0000}"/>
    <cellStyle name="v_BOQ SOFT -NSL S1 2 2 2 5 6" xfId="49060" xr:uid="{00000000-0005-0000-0000-0000B5BF0000}"/>
    <cellStyle name="v_BOQ SOFT -NSL S1 2 2 2 5 7" xfId="49061" xr:uid="{00000000-0005-0000-0000-0000B6BF0000}"/>
    <cellStyle name="v_BOQ SOFT -NSL S1 2 2 2 5 8" xfId="49062" xr:uid="{00000000-0005-0000-0000-0000B7BF0000}"/>
    <cellStyle name="v_BOQ SOFT -NSL S1 2 2 2 6" xfId="49063" xr:uid="{00000000-0005-0000-0000-0000B8BF0000}"/>
    <cellStyle name="v_BOQ SOFT -NSL S1 2 2 2 6 2" xfId="49064" xr:uid="{00000000-0005-0000-0000-0000B9BF0000}"/>
    <cellStyle name="v_BOQ SOFT -NSL S1 2 2 2 6 2 2" xfId="49065" xr:uid="{00000000-0005-0000-0000-0000BABF0000}"/>
    <cellStyle name="v_BOQ SOFT -NSL S1 2 2 2 6 2 3" xfId="49066" xr:uid="{00000000-0005-0000-0000-0000BBBF0000}"/>
    <cellStyle name="v_BOQ SOFT -NSL S1 2 2 2 6 2 4" xfId="49067" xr:uid="{00000000-0005-0000-0000-0000BCBF0000}"/>
    <cellStyle name="v_BOQ SOFT -NSL S1 2 2 2 6 2 5" xfId="49068" xr:uid="{00000000-0005-0000-0000-0000BDBF0000}"/>
    <cellStyle name="v_BOQ SOFT -NSL S1 2 2 2 6 2 6" xfId="49069" xr:uid="{00000000-0005-0000-0000-0000BEBF0000}"/>
    <cellStyle name="v_BOQ SOFT -NSL S1 2 2 2 6 3" xfId="49070" xr:uid="{00000000-0005-0000-0000-0000BFBF0000}"/>
    <cellStyle name="v_BOQ SOFT -NSL S1 2 2 2 6 3 2" xfId="49071" xr:uid="{00000000-0005-0000-0000-0000C0BF0000}"/>
    <cellStyle name="v_BOQ SOFT -NSL S1 2 2 2 6 3 3" xfId="49072" xr:uid="{00000000-0005-0000-0000-0000C1BF0000}"/>
    <cellStyle name="v_BOQ SOFT -NSL S1 2 2 2 6 3 4" xfId="49073" xr:uid="{00000000-0005-0000-0000-0000C2BF0000}"/>
    <cellStyle name="v_BOQ SOFT -NSL S1 2 2 2 6 3 5" xfId="49074" xr:uid="{00000000-0005-0000-0000-0000C3BF0000}"/>
    <cellStyle name="v_BOQ SOFT -NSL S1 2 2 2 6 3 6" xfId="49075" xr:uid="{00000000-0005-0000-0000-0000C4BF0000}"/>
    <cellStyle name="v_BOQ SOFT -NSL S1 2 2 2 6 4" xfId="49076" xr:uid="{00000000-0005-0000-0000-0000C5BF0000}"/>
    <cellStyle name="v_BOQ SOFT -NSL S1 2 2 2 6 4 2" xfId="49077" xr:uid="{00000000-0005-0000-0000-0000C6BF0000}"/>
    <cellStyle name="v_BOQ SOFT -NSL S1 2 2 2 6 5" xfId="49078" xr:uid="{00000000-0005-0000-0000-0000C7BF0000}"/>
    <cellStyle name="v_BOQ SOFT -NSL S1 2 2 2 6 6" xfId="49079" xr:uid="{00000000-0005-0000-0000-0000C8BF0000}"/>
    <cellStyle name="v_BOQ SOFT -NSL S1 2 2 2 6 7" xfId="49080" xr:uid="{00000000-0005-0000-0000-0000C9BF0000}"/>
    <cellStyle name="v_BOQ SOFT -NSL S1 2 2 2 6 8" xfId="49081" xr:uid="{00000000-0005-0000-0000-0000CABF0000}"/>
    <cellStyle name="v_BOQ SOFT -NSL S1 2 2 2 7" xfId="49082" xr:uid="{00000000-0005-0000-0000-0000CBBF0000}"/>
    <cellStyle name="v_BOQ SOFT -NSL S1 2 2 2 7 2" xfId="49083" xr:uid="{00000000-0005-0000-0000-0000CCBF0000}"/>
    <cellStyle name="v_BOQ SOFT -NSL S1 2 2 2 7 2 2" xfId="49084" xr:uid="{00000000-0005-0000-0000-0000CDBF0000}"/>
    <cellStyle name="v_BOQ SOFT -NSL S1 2 2 2 7 2 3" xfId="49085" xr:uid="{00000000-0005-0000-0000-0000CEBF0000}"/>
    <cellStyle name="v_BOQ SOFT -NSL S1 2 2 2 7 2 4" xfId="49086" xr:uid="{00000000-0005-0000-0000-0000CFBF0000}"/>
    <cellStyle name="v_BOQ SOFT -NSL S1 2 2 2 7 2 5" xfId="49087" xr:uid="{00000000-0005-0000-0000-0000D0BF0000}"/>
    <cellStyle name="v_BOQ SOFT -NSL S1 2 2 2 7 2 6" xfId="49088" xr:uid="{00000000-0005-0000-0000-0000D1BF0000}"/>
    <cellStyle name="v_BOQ SOFT -NSL S1 2 2 2 7 3" xfId="49089" xr:uid="{00000000-0005-0000-0000-0000D2BF0000}"/>
    <cellStyle name="v_BOQ SOFT -NSL S1 2 2 2 7 3 2" xfId="49090" xr:uid="{00000000-0005-0000-0000-0000D3BF0000}"/>
    <cellStyle name="v_BOQ SOFT -NSL S1 2 2 2 7 3 3" xfId="49091" xr:uid="{00000000-0005-0000-0000-0000D4BF0000}"/>
    <cellStyle name="v_BOQ SOFT -NSL S1 2 2 2 7 3 4" xfId="49092" xr:uid="{00000000-0005-0000-0000-0000D5BF0000}"/>
    <cellStyle name="v_BOQ SOFT -NSL S1 2 2 2 7 3 5" xfId="49093" xr:uid="{00000000-0005-0000-0000-0000D6BF0000}"/>
    <cellStyle name="v_BOQ SOFT -NSL S1 2 2 2 7 3 6" xfId="49094" xr:uid="{00000000-0005-0000-0000-0000D7BF0000}"/>
    <cellStyle name="v_BOQ SOFT -NSL S1 2 2 2 7 4" xfId="49095" xr:uid="{00000000-0005-0000-0000-0000D8BF0000}"/>
    <cellStyle name="v_BOQ SOFT -NSL S1 2 2 2 7 4 2" xfId="49096" xr:uid="{00000000-0005-0000-0000-0000D9BF0000}"/>
    <cellStyle name="v_BOQ SOFT -NSL S1 2 2 2 7 5" xfId="49097" xr:uid="{00000000-0005-0000-0000-0000DABF0000}"/>
    <cellStyle name="v_BOQ SOFT -NSL S1 2 2 2 7 6" xfId="49098" xr:uid="{00000000-0005-0000-0000-0000DBBF0000}"/>
    <cellStyle name="v_BOQ SOFT -NSL S1 2 2 2 7 7" xfId="49099" xr:uid="{00000000-0005-0000-0000-0000DCBF0000}"/>
    <cellStyle name="v_BOQ SOFT -NSL S1 2 2 2 7 8" xfId="49100" xr:uid="{00000000-0005-0000-0000-0000DDBF0000}"/>
    <cellStyle name="v_BOQ SOFT -NSL S1 2 2 2 8" xfId="49101" xr:uid="{00000000-0005-0000-0000-0000DEBF0000}"/>
    <cellStyle name="v_BOQ SOFT -NSL S1 2 2 2 8 2" xfId="49102" xr:uid="{00000000-0005-0000-0000-0000DFBF0000}"/>
    <cellStyle name="v_BOQ SOFT -NSL S1 2 2 2 8 2 2" xfId="49103" xr:uid="{00000000-0005-0000-0000-0000E0BF0000}"/>
    <cellStyle name="v_BOQ SOFT -NSL S1 2 2 2 8 2 3" xfId="49104" xr:uid="{00000000-0005-0000-0000-0000E1BF0000}"/>
    <cellStyle name="v_BOQ SOFT -NSL S1 2 2 2 8 2 4" xfId="49105" xr:uid="{00000000-0005-0000-0000-0000E2BF0000}"/>
    <cellStyle name="v_BOQ SOFT -NSL S1 2 2 2 8 2 5" xfId="49106" xr:uid="{00000000-0005-0000-0000-0000E3BF0000}"/>
    <cellStyle name="v_BOQ SOFT -NSL S1 2 2 2 8 2 6" xfId="49107" xr:uid="{00000000-0005-0000-0000-0000E4BF0000}"/>
    <cellStyle name="v_BOQ SOFT -NSL S1 2 2 2 8 3" xfId="49108" xr:uid="{00000000-0005-0000-0000-0000E5BF0000}"/>
    <cellStyle name="v_BOQ SOFT -NSL S1 2 2 2 8 3 2" xfId="49109" xr:uid="{00000000-0005-0000-0000-0000E6BF0000}"/>
    <cellStyle name="v_BOQ SOFT -NSL S1 2 2 2 8 3 3" xfId="49110" xr:uid="{00000000-0005-0000-0000-0000E7BF0000}"/>
    <cellStyle name="v_BOQ SOFT -NSL S1 2 2 2 8 3 4" xfId="49111" xr:uid="{00000000-0005-0000-0000-0000E8BF0000}"/>
    <cellStyle name="v_BOQ SOFT -NSL S1 2 2 2 8 3 5" xfId="49112" xr:uid="{00000000-0005-0000-0000-0000E9BF0000}"/>
    <cellStyle name="v_BOQ SOFT -NSL S1 2 2 2 8 3 6" xfId="49113" xr:uid="{00000000-0005-0000-0000-0000EABF0000}"/>
    <cellStyle name="v_BOQ SOFT -NSL S1 2 2 2 8 4" xfId="49114" xr:uid="{00000000-0005-0000-0000-0000EBBF0000}"/>
    <cellStyle name="v_BOQ SOFT -NSL S1 2 2 2 8 4 2" xfId="49115" xr:uid="{00000000-0005-0000-0000-0000ECBF0000}"/>
    <cellStyle name="v_BOQ SOFT -NSL S1 2 2 2 8 5" xfId="49116" xr:uid="{00000000-0005-0000-0000-0000EDBF0000}"/>
    <cellStyle name="v_BOQ SOFT -NSL S1 2 2 2 8 6" xfId="49117" xr:uid="{00000000-0005-0000-0000-0000EEBF0000}"/>
    <cellStyle name="v_BOQ SOFT -NSL S1 2 2 2 8 7" xfId="49118" xr:uid="{00000000-0005-0000-0000-0000EFBF0000}"/>
    <cellStyle name="v_BOQ SOFT -NSL S1 2 2 2 8 8" xfId="49119" xr:uid="{00000000-0005-0000-0000-0000F0BF0000}"/>
    <cellStyle name="v_BOQ SOFT -NSL S1 2 2 2 9" xfId="49120" xr:uid="{00000000-0005-0000-0000-0000F1BF0000}"/>
    <cellStyle name="v_BOQ SOFT -NSL S1 2 2 2 9 2" xfId="49121" xr:uid="{00000000-0005-0000-0000-0000F2BF0000}"/>
    <cellStyle name="v_BOQ SOFT -NSL S1 2 2 2 9 2 2" xfId="49122" xr:uid="{00000000-0005-0000-0000-0000F3BF0000}"/>
    <cellStyle name="v_BOQ SOFT -NSL S1 2 2 2 9 2 3" xfId="49123" xr:uid="{00000000-0005-0000-0000-0000F4BF0000}"/>
    <cellStyle name="v_BOQ SOFT -NSL S1 2 2 2 9 2 4" xfId="49124" xr:uid="{00000000-0005-0000-0000-0000F5BF0000}"/>
    <cellStyle name="v_BOQ SOFT -NSL S1 2 2 2 9 2 5" xfId="49125" xr:uid="{00000000-0005-0000-0000-0000F6BF0000}"/>
    <cellStyle name="v_BOQ SOFT -NSL S1 2 2 2 9 2 6" xfId="49126" xr:uid="{00000000-0005-0000-0000-0000F7BF0000}"/>
    <cellStyle name="v_BOQ SOFT -NSL S1 2 2 2 9 3" xfId="49127" xr:uid="{00000000-0005-0000-0000-0000F8BF0000}"/>
    <cellStyle name="v_BOQ SOFT -NSL S1 2 2 2 9 3 2" xfId="49128" xr:uid="{00000000-0005-0000-0000-0000F9BF0000}"/>
    <cellStyle name="v_BOQ SOFT -NSL S1 2 2 2 9 3 3" xfId="49129" xr:uid="{00000000-0005-0000-0000-0000FABF0000}"/>
    <cellStyle name="v_BOQ SOFT -NSL S1 2 2 2 9 3 4" xfId="49130" xr:uid="{00000000-0005-0000-0000-0000FBBF0000}"/>
    <cellStyle name="v_BOQ SOFT -NSL S1 2 2 2 9 3 5" xfId="49131" xr:uid="{00000000-0005-0000-0000-0000FCBF0000}"/>
    <cellStyle name="v_BOQ SOFT -NSL S1 2 2 2 9 3 6" xfId="49132" xr:uid="{00000000-0005-0000-0000-0000FDBF0000}"/>
    <cellStyle name="v_BOQ SOFT -NSL S1 2 2 2 9 4" xfId="49133" xr:uid="{00000000-0005-0000-0000-0000FEBF0000}"/>
    <cellStyle name="v_BOQ SOFT -NSL S1 2 2 2 9 5" xfId="49134" xr:uid="{00000000-0005-0000-0000-0000FFBF0000}"/>
    <cellStyle name="v_BOQ SOFT -NSL S1 2 2 2 9 6" xfId="49135" xr:uid="{00000000-0005-0000-0000-000000C00000}"/>
    <cellStyle name="v_BOQ SOFT -NSL S1 2 2 2 9 7" xfId="49136" xr:uid="{00000000-0005-0000-0000-000001C00000}"/>
    <cellStyle name="v_BOQ SOFT -NSL S1 2 2 2 9 8" xfId="49137" xr:uid="{00000000-0005-0000-0000-000002C00000}"/>
    <cellStyle name="v_BOQ SOFT -NSL S1 2 2 3" xfId="49138" xr:uid="{00000000-0005-0000-0000-000003C00000}"/>
    <cellStyle name="v_BOQ SOFT -NSL S1 2 2 3 2" xfId="49139" xr:uid="{00000000-0005-0000-0000-000004C00000}"/>
    <cellStyle name="v_BOQ SOFT -NSL S1 2 2 3 2 2" xfId="49140" xr:uid="{00000000-0005-0000-0000-000005C00000}"/>
    <cellStyle name="v_BOQ SOFT -NSL S1 2 2 3 2 2 2" xfId="49141" xr:uid="{00000000-0005-0000-0000-000006C00000}"/>
    <cellStyle name="v_BOQ SOFT -NSL S1 2 2 3 2 2 2 2" xfId="49142" xr:uid="{00000000-0005-0000-0000-000007C00000}"/>
    <cellStyle name="v_BOQ SOFT -NSL S1 2 2 3 2 2 2 3" xfId="49143" xr:uid="{00000000-0005-0000-0000-000008C00000}"/>
    <cellStyle name="v_BOQ SOFT -NSL S1 2 2 3 2 2 3" xfId="49144" xr:uid="{00000000-0005-0000-0000-000009C00000}"/>
    <cellStyle name="v_BOQ SOFT -NSL S1 2 2 3 2 2 3 2" xfId="49145" xr:uid="{00000000-0005-0000-0000-00000AC00000}"/>
    <cellStyle name="v_BOQ SOFT -NSL S1 2 2 3 2 2 4" xfId="49146" xr:uid="{00000000-0005-0000-0000-00000BC00000}"/>
    <cellStyle name="v_BOQ SOFT -NSL S1 2 2 3 2 2 4 2" xfId="49147" xr:uid="{00000000-0005-0000-0000-00000CC00000}"/>
    <cellStyle name="v_BOQ SOFT -NSL S1 2 2 3 2 2 4 3" xfId="49148" xr:uid="{00000000-0005-0000-0000-00000DC00000}"/>
    <cellStyle name="v_BOQ SOFT -NSL S1 2 2 3 2 2 4 4" xfId="49149" xr:uid="{00000000-0005-0000-0000-00000EC00000}"/>
    <cellStyle name="v_BOQ SOFT -NSL S1 2 2 3 2 2 5" xfId="49150" xr:uid="{00000000-0005-0000-0000-00000FC00000}"/>
    <cellStyle name="v_BOQ SOFT -NSL S1 2 2 3 2 2 5 2" xfId="49151" xr:uid="{00000000-0005-0000-0000-000010C00000}"/>
    <cellStyle name="v_BOQ SOFT -NSL S1 2 2 3 2 2 5 3" xfId="49152" xr:uid="{00000000-0005-0000-0000-000011C00000}"/>
    <cellStyle name="v_BOQ SOFT -NSL S1 2 2 3 2 2 5 4" xfId="49153" xr:uid="{00000000-0005-0000-0000-000012C00000}"/>
    <cellStyle name="v_BOQ SOFT -NSL S1 2 2 3 2 2 6" xfId="49154" xr:uid="{00000000-0005-0000-0000-000013C00000}"/>
    <cellStyle name="v_BOQ SOFT -NSL S1 2 2 3 2 2 7" xfId="49155" xr:uid="{00000000-0005-0000-0000-000014C00000}"/>
    <cellStyle name="v_BOQ SOFT -NSL S1 2 2 3 2 3" xfId="49156" xr:uid="{00000000-0005-0000-0000-000015C00000}"/>
    <cellStyle name="v_BOQ SOFT -NSL S1 2 2 3 2 3 2" xfId="49157" xr:uid="{00000000-0005-0000-0000-000016C00000}"/>
    <cellStyle name="v_BOQ SOFT -NSL S1 2 2 3 2 3 2 2" xfId="49158" xr:uid="{00000000-0005-0000-0000-000017C00000}"/>
    <cellStyle name="v_BOQ SOFT -NSL S1 2 2 3 2 3 2 3" xfId="49159" xr:uid="{00000000-0005-0000-0000-000018C00000}"/>
    <cellStyle name="v_BOQ SOFT -NSL S1 2 2 3 2 3 2 4" xfId="49160" xr:uid="{00000000-0005-0000-0000-000019C00000}"/>
    <cellStyle name="v_BOQ SOFT -NSL S1 2 2 3 2 3 2 5" xfId="49161" xr:uid="{00000000-0005-0000-0000-00001AC00000}"/>
    <cellStyle name="v_BOQ SOFT -NSL S1 2 2 3 2 3 3" xfId="49162" xr:uid="{00000000-0005-0000-0000-00001BC00000}"/>
    <cellStyle name="v_BOQ SOFT -NSL S1 2 2 3 2 3 3 2" xfId="49163" xr:uid="{00000000-0005-0000-0000-00001CC00000}"/>
    <cellStyle name="v_BOQ SOFT -NSL S1 2 2 3 2 3 3 3" xfId="49164" xr:uid="{00000000-0005-0000-0000-00001DC00000}"/>
    <cellStyle name="v_BOQ SOFT -NSL S1 2 2 3 2 3 3 4" xfId="49165" xr:uid="{00000000-0005-0000-0000-00001EC00000}"/>
    <cellStyle name="v_BOQ SOFT -NSL S1 2 2 3 2 3 3 5" xfId="49166" xr:uid="{00000000-0005-0000-0000-00001FC00000}"/>
    <cellStyle name="v_BOQ SOFT -NSL S1 2 2 3 2 3 4" xfId="49167" xr:uid="{00000000-0005-0000-0000-000020C00000}"/>
    <cellStyle name="v_BOQ SOFT -NSL S1 2 2 3 2 3 5" xfId="49168" xr:uid="{00000000-0005-0000-0000-000021C00000}"/>
    <cellStyle name="v_BOQ SOFT -NSL S1 2 2 3 2 3 6" xfId="49169" xr:uid="{00000000-0005-0000-0000-000022C00000}"/>
    <cellStyle name="v_BOQ SOFT -NSL S1 2 2 3 2 3 7" xfId="49170" xr:uid="{00000000-0005-0000-0000-000023C00000}"/>
    <cellStyle name="v_BOQ SOFT -NSL S1 2 2 3 2 3 8" xfId="49171" xr:uid="{00000000-0005-0000-0000-000024C00000}"/>
    <cellStyle name="v_BOQ SOFT -NSL S1 2 2 3 2 4" xfId="49172" xr:uid="{00000000-0005-0000-0000-000025C00000}"/>
    <cellStyle name="v_BOQ SOFT -NSL S1 2 2 3 2 4 2" xfId="49173" xr:uid="{00000000-0005-0000-0000-000026C00000}"/>
    <cellStyle name="v_BOQ SOFT -NSL S1 2 2 3 2 5" xfId="49174" xr:uid="{00000000-0005-0000-0000-000027C00000}"/>
    <cellStyle name="v_BOQ SOFT -NSL S1 2 2 3 2 5 2" xfId="49175" xr:uid="{00000000-0005-0000-0000-000028C00000}"/>
    <cellStyle name="v_BOQ SOFT -NSL S1 2 2 3 2 5 3" xfId="49176" xr:uid="{00000000-0005-0000-0000-000029C00000}"/>
    <cellStyle name="v_BOQ SOFT -NSL S1 2 2 3 2 5 4" xfId="49177" xr:uid="{00000000-0005-0000-0000-00002AC00000}"/>
    <cellStyle name="v_BOQ SOFT -NSL S1 2 2 3 2 6" xfId="49178" xr:uid="{00000000-0005-0000-0000-00002BC00000}"/>
    <cellStyle name="v_BOQ SOFT -NSL S1 2 2 3 3" xfId="49179" xr:uid="{00000000-0005-0000-0000-00002CC00000}"/>
    <cellStyle name="v_BOQ SOFT -NSL S1 2 2 3 3 2" xfId="49180" xr:uid="{00000000-0005-0000-0000-00002DC00000}"/>
    <cellStyle name="v_BOQ SOFT -NSL S1 2 2 3 3 2 2" xfId="49181" xr:uid="{00000000-0005-0000-0000-00002EC00000}"/>
    <cellStyle name="v_BOQ SOFT -NSL S1 2 2 3 3 2 3" xfId="49182" xr:uid="{00000000-0005-0000-0000-00002FC00000}"/>
    <cellStyle name="v_BOQ SOFT -NSL S1 2 2 3 3 3" xfId="49183" xr:uid="{00000000-0005-0000-0000-000030C00000}"/>
    <cellStyle name="v_BOQ SOFT -NSL S1 2 2 3 3 3 2" xfId="49184" xr:uid="{00000000-0005-0000-0000-000031C00000}"/>
    <cellStyle name="v_BOQ SOFT -NSL S1 2 2 3 3 4" xfId="49185" xr:uid="{00000000-0005-0000-0000-000032C00000}"/>
    <cellStyle name="v_BOQ SOFT -NSL S1 2 2 3 3 4 2" xfId="49186" xr:uid="{00000000-0005-0000-0000-000033C00000}"/>
    <cellStyle name="v_BOQ SOFT -NSL S1 2 2 3 3 4 3" xfId="49187" xr:uid="{00000000-0005-0000-0000-000034C00000}"/>
    <cellStyle name="v_BOQ SOFT -NSL S1 2 2 3 3 4 4" xfId="49188" xr:uid="{00000000-0005-0000-0000-000035C00000}"/>
    <cellStyle name="v_BOQ SOFT -NSL S1 2 2 3 3 5" xfId="49189" xr:uid="{00000000-0005-0000-0000-000036C00000}"/>
    <cellStyle name="v_BOQ SOFT -NSL S1 2 2 3 3 5 2" xfId="49190" xr:uid="{00000000-0005-0000-0000-000037C00000}"/>
    <cellStyle name="v_BOQ SOFT -NSL S1 2 2 3 3 6" xfId="49191" xr:uid="{00000000-0005-0000-0000-000038C00000}"/>
    <cellStyle name="v_BOQ SOFT -NSL S1 2 2 3 3 7" xfId="49192" xr:uid="{00000000-0005-0000-0000-000039C00000}"/>
    <cellStyle name="v_BOQ SOFT -NSL S1 2 2 3 3 8" xfId="49193" xr:uid="{00000000-0005-0000-0000-00003AC00000}"/>
    <cellStyle name="v_BOQ SOFT -NSL S1 2 2 3 4" xfId="49194" xr:uid="{00000000-0005-0000-0000-00003BC00000}"/>
    <cellStyle name="v_BOQ SOFT -NSL S1 2 2 3 4 2" xfId="49195" xr:uid="{00000000-0005-0000-0000-00003CC00000}"/>
    <cellStyle name="v_BOQ SOFT -NSL S1 2 2 3 4 2 2" xfId="49196" xr:uid="{00000000-0005-0000-0000-00003DC00000}"/>
    <cellStyle name="v_BOQ SOFT -NSL S1 2 2 3 4 3" xfId="49197" xr:uid="{00000000-0005-0000-0000-00003EC00000}"/>
    <cellStyle name="v_BOQ SOFT -NSL S1 2 2 3 4 3 2" xfId="49198" xr:uid="{00000000-0005-0000-0000-00003FC00000}"/>
    <cellStyle name="v_BOQ SOFT -NSL S1 2 2 3 4 3 3" xfId="49199" xr:uid="{00000000-0005-0000-0000-000040C00000}"/>
    <cellStyle name="v_BOQ SOFT -NSL S1 2 2 3 4 3 4" xfId="49200" xr:uid="{00000000-0005-0000-0000-000041C00000}"/>
    <cellStyle name="v_BOQ SOFT -NSL S1 2 2 3 4 4" xfId="49201" xr:uid="{00000000-0005-0000-0000-000042C00000}"/>
    <cellStyle name="v_BOQ SOFT -NSL S1 2 2 3 4 5" xfId="49202" xr:uid="{00000000-0005-0000-0000-000043C00000}"/>
    <cellStyle name="v_BOQ SOFT -NSL S1 2 2 3 4 6" xfId="49203" xr:uid="{00000000-0005-0000-0000-000044C00000}"/>
    <cellStyle name="v_BOQ SOFT -NSL S1 2 2 3 5" xfId="49204" xr:uid="{00000000-0005-0000-0000-000045C00000}"/>
    <cellStyle name="v_BOQ SOFT -NSL S1 2 2 3 5 2" xfId="49205" xr:uid="{00000000-0005-0000-0000-000046C00000}"/>
    <cellStyle name="v_BOQ SOFT -NSL S1 2 2 3 6" xfId="49206" xr:uid="{00000000-0005-0000-0000-000047C00000}"/>
    <cellStyle name="v_BOQ SOFT -NSL S1 2 2 3 7" xfId="49207" xr:uid="{00000000-0005-0000-0000-000048C00000}"/>
    <cellStyle name="v_BOQ SOFT -NSL S1 2 2 4" xfId="49208" xr:uid="{00000000-0005-0000-0000-000049C00000}"/>
    <cellStyle name="v_BOQ SOFT -NSL S1 2 2 4 2" xfId="49209" xr:uid="{00000000-0005-0000-0000-00004AC00000}"/>
    <cellStyle name="v_BOQ SOFT -NSL S1 2 2 4 2 2" xfId="49210" xr:uid="{00000000-0005-0000-0000-00004BC00000}"/>
    <cellStyle name="v_BOQ SOFT -NSL S1 2 2 4 2 2 2" xfId="49211" xr:uid="{00000000-0005-0000-0000-00004CC00000}"/>
    <cellStyle name="v_BOQ SOFT -NSL S1 2 2 4 2 2 2 2" xfId="49212" xr:uid="{00000000-0005-0000-0000-00004DC00000}"/>
    <cellStyle name="v_BOQ SOFT -NSL S1 2 2 4 2 2 2 3" xfId="49213" xr:uid="{00000000-0005-0000-0000-00004EC00000}"/>
    <cellStyle name="v_BOQ SOFT -NSL S1 2 2 4 2 2 2 4" xfId="49214" xr:uid="{00000000-0005-0000-0000-00004FC00000}"/>
    <cellStyle name="v_BOQ SOFT -NSL S1 2 2 4 2 2 2 5" xfId="49215" xr:uid="{00000000-0005-0000-0000-000050C00000}"/>
    <cellStyle name="v_BOQ SOFT -NSL S1 2 2 4 2 2 3" xfId="49216" xr:uid="{00000000-0005-0000-0000-000051C00000}"/>
    <cellStyle name="v_BOQ SOFT -NSL S1 2 2 4 2 2 4" xfId="49217" xr:uid="{00000000-0005-0000-0000-000052C00000}"/>
    <cellStyle name="v_BOQ SOFT -NSL S1 2 2 4 2 2 5" xfId="49218" xr:uid="{00000000-0005-0000-0000-000053C00000}"/>
    <cellStyle name="v_BOQ SOFT -NSL S1 2 2 4 2 2 6" xfId="49219" xr:uid="{00000000-0005-0000-0000-000054C00000}"/>
    <cellStyle name="v_BOQ SOFT -NSL S1 2 2 4 2 3" xfId="49220" xr:uid="{00000000-0005-0000-0000-000055C00000}"/>
    <cellStyle name="v_BOQ SOFT -NSL S1 2 2 4 2 3 2" xfId="49221" xr:uid="{00000000-0005-0000-0000-000056C00000}"/>
    <cellStyle name="v_BOQ SOFT -NSL S1 2 2 4 2 3 3" xfId="49222" xr:uid="{00000000-0005-0000-0000-000057C00000}"/>
    <cellStyle name="v_BOQ SOFT -NSL S1 2 2 4 2 3 4" xfId="49223" xr:uid="{00000000-0005-0000-0000-000058C00000}"/>
    <cellStyle name="v_BOQ SOFT -NSL S1 2 2 4 2 3 5" xfId="49224" xr:uid="{00000000-0005-0000-0000-000059C00000}"/>
    <cellStyle name="v_BOQ SOFT -NSL S1 2 2 4 2 4" xfId="49225" xr:uid="{00000000-0005-0000-0000-00005AC00000}"/>
    <cellStyle name="v_BOQ SOFT -NSL S1 2 2 4 2 5" xfId="49226" xr:uid="{00000000-0005-0000-0000-00005BC00000}"/>
    <cellStyle name="v_BOQ SOFT -NSL S1 2 2 4 2 6" xfId="49227" xr:uid="{00000000-0005-0000-0000-00005CC00000}"/>
    <cellStyle name="v_BOQ SOFT -NSL S1 2 2 4 2 7" xfId="49228" xr:uid="{00000000-0005-0000-0000-00005DC00000}"/>
    <cellStyle name="v_BOQ SOFT -NSL S1 2 2 4 2 8" xfId="49229" xr:uid="{00000000-0005-0000-0000-00005EC00000}"/>
    <cellStyle name="v_BOQ SOFT -NSL S1 2 2 4 3" xfId="49230" xr:uid="{00000000-0005-0000-0000-00005FC00000}"/>
    <cellStyle name="v_BOQ SOFT -NSL S1 2 2 4 3 2" xfId="49231" xr:uid="{00000000-0005-0000-0000-000060C00000}"/>
    <cellStyle name="v_BOQ SOFT -NSL S1 2 2 4 3 2 2" xfId="49232" xr:uid="{00000000-0005-0000-0000-000061C00000}"/>
    <cellStyle name="v_BOQ SOFT -NSL S1 2 2 4 3 2 3" xfId="49233" xr:uid="{00000000-0005-0000-0000-000062C00000}"/>
    <cellStyle name="v_BOQ SOFT -NSL S1 2 2 4 3 2 4" xfId="49234" xr:uid="{00000000-0005-0000-0000-000063C00000}"/>
    <cellStyle name="v_BOQ SOFT -NSL S1 2 2 4 3 3" xfId="49235" xr:uid="{00000000-0005-0000-0000-000064C00000}"/>
    <cellStyle name="v_BOQ SOFT -NSL S1 2 2 4 3 4" xfId="49236" xr:uid="{00000000-0005-0000-0000-000065C00000}"/>
    <cellStyle name="v_BOQ SOFT -NSL S1 2 2 4 3 5" xfId="49237" xr:uid="{00000000-0005-0000-0000-000066C00000}"/>
    <cellStyle name="v_BOQ SOFT -NSL S1 2 2 4 3 6" xfId="49238" xr:uid="{00000000-0005-0000-0000-000067C00000}"/>
    <cellStyle name="v_BOQ SOFT -NSL S1 2 2 4 4" xfId="49239" xr:uid="{00000000-0005-0000-0000-000068C00000}"/>
    <cellStyle name="v_BOQ SOFT -NSL S1 2 2 4 4 2" xfId="49240" xr:uid="{00000000-0005-0000-0000-000069C00000}"/>
    <cellStyle name="v_BOQ SOFT -NSL S1 2 2 4 4 3" xfId="49241" xr:uid="{00000000-0005-0000-0000-00006AC00000}"/>
    <cellStyle name="v_BOQ SOFT -NSL S1 2 2 4 5" xfId="49242" xr:uid="{00000000-0005-0000-0000-00006BC00000}"/>
    <cellStyle name="v_BOQ SOFT -NSL S1 2 2 4 5 2" xfId="49243" xr:uid="{00000000-0005-0000-0000-00006CC00000}"/>
    <cellStyle name="v_BOQ SOFT -NSL S1 2 2 4 6" xfId="49244" xr:uid="{00000000-0005-0000-0000-00006DC00000}"/>
    <cellStyle name="v_BOQ SOFT -NSL S1 2 2 4 7" xfId="49245" xr:uid="{00000000-0005-0000-0000-00006EC00000}"/>
    <cellStyle name="v_BOQ SOFT -NSL S1 2 2 4 8" xfId="49246" xr:uid="{00000000-0005-0000-0000-00006FC00000}"/>
    <cellStyle name="v_BOQ SOFT -NSL S1 2 2 5" xfId="49247" xr:uid="{00000000-0005-0000-0000-000070C00000}"/>
    <cellStyle name="v_BOQ SOFT -NSL S1 2 2 5 2" xfId="49248" xr:uid="{00000000-0005-0000-0000-000071C00000}"/>
    <cellStyle name="v_BOQ SOFT -NSL S1 2 2 5 2 2" xfId="49249" xr:uid="{00000000-0005-0000-0000-000072C00000}"/>
    <cellStyle name="v_BOQ SOFT -NSL S1 2 2 5 2 2 2" xfId="49250" xr:uid="{00000000-0005-0000-0000-000073C00000}"/>
    <cellStyle name="v_BOQ SOFT -NSL S1 2 2 5 2 3" xfId="49251" xr:uid="{00000000-0005-0000-0000-000074C00000}"/>
    <cellStyle name="v_BOQ SOFT -NSL S1 2 2 5 2 3 2" xfId="49252" xr:uid="{00000000-0005-0000-0000-000075C00000}"/>
    <cellStyle name="v_BOQ SOFT -NSL S1 2 2 5 2 3 3" xfId="49253" xr:uid="{00000000-0005-0000-0000-000076C00000}"/>
    <cellStyle name="v_BOQ SOFT -NSL S1 2 2 5 2 3 4" xfId="49254" xr:uid="{00000000-0005-0000-0000-000077C00000}"/>
    <cellStyle name="v_BOQ SOFT -NSL S1 2 2 5 2 4" xfId="49255" xr:uid="{00000000-0005-0000-0000-000078C00000}"/>
    <cellStyle name="v_BOQ SOFT -NSL S1 2 2 5 2 5" xfId="49256" xr:uid="{00000000-0005-0000-0000-000079C00000}"/>
    <cellStyle name="v_BOQ SOFT -NSL S1 2 2 5 2 6" xfId="49257" xr:uid="{00000000-0005-0000-0000-00007AC00000}"/>
    <cellStyle name="v_BOQ SOFT -NSL S1 2 2 5 3" xfId="49258" xr:uid="{00000000-0005-0000-0000-00007BC00000}"/>
    <cellStyle name="v_BOQ SOFT -NSL S1 2 2 5 3 2" xfId="49259" xr:uid="{00000000-0005-0000-0000-00007CC00000}"/>
    <cellStyle name="v_BOQ SOFT -NSL S1 2 2 5 3 2 2" xfId="49260" xr:uid="{00000000-0005-0000-0000-00007DC00000}"/>
    <cellStyle name="v_BOQ SOFT -NSL S1 2 2 5 3 3" xfId="49261" xr:uid="{00000000-0005-0000-0000-00007EC00000}"/>
    <cellStyle name="v_BOQ SOFT -NSL S1 2 2 5 3 3 2" xfId="49262" xr:uid="{00000000-0005-0000-0000-00007FC00000}"/>
    <cellStyle name="v_BOQ SOFT -NSL S1 2 2 5 3 3 3" xfId="49263" xr:uid="{00000000-0005-0000-0000-000080C00000}"/>
    <cellStyle name="v_BOQ SOFT -NSL S1 2 2 5 3 3 4" xfId="49264" xr:uid="{00000000-0005-0000-0000-000081C00000}"/>
    <cellStyle name="v_BOQ SOFT -NSL S1 2 2 5 3 4" xfId="49265" xr:uid="{00000000-0005-0000-0000-000082C00000}"/>
    <cellStyle name="v_BOQ SOFT -NSL S1 2 2 5 3 5" xfId="49266" xr:uid="{00000000-0005-0000-0000-000083C00000}"/>
    <cellStyle name="v_BOQ SOFT -NSL S1 2 2 5 3 6" xfId="49267" xr:uid="{00000000-0005-0000-0000-000084C00000}"/>
    <cellStyle name="v_BOQ SOFT -NSL S1 2 2 5 4" xfId="49268" xr:uid="{00000000-0005-0000-0000-000085C00000}"/>
    <cellStyle name="v_BOQ SOFT -NSL S1 2 2 5 4 2" xfId="49269" xr:uid="{00000000-0005-0000-0000-000086C00000}"/>
    <cellStyle name="v_BOQ SOFT -NSL S1 2 2 5 5" xfId="49270" xr:uid="{00000000-0005-0000-0000-000087C00000}"/>
    <cellStyle name="v_BOQ SOFT -NSL S1 2 2 5 5 2" xfId="49271" xr:uid="{00000000-0005-0000-0000-000088C00000}"/>
    <cellStyle name="v_BOQ SOFT -NSL S1 2 2 5 5 3" xfId="49272" xr:uid="{00000000-0005-0000-0000-000089C00000}"/>
    <cellStyle name="v_BOQ SOFT -NSL S1 2 2 5 5 4" xfId="49273" xr:uid="{00000000-0005-0000-0000-00008AC00000}"/>
    <cellStyle name="v_BOQ SOFT -NSL S1 2 2 5 6" xfId="49274" xr:uid="{00000000-0005-0000-0000-00008BC00000}"/>
    <cellStyle name="v_BOQ SOFT -NSL S1 2 2 5 7" xfId="49275" xr:uid="{00000000-0005-0000-0000-00008CC00000}"/>
    <cellStyle name="v_BOQ SOFT -NSL S1 2 2 5 8" xfId="49276" xr:uid="{00000000-0005-0000-0000-00008DC00000}"/>
    <cellStyle name="v_BOQ SOFT -NSL S1 2 2 6" xfId="49277" xr:uid="{00000000-0005-0000-0000-00008EC00000}"/>
    <cellStyle name="v_BOQ SOFT -NSL S1 2 2 6 2" xfId="49278" xr:uid="{00000000-0005-0000-0000-00008FC00000}"/>
    <cellStyle name="v_BOQ SOFT -NSL S1 2 2 6 2 2" xfId="49279" xr:uid="{00000000-0005-0000-0000-000090C00000}"/>
    <cellStyle name="v_BOQ SOFT -NSL S1 2 2 6 2 2 2" xfId="49280" xr:uid="{00000000-0005-0000-0000-000091C00000}"/>
    <cellStyle name="v_BOQ SOFT -NSL S1 2 2 6 2 2 3" xfId="49281" xr:uid="{00000000-0005-0000-0000-000092C00000}"/>
    <cellStyle name="v_BOQ SOFT -NSL S1 2 2 6 2 2 4" xfId="49282" xr:uid="{00000000-0005-0000-0000-000093C00000}"/>
    <cellStyle name="v_BOQ SOFT -NSL S1 2 2 6 2 3" xfId="49283" xr:uid="{00000000-0005-0000-0000-000094C00000}"/>
    <cellStyle name="v_BOQ SOFT -NSL S1 2 2 6 2 4" xfId="49284" xr:uid="{00000000-0005-0000-0000-000095C00000}"/>
    <cellStyle name="v_BOQ SOFT -NSL S1 2 2 6 2 5" xfId="49285" xr:uid="{00000000-0005-0000-0000-000096C00000}"/>
    <cellStyle name="v_BOQ SOFT -NSL S1 2 2 6 2 6" xfId="49286" xr:uid="{00000000-0005-0000-0000-000097C00000}"/>
    <cellStyle name="v_BOQ SOFT -NSL S1 2 2 6 3" xfId="49287" xr:uid="{00000000-0005-0000-0000-000098C00000}"/>
    <cellStyle name="v_BOQ SOFT -NSL S1 2 2 6 3 2" xfId="49288" xr:uid="{00000000-0005-0000-0000-000099C00000}"/>
    <cellStyle name="v_BOQ SOFT -NSL S1 2 2 6 3 2 2" xfId="49289" xr:uid="{00000000-0005-0000-0000-00009AC00000}"/>
    <cellStyle name="v_BOQ SOFT -NSL S1 2 2 6 3 2 3" xfId="49290" xr:uid="{00000000-0005-0000-0000-00009BC00000}"/>
    <cellStyle name="v_BOQ SOFT -NSL S1 2 2 6 3 2 4" xfId="49291" xr:uid="{00000000-0005-0000-0000-00009CC00000}"/>
    <cellStyle name="v_BOQ SOFT -NSL S1 2 2 6 3 3" xfId="49292" xr:uid="{00000000-0005-0000-0000-00009DC00000}"/>
    <cellStyle name="v_BOQ SOFT -NSL S1 2 2 6 3 4" xfId="49293" xr:uid="{00000000-0005-0000-0000-00009EC00000}"/>
    <cellStyle name="v_BOQ SOFT -NSL S1 2 2 6 3 5" xfId="49294" xr:uid="{00000000-0005-0000-0000-00009FC00000}"/>
    <cellStyle name="v_BOQ SOFT -NSL S1 2 2 6 3 6" xfId="49295" xr:uid="{00000000-0005-0000-0000-0000A0C00000}"/>
    <cellStyle name="v_BOQ SOFT -NSL S1 2 2 6 4" xfId="49296" xr:uid="{00000000-0005-0000-0000-0000A1C00000}"/>
    <cellStyle name="v_BOQ SOFT -NSL S1 2 2 6 4 2" xfId="49297" xr:uid="{00000000-0005-0000-0000-0000A2C00000}"/>
    <cellStyle name="v_BOQ SOFT -NSL S1 2 2 6 5" xfId="49298" xr:uid="{00000000-0005-0000-0000-0000A3C00000}"/>
    <cellStyle name="v_BOQ SOFT -NSL S1 2 2 6 5 2" xfId="49299" xr:uid="{00000000-0005-0000-0000-0000A4C00000}"/>
    <cellStyle name="v_BOQ SOFT -NSL S1 2 2 6 5 3" xfId="49300" xr:uid="{00000000-0005-0000-0000-0000A5C00000}"/>
    <cellStyle name="v_BOQ SOFT -NSL S1 2 2 6 5 4" xfId="49301" xr:uid="{00000000-0005-0000-0000-0000A6C00000}"/>
    <cellStyle name="v_BOQ SOFT -NSL S1 2 2 6 6" xfId="49302" xr:uid="{00000000-0005-0000-0000-0000A7C00000}"/>
    <cellStyle name="v_BOQ SOFT -NSL S1 2 2 6 7" xfId="49303" xr:uid="{00000000-0005-0000-0000-0000A8C00000}"/>
    <cellStyle name="v_BOQ SOFT -NSL S1 2 2 6 8" xfId="49304" xr:uid="{00000000-0005-0000-0000-0000A9C00000}"/>
    <cellStyle name="v_BOQ SOFT -NSL S1 2 2 7" xfId="49305" xr:uid="{00000000-0005-0000-0000-0000AAC00000}"/>
    <cellStyle name="v_BOQ SOFT -NSL S1 2 2 7 2" xfId="49306" xr:uid="{00000000-0005-0000-0000-0000ABC00000}"/>
    <cellStyle name="v_BOQ SOFT -NSL S1 2 2 7 2 2" xfId="49307" xr:uid="{00000000-0005-0000-0000-0000ACC00000}"/>
    <cellStyle name="v_BOQ SOFT -NSL S1 2 2 7 2 2 2" xfId="49308" xr:uid="{00000000-0005-0000-0000-0000ADC00000}"/>
    <cellStyle name="v_BOQ SOFT -NSL S1 2 2 7 2 2 3" xfId="49309" xr:uid="{00000000-0005-0000-0000-0000AEC00000}"/>
    <cellStyle name="v_BOQ SOFT -NSL S1 2 2 7 2 2 4" xfId="49310" xr:uid="{00000000-0005-0000-0000-0000AFC00000}"/>
    <cellStyle name="v_BOQ SOFT -NSL S1 2 2 7 2 3" xfId="49311" xr:uid="{00000000-0005-0000-0000-0000B0C00000}"/>
    <cellStyle name="v_BOQ SOFT -NSL S1 2 2 7 2 4" xfId="49312" xr:uid="{00000000-0005-0000-0000-0000B1C00000}"/>
    <cellStyle name="v_BOQ SOFT -NSL S1 2 2 7 2 5" xfId="49313" xr:uid="{00000000-0005-0000-0000-0000B2C00000}"/>
    <cellStyle name="v_BOQ SOFT -NSL S1 2 2 7 2 6" xfId="49314" xr:uid="{00000000-0005-0000-0000-0000B3C00000}"/>
    <cellStyle name="v_BOQ SOFT -NSL S1 2 2 7 3" xfId="49315" xr:uid="{00000000-0005-0000-0000-0000B4C00000}"/>
    <cellStyle name="v_BOQ SOFT -NSL S1 2 2 7 3 2" xfId="49316" xr:uid="{00000000-0005-0000-0000-0000B5C00000}"/>
    <cellStyle name="v_BOQ SOFT -NSL S1 2 2 7 3 2 2" xfId="49317" xr:uid="{00000000-0005-0000-0000-0000B6C00000}"/>
    <cellStyle name="v_BOQ SOFT -NSL S1 2 2 7 3 2 3" xfId="49318" xr:uid="{00000000-0005-0000-0000-0000B7C00000}"/>
    <cellStyle name="v_BOQ SOFT -NSL S1 2 2 7 3 2 4" xfId="49319" xr:uid="{00000000-0005-0000-0000-0000B8C00000}"/>
    <cellStyle name="v_BOQ SOFT -NSL S1 2 2 7 3 3" xfId="49320" xr:uid="{00000000-0005-0000-0000-0000B9C00000}"/>
    <cellStyle name="v_BOQ SOFT -NSL S1 2 2 7 3 4" xfId="49321" xr:uid="{00000000-0005-0000-0000-0000BAC00000}"/>
    <cellStyle name="v_BOQ SOFT -NSL S1 2 2 7 3 5" xfId="49322" xr:uid="{00000000-0005-0000-0000-0000BBC00000}"/>
    <cellStyle name="v_BOQ SOFT -NSL S1 2 2 7 3 6" xfId="49323" xr:uid="{00000000-0005-0000-0000-0000BCC00000}"/>
    <cellStyle name="v_BOQ SOFT -NSL S1 2 2 7 4" xfId="49324" xr:uid="{00000000-0005-0000-0000-0000BDC00000}"/>
    <cellStyle name="v_BOQ SOFT -NSL S1 2 2 7 4 2" xfId="49325" xr:uid="{00000000-0005-0000-0000-0000BEC00000}"/>
    <cellStyle name="v_BOQ SOFT -NSL S1 2 2 7 5" xfId="49326" xr:uid="{00000000-0005-0000-0000-0000BFC00000}"/>
    <cellStyle name="v_BOQ SOFT -NSL S1 2 2 7 5 2" xfId="49327" xr:uid="{00000000-0005-0000-0000-0000C0C00000}"/>
    <cellStyle name="v_BOQ SOFT -NSL S1 2 2 7 5 3" xfId="49328" xr:uid="{00000000-0005-0000-0000-0000C1C00000}"/>
    <cellStyle name="v_BOQ SOFT -NSL S1 2 2 7 5 4" xfId="49329" xr:uid="{00000000-0005-0000-0000-0000C2C00000}"/>
    <cellStyle name="v_BOQ SOFT -NSL S1 2 2 7 6" xfId="49330" xr:uid="{00000000-0005-0000-0000-0000C3C00000}"/>
    <cellStyle name="v_BOQ SOFT -NSL S1 2 2 7 7" xfId="49331" xr:uid="{00000000-0005-0000-0000-0000C4C00000}"/>
    <cellStyle name="v_BOQ SOFT -NSL S1 2 2 7 8" xfId="49332" xr:uid="{00000000-0005-0000-0000-0000C5C00000}"/>
    <cellStyle name="v_BOQ SOFT -NSL S1 2 2 8" xfId="49333" xr:uid="{00000000-0005-0000-0000-0000C6C00000}"/>
    <cellStyle name="v_BOQ SOFT -NSL S1 2 2 8 2" xfId="49334" xr:uid="{00000000-0005-0000-0000-0000C7C00000}"/>
    <cellStyle name="v_BOQ SOFT -NSL S1 2 2 8 2 2" xfId="49335" xr:uid="{00000000-0005-0000-0000-0000C8C00000}"/>
    <cellStyle name="v_BOQ SOFT -NSL S1 2 2 8 2 2 2" xfId="49336" xr:uid="{00000000-0005-0000-0000-0000C9C00000}"/>
    <cellStyle name="v_BOQ SOFT -NSL S1 2 2 8 2 2 3" xfId="49337" xr:uid="{00000000-0005-0000-0000-0000CAC00000}"/>
    <cellStyle name="v_BOQ SOFT -NSL S1 2 2 8 2 2 4" xfId="49338" xr:uid="{00000000-0005-0000-0000-0000CBC00000}"/>
    <cellStyle name="v_BOQ SOFT -NSL S1 2 2 8 2 3" xfId="49339" xr:uid="{00000000-0005-0000-0000-0000CCC00000}"/>
    <cellStyle name="v_BOQ SOFT -NSL S1 2 2 8 2 4" xfId="49340" xr:uid="{00000000-0005-0000-0000-0000CDC00000}"/>
    <cellStyle name="v_BOQ SOFT -NSL S1 2 2 8 2 5" xfId="49341" xr:uid="{00000000-0005-0000-0000-0000CEC00000}"/>
    <cellStyle name="v_BOQ SOFT -NSL S1 2 2 8 2 6" xfId="49342" xr:uid="{00000000-0005-0000-0000-0000CFC00000}"/>
    <cellStyle name="v_BOQ SOFT -NSL S1 2 2 8 3" xfId="49343" xr:uid="{00000000-0005-0000-0000-0000D0C00000}"/>
    <cellStyle name="v_BOQ SOFT -NSL S1 2 2 8 3 2" xfId="49344" xr:uid="{00000000-0005-0000-0000-0000D1C00000}"/>
    <cellStyle name="v_BOQ SOFT -NSL S1 2 2 8 3 2 2" xfId="49345" xr:uid="{00000000-0005-0000-0000-0000D2C00000}"/>
    <cellStyle name="v_BOQ SOFT -NSL S1 2 2 8 3 2 3" xfId="49346" xr:uid="{00000000-0005-0000-0000-0000D3C00000}"/>
    <cellStyle name="v_BOQ SOFT -NSL S1 2 2 8 3 2 4" xfId="49347" xr:uid="{00000000-0005-0000-0000-0000D4C00000}"/>
    <cellStyle name="v_BOQ SOFT -NSL S1 2 2 8 3 3" xfId="49348" xr:uid="{00000000-0005-0000-0000-0000D5C00000}"/>
    <cellStyle name="v_BOQ SOFT -NSL S1 2 2 8 3 4" xfId="49349" xr:uid="{00000000-0005-0000-0000-0000D6C00000}"/>
    <cellStyle name="v_BOQ SOFT -NSL S1 2 2 8 3 5" xfId="49350" xr:uid="{00000000-0005-0000-0000-0000D7C00000}"/>
    <cellStyle name="v_BOQ SOFT -NSL S1 2 2 8 3 6" xfId="49351" xr:uid="{00000000-0005-0000-0000-0000D8C00000}"/>
    <cellStyle name="v_BOQ SOFT -NSL S1 2 2 8 4" xfId="49352" xr:uid="{00000000-0005-0000-0000-0000D9C00000}"/>
    <cellStyle name="v_BOQ SOFT -NSL S1 2 2 8 4 2" xfId="49353" xr:uid="{00000000-0005-0000-0000-0000DAC00000}"/>
    <cellStyle name="v_BOQ SOFT -NSL S1 2 2 8 4 3" xfId="49354" xr:uid="{00000000-0005-0000-0000-0000DBC00000}"/>
    <cellStyle name="v_BOQ SOFT -NSL S1 2 2 8 4 4" xfId="49355" xr:uid="{00000000-0005-0000-0000-0000DCC00000}"/>
    <cellStyle name="v_BOQ SOFT -NSL S1 2 2 8 5" xfId="49356" xr:uid="{00000000-0005-0000-0000-0000DDC00000}"/>
    <cellStyle name="v_BOQ SOFT -NSL S1 2 2 8 6" xfId="49357" xr:uid="{00000000-0005-0000-0000-0000DEC00000}"/>
    <cellStyle name="v_BOQ SOFT -NSL S1 2 2 8 7" xfId="49358" xr:uid="{00000000-0005-0000-0000-0000DFC00000}"/>
    <cellStyle name="v_BOQ SOFT -NSL S1 2 2 8 8" xfId="49359" xr:uid="{00000000-0005-0000-0000-0000E0C00000}"/>
    <cellStyle name="v_BOQ SOFT -NSL S1 2 2 9" xfId="49360" xr:uid="{00000000-0005-0000-0000-0000E1C00000}"/>
    <cellStyle name="v_BOQ SOFT -NSL S1 2 3" xfId="49361" xr:uid="{00000000-0005-0000-0000-0000E2C00000}"/>
    <cellStyle name="v_BOQ SOFT -NSL S1 2 3 10" xfId="49362" xr:uid="{00000000-0005-0000-0000-0000E3C00000}"/>
    <cellStyle name="v_BOQ SOFT -NSL S1 2 3 11" xfId="49363" xr:uid="{00000000-0005-0000-0000-0000E4C00000}"/>
    <cellStyle name="v_BOQ SOFT -NSL S1 2 3 12" xfId="49364" xr:uid="{00000000-0005-0000-0000-0000E5C00000}"/>
    <cellStyle name="v_BOQ SOFT -NSL S1 2 3 2" xfId="49365" xr:uid="{00000000-0005-0000-0000-0000E6C00000}"/>
    <cellStyle name="v_BOQ SOFT -NSL S1 2 3 2 2" xfId="49366" xr:uid="{00000000-0005-0000-0000-0000E7C00000}"/>
    <cellStyle name="v_BOQ SOFT -NSL S1 2 3 2 2 2" xfId="49367" xr:uid="{00000000-0005-0000-0000-0000E8C00000}"/>
    <cellStyle name="v_BOQ SOFT -NSL S1 2 3 2 2 2 2" xfId="49368" xr:uid="{00000000-0005-0000-0000-0000E9C00000}"/>
    <cellStyle name="v_BOQ SOFT -NSL S1 2 3 2 2 2 2 2" xfId="49369" xr:uid="{00000000-0005-0000-0000-0000EAC00000}"/>
    <cellStyle name="v_BOQ SOFT -NSL S1 2 3 2 2 2 3" xfId="49370" xr:uid="{00000000-0005-0000-0000-0000EBC00000}"/>
    <cellStyle name="v_BOQ SOFT -NSL S1 2 3 2 2 2 3 2" xfId="49371" xr:uid="{00000000-0005-0000-0000-0000ECC00000}"/>
    <cellStyle name="v_BOQ SOFT -NSL S1 2 3 2 2 2 4" xfId="49372" xr:uid="{00000000-0005-0000-0000-0000EDC00000}"/>
    <cellStyle name="v_BOQ SOFT -NSL S1 2 3 2 2 2 4 2" xfId="49373" xr:uid="{00000000-0005-0000-0000-0000EEC00000}"/>
    <cellStyle name="v_BOQ SOFT -NSL S1 2 3 2 2 2 5" xfId="49374" xr:uid="{00000000-0005-0000-0000-0000EFC00000}"/>
    <cellStyle name="v_BOQ SOFT -NSL S1 2 3 2 2 2 5 2" xfId="49375" xr:uid="{00000000-0005-0000-0000-0000F0C00000}"/>
    <cellStyle name="v_BOQ SOFT -NSL S1 2 3 2 2 2 5 3" xfId="49376" xr:uid="{00000000-0005-0000-0000-0000F1C00000}"/>
    <cellStyle name="v_BOQ SOFT -NSL S1 2 3 2 2 2 5 4" xfId="49377" xr:uid="{00000000-0005-0000-0000-0000F2C00000}"/>
    <cellStyle name="v_BOQ SOFT -NSL S1 2 3 2 2 2 6" xfId="49378" xr:uid="{00000000-0005-0000-0000-0000F3C00000}"/>
    <cellStyle name="v_BOQ SOFT -NSL S1 2 3 2 2 2 7" xfId="49379" xr:uid="{00000000-0005-0000-0000-0000F4C00000}"/>
    <cellStyle name="v_BOQ SOFT -NSL S1 2 3 2 2 3" xfId="49380" xr:uid="{00000000-0005-0000-0000-0000F5C00000}"/>
    <cellStyle name="v_BOQ SOFT -NSL S1 2 3 2 2 3 2" xfId="49381" xr:uid="{00000000-0005-0000-0000-0000F6C00000}"/>
    <cellStyle name="v_BOQ SOFT -NSL S1 2 3 2 2 3 2 2" xfId="49382" xr:uid="{00000000-0005-0000-0000-0000F7C00000}"/>
    <cellStyle name="v_BOQ SOFT -NSL S1 2 3 2 2 3 2 3" xfId="49383" xr:uid="{00000000-0005-0000-0000-0000F8C00000}"/>
    <cellStyle name="v_BOQ SOFT -NSL S1 2 3 2 2 3 2 4" xfId="49384" xr:uid="{00000000-0005-0000-0000-0000F9C00000}"/>
    <cellStyle name="v_BOQ SOFT -NSL S1 2 3 2 2 3 2 5" xfId="49385" xr:uid="{00000000-0005-0000-0000-0000FAC00000}"/>
    <cellStyle name="v_BOQ SOFT -NSL S1 2 3 2 2 3 3" xfId="49386" xr:uid="{00000000-0005-0000-0000-0000FBC00000}"/>
    <cellStyle name="v_BOQ SOFT -NSL S1 2 3 2 2 3 3 2" xfId="49387" xr:uid="{00000000-0005-0000-0000-0000FCC00000}"/>
    <cellStyle name="v_BOQ SOFT -NSL S1 2 3 2 2 3 3 3" xfId="49388" xr:uid="{00000000-0005-0000-0000-0000FDC00000}"/>
    <cellStyle name="v_BOQ SOFT -NSL S1 2 3 2 2 3 3 4" xfId="49389" xr:uid="{00000000-0005-0000-0000-0000FEC00000}"/>
    <cellStyle name="v_BOQ SOFT -NSL S1 2 3 2 2 3 3 5" xfId="49390" xr:uid="{00000000-0005-0000-0000-0000FFC00000}"/>
    <cellStyle name="v_BOQ SOFT -NSL S1 2 3 2 2 3 4" xfId="49391" xr:uid="{00000000-0005-0000-0000-000000C10000}"/>
    <cellStyle name="v_BOQ SOFT -NSL S1 2 3 2 2 3 5" xfId="49392" xr:uid="{00000000-0005-0000-0000-000001C10000}"/>
    <cellStyle name="v_BOQ SOFT -NSL S1 2 3 2 2 3 6" xfId="49393" xr:uid="{00000000-0005-0000-0000-000002C10000}"/>
    <cellStyle name="v_BOQ SOFT -NSL S1 2 3 2 2 3 7" xfId="49394" xr:uid="{00000000-0005-0000-0000-000003C10000}"/>
    <cellStyle name="v_BOQ SOFT -NSL S1 2 3 2 2 3 8" xfId="49395" xr:uid="{00000000-0005-0000-0000-000004C10000}"/>
    <cellStyle name="v_BOQ SOFT -NSL S1 2 3 2 2 4" xfId="49396" xr:uid="{00000000-0005-0000-0000-000005C10000}"/>
    <cellStyle name="v_BOQ SOFT -NSL S1 2 3 2 2 4 2" xfId="49397" xr:uid="{00000000-0005-0000-0000-000006C10000}"/>
    <cellStyle name="v_BOQ SOFT -NSL S1 2 3 2 2 4 3" xfId="49398" xr:uid="{00000000-0005-0000-0000-000007C10000}"/>
    <cellStyle name="v_BOQ SOFT -NSL S1 2 3 2 2 5" xfId="49399" xr:uid="{00000000-0005-0000-0000-000008C10000}"/>
    <cellStyle name="v_BOQ SOFT -NSL S1 2 3 2 2 5 2" xfId="49400" xr:uid="{00000000-0005-0000-0000-000009C10000}"/>
    <cellStyle name="v_BOQ SOFT -NSL S1 2 3 2 2 6" xfId="49401" xr:uid="{00000000-0005-0000-0000-00000AC10000}"/>
    <cellStyle name="v_BOQ SOFT -NSL S1 2 3 2 2 6 2" xfId="49402" xr:uid="{00000000-0005-0000-0000-00000BC10000}"/>
    <cellStyle name="v_BOQ SOFT -NSL S1 2 3 2 2 7" xfId="49403" xr:uid="{00000000-0005-0000-0000-00000CC10000}"/>
    <cellStyle name="v_BOQ SOFT -NSL S1 2 3 2 2 7 2" xfId="49404" xr:uid="{00000000-0005-0000-0000-00000DC10000}"/>
    <cellStyle name="v_BOQ SOFT -NSL S1 2 3 2 2 7 3" xfId="49405" xr:uid="{00000000-0005-0000-0000-00000EC10000}"/>
    <cellStyle name="v_BOQ SOFT -NSL S1 2 3 2 2 7 4" xfId="49406" xr:uid="{00000000-0005-0000-0000-00000FC10000}"/>
    <cellStyle name="v_BOQ SOFT -NSL S1 2 3 2 2 8" xfId="49407" xr:uid="{00000000-0005-0000-0000-000010C10000}"/>
    <cellStyle name="v_BOQ SOFT -NSL S1 2 3 2 3" xfId="49408" xr:uid="{00000000-0005-0000-0000-000011C10000}"/>
    <cellStyle name="v_BOQ SOFT -NSL S1 2 3 2 3 2" xfId="49409" xr:uid="{00000000-0005-0000-0000-000012C10000}"/>
    <cellStyle name="v_BOQ SOFT -NSL S1 2 3 2 3 2 2" xfId="49410" xr:uid="{00000000-0005-0000-0000-000013C10000}"/>
    <cellStyle name="v_BOQ SOFT -NSL S1 2 3 2 3 3" xfId="49411" xr:uid="{00000000-0005-0000-0000-000014C10000}"/>
    <cellStyle name="v_BOQ SOFT -NSL S1 2 3 2 3 3 2" xfId="49412" xr:uid="{00000000-0005-0000-0000-000015C10000}"/>
    <cellStyle name="v_BOQ SOFT -NSL S1 2 3 2 3 4" xfId="49413" xr:uid="{00000000-0005-0000-0000-000016C10000}"/>
    <cellStyle name="v_BOQ SOFT -NSL S1 2 3 2 3 4 2" xfId="49414" xr:uid="{00000000-0005-0000-0000-000017C10000}"/>
    <cellStyle name="v_BOQ SOFT -NSL S1 2 3 2 3 5" xfId="49415" xr:uid="{00000000-0005-0000-0000-000018C10000}"/>
    <cellStyle name="v_BOQ SOFT -NSL S1 2 3 2 3 5 2" xfId="49416" xr:uid="{00000000-0005-0000-0000-000019C10000}"/>
    <cellStyle name="v_BOQ SOFT -NSL S1 2 3 2 3 6" xfId="49417" xr:uid="{00000000-0005-0000-0000-00001AC10000}"/>
    <cellStyle name="v_BOQ SOFT -NSL S1 2 3 2 3 7" xfId="49418" xr:uid="{00000000-0005-0000-0000-00001BC10000}"/>
    <cellStyle name="v_BOQ SOFT -NSL S1 2 3 2 3 8" xfId="49419" xr:uid="{00000000-0005-0000-0000-00001CC10000}"/>
    <cellStyle name="v_BOQ SOFT -NSL S1 2 3 2 4" xfId="49420" xr:uid="{00000000-0005-0000-0000-00001DC10000}"/>
    <cellStyle name="v_BOQ SOFT -NSL S1 2 3 2 4 2" xfId="49421" xr:uid="{00000000-0005-0000-0000-00001EC10000}"/>
    <cellStyle name="v_BOQ SOFT -NSL S1 2 3 2 4 2 2" xfId="49422" xr:uid="{00000000-0005-0000-0000-00001FC10000}"/>
    <cellStyle name="v_BOQ SOFT -NSL S1 2 3 2 4 3" xfId="49423" xr:uid="{00000000-0005-0000-0000-000020C10000}"/>
    <cellStyle name="v_BOQ SOFT -NSL S1 2 3 2 4 3 2" xfId="49424" xr:uid="{00000000-0005-0000-0000-000021C10000}"/>
    <cellStyle name="v_BOQ SOFT -NSL S1 2 3 2 4 3 3" xfId="49425" xr:uid="{00000000-0005-0000-0000-000022C10000}"/>
    <cellStyle name="v_BOQ SOFT -NSL S1 2 3 2 4 3 4" xfId="49426" xr:uid="{00000000-0005-0000-0000-000023C10000}"/>
    <cellStyle name="v_BOQ SOFT -NSL S1 2 3 2 4 4" xfId="49427" xr:uid="{00000000-0005-0000-0000-000024C10000}"/>
    <cellStyle name="v_BOQ SOFT -NSL S1 2 3 2 4 5" xfId="49428" xr:uid="{00000000-0005-0000-0000-000025C10000}"/>
    <cellStyle name="v_BOQ SOFT -NSL S1 2 3 2 4 6" xfId="49429" xr:uid="{00000000-0005-0000-0000-000026C10000}"/>
    <cellStyle name="v_BOQ SOFT -NSL S1 2 3 2 5" xfId="49430" xr:uid="{00000000-0005-0000-0000-000027C10000}"/>
    <cellStyle name="v_BOQ SOFT -NSL S1 2 3 2 5 2" xfId="49431" xr:uid="{00000000-0005-0000-0000-000028C10000}"/>
    <cellStyle name="v_BOQ SOFT -NSL S1 2 3 2 6" xfId="49432" xr:uid="{00000000-0005-0000-0000-000029C10000}"/>
    <cellStyle name="v_BOQ SOFT -NSL S1 2 3 2 6 2" xfId="49433" xr:uid="{00000000-0005-0000-0000-00002AC10000}"/>
    <cellStyle name="v_BOQ SOFT -NSL S1 2 3 2 7" xfId="49434" xr:uid="{00000000-0005-0000-0000-00002BC10000}"/>
    <cellStyle name="v_BOQ SOFT -NSL S1 2 3 2 7 2" xfId="49435" xr:uid="{00000000-0005-0000-0000-00002CC10000}"/>
    <cellStyle name="v_BOQ SOFT -NSL S1 2 3 2 8" xfId="49436" xr:uid="{00000000-0005-0000-0000-00002DC10000}"/>
    <cellStyle name="v_BOQ SOFT -NSL S1 2 3 3" xfId="49437" xr:uid="{00000000-0005-0000-0000-00002EC10000}"/>
    <cellStyle name="v_BOQ SOFT -NSL S1 2 3 3 10" xfId="49438" xr:uid="{00000000-0005-0000-0000-00002FC10000}"/>
    <cellStyle name="v_BOQ SOFT -NSL S1 2 3 3 2" xfId="49439" xr:uid="{00000000-0005-0000-0000-000030C10000}"/>
    <cellStyle name="v_BOQ SOFT -NSL S1 2 3 3 2 2" xfId="49440" xr:uid="{00000000-0005-0000-0000-000031C10000}"/>
    <cellStyle name="v_BOQ SOFT -NSL S1 2 3 3 2 2 2" xfId="49441" xr:uid="{00000000-0005-0000-0000-000032C10000}"/>
    <cellStyle name="v_BOQ SOFT -NSL S1 2 3 3 2 2 2 2" xfId="49442" xr:uid="{00000000-0005-0000-0000-000033C10000}"/>
    <cellStyle name="v_BOQ SOFT -NSL S1 2 3 3 2 2 2 3" xfId="49443" xr:uid="{00000000-0005-0000-0000-000034C10000}"/>
    <cellStyle name="v_BOQ SOFT -NSL S1 2 3 3 2 2 2 4" xfId="49444" xr:uid="{00000000-0005-0000-0000-000035C10000}"/>
    <cellStyle name="v_BOQ SOFT -NSL S1 2 3 3 2 2 2 5" xfId="49445" xr:uid="{00000000-0005-0000-0000-000036C10000}"/>
    <cellStyle name="v_BOQ SOFT -NSL S1 2 3 3 2 2 3" xfId="49446" xr:uid="{00000000-0005-0000-0000-000037C10000}"/>
    <cellStyle name="v_BOQ SOFT -NSL S1 2 3 3 2 2 4" xfId="49447" xr:uid="{00000000-0005-0000-0000-000038C10000}"/>
    <cellStyle name="v_BOQ SOFT -NSL S1 2 3 3 2 2 5" xfId="49448" xr:uid="{00000000-0005-0000-0000-000039C10000}"/>
    <cellStyle name="v_BOQ SOFT -NSL S1 2 3 3 2 2 6" xfId="49449" xr:uid="{00000000-0005-0000-0000-00003AC10000}"/>
    <cellStyle name="v_BOQ SOFT -NSL S1 2 3 3 2 3" xfId="49450" xr:uid="{00000000-0005-0000-0000-00003BC10000}"/>
    <cellStyle name="v_BOQ SOFT -NSL S1 2 3 3 2 3 2" xfId="49451" xr:uid="{00000000-0005-0000-0000-00003CC10000}"/>
    <cellStyle name="v_BOQ SOFT -NSL S1 2 3 3 2 3 3" xfId="49452" xr:uid="{00000000-0005-0000-0000-00003DC10000}"/>
    <cellStyle name="v_BOQ SOFT -NSL S1 2 3 3 2 3 4" xfId="49453" xr:uid="{00000000-0005-0000-0000-00003EC10000}"/>
    <cellStyle name="v_BOQ SOFT -NSL S1 2 3 3 2 3 5" xfId="49454" xr:uid="{00000000-0005-0000-0000-00003FC10000}"/>
    <cellStyle name="v_BOQ SOFT -NSL S1 2 3 3 2 4" xfId="49455" xr:uid="{00000000-0005-0000-0000-000040C10000}"/>
    <cellStyle name="v_BOQ SOFT -NSL S1 2 3 3 2 5" xfId="49456" xr:uid="{00000000-0005-0000-0000-000041C10000}"/>
    <cellStyle name="v_BOQ SOFT -NSL S1 2 3 3 2 6" xfId="49457" xr:uid="{00000000-0005-0000-0000-000042C10000}"/>
    <cellStyle name="v_BOQ SOFT -NSL S1 2 3 3 2 7" xfId="49458" xr:uid="{00000000-0005-0000-0000-000043C10000}"/>
    <cellStyle name="v_BOQ SOFT -NSL S1 2 3 3 2 8" xfId="49459" xr:uid="{00000000-0005-0000-0000-000044C10000}"/>
    <cellStyle name="v_BOQ SOFT -NSL S1 2 3 3 3" xfId="49460" xr:uid="{00000000-0005-0000-0000-000045C10000}"/>
    <cellStyle name="v_BOQ SOFT -NSL S1 2 3 3 3 2" xfId="49461" xr:uid="{00000000-0005-0000-0000-000046C10000}"/>
    <cellStyle name="v_BOQ SOFT -NSL S1 2 3 3 3 2 2" xfId="49462" xr:uid="{00000000-0005-0000-0000-000047C10000}"/>
    <cellStyle name="v_BOQ SOFT -NSL S1 2 3 3 3 2 3" xfId="49463" xr:uid="{00000000-0005-0000-0000-000048C10000}"/>
    <cellStyle name="v_BOQ SOFT -NSL S1 2 3 3 3 2 4" xfId="49464" xr:uid="{00000000-0005-0000-0000-000049C10000}"/>
    <cellStyle name="v_BOQ SOFT -NSL S1 2 3 3 3 3" xfId="49465" xr:uid="{00000000-0005-0000-0000-00004AC10000}"/>
    <cellStyle name="v_BOQ SOFT -NSL S1 2 3 3 3 4" xfId="49466" xr:uid="{00000000-0005-0000-0000-00004BC10000}"/>
    <cellStyle name="v_BOQ SOFT -NSL S1 2 3 3 3 5" xfId="49467" xr:uid="{00000000-0005-0000-0000-00004CC10000}"/>
    <cellStyle name="v_BOQ SOFT -NSL S1 2 3 3 3 6" xfId="49468" xr:uid="{00000000-0005-0000-0000-00004DC10000}"/>
    <cellStyle name="v_BOQ SOFT -NSL S1 2 3 3 4" xfId="49469" xr:uid="{00000000-0005-0000-0000-00004EC10000}"/>
    <cellStyle name="v_BOQ SOFT -NSL S1 2 3 3 4 2" xfId="49470" xr:uid="{00000000-0005-0000-0000-00004FC10000}"/>
    <cellStyle name="v_BOQ SOFT -NSL S1 2 3 3 4 3" xfId="49471" xr:uid="{00000000-0005-0000-0000-000050C10000}"/>
    <cellStyle name="v_BOQ SOFT -NSL S1 2 3 3 5" xfId="49472" xr:uid="{00000000-0005-0000-0000-000051C10000}"/>
    <cellStyle name="v_BOQ SOFT -NSL S1 2 3 3 5 2" xfId="49473" xr:uid="{00000000-0005-0000-0000-000052C10000}"/>
    <cellStyle name="v_BOQ SOFT -NSL S1 2 3 3 6" xfId="49474" xr:uid="{00000000-0005-0000-0000-000053C10000}"/>
    <cellStyle name="v_BOQ SOFT -NSL S1 2 3 3 7" xfId="49475" xr:uid="{00000000-0005-0000-0000-000054C10000}"/>
    <cellStyle name="v_BOQ SOFT -NSL S1 2 3 3 8" xfId="49476" xr:uid="{00000000-0005-0000-0000-000055C10000}"/>
    <cellStyle name="v_BOQ SOFT -NSL S1 2 3 3 9" xfId="49477" xr:uid="{00000000-0005-0000-0000-000056C10000}"/>
    <cellStyle name="v_BOQ SOFT -NSL S1 2 3 4" xfId="49478" xr:uid="{00000000-0005-0000-0000-000057C10000}"/>
    <cellStyle name="v_BOQ SOFT -NSL S1 2 3 4 2" xfId="49479" xr:uid="{00000000-0005-0000-0000-000058C10000}"/>
    <cellStyle name="v_BOQ SOFT -NSL S1 2 3 4 2 2" xfId="49480" xr:uid="{00000000-0005-0000-0000-000059C10000}"/>
    <cellStyle name="v_BOQ SOFT -NSL S1 2 3 4 2 2 2" xfId="49481" xr:uid="{00000000-0005-0000-0000-00005AC10000}"/>
    <cellStyle name="v_BOQ SOFT -NSL S1 2 3 4 2 3" xfId="49482" xr:uid="{00000000-0005-0000-0000-00005BC10000}"/>
    <cellStyle name="v_BOQ SOFT -NSL S1 2 3 4 2 3 2" xfId="49483" xr:uid="{00000000-0005-0000-0000-00005CC10000}"/>
    <cellStyle name="v_BOQ SOFT -NSL S1 2 3 4 2 3 3" xfId="49484" xr:uid="{00000000-0005-0000-0000-00005DC10000}"/>
    <cellStyle name="v_BOQ SOFT -NSL S1 2 3 4 2 3 4" xfId="49485" xr:uid="{00000000-0005-0000-0000-00005EC10000}"/>
    <cellStyle name="v_BOQ SOFT -NSL S1 2 3 4 2 4" xfId="49486" xr:uid="{00000000-0005-0000-0000-00005FC10000}"/>
    <cellStyle name="v_BOQ SOFT -NSL S1 2 3 4 2 5" xfId="49487" xr:uid="{00000000-0005-0000-0000-000060C10000}"/>
    <cellStyle name="v_BOQ SOFT -NSL S1 2 3 4 2 6" xfId="49488" xr:uid="{00000000-0005-0000-0000-000061C10000}"/>
    <cellStyle name="v_BOQ SOFT -NSL S1 2 3 4 3" xfId="49489" xr:uid="{00000000-0005-0000-0000-000062C10000}"/>
    <cellStyle name="v_BOQ SOFT -NSL S1 2 3 4 3 2" xfId="49490" xr:uid="{00000000-0005-0000-0000-000063C10000}"/>
    <cellStyle name="v_BOQ SOFT -NSL S1 2 3 4 3 2 2" xfId="49491" xr:uid="{00000000-0005-0000-0000-000064C10000}"/>
    <cellStyle name="v_BOQ SOFT -NSL S1 2 3 4 3 3" xfId="49492" xr:uid="{00000000-0005-0000-0000-000065C10000}"/>
    <cellStyle name="v_BOQ SOFT -NSL S1 2 3 4 3 3 2" xfId="49493" xr:uid="{00000000-0005-0000-0000-000066C10000}"/>
    <cellStyle name="v_BOQ SOFT -NSL S1 2 3 4 3 3 3" xfId="49494" xr:uid="{00000000-0005-0000-0000-000067C10000}"/>
    <cellStyle name="v_BOQ SOFT -NSL S1 2 3 4 3 3 4" xfId="49495" xr:uid="{00000000-0005-0000-0000-000068C10000}"/>
    <cellStyle name="v_BOQ SOFT -NSL S1 2 3 4 3 4" xfId="49496" xr:uid="{00000000-0005-0000-0000-000069C10000}"/>
    <cellStyle name="v_BOQ SOFT -NSL S1 2 3 4 3 5" xfId="49497" xr:uid="{00000000-0005-0000-0000-00006AC10000}"/>
    <cellStyle name="v_BOQ SOFT -NSL S1 2 3 4 3 6" xfId="49498" xr:uid="{00000000-0005-0000-0000-00006BC10000}"/>
    <cellStyle name="v_BOQ SOFT -NSL S1 2 3 4 4" xfId="49499" xr:uid="{00000000-0005-0000-0000-00006CC10000}"/>
    <cellStyle name="v_BOQ SOFT -NSL S1 2 3 4 4 2" xfId="49500" xr:uid="{00000000-0005-0000-0000-00006DC10000}"/>
    <cellStyle name="v_BOQ SOFT -NSL S1 2 3 4 5" xfId="49501" xr:uid="{00000000-0005-0000-0000-00006EC10000}"/>
    <cellStyle name="v_BOQ SOFT -NSL S1 2 3 4 5 2" xfId="49502" xr:uid="{00000000-0005-0000-0000-00006FC10000}"/>
    <cellStyle name="v_BOQ SOFT -NSL S1 2 3 4 5 3" xfId="49503" xr:uid="{00000000-0005-0000-0000-000070C10000}"/>
    <cellStyle name="v_BOQ SOFT -NSL S1 2 3 4 5 4" xfId="49504" xr:uid="{00000000-0005-0000-0000-000071C10000}"/>
    <cellStyle name="v_BOQ SOFT -NSL S1 2 3 4 6" xfId="49505" xr:uid="{00000000-0005-0000-0000-000072C10000}"/>
    <cellStyle name="v_BOQ SOFT -NSL S1 2 3 4 7" xfId="49506" xr:uid="{00000000-0005-0000-0000-000073C10000}"/>
    <cellStyle name="v_BOQ SOFT -NSL S1 2 3 4 8" xfId="49507" xr:uid="{00000000-0005-0000-0000-000074C10000}"/>
    <cellStyle name="v_BOQ SOFT -NSL S1 2 3 5" xfId="49508" xr:uid="{00000000-0005-0000-0000-000075C10000}"/>
    <cellStyle name="v_BOQ SOFT -NSL S1 2 3 5 2" xfId="49509" xr:uid="{00000000-0005-0000-0000-000076C10000}"/>
    <cellStyle name="v_BOQ SOFT -NSL S1 2 3 5 2 2" xfId="49510" xr:uid="{00000000-0005-0000-0000-000077C10000}"/>
    <cellStyle name="v_BOQ SOFT -NSL S1 2 3 5 2 2 2" xfId="49511" xr:uid="{00000000-0005-0000-0000-000078C10000}"/>
    <cellStyle name="v_BOQ SOFT -NSL S1 2 3 5 2 2 3" xfId="49512" xr:uid="{00000000-0005-0000-0000-000079C10000}"/>
    <cellStyle name="v_BOQ SOFT -NSL S1 2 3 5 2 2 4" xfId="49513" xr:uid="{00000000-0005-0000-0000-00007AC10000}"/>
    <cellStyle name="v_BOQ SOFT -NSL S1 2 3 5 2 3" xfId="49514" xr:uid="{00000000-0005-0000-0000-00007BC10000}"/>
    <cellStyle name="v_BOQ SOFT -NSL S1 2 3 5 2 4" xfId="49515" xr:uid="{00000000-0005-0000-0000-00007CC10000}"/>
    <cellStyle name="v_BOQ SOFT -NSL S1 2 3 5 2 5" xfId="49516" xr:uid="{00000000-0005-0000-0000-00007DC10000}"/>
    <cellStyle name="v_BOQ SOFT -NSL S1 2 3 5 2 6" xfId="49517" xr:uid="{00000000-0005-0000-0000-00007EC10000}"/>
    <cellStyle name="v_BOQ SOFT -NSL S1 2 3 5 3" xfId="49518" xr:uid="{00000000-0005-0000-0000-00007FC10000}"/>
    <cellStyle name="v_BOQ SOFT -NSL S1 2 3 5 3 2" xfId="49519" xr:uid="{00000000-0005-0000-0000-000080C10000}"/>
    <cellStyle name="v_BOQ SOFT -NSL S1 2 3 5 3 2 2" xfId="49520" xr:uid="{00000000-0005-0000-0000-000081C10000}"/>
    <cellStyle name="v_BOQ SOFT -NSL S1 2 3 5 3 2 3" xfId="49521" xr:uid="{00000000-0005-0000-0000-000082C10000}"/>
    <cellStyle name="v_BOQ SOFT -NSL S1 2 3 5 3 2 4" xfId="49522" xr:uid="{00000000-0005-0000-0000-000083C10000}"/>
    <cellStyle name="v_BOQ SOFT -NSL S1 2 3 5 3 3" xfId="49523" xr:uid="{00000000-0005-0000-0000-000084C10000}"/>
    <cellStyle name="v_BOQ SOFT -NSL S1 2 3 5 3 4" xfId="49524" xr:uid="{00000000-0005-0000-0000-000085C10000}"/>
    <cellStyle name="v_BOQ SOFT -NSL S1 2 3 5 3 5" xfId="49525" xr:uid="{00000000-0005-0000-0000-000086C10000}"/>
    <cellStyle name="v_BOQ SOFT -NSL S1 2 3 5 3 6" xfId="49526" xr:uid="{00000000-0005-0000-0000-000087C10000}"/>
    <cellStyle name="v_BOQ SOFT -NSL S1 2 3 5 4" xfId="49527" xr:uid="{00000000-0005-0000-0000-000088C10000}"/>
    <cellStyle name="v_BOQ SOFT -NSL S1 2 3 5 4 2" xfId="49528" xr:uid="{00000000-0005-0000-0000-000089C10000}"/>
    <cellStyle name="v_BOQ SOFT -NSL S1 2 3 5 5" xfId="49529" xr:uid="{00000000-0005-0000-0000-00008AC10000}"/>
    <cellStyle name="v_BOQ SOFT -NSL S1 2 3 5 5 2" xfId="49530" xr:uid="{00000000-0005-0000-0000-00008BC10000}"/>
    <cellStyle name="v_BOQ SOFT -NSL S1 2 3 5 5 3" xfId="49531" xr:uid="{00000000-0005-0000-0000-00008CC10000}"/>
    <cellStyle name="v_BOQ SOFT -NSL S1 2 3 5 5 4" xfId="49532" xr:uid="{00000000-0005-0000-0000-00008DC10000}"/>
    <cellStyle name="v_BOQ SOFT -NSL S1 2 3 5 6" xfId="49533" xr:uid="{00000000-0005-0000-0000-00008EC10000}"/>
    <cellStyle name="v_BOQ SOFT -NSL S1 2 3 5 7" xfId="49534" xr:uid="{00000000-0005-0000-0000-00008FC10000}"/>
    <cellStyle name="v_BOQ SOFT -NSL S1 2 3 5 8" xfId="49535" xr:uid="{00000000-0005-0000-0000-000090C10000}"/>
    <cellStyle name="v_BOQ SOFT -NSL S1 2 3 6" xfId="49536" xr:uid="{00000000-0005-0000-0000-000091C10000}"/>
    <cellStyle name="v_BOQ SOFT -NSL S1 2 3 6 2" xfId="49537" xr:uid="{00000000-0005-0000-0000-000092C10000}"/>
    <cellStyle name="v_BOQ SOFT -NSL S1 2 3 6 2 2" xfId="49538" xr:uid="{00000000-0005-0000-0000-000093C10000}"/>
    <cellStyle name="v_BOQ SOFT -NSL S1 2 3 6 2 2 2" xfId="49539" xr:uid="{00000000-0005-0000-0000-000094C10000}"/>
    <cellStyle name="v_BOQ SOFT -NSL S1 2 3 6 2 2 3" xfId="49540" xr:uid="{00000000-0005-0000-0000-000095C10000}"/>
    <cellStyle name="v_BOQ SOFT -NSL S1 2 3 6 2 2 4" xfId="49541" xr:uid="{00000000-0005-0000-0000-000096C10000}"/>
    <cellStyle name="v_BOQ SOFT -NSL S1 2 3 6 2 3" xfId="49542" xr:uid="{00000000-0005-0000-0000-000097C10000}"/>
    <cellStyle name="v_BOQ SOFT -NSL S1 2 3 6 2 4" xfId="49543" xr:uid="{00000000-0005-0000-0000-000098C10000}"/>
    <cellStyle name="v_BOQ SOFT -NSL S1 2 3 6 2 5" xfId="49544" xr:uid="{00000000-0005-0000-0000-000099C10000}"/>
    <cellStyle name="v_BOQ SOFT -NSL S1 2 3 6 2 6" xfId="49545" xr:uid="{00000000-0005-0000-0000-00009AC10000}"/>
    <cellStyle name="v_BOQ SOFT -NSL S1 2 3 6 3" xfId="49546" xr:uid="{00000000-0005-0000-0000-00009BC10000}"/>
    <cellStyle name="v_BOQ SOFT -NSL S1 2 3 6 3 2" xfId="49547" xr:uid="{00000000-0005-0000-0000-00009CC10000}"/>
    <cellStyle name="v_BOQ SOFT -NSL S1 2 3 6 3 2 2" xfId="49548" xr:uid="{00000000-0005-0000-0000-00009DC10000}"/>
    <cellStyle name="v_BOQ SOFT -NSL S1 2 3 6 3 2 3" xfId="49549" xr:uid="{00000000-0005-0000-0000-00009EC10000}"/>
    <cellStyle name="v_BOQ SOFT -NSL S1 2 3 6 3 2 4" xfId="49550" xr:uid="{00000000-0005-0000-0000-00009FC10000}"/>
    <cellStyle name="v_BOQ SOFT -NSL S1 2 3 6 3 3" xfId="49551" xr:uid="{00000000-0005-0000-0000-0000A0C10000}"/>
    <cellStyle name="v_BOQ SOFT -NSL S1 2 3 6 3 4" xfId="49552" xr:uid="{00000000-0005-0000-0000-0000A1C10000}"/>
    <cellStyle name="v_BOQ SOFT -NSL S1 2 3 6 3 5" xfId="49553" xr:uid="{00000000-0005-0000-0000-0000A2C10000}"/>
    <cellStyle name="v_BOQ SOFT -NSL S1 2 3 6 3 6" xfId="49554" xr:uid="{00000000-0005-0000-0000-0000A3C10000}"/>
    <cellStyle name="v_BOQ SOFT -NSL S1 2 3 6 4" xfId="49555" xr:uid="{00000000-0005-0000-0000-0000A4C10000}"/>
    <cellStyle name="v_BOQ SOFT -NSL S1 2 3 6 4 2" xfId="49556" xr:uid="{00000000-0005-0000-0000-0000A5C10000}"/>
    <cellStyle name="v_BOQ SOFT -NSL S1 2 3 6 5" xfId="49557" xr:uid="{00000000-0005-0000-0000-0000A6C10000}"/>
    <cellStyle name="v_BOQ SOFT -NSL S1 2 3 6 5 2" xfId="49558" xr:uid="{00000000-0005-0000-0000-0000A7C10000}"/>
    <cellStyle name="v_BOQ SOFT -NSL S1 2 3 6 5 3" xfId="49559" xr:uid="{00000000-0005-0000-0000-0000A8C10000}"/>
    <cellStyle name="v_BOQ SOFT -NSL S1 2 3 6 5 4" xfId="49560" xr:uid="{00000000-0005-0000-0000-0000A9C10000}"/>
    <cellStyle name="v_BOQ SOFT -NSL S1 2 3 6 6" xfId="49561" xr:uid="{00000000-0005-0000-0000-0000AAC10000}"/>
    <cellStyle name="v_BOQ SOFT -NSL S1 2 3 6 7" xfId="49562" xr:uid="{00000000-0005-0000-0000-0000ABC10000}"/>
    <cellStyle name="v_BOQ SOFT -NSL S1 2 3 6 8" xfId="49563" xr:uid="{00000000-0005-0000-0000-0000ACC10000}"/>
    <cellStyle name="v_BOQ SOFT -NSL S1 2 3 7" xfId="49564" xr:uid="{00000000-0005-0000-0000-0000ADC10000}"/>
    <cellStyle name="v_BOQ SOFT -NSL S1 2 3 7 2" xfId="49565" xr:uid="{00000000-0005-0000-0000-0000AEC10000}"/>
    <cellStyle name="v_BOQ SOFT -NSL S1 2 3 7 2 2" xfId="49566" xr:uid="{00000000-0005-0000-0000-0000AFC10000}"/>
    <cellStyle name="v_BOQ SOFT -NSL S1 2 3 7 2 2 2" xfId="49567" xr:uid="{00000000-0005-0000-0000-0000B0C10000}"/>
    <cellStyle name="v_BOQ SOFT -NSL S1 2 3 7 2 2 3" xfId="49568" xr:uid="{00000000-0005-0000-0000-0000B1C10000}"/>
    <cellStyle name="v_BOQ SOFT -NSL S1 2 3 7 2 2 4" xfId="49569" xr:uid="{00000000-0005-0000-0000-0000B2C10000}"/>
    <cellStyle name="v_BOQ SOFT -NSL S1 2 3 7 2 3" xfId="49570" xr:uid="{00000000-0005-0000-0000-0000B3C10000}"/>
    <cellStyle name="v_BOQ SOFT -NSL S1 2 3 7 2 4" xfId="49571" xr:uid="{00000000-0005-0000-0000-0000B4C10000}"/>
    <cellStyle name="v_BOQ SOFT -NSL S1 2 3 7 2 5" xfId="49572" xr:uid="{00000000-0005-0000-0000-0000B5C10000}"/>
    <cellStyle name="v_BOQ SOFT -NSL S1 2 3 7 2 6" xfId="49573" xr:uid="{00000000-0005-0000-0000-0000B6C10000}"/>
    <cellStyle name="v_BOQ SOFT -NSL S1 2 3 7 3" xfId="49574" xr:uid="{00000000-0005-0000-0000-0000B7C10000}"/>
    <cellStyle name="v_BOQ SOFT -NSL S1 2 3 7 3 2" xfId="49575" xr:uid="{00000000-0005-0000-0000-0000B8C10000}"/>
    <cellStyle name="v_BOQ SOFT -NSL S1 2 3 7 3 2 2" xfId="49576" xr:uid="{00000000-0005-0000-0000-0000B9C10000}"/>
    <cellStyle name="v_BOQ SOFT -NSL S1 2 3 7 3 2 3" xfId="49577" xr:uid="{00000000-0005-0000-0000-0000BAC10000}"/>
    <cellStyle name="v_BOQ SOFT -NSL S1 2 3 7 3 2 4" xfId="49578" xr:uid="{00000000-0005-0000-0000-0000BBC10000}"/>
    <cellStyle name="v_BOQ SOFT -NSL S1 2 3 7 3 3" xfId="49579" xr:uid="{00000000-0005-0000-0000-0000BCC10000}"/>
    <cellStyle name="v_BOQ SOFT -NSL S1 2 3 7 3 4" xfId="49580" xr:uid="{00000000-0005-0000-0000-0000BDC10000}"/>
    <cellStyle name="v_BOQ SOFT -NSL S1 2 3 7 3 5" xfId="49581" xr:uid="{00000000-0005-0000-0000-0000BEC10000}"/>
    <cellStyle name="v_BOQ SOFT -NSL S1 2 3 7 3 6" xfId="49582" xr:uid="{00000000-0005-0000-0000-0000BFC10000}"/>
    <cellStyle name="v_BOQ SOFT -NSL S1 2 3 7 4" xfId="49583" xr:uid="{00000000-0005-0000-0000-0000C0C10000}"/>
    <cellStyle name="v_BOQ SOFT -NSL S1 2 3 7 4 2" xfId="49584" xr:uid="{00000000-0005-0000-0000-0000C1C10000}"/>
    <cellStyle name="v_BOQ SOFT -NSL S1 2 3 7 5" xfId="49585" xr:uid="{00000000-0005-0000-0000-0000C2C10000}"/>
    <cellStyle name="v_BOQ SOFT -NSL S1 2 3 7 5 2" xfId="49586" xr:uid="{00000000-0005-0000-0000-0000C3C10000}"/>
    <cellStyle name="v_BOQ SOFT -NSL S1 2 3 7 5 3" xfId="49587" xr:uid="{00000000-0005-0000-0000-0000C4C10000}"/>
    <cellStyle name="v_BOQ SOFT -NSL S1 2 3 7 5 4" xfId="49588" xr:uid="{00000000-0005-0000-0000-0000C5C10000}"/>
    <cellStyle name="v_BOQ SOFT -NSL S1 2 3 7 6" xfId="49589" xr:uid="{00000000-0005-0000-0000-0000C6C10000}"/>
    <cellStyle name="v_BOQ SOFT -NSL S1 2 3 7 7" xfId="49590" xr:uid="{00000000-0005-0000-0000-0000C7C10000}"/>
    <cellStyle name="v_BOQ SOFT -NSL S1 2 3 7 8" xfId="49591" xr:uid="{00000000-0005-0000-0000-0000C8C10000}"/>
    <cellStyle name="v_BOQ SOFT -NSL S1 2 3 8" xfId="49592" xr:uid="{00000000-0005-0000-0000-0000C9C10000}"/>
    <cellStyle name="v_BOQ SOFT -NSL S1 2 3 8 2" xfId="49593" xr:uid="{00000000-0005-0000-0000-0000CAC10000}"/>
    <cellStyle name="v_BOQ SOFT -NSL S1 2 3 8 2 2" xfId="49594" xr:uid="{00000000-0005-0000-0000-0000CBC10000}"/>
    <cellStyle name="v_BOQ SOFT -NSL S1 2 3 8 2 2 2" xfId="49595" xr:uid="{00000000-0005-0000-0000-0000CCC10000}"/>
    <cellStyle name="v_BOQ SOFT -NSL S1 2 3 8 2 2 3" xfId="49596" xr:uid="{00000000-0005-0000-0000-0000CDC10000}"/>
    <cellStyle name="v_BOQ SOFT -NSL S1 2 3 8 2 2 4" xfId="49597" xr:uid="{00000000-0005-0000-0000-0000CEC10000}"/>
    <cellStyle name="v_BOQ SOFT -NSL S1 2 3 8 2 3" xfId="49598" xr:uid="{00000000-0005-0000-0000-0000CFC10000}"/>
    <cellStyle name="v_BOQ SOFT -NSL S1 2 3 8 2 4" xfId="49599" xr:uid="{00000000-0005-0000-0000-0000D0C10000}"/>
    <cellStyle name="v_BOQ SOFT -NSL S1 2 3 8 2 5" xfId="49600" xr:uid="{00000000-0005-0000-0000-0000D1C10000}"/>
    <cellStyle name="v_BOQ SOFT -NSL S1 2 3 8 2 6" xfId="49601" xr:uid="{00000000-0005-0000-0000-0000D2C10000}"/>
    <cellStyle name="v_BOQ SOFT -NSL S1 2 3 8 3" xfId="49602" xr:uid="{00000000-0005-0000-0000-0000D3C10000}"/>
    <cellStyle name="v_BOQ SOFT -NSL S1 2 3 8 3 2" xfId="49603" xr:uid="{00000000-0005-0000-0000-0000D4C10000}"/>
    <cellStyle name="v_BOQ SOFT -NSL S1 2 3 8 3 2 2" xfId="49604" xr:uid="{00000000-0005-0000-0000-0000D5C10000}"/>
    <cellStyle name="v_BOQ SOFT -NSL S1 2 3 8 3 2 3" xfId="49605" xr:uid="{00000000-0005-0000-0000-0000D6C10000}"/>
    <cellStyle name="v_BOQ SOFT -NSL S1 2 3 8 3 2 4" xfId="49606" xr:uid="{00000000-0005-0000-0000-0000D7C10000}"/>
    <cellStyle name="v_BOQ SOFT -NSL S1 2 3 8 3 3" xfId="49607" xr:uid="{00000000-0005-0000-0000-0000D8C10000}"/>
    <cellStyle name="v_BOQ SOFT -NSL S1 2 3 8 3 4" xfId="49608" xr:uid="{00000000-0005-0000-0000-0000D9C10000}"/>
    <cellStyle name="v_BOQ SOFT -NSL S1 2 3 8 3 5" xfId="49609" xr:uid="{00000000-0005-0000-0000-0000DAC10000}"/>
    <cellStyle name="v_BOQ SOFT -NSL S1 2 3 8 3 6" xfId="49610" xr:uid="{00000000-0005-0000-0000-0000DBC10000}"/>
    <cellStyle name="v_BOQ SOFT -NSL S1 2 3 8 4" xfId="49611" xr:uid="{00000000-0005-0000-0000-0000DCC10000}"/>
    <cellStyle name="v_BOQ SOFT -NSL S1 2 3 8 4 2" xfId="49612" xr:uid="{00000000-0005-0000-0000-0000DDC10000}"/>
    <cellStyle name="v_BOQ SOFT -NSL S1 2 3 8 5" xfId="49613" xr:uid="{00000000-0005-0000-0000-0000DEC10000}"/>
    <cellStyle name="v_BOQ SOFT -NSL S1 2 3 8 5 2" xfId="49614" xr:uid="{00000000-0005-0000-0000-0000DFC10000}"/>
    <cellStyle name="v_BOQ SOFT -NSL S1 2 3 8 5 3" xfId="49615" xr:uid="{00000000-0005-0000-0000-0000E0C10000}"/>
    <cellStyle name="v_BOQ SOFT -NSL S1 2 3 8 5 4" xfId="49616" xr:uid="{00000000-0005-0000-0000-0000E1C10000}"/>
    <cellStyle name="v_BOQ SOFT -NSL S1 2 3 8 6" xfId="49617" xr:uid="{00000000-0005-0000-0000-0000E2C10000}"/>
    <cellStyle name="v_BOQ SOFT -NSL S1 2 3 8 7" xfId="49618" xr:uid="{00000000-0005-0000-0000-0000E3C10000}"/>
    <cellStyle name="v_BOQ SOFT -NSL S1 2 3 8 8" xfId="49619" xr:uid="{00000000-0005-0000-0000-0000E4C10000}"/>
    <cellStyle name="v_BOQ SOFT -NSL S1 2 3 9" xfId="49620" xr:uid="{00000000-0005-0000-0000-0000E5C10000}"/>
    <cellStyle name="v_BOQ SOFT -NSL S1 2 3 9 2" xfId="49621" xr:uid="{00000000-0005-0000-0000-0000E6C10000}"/>
    <cellStyle name="v_BOQ SOFT -NSL S1 2 3 9 3" xfId="49622" xr:uid="{00000000-0005-0000-0000-0000E7C10000}"/>
    <cellStyle name="v_BOQ SOFT -NSL S1 2 3 9 4" xfId="49623" xr:uid="{00000000-0005-0000-0000-0000E8C10000}"/>
    <cellStyle name="v_BOQ SOFT -NSL S1 2 3 9 5" xfId="49624" xr:uid="{00000000-0005-0000-0000-0000E9C10000}"/>
    <cellStyle name="v_BOQ SOFT -NSL S1 2 4" xfId="49625" xr:uid="{00000000-0005-0000-0000-0000EAC10000}"/>
    <cellStyle name="v_BOQ SOFT -NSL S1 2 4 10" xfId="49626" xr:uid="{00000000-0005-0000-0000-0000EBC10000}"/>
    <cellStyle name="v_BOQ SOFT -NSL S1 2 4 10 2" xfId="49627" xr:uid="{00000000-0005-0000-0000-0000ECC10000}"/>
    <cellStyle name="v_BOQ SOFT -NSL S1 2 4 10 2 2" xfId="49628" xr:uid="{00000000-0005-0000-0000-0000EDC10000}"/>
    <cellStyle name="v_BOQ SOFT -NSL S1 2 4 10 2 3" xfId="49629" xr:uid="{00000000-0005-0000-0000-0000EEC10000}"/>
    <cellStyle name="v_BOQ SOFT -NSL S1 2 4 10 2 4" xfId="49630" xr:uid="{00000000-0005-0000-0000-0000EFC10000}"/>
    <cellStyle name="v_BOQ SOFT -NSL S1 2 4 10 2 5" xfId="49631" xr:uid="{00000000-0005-0000-0000-0000F0C10000}"/>
    <cellStyle name="v_BOQ SOFT -NSL S1 2 4 10 2 6" xfId="49632" xr:uid="{00000000-0005-0000-0000-0000F1C10000}"/>
    <cellStyle name="v_BOQ SOFT -NSL S1 2 4 10 3" xfId="49633" xr:uid="{00000000-0005-0000-0000-0000F2C10000}"/>
    <cellStyle name="v_BOQ SOFT -NSL S1 2 4 10 3 2" xfId="49634" xr:uid="{00000000-0005-0000-0000-0000F3C10000}"/>
    <cellStyle name="v_BOQ SOFT -NSL S1 2 4 10 3 3" xfId="49635" xr:uid="{00000000-0005-0000-0000-0000F4C10000}"/>
    <cellStyle name="v_BOQ SOFT -NSL S1 2 4 10 3 4" xfId="49636" xr:uid="{00000000-0005-0000-0000-0000F5C10000}"/>
    <cellStyle name="v_BOQ SOFT -NSL S1 2 4 10 3 5" xfId="49637" xr:uid="{00000000-0005-0000-0000-0000F6C10000}"/>
    <cellStyle name="v_BOQ SOFT -NSL S1 2 4 10 3 6" xfId="49638" xr:uid="{00000000-0005-0000-0000-0000F7C10000}"/>
    <cellStyle name="v_BOQ SOFT -NSL S1 2 4 10 4" xfId="49639" xr:uid="{00000000-0005-0000-0000-0000F8C10000}"/>
    <cellStyle name="v_BOQ SOFT -NSL S1 2 4 10 4 2" xfId="49640" xr:uid="{00000000-0005-0000-0000-0000F9C10000}"/>
    <cellStyle name="v_BOQ SOFT -NSL S1 2 4 10 5" xfId="49641" xr:uid="{00000000-0005-0000-0000-0000FAC10000}"/>
    <cellStyle name="v_BOQ SOFT -NSL S1 2 4 10 6" xfId="49642" xr:uid="{00000000-0005-0000-0000-0000FBC10000}"/>
    <cellStyle name="v_BOQ SOFT -NSL S1 2 4 10 7" xfId="49643" xr:uid="{00000000-0005-0000-0000-0000FCC10000}"/>
    <cellStyle name="v_BOQ SOFT -NSL S1 2 4 10 8" xfId="49644" xr:uid="{00000000-0005-0000-0000-0000FDC10000}"/>
    <cellStyle name="v_BOQ SOFT -NSL S1 2 4 11" xfId="49645" xr:uid="{00000000-0005-0000-0000-0000FEC10000}"/>
    <cellStyle name="v_BOQ SOFT -NSL S1 2 4 11 2" xfId="49646" xr:uid="{00000000-0005-0000-0000-0000FFC10000}"/>
    <cellStyle name="v_BOQ SOFT -NSL S1 2 4 11 3" xfId="49647" xr:uid="{00000000-0005-0000-0000-000000C20000}"/>
    <cellStyle name="v_BOQ SOFT -NSL S1 2 4 11 4" xfId="49648" xr:uid="{00000000-0005-0000-0000-000001C20000}"/>
    <cellStyle name="v_BOQ SOFT -NSL S1 2 4 11 5" xfId="49649" xr:uid="{00000000-0005-0000-0000-000002C20000}"/>
    <cellStyle name="v_BOQ SOFT -NSL S1 2 4 11 6" xfId="49650" xr:uid="{00000000-0005-0000-0000-000003C20000}"/>
    <cellStyle name="v_BOQ SOFT -NSL S1 2 4 12" xfId="49651" xr:uid="{00000000-0005-0000-0000-000004C20000}"/>
    <cellStyle name="v_BOQ SOFT -NSL S1 2 4 12 2" xfId="49652" xr:uid="{00000000-0005-0000-0000-000005C20000}"/>
    <cellStyle name="v_BOQ SOFT -NSL S1 2 4 12 3" xfId="49653" xr:uid="{00000000-0005-0000-0000-000006C20000}"/>
    <cellStyle name="v_BOQ SOFT -NSL S1 2 4 12 4" xfId="49654" xr:uid="{00000000-0005-0000-0000-000007C20000}"/>
    <cellStyle name="v_BOQ SOFT -NSL S1 2 4 12 5" xfId="49655" xr:uid="{00000000-0005-0000-0000-000008C20000}"/>
    <cellStyle name="v_BOQ SOFT -NSL S1 2 4 12 6" xfId="49656" xr:uid="{00000000-0005-0000-0000-000009C20000}"/>
    <cellStyle name="v_BOQ SOFT -NSL S1 2 4 13" xfId="49657" xr:uid="{00000000-0005-0000-0000-00000AC20000}"/>
    <cellStyle name="v_BOQ SOFT -NSL S1 2 4 14" xfId="49658" xr:uid="{00000000-0005-0000-0000-00000BC20000}"/>
    <cellStyle name="v_BOQ SOFT -NSL S1 2 4 15" xfId="49659" xr:uid="{00000000-0005-0000-0000-00000CC20000}"/>
    <cellStyle name="v_BOQ SOFT -NSL S1 2 4 16" xfId="49660" xr:uid="{00000000-0005-0000-0000-00000DC20000}"/>
    <cellStyle name="v_BOQ SOFT -NSL S1 2 4 17" xfId="49661" xr:uid="{00000000-0005-0000-0000-00000EC20000}"/>
    <cellStyle name="v_BOQ SOFT -NSL S1 2 4 18" xfId="49662" xr:uid="{00000000-0005-0000-0000-00000FC20000}"/>
    <cellStyle name="v_BOQ SOFT -NSL S1 2 4 19" xfId="49663" xr:uid="{00000000-0005-0000-0000-000010C20000}"/>
    <cellStyle name="v_BOQ SOFT -NSL S1 2 4 2" xfId="49664" xr:uid="{00000000-0005-0000-0000-000011C20000}"/>
    <cellStyle name="v_BOQ SOFT -NSL S1 2 4 2 2" xfId="49665" xr:uid="{00000000-0005-0000-0000-000012C20000}"/>
    <cellStyle name="v_BOQ SOFT -NSL S1 2 4 2 2 2" xfId="49666" xr:uid="{00000000-0005-0000-0000-000013C20000}"/>
    <cellStyle name="v_BOQ SOFT -NSL S1 2 4 2 2 2 2" xfId="49667" xr:uid="{00000000-0005-0000-0000-000014C20000}"/>
    <cellStyle name="v_BOQ SOFT -NSL S1 2 4 2 2 2 2 2" xfId="49668" xr:uid="{00000000-0005-0000-0000-000015C20000}"/>
    <cellStyle name="v_BOQ SOFT -NSL S1 2 4 2 2 2 3" xfId="49669" xr:uid="{00000000-0005-0000-0000-000016C20000}"/>
    <cellStyle name="v_BOQ SOFT -NSL S1 2 4 2 2 2 3 2" xfId="49670" xr:uid="{00000000-0005-0000-0000-000017C20000}"/>
    <cellStyle name="v_BOQ SOFT -NSL S1 2 4 2 2 2 4" xfId="49671" xr:uid="{00000000-0005-0000-0000-000018C20000}"/>
    <cellStyle name="v_BOQ SOFT -NSL S1 2 4 2 2 2 4 2" xfId="49672" xr:uid="{00000000-0005-0000-0000-000019C20000}"/>
    <cellStyle name="v_BOQ SOFT -NSL S1 2 4 2 2 2 5" xfId="49673" xr:uid="{00000000-0005-0000-0000-00001AC20000}"/>
    <cellStyle name="v_BOQ SOFT -NSL S1 2 4 2 2 2 6" xfId="49674" xr:uid="{00000000-0005-0000-0000-00001BC20000}"/>
    <cellStyle name="v_BOQ SOFT -NSL S1 2 4 2 2 3" xfId="49675" xr:uid="{00000000-0005-0000-0000-00001CC20000}"/>
    <cellStyle name="v_BOQ SOFT -NSL S1 2 4 2 2 3 2" xfId="49676" xr:uid="{00000000-0005-0000-0000-00001DC20000}"/>
    <cellStyle name="v_BOQ SOFT -NSL S1 2 4 2 2 4" xfId="49677" xr:uid="{00000000-0005-0000-0000-00001EC20000}"/>
    <cellStyle name="v_BOQ SOFT -NSL S1 2 4 2 2 4 2" xfId="49678" xr:uid="{00000000-0005-0000-0000-00001FC20000}"/>
    <cellStyle name="v_BOQ SOFT -NSL S1 2 4 2 2 5" xfId="49679" xr:uid="{00000000-0005-0000-0000-000020C20000}"/>
    <cellStyle name="v_BOQ SOFT -NSL S1 2 4 2 2 6" xfId="49680" xr:uid="{00000000-0005-0000-0000-000021C20000}"/>
    <cellStyle name="v_BOQ SOFT -NSL S1 2 4 2 3" xfId="49681" xr:uid="{00000000-0005-0000-0000-000022C20000}"/>
    <cellStyle name="v_BOQ SOFT -NSL S1 2 4 2 3 2" xfId="49682" xr:uid="{00000000-0005-0000-0000-000023C20000}"/>
    <cellStyle name="v_BOQ SOFT -NSL S1 2 4 2 3 2 2" xfId="49683" xr:uid="{00000000-0005-0000-0000-000024C20000}"/>
    <cellStyle name="v_BOQ SOFT -NSL S1 2 4 2 3 3" xfId="49684" xr:uid="{00000000-0005-0000-0000-000025C20000}"/>
    <cellStyle name="v_BOQ SOFT -NSL S1 2 4 2 3 3 2" xfId="49685" xr:uid="{00000000-0005-0000-0000-000026C20000}"/>
    <cellStyle name="v_BOQ SOFT -NSL S1 2 4 2 3 4" xfId="49686" xr:uid="{00000000-0005-0000-0000-000027C20000}"/>
    <cellStyle name="v_BOQ SOFT -NSL S1 2 4 2 3 4 2" xfId="49687" xr:uid="{00000000-0005-0000-0000-000028C20000}"/>
    <cellStyle name="v_BOQ SOFT -NSL S1 2 4 2 3 5" xfId="49688" xr:uid="{00000000-0005-0000-0000-000029C20000}"/>
    <cellStyle name="v_BOQ SOFT -NSL S1 2 4 2 3 6" xfId="49689" xr:uid="{00000000-0005-0000-0000-00002AC20000}"/>
    <cellStyle name="v_BOQ SOFT -NSL S1 2 4 2 4" xfId="49690" xr:uid="{00000000-0005-0000-0000-00002BC20000}"/>
    <cellStyle name="v_BOQ SOFT -NSL S1 2 4 2 4 2" xfId="49691" xr:uid="{00000000-0005-0000-0000-00002CC20000}"/>
    <cellStyle name="v_BOQ SOFT -NSL S1 2 4 2 5" xfId="49692" xr:uid="{00000000-0005-0000-0000-00002DC20000}"/>
    <cellStyle name="v_BOQ SOFT -NSL S1 2 4 2 5 2" xfId="49693" xr:uid="{00000000-0005-0000-0000-00002EC20000}"/>
    <cellStyle name="v_BOQ SOFT -NSL S1 2 4 2 6" xfId="49694" xr:uid="{00000000-0005-0000-0000-00002FC20000}"/>
    <cellStyle name="v_BOQ SOFT -NSL S1 2 4 2 6 2" xfId="49695" xr:uid="{00000000-0005-0000-0000-000030C20000}"/>
    <cellStyle name="v_BOQ SOFT -NSL S1 2 4 2 6 3" xfId="49696" xr:uid="{00000000-0005-0000-0000-000031C20000}"/>
    <cellStyle name="v_BOQ SOFT -NSL S1 2 4 2 6 4" xfId="49697" xr:uid="{00000000-0005-0000-0000-000032C20000}"/>
    <cellStyle name="v_BOQ SOFT -NSL S1 2 4 2 7" xfId="49698" xr:uid="{00000000-0005-0000-0000-000033C20000}"/>
    <cellStyle name="v_BOQ SOFT -NSL S1 2 4 2 7 2" xfId="49699" xr:uid="{00000000-0005-0000-0000-000034C20000}"/>
    <cellStyle name="v_BOQ SOFT -NSL S1 2 4 2 8" xfId="49700" xr:uid="{00000000-0005-0000-0000-000035C20000}"/>
    <cellStyle name="v_BOQ SOFT -NSL S1 2 4 2 8 2" xfId="49701" xr:uid="{00000000-0005-0000-0000-000036C20000}"/>
    <cellStyle name="v_BOQ SOFT -NSL S1 2 4 2 9" xfId="49702" xr:uid="{00000000-0005-0000-0000-000037C20000}"/>
    <cellStyle name="v_BOQ SOFT -NSL S1 2 4 20" xfId="49703" xr:uid="{00000000-0005-0000-0000-000038C20000}"/>
    <cellStyle name="v_BOQ SOFT -NSL S1 2 4 3" xfId="49704" xr:uid="{00000000-0005-0000-0000-000039C20000}"/>
    <cellStyle name="v_BOQ SOFT -NSL S1 2 4 3 2" xfId="49705" xr:uid="{00000000-0005-0000-0000-00003AC20000}"/>
    <cellStyle name="v_BOQ SOFT -NSL S1 2 4 3 2 2" xfId="49706" xr:uid="{00000000-0005-0000-0000-00003BC20000}"/>
    <cellStyle name="v_BOQ SOFT -NSL S1 2 4 3 2 2 2" xfId="49707" xr:uid="{00000000-0005-0000-0000-00003CC20000}"/>
    <cellStyle name="v_BOQ SOFT -NSL S1 2 4 3 2 3" xfId="49708" xr:uid="{00000000-0005-0000-0000-00003DC20000}"/>
    <cellStyle name="v_BOQ SOFT -NSL S1 2 4 3 2 3 2" xfId="49709" xr:uid="{00000000-0005-0000-0000-00003EC20000}"/>
    <cellStyle name="v_BOQ SOFT -NSL S1 2 4 3 2 4" xfId="49710" xr:uid="{00000000-0005-0000-0000-00003FC20000}"/>
    <cellStyle name="v_BOQ SOFT -NSL S1 2 4 3 2 4 2" xfId="49711" xr:uid="{00000000-0005-0000-0000-000040C20000}"/>
    <cellStyle name="v_BOQ SOFT -NSL S1 2 4 3 2 5" xfId="49712" xr:uid="{00000000-0005-0000-0000-000041C20000}"/>
    <cellStyle name="v_BOQ SOFT -NSL S1 2 4 3 2 6" xfId="49713" xr:uid="{00000000-0005-0000-0000-000042C20000}"/>
    <cellStyle name="v_BOQ SOFT -NSL S1 2 4 3 3" xfId="49714" xr:uid="{00000000-0005-0000-0000-000043C20000}"/>
    <cellStyle name="v_BOQ SOFT -NSL S1 2 4 3 3 2" xfId="49715" xr:uid="{00000000-0005-0000-0000-000044C20000}"/>
    <cellStyle name="v_BOQ SOFT -NSL S1 2 4 3 3 2 2" xfId="49716" xr:uid="{00000000-0005-0000-0000-000045C20000}"/>
    <cellStyle name="v_BOQ SOFT -NSL S1 2 4 3 3 3" xfId="49717" xr:uid="{00000000-0005-0000-0000-000046C20000}"/>
    <cellStyle name="v_BOQ SOFT -NSL S1 2 4 3 3 4" xfId="49718" xr:uid="{00000000-0005-0000-0000-000047C20000}"/>
    <cellStyle name="v_BOQ SOFT -NSL S1 2 4 3 3 5" xfId="49719" xr:uid="{00000000-0005-0000-0000-000048C20000}"/>
    <cellStyle name="v_BOQ SOFT -NSL S1 2 4 3 3 6" xfId="49720" xr:uid="{00000000-0005-0000-0000-000049C20000}"/>
    <cellStyle name="v_BOQ SOFT -NSL S1 2 4 3 4" xfId="49721" xr:uid="{00000000-0005-0000-0000-00004AC20000}"/>
    <cellStyle name="v_BOQ SOFT -NSL S1 2 4 3 4 2" xfId="49722" xr:uid="{00000000-0005-0000-0000-00004BC20000}"/>
    <cellStyle name="v_BOQ SOFT -NSL S1 2 4 3 5" xfId="49723" xr:uid="{00000000-0005-0000-0000-00004CC20000}"/>
    <cellStyle name="v_BOQ SOFT -NSL S1 2 4 3 6" xfId="49724" xr:uid="{00000000-0005-0000-0000-00004DC20000}"/>
    <cellStyle name="v_BOQ SOFT -NSL S1 2 4 3 7" xfId="49725" xr:uid="{00000000-0005-0000-0000-00004EC20000}"/>
    <cellStyle name="v_BOQ SOFT -NSL S1 2 4 3 8" xfId="49726" xr:uid="{00000000-0005-0000-0000-00004FC20000}"/>
    <cellStyle name="v_BOQ SOFT -NSL S1 2 4 4" xfId="49727" xr:uid="{00000000-0005-0000-0000-000050C20000}"/>
    <cellStyle name="v_BOQ SOFT -NSL S1 2 4 4 2" xfId="49728" xr:uid="{00000000-0005-0000-0000-000051C20000}"/>
    <cellStyle name="v_BOQ SOFT -NSL S1 2 4 4 2 2" xfId="49729" xr:uid="{00000000-0005-0000-0000-000052C20000}"/>
    <cellStyle name="v_BOQ SOFT -NSL S1 2 4 4 2 2 2" xfId="49730" xr:uid="{00000000-0005-0000-0000-000053C20000}"/>
    <cellStyle name="v_BOQ SOFT -NSL S1 2 4 4 2 3" xfId="49731" xr:uid="{00000000-0005-0000-0000-000054C20000}"/>
    <cellStyle name="v_BOQ SOFT -NSL S1 2 4 4 2 4" xfId="49732" xr:uid="{00000000-0005-0000-0000-000055C20000}"/>
    <cellStyle name="v_BOQ SOFT -NSL S1 2 4 4 2 5" xfId="49733" xr:uid="{00000000-0005-0000-0000-000056C20000}"/>
    <cellStyle name="v_BOQ SOFT -NSL S1 2 4 4 2 6" xfId="49734" xr:uid="{00000000-0005-0000-0000-000057C20000}"/>
    <cellStyle name="v_BOQ SOFT -NSL S1 2 4 4 3" xfId="49735" xr:uid="{00000000-0005-0000-0000-000058C20000}"/>
    <cellStyle name="v_BOQ SOFT -NSL S1 2 4 4 3 2" xfId="49736" xr:uid="{00000000-0005-0000-0000-000059C20000}"/>
    <cellStyle name="v_BOQ SOFT -NSL S1 2 4 4 3 2 2" xfId="49737" xr:uid="{00000000-0005-0000-0000-00005AC20000}"/>
    <cellStyle name="v_BOQ SOFT -NSL S1 2 4 4 3 3" xfId="49738" xr:uid="{00000000-0005-0000-0000-00005BC20000}"/>
    <cellStyle name="v_BOQ SOFT -NSL S1 2 4 4 3 4" xfId="49739" xr:uid="{00000000-0005-0000-0000-00005CC20000}"/>
    <cellStyle name="v_BOQ SOFT -NSL S1 2 4 4 3 5" xfId="49740" xr:uid="{00000000-0005-0000-0000-00005DC20000}"/>
    <cellStyle name="v_BOQ SOFT -NSL S1 2 4 4 3 6" xfId="49741" xr:uid="{00000000-0005-0000-0000-00005EC20000}"/>
    <cellStyle name="v_BOQ SOFT -NSL S1 2 4 4 4" xfId="49742" xr:uid="{00000000-0005-0000-0000-00005FC20000}"/>
    <cellStyle name="v_BOQ SOFT -NSL S1 2 4 4 4 2" xfId="49743" xr:uid="{00000000-0005-0000-0000-000060C20000}"/>
    <cellStyle name="v_BOQ SOFT -NSL S1 2 4 4 5" xfId="49744" xr:uid="{00000000-0005-0000-0000-000061C20000}"/>
    <cellStyle name="v_BOQ SOFT -NSL S1 2 4 4 6" xfId="49745" xr:uid="{00000000-0005-0000-0000-000062C20000}"/>
    <cellStyle name="v_BOQ SOFT -NSL S1 2 4 4 7" xfId="49746" xr:uid="{00000000-0005-0000-0000-000063C20000}"/>
    <cellStyle name="v_BOQ SOFT -NSL S1 2 4 4 8" xfId="49747" xr:uid="{00000000-0005-0000-0000-000064C20000}"/>
    <cellStyle name="v_BOQ SOFT -NSL S1 2 4 5" xfId="49748" xr:uid="{00000000-0005-0000-0000-000065C20000}"/>
    <cellStyle name="v_BOQ SOFT -NSL S1 2 4 5 2" xfId="49749" xr:uid="{00000000-0005-0000-0000-000066C20000}"/>
    <cellStyle name="v_BOQ SOFT -NSL S1 2 4 5 2 2" xfId="49750" xr:uid="{00000000-0005-0000-0000-000067C20000}"/>
    <cellStyle name="v_BOQ SOFT -NSL S1 2 4 5 2 3" xfId="49751" xr:uid="{00000000-0005-0000-0000-000068C20000}"/>
    <cellStyle name="v_BOQ SOFT -NSL S1 2 4 5 2 4" xfId="49752" xr:uid="{00000000-0005-0000-0000-000069C20000}"/>
    <cellStyle name="v_BOQ SOFT -NSL S1 2 4 5 2 5" xfId="49753" xr:uid="{00000000-0005-0000-0000-00006AC20000}"/>
    <cellStyle name="v_BOQ SOFT -NSL S1 2 4 5 2 6" xfId="49754" xr:uid="{00000000-0005-0000-0000-00006BC20000}"/>
    <cellStyle name="v_BOQ SOFT -NSL S1 2 4 5 3" xfId="49755" xr:uid="{00000000-0005-0000-0000-00006CC20000}"/>
    <cellStyle name="v_BOQ SOFT -NSL S1 2 4 5 3 2" xfId="49756" xr:uid="{00000000-0005-0000-0000-00006DC20000}"/>
    <cellStyle name="v_BOQ SOFT -NSL S1 2 4 5 3 3" xfId="49757" xr:uid="{00000000-0005-0000-0000-00006EC20000}"/>
    <cellStyle name="v_BOQ SOFT -NSL S1 2 4 5 3 4" xfId="49758" xr:uid="{00000000-0005-0000-0000-00006FC20000}"/>
    <cellStyle name="v_BOQ SOFT -NSL S1 2 4 5 3 5" xfId="49759" xr:uid="{00000000-0005-0000-0000-000070C20000}"/>
    <cellStyle name="v_BOQ SOFT -NSL S1 2 4 5 3 6" xfId="49760" xr:uid="{00000000-0005-0000-0000-000071C20000}"/>
    <cellStyle name="v_BOQ SOFT -NSL S1 2 4 5 4" xfId="49761" xr:uid="{00000000-0005-0000-0000-000072C20000}"/>
    <cellStyle name="v_BOQ SOFT -NSL S1 2 4 5 4 2" xfId="49762" xr:uid="{00000000-0005-0000-0000-000073C20000}"/>
    <cellStyle name="v_BOQ SOFT -NSL S1 2 4 5 5" xfId="49763" xr:uid="{00000000-0005-0000-0000-000074C20000}"/>
    <cellStyle name="v_BOQ SOFT -NSL S1 2 4 5 6" xfId="49764" xr:uid="{00000000-0005-0000-0000-000075C20000}"/>
    <cellStyle name="v_BOQ SOFT -NSL S1 2 4 5 7" xfId="49765" xr:uid="{00000000-0005-0000-0000-000076C20000}"/>
    <cellStyle name="v_BOQ SOFT -NSL S1 2 4 5 8" xfId="49766" xr:uid="{00000000-0005-0000-0000-000077C20000}"/>
    <cellStyle name="v_BOQ SOFT -NSL S1 2 4 6" xfId="49767" xr:uid="{00000000-0005-0000-0000-000078C20000}"/>
    <cellStyle name="v_BOQ SOFT -NSL S1 2 4 6 2" xfId="49768" xr:uid="{00000000-0005-0000-0000-000079C20000}"/>
    <cellStyle name="v_BOQ SOFT -NSL S1 2 4 6 2 2" xfId="49769" xr:uid="{00000000-0005-0000-0000-00007AC20000}"/>
    <cellStyle name="v_BOQ SOFT -NSL S1 2 4 6 2 3" xfId="49770" xr:uid="{00000000-0005-0000-0000-00007BC20000}"/>
    <cellStyle name="v_BOQ SOFT -NSL S1 2 4 6 2 4" xfId="49771" xr:uid="{00000000-0005-0000-0000-00007CC20000}"/>
    <cellStyle name="v_BOQ SOFT -NSL S1 2 4 6 2 5" xfId="49772" xr:uid="{00000000-0005-0000-0000-00007DC20000}"/>
    <cellStyle name="v_BOQ SOFT -NSL S1 2 4 6 2 6" xfId="49773" xr:uid="{00000000-0005-0000-0000-00007EC20000}"/>
    <cellStyle name="v_BOQ SOFT -NSL S1 2 4 6 3" xfId="49774" xr:uid="{00000000-0005-0000-0000-00007FC20000}"/>
    <cellStyle name="v_BOQ SOFT -NSL S1 2 4 6 3 2" xfId="49775" xr:uid="{00000000-0005-0000-0000-000080C20000}"/>
    <cellStyle name="v_BOQ SOFT -NSL S1 2 4 6 3 3" xfId="49776" xr:uid="{00000000-0005-0000-0000-000081C20000}"/>
    <cellStyle name="v_BOQ SOFT -NSL S1 2 4 6 3 4" xfId="49777" xr:uid="{00000000-0005-0000-0000-000082C20000}"/>
    <cellStyle name="v_BOQ SOFT -NSL S1 2 4 6 3 5" xfId="49778" xr:uid="{00000000-0005-0000-0000-000083C20000}"/>
    <cellStyle name="v_BOQ SOFT -NSL S1 2 4 6 3 6" xfId="49779" xr:uid="{00000000-0005-0000-0000-000084C20000}"/>
    <cellStyle name="v_BOQ SOFT -NSL S1 2 4 6 4" xfId="49780" xr:uid="{00000000-0005-0000-0000-000085C20000}"/>
    <cellStyle name="v_BOQ SOFT -NSL S1 2 4 6 4 2" xfId="49781" xr:uid="{00000000-0005-0000-0000-000086C20000}"/>
    <cellStyle name="v_BOQ SOFT -NSL S1 2 4 6 5" xfId="49782" xr:uid="{00000000-0005-0000-0000-000087C20000}"/>
    <cellStyle name="v_BOQ SOFT -NSL S1 2 4 6 6" xfId="49783" xr:uid="{00000000-0005-0000-0000-000088C20000}"/>
    <cellStyle name="v_BOQ SOFT -NSL S1 2 4 6 7" xfId="49784" xr:uid="{00000000-0005-0000-0000-000089C20000}"/>
    <cellStyle name="v_BOQ SOFT -NSL S1 2 4 6 8" xfId="49785" xr:uid="{00000000-0005-0000-0000-00008AC20000}"/>
    <cellStyle name="v_BOQ SOFT -NSL S1 2 4 7" xfId="49786" xr:uid="{00000000-0005-0000-0000-00008BC20000}"/>
    <cellStyle name="v_BOQ SOFT -NSL S1 2 4 7 2" xfId="49787" xr:uid="{00000000-0005-0000-0000-00008CC20000}"/>
    <cellStyle name="v_BOQ SOFT -NSL S1 2 4 7 2 2" xfId="49788" xr:uid="{00000000-0005-0000-0000-00008DC20000}"/>
    <cellStyle name="v_BOQ SOFT -NSL S1 2 4 7 2 3" xfId="49789" xr:uid="{00000000-0005-0000-0000-00008EC20000}"/>
    <cellStyle name="v_BOQ SOFT -NSL S1 2 4 7 2 4" xfId="49790" xr:uid="{00000000-0005-0000-0000-00008FC20000}"/>
    <cellStyle name="v_BOQ SOFT -NSL S1 2 4 7 2 5" xfId="49791" xr:uid="{00000000-0005-0000-0000-000090C20000}"/>
    <cellStyle name="v_BOQ SOFT -NSL S1 2 4 7 2 6" xfId="49792" xr:uid="{00000000-0005-0000-0000-000091C20000}"/>
    <cellStyle name="v_BOQ SOFT -NSL S1 2 4 7 3" xfId="49793" xr:uid="{00000000-0005-0000-0000-000092C20000}"/>
    <cellStyle name="v_BOQ SOFT -NSL S1 2 4 7 3 2" xfId="49794" xr:uid="{00000000-0005-0000-0000-000093C20000}"/>
    <cellStyle name="v_BOQ SOFT -NSL S1 2 4 7 3 3" xfId="49795" xr:uid="{00000000-0005-0000-0000-000094C20000}"/>
    <cellStyle name="v_BOQ SOFT -NSL S1 2 4 7 3 4" xfId="49796" xr:uid="{00000000-0005-0000-0000-000095C20000}"/>
    <cellStyle name="v_BOQ SOFT -NSL S1 2 4 7 3 5" xfId="49797" xr:uid="{00000000-0005-0000-0000-000096C20000}"/>
    <cellStyle name="v_BOQ SOFT -NSL S1 2 4 7 3 6" xfId="49798" xr:uid="{00000000-0005-0000-0000-000097C20000}"/>
    <cellStyle name="v_BOQ SOFT -NSL S1 2 4 7 4" xfId="49799" xr:uid="{00000000-0005-0000-0000-000098C20000}"/>
    <cellStyle name="v_BOQ SOFT -NSL S1 2 4 7 4 2" xfId="49800" xr:uid="{00000000-0005-0000-0000-000099C20000}"/>
    <cellStyle name="v_BOQ SOFT -NSL S1 2 4 7 5" xfId="49801" xr:uid="{00000000-0005-0000-0000-00009AC20000}"/>
    <cellStyle name="v_BOQ SOFT -NSL S1 2 4 7 6" xfId="49802" xr:uid="{00000000-0005-0000-0000-00009BC20000}"/>
    <cellStyle name="v_BOQ SOFT -NSL S1 2 4 7 7" xfId="49803" xr:uid="{00000000-0005-0000-0000-00009CC20000}"/>
    <cellStyle name="v_BOQ SOFT -NSL S1 2 4 7 8" xfId="49804" xr:uid="{00000000-0005-0000-0000-00009DC20000}"/>
    <cellStyle name="v_BOQ SOFT -NSL S1 2 4 8" xfId="49805" xr:uid="{00000000-0005-0000-0000-00009EC20000}"/>
    <cellStyle name="v_BOQ SOFT -NSL S1 2 4 8 2" xfId="49806" xr:uid="{00000000-0005-0000-0000-00009FC20000}"/>
    <cellStyle name="v_BOQ SOFT -NSL S1 2 4 8 2 2" xfId="49807" xr:uid="{00000000-0005-0000-0000-0000A0C20000}"/>
    <cellStyle name="v_BOQ SOFT -NSL S1 2 4 8 2 3" xfId="49808" xr:uid="{00000000-0005-0000-0000-0000A1C20000}"/>
    <cellStyle name="v_BOQ SOFT -NSL S1 2 4 8 2 4" xfId="49809" xr:uid="{00000000-0005-0000-0000-0000A2C20000}"/>
    <cellStyle name="v_BOQ SOFT -NSL S1 2 4 8 2 5" xfId="49810" xr:uid="{00000000-0005-0000-0000-0000A3C20000}"/>
    <cellStyle name="v_BOQ SOFT -NSL S1 2 4 8 2 6" xfId="49811" xr:uid="{00000000-0005-0000-0000-0000A4C20000}"/>
    <cellStyle name="v_BOQ SOFT -NSL S1 2 4 8 3" xfId="49812" xr:uid="{00000000-0005-0000-0000-0000A5C20000}"/>
    <cellStyle name="v_BOQ SOFT -NSL S1 2 4 8 3 2" xfId="49813" xr:uid="{00000000-0005-0000-0000-0000A6C20000}"/>
    <cellStyle name="v_BOQ SOFT -NSL S1 2 4 8 3 3" xfId="49814" xr:uid="{00000000-0005-0000-0000-0000A7C20000}"/>
    <cellStyle name="v_BOQ SOFT -NSL S1 2 4 8 3 4" xfId="49815" xr:uid="{00000000-0005-0000-0000-0000A8C20000}"/>
    <cellStyle name="v_BOQ SOFT -NSL S1 2 4 8 3 5" xfId="49816" xr:uid="{00000000-0005-0000-0000-0000A9C20000}"/>
    <cellStyle name="v_BOQ SOFT -NSL S1 2 4 8 3 6" xfId="49817" xr:uid="{00000000-0005-0000-0000-0000AAC20000}"/>
    <cellStyle name="v_BOQ SOFT -NSL S1 2 4 8 4" xfId="49818" xr:uid="{00000000-0005-0000-0000-0000ABC20000}"/>
    <cellStyle name="v_BOQ SOFT -NSL S1 2 4 8 4 2" xfId="49819" xr:uid="{00000000-0005-0000-0000-0000ACC20000}"/>
    <cellStyle name="v_BOQ SOFT -NSL S1 2 4 8 5" xfId="49820" xr:uid="{00000000-0005-0000-0000-0000ADC20000}"/>
    <cellStyle name="v_BOQ SOFT -NSL S1 2 4 8 6" xfId="49821" xr:uid="{00000000-0005-0000-0000-0000AEC20000}"/>
    <cellStyle name="v_BOQ SOFT -NSL S1 2 4 8 7" xfId="49822" xr:uid="{00000000-0005-0000-0000-0000AFC20000}"/>
    <cellStyle name="v_BOQ SOFT -NSL S1 2 4 8 8" xfId="49823" xr:uid="{00000000-0005-0000-0000-0000B0C20000}"/>
    <cellStyle name="v_BOQ SOFT -NSL S1 2 4 9" xfId="49824" xr:uid="{00000000-0005-0000-0000-0000B1C20000}"/>
    <cellStyle name="v_BOQ SOFT -NSL S1 2 4 9 2" xfId="49825" xr:uid="{00000000-0005-0000-0000-0000B2C20000}"/>
    <cellStyle name="v_BOQ SOFT -NSL S1 2 4 9 2 2" xfId="49826" xr:uid="{00000000-0005-0000-0000-0000B3C20000}"/>
    <cellStyle name="v_BOQ SOFT -NSL S1 2 4 9 2 3" xfId="49827" xr:uid="{00000000-0005-0000-0000-0000B4C20000}"/>
    <cellStyle name="v_BOQ SOFT -NSL S1 2 4 9 2 4" xfId="49828" xr:uid="{00000000-0005-0000-0000-0000B5C20000}"/>
    <cellStyle name="v_BOQ SOFT -NSL S1 2 4 9 2 5" xfId="49829" xr:uid="{00000000-0005-0000-0000-0000B6C20000}"/>
    <cellStyle name="v_BOQ SOFT -NSL S1 2 4 9 2 6" xfId="49830" xr:uid="{00000000-0005-0000-0000-0000B7C20000}"/>
    <cellStyle name="v_BOQ SOFT -NSL S1 2 4 9 3" xfId="49831" xr:uid="{00000000-0005-0000-0000-0000B8C20000}"/>
    <cellStyle name="v_BOQ SOFT -NSL S1 2 4 9 3 2" xfId="49832" xr:uid="{00000000-0005-0000-0000-0000B9C20000}"/>
    <cellStyle name="v_BOQ SOFT -NSL S1 2 4 9 3 3" xfId="49833" xr:uid="{00000000-0005-0000-0000-0000BAC20000}"/>
    <cellStyle name="v_BOQ SOFT -NSL S1 2 4 9 3 4" xfId="49834" xr:uid="{00000000-0005-0000-0000-0000BBC20000}"/>
    <cellStyle name="v_BOQ SOFT -NSL S1 2 4 9 3 5" xfId="49835" xr:uid="{00000000-0005-0000-0000-0000BCC20000}"/>
    <cellStyle name="v_BOQ SOFT -NSL S1 2 4 9 3 6" xfId="49836" xr:uid="{00000000-0005-0000-0000-0000BDC20000}"/>
    <cellStyle name="v_BOQ SOFT -NSL S1 2 4 9 4" xfId="49837" xr:uid="{00000000-0005-0000-0000-0000BEC20000}"/>
    <cellStyle name="v_BOQ SOFT -NSL S1 2 4 9 4 2" xfId="49838" xr:uid="{00000000-0005-0000-0000-0000BFC20000}"/>
    <cellStyle name="v_BOQ SOFT -NSL S1 2 4 9 5" xfId="49839" xr:uid="{00000000-0005-0000-0000-0000C0C20000}"/>
    <cellStyle name="v_BOQ SOFT -NSL S1 2 4 9 6" xfId="49840" xr:uid="{00000000-0005-0000-0000-0000C1C20000}"/>
    <cellStyle name="v_BOQ SOFT -NSL S1 2 4 9 7" xfId="49841" xr:uid="{00000000-0005-0000-0000-0000C2C20000}"/>
    <cellStyle name="v_BOQ SOFT -NSL S1 2 4 9 8" xfId="49842" xr:uid="{00000000-0005-0000-0000-0000C3C20000}"/>
    <cellStyle name="v_BOQ SOFT -NSL S1 2 5" xfId="49843" xr:uid="{00000000-0005-0000-0000-0000C4C20000}"/>
    <cellStyle name="v_BOQ SOFT -NSL S1 2 5 10" xfId="49844" xr:uid="{00000000-0005-0000-0000-0000C5C20000}"/>
    <cellStyle name="v_BOQ SOFT -NSL S1 2 5 11" xfId="49845" xr:uid="{00000000-0005-0000-0000-0000C6C20000}"/>
    <cellStyle name="v_BOQ SOFT -NSL S1 2 5 12" xfId="49846" xr:uid="{00000000-0005-0000-0000-0000C7C20000}"/>
    <cellStyle name="v_BOQ SOFT -NSL S1 2 5 13" xfId="49847" xr:uid="{00000000-0005-0000-0000-0000C8C20000}"/>
    <cellStyle name="v_BOQ SOFT -NSL S1 2 5 14" xfId="49848" xr:uid="{00000000-0005-0000-0000-0000C9C20000}"/>
    <cellStyle name="v_BOQ SOFT -NSL S1 2 5 2" xfId="49849" xr:uid="{00000000-0005-0000-0000-0000CAC20000}"/>
    <cellStyle name="v_BOQ SOFT -NSL S1 2 5 2 10" xfId="49850" xr:uid="{00000000-0005-0000-0000-0000CBC20000}"/>
    <cellStyle name="v_BOQ SOFT -NSL S1 2 5 2 2" xfId="49851" xr:uid="{00000000-0005-0000-0000-0000CCC20000}"/>
    <cellStyle name="v_BOQ SOFT -NSL S1 2 5 2 2 2" xfId="49852" xr:uid="{00000000-0005-0000-0000-0000CDC20000}"/>
    <cellStyle name="v_BOQ SOFT -NSL S1 2 5 2 2 2 2" xfId="49853" xr:uid="{00000000-0005-0000-0000-0000CEC20000}"/>
    <cellStyle name="v_BOQ SOFT -NSL S1 2 5 2 2 2 2 2" xfId="49854" xr:uid="{00000000-0005-0000-0000-0000CFC20000}"/>
    <cellStyle name="v_BOQ SOFT -NSL S1 2 5 2 2 2 2 3" xfId="49855" xr:uid="{00000000-0005-0000-0000-0000D0C20000}"/>
    <cellStyle name="v_BOQ SOFT -NSL S1 2 5 2 2 2 2 4" xfId="49856" xr:uid="{00000000-0005-0000-0000-0000D1C20000}"/>
    <cellStyle name="v_BOQ SOFT -NSL S1 2 5 2 2 2 2 5" xfId="49857" xr:uid="{00000000-0005-0000-0000-0000D2C20000}"/>
    <cellStyle name="v_BOQ SOFT -NSL S1 2 5 2 2 2 3" xfId="49858" xr:uid="{00000000-0005-0000-0000-0000D3C20000}"/>
    <cellStyle name="v_BOQ SOFT -NSL S1 2 5 2 2 2 4" xfId="49859" xr:uid="{00000000-0005-0000-0000-0000D4C20000}"/>
    <cellStyle name="v_BOQ SOFT -NSL S1 2 5 2 2 2 5" xfId="49860" xr:uid="{00000000-0005-0000-0000-0000D5C20000}"/>
    <cellStyle name="v_BOQ SOFT -NSL S1 2 5 2 2 2 6" xfId="49861" xr:uid="{00000000-0005-0000-0000-0000D6C20000}"/>
    <cellStyle name="v_BOQ SOFT -NSL S1 2 5 2 2 3" xfId="49862" xr:uid="{00000000-0005-0000-0000-0000D7C20000}"/>
    <cellStyle name="v_BOQ SOFT -NSL S1 2 5 2 2 3 2" xfId="49863" xr:uid="{00000000-0005-0000-0000-0000D8C20000}"/>
    <cellStyle name="v_BOQ SOFT -NSL S1 2 5 2 2 3 3" xfId="49864" xr:uid="{00000000-0005-0000-0000-0000D9C20000}"/>
    <cellStyle name="v_BOQ SOFT -NSL S1 2 5 2 2 3 4" xfId="49865" xr:uid="{00000000-0005-0000-0000-0000DAC20000}"/>
    <cellStyle name="v_BOQ SOFT -NSL S1 2 5 2 2 3 5" xfId="49866" xr:uid="{00000000-0005-0000-0000-0000DBC20000}"/>
    <cellStyle name="v_BOQ SOFT -NSL S1 2 5 2 2 4" xfId="49867" xr:uid="{00000000-0005-0000-0000-0000DCC20000}"/>
    <cellStyle name="v_BOQ SOFT -NSL S1 2 5 2 2 4 2" xfId="49868" xr:uid="{00000000-0005-0000-0000-0000DDC20000}"/>
    <cellStyle name="v_BOQ SOFT -NSL S1 2 5 2 2 5" xfId="49869" xr:uid="{00000000-0005-0000-0000-0000DEC20000}"/>
    <cellStyle name="v_BOQ SOFT -NSL S1 2 5 2 2 5 2" xfId="49870" xr:uid="{00000000-0005-0000-0000-0000DFC20000}"/>
    <cellStyle name="v_BOQ SOFT -NSL S1 2 5 2 2 6" xfId="49871" xr:uid="{00000000-0005-0000-0000-0000E0C20000}"/>
    <cellStyle name="v_BOQ SOFT -NSL S1 2 5 2 2 7" xfId="49872" xr:uid="{00000000-0005-0000-0000-0000E1C20000}"/>
    <cellStyle name="v_BOQ SOFT -NSL S1 2 5 2 2 8" xfId="49873" xr:uid="{00000000-0005-0000-0000-0000E2C20000}"/>
    <cellStyle name="v_BOQ SOFT -NSL S1 2 5 2 3" xfId="49874" xr:uid="{00000000-0005-0000-0000-0000E3C20000}"/>
    <cellStyle name="v_BOQ SOFT -NSL S1 2 5 2 3 2" xfId="49875" xr:uid="{00000000-0005-0000-0000-0000E4C20000}"/>
    <cellStyle name="v_BOQ SOFT -NSL S1 2 5 2 3 2 2" xfId="49876" xr:uid="{00000000-0005-0000-0000-0000E5C20000}"/>
    <cellStyle name="v_BOQ SOFT -NSL S1 2 5 2 3 2 2 2" xfId="49877" xr:uid="{00000000-0005-0000-0000-0000E6C20000}"/>
    <cellStyle name="v_BOQ SOFT -NSL S1 2 5 2 3 2 3" xfId="49878" xr:uid="{00000000-0005-0000-0000-0000E7C20000}"/>
    <cellStyle name="v_BOQ SOFT -NSL S1 2 5 2 3 3" xfId="49879" xr:uid="{00000000-0005-0000-0000-0000E8C20000}"/>
    <cellStyle name="v_BOQ SOFT -NSL S1 2 5 2 3 3 2" xfId="49880" xr:uid="{00000000-0005-0000-0000-0000E9C20000}"/>
    <cellStyle name="v_BOQ SOFT -NSL S1 2 5 2 3 4" xfId="49881" xr:uid="{00000000-0005-0000-0000-0000EAC20000}"/>
    <cellStyle name="v_BOQ SOFT -NSL S1 2 5 2 3 4 2" xfId="49882" xr:uid="{00000000-0005-0000-0000-0000EBC20000}"/>
    <cellStyle name="v_BOQ SOFT -NSL S1 2 5 2 3 5" xfId="49883" xr:uid="{00000000-0005-0000-0000-0000ECC20000}"/>
    <cellStyle name="v_BOQ SOFT -NSL S1 2 5 2 3 5 2" xfId="49884" xr:uid="{00000000-0005-0000-0000-0000EDC20000}"/>
    <cellStyle name="v_BOQ SOFT -NSL S1 2 5 2 3 6" xfId="49885" xr:uid="{00000000-0005-0000-0000-0000EEC20000}"/>
    <cellStyle name="v_BOQ SOFT -NSL S1 2 5 2 4" xfId="49886" xr:uid="{00000000-0005-0000-0000-0000EFC20000}"/>
    <cellStyle name="v_BOQ SOFT -NSL S1 2 5 2 4 2" xfId="49887" xr:uid="{00000000-0005-0000-0000-0000F0C20000}"/>
    <cellStyle name="v_BOQ SOFT -NSL S1 2 5 2 4 2 2" xfId="49888" xr:uid="{00000000-0005-0000-0000-0000F1C20000}"/>
    <cellStyle name="v_BOQ SOFT -NSL S1 2 5 2 4 3" xfId="49889" xr:uid="{00000000-0005-0000-0000-0000F2C20000}"/>
    <cellStyle name="v_BOQ SOFT -NSL S1 2 5 2 4 3 2" xfId="49890" xr:uid="{00000000-0005-0000-0000-0000F3C20000}"/>
    <cellStyle name="v_BOQ SOFT -NSL S1 2 5 2 4 3 3" xfId="49891" xr:uid="{00000000-0005-0000-0000-0000F4C20000}"/>
    <cellStyle name="v_BOQ SOFT -NSL S1 2 5 2 4 3 4" xfId="49892" xr:uid="{00000000-0005-0000-0000-0000F5C20000}"/>
    <cellStyle name="v_BOQ SOFT -NSL S1 2 5 2 4 4" xfId="49893" xr:uid="{00000000-0005-0000-0000-0000F6C20000}"/>
    <cellStyle name="v_BOQ SOFT -NSL S1 2 5 2 4 5" xfId="49894" xr:uid="{00000000-0005-0000-0000-0000F7C20000}"/>
    <cellStyle name="v_BOQ SOFT -NSL S1 2 5 2 5" xfId="49895" xr:uid="{00000000-0005-0000-0000-0000F8C20000}"/>
    <cellStyle name="v_BOQ SOFT -NSL S1 2 5 2 5 2" xfId="49896" xr:uid="{00000000-0005-0000-0000-0000F9C20000}"/>
    <cellStyle name="v_BOQ SOFT -NSL S1 2 5 2 6" xfId="49897" xr:uid="{00000000-0005-0000-0000-0000FAC20000}"/>
    <cellStyle name="v_BOQ SOFT -NSL S1 2 5 2 7" xfId="49898" xr:uid="{00000000-0005-0000-0000-0000FBC20000}"/>
    <cellStyle name="v_BOQ SOFT -NSL S1 2 5 2 8" xfId="49899" xr:uid="{00000000-0005-0000-0000-0000FCC20000}"/>
    <cellStyle name="v_BOQ SOFT -NSL S1 2 5 2 9" xfId="49900" xr:uid="{00000000-0005-0000-0000-0000FDC20000}"/>
    <cellStyle name="v_BOQ SOFT -NSL S1 2 5 3" xfId="49901" xr:uid="{00000000-0005-0000-0000-0000FEC20000}"/>
    <cellStyle name="v_BOQ SOFT -NSL S1 2 5 3 10" xfId="49902" xr:uid="{00000000-0005-0000-0000-0000FFC20000}"/>
    <cellStyle name="v_BOQ SOFT -NSL S1 2 5 3 2" xfId="49903" xr:uid="{00000000-0005-0000-0000-000000C30000}"/>
    <cellStyle name="v_BOQ SOFT -NSL S1 2 5 3 2 2" xfId="49904" xr:uid="{00000000-0005-0000-0000-000001C30000}"/>
    <cellStyle name="v_BOQ SOFT -NSL S1 2 5 3 2 2 2" xfId="49905" xr:uid="{00000000-0005-0000-0000-000002C30000}"/>
    <cellStyle name="v_BOQ SOFT -NSL S1 2 5 3 2 2 3" xfId="49906" xr:uid="{00000000-0005-0000-0000-000003C30000}"/>
    <cellStyle name="v_BOQ SOFT -NSL S1 2 5 3 2 2 4" xfId="49907" xr:uid="{00000000-0005-0000-0000-000004C30000}"/>
    <cellStyle name="v_BOQ SOFT -NSL S1 2 5 3 2 2 5" xfId="49908" xr:uid="{00000000-0005-0000-0000-000005C30000}"/>
    <cellStyle name="v_BOQ SOFT -NSL S1 2 5 3 2 3" xfId="49909" xr:uid="{00000000-0005-0000-0000-000006C30000}"/>
    <cellStyle name="v_BOQ SOFT -NSL S1 2 5 3 2 3 2" xfId="49910" xr:uid="{00000000-0005-0000-0000-000007C30000}"/>
    <cellStyle name="v_BOQ SOFT -NSL S1 2 5 3 2 3 3" xfId="49911" xr:uid="{00000000-0005-0000-0000-000008C30000}"/>
    <cellStyle name="v_BOQ SOFT -NSL S1 2 5 3 2 3 4" xfId="49912" xr:uid="{00000000-0005-0000-0000-000009C30000}"/>
    <cellStyle name="v_BOQ SOFT -NSL S1 2 5 3 2 3 5" xfId="49913" xr:uid="{00000000-0005-0000-0000-00000AC30000}"/>
    <cellStyle name="v_BOQ SOFT -NSL S1 2 5 3 2 4" xfId="49914" xr:uid="{00000000-0005-0000-0000-00000BC30000}"/>
    <cellStyle name="v_BOQ SOFT -NSL S1 2 5 3 2 4 2" xfId="49915" xr:uid="{00000000-0005-0000-0000-00000CC30000}"/>
    <cellStyle name="v_BOQ SOFT -NSL S1 2 5 3 2 5" xfId="49916" xr:uid="{00000000-0005-0000-0000-00000DC30000}"/>
    <cellStyle name="v_BOQ SOFT -NSL S1 2 5 3 2 5 2" xfId="49917" xr:uid="{00000000-0005-0000-0000-00000EC30000}"/>
    <cellStyle name="v_BOQ SOFT -NSL S1 2 5 3 2 5 3" xfId="49918" xr:uid="{00000000-0005-0000-0000-00000FC30000}"/>
    <cellStyle name="v_BOQ SOFT -NSL S1 2 5 3 2 5 4" xfId="49919" xr:uid="{00000000-0005-0000-0000-000010C30000}"/>
    <cellStyle name="v_BOQ SOFT -NSL S1 2 5 3 2 6" xfId="49920" xr:uid="{00000000-0005-0000-0000-000011C30000}"/>
    <cellStyle name="v_BOQ SOFT -NSL S1 2 5 3 2 7" xfId="49921" xr:uid="{00000000-0005-0000-0000-000012C30000}"/>
    <cellStyle name="v_BOQ SOFT -NSL S1 2 5 3 3" xfId="49922" xr:uid="{00000000-0005-0000-0000-000013C30000}"/>
    <cellStyle name="v_BOQ SOFT -NSL S1 2 5 3 3 2" xfId="49923" xr:uid="{00000000-0005-0000-0000-000014C30000}"/>
    <cellStyle name="v_BOQ SOFT -NSL S1 2 5 3 3 2 2" xfId="49924" xr:uid="{00000000-0005-0000-0000-000015C30000}"/>
    <cellStyle name="v_BOQ SOFT -NSL S1 2 5 3 3 3" xfId="49925" xr:uid="{00000000-0005-0000-0000-000016C30000}"/>
    <cellStyle name="v_BOQ SOFT -NSL S1 2 5 3 3 3 2" xfId="49926" xr:uid="{00000000-0005-0000-0000-000017C30000}"/>
    <cellStyle name="v_BOQ SOFT -NSL S1 2 5 3 3 3 3" xfId="49927" xr:uid="{00000000-0005-0000-0000-000018C30000}"/>
    <cellStyle name="v_BOQ SOFT -NSL S1 2 5 3 3 3 4" xfId="49928" xr:uid="{00000000-0005-0000-0000-000019C30000}"/>
    <cellStyle name="v_BOQ SOFT -NSL S1 2 5 3 3 4" xfId="49929" xr:uid="{00000000-0005-0000-0000-00001AC30000}"/>
    <cellStyle name="v_BOQ SOFT -NSL S1 2 5 3 3 5" xfId="49930" xr:uid="{00000000-0005-0000-0000-00001BC30000}"/>
    <cellStyle name="v_BOQ SOFT -NSL S1 2 5 3 4" xfId="49931" xr:uid="{00000000-0005-0000-0000-00001CC30000}"/>
    <cellStyle name="v_BOQ SOFT -NSL S1 2 5 3 4 2" xfId="49932" xr:uid="{00000000-0005-0000-0000-00001DC30000}"/>
    <cellStyle name="v_BOQ SOFT -NSL S1 2 5 3 4 3" xfId="49933" xr:uid="{00000000-0005-0000-0000-00001EC30000}"/>
    <cellStyle name="v_BOQ SOFT -NSL S1 2 5 3 4 4" xfId="49934" xr:uid="{00000000-0005-0000-0000-00001FC30000}"/>
    <cellStyle name="v_BOQ SOFT -NSL S1 2 5 3 4 5" xfId="49935" xr:uid="{00000000-0005-0000-0000-000020C30000}"/>
    <cellStyle name="v_BOQ SOFT -NSL S1 2 5 3 5" xfId="49936" xr:uid="{00000000-0005-0000-0000-000021C30000}"/>
    <cellStyle name="v_BOQ SOFT -NSL S1 2 5 3 5 2" xfId="49937" xr:uid="{00000000-0005-0000-0000-000022C30000}"/>
    <cellStyle name="v_BOQ SOFT -NSL S1 2 5 3 6" xfId="49938" xr:uid="{00000000-0005-0000-0000-000023C30000}"/>
    <cellStyle name="v_BOQ SOFT -NSL S1 2 5 3 6 2" xfId="49939" xr:uid="{00000000-0005-0000-0000-000024C30000}"/>
    <cellStyle name="v_BOQ SOFT -NSL S1 2 5 3 7" xfId="49940" xr:uid="{00000000-0005-0000-0000-000025C30000}"/>
    <cellStyle name="v_BOQ SOFT -NSL S1 2 5 3 7 2" xfId="49941" xr:uid="{00000000-0005-0000-0000-000026C30000}"/>
    <cellStyle name="v_BOQ SOFT -NSL S1 2 5 3 7 3" xfId="49942" xr:uid="{00000000-0005-0000-0000-000027C30000}"/>
    <cellStyle name="v_BOQ SOFT -NSL S1 2 5 3 7 4" xfId="49943" xr:uid="{00000000-0005-0000-0000-000028C30000}"/>
    <cellStyle name="v_BOQ SOFT -NSL S1 2 5 3 8" xfId="49944" xr:uid="{00000000-0005-0000-0000-000029C30000}"/>
    <cellStyle name="v_BOQ SOFT -NSL S1 2 5 3 8 2" xfId="49945" xr:uid="{00000000-0005-0000-0000-00002AC30000}"/>
    <cellStyle name="v_BOQ SOFT -NSL S1 2 5 3 9" xfId="49946" xr:uid="{00000000-0005-0000-0000-00002BC30000}"/>
    <cellStyle name="v_BOQ SOFT -NSL S1 2 5 4" xfId="49947" xr:uid="{00000000-0005-0000-0000-00002CC30000}"/>
    <cellStyle name="v_BOQ SOFT -NSL S1 2 5 4 2" xfId="49948" xr:uid="{00000000-0005-0000-0000-00002DC30000}"/>
    <cellStyle name="v_BOQ SOFT -NSL S1 2 5 4 2 2" xfId="49949" xr:uid="{00000000-0005-0000-0000-00002EC30000}"/>
    <cellStyle name="v_BOQ SOFT -NSL S1 2 5 4 2 2 2" xfId="49950" xr:uid="{00000000-0005-0000-0000-00002FC30000}"/>
    <cellStyle name="v_BOQ SOFT -NSL S1 2 5 4 2 2 3" xfId="49951" xr:uid="{00000000-0005-0000-0000-000030C30000}"/>
    <cellStyle name="v_BOQ SOFT -NSL S1 2 5 4 2 2 4" xfId="49952" xr:uid="{00000000-0005-0000-0000-000031C30000}"/>
    <cellStyle name="v_BOQ SOFT -NSL S1 2 5 4 2 2 5" xfId="49953" xr:uid="{00000000-0005-0000-0000-000032C30000}"/>
    <cellStyle name="v_BOQ SOFT -NSL S1 2 5 4 2 3" xfId="49954" xr:uid="{00000000-0005-0000-0000-000033C30000}"/>
    <cellStyle name="v_BOQ SOFT -NSL S1 2 5 4 2 3 2" xfId="49955" xr:uid="{00000000-0005-0000-0000-000034C30000}"/>
    <cellStyle name="v_BOQ SOFT -NSL S1 2 5 4 2 4" xfId="49956" xr:uid="{00000000-0005-0000-0000-000035C30000}"/>
    <cellStyle name="v_BOQ SOFT -NSL S1 2 5 4 2 4 2" xfId="49957" xr:uid="{00000000-0005-0000-0000-000036C30000}"/>
    <cellStyle name="v_BOQ SOFT -NSL S1 2 5 4 2 4 3" xfId="49958" xr:uid="{00000000-0005-0000-0000-000037C30000}"/>
    <cellStyle name="v_BOQ SOFT -NSL S1 2 5 4 2 4 4" xfId="49959" xr:uid="{00000000-0005-0000-0000-000038C30000}"/>
    <cellStyle name="v_BOQ SOFT -NSL S1 2 5 4 2 5" xfId="49960" xr:uid="{00000000-0005-0000-0000-000039C30000}"/>
    <cellStyle name="v_BOQ SOFT -NSL S1 2 5 4 2 6" xfId="49961" xr:uid="{00000000-0005-0000-0000-00003AC30000}"/>
    <cellStyle name="v_BOQ SOFT -NSL S1 2 5 4 2 7" xfId="49962" xr:uid="{00000000-0005-0000-0000-00003BC30000}"/>
    <cellStyle name="v_BOQ SOFT -NSL S1 2 5 4 3" xfId="49963" xr:uid="{00000000-0005-0000-0000-00003CC30000}"/>
    <cellStyle name="v_BOQ SOFT -NSL S1 2 5 4 3 2" xfId="49964" xr:uid="{00000000-0005-0000-0000-00003DC30000}"/>
    <cellStyle name="v_BOQ SOFT -NSL S1 2 5 4 3 2 2" xfId="49965" xr:uid="{00000000-0005-0000-0000-00003EC30000}"/>
    <cellStyle name="v_BOQ SOFT -NSL S1 2 5 4 3 3" xfId="49966" xr:uid="{00000000-0005-0000-0000-00003FC30000}"/>
    <cellStyle name="v_BOQ SOFT -NSL S1 2 5 4 3 3 2" xfId="49967" xr:uid="{00000000-0005-0000-0000-000040C30000}"/>
    <cellStyle name="v_BOQ SOFT -NSL S1 2 5 4 3 3 3" xfId="49968" xr:uid="{00000000-0005-0000-0000-000041C30000}"/>
    <cellStyle name="v_BOQ SOFT -NSL S1 2 5 4 3 3 4" xfId="49969" xr:uid="{00000000-0005-0000-0000-000042C30000}"/>
    <cellStyle name="v_BOQ SOFT -NSL S1 2 5 4 3 4" xfId="49970" xr:uid="{00000000-0005-0000-0000-000043C30000}"/>
    <cellStyle name="v_BOQ SOFT -NSL S1 2 5 4 3 5" xfId="49971" xr:uid="{00000000-0005-0000-0000-000044C30000}"/>
    <cellStyle name="v_BOQ SOFT -NSL S1 2 5 4 3 6" xfId="49972" xr:uid="{00000000-0005-0000-0000-000045C30000}"/>
    <cellStyle name="v_BOQ SOFT -NSL S1 2 5 4 4" xfId="49973" xr:uid="{00000000-0005-0000-0000-000046C30000}"/>
    <cellStyle name="v_BOQ SOFT -NSL S1 2 5 4 4 2" xfId="49974" xr:uid="{00000000-0005-0000-0000-000047C30000}"/>
    <cellStyle name="v_BOQ SOFT -NSL S1 2 5 4 4 3" xfId="49975" xr:uid="{00000000-0005-0000-0000-000048C30000}"/>
    <cellStyle name="v_BOQ SOFT -NSL S1 2 5 4 4 4" xfId="49976" xr:uid="{00000000-0005-0000-0000-000049C30000}"/>
    <cellStyle name="v_BOQ SOFT -NSL S1 2 5 4 4 5" xfId="49977" xr:uid="{00000000-0005-0000-0000-00004AC30000}"/>
    <cellStyle name="v_BOQ SOFT -NSL S1 2 5 4 5" xfId="49978" xr:uid="{00000000-0005-0000-0000-00004BC30000}"/>
    <cellStyle name="v_BOQ SOFT -NSL S1 2 5 4 5 2" xfId="49979" xr:uid="{00000000-0005-0000-0000-00004CC30000}"/>
    <cellStyle name="v_BOQ SOFT -NSL S1 2 5 4 5 3" xfId="49980" xr:uid="{00000000-0005-0000-0000-00004DC30000}"/>
    <cellStyle name="v_BOQ SOFT -NSL S1 2 5 4 5 4" xfId="49981" xr:uid="{00000000-0005-0000-0000-00004EC30000}"/>
    <cellStyle name="v_BOQ SOFT -NSL S1 2 5 4 6" xfId="49982" xr:uid="{00000000-0005-0000-0000-00004FC30000}"/>
    <cellStyle name="v_BOQ SOFT -NSL S1 2 5 4 6 2" xfId="49983" xr:uid="{00000000-0005-0000-0000-000050C30000}"/>
    <cellStyle name="v_BOQ SOFT -NSL S1 2 5 4 7" xfId="49984" xr:uid="{00000000-0005-0000-0000-000051C30000}"/>
    <cellStyle name="v_BOQ SOFT -NSL S1 2 5 4 8" xfId="49985" xr:uid="{00000000-0005-0000-0000-000052C30000}"/>
    <cellStyle name="v_BOQ SOFT -NSL S1 2 5 4 9" xfId="49986" xr:uid="{00000000-0005-0000-0000-000053C30000}"/>
    <cellStyle name="v_BOQ SOFT -NSL S1 2 5 5" xfId="49987" xr:uid="{00000000-0005-0000-0000-000054C30000}"/>
    <cellStyle name="v_BOQ SOFT -NSL S1 2 5 5 2" xfId="49988" xr:uid="{00000000-0005-0000-0000-000055C30000}"/>
    <cellStyle name="v_BOQ SOFT -NSL S1 2 5 5 2 2" xfId="49989" xr:uid="{00000000-0005-0000-0000-000056C30000}"/>
    <cellStyle name="v_BOQ SOFT -NSL S1 2 5 5 2 2 2" xfId="49990" xr:uid="{00000000-0005-0000-0000-000057C30000}"/>
    <cellStyle name="v_BOQ SOFT -NSL S1 2 5 5 2 2 3" xfId="49991" xr:uid="{00000000-0005-0000-0000-000058C30000}"/>
    <cellStyle name="v_BOQ SOFT -NSL S1 2 5 5 2 2 4" xfId="49992" xr:uid="{00000000-0005-0000-0000-000059C30000}"/>
    <cellStyle name="v_BOQ SOFT -NSL S1 2 5 5 2 3" xfId="49993" xr:uid="{00000000-0005-0000-0000-00005AC30000}"/>
    <cellStyle name="v_BOQ SOFT -NSL S1 2 5 5 2 4" xfId="49994" xr:uid="{00000000-0005-0000-0000-00005BC30000}"/>
    <cellStyle name="v_BOQ SOFT -NSL S1 2 5 5 2 5" xfId="49995" xr:uid="{00000000-0005-0000-0000-00005CC30000}"/>
    <cellStyle name="v_BOQ SOFT -NSL S1 2 5 5 2 6" xfId="49996" xr:uid="{00000000-0005-0000-0000-00005DC30000}"/>
    <cellStyle name="v_BOQ SOFT -NSL S1 2 5 5 3" xfId="49997" xr:uid="{00000000-0005-0000-0000-00005EC30000}"/>
    <cellStyle name="v_BOQ SOFT -NSL S1 2 5 5 3 2" xfId="49998" xr:uid="{00000000-0005-0000-0000-00005FC30000}"/>
    <cellStyle name="v_BOQ SOFT -NSL S1 2 5 5 3 2 2" xfId="49999" xr:uid="{00000000-0005-0000-0000-000060C30000}"/>
    <cellStyle name="v_BOQ SOFT -NSL S1 2 5 5 3 2 3" xfId="50000" xr:uid="{00000000-0005-0000-0000-000061C30000}"/>
    <cellStyle name="v_BOQ SOFT -NSL S1 2 5 5 3 2 4" xfId="50001" xr:uid="{00000000-0005-0000-0000-000062C30000}"/>
    <cellStyle name="v_BOQ SOFT -NSL S1 2 5 5 3 3" xfId="50002" xr:uid="{00000000-0005-0000-0000-000063C30000}"/>
    <cellStyle name="v_BOQ SOFT -NSL S1 2 5 5 3 4" xfId="50003" xr:uid="{00000000-0005-0000-0000-000064C30000}"/>
    <cellStyle name="v_BOQ SOFT -NSL S1 2 5 5 3 5" xfId="50004" xr:uid="{00000000-0005-0000-0000-000065C30000}"/>
    <cellStyle name="v_BOQ SOFT -NSL S1 2 5 5 3 6" xfId="50005" xr:uid="{00000000-0005-0000-0000-000066C30000}"/>
    <cellStyle name="v_BOQ SOFT -NSL S1 2 5 5 4" xfId="50006" xr:uid="{00000000-0005-0000-0000-000067C30000}"/>
    <cellStyle name="v_BOQ SOFT -NSL S1 2 5 5 4 2" xfId="50007" xr:uid="{00000000-0005-0000-0000-000068C30000}"/>
    <cellStyle name="v_BOQ SOFT -NSL S1 2 5 5 4 3" xfId="50008" xr:uid="{00000000-0005-0000-0000-000069C30000}"/>
    <cellStyle name="v_BOQ SOFT -NSL S1 2 5 5 4 4" xfId="50009" xr:uid="{00000000-0005-0000-0000-00006AC30000}"/>
    <cellStyle name="v_BOQ SOFT -NSL S1 2 5 5 4 5" xfId="50010" xr:uid="{00000000-0005-0000-0000-00006BC30000}"/>
    <cellStyle name="v_BOQ SOFT -NSL S1 2 5 5 5" xfId="50011" xr:uid="{00000000-0005-0000-0000-00006CC30000}"/>
    <cellStyle name="v_BOQ SOFT -NSL S1 2 5 5 5 2" xfId="50012" xr:uid="{00000000-0005-0000-0000-00006DC30000}"/>
    <cellStyle name="v_BOQ SOFT -NSL S1 2 5 5 5 3" xfId="50013" xr:uid="{00000000-0005-0000-0000-00006EC30000}"/>
    <cellStyle name="v_BOQ SOFT -NSL S1 2 5 5 5 4" xfId="50014" xr:uid="{00000000-0005-0000-0000-00006FC30000}"/>
    <cellStyle name="v_BOQ SOFT -NSL S1 2 5 5 6" xfId="50015" xr:uid="{00000000-0005-0000-0000-000070C30000}"/>
    <cellStyle name="v_BOQ SOFT -NSL S1 2 5 5 7" xfId="50016" xr:uid="{00000000-0005-0000-0000-000071C30000}"/>
    <cellStyle name="v_BOQ SOFT -NSL S1 2 5 5 8" xfId="50017" xr:uid="{00000000-0005-0000-0000-000072C30000}"/>
    <cellStyle name="v_BOQ SOFT -NSL S1 2 5 5 9" xfId="50018" xr:uid="{00000000-0005-0000-0000-000073C30000}"/>
    <cellStyle name="v_BOQ SOFT -NSL S1 2 5 6" xfId="50019" xr:uid="{00000000-0005-0000-0000-000074C30000}"/>
    <cellStyle name="v_BOQ SOFT -NSL S1 2 5 6 2" xfId="50020" xr:uid="{00000000-0005-0000-0000-000075C30000}"/>
    <cellStyle name="v_BOQ SOFT -NSL S1 2 5 6 2 2" xfId="50021" xr:uid="{00000000-0005-0000-0000-000076C30000}"/>
    <cellStyle name="v_BOQ SOFT -NSL S1 2 5 6 2 2 2" xfId="50022" xr:uid="{00000000-0005-0000-0000-000077C30000}"/>
    <cellStyle name="v_BOQ SOFT -NSL S1 2 5 6 2 2 3" xfId="50023" xr:uid="{00000000-0005-0000-0000-000078C30000}"/>
    <cellStyle name="v_BOQ SOFT -NSL S1 2 5 6 2 2 4" xfId="50024" xr:uid="{00000000-0005-0000-0000-000079C30000}"/>
    <cellStyle name="v_BOQ SOFT -NSL S1 2 5 6 2 3" xfId="50025" xr:uid="{00000000-0005-0000-0000-00007AC30000}"/>
    <cellStyle name="v_BOQ SOFT -NSL S1 2 5 6 2 4" xfId="50026" xr:uid="{00000000-0005-0000-0000-00007BC30000}"/>
    <cellStyle name="v_BOQ SOFT -NSL S1 2 5 6 2 5" xfId="50027" xr:uid="{00000000-0005-0000-0000-00007CC30000}"/>
    <cellStyle name="v_BOQ SOFT -NSL S1 2 5 6 2 6" xfId="50028" xr:uid="{00000000-0005-0000-0000-00007DC30000}"/>
    <cellStyle name="v_BOQ SOFT -NSL S1 2 5 6 3" xfId="50029" xr:uid="{00000000-0005-0000-0000-00007EC30000}"/>
    <cellStyle name="v_BOQ SOFT -NSL S1 2 5 6 3 2" xfId="50030" xr:uid="{00000000-0005-0000-0000-00007FC30000}"/>
    <cellStyle name="v_BOQ SOFT -NSL S1 2 5 6 3 2 2" xfId="50031" xr:uid="{00000000-0005-0000-0000-000080C30000}"/>
    <cellStyle name="v_BOQ SOFT -NSL S1 2 5 6 3 2 3" xfId="50032" xr:uid="{00000000-0005-0000-0000-000081C30000}"/>
    <cellStyle name="v_BOQ SOFT -NSL S1 2 5 6 3 2 4" xfId="50033" xr:uid="{00000000-0005-0000-0000-000082C30000}"/>
    <cellStyle name="v_BOQ SOFT -NSL S1 2 5 6 3 3" xfId="50034" xr:uid="{00000000-0005-0000-0000-000083C30000}"/>
    <cellStyle name="v_BOQ SOFT -NSL S1 2 5 6 3 4" xfId="50035" xr:uid="{00000000-0005-0000-0000-000084C30000}"/>
    <cellStyle name="v_BOQ SOFT -NSL S1 2 5 6 3 5" xfId="50036" xr:uid="{00000000-0005-0000-0000-000085C30000}"/>
    <cellStyle name="v_BOQ SOFT -NSL S1 2 5 6 3 6" xfId="50037" xr:uid="{00000000-0005-0000-0000-000086C30000}"/>
    <cellStyle name="v_BOQ SOFT -NSL S1 2 5 6 4" xfId="50038" xr:uid="{00000000-0005-0000-0000-000087C30000}"/>
    <cellStyle name="v_BOQ SOFT -NSL S1 2 5 6 4 2" xfId="50039" xr:uid="{00000000-0005-0000-0000-000088C30000}"/>
    <cellStyle name="v_BOQ SOFT -NSL S1 2 5 6 4 3" xfId="50040" xr:uid="{00000000-0005-0000-0000-000089C30000}"/>
    <cellStyle name="v_BOQ SOFT -NSL S1 2 5 6 4 4" xfId="50041" xr:uid="{00000000-0005-0000-0000-00008AC30000}"/>
    <cellStyle name="v_BOQ SOFT -NSL S1 2 5 6 5" xfId="50042" xr:uid="{00000000-0005-0000-0000-00008BC30000}"/>
    <cellStyle name="v_BOQ SOFT -NSL S1 2 5 6 6" xfId="50043" xr:uid="{00000000-0005-0000-0000-00008CC30000}"/>
    <cellStyle name="v_BOQ SOFT -NSL S1 2 5 6 7" xfId="50044" xr:uid="{00000000-0005-0000-0000-00008DC30000}"/>
    <cellStyle name="v_BOQ SOFT -NSL S1 2 5 6 8" xfId="50045" xr:uid="{00000000-0005-0000-0000-00008EC30000}"/>
    <cellStyle name="v_BOQ SOFT -NSL S1 2 5 7" xfId="50046" xr:uid="{00000000-0005-0000-0000-00008FC30000}"/>
    <cellStyle name="v_BOQ SOFT -NSL S1 2 5 7 2" xfId="50047" xr:uid="{00000000-0005-0000-0000-000090C30000}"/>
    <cellStyle name="v_BOQ SOFT -NSL S1 2 5 7 2 2" xfId="50048" xr:uid="{00000000-0005-0000-0000-000091C30000}"/>
    <cellStyle name="v_BOQ SOFT -NSL S1 2 5 7 2 2 2" xfId="50049" xr:uid="{00000000-0005-0000-0000-000092C30000}"/>
    <cellStyle name="v_BOQ SOFT -NSL S1 2 5 7 2 2 3" xfId="50050" xr:uid="{00000000-0005-0000-0000-000093C30000}"/>
    <cellStyle name="v_BOQ SOFT -NSL S1 2 5 7 2 2 4" xfId="50051" xr:uid="{00000000-0005-0000-0000-000094C30000}"/>
    <cellStyle name="v_BOQ SOFT -NSL S1 2 5 7 2 3" xfId="50052" xr:uid="{00000000-0005-0000-0000-000095C30000}"/>
    <cellStyle name="v_BOQ SOFT -NSL S1 2 5 7 2 4" xfId="50053" xr:uid="{00000000-0005-0000-0000-000096C30000}"/>
    <cellStyle name="v_BOQ SOFT -NSL S1 2 5 7 2 5" xfId="50054" xr:uid="{00000000-0005-0000-0000-000097C30000}"/>
    <cellStyle name="v_BOQ SOFT -NSL S1 2 5 7 2 6" xfId="50055" xr:uid="{00000000-0005-0000-0000-000098C30000}"/>
    <cellStyle name="v_BOQ SOFT -NSL S1 2 5 7 3" xfId="50056" xr:uid="{00000000-0005-0000-0000-000099C30000}"/>
    <cellStyle name="v_BOQ SOFT -NSL S1 2 5 7 3 2" xfId="50057" xr:uid="{00000000-0005-0000-0000-00009AC30000}"/>
    <cellStyle name="v_BOQ SOFT -NSL S1 2 5 7 3 2 2" xfId="50058" xr:uid="{00000000-0005-0000-0000-00009BC30000}"/>
    <cellStyle name="v_BOQ SOFT -NSL S1 2 5 7 3 2 3" xfId="50059" xr:uid="{00000000-0005-0000-0000-00009CC30000}"/>
    <cellStyle name="v_BOQ SOFT -NSL S1 2 5 7 3 2 4" xfId="50060" xr:uid="{00000000-0005-0000-0000-00009DC30000}"/>
    <cellStyle name="v_BOQ SOFT -NSL S1 2 5 7 3 3" xfId="50061" xr:uid="{00000000-0005-0000-0000-00009EC30000}"/>
    <cellStyle name="v_BOQ SOFT -NSL S1 2 5 7 3 4" xfId="50062" xr:uid="{00000000-0005-0000-0000-00009FC30000}"/>
    <cellStyle name="v_BOQ SOFT -NSL S1 2 5 7 3 5" xfId="50063" xr:uid="{00000000-0005-0000-0000-0000A0C30000}"/>
    <cellStyle name="v_BOQ SOFT -NSL S1 2 5 7 3 6" xfId="50064" xr:uid="{00000000-0005-0000-0000-0000A1C30000}"/>
    <cellStyle name="v_BOQ SOFT -NSL S1 2 5 7 4" xfId="50065" xr:uid="{00000000-0005-0000-0000-0000A2C30000}"/>
    <cellStyle name="v_BOQ SOFT -NSL S1 2 5 7 4 2" xfId="50066" xr:uid="{00000000-0005-0000-0000-0000A3C30000}"/>
    <cellStyle name="v_BOQ SOFT -NSL S1 2 5 7 4 3" xfId="50067" xr:uid="{00000000-0005-0000-0000-0000A4C30000}"/>
    <cellStyle name="v_BOQ SOFT -NSL S1 2 5 7 4 4" xfId="50068" xr:uid="{00000000-0005-0000-0000-0000A5C30000}"/>
    <cellStyle name="v_BOQ SOFT -NSL S1 2 5 7 5" xfId="50069" xr:uid="{00000000-0005-0000-0000-0000A6C30000}"/>
    <cellStyle name="v_BOQ SOFT -NSL S1 2 5 7 6" xfId="50070" xr:uid="{00000000-0005-0000-0000-0000A7C30000}"/>
    <cellStyle name="v_BOQ SOFT -NSL S1 2 5 7 7" xfId="50071" xr:uid="{00000000-0005-0000-0000-0000A8C30000}"/>
    <cellStyle name="v_BOQ SOFT -NSL S1 2 5 7 8" xfId="50072" xr:uid="{00000000-0005-0000-0000-0000A9C30000}"/>
    <cellStyle name="v_BOQ SOFT -NSL S1 2 5 8" xfId="50073" xr:uid="{00000000-0005-0000-0000-0000AAC30000}"/>
    <cellStyle name="v_BOQ SOFT -NSL S1 2 5 8 2" xfId="50074" xr:uid="{00000000-0005-0000-0000-0000ABC30000}"/>
    <cellStyle name="v_BOQ SOFT -NSL S1 2 5 8 2 2" xfId="50075" xr:uid="{00000000-0005-0000-0000-0000ACC30000}"/>
    <cellStyle name="v_BOQ SOFT -NSL S1 2 5 8 2 3" xfId="50076" xr:uid="{00000000-0005-0000-0000-0000ADC30000}"/>
    <cellStyle name="v_BOQ SOFT -NSL S1 2 5 8 2 4" xfId="50077" xr:uid="{00000000-0005-0000-0000-0000AEC30000}"/>
    <cellStyle name="v_BOQ SOFT -NSL S1 2 5 8 3" xfId="50078" xr:uid="{00000000-0005-0000-0000-0000AFC30000}"/>
    <cellStyle name="v_BOQ SOFT -NSL S1 2 5 8 4" xfId="50079" xr:uid="{00000000-0005-0000-0000-0000B0C30000}"/>
    <cellStyle name="v_BOQ SOFT -NSL S1 2 5 8 5" xfId="50080" xr:uid="{00000000-0005-0000-0000-0000B1C30000}"/>
    <cellStyle name="v_BOQ SOFT -NSL S1 2 5 8 6" xfId="50081" xr:uid="{00000000-0005-0000-0000-0000B2C30000}"/>
    <cellStyle name="v_BOQ SOFT -NSL S1 2 5 9" xfId="50082" xr:uid="{00000000-0005-0000-0000-0000B3C30000}"/>
    <cellStyle name="v_BOQ SOFT -NSL S1 2 5 9 2" xfId="50083" xr:uid="{00000000-0005-0000-0000-0000B4C30000}"/>
    <cellStyle name="v_BOQ SOFT -NSL S1 2 5 9 3" xfId="50084" xr:uid="{00000000-0005-0000-0000-0000B5C30000}"/>
    <cellStyle name="v_BOQ SOFT -NSL S1 2 5 9 4" xfId="50085" xr:uid="{00000000-0005-0000-0000-0000B6C30000}"/>
    <cellStyle name="v_BOQ SOFT -NSL S1 2 6" xfId="50086" xr:uid="{00000000-0005-0000-0000-0000B7C30000}"/>
    <cellStyle name="v_BOQ SOFT -NSL S1 2 6 2" xfId="50087" xr:uid="{00000000-0005-0000-0000-0000B8C30000}"/>
    <cellStyle name="v_BOQ SOFT -NSL S1 2 6 2 2" xfId="50088" xr:uid="{00000000-0005-0000-0000-0000B9C30000}"/>
    <cellStyle name="v_BOQ SOFT -NSL S1 2 6 2 2 2" xfId="50089" xr:uid="{00000000-0005-0000-0000-0000BAC30000}"/>
    <cellStyle name="v_BOQ SOFT -NSL S1 2 6 2 2 3" xfId="50090" xr:uid="{00000000-0005-0000-0000-0000BBC30000}"/>
    <cellStyle name="v_BOQ SOFT -NSL S1 2 6 2 2 4" xfId="50091" xr:uid="{00000000-0005-0000-0000-0000BCC30000}"/>
    <cellStyle name="v_BOQ SOFT -NSL S1 2 6 2 2 5" xfId="50092" xr:uid="{00000000-0005-0000-0000-0000BDC30000}"/>
    <cellStyle name="v_BOQ SOFT -NSL S1 2 6 2 3" xfId="50093" xr:uid="{00000000-0005-0000-0000-0000BEC30000}"/>
    <cellStyle name="v_BOQ SOFT -NSL S1 2 6 2 4" xfId="50094" xr:uid="{00000000-0005-0000-0000-0000BFC30000}"/>
    <cellStyle name="v_BOQ SOFT -NSL S1 2 6 2 5" xfId="50095" xr:uid="{00000000-0005-0000-0000-0000C0C30000}"/>
    <cellStyle name="v_BOQ SOFT -NSL S1 2 6 2 6" xfId="50096" xr:uid="{00000000-0005-0000-0000-0000C1C30000}"/>
    <cellStyle name="v_BOQ SOFT -NSL S1 2 6 2 7" xfId="50097" xr:uid="{00000000-0005-0000-0000-0000C2C30000}"/>
    <cellStyle name="v_BOQ SOFT -NSL S1 2 6 3" xfId="50098" xr:uid="{00000000-0005-0000-0000-0000C3C30000}"/>
    <cellStyle name="v_BOQ SOFT -NSL S1 2 6 3 2" xfId="50099" xr:uid="{00000000-0005-0000-0000-0000C4C30000}"/>
    <cellStyle name="v_BOQ SOFT -NSL S1 2 6 3 2 2" xfId="50100" xr:uid="{00000000-0005-0000-0000-0000C5C30000}"/>
    <cellStyle name="v_BOQ SOFT -NSL S1 2 6 3 3" xfId="50101" xr:uid="{00000000-0005-0000-0000-0000C6C30000}"/>
    <cellStyle name="v_BOQ SOFT -NSL S1 2 6 3 4" xfId="50102" xr:uid="{00000000-0005-0000-0000-0000C7C30000}"/>
    <cellStyle name="v_BOQ SOFT -NSL S1 2 6 3 5" xfId="50103" xr:uid="{00000000-0005-0000-0000-0000C8C30000}"/>
    <cellStyle name="v_BOQ SOFT -NSL S1 2 6 3 6" xfId="50104" xr:uid="{00000000-0005-0000-0000-0000C9C30000}"/>
    <cellStyle name="v_BOQ SOFT -NSL S1 2 6 4" xfId="50105" xr:uid="{00000000-0005-0000-0000-0000CAC30000}"/>
    <cellStyle name="v_BOQ SOFT -NSL S1 2 6 4 2" xfId="50106" xr:uid="{00000000-0005-0000-0000-0000CBC30000}"/>
    <cellStyle name="v_BOQ SOFT -NSL S1 2 6 5" xfId="50107" xr:uid="{00000000-0005-0000-0000-0000CCC30000}"/>
    <cellStyle name="v_BOQ SOFT -NSL S1 2 6 5 2" xfId="50108" xr:uid="{00000000-0005-0000-0000-0000CDC30000}"/>
    <cellStyle name="v_BOQ SOFT -NSL S1 2 6 6" xfId="50109" xr:uid="{00000000-0005-0000-0000-0000CEC30000}"/>
    <cellStyle name="v_BOQ SOFT -NSL S1 2 6 6 2" xfId="50110" xr:uid="{00000000-0005-0000-0000-0000CFC30000}"/>
    <cellStyle name="v_BOQ SOFT -NSL S1 2 6 7" xfId="50111" xr:uid="{00000000-0005-0000-0000-0000D0C30000}"/>
    <cellStyle name="v_BOQ SOFT -NSL S1 2 6 8" xfId="50112" xr:uid="{00000000-0005-0000-0000-0000D1C30000}"/>
    <cellStyle name="v_BOQ SOFT -NSL S1 2 6 9" xfId="50113" xr:uid="{00000000-0005-0000-0000-0000D2C30000}"/>
    <cellStyle name="v_BOQ SOFT -NSL S1 2 7" xfId="50114" xr:uid="{00000000-0005-0000-0000-0000D3C30000}"/>
    <cellStyle name="v_BOQ SOFT -NSL S1 2 7 2" xfId="50115" xr:uid="{00000000-0005-0000-0000-0000D4C30000}"/>
    <cellStyle name="v_BOQ SOFT -NSL S1 2 7 2 2" xfId="50116" xr:uid="{00000000-0005-0000-0000-0000D5C30000}"/>
    <cellStyle name="v_BOQ SOFT -NSL S1 2 7 2 2 2" xfId="50117" xr:uid="{00000000-0005-0000-0000-0000D6C30000}"/>
    <cellStyle name="v_BOQ SOFT -NSL S1 2 7 2 2 3" xfId="50118" xr:uid="{00000000-0005-0000-0000-0000D7C30000}"/>
    <cellStyle name="v_BOQ SOFT -NSL S1 2 7 2 2 4" xfId="50119" xr:uid="{00000000-0005-0000-0000-0000D8C30000}"/>
    <cellStyle name="v_BOQ SOFT -NSL S1 2 7 2 2 5" xfId="50120" xr:uid="{00000000-0005-0000-0000-0000D9C30000}"/>
    <cellStyle name="v_BOQ SOFT -NSL S1 2 7 2 3" xfId="50121" xr:uid="{00000000-0005-0000-0000-0000DAC30000}"/>
    <cellStyle name="v_BOQ SOFT -NSL S1 2 7 2 3 2" xfId="50122" xr:uid="{00000000-0005-0000-0000-0000DBC30000}"/>
    <cellStyle name="v_BOQ SOFT -NSL S1 2 7 2 3 3" xfId="50123" xr:uid="{00000000-0005-0000-0000-0000DCC30000}"/>
    <cellStyle name="v_BOQ SOFT -NSL S1 2 7 2 3 4" xfId="50124" xr:uid="{00000000-0005-0000-0000-0000DDC30000}"/>
    <cellStyle name="v_BOQ SOFT -NSL S1 2 7 2 3 5" xfId="50125" xr:uid="{00000000-0005-0000-0000-0000DEC30000}"/>
    <cellStyle name="v_BOQ SOFT -NSL S1 2 7 2 4" xfId="50126" xr:uid="{00000000-0005-0000-0000-0000DFC30000}"/>
    <cellStyle name="v_BOQ SOFT -NSL S1 2 7 2 5" xfId="50127" xr:uid="{00000000-0005-0000-0000-0000E0C30000}"/>
    <cellStyle name="v_BOQ SOFT -NSL S1 2 7 2 6" xfId="50128" xr:uid="{00000000-0005-0000-0000-0000E1C30000}"/>
    <cellStyle name="v_BOQ SOFT -NSL S1 2 7 2 7" xfId="50129" xr:uid="{00000000-0005-0000-0000-0000E2C30000}"/>
    <cellStyle name="v_BOQ SOFT -NSL S1 2 7 3" xfId="50130" xr:uid="{00000000-0005-0000-0000-0000E3C30000}"/>
    <cellStyle name="v_BOQ SOFT -NSL S1 2 7 3 2" xfId="50131" xr:uid="{00000000-0005-0000-0000-0000E4C30000}"/>
    <cellStyle name="v_BOQ SOFT -NSL S1 2 7 3 3" xfId="50132" xr:uid="{00000000-0005-0000-0000-0000E5C30000}"/>
    <cellStyle name="v_BOQ SOFT -NSL S1 2 7 4" xfId="50133" xr:uid="{00000000-0005-0000-0000-0000E6C30000}"/>
    <cellStyle name="v_BOQ SOFT -NSL S1 2 7 4 2" xfId="50134" xr:uid="{00000000-0005-0000-0000-0000E7C30000}"/>
    <cellStyle name="v_BOQ SOFT -NSL S1 2 7 5" xfId="50135" xr:uid="{00000000-0005-0000-0000-0000E8C30000}"/>
    <cellStyle name="v_BOQ SOFT -NSL S1 2 7 5 2" xfId="50136" xr:uid="{00000000-0005-0000-0000-0000E9C30000}"/>
    <cellStyle name="v_BOQ SOFT -NSL S1 2 7 5 3" xfId="50137" xr:uid="{00000000-0005-0000-0000-0000EAC30000}"/>
    <cellStyle name="v_BOQ SOFT -NSL S1 2 7 5 4" xfId="50138" xr:uid="{00000000-0005-0000-0000-0000EBC30000}"/>
    <cellStyle name="v_BOQ SOFT -NSL S1 2 7 6" xfId="50139" xr:uid="{00000000-0005-0000-0000-0000ECC30000}"/>
    <cellStyle name="v_BOQ SOFT -NSL S1 2 7 6 2" xfId="50140" xr:uid="{00000000-0005-0000-0000-0000EDC30000}"/>
    <cellStyle name="v_BOQ SOFT -NSL S1 2 7 7" xfId="50141" xr:uid="{00000000-0005-0000-0000-0000EEC30000}"/>
    <cellStyle name="v_BOQ SOFT -NSL S1 2 8" xfId="50142" xr:uid="{00000000-0005-0000-0000-0000EFC30000}"/>
    <cellStyle name="v_BOQ SOFT -NSL S1 2 8 2" xfId="50143" xr:uid="{00000000-0005-0000-0000-0000F0C30000}"/>
    <cellStyle name="v_BOQ SOFT -NSL S1 2 8 2 2" xfId="50144" xr:uid="{00000000-0005-0000-0000-0000F1C30000}"/>
    <cellStyle name="v_BOQ SOFT -NSL S1 2 8 2 3" xfId="50145" xr:uid="{00000000-0005-0000-0000-0000F2C30000}"/>
    <cellStyle name="v_BOQ SOFT -NSL S1 2 8 2 4" xfId="50146" xr:uid="{00000000-0005-0000-0000-0000F3C30000}"/>
    <cellStyle name="v_BOQ SOFT -NSL S1 2 8 2 5" xfId="50147" xr:uid="{00000000-0005-0000-0000-0000F4C30000}"/>
    <cellStyle name="v_BOQ SOFT -NSL S1 2 8 3" xfId="50148" xr:uid="{00000000-0005-0000-0000-0000F5C30000}"/>
    <cellStyle name="v_BOQ SOFT -NSL S1 2 8 3 2" xfId="50149" xr:uid="{00000000-0005-0000-0000-0000F6C30000}"/>
    <cellStyle name="v_BOQ SOFT -NSL S1 2 8 3 3" xfId="50150" xr:uid="{00000000-0005-0000-0000-0000F7C30000}"/>
    <cellStyle name="v_BOQ SOFT -NSL S1 2 8 3 4" xfId="50151" xr:uid="{00000000-0005-0000-0000-0000F8C30000}"/>
    <cellStyle name="v_BOQ SOFT -NSL S1 2 8 3 5" xfId="50152" xr:uid="{00000000-0005-0000-0000-0000F9C30000}"/>
    <cellStyle name="v_BOQ SOFT -NSL S1 2 8 4" xfId="50153" xr:uid="{00000000-0005-0000-0000-0000FAC30000}"/>
    <cellStyle name="v_BOQ SOFT -NSL S1 2 8 5" xfId="50154" xr:uid="{00000000-0005-0000-0000-0000FBC30000}"/>
    <cellStyle name="v_BOQ SOFT -NSL S1 2 8 6" xfId="50155" xr:uid="{00000000-0005-0000-0000-0000FCC30000}"/>
    <cellStyle name="v_BOQ SOFT -NSL S1 2 8 7" xfId="50156" xr:uid="{00000000-0005-0000-0000-0000FDC30000}"/>
    <cellStyle name="v_BOQ SOFT -NSL S1 2 9" xfId="50157" xr:uid="{00000000-0005-0000-0000-0000FEC30000}"/>
    <cellStyle name="v_BOQ SOFT -NSL S1 2 9 2" xfId="50158" xr:uid="{00000000-0005-0000-0000-0000FFC30000}"/>
    <cellStyle name="v_BOQ SOFT -NSL S1 2 9 3" xfId="50159" xr:uid="{00000000-0005-0000-0000-000000C40000}"/>
    <cellStyle name="v_BOQ SOFT -NSL S1 2 9 4" xfId="50160" xr:uid="{00000000-0005-0000-0000-000001C40000}"/>
    <cellStyle name="v_BOQ SOFT -NSL S1 2 9 5" xfId="50161" xr:uid="{00000000-0005-0000-0000-000002C40000}"/>
    <cellStyle name="v_BOQ SOFT -NSL S1 3" xfId="50162" xr:uid="{00000000-0005-0000-0000-000003C40000}"/>
    <cellStyle name="v_BOQ SOFT -NSL S1 3 10" xfId="50163" xr:uid="{00000000-0005-0000-0000-000004C40000}"/>
    <cellStyle name="v_BOQ SOFT -NSL S1 3 11" xfId="50164" xr:uid="{00000000-0005-0000-0000-000005C40000}"/>
    <cellStyle name="v_BOQ SOFT -NSL S1 3 12" xfId="50165" xr:uid="{00000000-0005-0000-0000-000006C40000}"/>
    <cellStyle name="v_BOQ SOFT -NSL S1 3 13" xfId="50166" xr:uid="{00000000-0005-0000-0000-000007C40000}"/>
    <cellStyle name="v_BOQ SOFT -NSL S1 3 2" xfId="50167" xr:uid="{00000000-0005-0000-0000-000008C40000}"/>
    <cellStyle name="v_BOQ SOFT -NSL S1 3 2 2" xfId="50168" xr:uid="{00000000-0005-0000-0000-000009C40000}"/>
    <cellStyle name="v_BOQ SOFT -NSL S1 3 2 2 2" xfId="50169" xr:uid="{00000000-0005-0000-0000-00000AC40000}"/>
    <cellStyle name="v_BOQ SOFT -NSL S1 3 2 2 2 2" xfId="50170" xr:uid="{00000000-0005-0000-0000-00000BC40000}"/>
    <cellStyle name="v_BOQ SOFT -NSL S1 3 2 2 2 2 2" xfId="50171" xr:uid="{00000000-0005-0000-0000-00000CC40000}"/>
    <cellStyle name="v_BOQ SOFT -NSL S1 3 2 2 2 2 3" xfId="50172" xr:uid="{00000000-0005-0000-0000-00000DC40000}"/>
    <cellStyle name="v_BOQ SOFT -NSL S1 3 2 2 2 2 4" xfId="50173" xr:uid="{00000000-0005-0000-0000-00000EC40000}"/>
    <cellStyle name="v_BOQ SOFT -NSL S1 3 2 2 2 3" xfId="50174" xr:uid="{00000000-0005-0000-0000-00000FC40000}"/>
    <cellStyle name="v_BOQ SOFT -NSL S1 3 2 2 2 4" xfId="50175" xr:uid="{00000000-0005-0000-0000-000010C40000}"/>
    <cellStyle name="v_BOQ SOFT -NSL S1 3 2 2 2 5" xfId="50176" xr:uid="{00000000-0005-0000-0000-000011C40000}"/>
    <cellStyle name="v_BOQ SOFT -NSL S1 3 2 2 3" xfId="50177" xr:uid="{00000000-0005-0000-0000-000012C40000}"/>
    <cellStyle name="v_BOQ SOFT -NSL S1 3 2 2 3 2" xfId="50178" xr:uid="{00000000-0005-0000-0000-000013C40000}"/>
    <cellStyle name="v_BOQ SOFT -NSL S1 3 2 2 3 3" xfId="50179" xr:uid="{00000000-0005-0000-0000-000014C40000}"/>
    <cellStyle name="v_BOQ SOFT -NSL S1 3 2 2 3 4" xfId="50180" xr:uid="{00000000-0005-0000-0000-000015C40000}"/>
    <cellStyle name="v_BOQ SOFT -NSL S1 3 2 2 3 5" xfId="50181" xr:uid="{00000000-0005-0000-0000-000016C40000}"/>
    <cellStyle name="v_BOQ SOFT -NSL S1 3 2 2 4" xfId="50182" xr:uid="{00000000-0005-0000-0000-000017C40000}"/>
    <cellStyle name="v_BOQ SOFT -NSL S1 3 2 2 4 2" xfId="50183" xr:uid="{00000000-0005-0000-0000-000018C40000}"/>
    <cellStyle name="v_BOQ SOFT -NSL S1 3 2 2 5" xfId="50184" xr:uid="{00000000-0005-0000-0000-000019C40000}"/>
    <cellStyle name="v_BOQ SOFT -NSL S1 3 2 2 6" xfId="50185" xr:uid="{00000000-0005-0000-0000-00001AC40000}"/>
    <cellStyle name="v_BOQ SOFT -NSL S1 3 2 2 7" xfId="50186" xr:uid="{00000000-0005-0000-0000-00001BC40000}"/>
    <cellStyle name="v_BOQ SOFT -NSL S1 3 2 2 8" xfId="50187" xr:uid="{00000000-0005-0000-0000-00001CC40000}"/>
    <cellStyle name="v_BOQ SOFT -NSL S1 3 2 3" xfId="50188" xr:uid="{00000000-0005-0000-0000-00001DC40000}"/>
    <cellStyle name="v_BOQ SOFT -NSL S1 3 2 3 2" xfId="50189" xr:uid="{00000000-0005-0000-0000-00001EC40000}"/>
    <cellStyle name="v_BOQ SOFT -NSL S1 3 2 3 2 2" xfId="50190" xr:uid="{00000000-0005-0000-0000-00001FC40000}"/>
    <cellStyle name="v_BOQ SOFT -NSL S1 3 2 3 2 2 2" xfId="50191" xr:uid="{00000000-0005-0000-0000-000020C40000}"/>
    <cellStyle name="v_BOQ SOFT -NSL S1 3 2 3 2 3" xfId="50192" xr:uid="{00000000-0005-0000-0000-000021C40000}"/>
    <cellStyle name="v_BOQ SOFT -NSL S1 3 2 3 2 3 2" xfId="50193" xr:uid="{00000000-0005-0000-0000-000022C40000}"/>
    <cellStyle name="v_BOQ SOFT -NSL S1 3 2 3 2 3 3" xfId="50194" xr:uid="{00000000-0005-0000-0000-000023C40000}"/>
    <cellStyle name="v_BOQ SOFT -NSL S1 3 2 3 2 3 4" xfId="50195" xr:uid="{00000000-0005-0000-0000-000024C40000}"/>
    <cellStyle name="v_BOQ SOFT -NSL S1 3 2 3 2 4" xfId="50196" xr:uid="{00000000-0005-0000-0000-000025C40000}"/>
    <cellStyle name="v_BOQ SOFT -NSL S1 3 2 3 2 5" xfId="50197" xr:uid="{00000000-0005-0000-0000-000026C40000}"/>
    <cellStyle name="v_BOQ SOFT -NSL S1 3 2 3 3" xfId="50198" xr:uid="{00000000-0005-0000-0000-000027C40000}"/>
    <cellStyle name="v_BOQ SOFT -NSL S1 3 2 3 3 2" xfId="50199" xr:uid="{00000000-0005-0000-0000-000028C40000}"/>
    <cellStyle name="v_BOQ SOFT -NSL S1 3 2 3 3 3" xfId="50200" xr:uid="{00000000-0005-0000-0000-000029C40000}"/>
    <cellStyle name="v_BOQ SOFT -NSL S1 3 2 3 3 4" xfId="50201" xr:uid="{00000000-0005-0000-0000-00002AC40000}"/>
    <cellStyle name="v_BOQ SOFT -NSL S1 3 2 3 3 5" xfId="50202" xr:uid="{00000000-0005-0000-0000-00002BC40000}"/>
    <cellStyle name="v_BOQ SOFT -NSL S1 3 2 3 4" xfId="50203" xr:uid="{00000000-0005-0000-0000-00002CC40000}"/>
    <cellStyle name="v_BOQ SOFT -NSL S1 3 2 3 4 2" xfId="50204" xr:uid="{00000000-0005-0000-0000-00002DC40000}"/>
    <cellStyle name="v_BOQ SOFT -NSL S1 3 2 3 5" xfId="50205" xr:uid="{00000000-0005-0000-0000-00002EC40000}"/>
    <cellStyle name="v_BOQ SOFT -NSL S1 3 2 3 5 2" xfId="50206" xr:uid="{00000000-0005-0000-0000-00002FC40000}"/>
    <cellStyle name="v_BOQ SOFT -NSL S1 3 2 3 6" xfId="50207" xr:uid="{00000000-0005-0000-0000-000030C40000}"/>
    <cellStyle name="v_BOQ SOFT -NSL S1 3 2 3 6 2" xfId="50208" xr:uid="{00000000-0005-0000-0000-000031C40000}"/>
    <cellStyle name="v_BOQ SOFT -NSL S1 3 2 3 6 3" xfId="50209" xr:uid="{00000000-0005-0000-0000-000032C40000}"/>
    <cellStyle name="v_BOQ SOFT -NSL S1 3 2 3 6 4" xfId="50210" xr:uid="{00000000-0005-0000-0000-000033C40000}"/>
    <cellStyle name="v_BOQ SOFT -NSL S1 3 2 3 7" xfId="50211" xr:uid="{00000000-0005-0000-0000-000034C40000}"/>
    <cellStyle name="v_BOQ SOFT -NSL S1 3 2 3 8" xfId="50212" xr:uid="{00000000-0005-0000-0000-000035C40000}"/>
    <cellStyle name="v_BOQ SOFT -NSL S1 3 2 4" xfId="50213" xr:uid="{00000000-0005-0000-0000-000036C40000}"/>
    <cellStyle name="v_BOQ SOFT -NSL S1 3 2 4 2" xfId="50214" xr:uid="{00000000-0005-0000-0000-000037C40000}"/>
    <cellStyle name="v_BOQ SOFT -NSL S1 3 2 4 3" xfId="50215" xr:uid="{00000000-0005-0000-0000-000038C40000}"/>
    <cellStyle name="v_BOQ SOFT -NSL S1 3 2 4 4" xfId="50216" xr:uid="{00000000-0005-0000-0000-000039C40000}"/>
    <cellStyle name="v_BOQ SOFT -NSL S1 3 2 5" xfId="50217" xr:uid="{00000000-0005-0000-0000-00003AC40000}"/>
    <cellStyle name="v_BOQ SOFT -NSL S1 3 2 6" xfId="50218" xr:uid="{00000000-0005-0000-0000-00003BC40000}"/>
    <cellStyle name="v_BOQ SOFT -NSL S1 3 3" xfId="50219" xr:uid="{00000000-0005-0000-0000-00003CC40000}"/>
    <cellStyle name="v_BOQ SOFT -NSL S1 3 3 10" xfId="50220" xr:uid="{00000000-0005-0000-0000-00003DC40000}"/>
    <cellStyle name="v_BOQ SOFT -NSL S1 3 3 2" xfId="50221" xr:uid="{00000000-0005-0000-0000-00003EC40000}"/>
    <cellStyle name="v_BOQ SOFT -NSL S1 3 3 2 2" xfId="50222" xr:uid="{00000000-0005-0000-0000-00003FC40000}"/>
    <cellStyle name="v_BOQ SOFT -NSL S1 3 3 2 2 2" xfId="50223" xr:uid="{00000000-0005-0000-0000-000040C40000}"/>
    <cellStyle name="v_BOQ SOFT -NSL S1 3 3 2 2 2 2" xfId="50224" xr:uid="{00000000-0005-0000-0000-000041C40000}"/>
    <cellStyle name="v_BOQ SOFT -NSL S1 3 3 2 2 3" xfId="50225" xr:uid="{00000000-0005-0000-0000-000042C40000}"/>
    <cellStyle name="v_BOQ SOFT -NSL S1 3 3 2 2 3 2" xfId="50226" xr:uid="{00000000-0005-0000-0000-000043C40000}"/>
    <cellStyle name="v_BOQ SOFT -NSL S1 3 3 2 2 3 3" xfId="50227" xr:uid="{00000000-0005-0000-0000-000044C40000}"/>
    <cellStyle name="v_BOQ SOFT -NSL S1 3 3 2 2 3 4" xfId="50228" xr:uid="{00000000-0005-0000-0000-000045C40000}"/>
    <cellStyle name="v_BOQ SOFT -NSL S1 3 3 2 2 4" xfId="50229" xr:uid="{00000000-0005-0000-0000-000046C40000}"/>
    <cellStyle name="v_BOQ SOFT -NSL S1 3 3 2 3" xfId="50230" xr:uid="{00000000-0005-0000-0000-000047C40000}"/>
    <cellStyle name="v_BOQ SOFT -NSL S1 3 3 2 3 2" xfId="50231" xr:uid="{00000000-0005-0000-0000-000048C40000}"/>
    <cellStyle name="v_BOQ SOFT -NSL S1 3 3 2 4" xfId="50232" xr:uid="{00000000-0005-0000-0000-000049C40000}"/>
    <cellStyle name="v_BOQ SOFT -NSL S1 3 3 2 4 2" xfId="50233" xr:uid="{00000000-0005-0000-0000-00004AC40000}"/>
    <cellStyle name="v_BOQ SOFT -NSL S1 3 3 2 5" xfId="50234" xr:uid="{00000000-0005-0000-0000-00004BC40000}"/>
    <cellStyle name="v_BOQ SOFT -NSL S1 3 3 2 5 2" xfId="50235" xr:uid="{00000000-0005-0000-0000-00004CC40000}"/>
    <cellStyle name="v_BOQ SOFT -NSL S1 3 3 2 5 3" xfId="50236" xr:uid="{00000000-0005-0000-0000-00004DC40000}"/>
    <cellStyle name="v_BOQ SOFT -NSL S1 3 3 2 5 4" xfId="50237" xr:uid="{00000000-0005-0000-0000-00004EC40000}"/>
    <cellStyle name="v_BOQ SOFT -NSL S1 3 3 2 6" xfId="50238" xr:uid="{00000000-0005-0000-0000-00004FC40000}"/>
    <cellStyle name="v_BOQ SOFT -NSL S1 3 3 2 6 2" xfId="50239" xr:uid="{00000000-0005-0000-0000-000050C40000}"/>
    <cellStyle name="v_BOQ SOFT -NSL S1 3 3 3" xfId="50240" xr:uid="{00000000-0005-0000-0000-000051C40000}"/>
    <cellStyle name="v_BOQ SOFT -NSL S1 3 3 3 2" xfId="50241" xr:uid="{00000000-0005-0000-0000-000052C40000}"/>
    <cellStyle name="v_BOQ SOFT -NSL S1 3 3 3 2 2" xfId="50242" xr:uid="{00000000-0005-0000-0000-000053C40000}"/>
    <cellStyle name="v_BOQ SOFT -NSL S1 3 3 3 2 3" xfId="50243" xr:uid="{00000000-0005-0000-0000-000054C40000}"/>
    <cellStyle name="v_BOQ SOFT -NSL S1 3 3 3 2 4" xfId="50244" xr:uid="{00000000-0005-0000-0000-000055C40000}"/>
    <cellStyle name="v_BOQ SOFT -NSL S1 3 3 3 2 5" xfId="50245" xr:uid="{00000000-0005-0000-0000-000056C40000}"/>
    <cellStyle name="v_BOQ SOFT -NSL S1 3 3 3 3" xfId="50246" xr:uid="{00000000-0005-0000-0000-000057C40000}"/>
    <cellStyle name="v_BOQ SOFT -NSL S1 3 3 3 4" xfId="50247" xr:uid="{00000000-0005-0000-0000-000058C40000}"/>
    <cellStyle name="v_BOQ SOFT -NSL S1 3 3 3 5" xfId="50248" xr:uid="{00000000-0005-0000-0000-000059C40000}"/>
    <cellStyle name="v_BOQ SOFT -NSL S1 3 3 3 6" xfId="50249" xr:uid="{00000000-0005-0000-0000-00005AC40000}"/>
    <cellStyle name="v_BOQ SOFT -NSL S1 3 3 3 7" xfId="50250" xr:uid="{00000000-0005-0000-0000-00005BC40000}"/>
    <cellStyle name="v_BOQ SOFT -NSL S1 3 3 4" xfId="50251" xr:uid="{00000000-0005-0000-0000-00005CC40000}"/>
    <cellStyle name="v_BOQ SOFT -NSL S1 3 3 4 2" xfId="50252" xr:uid="{00000000-0005-0000-0000-00005DC40000}"/>
    <cellStyle name="v_BOQ SOFT -NSL S1 3 3 4 3" xfId="50253" xr:uid="{00000000-0005-0000-0000-00005EC40000}"/>
    <cellStyle name="v_BOQ SOFT -NSL S1 3 3 4 4" xfId="50254" xr:uid="{00000000-0005-0000-0000-00005FC40000}"/>
    <cellStyle name="v_BOQ SOFT -NSL S1 3 3 5" xfId="50255" xr:uid="{00000000-0005-0000-0000-000060C40000}"/>
    <cellStyle name="v_BOQ SOFT -NSL S1 3 3 6" xfId="50256" xr:uid="{00000000-0005-0000-0000-000061C40000}"/>
    <cellStyle name="v_BOQ SOFT -NSL S1 3 3 7" xfId="50257" xr:uid="{00000000-0005-0000-0000-000062C40000}"/>
    <cellStyle name="v_BOQ SOFT -NSL S1 3 3 8" xfId="50258" xr:uid="{00000000-0005-0000-0000-000063C40000}"/>
    <cellStyle name="v_BOQ SOFT -NSL S1 3 3 9" xfId="50259" xr:uid="{00000000-0005-0000-0000-000064C40000}"/>
    <cellStyle name="v_BOQ SOFT -NSL S1 3 4" xfId="50260" xr:uid="{00000000-0005-0000-0000-000065C40000}"/>
    <cellStyle name="v_BOQ SOFT -NSL S1 3 4 2" xfId="50261" xr:uid="{00000000-0005-0000-0000-000066C40000}"/>
    <cellStyle name="v_BOQ SOFT -NSL S1 3 4 2 2" xfId="50262" xr:uid="{00000000-0005-0000-0000-000067C40000}"/>
    <cellStyle name="v_BOQ SOFT -NSL S1 3 4 2 2 2" xfId="50263" xr:uid="{00000000-0005-0000-0000-000068C40000}"/>
    <cellStyle name="v_BOQ SOFT -NSL S1 3 4 2 2 2 2" xfId="50264" xr:uid="{00000000-0005-0000-0000-000069C40000}"/>
    <cellStyle name="v_BOQ SOFT -NSL S1 3 4 2 2 3" xfId="50265" xr:uid="{00000000-0005-0000-0000-00006AC40000}"/>
    <cellStyle name="v_BOQ SOFT -NSL S1 3 4 2 2 3 2" xfId="50266" xr:uid="{00000000-0005-0000-0000-00006BC40000}"/>
    <cellStyle name="v_BOQ SOFT -NSL S1 3 4 2 2 3 3" xfId="50267" xr:uid="{00000000-0005-0000-0000-00006CC40000}"/>
    <cellStyle name="v_BOQ SOFT -NSL S1 3 4 2 2 3 4" xfId="50268" xr:uid="{00000000-0005-0000-0000-00006DC40000}"/>
    <cellStyle name="v_BOQ SOFT -NSL S1 3 4 2 2 4" xfId="50269" xr:uid="{00000000-0005-0000-0000-00006EC40000}"/>
    <cellStyle name="v_BOQ SOFT -NSL S1 3 4 2 3" xfId="50270" xr:uid="{00000000-0005-0000-0000-00006FC40000}"/>
    <cellStyle name="v_BOQ SOFT -NSL S1 3 4 2 3 2" xfId="50271" xr:uid="{00000000-0005-0000-0000-000070C40000}"/>
    <cellStyle name="v_BOQ SOFT -NSL S1 3 4 2 4" xfId="50272" xr:uid="{00000000-0005-0000-0000-000071C40000}"/>
    <cellStyle name="v_BOQ SOFT -NSL S1 3 4 2 4 2" xfId="50273" xr:uid="{00000000-0005-0000-0000-000072C40000}"/>
    <cellStyle name="v_BOQ SOFT -NSL S1 3 4 2 5" xfId="50274" xr:uid="{00000000-0005-0000-0000-000073C40000}"/>
    <cellStyle name="v_BOQ SOFT -NSL S1 3 4 2 5 2" xfId="50275" xr:uid="{00000000-0005-0000-0000-000074C40000}"/>
    <cellStyle name="v_BOQ SOFT -NSL S1 3 4 2 6" xfId="50276" xr:uid="{00000000-0005-0000-0000-000075C40000}"/>
    <cellStyle name="v_BOQ SOFT -NSL S1 3 4 2 6 2" xfId="50277" xr:uid="{00000000-0005-0000-0000-000076C40000}"/>
    <cellStyle name="v_BOQ SOFT -NSL S1 3 4 2 6 3" xfId="50278" xr:uid="{00000000-0005-0000-0000-000077C40000}"/>
    <cellStyle name="v_BOQ SOFT -NSL S1 3 4 2 6 4" xfId="50279" xr:uid="{00000000-0005-0000-0000-000078C40000}"/>
    <cellStyle name="v_BOQ SOFT -NSL S1 3 4 3" xfId="50280" xr:uid="{00000000-0005-0000-0000-000079C40000}"/>
    <cellStyle name="v_BOQ SOFT -NSL S1 3 4 3 2" xfId="50281" xr:uid="{00000000-0005-0000-0000-00007AC40000}"/>
    <cellStyle name="v_BOQ SOFT -NSL S1 3 4 3 2 2" xfId="50282" xr:uid="{00000000-0005-0000-0000-00007BC40000}"/>
    <cellStyle name="v_BOQ SOFT -NSL S1 3 4 3 2 3" xfId="50283" xr:uid="{00000000-0005-0000-0000-00007CC40000}"/>
    <cellStyle name="v_BOQ SOFT -NSL S1 3 4 3 2 4" xfId="50284" xr:uid="{00000000-0005-0000-0000-00007DC40000}"/>
    <cellStyle name="v_BOQ SOFT -NSL S1 3 4 3 3" xfId="50285" xr:uid="{00000000-0005-0000-0000-00007EC40000}"/>
    <cellStyle name="v_BOQ SOFT -NSL S1 3 4 3 4" xfId="50286" xr:uid="{00000000-0005-0000-0000-00007FC40000}"/>
    <cellStyle name="v_BOQ SOFT -NSL S1 3 4 3 5" xfId="50287" xr:uid="{00000000-0005-0000-0000-000080C40000}"/>
    <cellStyle name="v_BOQ SOFT -NSL S1 3 4 3 6" xfId="50288" xr:uid="{00000000-0005-0000-0000-000081C40000}"/>
    <cellStyle name="v_BOQ SOFT -NSL S1 3 4 4" xfId="50289" xr:uid="{00000000-0005-0000-0000-000082C40000}"/>
    <cellStyle name="v_BOQ SOFT -NSL S1 3 4 4 2" xfId="50290" xr:uid="{00000000-0005-0000-0000-000083C40000}"/>
    <cellStyle name="v_BOQ SOFT -NSL S1 3 4 4 3" xfId="50291" xr:uid="{00000000-0005-0000-0000-000084C40000}"/>
    <cellStyle name="v_BOQ SOFT -NSL S1 3 4 4 4" xfId="50292" xr:uid="{00000000-0005-0000-0000-000085C40000}"/>
    <cellStyle name="v_BOQ SOFT -NSL S1 3 4 4 5" xfId="50293" xr:uid="{00000000-0005-0000-0000-000086C40000}"/>
    <cellStyle name="v_BOQ SOFT -NSL S1 3 4 5" xfId="50294" xr:uid="{00000000-0005-0000-0000-000087C40000}"/>
    <cellStyle name="v_BOQ SOFT -NSL S1 3 4 6" xfId="50295" xr:uid="{00000000-0005-0000-0000-000088C40000}"/>
    <cellStyle name="v_BOQ SOFT -NSL S1 3 4 7" xfId="50296" xr:uid="{00000000-0005-0000-0000-000089C40000}"/>
    <cellStyle name="v_BOQ SOFT -NSL S1 3 4 8" xfId="50297" xr:uid="{00000000-0005-0000-0000-00008AC40000}"/>
    <cellStyle name="v_BOQ SOFT -NSL S1 3 4 9" xfId="50298" xr:uid="{00000000-0005-0000-0000-00008BC40000}"/>
    <cellStyle name="v_BOQ SOFT -NSL S1 3 5" xfId="50299" xr:uid="{00000000-0005-0000-0000-00008CC40000}"/>
    <cellStyle name="v_BOQ SOFT -NSL S1 3 5 2" xfId="50300" xr:uid="{00000000-0005-0000-0000-00008DC40000}"/>
    <cellStyle name="v_BOQ SOFT -NSL S1 3 5 2 2" xfId="50301" xr:uid="{00000000-0005-0000-0000-00008EC40000}"/>
    <cellStyle name="v_BOQ SOFT -NSL S1 3 5 2 2 2" xfId="50302" xr:uid="{00000000-0005-0000-0000-00008FC40000}"/>
    <cellStyle name="v_BOQ SOFT -NSL S1 3 5 2 3" xfId="50303" xr:uid="{00000000-0005-0000-0000-000090C40000}"/>
    <cellStyle name="v_BOQ SOFT -NSL S1 3 5 2 3 2" xfId="50304" xr:uid="{00000000-0005-0000-0000-000091C40000}"/>
    <cellStyle name="v_BOQ SOFT -NSL S1 3 5 2 3 3" xfId="50305" xr:uid="{00000000-0005-0000-0000-000092C40000}"/>
    <cellStyle name="v_BOQ SOFT -NSL S1 3 5 2 3 4" xfId="50306" xr:uid="{00000000-0005-0000-0000-000093C40000}"/>
    <cellStyle name="v_BOQ SOFT -NSL S1 3 5 2 4" xfId="50307" xr:uid="{00000000-0005-0000-0000-000094C40000}"/>
    <cellStyle name="v_BOQ SOFT -NSL S1 3 5 2 4 2" xfId="50308" xr:uid="{00000000-0005-0000-0000-000095C40000}"/>
    <cellStyle name="v_BOQ SOFT -NSL S1 3 5 2 5" xfId="50309" xr:uid="{00000000-0005-0000-0000-000096C40000}"/>
    <cellStyle name="v_BOQ SOFT -NSL S1 3 5 2 5 2" xfId="50310" xr:uid="{00000000-0005-0000-0000-000097C40000}"/>
    <cellStyle name="v_BOQ SOFT -NSL S1 3 5 2 5 3" xfId="50311" xr:uid="{00000000-0005-0000-0000-000098C40000}"/>
    <cellStyle name="v_BOQ SOFT -NSL S1 3 5 2 5 4" xfId="50312" xr:uid="{00000000-0005-0000-0000-000099C40000}"/>
    <cellStyle name="v_BOQ SOFT -NSL S1 3 5 2 6" xfId="50313" xr:uid="{00000000-0005-0000-0000-00009AC40000}"/>
    <cellStyle name="v_BOQ SOFT -NSL S1 3 5 3" xfId="50314" xr:uid="{00000000-0005-0000-0000-00009BC40000}"/>
    <cellStyle name="v_BOQ SOFT -NSL S1 3 5 3 2" xfId="50315" xr:uid="{00000000-0005-0000-0000-00009CC40000}"/>
    <cellStyle name="v_BOQ SOFT -NSL S1 3 5 3 2 2" xfId="50316" xr:uid="{00000000-0005-0000-0000-00009DC40000}"/>
    <cellStyle name="v_BOQ SOFT -NSL S1 3 5 3 2 3" xfId="50317" xr:uid="{00000000-0005-0000-0000-00009EC40000}"/>
    <cellStyle name="v_BOQ SOFT -NSL S1 3 5 3 2 4" xfId="50318" xr:uid="{00000000-0005-0000-0000-00009FC40000}"/>
    <cellStyle name="v_BOQ SOFT -NSL S1 3 5 3 3" xfId="50319" xr:uid="{00000000-0005-0000-0000-0000A0C40000}"/>
    <cellStyle name="v_BOQ SOFT -NSL S1 3 5 3 4" xfId="50320" xr:uid="{00000000-0005-0000-0000-0000A1C40000}"/>
    <cellStyle name="v_BOQ SOFT -NSL S1 3 5 3 5" xfId="50321" xr:uid="{00000000-0005-0000-0000-0000A2C40000}"/>
    <cellStyle name="v_BOQ SOFT -NSL S1 3 5 3 6" xfId="50322" xr:uid="{00000000-0005-0000-0000-0000A3C40000}"/>
    <cellStyle name="v_BOQ SOFT -NSL S1 3 5 4" xfId="50323" xr:uid="{00000000-0005-0000-0000-0000A4C40000}"/>
    <cellStyle name="v_BOQ SOFT -NSL S1 3 5 4 2" xfId="50324" xr:uid="{00000000-0005-0000-0000-0000A5C40000}"/>
    <cellStyle name="v_BOQ SOFT -NSL S1 3 5 5" xfId="50325" xr:uid="{00000000-0005-0000-0000-0000A6C40000}"/>
    <cellStyle name="v_BOQ SOFT -NSL S1 3 5 5 2" xfId="50326" xr:uid="{00000000-0005-0000-0000-0000A7C40000}"/>
    <cellStyle name="v_BOQ SOFT -NSL S1 3 5 6" xfId="50327" xr:uid="{00000000-0005-0000-0000-0000A8C40000}"/>
    <cellStyle name="v_BOQ SOFT -NSL S1 3 5 6 2" xfId="50328" xr:uid="{00000000-0005-0000-0000-0000A9C40000}"/>
    <cellStyle name="v_BOQ SOFT -NSL S1 3 5 6 3" xfId="50329" xr:uid="{00000000-0005-0000-0000-0000AAC40000}"/>
    <cellStyle name="v_BOQ SOFT -NSL S1 3 5 6 4" xfId="50330" xr:uid="{00000000-0005-0000-0000-0000ABC40000}"/>
    <cellStyle name="v_BOQ SOFT -NSL S1 3 5 7" xfId="50331" xr:uid="{00000000-0005-0000-0000-0000ACC40000}"/>
    <cellStyle name="v_BOQ SOFT -NSL S1 3 5 8" xfId="50332" xr:uid="{00000000-0005-0000-0000-0000ADC40000}"/>
    <cellStyle name="v_BOQ SOFT -NSL S1 3 6" xfId="50333" xr:uid="{00000000-0005-0000-0000-0000AEC40000}"/>
    <cellStyle name="v_BOQ SOFT -NSL S1 3 6 2" xfId="50334" xr:uid="{00000000-0005-0000-0000-0000AFC40000}"/>
    <cellStyle name="v_BOQ SOFT -NSL S1 3 6 2 2" xfId="50335" xr:uid="{00000000-0005-0000-0000-0000B0C40000}"/>
    <cellStyle name="v_BOQ SOFT -NSL S1 3 6 2 2 2" xfId="50336" xr:uid="{00000000-0005-0000-0000-0000B1C40000}"/>
    <cellStyle name="v_BOQ SOFT -NSL S1 3 6 2 3" xfId="50337" xr:uid="{00000000-0005-0000-0000-0000B2C40000}"/>
    <cellStyle name="v_BOQ SOFT -NSL S1 3 6 2 3 2" xfId="50338" xr:uid="{00000000-0005-0000-0000-0000B3C40000}"/>
    <cellStyle name="v_BOQ SOFT -NSL S1 3 6 2 3 3" xfId="50339" xr:uid="{00000000-0005-0000-0000-0000B4C40000}"/>
    <cellStyle name="v_BOQ SOFT -NSL S1 3 6 2 3 4" xfId="50340" xr:uid="{00000000-0005-0000-0000-0000B5C40000}"/>
    <cellStyle name="v_BOQ SOFT -NSL S1 3 6 2 4" xfId="50341" xr:uid="{00000000-0005-0000-0000-0000B6C40000}"/>
    <cellStyle name="v_BOQ SOFT -NSL S1 3 6 2 4 2" xfId="50342" xr:uid="{00000000-0005-0000-0000-0000B7C40000}"/>
    <cellStyle name="v_BOQ SOFT -NSL S1 3 6 2 5" xfId="50343" xr:uid="{00000000-0005-0000-0000-0000B8C40000}"/>
    <cellStyle name="v_BOQ SOFT -NSL S1 3 6 2 5 2" xfId="50344" xr:uid="{00000000-0005-0000-0000-0000B9C40000}"/>
    <cellStyle name="v_BOQ SOFT -NSL S1 3 6 2 5 3" xfId="50345" xr:uid="{00000000-0005-0000-0000-0000BAC40000}"/>
    <cellStyle name="v_BOQ SOFT -NSL S1 3 6 2 5 4" xfId="50346" xr:uid="{00000000-0005-0000-0000-0000BBC40000}"/>
    <cellStyle name="v_BOQ SOFT -NSL S1 3 6 2 6" xfId="50347" xr:uid="{00000000-0005-0000-0000-0000BCC40000}"/>
    <cellStyle name="v_BOQ SOFT -NSL S1 3 6 3" xfId="50348" xr:uid="{00000000-0005-0000-0000-0000BDC40000}"/>
    <cellStyle name="v_BOQ SOFT -NSL S1 3 6 3 2" xfId="50349" xr:uid="{00000000-0005-0000-0000-0000BEC40000}"/>
    <cellStyle name="v_BOQ SOFT -NSL S1 3 6 3 2 2" xfId="50350" xr:uid="{00000000-0005-0000-0000-0000BFC40000}"/>
    <cellStyle name="v_BOQ SOFT -NSL S1 3 6 3 2 3" xfId="50351" xr:uid="{00000000-0005-0000-0000-0000C0C40000}"/>
    <cellStyle name="v_BOQ SOFT -NSL S1 3 6 3 2 4" xfId="50352" xr:uid="{00000000-0005-0000-0000-0000C1C40000}"/>
    <cellStyle name="v_BOQ SOFT -NSL S1 3 6 3 3" xfId="50353" xr:uid="{00000000-0005-0000-0000-0000C2C40000}"/>
    <cellStyle name="v_BOQ SOFT -NSL S1 3 6 3 4" xfId="50354" xr:uid="{00000000-0005-0000-0000-0000C3C40000}"/>
    <cellStyle name="v_BOQ SOFT -NSL S1 3 6 3 5" xfId="50355" xr:uid="{00000000-0005-0000-0000-0000C4C40000}"/>
    <cellStyle name="v_BOQ SOFT -NSL S1 3 6 3 6" xfId="50356" xr:uid="{00000000-0005-0000-0000-0000C5C40000}"/>
    <cellStyle name="v_BOQ SOFT -NSL S1 3 6 4" xfId="50357" xr:uid="{00000000-0005-0000-0000-0000C6C40000}"/>
    <cellStyle name="v_BOQ SOFT -NSL S1 3 6 4 2" xfId="50358" xr:uid="{00000000-0005-0000-0000-0000C7C40000}"/>
    <cellStyle name="v_BOQ SOFT -NSL S1 3 6 5" xfId="50359" xr:uid="{00000000-0005-0000-0000-0000C8C40000}"/>
    <cellStyle name="v_BOQ SOFT -NSL S1 3 6 5 2" xfId="50360" xr:uid="{00000000-0005-0000-0000-0000C9C40000}"/>
    <cellStyle name="v_BOQ SOFT -NSL S1 3 6 6" xfId="50361" xr:uid="{00000000-0005-0000-0000-0000CAC40000}"/>
    <cellStyle name="v_BOQ SOFT -NSL S1 3 6 6 2" xfId="50362" xr:uid="{00000000-0005-0000-0000-0000CBC40000}"/>
    <cellStyle name="v_BOQ SOFT -NSL S1 3 6 6 3" xfId="50363" xr:uid="{00000000-0005-0000-0000-0000CCC40000}"/>
    <cellStyle name="v_BOQ SOFT -NSL S1 3 6 6 4" xfId="50364" xr:uid="{00000000-0005-0000-0000-0000CDC40000}"/>
    <cellStyle name="v_BOQ SOFT -NSL S1 3 6 7" xfId="50365" xr:uid="{00000000-0005-0000-0000-0000CEC40000}"/>
    <cellStyle name="v_BOQ SOFT -NSL S1 3 6 8" xfId="50366" xr:uid="{00000000-0005-0000-0000-0000CFC40000}"/>
    <cellStyle name="v_BOQ SOFT -NSL S1 3 7" xfId="50367" xr:uid="{00000000-0005-0000-0000-0000D0C40000}"/>
    <cellStyle name="v_BOQ SOFT -NSL S1 3 7 2" xfId="50368" xr:uid="{00000000-0005-0000-0000-0000D1C40000}"/>
    <cellStyle name="v_BOQ SOFT -NSL S1 3 7 2 2" xfId="50369" xr:uid="{00000000-0005-0000-0000-0000D2C40000}"/>
    <cellStyle name="v_BOQ SOFT -NSL S1 3 7 2 2 2" xfId="50370" xr:uid="{00000000-0005-0000-0000-0000D3C40000}"/>
    <cellStyle name="v_BOQ SOFT -NSL S1 3 7 2 2 3" xfId="50371" xr:uid="{00000000-0005-0000-0000-0000D4C40000}"/>
    <cellStyle name="v_BOQ SOFT -NSL S1 3 7 2 2 4" xfId="50372" xr:uid="{00000000-0005-0000-0000-0000D5C40000}"/>
    <cellStyle name="v_BOQ SOFT -NSL S1 3 7 2 3" xfId="50373" xr:uid="{00000000-0005-0000-0000-0000D6C40000}"/>
    <cellStyle name="v_BOQ SOFT -NSL S1 3 7 2 4" xfId="50374" xr:uid="{00000000-0005-0000-0000-0000D7C40000}"/>
    <cellStyle name="v_BOQ SOFT -NSL S1 3 7 2 5" xfId="50375" xr:uid="{00000000-0005-0000-0000-0000D8C40000}"/>
    <cellStyle name="v_BOQ SOFT -NSL S1 3 7 2 6" xfId="50376" xr:uid="{00000000-0005-0000-0000-0000D9C40000}"/>
    <cellStyle name="v_BOQ SOFT -NSL S1 3 7 3" xfId="50377" xr:uid="{00000000-0005-0000-0000-0000DAC40000}"/>
    <cellStyle name="v_BOQ SOFT -NSL S1 3 7 3 2" xfId="50378" xr:uid="{00000000-0005-0000-0000-0000DBC40000}"/>
    <cellStyle name="v_BOQ SOFT -NSL S1 3 7 3 2 2" xfId="50379" xr:uid="{00000000-0005-0000-0000-0000DCC40000}"/>
    <cellStyle name="v_BOQ SOFT -NSL S1 3 7 3 2 3" xfId="50380" xr:uid="{00000000-0005-0000-0000-0000DDC40000}"/>
    <cellStyle name="v_BOQ SOFT -NSL S1 3 7 3 2 4" xfId="50381" xr:uid="{00000000-0005-0000-0000-0000DEC40000}"/>
    <cellStyle name="v_BOQ SOFT -NSL S1 3 7 3 3" xfId="50382" xr:uid="{00000000-0005-0000-0000-0000DFC40000}"/>
    <cellStyle name="v_BOQ SOFT -NSL S1 3 7 3 4" xfId="50383" xr:uid="{00000000-0005-0000-0000-0000E0C40000}"/>
    <cellStyle name="v_BOQ SOFT -NSL S1 3 7 3 5" xfId="50384" xr:uid="{00000000-0005-0000-0000-0000E1C40000}"/>
    <cellStyle name="v_BOQ SOFT -NSL S1 3 7 3 6" xfId="50385" xr:uid="{00000000-0005-0000-0000-0000E2C40000}"/>
    <cellStyle name="v_BOQ SOFT -NSL S1 3 7 4" xfId="50386" xr:uid="{00000000-0005-0000-0000-0000E3C40000}"/>
    <cellStyle name="v_BOQ SOFT -NSL S1 3 7 4 2" xfId="50387" xr:uid="{00000000-0005-0000-0000-0000E4C40000}"/>
    <cellStyle name="v_BOQ SOFT -NSL S1 3 7 4 3" xfId="50388" xr:uid="{00000000-0005-0000-0000-0000E5C40000}"/>
    <cellStyle name="v_BOQ SOFT -NSL S1 3 7 4 4" xfId="50389" xr:uid="{00000000-0005-0000-0000-0000E6C40000}"/>
    <cellStyle name="v_BOQ SOFT -NSL S1 3 7 5" xfId="50390" xr:uid="{00000000-0005-0000-0000-0000E7C40000}"/>
    <cellStyle name="v_BOQ SOFT -NSL S1 3 7 6" xfId="50391" xr:uid="{00000000-0005-0000-0000-0000E8C40000}"/>
    <cellStyle name="v_BOQ SOFT -NSL S1 3 7 7" xfId="50392" xr:uid="{00000000-0005-0000-0000-0000E9C40000}"/>
    <cellStyle name="v_BOQ SOFT -NSL S1 3 7 8" xfId="50393" xr:uid="{00000000-0005-0000-0000-0000EAC40000}"/>
    <cellStyle name="v_BOQ SOFT -NSL S1 3 8" xfId="50394" xr:uid="{00000000-0005-0000-0000-0000EBC40000}"/>
    <cellStyle name="v_BOQ SOFT -NSL S1 3 8 2" xfId="50395" xr:uid="{00000000-0005-0000-0000-0000ECC40000}"/>
    <cellStyle name="v_BOQ SOFT -NSL S1 3 8 2 2" xfId="50396" xr:uid="{00000000-0005-0000-0000-0000EDC40000}"/>
    <cellStyle name="v_BOQ SOFT -NSL S1 3 8 2 3" xfId="50397" xr:uid="{00000000-0005-0000-0000-0000EEC40000}"/>
    <cellStyle name="v_BOQ SOFT -NSL S1 3 8 2 4" xfId="50398" xr:uid="{00000000-0005-0000-0000-0000EFC40000}"/>
    <cellStyle name="v_BOQ SOFT -NSL S1 3 8 3" xfId="50399" xr:uid="{00000000-0005-0000-0000-0000F0C40000}"/>
    <cellStyle name="v_BOQ SOFT -NSL S1 3 8 4" xfId="50400" xr:uid="{00000000-0005-0000-0000-0000F1C40000}"/>
    <cellStyle name="v_BOQ SOFT -NSL S1 3 8 5" xfId="50401" xr:uid="{00000000-0005-0000-0000-0000F2C40000}"/>
    <cellStyle name="v_BOQ SOFT -NSL S1 3 8 6" xfId="50402" xr:uid="{00000000-0005-0000-0000-0000F3C40000}"/>
    <cellStyle name="v_BOQ SOFT -NSL S1 3 9" xfId="50403" xr:uid="{00000000-0005-0000-0000-0000F4C40000}"/>
    <cellStyle name="v_BOQ SOFT -NSL S1 3 9 2" xfId="50404" xr:uid="{00000000-0005-0000-0000-0000F5C40000}"/>
    <cellStyle name="v_BOQ SOFT -NSL S1 3 9 3" xfId="50405" xr:uid="{00000000-0005-0000-0000-0000F6C40000}"/>
    <cellStyle name="v_BOQ SOFT -NSL S1 3 9 4" xfId="50406" xr:uid="{00000000-0005-0000-0000-0000F7C40000}"/>
    <cellStyle name="v_BOQ SOFT -NSL S1 3 9 5" xfId="50407" xr:uid="{00000000-0005-0000-0000-0000F8C40000}"/>
    <cellStyle name="v_BOQ SOFT -NSL S1 4" xfId="50408" xr:uid="{00000000-0005-0000-0000-0000F9C40000}"/>
    <cellStyle name="v_BOQ SOFT -NSL S1 4 10" xfId="50409" xr:uid="{00000000-0005-0000-0000-0000FAC40000}"/>
    <cellStyle name="v_BOQ SOFT -NSL S1 4 10 2" xfId="50410" xr:uid="{00000000-0005-0000-0000-0000FBC40000}"/>
    <cellStyle name="v_BOQ SOFT -NSL S1 4 10 2 2" xfId="50411" xr:uid="{00000000-0005-0000-0000-0000FCC40000}"/>
    <cellStyle name="v_BOQ SOFT -NSL S1 4 10 2 3" xfId="50412" xr:uid="{00000000-0005-0000-0000-0000FDC40000}"/>
    <cellStyle name="v_BOQ SOFT -NSL S1 4 10 2 4" xfId="50413" xr:uid="{00000000-0005-0000-0000-0000FEC40000}"/>
    <cellStyle name="v_BOQ SOFT -NSL S1 4 10 2 5" xfId="50414" xr:uid="{00000000-0005-0000-0000-0000FFC40000}"/>
    <cellStyle name="v_BOQ SOFT -NSL S1 4 10 2 6" xfId="50415" xr:uid="{00000000-0005-0000-0000-000000C50000}"/>
    <cellStyle name="v_BOQ SOFT -NSL S1 4 10 3" xfId="50416" xr:uid="{00000000-0005-0000-0000-000001C50000}"/>
    <cellStyle name="v_BOQ SOFT -NSL S1 4 10 3 2" xfId="50417" xr:uid="{00000000-0005-0000-0000-000002C50000}"/>
    <cellStyle name="v_BOQ SOFT -NSL S1 4 10 3 3" xfId="50418" xr:uid="{00000000-0005-0000-0000-000003C50000}"/>
    <cellStyle name="v_BOQ SOFT -NSL S1 4 10 3 4" xfId="50419" xr:uid="{00000000-0005-0000-0000-000004C50000}"/>
    <cellStyle name="v_BOQ SOFT -NSL S1 4 10 3 5" xfId="50420" xr:uid="{00000000-0005-0000-0000-000005C50000}"/>
    <cellStyle name="v_BOQ SOFT -NSL S1 4 10 3 6" xfId="50421" xr:uid="{00000000-0005-0000-0000-000006C50000}"/>
    <cellStyle name="v_BOQ SOFT -NSL S1 4 10 4" xfId="50422" xr:uid="{00000000-0005-0000-0000-000007C50000}"/>
    <cellStyle name="v_BOQ SOFT -NSL S1 4 10 5" xfId="50423" xr:uid="{00000000-0005-0000-0000-000008C50000}"/>
    <cellStyle name="v_BOQ SOFT -NSL S1 4 10 6" xfId="50424" xr:uid="{00000000-0005-0000-0000-000009C50000}"/>
    <cellStyle name="v_BOQ SOFT -NSL S1 4 10 7" xfId="50425" xr:uid="{00000000-0005-0000-0000-00000AC50000}"/>
    <cellStyle name="v_BOQ SOFT -NSL S1 4 10 8" xfId="50426" xr:uid="{00000000-0005-0000-0000-00000BC50000}"/>
    <cellStyle name="v_BOQ SOFT -NSL S1 4 11" xfId="50427" xr:uid="{00000000-0005-0000-0000-00000CC50000}"/>
    <cellStyle name="v_BOQ SOFT -NSL S1 4 11 2" xfId="50428" xr:uid="{00000000-0005-0000-0000-00000DC50000}"/>
    <cellStyle name="v_BOQ SOFT -NSL S1 4 11 3" xfId="50429" xr:uid="{00000000-0005-0000-0000-00000EC50000}"/>
    <cellStyle name="v_BOQ SOFT -NSL S1 4 11 4" xfId="50430" xr:uid="{00000000-0005-0000-0000-00000FC50000}"/>
    <cellStyle name="v_BOQ SOFT -NSL S1 4 11 5" xfId="50431" xr:uid="{00000000-0005-0000-0000-000010C50000}"/>
    <cellStyle name="v_BOQ SOFT -NSL S1 4 11 6" xfId="50432" xr:uid="{00000000-0005-0000-0000-000011C50000}"/>
    <cellStyle name="v_BOQ SOFT -NSL S1 4 12" xfId="50433" xr:uid="{00000000-0005-0000-0000-000012C50000}"/>
    <cellStyle name="v_BOQ SOFT -NSL S1 4 12 2" xfId="50434" xr:uid="{00000000-0005-0000-0000-000013C50000}"/>
    <cellStyle name="v_BOQ SOFT -NSL S1 4 12 3" xfId="50435" xr:uid="{00000000-0005-0000-0000-000014C50000}"/>
    <cellStyle name="v_BOQ SOFT -NSL S1 4 12 4" xfId="50436" xr:uid="{00000000-0005-0000-0000-000015C50000}"/>
    <cellStyle name="v_BOQ SOFT -NSL S1 4 12 5" xfId="50437" xr:uid="{00000000-0005-0000-0000-000016C50000}"/>
    <cellStyle name="v_BOQ SOFT -NSL S1 4 12 6" xfId="50438" xr:uid="{00000000-0005-0000-0000-000017C50000}"/>
    <cellStyle name="v_BOQ SOFT -NSL S1 4 13" xfId="50439" xr:uid="{00000000-0005-0000-0000-000018C50000}"/>
    <cellStyle name="v_BOQ SOFT -NSL S1 4 13 2" xfId="50440" xr:uid="{00000000-0005-0000-0000-000019C50000}"/>
    <cellStyle name="v_BOQ SOFT -NSL S1 4 13 3" xfId="50441" xr:uid="{00000000-0005-0000-0000-00001AC50000}"/>
    <cellStyle name="v_BOQ SOFT -NSL S1 4 13 4" xfId="50442" xr:uid="{00000000-0005-0000-0000-00001BC50000}"/>
    <cellStyle name="v_BOQ SOFT -NSL S1 4 13 5" xfId="50443" xr:uid="{00000000-0005-0000-0000-00001CC50000}"/>
    <cellStyle name="v_BOQ SOFT -NSL S1 4 14" xfId="50444" xr:uid="{00000000-0005-0000-0000-00001DC50000}"/>
    <cellStyle name="v_BOQ SOFT -NSL S1 4 15" xfId="50445" xr:uid="{00000000-0005-0000-0000-00001EC50000}"/>
    <cellStyle name="v_BOQ SOFT -NSL S1 4 16" xfId="50446" xr:uid="{00000000-0005-0000-0000-00001FC50000}"/>
    <cellStyle name="v_BOQ SOFT -NSL S1 4 17" xfId="50447" xr:uid="{00000000-0005-0000-0000-000020C50000}"/>
    <cellStyle name="v_BOQ SOFT -NSL S1 4 18" xfId="50448" xr:uid="{00000000-0005-0000-0000-000021C50000}"/>
    <cellStyle name="v_BOQ SOFT -NSL S1 4 19" xfId="50449" xr:uid="{00000000-0005-0000-0000-000022C50000}"/>
    <cellStyle name="v_BOQ SOFT -NSL S1 4 2" xfId="50450" xr:uid="{00000000-0005-0000-0000-000023C50000}"/>
    <cellStyle name="v_BOQ SOFT -NSL S1 4 2 10" xfId="50451" xr:uid="{00000000-0005-0000-0000-000024C50000}"/>
    <cellStyle name="v_BOQ SOFT -NSL S1 4 2 2" xfId="50452" xr:uid="{00000000-0005-0000-0000-000025C50000}"/>
    <cellStyle name="v_BOQ SOFT -NSL S1 4 2 2 2" xfId="50453" xr:uid="{00000000-0005-0000-0000-000026C50000}"/>
    <cellStyle name="v_BOQ SOFT -NSL S1 4 2 2 2 2" xfId="50454" xr:uid="{00000000-0005-0000-0000-000027C50000}"/>
    <cellStyle name="v_BOQ SOFT -NSL S1 4 2 2 2 2 2" xfId="50455" xr:uid="{00000000-0005-0000-0000-000028C50000}"/>
    <cellStyle name="v_BOQ SOFT -NSL S1 4 2 2 2 3" xfId="50456" xr:uid="{00000000-0005-0000-0000-000029C50000}"/>
    <cellStyle name="v_BOQ SOFT -NSL S1 4 2 2 2 3 2" xfId="50457" xr:uid="{00000000-0005-0000-0000-00002AC50000}"/>
    <cellStyle name="v_BOQ SOFT -NSL S1 4 2 2 2 4" xfId="50458" xr:uid="{00000000-0005-0000-0000-00002BC50000}"/>
    <cellStyle name="v_BOQ SOFT -NSL S1 4 2 2 2 4 2" xfId="50459" xr:uid="{00000000-0005-0000-0000-00002CC50000}"/>
    <cellStyle name="v_BOQ SOFT -NSL S1 4 2 2 2 5" xfId="50460" xr:uid="{00000000-0005-0000-0000-00002DC50000}"/>
    <cellStyle name="v_BOQ SOFT -NSL S1 4 2 2 2 6" xfId="50461" xr:uid="{00000000-0005-0000-0000-00002EC50000}"/>
    <cellStyle name="v_BOQ SOFT -NSL S1 4 2 2 3" xfId="50462" xr:uid="{00000000-0005-0000-0000-00002FC50000}"/>
    <cellStyle name="v_BOQ SOFT -NSL S1 4 2 2 3 2" xfId="50463" xr:uid="{00000000-0005-0000-0000-000030C50000}"/>
    <cellStyle name="v_BOQ SOFT -NSL S1 4 2 2 4" xfId="50464" xr:uid="{00000000-0005-0000-0000-000031C50000}"/>
    <cellStyle name="v_BOQ SOFT -NSL S1 4 2 2 4 2" xfId="50465" xr:uid="{00000000-0005-0000-0000-000032C50000}"/>
    <cellStyle name="v_BOQ SOFT -NSL S1 4 2 2 5" xfId="50466" xr:uid="{00000000-0005-0000-0000-000033C50000}"/>
    <cellStyle name="v_BOQ SOFT -NSL S1 4 2 2 6" xfId="50467" xr:uid="{00000000-0005-0000-0000-000034C50000}"/>
    <cellStyle name="v_BOQ SOFT -NSL S1 4 2 3" xfId="50468" xr:uid="{00000000-0005-0000-0000-000035C50000}"/>
    <cellStyle name="v_BOQ SOFT -NSL S1 4 2 3 2" xfId="50469" xr:uid="{00000000-0005-0000-0000-000036C50000}"/>
    <cellStyle name="v_BOQ SOFT -NSL S1 4 2 3 2 2" xfId="50470" xr:uid="{00000000-0005-0000-0000-000037C50000}"/>
    <cellStyle name="v_BOQ SOFT -NSL S1 4 2 3 3" xfId="50471" xr:uid="{00000000-0005-0000-0000-000038C50000}"/>
    <cellStyle name="v_BOQ SOFT -NSL S1 4 2 3 3 2" xfId="50472" xr:uid="{00000000-0005-0000-0000-000039C50000}"/>
    <cellStyle name="v_BOQ SOFT -NSL S1 4 2 3 4" xfId="50473" xr:uid="{00000000-0005-0000-0000-00003AC50000}"/>
    <cellStyle name="v_BOQ SOFT -NSL S1 4 2 3 4 2" xfId="50474" xr:uid="{00000000-0005-0000-0000-00003BC50000}"/>
    <cellStyle name="v_BOQ SOFT -NSL S1 4 2 3 5" xfId="50475" xr:uid="{00000000-0005-0000-0000-00003CC50000}"/>
    <cellStyle name="v_BOQ SOFT -NSL S1 4 2 3 6" xfId="50476" xr:uid="{00000000-0005-0000-0000-00003DC50000}"/>
    <cellStyle name="v_BOQ SOFT -NSL S1 4 2 4" xfId="50477" xr:uid="{00000000-0005-0000-0000-00003EC50000}"/>
    <cellStyle name="v_BOQ SOFT -NSL S1 4 2 4 2" xfId="50478" xr:uid="{00000000-0005-0000-0000-00003FC50000}"/>
    <cellStyle name="v_BOQ SOFT -NSL S1 4 2 4 3" xfId="50479" xr:uid="{00000000-0005-0000-0000-000040C50000}"/>
    <cellStyle name="v_BOQ SOFT -NSL S1 4 2 5" xfId="50480" xr:uid="{00000000-0005-0000-0000-000041C50000}"/>
    <cellStyle name="v_BOQ SOFT -NSL S1 4 2 5 2" xfId="50481" xr:uid="{00000000-0005-0000-0000-000042C50000}"/>
    <cellStyle name="v_BOQ SOFT -NSL S1 4 2 5 3" xfId="50482" xr:uid="{00000000-0005-0000-0000-000043C50000}"/>
    <cellStyle name="v_BOQ SOFT -NSL S1 4 2 6" xfId="50483" xr:uid="{00000000-0005-0000-0000-000044C50000}"/>
    <cellStyle name="v_BOQ SOFT -NSL S1 4 2 6 2" xfId="50484" xr:uid="{00000000-0005-0000-0000-000045C50000}"/>
    <cellStyle name="v_BOQ SOFT -NSL S1 4 2 7" xfId="50485" xr:uid="{00000000-0005-0000-0000-000046C50000}"/>
    <cellStyle name="v_BOQ SOFT -NSL S1 4 2 7 2" xfId="50486" xr:uid="{00000000-0005-0000-0000-000047C50000}"/>
    <cellStyle name="v_BOQ SOFT -NSL S1 4 2 7 3" xfId="50487" xr:uid="{00000000-0005-0000-0000-000048C50000}"/>
    <cellStyle name="v_BOQ SOFT -NSL S1 4 2 7 4" xfId="50488" xr:uid="{00000000-0005-0000-0000-000049C50000}"/>
    <cellStyle name="v_BOQ SOFT -NSL S1 4 2 8" xfId="50489" xr:uid="{00000000-0005-0000-0000-00004AC50000}"/>
    <cellStyle name="v_BOQ SOFT -NSL S1 4 2 8 2" xfId="50490" xr:uid="{00000000-0005-0000-0000-00004BC50000}"/>
    <cellStyle name="v_BOQ SOFT -NSL S1 4 2 9" xfId="50491" xr:uid="{00000000-0005-0000-0000-00004CC50000}"/>
    <cellStyle name="v_BOQ SOFT -NSL S1 4 2 9 2" xfId="50492" xr:uid="{00000000-0005-0000-0000-00004DC50000}"/>
    <cellStyle name="v_BOQ SOFT -NSL S1 4 20" xfId="50493" xr:uid="{00000000-0005-0000-0000-00004EC50000}"/>
    <cellStyle name="v_BOQ SOFT -NSL S1 4 21" xfId="50494" xr:uid="{00000000-0005-0000-0000-00004FC50000}"/>
    <cellStyle name="v_BOQ SOFT -NSL S1 4 3" xfId="50495" xr:uid="{00000000-0005-0000-0000-000050C50000}"/>
    <cellStyle name="v_BOQ SOFT -NSL S1 4 3 2" xfId="50496" xr:uid="{00000000-0005-0000-0000-000051C50000}"/>
    <cellStyle name="v_BOQ SOFT -NSL S1 4 3 2 2" xfId="50497" xr:uid="{00000000-0005-0000-0000-000052C50000}"/>
    <cellStyle name="v_BOQ SOFT -NSL S1 4 3 2 2 2" xfId="50498" xr:uid="{00000000-0005-0000-0000-000053C50000}"/>
    <cellStyle name="v_BOQ SOFT -NSL S1 4 3 2 3" xfId="50499" xr:uid="{00000000-0005-0000-0000-000054C50000}"/>
    <cellStyle name="v_BOQ SOFT -NSL S1 4 3 2 3 2" xfId="50500" xr:uid="{00000000-0005-0000-0000-000055C50000}"/>
    <cellStyle name="v_BOQ SOFT -NSL S1 4 3 2 4" xfId="50501" xr:uid="{00000000-0005-0000-0000-000056C50000}"/>
    <cellStyle name="v_BOQ SOFT -NSL S1 4 3 2 4 2" xfId="50502" xr:uid="{00000000-0005-0000-0000-000057C50000}"/>
    <cellStyle name="v_BOQ SOFT -NSL S1 4 3 2 5" xfId="50503" xr:uid="{00000000-0005-0000-0000-000058C50000}"/>
    <cellStyle name="v_BOQ SOFT -NSL S1 4 3 2 6" xfId="50504" xr:uid="{00000000-0005-0000-0000-000059C50000}"/>
    <cellStyle name="v_BOQ SOFT -NSL S1 4 3 3" xfId="50505" xr:uid="{00000000-0005-0000-0000-00005AC50000}"/>
    <cellStyle name="v_BOQ SOFT -NSL S1 4 3 3 2" xfId="50506" xr:uid="{00000000-0005-0000-0000-00005BC50000}"/>
    <cellStyle name="v_BOQ SOFT -NSL S1 4 3 3 2 2" xfId="50507" xr:uid="{00000000-0005-0000-0000-00005CC50000}"/>
    <cellStyle name="v_BOQ SOFT -NSL S1 4 3 3 3" xfId="50508" xr:uid="{00000000-0005-0000-0000-00005DC50000}"/>
    <cellStyle name="v_BOQ SOFT -NSL S1 4 3 3 4" xfId="50509" xr:uid="{00000000-0005-0000-0000-00005EC50000}"/>
    <cellStyle name="v_BOQ SOFT -NSL S1 4 3 3 5" xfId="50510" xr:uid="{00000000-0005-0000-0000-00005FC50000}"/>
    <cellStyle name="v_BOQ SOFT -NSL S1 4 3 3 6" xfId="50511" xr:uid="{00000000-0005-0000-0000-000060C50000}"/>
    <cellStyle name="v_BOQ SOFT -NSL S1 4 3 4" xfId="50512" xr:uid="{00000000-0005-0000-0000-000061C50000}"/>
    <cellStyle name="v_BOQ SOFT -NSL S1 4 3 4 2" xfId="50513" xr:uid="{00000000-0005-0000-0000-000062C50000}"/>
    <cellStyle name="v_BOQ SOFT -NSL S1 4 3 5" xfId="50514" xr:uid="{00000000-0005-0000-0000-000063C50000}"/>
    <cellStyle name="v_BOQ SOFT -NSL S1 4 3 6" xfId="50515" xr:uid="{00000000-0005-0000-0000-000064C50000}"/>
    <cellStyle name="v_BOQ SOFT -NSL S1 4 3 7" xfId="50516" xr:uid="{00000000-0005-0000-0000-000065C50000}"/>
    <cellStyle name="v_BOQ SOFT -NSL S1 4 3 8" xfId="50517" xr:uid="{00000000-0005-0000-0000-000066C50000}"/>
    <cellStyle name="v_BOQ SOFT -NSL S1 4 4" xfId="50518" xr:uid="{00000000-0005-0000-0000-000067C50000}"/>
    <cellStyle name="v_BOQ SOFT -NSL S1 4 4 2" xfId="50519" xr:uid="{00000000-0005-0000-0000-000068C50000}"/>
    <cellStyle name="v_BOQ SOFT -NSL S1 4 4 2 2" xfId="50520" xr:uid="{00000000-0005-0000-0000-000069C50000}"/>
    <cellStyle name="v_BOQ SOFT -NSL S1 4 4 2 2 2" xfId="50521" xr:uid="{00000000-0005-0000-0000-00006AC50000}"/>
    <cellStyle name="v_BOQ SOFT -NSL S1 4 4 2 3" xfId="50522" xr:uid="{00000000-0005-0000-0000-00006BC50000}"/>
    <cellStyle name="v_BOQ SOFT -NSL S1 4 4 2 4" xfId="50523" xr:uid="{00000000-0005-0000-0000-00006CC50000}"/>
    <cellStyle name="v_BOQ SOFT -NSL S1 4 4 2 5" xfId="50524" xr:uid="{00000000-0005-0000-0000-00006DC50000}"/>
    <cellStyle name="v_BOQ SOFT -NSL S1 4 4 2 6" xfId="50525" xr:uid="{00000000-0005-0000-0000-00006EC50000}"/>
    <cellStyle name="v_BOQ SOFT -NSL S1 4 4 3" xfId="50526" xr:uid="{00000000-0005-0000-0000-00006FC50000}"/>
    <cellStyle name="v_BOQ SOFT -NSL S1 4 4 3 2" xfId="50527" xr:uid="{00000000-0005-0000-0000-000070C50000}"/>
    <cellStyle name="v_BOQ SOFT -NSL S1 4 4 3 2 2" xfId="50528" xr:uid="{00000000-0005-0000-0000-000071C50000}"/>
    <cellStyle name="v_BOQ SOFT -NSL S1 4 4 3 3" xfId="50529" xr:uid="{00000000-0005-0000-0000-000072C50000}"/>
    <cellStyle name="v_BOQ SOFT -NSL S1 4 4 3 4" xfId="50530" xr:uid="{00000000-0005-0000-0000-000073C50000}"/>
    <cellStyle name="v_BOQ SOFT -NSL S1 4 4 3 5" xfId="50531" xr:uid="{00000000-0005-0000-0000-000074C50000}"/>
    <cellStyle name="v_BOQ SOFT -NSL S1 4 4 3 6" xfId="50532" xr:uid="{00000000-0005-0000-0000-000075C50000}"/>
    <cellStyle name="v_BOQ SOFT -NSL S1 4 4 4" xfId="50533" xr:uid="{00000000-0005-0000-0000-000076C50000}"/>
    <cellStyle name="v_BOQ SOFT -NSL S1 4 4 4 2" xfId="50534" xr:uid="{00000000-0005-0000-0000-000077C50000}"/>
    <cellStyle name="v_BOQ SOFT -NSL S1 4 4 5" xfId="50535" xr:uid="{00000000-0005-0000-0000-000078C50000}"/>
    <cellStyle name="v_BOQ SOFT -NSL S1 4 4 6" xfId="50536" xr:uid="{00000000-0005-0000-0000-000079C50000}"/>
    <cellStyle name="v_BOQ SOFT -NSL S1 4 4 7" xfId="50537" xr:uid="{00000000-0005-0000-0000-00007AC50000}"/>
    <cellStyle name="v_BOQ SOFT -NSL S1 4 4 8" xfId="50538" xr:uid="{00000000-0005-0000-0000-00007BC50000}"/>
    <cellStyle name="v_BOQ SOFT -NSL S1 4 5" xfId="50539" xr:uid="{00000000-0005-0000-0000-00007CC50000}"/>
    <cellStyle name="v_BOQ SOFT -NSL S1 4 5 2" xfId="50540" xr:uid="{00000000-0005-0000-0000-00007DC50000}"/>
    <cellStyle name="v_BOQ SOFT -NSL S1 4 5 2 2" xfId="50541" xr:uid="{00000000-0005-0000-0000-00007EC50000}"/>
    <cellStyle name="v_BOQ SOFT -NSL S1 4 5 2 3" xfId="50542" xr:uid="{00000000-0005-0000-0000-00007FC50000}"/>
    <cellStyle name="v_BOQ SOFT -NSL S1 4 5 2 4" xfId="50543" xr:uid="{00000000-0005-0000-0000-000080C50000}"/>
    <cellStyle name="v_BOQ SOFT -NSL S1 4 5 2 5" xfId="50544" xr:uid="{00000000-0005-0000-0000-000081C50000}"/>
    <cellStyle name="v_BOQ SOFT -NSL S1 4 5 2 6" xfId="50545" xr:uid="{00000000-0005-0000-0000-000082C50000}"/>
    <cellStyle name="v_BOQ SOFT -NSL S1 4 5 3" xfId="50546" xr:uid="{00000000-0005-0000-0000-000083C50000}"/>
    <cellStyle name="v_BOQ SOFT -NSL S1 4 5 3 2" xfId="50547" xr:uid="{00000000-0005-0000-0000-000084C50000}"/>
    <cellStyle name="v_BOQ SOFT -NSL S1 4 5 3 3" xfId="50548" xr:uid="{00000000-0005-0000-0000-000085C50000}"/>
    <cellStyle name="v_BOQ SOFT -NSL S1 4 5 3 4" xfId="50549" xr:uid="{00000000-0005-0000-0000-000086C50000}"/>
    <cellStyle name="v_BOQ SOFT -NSL S1 4 5 3 5" xfId="50550" xr:uid="{00000000-0005-0000-0000-000087C50000}"/>
    <cellStyle name="v_BOQ SOFT -NSL S1 4 5 3 6" xfId="50551" xr:uid="{00000000-0005-0000-0000-000088C50000}"/>
    <cellStyle name="v_BOQ SOFT -NSL S1 4 5 4" xfId="50552" xr:uid="{00000000-0005-0000-0000-000089C50000}"/>
    <cellStyle name="v_BOQ SOFT -NSL S1 4 5 4 2" xfId="50553" xr:uid="{00000000-0005-0000-0000-00008AC50000}"/>
    <cellStyle name="v_BOQ SOFT -NSL S1 4 5 5" xfId="50554" xr:uid="{00000000-0005-0000-0000-00008BC50000}"/>
    <cellStyle name="v_BOQ SOFT -NSL S1 4 5 6" xfId="50555" xr:uid="{00000000-0005-0000-0000-00008CC50000}"/>
    <cellStyle name="v_BOQ SOFT -NSL S1 4 5 7" xfId="50556" xr:uid="{00000000-0005-0000-0000-00008DC50000}"/>
    <cellStyle name="v_BOQ SOFT -NSL S1 4 5 8" xfId="50557" xr:uid="{00000000-0005-0000-0000-00008EC50000}"/>
    <cellStyle name="v_BOQ SOFT -NSL S1 4 6" xfId="50558" xr:uid="{00000000-0005-0000-0000-00008FC50000}"/>
    <cellStyle name="v_BOQ SOFT -NSL S1 4 6 2" xfId="50559" xr:uid="{00000000-0005-0000-0000-000090C50000}"/>
    <cellStyle name="v_BOQ SOFT -NSL S1 4 6 2 2" xfId="50560" xr:uid="{00000000-0005-0000-0000-000091C50000}"/>
    <cellStyle name="v_BOQ SOFT -NSL S1 4 6 2 3" xfId="50561" xr:uid="{00000000-0005-0000-0000-000092C50000}"/>
    <cellStyle name="v_BOQ SOFT -NSL S1 4 6 2 4" xfId="50562" xr:uid="{00000000-0005-0000-0000-000093C50000}"/>
    <cellStyle name="v_BOQ SOFT -NSL S1 4 6 2 5" xfId="50563" xr:uid="{00000000-0005-0000-0000-000094C50000}"/>
    <cellStyle name="v_BOQ SOFT -NSL S1 4 6 2 6" xfId="50564" xr:uid="{00000000-0005-0000-0000-000095C50000}"/>
    <cellStyle name="v_BOQ SOFT -NSL S1 4 6 3" xfId="50565" xr:uid="{00000000-0005-0000-0000-000096C50000}"/>
    <cellStyle name="v_BOQ SOFT -NSL S1 4 6 3 2" xfId="50566" xr:uid="{00000000-0005-0000-0000-000097C50000}"/>
    <cellStyle name="v_BOQ SOFT -NSL S1 4 6 3 3" xfId="50567" xr:uid="{00000000-0005-0000-0000-000098C50000}"/>
    <cellStyle name="v_BOQ SOFT -NSL S1 4 6 3 4" xfId="50568" xr:uid="{00000000-0005-0000-0000-000099C50000}"/>
    <cellStyle name="v_BOQ SOFT -NSL S1 4 6 3 5" xfId="50569" xr:uid="{00000000-0005-0000-0000-00009AC50000}"/>
    <cellStyle name="v_BOQ SOFT -NSL S1 4 6 3 6" xfId="50570" xr:uid="{00000000-0005-0000-0000-00009BC50000}"/>
    <cellStyle name="v_BOQ SOFT -NSL S1 4 6 4" xfId="50571" xr:uid="{00000000-0005-0000-0000-00009CC50000}"/>
    <cellStyle name="v_BOQ SOFT -NSL S1 4 6 4 2" xfId="50572" xr:uid="{00000000-0005-0000-0000-00009DC50000}"/>
    <cellStyle name="v_BOQ SOFT -NSL S1 4 6 5" xfId="50573" xr:uid="{00000000-0005-0000-0000-00009EC50000}"/>
    <cellStyle name="v_BOQ SOFT -NSL S1 4 6 6" xfId="50574" xr:uid="{00000000-0005-0000-0000-00009FC50000}"/>
    <cellStyle name="v_BOQ SOFT -NSL S1 4 6 7" xfId="50575" xr:uid="{00000000-0005-0000-0000-0000A0C50000}"/>
    <cellStyle name="v_BOQ SOFT -NSL S1 4 6 8" xfId="50576" xr:uid="{00000000-0005-0000-0000-0000A1C50000}"/>
    <cellStyle name="v_BOQ SOFT -NSL S1 4 7" xfId="50577" xr:uid="{00000000-0005-0000-0000-0000A2C50000}"/>
    <cellStyle name="v_BOQ SOFT -NSL S1 4 7 2" xfId="50578" xr:uid="{00000000-0005-0000-0000-0000A3C50000}"/>
    <cellStyle name="v_BOQ SOFT -NSL S1 4 7 2 2" xfId="50579" xr:uid="{00000000-0005-0000-0000-0000A4C50000}"/>
    <cellStyle name="v_BOQ SOFT -NSL S1 4 7 2 3" xfId="50580" xr:uid="{00000000-0005-0000-0000-0000A5C50000}"/>
    <cellStyle name="v_BOQ SOFT -NSL S1 4 7 2 4" xfId="50581" xr:uid="{00000000-0005-0000-0000-0000A6C50000}"/>
    <cellStyle name="v_BOQ SOFT -NSL S1 4 7 2 5" xfId="50582" xr:uid="{00000000-0005-0000-0000-0000A7C50000}"/>
    <cellStyle name="v_BOQ SOFT -NSL S1 4 7 2 6" xfId="50583" xr:uid="{00000000-0005-0000-0000-0000A8C50000}"/>
    <cellStyle name="v_BOQ SOFT -NSL S1 4 7 3" xfId="50584" xr:uid="{00000000-0005-0000-0000-0000A9C50000}"/>
    <cellStyle name="v_BOQ SOFT -NSL S1 4 7 3 2" xfId="50585" xr:uid="{00000000-0005-0000-0000-0000AAC50000}"/>
    <cellStyle name="v_BOQ SOFT -NSL S1 4 7 3 3" xfId="50586" xr:uid="{00000000-0005-0000-0000-0000ABC50000}"/>
    <cellStyle name="v_BOQ SOFT -NSL S1 4 7 3 4" xfId="50587" xr:uid="{00000000-0005-0000-0000-0000ACC50000}"/>
    <cellStyle name="v_BOQ SOFT -NSL S1 4 7 3 5" xfId="50588" xr:uid="{00000000-0005-0000-0000-0000ADC50000}"/>
    <cellStyle name="v_BOQ SOFT -NSL S1 4 7 3 6" xfId="50589" xr:uid="{00000000-0005-0000-0000-0000AEC50000}"/>
    <cellStyle name="v_BOQ SOFT -NSL S1 4 7 4" xfId="50590" xr:uid="{00000000-0005-0000-0000-0000AFC50000}"/>
    <cellStyle name="v_BOQ SOFT -NSL S1 4 7 4 2" xfId="50591" xr:uid="{00000000-0005-0000-0000-0000B0C50000}"/>
    <cellStyle name="v_BOQ SOFT -NSL S1 4 7 5" xfId="50592" xr:uid="{00000000-0005-0000-0000-0000B1C50000}"/>
    <cellStyle name="v_BOQ SOFT -NSL S1 4 7 6" xfId="50593" xr:uid="{00000000-0005-0000-0000-0000B2C50000}"/>
    <cellStyle name="v_BOQ SOFT -NSL S1 4 7 7" xfId="50594" xr:uid="{00000000-0005-0000-0000-0000B3C50000}"/>
    <cellStyle name="v_BOQ SOFT -NSL S1 4 7 8" xfId="50595" xr:uid="{00000000-0005-0000-0000-0000B4C50000}"/>
    <cellStyle name="v_BOQ SOFT -NSL S1 4 8" xfId="50596" xr:uid="{00000000-0005-0000-0000-0000B5C50000}"/>
    <cellStyle name="v_BOQ SOFT -NSL S1 4 8 2" xfId="50597" xr:uid="{00000000-0005-0000-0000-0000B6C50000}"/>
    <cellStyle name="v_BOQ SOFT -NSL S1 4 8 2 2" xfId="50598" xr:uid="{00000000-0005-0000-0000-0000B7C50000}"/>
    <cellStyle name="v_BOQ SOFT -NSL S1 4 8 2 3" xfId="50599" xr:uid="{00000000-0005-0000-0000-0000B8C50000}"/>
    <cellStyle name="v_BOQ SOFT -NSL S1 4 8 2 4" xfId="50600" xr:uid="{00000000-0005-0000-0000-0000B9C50000}"/>
    <cellStyle name="v_BOQ SOFT -NSL S1 4 8 2 5" xfId="50601" xr:uid="{00000000-0005-0000-0000-0000BAC50000}"/>
    <cellStyle name="v_BOQ SOFT -NSL S1 4 8 2 6" xfId="50602" xr:uid="{00000000-0005-0000-0000-0000BBC50000}"/>
    <cellStyle name="v_BOQ SOFT -NSL S1 4 8 3" xfId="50603" xr:uid="{00000000-0005-0000-0000-0000BCC50000}"/>
    <cellStyle name="v_BOQ SOFT -NSL S1 4 8 3 2" xfId="50604" xr:uid="{00000000-0005-0000-0000-0000BDC50000}"/>
    <cellStyle name="v_BOQ SOFT -NSL S1 4 8 3 3" xfId="50605" xr:uid="{00000000-0005-0000-0000-0000BEC50000}"/>
    <cellStyle name="v_BOQ SOFT -NSL S1 4 8 3 4" xfId="50606" xr:uid="{00000000-0005-0000-0000-0000BFC50000}"/>
    <cellStyle name="v_BOQ SOFT -NSL S1 4 8 3 5" xfId="50607" xr:uid="{00000000-0005-0000-0000-0000C0C50000}"/>
    <cellStyle name="v_BOQ SOFT -NSL S1 4 8 3 6" xfId="50608" xr:uid="{00000000-0005-0000-0000-0000C1C50000}"/>
    <cellStyle name="v_BOQ SOFT -NSL S1 4 8 4" xfId="50609" xr:uid="{00000000-0005-0000-0000-0000C2C50000}"/>
    <cellStyle name="v_BOQ SOFT -NSL S1 4 8 4 2" xfId="50610" xr:uid="{00000000-0005-0000-0000-0000C3C50000}"/>
    <cellStyle name="v_BOQ SOFT -NSL S1 4 8 5" xfId="50611" xr:uid="{00000000-0005-0000-0000-0000C4C50000}"/>
    <cellStyle name="v_BOQ SOFT -NSL S1 4 8 6" xfId="50612" xr:uid="{00000000-0005-0000-0000-0000C5C50000}"/>
    <cellStyle name="v_BOQ SOFT -NSL S1 4 8 7" xfId="50613" xr:uid="{00000000-0005-0000-0000-0000C6C50000}"/>
    <cellStyle name="v_BOQ SOFT -NSL S1 4 8 8" xfId="50614" xr:uid="{00000000-0005-0000-0000-0000C7C50000}"/>
    <cellStyle name="v_BOQ SOFT -NSL S1 4 9" xfId="50615" xr:uid="{00000000-0005-0000-0000-0000C8C50000}"/>
    <cellStyle name="v_BOQ SOFT -NSL S1 4 9 2" xfId="50616" xr:uid="{00000000-0005-0000-0000-0000C9C50000}"/>
    <cellStyle name="v_BOQ SOFT -NSL S1 4 9 2 2" xfId="50617" xr:uid="{00000000-0005-0000-0000-0000CAC50000}"/>
    <cellStyle name="v_BOQ SOFT -NSL S1 4 9 2 3" xfId="50618" xr:uid="{00000000-0005-0000-0000-0000CBC50000}"/>
    <cellStyle name="v_BOQ SOFT -NSL S1 4 9 2 4" xfId="50619" xr:uid="{00000000-0005-0000-0000-0000CCC50000}"/>
    <cellStyle name="v_BOQ SOFT -NSL S1 4 9 2 5" xfId="50620" xr:uid="{00000000-0005-0000-0000-0000CDC50000}"/>
    <cellStyle name="v_BOQ SOFT -NSL S1 4 9 2 6" xfId="50621" xr:uid="{00000000-0005-0000-0000-0000CEC50000}"/>
    <cellStyle name="v_BOQ SOFT -NSL S1 4 9 3" xfId="50622" xr:uid="{00000000-0005-0000-0000-0000CFC50000}"/>
    <cellStyle name="v_BOQ SOFT -NSL S1 4 9 3 2" xfId="50623" xr:uid="{00000000-0005-0000-0000-0000D0C50000}"/>
    <cellStyle name="v_BOQ SOFT -NSL S1 4 9 3 3" xfId="50624" xr:uid="{00000000-0005-0000-0000-0000D1C50000}"/>
    <cellStyle name="v_BOQ SOFT -NSL S1 4 9 3 4" xfId="50625" xr:uid="{00000000-0005-0000-0000-0000D2C50000}"/>
    <cellStyle name="v_BOQ SOFT -NSL S1 4 9 3 5" xfId="50626" xr:uid="{00000000-0005-0000-0000-0000D3C50000}"/>
    <cellStyle name="v_BOQ SOFT -NSL S1 4 9 3 6" xfId="50627" xr:uid="{00000000-0005-0000-0000-0000D4C50000}"/>
    <cellStyle name="v_BOQ SOFT -NSL S1 4 9 4" xfId="50628" xr:uid="{00000000-0005-0000-0000-0000D5C50000}"/>
    <cellStyle name="v_BOQ SOFT -NSL S1 4 9 4 2" xfId="50629" xr:uid="{00000000-0005-0000-0000-0000D6C50000}"/>
    <cellStyle name="v_BOQ SOFT -NSL S1 4 9 5" xfId="50630" xr:uid="{00000000-0005-0000-0000-0000D7C50000}"/>
    <cellStyle name="v_BOQ SOFT -NSL S1 4 9 6" xfId="50631" xr:uid="{00000000-0005-0000-0000-0000D8C50000}"/>
    <cellStyle name="v_BOQ SOFT -NSL S1 4 9 7" xfId="50632" xr:uid="{00000000-0005-0000-0000-0000D9C50000}"/>
    <cellStyle name="v_BOQ SOFT -NSL S1 4 9 8" xfId="50633" xr:uid="{00000000-0005-0000-0000-0000DAC50000}"/>
    <cellStyle name="v_BOQ SOFT -NSL S1 5" xfId="50634" xr:uid="{00000000-0005-0000-0000-0000DBC50000}"/>
    <cellStyle name="v_BOQ SOFT -NSL S1 5 2" xfId="50635" xr:uid="{00000000-0005-0000-0000-0000DCC50000}"/>
    <cellStyle name="v_BOQ SOFT -NSL S1 5 2 2" xfId="50636" xr:uid="{00000000-0005-0000-0000-0000DDC50000}"/>
    <cellStyle name="v_BOQ SOFT -NSL S1 5 2 2 2" xfId="50637" xr:uid="{00000000-0005-0000-0000-0000DEC50000}"/>
    <cellStyle name="v_BOQ SOFT -NSL S1 5 2 2 2 2" xfId="50638" xr:uid="{00000000-0005-0000-0000-0000DFC50000}"/>
    <cellStyle name="v_BOQ SOFT -NSL S1 5 2 2 2 2 2" xfId="50639" xr:uid="{00000000-0005-0000-0000-0000E0C50000}"/>
    <cellStyle name="v_BOQ SOFT -NSL S1 5 2 2 2 3" xfId="50640" xr:uid="{00000000-0005-0000-0000-0000E1C50000}"/>
    <cellStyle name="v_BOQ SOFT -NSL S1 5 2 2 2 3 2" xfId="50641" xr:uid="{00000000-0005-0000-0000-0000E2C50000}"/>
    <cellStyle name="v_BOQ SOFT -NSL S1 5 2 2 2 4" xfId="50642" xr:uid="{00000000-0005-0000-0000-0000E3C50000}"/>
    <cellStyle name="v_BOQ SOFT -NSL S1 5 2 2 3" xfId="50643" xr:uid="{00000000-0005-0000-0000-0000E4C50000}"/>
    <cellStyle name="v_BOQ SOFT -NSL S1 5 2 2 3 2" xfId="50644" xr:uid="{00000000-0005-0000-0000-0000E5C50000}"/>
    <cellStyle name="v_BOQ SOFT -NSL S1 5 2 2 4" xfId="50645" xr:uid="{00000000-0005-0000-0000-0000E6C50000}"/>
    <cellStyle name="v_BOQ SOFT -NSL S1 5 2 2 4 2" xfId="50646" xr:uid="{00000000-0005-0000-0000-0000E7C50000}"/>
    <cellStyle name="v_BOQ SOFT -NSL S1 5 2 2 5" xfId="50647" xr:uid="{00000000-0005-0000-0000-0000E8C50000}"/>
    <cellStyle name="v_BOQ SOFT -NSL S1 5 2 2 5 2" xfId="50648" xr:uid="{00000000-0005-0000-0000-0000E9C50000}"/>
    <cellStyle name="v_BOQ SOFT -NSL S1 5 2 2 6" xfId="50649" xr:uid="{00000000-0005-0000-0000-0000EAC50000}"/>
    <cellStyle name="v_BOQ SOFT -NSL S1 5 2 3" xfId="50650" xr:uid="{00000000-0005-0000-0000-0000EBC50000}"/>
    <cellStyle name="v_BOQ SOFT -NSL S1 5 2 3 2" xfId="50651" xr:uid="{00000000-0005-0000-0000-0000ECC50000}"/>
    <cellStyle name="v_BOQ SOFT -NSL S1 5 2 3 2 2" xfId="50652" xr:uid="{00000000-0005-0000-0000-0000EDC50000}"/>
    <cellStyle name="v_BOQ SOFT -NSL S1 5 2 3 3" xfId="50653" xr:uid="{00000000-0005-0000-0000-0000EEC50000}"/>
    <cellStyle name="v_BOQ SOFT -NSL S1 5 2 3 3 2" xfId="50654" xr:uid="{00000000-0005-0000-0000-0000EFC50000}"/>
    <cellStyle name="v_BOQ SOFT -NSL S1 5 2 3 4" xfId="50655" xr:uid="{00000000-0005-0000-0000-0000F0C50000}"/>
    <cellStyle name="v_BOQ SOFT -NSL S1 5 2 3 4 2" xfId="50656" xr:uid="{00000000-0005-0000-0000-0000F1C50000}"/>
    <cellStyle name="v_BOQ SOFT -NSL S1 5 2 3 5" xfId="50657" xr:uid="{00000000-0005-0000-0000-0000F2C50000}"/>
    <cellStyle name="v_BOQ SOFT -NSL S1 5 2 3 6" xfId="50658" xr:uid="{00000000-0005-0000-0000-0000F3C50000}"/>
    <cellStyle name="v_BOQ SOFT -NSL S1 5 2 4" xfId="50659" xr:uid="{00000000-0005-0000-0000-0000F4C50000}"/>
    <cellStyle name="v_BOQ SOFT -NSL S1 5 2 4 2" xfId="50660" xr:uid="{00000000-0005-0000-0000-0000F5C50000}"/>
    <cellStyle name="v_BOQ SOFT -NSL S1 5 2 4 3" xfId="50661" xr:uid="{00000000-0005-0000-0000-0000F6C50000}"/>
    <cellStyle name="v_BOQ SOFT -NSL S1 5 2 5" xfId="50662" xr:uid="{00000000-0005-0000-0000-0000F7C50000}"/>
    <cellStyle name="v_BOQ SOFT -NSL S1 5 2 5 2" xfId="50663" xr:uid="{00000000-0005-0000-0000-0000F8C50000}"/>
    <cellStyle name="v_BOQ SOFT -NSL S1 5 2 5 3" xfId="50664" xr:uid="{00000000-0005-0000-0000-0000F9C50000}"/>
    <cellStyle name="v_BOQ SOFT -NSL S1 5 2 6" xfId="50665" xr:uid="{00000000-0005-0000-0000-0000FAC50000}"/>
    <cellStyle name="v_BOQ SOFT -NSL S1 5 2 6 2" xfId="50666" xr:uid="{00000000-0005-0000-0000-0000FBC50000}"/>
    <cellStyle name="v_BOQ SOFT -NSL S1 5 2 7" xfId="50667" xr:uid="{00000000-0005-0000-0000-0000FCC50000}"/>
    <cellStyle name="v_BOQ SOFT -NSL S1 5 2 7 2" xfId="50668" xr:uid="{00000000-0005-0000-0000-0000FDC50000}"/>
    <cellStyle name="v_BOQ SOFT -NSL S1 5 2 7 3" xfId="50669" xr:uid="{00000000-0005-0000-0000-0000FEC50000}"/>
    <cellStyle name="v_BOQ SOFT -NSL S1 5 2 7 4" xfId="50670" xr:uid="{00000000-0005-0000-0000-0000FFC50000}"/>
    <cellStyle name="v_BOQ SOFT -NSL S1 5 2 8" xfId="50671" xr:uid="{00000000-0005-0000-0000-000000C60000}"/>
    <cellStyle name="v_BOQ SOFT -NSL S1 5 2 8 2" xfId="50672" xr:uid="{00000000-0005-0000-0000-000001C60000}"/>
    <cellStyle name="v_BOQ SOFT -NSL S1 5 2 9" xfId="50673" xr:uid="{00000000-0005-0000-0000-000002C60000}"/>
    <cellStyle name="v_BOQ SOFT -NSL S1 5 3" xfId="50674" xr:uid="{00000000-0005-0000-0000-000003C60000}"/>
    <cellStyle name="v_BOQ SOFT -NSL S1 5 3 2" xfId="50675" xr:uid="{00000000-0005-0000-0000-000004C60000}"/>
    <cellStyle name="v_BOQ SOFT -NSL S1 5 3 2 2" xfId="50676" xr:uid="{00000000-0005-0000-0000-000005C60000}"/>
    <cellStyle name="v_BOQ SOFT -NSL S1 5 3 2 2 2" xfId="50677" xr:uid="{00000000-0005-0000-0000-000006C60000}"/>
    <cellStyle name="v_BOQ SOFT -NSL S1 5 3 2 3" xfId="50678" xr:uid="{00000000-0005-0000-0000-000007C60000}"/>
    <cellStyle name="v_BOQ SOFT -NSL S1 5 3 2 3 2" xfId="50679" xr:uid="{00000000-0005-0000-0000-000008C60000}"/>
    <cellStyle name="v_BOQ SOFT -NSL S1 5 3 2 4" xfId="50680" xr:uid="{00000000-0005-0000-0000-000009C60000}"/>
    <cellStyle name="v_BOQ SOFT -NSL S1 5 3 3" xfId="50681" xr:uid="{00000000-0005-0000-0000-00000AC60000}"/>
    <cellStyle name="v_BOQ SOFT -NSL S1 5 3 3 2" xfId="50682" xr:uid="{00000000-0005-0000-0000-00000BC60000}"/>
    <cellStyle name="v_BOQ SOFT -NSL S1 5 3 4" xfId="50683" xr:uid="{00000000-0005-0000-0000-00000CC60000}"/>
    <cellStyle name="v_BOQ SOFT -NSL S1 5 3 4 2" xfId="50684" xr:uid="{00000000-0005-0000-0000-00000DC60000}"/>
    <cellStyle name="v_BOQ SOFT -NSL S1 5 3 5" xfId="50685" xr:uid="{00000000-0005-0000-0000-00000EC60000}"/>
    <cellStyle name="v_BOQ SOFT -NSL S1 5 3 5 2" xfId="50686" xr:uid="{00000000-0005-0000-0000-00000FC60000}"/>
    <cellStyle name="v_BOQ SOFT -NSL S1 5 3 6" xfId="50687" xr:uid="{00000000-0005-0000-0000-000010C60000}"/>
    <cellStyle name="v_BOQ SOFT -NSL S1 5 3 6 2" xfId="50688" xr:uid="{00000000-0005-0000-0000-000011C60000}"/>
    <cellStyle name="v_BOQ SOFT -NSL S1 5 3 7" xfId="50689" xr:uid="{00000000-0005-0000-0000-000012C60000}"/>
    <cellStyle name="v_BOQ SOFT -NSL S1 5 3 7 2" xfId="50690" xr:uid="{00000000-0005-0000-0000-000013C60000}"/>
    <cellStyle name="v_BOQ SOFT -NSL S1 5 3 7 3" xfId="50691" xr:uid="{00000000-0005-0000-0000-000014C60000}"/>
    <cellStyle name="v_BOQ SOFT -NSL S1 5 3 7 4" xfId="50692" xr:uid="{00000000-0005-0000-0000-000015C60000}"/>
    <cellStyle name="v_BOQ SOFT -NSL S1 5 3 8" xfId="50693" xr:uid="{00000000-0005-0000-0000-000016C60000}"/>
    <cellStyle name="v_BOQ SOFT -NSL S1 5 4" xfId="50694" xr:uid="{00000000-0005-0000-0000-000017C60000}"/>
    <cellStyle name="v_BOQ SOFT -NSL S1 5 4 2" xfId="50695" xr:uid="{00000000-0005-0000-0000-000018C60000}"/>
    <cellStyle name="v_BOQ SOFT -NSL S1 5 4 2 2" xfId="50696" xr:uid="{00000000-0005-0000-0000-000019C60000}"/>
    <cellStyle name="v_BOQ SOFT -NSL S1 5 4 3" xfId="50697" xr:uid="{00000000-0005-0000-0000-00001AC60000}"/>
    <cellStyle name="v_BOQ SOFT -NSL S1 5 4 3 2" xfId="50698" xr:uid="{00000000-0005-0000-0000-00001BC60000}"/>
    <cellStyle name="v_BOQ SOFT -NSL S1 5 4 4" xfId="50699" xr:uid="{00000000-0005-0000-0000-00001CC60000}"/>
    <cellStyle name="v_BOQ SOFT -NSL S1 5 4 4 2" xfId="50700" xr:uid="{00000000-0005-0000-0000-00001DC60000}"/>
    <cellStyle name="v_BOQ SOFT -NSL S1 5 4 5" xfId="50701" xr:uid="{00000000-0005-0000-0000-00001EC60000}"/>
    <cellStyle name="v_BOQ SOFT -NSL S1 5 4 5 2" xfId="50702" xr:uid="{00000000-0005-0000-0000-00001FC60000}"/>
    <cellStyle name="v_BOQ SOFT -NSL S1 5 4 5 3" xfId="50703" xr:uid="{00000000-0005-0000-0000-000020C60000}"/>
    <cellStyle name="v_BOQ SOFT -NSL S1 5 4 5 4" xfId="50704" xr:uid="{00000000-0005-0000-0000-000021C60000}"/>
    <cellStyle name="v_BOQ SOFT -NSL S1 5 4 6" xfId="50705" xr:uid="{00000000-0005-0000-0000-000022C60000}"/>
    <cellStyle name="v_BOQ SOFT -NSL S1 5 4 7" xfId="50706" xr:uid="{00000000-0005-0000-0000-000023C60000}"/>
    <cellStyle name="v_BOQ SOFT -NSL S1 5 5" xfId="50707" xr:uid="{00000000-0005-0000-0000-000024C60000}"/>
    <cellStyle name="v_BOQ SOFT -NSL S1 5 5 2" xfId="50708" xr:uid="{00000000-0005-0000-0000-000025C60000}"/>
    <cellStyle name="v_BOQ SOFT -NSL S1 5 5 3" xfId="50709" xr:uid="{00000000-0005-0000-0000-000026C60000}"/>
    <cellStyle name="v_BOQ SOFT -NSL S1 5 6" xfId="50710" xr:uid="{00000000-0005-0000-0000-000027C60000}"/>
    <cellStyle name="v_BOQ SOFT -NSL S1 5 6 2" xfId="50711" xr:uid="{00000000-0005-0000-0000-000028C60000}"/>
    <cellStyle name="v_BOQ SOFT -NSL S1 5 7" xfId="50712" xr:uid="{00000000-0005-0000-0000-000029C60000}"/>
    <cellStyle name="v_BOQ SOFT -NSL S1 5 7 2" xfId="50713" xr:uid="{00000000-0005-0000-0000-00002AC60000}"/>
    <cellStyle name="v_BOQ SOFT -NSL S1 5 8" xfId="50714" xr:uid="{00000000-0005-0000-0000-00002BC60000}"/>
    <cellStyle name="v_BOQ SOFT -NSL S1 5 8 2" xfId="50715" xr:uid="{00000000-0005-0000-0000-00002CC60000}"/>
    <cellStyle name="v_BOQ SOFT -NSL S1 5 9" xfId="50716" xr:uid="{00000000-0005-0000-0000-00002DC60000}"/>
    <cellStyle name="v_BOQ SOFT -NSL S1 6" xfId="50717" xr:uid="{00000000-0005-0000-0000-00002EC60000}"/>
    <cellStyle name="v_BOQ SOFT -NSL S1 6 2" xfId="50718" xr:uid="{00000000-0005-0000-0000-00002FC60000}"/>
    <cellStyle name="v_BOQ SOFT -NSL S1 6 2 2" xfId="50719" xr:uid="{00000000-0005-0000-0000-000030C60000}"/>
    <cellStyle name="v_BOQ SOFT -NSL S1 6 2 2 2" xfId="50720" xr:uid="{00000000-0005-0000-0000-000031C60000}"/>
    <cellStyle name="v_BOQ SOFT -NSL S1 6 2 2 2 2" xfId="50721" xr:uid="{00000000-0005-0000-0000-000032C60000}"/>
    <cellStyle name="v_BOQ SOFT -NSL S1 6 2 2 2 2 2" xfId="50722" xr:uid="{00000000-0005-0000-0000-000033C60000}"/>
    <cellStyle name="v_BOQ SOFT -NSL S1 6 2 2 2 3" xfId="50723" xr:uid="{00000000-0005-0000-0000-000034C60000}"/>
    <cellStyle name="v_BOQ SOFT -NSL S1 6 2 2 2 3 2" xfId="50724" xr:uid="{00000000-0005-0000-0000-000035C60000}"/>
    <cellStyle name="v_BOQ SOFT -NSL S1 6 2 2 2 4" xfId="50725" xr:uid="{00000000-0005-0000-0000-000036C60000}"/>
    <cellStyle name="v_BOQ SOFT -NSL S1 6 2 2 3" xfId="50726" xr:uid="{00000000-0005-0000-0000-000037C60000}"/>
    <cellStyle name="v_BOQ SOFT -NSL S1 6 2 2 3 2" xfId="50727" xr:uid="{00000000-0005-0000-0000-000038C60000}"/>
    <cellStyle name="v_BOQ SOFT -NSL S1 6 2 2 4" xfId="50728" xr:uid="{00000000-0005-0000-0000-000039C60000}"/>
    <cellStyle name="v_BOQ SOFT -NSL S1 6 2 2 4 2" xfId="50729" xr:uid="{00000000-0005-0000-0000-00003AC60000}"/>
    <cellStyle name="v_BOQ SOFT -NSL S1 6 2 2 5" xfId="50730" xr:uid="{00000000-0005-0000-0000-00003BC60000}"/>
    <cellStyle name="v_BOQ SOFT -NSL S1 6 2 2 5 2" xfId="50731" xr:uid="{00000000-0005-0000-0000-00003CC60000}"/>
    <cellStyle name="v_BOQ SOFT -NSL S1 6 2 2 6" xfId="50732" xr:uid="{00000000-0005-0000-0000-00003DC60000}"/>
    <cellStyle name="v_BOQ SOFT -NSL S1 6 2 2 6 2" xfId="50733" xr:uid="{00000000-0005-0000-0000-00003EC60000}"/>
    <cellStyle name="v_BOQ SOFT -NSL S1 6 2 2 7" xfId="50734" xr:uid="{00000000-0005-0000-0000-00003FC60000}"/>
    <cellStyle name="v_BOQ SOFT -NSL S1 6 2 2 8" xfId="50735" xr:uid="{00000000-0005-0000-0000-000040C60000}"/>
    <cellStyle name="v_BOQ SOFT -NSL S1 6 2 2 9" xfId="50736" xr:uid="{00000000-0005-0000-0000-000041C60000}"/>
    <cellStyle name="v_BOQ SOFT -NSL S1 6 2 3" xfId="50737" xr:uid="{00000000-0005-0000-0000-000042C60000}"/>
    <cellStyle name="v_BOQ SOFT -NSL S1 6 2 3 2" xfId="50738" xr:uid="{00000000-0005-0000-0000-000043C60000}"/>
    <cellStyle name="v_BOQ SOFT -NSL S1 6 2 3 2 2" xfId="50739" xr:uid="{00000000-0005-0000-0000-000044C60000}"/>
    <cellStyle name="v_BOQ SOFT -NSL S1 6 2 3 2 2 2" xfId="50740" xr:uid="{00000000-0005-0000-0000-000045C60000}"/>
    <cellStyle name="v_BOQ SOFT -NSL S1 6 2 3 2 3" xfId="50741" xr:uid="{00000000-0005-0000-0000-000046C60000}"/>
    <cellStyle name="v_BOQ SOFT -NSL S1 6 2 3 3" xfId="50742" xr:uid="{00000000-0005-0000-0000-000047C60000}"/>
    <cellStyle name="v_BOQ SOFT -NSL S1 6 2 3 3 2" xfId="50743" xr:uid="{00000000-0005-0000-0000-000048C60000}"/>
    <cellStyle name="v_BOQ SOFT -NSL S1 6 2 3 4" xfId="50744" xr:uid="{00000000-0005-0000-0000-000049C60000}"/>
    <cellStyle name="v_BOQ SOFT -NSL S1 6 2 3 4 2" xfId="50745" xr:uid="{00000000-0005-0000-0000-00004AC60000}"/>
    <cellStyle name="v_BOQ SOFT -NSL S1 6 2 3 5" xfId="50746" xr:uid="{00000000-0005-0000-0000-00004BC60000}"/>
    <cellStyle name="v_BOQ SOFT -NSL S1 6 2 3 5 2" xfId="50747" xr:uid="{00000000-0005-0000-0000-00004CC60000}"/>
    <cellStyle name="v_BOQ SOFT -NSL S1 6 2 3 6" xfId="50748" xr:uid="{00000000-0005-0000-0000-00004DC60000}"/>
    <cellStyle name="v_BOQ SOFT -NSL S1 6 2 3 7" xfId="50749" xr:uid="{00000000-0005-0000-0000-00004EC60000}"/>
    <cellStyle name="v_BOQ SOFT -NSL S1 6 2 4" xfId="50750" xr:uid="{00000000-0005-0000-0000-00004FC60000}"/>
    <cellStyle name="v_BOQ SOFT -NSL S1 6 2 4 2" xfId="50751" xr:uid="{00000000-0005-0000-0000-000050C60000}"/>
    <cellStyle name="v_BOQ SOFT -NSL S1 6 2 5" xfId="50752" xr:uid="{00000000-0005-0000-0000-000051C60000}"/>
    <cellStyle name="v_BOQ SOFT -NSL S1 6 2 5 2" xfId="50753" xr:uid="{00000000-0005-0000-0000-000052C60000}"/>
    <cellStyle name="v_BOQ SOFT -NSL S1 6 2 6" xfId="50754" xr:uid="{00000000-0005-0000-0000-000053C60000}"/>
    <cellStyle name="v_BOQ SOFT -NSL S1 6 2 6 2" xfId="50755" xr:uid="{00000000-0005-0000-0000-000054C60000}"/>
    <cellStyle name="v_BOQ SOFT -NSL S1 6 2 7" xfId="50756" xr:uid="{00000000-0005-0000-0000-000055C60000}"/>
    <cellStyle name="v_BOQ SOFT -NSL S1 6 2 8" xfId="50757" xr:uid="{00000000-0005-0000-0000-000056C60000}"/>
    <cellStyle name="v_BOQ SOFT -NSL S1 6 3" xfId="50758" xr:uid="{00000000-0005-0000-0000-000057C60000}"/>
    <cellStyle name="v_BOQ SOFT -NSL S1 6 3 2" xfId="50759" xr:uid="{00000000-0005-0000-0000-000058C60000}"/>
    <cellStyle name="v_BOQ SOFT -NSL S1 6 3 2 2" xfId="50760" xr:uid="{00000000-0005-0000-0000-000059C60000}"/>
    <cellStyle name="v_BOQ SOFT -NSL S1 6 3 2 2 2" xfId="50761" xr:uid="{00000000-0005-0000-0000-00005AC60000}"/>
    <cellStyle name="v_BOQ SOFT -NSL S1 6 3 2 3" xfId="50762" xr:uid="{00000000-0005-0000-0000-00005BC60000}"/>
    <cellStyle name="v_BOQ SOFT -NSL S1 6 3 2 3 2" xfId="50763" xr:uid="{00000000-0005-0000-0000-00005CC60000}"/>
    <cellStyle name="v_BOQ SOFT -NSL S1 6 3 2 4" xfId="50764" xr:uid="{00000000-0005-0000-0000-00005DC60000}"/>
    <cellStyle name="v_BOQ SOFT -NSL S1 6 3 2 5" xfId="50765" xr:uid="{00000000-0005-0000-0000-00005EC60000}"/>
    <cellStyle name="v_BOQ SOFT -NSL S1 6 3 3" xfId="50766" xr:uid="{00000000-0005-0000-0000-00005FC60000}"/>
    <cellStyle name="v_BOQ SOFT -NSL S1 6 3 3 2" xfId="50767" xr:uid="{00000000-0005-0000-0000-000060C60000}"/>
    <cellStyle name="v_BOQ SOFT -NSL S1 6 3 3 3" xfId="50768" xr:uid="{00000000-0005-0000-0000-000061C60000}"/>
    <cellStyle name="v_BOQ SOFT -NSL S1 6 3 4" xfId="50769" xr:uid="{00000000-0005-0000-0000-000062C60000}"/>
    <cellStyle name="v_BOQ SOFT -NSL S1 6 3 4 2" xfId="50770" xr:uid="{00000000-0005-0000-0000-000063C60000}"/>
    <cellStyle name="v_BOQ SOFT -NSL S1 6 3 5" xfId="50771" xr:uid="{00000000-0005-0000-0000-000064C60000}"/>
    <cellStyle name="v_BOQ SOFT -NSL S1 6 3 5 2" xfId="50772" xr:uid="{00000000-0005-0000-0000-000065C60000}"/>
    <cellStyle name="v_BOQ SOFT -NSL S1 6 3 6" xfId="50773" xr:uid="{00000000-0005-0000-0000-000066C60000}"/>
    <cellStyle name="v_BOQ SOFT -NSL S1 6 3 6 2" xfId="50774" xr:uid="{00000000-0005-0000-0000-000067C60000}"/>
    <cellStyle name="v_BOQ SOFT -NSL S1 6 3 7" xfId="50775" xr:uid="{00000000-0005-0000-0000-000068C60000}"/>
    <cellStyle name="v_BOQ SOFT -NSL S1 6 3 7 2" xfId="50776" xr:uid="{00000000-0005-0000-0000-000069C60000}"/>
    <cellStyle name="v_BOQ SOFT -NSL S1 6 3 8" xfId="50777" xr:uid="{00000000-0005-0000-0000-00006AC60000}"/>
    <cellStyle name="v_BOQ SOFT -NSL S1 6 4" xfId="50778" xr:uid="{00000000-0005-0000-0000-00006BC60000}"/>
    <cellStyle name="v_BOQ SOFT -NSL S1 6 4 2" xfId="50779" xr:uid="{00000000-0005-0000-0000-00006CC60000}"/>
    <cellStyle name="v_BOQ SOFT -NSL S1 6 4 2 2" xfId="50780" xr:uid="{00000000-0005-0000-0000-00006DC60000}"/>
    <cellStyle name="v_BOQ SOFT -NSL S1 6 4 2 2 2" xfId="50781" xr:uid="{00000000-0005-0000-0000-00006EC60000}"/>
    <cellStyle name="v_BOQ SOFT -NSL S1 6 4 2 3" xfId="50782" xr:uid="{00000000-0005-0000-0000-00006FC60000}"/>
    <cellStyle name="v_BOQ SOFT -NSL S1 6 4 3" xfId="50783" xr:uid="{00000000-0005-0000-0000-000070C60000}"/>
    <cellStyle name="v_BOQ SOFT -NSL S1 6 4 3 2" xfId="50784" xr:uid="{00000000-0005-0000-0000-000071C60000}"/>
    <cellStyle name="v_BOQ SOFT -NSL S1 6 4 4" xfId="50785" xr:uid="{00000000-0005-0000-0000-000072C60000}"/>
    <cellStyle name="v_BOQ SOFT -NSL S1 6 4 4 2" xfId="50786" xr:uid="{00000000-0005-0000-0000-000073C60000}"/>
    <cellStyle name="v_BOQ SOFT -NSL S1 6 4 5" xfId="50787" xr:uid="{00000000-0005-0000-0000-000074C60000}"/>
    <cellStyle name="v_BOQ SOFT -NSL S1 6 4 5 2" xfId="50788" xr:uid="{00000000-0005-0000-0000-000075C60000}"/>
    <cellStyle name="v_BOQ SOFT -NSL S1 6 4 5 3" xfId="50789" xr:uid="{00000000-0005-0000-0000-000076C60000}"/>
    <cellStyle name="v_BOQ SOFT -NSL S1 6 4 5 4" xfId="50790" xr:uid="{00000000-0005-0000-0000-000077C60000}"/>
    <cellStyle name="v_BOQ SOFT -NSL S1 6 4 6" xfId="50791" xr:uid="{00000000-0005-0000-0000-000078C60000}"/>
    <cellStyle name="v_BOQ SOFT -NSL S1 6 4 6 2" xfId="50792" xr:uid="{00000000-0005-0000-0000-000079C60000}"/>
    <cellStyle name="v_BOQ SOFT -NSL S1 6 4 7" xfId="50793" xr:uid="{00000000-0005-0000-0000-00007AC60000}"/>
    <cellStyle name="v_BOQ SOFT -NSL S1 6 4 8" xfId="50794" xr:uid="{00000000-0005-0000-0000-00007BC60000}"/>
    <cellStyle name="v_BOQ SOFT -NSL S1 6 5" xfId="50795" xr:uid="{00000000-0005-0000-0000-00007CC60000}"/>
    <cellStyle name="v_BOQ SOFT -NSL S1 6 5 2" xfId="50796" xr:uid="{00000000-0005-0000-0000-00007DC60000}"/>
    <cellStyle name="v_BOQ SOFT -NSL S1 6 5 3" xfId="50797" xr:uid="{00000000-0005-0000-0000-00007EC60000}"/>
    <cellStyle name="v_BOQ SOFT -NSL S1 6 6" xfId="50798" xr:uid="{00000000-0005-0000-0000-00007FC60000}"/>
    <cellStyle name="v_BOQ SOFT -NSL S1 6 6 2" xfId="50799" xr:uid="{00000000-0005-0000-0000-000080C60000}"/>
    <cellStyle name="v_BOQ SOFT -NSL S1 6 6 3" xfId="50800" xr:uid="{00000000-0005-0000-0000-000081C60000}"/>
    <cellStyle name="v_BOQ SOFT -NSL S1 6 7" xfId="50801" xr:uid="{00000000-0005-0000-0000-000082C60000}"/>
    <cellStyle name="v_BOQ SOFT -NSL S1 6 7 2" xfId="50802" xr:uid="{00000000-0005-0000-0000-000083C60000}"/>
    <cellStyle name="v_BOQ SOFT -NSL S1 6 8" xfId="50803" xr:uid="{00000000-0005-0000-0000-000084C60000}"/>
    <cellStyle name="v_BOQ SOFT -NSL S1 6 9" xfId="50804" xr:uid="{00000000-0005-0000-0000-000085C60000}"/>
    <cellStyle name="v_BOQ SOFT -NSL S1 7" xfId="50805" xr:uid="{00000000-0005-0000-0000-000086C60000}"/>
    <cellStyle name="v_BOQ SOFT -NSL S1 7 10" xfId="50806" xr:uid="{00000000-0005-0000-0000-000087C60000}"/>
    <cellStyle name="v_BOQ SOFT -NSL S1 7 2" xfId="50807" xr:uid="{00000000-0005-0000-0000-000088C60000}"/>
    <cellStyle name="v_BOQ SOFT -NSL S1 7 2 2" xfId="50808" xr:uid="{00000000-0005-0000-0000-000089C60000}"/>
    <cellStyle name="v_BOQ SOFT -NSL S1 7 2 2 2" xfId="50809" xr:uid="{00000000-0005-0000-0000-00008AC60000}"/>
    <cellStyle name="v_BOQ SOFT -NSL S1 7 2 2 2 2" xfId="50810" xr:uid="{00000000-0005-0000-0000-00008BC60000}"/>
    <cellStyle name="v_BOQ SOFT -NSL S1 7 2 2 3" xfId="50811" xr:uid="{00000000-0005-0000-0000-00008CC60000}"/>
    <cellStyle name="v_BOQ SOFT -NSL S1 7 2 3" xfId="50812" xr:uid="{00000000-0005-0000-0000-00008DC60000}"/>
    <cellStyle name="v_BOQ SOFT -NSL S1 7 2 3 2" xfId="50813" xr:uid="{00000000-0005-0000-0000-00008EC60000}"/>
    <cellStyle name="v_BOQ SOFT -NSL S1 7 2 4" xfId="50814" xr:uid="{00000000-0005-0000-0000-00008FC60000}"/>
    <cellStyle name="v_BOQ SOFT -NSL S1 7 2 4 2" xfId="50815" xr:uid="{00000000-0005-0000-0000-000090C60000}"/>
    <cellStyle name="v_BOQ SOFT -NSL S1 7 2 5" xfId="50816" xr:uid="{00000000-0005-0000-0000-000091C60000}"/>
    <cellStyle name="v_BOQ SOFT -NSL S1 7 2 5 2" xfId="50817" xr:uid="{00000000-0005-0000-0000-000092C60000}"/>
    <cellStyle name="v_BOQ SOFT -NSL S1 7 2 6" xfId="50818" xr:uid="{00000000-0005-0000-0000-000093C60000}"/>
    <cellStyle name="v_BOQ SOFT -NSL S1 7 2 6 2" xfId="50819" xr:uid="{00000000-0005-0000-0000-000094C60000}"/>
    <cellStyle name="v_BOQ SOFT -NSL S1 7 2 6 3" xfId="50820" xr:uid="{00000000-0005-0000-0000-000095C60000}"/>
    <cellStyle name="v_BOQ SOFT -NSL S1 7 2 6 4" xfId="50821" xr:uid="{00000000-0005-0000-0000-000096C60000}"/>
    <cellStyle name="v_BOQ SOFT -NSL S1 7 2 7" xfId="50822" xr:uid="{00000000-0005-0000-0000-000097C60000}"/>
    <cellStyle name="v_BOQ SOFT -NSL S1 7 2 7 2" xfId="50823" xr:uid="{00000000-0005-0000-0000-000098C60000}"/>
    <cellStyle name="v_BOQ SOFT -NSL S1 7 2 8" xfId="50824" xr:uid="{00000000-0005-0000-0000-000099C60000}"/>
    <cellStyle name="v_BOQ SOFT -NSL S1 7 2 9" xfId="50825" xr:uid="{00000000-0005-0000-0000-00009AC60000}"/>
    <cellStyle name="v_BOQ SOFT -NSL S1 7 3" xfId="50826" xr:uid="{00000000-0005-0000-0000-00009BC60000}"/>
    <cellStyle name="v_BOQ SOFT -NSL S1 7 3 2" xfId="50827" xr:uid="{00000000-0005-0000-0000-00009CC60000}"/>
    <cellStyle name="v_BOQ SOFT -NSL S1 7 3 2 2" xfId="50828" xr:uid="{00000000-0005-0000-0000-00009DC60000}"/>
    <cellStyle name="v_BOQ SOFT -NSL S1 7 3 2 2 2" xfId="50829" xr:uid="{00000000-0005-0000-0000-00009EC60000}"/>
    <cellStyle name="v_BOQ SOFT -NSL S1 7 3 2 3" xfId="50830" xr:uid="{00000000-0005-0000-0000-00009FC60000}"/>
    <cellStyle name="v_BOQ SOFT -NSL S1 7 3 3" xfId="50831" xr:uid="{00000000-0005-0000-0000-0000A0C60000}"/>
    <cellStyle name="v_BOQ SOFT -NSL S1 7 3 3 2" xfId="50832" xr:uid="{00000000-0005-0000-0000-0000A1C60000}"/>
    <cellStyle name="v_BOQ SOFT -NSL S1 7 3 4" xfId="50833" xr:uid="{00000000-0005-0000-0000-0000A2C60000}"/>
    <cellStyle name="v_BOQ SOFT -NSL S1 7 3 4 2" xfId="50834" xr:uid="{00000000-0005-0000-0000-0000A3C60000}"/>
    <cellStyle name="v_BOQ SOFT -NSL S1 7 3 5" xfId="50835" xr:uid="{00000000-0005-0000-0000-0000A4C60000}"/>
    <cellStyle name="v_BOQ SOFT -NSL S1 7 3 5 2" xfId="50836" xr:uid="{00000000-0005-0000-0000-0000A5C60000}"/>
    <cellStyle name="v_BOQ SOFT -NSL S1 7 3 5 3" xfId="50837" xr:uid="{00000000-0005-0000-0000-0000A6C60000}"/>
    <cellStyle name="v_BOQ SOFT -NSL S1 7 3 5 4" xfId="50838" xr:uid="{00000000-0005-0000-0000-0000A7C60000}"/>
    <cellStyle name="v_BOQ SOFT -NSL S1 7 3 6" xfId="50839" xr:uid="{00000000-0005-0000-0000-0000A8C60000}"/>
    <cellStyle name="v_BOQ SOFT -NSL S1 7 3 6 2" xfId="50840" xr:uid="{00000000-0005-0000-0000-0000A9C60000}"/>
    <cellStyle name="v_BOQ SOFT -NSL S1 7 3 7" xfId="50841" xr:uid="{00000000-0005-0000-0000-0000AAC60000}"/>
    <cellStyle name="v_BOQ SOFT -NSL S1 7 4" xfId="50842" xr:uid="{00000000-0005-0000-0000-0000ABC60000}"/>
    <cellStyle name="v_BOQ SOFT -NSL S1 7 4 2" xfId="50843" xr:uid="{00000000-0005-0000-0000-0000ACC60000}"/>
    <cellStyle name="v_BOQ SOFT -NSL S1 7 5" xfId="50844" xr:uid="{00000000-0005-0000-0000-0000ADC60000}"/>
    <cellStyle name="v_BOQ SOFT -NSL S1 7 5 2" xfId="50845" xr:uid="{00000000-0005-0000-0000-0000AEC60000}"/>
    <cellStyle name="v_BOQ SOFT -NSL S1 7 6" xfId="50846" xr:uid="{00000000-0005-0000-0000-0000AFC60000}"/>
    <cellStyle name="v_BOQ SOFT -NSL S1 7 6 2" xfId="50847" xr:uid="{00000000-0005-0000-0000-0000B0C60000}"/>
    <cellStyle name="v_BOQ SOFT -NSL S1 7 7" xfId="50848" xr:uid="{00000000-0005-0000-0000-0000B1C60000}"/>
    <cellStyle name="v_BOQ SOFT -NSL S1 7 7 2" xfId="50849" xr:uid="{00000000-0005-0000-0000-0000B2C60000}"/>
    <cellStyle name="v_BOQ SOFT -NSL S1 7 8" xfId="50850" xr:uid="{00000000-0005-0000-0000-0000B3C60000}"/>
    <cellStyle name="v_BOQ SOFT -NSL S1 7 9" xfId="50851" xr:uid="{00000000-0005-0000-0000-0000B4C60000}"/>
    <cellStyle name="v_BOQ SOFT -NSL S1 8" xfId="50852" xr:uid="{00000000-0005-0000-0000-0000B5C60000}"/>
    <cellStyle name="v_BOQ SOFT -NSL S1 8 2" xfId="50853" xr:uid="{00000000-0005-0000-0000-0000B6C60000}"/>
    <cellStyle name="v_BOQ SOFT -NSL S1 8 2 2" xfId="50854" xr:uid="{00000000-0005-0000-0000-0000B7C60000}"/>
    <cellStyle name="v_BOQ SOFT -NSL S1 8 2 2 2" xfId="50855" xr:uid="{00000000-0005-0000-0000-0000B8C60000}"/>
    <cellStyle name="v_BOQ SOFT -NSL S1 8 2 3" xfId="50856" xr:uid="{00000000-0005-0000-0000-0000B9C60000}"/>
    <cellStyle name="v_BOQ SOFT -NSL S1 8 2 3 2" xfId="50857" xr:uid="{00000000-0005-0000-0000-0000BAC60000}"/>
    <cellStyle name="v_BOQ SOFT -NSL S1 8 2 4" xfId="50858" xr:uid="{00000000-0005-0000-0000-0000BBC60000}"/>
    <cellStyle name="v_BOQ SOFT -NSL S1 8 3" xfId="50859" xr:uid="{00000000-0005-0000-0000-0000BCC60000}"/>
    <cellStyle name="v_BOQ SOFT -NSL S1 8 3 2" xfId="50860" xr:uid="{00000000-0005-0000-0000-0000BDC60000}"/>
    <cellStyle name="v_BOQ SOFT -NSL S1 8 3 2 2" xfId="50861" xr:uid="{00000000-0005-0000-0000-0000BEC60000}"/>
    <cellStyle name="v_BOQ SOFT -NSL S1 8 3 3" xfId="50862" xr:uid="{00000000-0005-0000-0000-0000BFC60000}"/>
    <cellStyle name="v_BOQ SOFT -NSL S1 8 4" xfId="50863" xr:uid="{00000000-0005-0000-0000-0000C0C60000}"/>
    <cellStyle name="v_BOQ SOFT -NSL S1 8 4 2" xfId="50864" xr:uid="{00000000-0005-0000-0000-0000C1C60000}"/>
    <cellStyle name="v_BOQ SOFT -NSL S1 8 5" xfId="50865" xr:uid="{00000000-0005-0000-0000-0000C2C60000}"/>
    <cellStyle name="v_BOQ SOFT -NSL S1 8 5 2" xfId="50866" xr:uid="{00000000-0005-0000-0000-0000C3C60000}"/>
    <cellStyle name="v_BOQ SOFT -NSL S1 8 6" xfId="50867" xr:uid="{00000000-0005-0000-0000-0000C4C60000}"/>
    <cellStyle name="v_BOQ SOFT -NSL S1 8 6 2" xfId="50868" xr:uid="{00000000-0005-0000-0000-0000C5C60000}"/>
    <cellStyle name="v_BOQ SOFT -NSL S1 8 6 3" xfId="50869" xr:uid="{00000000-0005-0000-0000-0000C6C60000}"/>
    <cellStyle name="v_BOQ SOFT -NSL S1 8 6 4" xfId="50870" xr:uid="{00000000-0005-0000-0000-0000C7C60000}"/>
    <cellStyle name="v_BOQ SOFT -NSL S1 8 7" xfId="50871" xr:uid="{00000000-0005-0000-0000-0000C8C60000}"/>
    <cellStyle name="v_BOQ SOFT -NSL S1 8 7 2" xfId="50872" xr:uid="{00000000-0005-0000-0000-0000C9C60000}"/>
    <cellStyle name="v_BOQ SOFT -NSL S1 8 8" xfId="50873" xr:uid="{00000000-0005-0000-0000-0000CAC60000}"/>
    <cellStyle name="v_BOQ SOFT -NSL S1 8 9" xfId="50874" xr:uid="{00000000-0005-0000-0000-0000CBC60000}"/>
    <cellStyle name="v_BOQ SOFT -NSL S1 9" xfId="50875" xr:uid="{00000000-0005-0000-0000-0000CCC60000}"/>
    <cellStyle name="v_BOQ SOFT -NSL S1 9 2" xfId="50876" xr:uid="{00000000-0005-0000-0000-0000CDC60000}"/>
    <cellStyle name="v_BOQ SOFT -NSL S1 9 2 2" xfId="50877" xr:uid="{00000000-0005-0000-0000-0000CEC60000}"/>
    <cellStyle name="v_BOQ SOFT -NSL S1 9 2 2 2" xfId="50878" xr:uid="{00000000-0005-0000-0000-0000CFC60000}"/>
    <cellStyle name="v_BOQ SOFT -NSL S1 9 2 3" xfId="50879" xr:uid="{00000000-0005-0000-0000-0000D0C60000}"/>
    <cellStyle name="v_BOQ SOFT -NSL S1 9 3" xfId="50880" xr:uid="{00000000-0005-0000-0000-0000D1C60000}"/>
    <cellStyle name="v_BOQ SOFT -NSL S1 9 3 2" xfId="50881" xr:uid="{00000000-0005-0000-0000-0000D2C60000}"/>
    <cellStyle name="v_BOQ SOFT -NSL S1 9 4" xfId="50882" xr:uid="{00000000-0005-0000-0000-0000D3C60000}"/>
    <cellStyle name="v_BOQ SOFT -NSL S1 9 4 2" xfId="50883" xr:uid="{00000000-0005-0000-0000-0000D4C60000}"/>
    <cellStyle name="v_BOQ SOFT -NSL S1 9 5" xfId="50884" xr:uid="{00000000-0005-0000-0000-0000D5C60000}"/>
    <cellStyle name="v_BOQ SOFT -NSL S1 9 5 2" xfId="50885" xr:uid="{00000000-0005-0000-0000-0000D6C60000}"/>
    <cellStyle name="v_BOQ SOFT -NSL S1 9 6" xfId="50886" xr:uid="{00000000-0005-0000-0000-0000D7C60000}"/>
    <cellStyle name="v_BOQ-IT123" xfId="50887" xr:uid="{00000000-0005-0000-0000-0000D8C60000}"/>
    <cellStyle name="v_BOQ-IT123 10" xfId="50888" xr:uid="{00000000-0005-0000-0000-0000D9C60000}"/>
    <cellStyle name="v_BOQ-IT123 11" xfId="50889" xr:uid="{00000000-0005-0000-0000-0000DAC60000}"/>
    <cellStyle name="v_BOQ-IT123 2" xfId="50890" xr:uid="{00000000-0005-0000-0000-0000DBC60000}"/>
    <cellStyle name="v_BOQ-IT123 2 10" xfId="50891" xr:uid="{00000000-0005-0000-0000-0000DCC60000}"/>
    <cellStyle name="v_BOQ-IT123 2 11" xfId="50892" xr:uid="{00000000-0005-0000-0000-0000DDC60000}"/>
    <cellStyle name="v_BOQ-IT123 2 12" xfId="50893" xr:uid="{00000000-0005-0000-0000-0000DEC60000}"/>
    <cellStyle name="v_BOQ-IT123 2 13" xfId="50894" xr:uid="{00000000-0005-0000-0000-0000DFC60000}"/>
    <cellStyle name="v_BOQ-IT123 2 14" xfId="50895" xr:uid="{00000000-0005-0000-0000-0000E0C60000}"/>
    <cellStyle name="v_BOQ-IT123 2 15" xfId="50896" xr:uid="{00000000-0005-0000-0000-0000E1C60000}"/>
    <cellStyle name="v_BOQ-IT123 2 16" xfId="50897" xr:uid="{00000000-0005-0000-0000-0000E2C60000}"/>
    <cellStyle name="v_BOQ-IT123 2 2" xfId="50898" xr:uid="{00000000-0005-0000-0000-0000E3C60000}"/>
    <cellStyle name="v_BOQ-IT123 2 2 10" xfId="50899" xr:uid="{00000000-0005-0000-0000-0000E4C60000}"/>
    <cellStyle name="v_BOQ-IT123 2 2 11" xfId="50900" xr:uid="{00000000-0005-0000-0000-0000E5C60000}"/>
    <cellStyle name="v_BOQ-IT123 2 2 12" xfId="50901" xr:uid="{00000000-0005-0000-0000-0000E6C60000}"/>
    <cellStyle name="v_BOQ-IT123 2 2 13" xfId="50902" xr:uid="{00000000-0005-0000-0000-0000E7C60000}"/>
    <cellStyle name="v_BOQ-IT123 2 2 2" xfId="50903" xr:uid="{00000000-0005-0000-0000-0000E8C60000}"/>
    <cellStyle name="v_BOQ-IT123 2 2 2 10" xfId="50904" xr:uid="{00000000-0005-0000-0000-0000E9C60000}"/>
    <cellStyle name="v_BOQ-IT123 2 2 2 10 2" xfId="50905" xr:uid="{00000000-0005-0000-0000-0000EAC60000}"/>
    <cellStyle name="v_BOQ-IT123 2 2 2 10 2 2" xfId="50906" xr:uid="{00000000-0005-0000-0000-0000EBC60000}"/>
    <cellStyle name="v_BOQ-IT123 2 2 2 10 2 3" xfId="50907" xr:uid="{00000000-0005-0000-0000-0000ECC60000}"/>
    <cellStyle name="v_BOQ-IT123 2 2 2 10 2 4" xfId="50908" xr:uid="{00000000-0005-0000-0000-0000EDC60000}"/>
    <cellStyle name="v_BOQ-IT123 2 2 2 10 2 5" xfId="50909" xr:uid="{00000000-0005-0000-0000-0000EEC60000}"/>
    <cellStyle name="v_BOQ-IT123 2 2 2 10 2 6" xfId="50910" xr:uid="{00000000-0005-0000-0000-0000EFC60000}"/>
    <cellStyle name="v_BOQ-IT123 2 2 2 10 3" xfId="50911" xr:uid="{00000000-0005-0000-0000-0000F0C60000}"/>
    <cellStyle name="v_BOQ-IT123 2 2 2 10 3 2" xfId="50912" xr:uid="{00000000-0005-0000-0000-0000F1C60000}"/>
    <cellStyle name="v_BOQ-IT123 2 2 2 10 3 3" xfId="50913" xr:uid="{00000000-0005-0000-0000-0000F2C60000}"/>
    <cellStyle name="v_BOQ-IT123 2 2 2 10 3 4" xfId="50914" xr:uid="{00000000-0005-0000-0000-0000F3C60000}"/>
    <cellStyle name="v_BOQ-IT123 2 2 2 10 3 5" xfId="50915" xr:uid="{00000000-0005-0000-0000-0000F4C60000}"/>
    <cellStyle name="v_BOQ-IT123 2 2 2 10 3 6" xfId="50916" xr:uid="{00000000-0005-0000-0000-0000F5C60000}"/>
    <cellStyle name="v_BOQ-IT123 2 2 2 10 4" xfId="50917" xr:uid="{00000000-0005-0000-0000-0000F6C60000}"/>
    <cellStyle name="v_BOQ-IT123 2 2 2 10 5" xfId="50918" xr:uid="{00000000-0005-0000-0000-0000F7C60000}"/>
    <cellStyle name="v_BOQ-IT123 2 2 2 10 6" xfId="50919" xr:uid="{00000000-0005-0000-0000-0000F8C60000}"/>
    <cellStyle name="v_BOQ-IT123 2 2 2 10 7" xfId="50920" xr:uid="{00000000-0005-0000-0000-0000F9C60000}"/>
    <cellStyle name="v_BOQ-IT123 2 2 2 10 8" xfId="50921" xr:uid="{00000000-0005-0000-0000-0000FAC60000}"/>
    <cellStyle name="v_BOQ-IT123 2 2 2 11" xfId="50922" xr:uid="{00000000-0005-0000-0000-0000FBC60000}"/>
    <cellStyle name="v_BOQ-IT123 2 2 2 11 2" xfId="50923" xr:uid="{00000000-0005-0000-0000-0000FCC60000}"/>
    <cellStyle name="v_BOQ-IT123 2 2 2 11 3" xfId="50924" xr:uid="{00000000-0005-0000-0000-0000FDC60000}"/>
    <cellStyle name="v_BOQ-IT123 2 2 2 11 4" xfId="50925" xr:uid="{00000000-0005-0000-0000-0000FEC60000}"/>
    <cellStyle name="v_BOQ-IT123 2 2 2 11 5" xfId="50926" xr:uid="{00000000-0005-0000-0000-0000FFC60000}"/>
    <cellStyle name="v_BOQ-IT123 2 2 2 11 6" xfId="50927" xr:uid="{00000000-0005-0000-0000-000000C70000}"/>
    <cellStyle name="v_BOQ-IT123 2 2 2 12" xfId="50928" xr:uid="{00000000-0005-0000-0000-000001C70000}"/>
    <cellStyle name="v_BOQ-IT123 2 2 2 12 2" xfId="50929" xr:uid="{00000000-0005-0000-0000-000002C70000}"/>
    <cellStyle name="v_BOQ-IT123 2 2 2 12 3" xfId="50930" xr:uid="{00000000-0005-0000-0000-000003C70000}"/>
    <cellStyle name="v_BOQ-IT123 2 2 2 12 4" xfId="50931" xr:uid="{00000000-0005-0000-0000-000004C70000}"/>
    <cellStyle name="v_BOQ-IT123 2 2 2 12 5" xfId="50932" xr:uid="{00000000-0005-0000-0000-000005C70000}"/>
    <cellStyle name="v_BOQ-IT123 2 2 2 13" xfId="50933" xr:uid="{00000000-0005-0000-0000-000006C70000}"/>
    <cellStyle name="v_BOQ-IT123 2 2 2 13 2" xfId="50934" xr:uid="{00000000-0005-0000-0000-000007C70000}"/>
    <cellStyle name="v_BOQ-IT123 2 2 2 14" xfId="50935" xr:uid="{00000000-0005-0000-0000-000008C70000}"/>
    <cellStyle name="v_BOQ-IT123 2 2 2 15" xfId="50936" xr:uid="{00000000-0005-0000-0000-000009C70000}"/>
    <cellStyle name="v_BOQ-IT123 2 2 2 16" xfId="50937" xr:uid="{00000000-0005-0000-0000-00000AC70000}"/>
    <cellStyle name="v_BOQ-IT123 2 2 2 17" xfId="50938" xr:uid="{00000000-0005-0000-0000-00000BC70000}"/>
    <cellStyle name="v_BOQ-IT123 2 2 2 18" xfId="50939" xr:uid="{00000000-0005-0000-0000-00000CC70000}"/>
    <cellStyle name="v_BOQ-IT123 2 2 2 19" xfId="50940" xr:uid="{00000000-0005-0000-0000-00000DC70000}"/>
    <cellStyle name="v_BOQ-IT123 2 2 2 2" xfId="50941" xr:uid="{00000000-0005-0000-0000-00000EC70000}"/>
    <cellStyle name="v_BOQ-IT123 2 2 2 2 10" xfId="50942" xr:uid="{00000000-0005-0000-0000-00000FC70000}"/>
    <cellStyle name="v_BOQ-IT123 2 2 2 2 10 2" xfId="50943" xr:uid="{00000000-0005-0000-0000-000010C70000}"/>
    <cellStyle name="v_BOQ-IT123 2 2 2 2 11" xfId="50944" xr:uid="{00000000-0005-0000-0000-000011C70000}"/>
    <cellStyle name="v_BOQ-IT123 2 2 2 2 12" xfId="50945" xr:uid="{00000000-0005-0000-0000-000012C70000}"/>
    <cellStyle name="v_BOQ-IT123 2 2 2 2 2" xfId="50946" xr:uid="{00000000-0005-0000-0000-000013C70000}"/>
    <cellStyle name="v_BOQ-IT123 2 2 2 2 2 2" xfId="50947" xr:uid="{00000000-0005-0000-0000-000014C70000}"/>
    <cellStyle name="v_BOQ-IT123 2 2 2 2 2 2 2" xfId="50948" xr:uid="{00000000-0005-0000-0000-000015C70000}"/>
    <cellStyle name="v_BOQ-IT123 2 2 2 2 2 2 2 2" xfId="50949" xr:uid="{00000000-0005-0000-0000-000016C70000}"/>
    <cellStyle name="v_BOQ-IT123 2 2 2 2 2 2 3" xfId="50950" xr:uid="{00000000-0005-0000-0000-000017C70000}"/>
    <cellStyle name="v_BOQ-IT123 2 2 2 2 2 2 4" xfId="50951" xr:uid="{00000000-0005-0000-0000-000018C70000}"/>
    <cellStyle name="v_BOQ-IT123 2 2 2 2 2 2 5" xfId="50952" xr:uid="{00000000-0005-0000-0000-000019C70000}"/>
    <cellStyle name="v_BOQ-IT123 2 2 2 2 2 2 6" xfId="50953" xr:uid="{00000000-0005-0000-0000-00001AC70000}"/>
    <cellStyle name="v_BOQ-IT123 2 2 2 2 2 3" xfId="50954" xr:uid="{00000000-0005-0000-0000-00001BC70000}"/>
    <cellStyle name="v_BOQ-IT123 2 2 2 2 2 3 2" xfId="50955" xr:uid="{00000000-0005-0000-0000-00001CC70000}"/>
    <cellStyle name="v_BOQ-IT123 2 2 2 2 2 3 2 2" xfId="50956" xr:uid="{00000000-0005-0000-0000-00001DC70000}"/>
    <cellStyle name="v_BOQ-IT123 2 2 2 2 2 3 3" xfId="50957" xr:uid="{00000000-0005-0000-0000-00001EC70000}"/>
    <cellStyle name="v_BOQ-IT123 2 2 2 2 2 3 4" xfId="50958" xr:uid="{00000000-0005-0000-0000-00001FC70000}"/>
    <cellStyle name="v_BOQ-IT123 2 2 2 2 2 3 5" xfId="50959" xr:uid="{00000000-0005-0000-0000-000020C70000}"/>
    <cellStyle name="v_BOQ-IT123 2 2 2 2 2 3 6" xfId="50960" xr:uid="{00000000-0005-0000-0000-000021C70000}"/>
    <cellStyle name="v_BOQ-IT123 2 2 2 2 2 4" xfId="50961" xr:uid="{00000000-0005-0000-0000-000022C70000}"/>
    <cellStyle name="v_BOQ-IT123 2 2 2 2 2 4 2" xfId="50962" xr:uid="{00000000-0005-0000-0000-000023C70000}"/>
    <cellStyle name="v_BOQ-IT123 2 2 2 2 2 5" xfId="50963" xr:uid="{00000000-0005-0000-0000-000024C70000}"/>
    <cellStyle name="v_BOQ-IT123 2 2 2 2 2 5 2" xfId="50964" xr:uid="{00000000-0005-0000-0000-000025C70000}"/>
    <cellStyle name="v_BOQ-IT123 2 2 2 2 2 5 3" xfId="50965" xr:uid="{00000000-0005-0000-0000-000026C70000}"/>
    <cellStyle name="v_BOQ-IT123 2 2 2 2 2 5 4" xfId="50966" xr:uid="{00000000-0005-0000-0000-000027C70000}"/>
    <cellStyle name="v_BOQ-IT123 2 2 2 2 2 6" xfId="50967" xr:uid="{00000000-0005-0000-0000-000028C70000}"/>
    <cellStyle name="v_BOQ-IT123 2 2 2 2 2 6 2" xfId="50968" xr:uid="{00000000-0005-0000-0000-000029C70000}"/>
    <cellStyle name="v_BOQ-IT123 2 2 2 2 2 7" xfId="50969" xr:uid="{00000000-0005-0000-0000-00002AC70000}"/>
    <cellStyle name="v_BOQ-IT123 2 2 2 2 2 8" xfId="50970" xr:uid="{00000000-0005-0000-0000-00002BC70000}"/>
    <cellStyle name="v_BOQ-IT123 2 2 2 2 3" xfId="50971" xr:uid="{00000000-0005-0000-0000-00002CC70000}"/>
    <cellStyle name="v_BOQ-IT123 2 2 2 2 3 2" xfId="50972" xr:uid="{00000000-0005-0000-0000-00002DC70000}"/>
    <cellStyle name="v_BOQ-IT123 2 2 2 2 3 2 2" xfId="50973" xr:uid="{00000000-0005-0000-0000-00002EC70000}"/>
    <cellStyle name="v_BOQ-IT123 2 2 2 2 3 2 3" xfId="50974" xr:uid="{00000000-0005-0000-0000-00002FC70000}"/>
    <cellStyle name="v_BOQ-IT123 2 2 2 2 3 2 4" xfId="50975" xr:uid="{00000000-0005-0000-0000-000030C70000}"/>
    <cellStyle name="v_BOQ-IT123 2 2 2 2 3 2 5" xfId="50976" xr:uid="{00000000-0005-0000-0000-000031C70000}"/>
    <cellStyle name="v_BOQ-IT123 2 2 2 2 3 3" xfId="50977" xr:uid="{00000000-0005-0000-0000-000032C70000}"/>
    <cellStyle name="v_BOQ-IT123 2 2 2 2 3 4" xfId="50978" xr:uid="{00000000-0005-0000-0000-000033C70000}"/>
    <cellStyle name="v_BOQ-IT123 2 2 2 2 3 5" xfId="50979" xr:uid="{00000000-0005-0000-0000-000034C70000}"/>
    <cellStyle name="v_BOQ-IT123 2 2 2 2 3 6" xfId="50980" xr:uid="{00000000-0005-0000-0000-000035C70000}"/>
    <cellStyle name="v_BOQ-IT123 2 2 2 2 3 7" xfId="50981" xr:uid="{00000000-0005-0000-0000-000036C70000}"/>
    <cellStyle name="v_BOQ-IT123 2 2 2 2 4" xfId="50982" xr:uid="{00000000-0005-0000-0000-000037C70000}"/>
    <cellStyle name="v_BOQ-IT123 2 2 2 2 4 2" xfId="50983" xr:uid="{00000000-0005-0000-0000-000038C70000}"/>
    <cellStyle name="v_BOQ-IT123 2 2 2 2 4 2 2" xfId="50984" xr:uid="{00000000-0005-0000-0000-000039C70000}"/>
    <cellStyle name="v_BOQ-IT123 2 2 2 2 4 3" xfId="50985" xr:uid="{00000000-0005-0000-0000-00003AC70000}"/>
    <cellStyle name="v_BOQ-IT123 2 2 2 2 4 4" xfId="50986" xr:uid="{00000000-0005-0000-0000-00003BC70000}"/>
    <cellStyle name="v_BOQ-IT123 2 2 2 2 4 5" xfId="50987" xr:uid="{00000000-0005-0000-0000-00003CC70000}"/>
    <cellStyle name="v_BOQ-IT123 2 2 2 2 4 6" xfId="50988" xr:uid="{00000000-0005-0000-0000-00003DC70000}"/>
    <cellStyle name="v_BOQ-IT123 2 2 2 2 5" xfId="50989" xr:uid="{00000000-0005-0000-0000-00003EC70000}"/>
    <cellStyle name="v_BOQ-IT123 2 2 2 2 5 2" xfId="50990" xr:uid="{00000000-0005-0000-0000-00003FC70000}"/>
    <cellStyle name="v_BOQ-IT123 2 2 2 2 5 3" xfId="50991" xr:uid="{00000000-0005-0000-0000-000040C70000}"/>
    <cellStyle name="v_BOQ-IT123 2 2 2 2 6" xfId="50992" xr:uid="{00000000-0005-0000-0000-000041C70000}"/>
    <cellStyle name="v_BOQ-IT123 2 2 2 2 6 2" xfId="50993" xr:uid="{00000000-0005-0000-0000-000042C70000}"/>
    <cellStyle name="v_BOQ-IT123 2 2 2 2 7" xfId="50994" xr:uid="{00000000-0005-0000-0000-000043C70000}"/>
    <cellStyle name="v_BOQ-IT123 2 2 2 2 7 2" xfId="50995" xr:uid="{00000000-0005-0000-0000-000044C70000}"/>
    <cellStyle name="v_BOQ-IT123 2 2 2 2 8" xfId="50996" xr:uid="{00000000-0005-0000-0000-000045C70000}"/>
    <cellStyle name="v_BOQ-IT123 2 2 2 2 8 2" xfId="50997" xr:uid="{00000000-0005-0000-0000-000046C70000}"/>
    <cellStyle name="v_BOQ-IT123 2 2 2 2 8 3" xfId="50998" xr:uid="{00000000-0005-0000-0000-000047C70000}"/>
    <cellStyle name="v_BOQ-IT123 2 2 2 2 8 4" xfId="50999" xr:uid="{00000000-0005-0000-0000-000048C70000}"/>
    <cellStyle name="v_BOQ-IT123 2 2 2 2 9" xfId="51000" xr:uid="{00000000-0005-0000-0000-000049C70000}"/>
    <cellStyle name="v_BOQ-IT123 2 2 2 2 9 2" xfId="51001" xr:uid="{00000000-0005-0000-0000-00004AC70000}"/>
    <cellStyle name="v_BOQ-IT123 2 2 2 20" xfId="51002" xr:uid="{00000000-0005-0000-0000-00004BC70000}"/>
    <cellStyle name="v_BOQ-IT123 2 2 2 3" xfId="51003" xr:uid="{00000000-0005-0000-0000-00004CC70000}"/>
    <cellStyle name="v_BOQ-IT123 2 2 2 3 2" xfId="51004" xr:uid="{00000000-0005-0000-0000-00004DC70000}"/>
    <cellStyle name="v_BOQ-IT123 2 2 2 3 2 2" xfId="51005" xr:uid="{00000000-0005-0000-0000-00004EC70000}"/>
    <cellStyle name="v_BOQ-IT123 2 2 2 3 2 2 2" xfId="51006" xr:uid="{00000000-0005-0000-0000-00004FC70000}"/>
    <cellStyle name="v_BOQ-IT123 2 2 2 3 2 2 3" xfId="51007" xr:uid="{00000000-0005-0000-0000-000050C70000}"/>
    <cellStyle name="v_BOQ-IT123 2 2 2 3 2 2 4" xfId="51008" xr:uid="{00000000-0005-0000-0000-000051C70000}"/>
    <cellStyle name="v_BOQ-IT123 2 2 2 3 2 2 5" xfId="51009" xr:uid="{00000000-0005-0000-0000-000052C70000}"/>
    <cellStyle name="v_BOQ-IT123 2 2 2 3 2 3" xfId="51010" xr:uid="{00000000-0005-0000-0000-000053C70000}"/>
    <cellStyle name="v_BOQ-IT123 2 2 2 3 2 4" xfId="51011" xr:uid="{00000000-0005-0000-0000-000054C70000}"/>
    <cellStyle name="v_BOQ-IT123 2 2 2 3 2 5" xfId="51012" xr:uid="{00000000-0005-0000-0000-000055C70000}"/>
    <cellStyle name="v_BOQ-IT123 2 2 2 3 2 6" xfId="51013" xr:uid="{00000000-0005-0000-0000-000056C70000}"/>
    <cellStyle name="v_BOQ-IT123 2 2 2 3 2 7" xfId="51014" xr:uid="{00000000-0005-0000-0000-000057C70000}"/>
    <cellStyle name="v_BOQ-IT123 2 2 2 3 3" xfId="51015" xr:uid="{00000000-0005-0000-0000-000058C70000}"/>
    <cellStyle name="v_BOQ-IT123 2 2 2 3 3 2" xfId="51016" xr:uid="{00000000-0005-0000-0000-000059C70000}"/>
    <cellStyle name="v_BOQ-IT123 2 2 2 3 3 2 2" xfId="51017" xr:uid="{00000000-0005-0000-0000-00005AC70000}"/>
    <cellStyle name="v_BOQ-IT123 2 2 2 3 3 3" xfId="51018" xr:uid="{00000000-0005-0000-0000-00005BC70000}"/>
    <cellStyle name="v_BOQ-IT123 2 2 2 3 3 4" xfId="51019" xr:uid="{00000000-0005-0000-0000-00005CC70000}"/>
    <cellStyle name="v_BOQ-IT123 2 2 2 3 3 5" xfId="51020" xr:uid="{00000000-0005-0000-0000-00005DC70000}"/>
    <cellStyle name="v_BOQ-IT123 2 2 2 3 3 6" xfId="51021" xr:uid="{00000000-0005-0000-0000-00005EC70000}"/>
    <cellStyle name="v_BOQ-IT123 2 2 2 3 4" xfId="51022" xr:uid="{00000000-0005-0000-0000-00005FC70000}"/>
    <cellStyle name="v_BOQ-IT123 2 2 2 3 4 2" xfId="51023" xr:uid="{00000000-0005-0000-0000-000060C70000}"/>
    <cellStyle name="v_BOQ-IT123 2 2 2 3 5" xfId="51024" xr:uid="{00000000-0005-0000-0000-000061C70000}"/>
    <cellStyle name="v_BOQ-IT123 2 2 2 3 5 2" xfId="51025" xr:uid="{00000000-0005-0000-0000-000062C70000}"/>
    <cellStyle name="v_BOQ-IT123 2 2 2 3 6" xfId="51026" xr:uid="{00000000-0005-0000-0000-000063C70000}"/>
    <cellStyle name="v_BOQ-IT123 2 2 2 3 6 2" xfId="51027" xr:uid="{00000000-0005-0000-0000-000064C70000}"/>
    <cellStyle name="v_BOQ-IT123 2 2 2 3 7" xfId="51028" xr:uid="{00000000-0005-0000-0000-000065C70000}"/>
    <cellStyle name="v_BOQ-IT123 2 2 2 3 8" xfId="51029" xr:uid="{00000000-0005-0000-0000-000066C70000}"/>
    <cellStyle name="v_BOQ-IT123 2 2 2 4" xfId="51030" xr:uid="{00000000-0005-0000-0000-000067C70000}"/>
    <cellStyle name="v_BOQ-IT123 2 2 2 4 2" xfId="51031" xr:uid="{00000000-0005-0000-0000-000068C70000}"/>
    <cellStyle name="v_BOQ-IT123 2 2 2 4 2 2" xfId="51032" xr:uid="{00000000-0005-0000-0000-000069C70000}"/>
    <cellStyle name="v_BOQ-IT123 2 2 2 4 2 3" xfId="51033" xr:uid="{00000000-0005-0000-0000-00006AC70000}"/>
    <cellStyle name="v_BOQ-IT123 2 2 2 4 2 4" xfId="51034" xr:uid="{00000000-0005-0000-0000-00006BC70000}"/>
    <cellStyle name="v_BOQ-IT123 2 2 2 4 2 5" xfId="51035" xr:uid="{00000000-0005-0000-0000-00006CC70000}"/>
    <cellStyle name="v_BOQ-IT123 2 2 2 4 2 6" xfId="51036" xr:uid="{00000000-0005-0000-0000-00006DC70000}"/>
    <cellStyle name="v_BOQ-IT123 2 2 2 4 3" xfId="51037" xr:uid="{00000000-0005-0000-0000-00006EC70000}"/>
    <cellStyle name="v_BOQ-IT123 2 2 2 4 3 2" xfId="51038" xr:uid="{00000000-0005-0000-0000-00006FC70000}"/>
    <cellStyle name="v_BOQ-IT123 2 2 2 4 3 3" xfId="51039" xr:uid="{00000000-0005-0000-0000-000070C70000}"/>
    <cellStyle name="v_BOQ-IT123 2 2 2 4 3 4" xfId="51040" xr:uid="{00000000-0005-0000-0000-000071C70000}"/>
    <cellStyle name="v_BOQ-IT123 2 2 2 4 3 5" xfId="51041" xr:uid="{00000000-0005-0000-0000-000072C70000}"/>
    <cellStyle name="v_BOQ-IT123 2 2 2 4 3 6" xfId="51042" xr:uid="{00000000-0005-0000-0000-000073C70000}"/>
    <cellStyle name="v_BOQ-IT123 2 2 2 4 4" xfId="51043" xr:uid="{00000000-0005-0000-0000-000074C70000}"/>
    <cellStyle name="v_BOQ-IT123 2 2 2 4 4 2" xfId="51044" xr:uid="{00000000-0005-0000-0000-000075C70000}"/>
    <cellStyle name="v_BOQ-IT123 2 2 2 4 5" xfId="51045" xr:uid="{00000000-0005-0000-0000-000076C70000}"/>
    <cellStyle name="v_BOQ-IT123 2 2 2 4 6" xfId="51046" xr:uid="{00000000-0005-0000-0000-000077C70000}"/>
    <cellStyle name="v_BOQ-IT123 2 2 2 4 7" xfId="51047" xr:uid="{00000000-0005-0000-0000-000078C70000}"/>
    <cellStyle name="v_BOQ-IT123 2 2 2 4 8" xfId="51048" xr:uid="{00000000-0005-0000-0000-000079C70000}"/>
    <cellStyle name="v_BOQ-IT123 2 2 2 5" xfId="51049" xr:uid="{00000000-0005-0000-0000-00007AC70000}"/>
    <cellStyle name="v_BOQ-IT123 2 2 2 5 2" xfId="51050" xr:uid="{00000000-0005-0000-0000-00007BC70000}"/>
    <cellStyle name="v_BOQ-IT123 2 2 2 5 2 2" xfId="51051" xr:uid="{00000000-0005-0000-0000-00007CC70000}"/>
    <cellStyle name="v_BOQ-IT123 2 2 2 5 2 3" xfId="51052" xr:uid="{00000000-0005-0000-0000-00007DC70000}"/>
    <cellStyle name="v_BOQ-IT123 2 2 2 5 2 4" xfId="51053" xr:uid="{00000000-0005-0000-0000-00007EC70000}"/>
    <cellStyle name="v_BOQ-IT123 2 2 2 5 2 5" xfId="51054" xr:uid="{00000000-0005-0000-0000-00007FC70000}"/>
    <cellStyle name="v_BOQ-IT123 2 2 2 5 2 6" xfId="51055" xr:uid="{00000000-0005-0000-0000-000080C70000}"/>
    <cellStyle name="v_BOQ-IT123 2 2 2 5 3" xfId="51056" xr:uid="{00000000-0005-0000-0000-000081C70000}"/>
    <cellStyle name="v_BOQ-IT123 2 2 2 5 3 2" xfId="51057" xr:uid="{00000000-0005-0000-0000-000082C70000}"/>
    <cellStyle name="v_BOQ-IT123 2 2 2 5 3 3" xfId="51058" xr:uid="{00000000-0005-0000-0000-000083C70000}"/>
    <cellStyle name="v_BOQ-IT123 2 2 2 5 3 4" xfId="51059" xr:uid="{00000000-0005-0000-0000-000084C70000}"/>
    <cellStyle name="v_BOQ-IT123 2 2 2 5 3 5" xfId="51060" xr:uid="{00000000-0005-0000-0000-000085C70000}"/>
    <cellStyle name="v_BOQ-IT123 2 2 2 5 3 6" xfId="51061" xr:uid="{00000000-0005-0000-0000-000086C70000}"/>
    <cellStyle name="v_BOQ-IT123 2 2 2 5 4" xfId="51062" xr:uid="{00000000-0005-0000-0000-000087C70000}"/>
    <cellStyle name="v_BOQ-IT123 2 2 2 5 5" xfId="51063" xr:uid="{00000000-0005-0000-0000-000088C70000}"/>
    <cellStyle name="v_BOQ-IT123 2 2 2 5 6" xfId="51064" xr:uid="{00000000-0005-0000-0000-000089C70000}"/>
    <cellStyle name="v_BOQ-IT123 2 2 2 5 7" xfId="51065" xr:uid="{00000000-0005-0000-0000-00008AC70000}"/>
    <cellStyle name="v_BOQ-IT123 2 2 2 5 8" xfId="51066" xr:uid="{00000000-0005-0000-0000-00008BC70000}"/>
    <cellStyle name="v_BOQ-IT123 2 2 2 6" xfId="51067" xr:uid="{00000000-0005-0000-0000-00008CC70000}"/>
    <cellStyle name="v_BOQ-IT123 2 2 2 6 2" xfId="51068" xr:uid="{00000000-0005-0000-0000-00008DC70000}"/>
    <cellStyle name="v_BOQ-IT123 2 2 2 6 2 2" xfId="51069" xr:uid="{00000000-0005-0000-0000-00008EC70000}"/>
    <cellStyle name="v_BOQ-IT123 2 2 2 6 2 3" xfId="51070" xr:uid="{00000000-0005-0000-0000-00008FC70000}"/>
    <cellStyle name="v_BOQ-IT123 2 2 2 6 2 4" xfId="51071" xr:uid="{00000000-0005-0000-0000-000090C70000}"/>
    <cellStyle name="v_BOQ-IT123 2 2 2 6 2 5" xfId="51072" xr:uid="{00000000-0005-0000-0000-000091C70000}"/>
    <cellStyle name="v_BOQ-IT123 2 2 2 6 2 6" xfId="51073" xr:uid="{00000000-0005-0000-0000-000092C70000}"/>
    <cellStyle name="v_BOQ-IT123 2 2 2 6 3" xfId="51074" xr:uid="{00000000-0005-0000-0000-000093C70000}"/>
    <cellStyle name="v_BOQ-IT123 2 2 2 6 3 2" xfId="51075" xr:uid="{00000000-0005-0000-0000-000094C70000}"/>
    <cellStyle name="v_BOQ-IT123 2 2 2 6 3 3" xfId="51076" xr:uid="{00000000-0005-0000-0000-000095C70000}"/>
    <cellStyle name="v_BOQ-IT123 2 2 2 6 3 4" xfId="51077" xr:uid="{00000000-0005-0000-0000-000096C70000}"/>
    <cellStyle name="v_BOQ-IT123 2 2 2 6 3 5" xfId="51078" xr:uid="{00000000-0005-0000-0000-000097C70000}"/>
    <cellStyle name="v_BOQ-IT123 2 2 2 6 3 6" xfId="51079" xr:uid="{00000000-0005-0000-0000-000098C70000}"/>
    <cellStyle name="v_BOQ-IT123 2 2 2 6 4" xfId="51080" xr:uid="{00000000-0005-0000-0000-000099C70000}"/>
    <cellStyle name="v_BOQ-IT123 2 2 2 6 5" xfId="51081" xr:uid="{00000000-0005-0000-0000-00009AC70000}"/>
    <cellStyle name="v_BOQ-IT123 2 2 2 6 6" xfId="51082" xr:uid="{00000000-0005-0000-0000-00009BC70000}"/>
    <cellStyle name="v_BOQ-IT123 2 2 2 6 7" xfId="51083" xr:uid="{00000000-0005-0000-0000-00009CC70000}"/>
    <cellStyle name="v_BOQ-IT123 2 2 2 6 8" xfId="51084" xr:uid="{00000000-0005-0000-0000-00009DC70000}"/>
    <cellStyle name="v_BOQ-IT123 2 2 2 7" xfId="51085" xr:uid="{00000000-0005-0000-0000-00009EC70000}"/>
    <cellStyle name="v_BOQ-IT123 2 2 2 7 2" xfId="51086" xr:uid="{00000000-0005-0000-0000-00009FC70000}"/>
    <cellStyle name="v_BOQ-IT123 2 2 2 7 2 2" xfId="51087" xr:uid="{00000000-0005-0000-0000-0000A0C70000}"/>
    <cellStyle name="v_BOQ-IT123 2 2 2 7 2 3" xfId="51088" xr:uid="{00000000-0005-0000-0000-0000A1C70000}"/>
    <cellStyle name="v_BOQ-IT123 2 2 2 7 2 4" xfId="51089" xr:uid="{00000000-0005-0000-0000-0000A2C70000}"/>
    <cellStyle name="v_BOQ-IT123 2 2 2 7 2 5" xfId="51090" xr:uid="{00000000-0005-0000-0000-0000A3C70000}"/>
    <cellStyle name="v_BOQ-IT123 2 2 2 7 2 6" xfId="51091" xr:uid="{00000000-0005-0000-0000-0000A4C70000}"/>
    <cellStyle name="v_BOQ-IT123 2 2 2 7 3" xfId="51092" xr:uid="{00000000-0005-0000-0000-0000A5C70000}"/>
    <cellStyle name="v_BOQ-IT123 2 2 2 7 3 2" xfId="51093" xr:uid="{00000000-0005-0000-0000-0000A6C70000}"/>
    <cellStyle name="v_BOQ-IT123 2 2 2 7 3 3" xfId="51094" xr:uid="{00000000-0005-0000-0000-0000A7C70000}"/>
    <cellStyle name="v_BOQ-IT123 2 2 2 7 3 4" xfId="51095" xr:uid="{00000000-0005-0000-0000-0000A8C70000}"/>
    <cellStyle name="v_BOQ-IT123 2 2 2 7 3 5" xfId="51096" xr:uid="{00000000-0005-0000-0000-0000A9C70000}"/>
    <cellStyle name="v_BOQ-IT123 2 2 2 7 3 6" xfId="51097" xr:uid="{00000000-0005-0000-0000-0000AAC70000}"/>
    <cellStyle name="v_BOQ-IT123 2 2 2 7 4" xfId="51098" xr:uid="{00000000-0005-0000-0000-0000ABC70000}"/>
    <cellStyle name="v_BOQ-IT123 2 2 2 7 5" xfId="51099" xr:uid="{00000000-0005-0000-0000-0000ACC70000}"/>
    <cellStyle name="v_BOQ-IT123 2 2 2 7 6" xfId="51100" xr:uid="{00000000-0005-0000-0000-0000ADC70000}"/>
    <cellStyle name="v_BOQ-IT123 2 2 2 7 7" xfId="51101" xr:uid="{00000000-0005-0000-0000-0000AEC70000}"/>
    <cellStyle name="v_BOQ-IT123 2 2 2 7 8" xfId="51102" xr:uid="{00000000-0005-0000-0000-0000AFC70000}"/>
    <cellStyle name="v_BOQ-IT123 2 2 2 8" xfId="51103" xr:uid="{00000000-0005-0000-0000-0000B0C70000}"/>
    <cellStyle name="v_BOQ-IT123 2 2 2 8 2" xfId="51104" xr:uid="{00000000-0005-0000-0000-0000B1C70000}"/>
    <cellStyle name="v_BOQ-IT123 2 2 2 8 2 2" xfId="51105" xr:uid="{00000000-0005-0000-0000-0000B2C70000}"/>
    <cellStyle name="v_BOQ-IT123 2 2 2 8 2 3" xfId="51106" xr:uid="{00000000-0005-0000-0000-0000B3C70000}"/>
    <cellStyle name="v_BOQ-IT123 2 2 2 8 2 4" xfId="51107" xr:uid="{00000000-0005-0000-0000-0000B4C70000}"/>
    <cellStyle name="v_BOQ-IT123 2 2 2 8 2 5" xfId="51108" xr:uid="{00000000-0005-0000-0000-0000B5C70000}"/>
    <cellStyle name="v_BOQ-IT123 2 2 2 8 2 6" xfId="51109" xr:uid="{00000000-0005-0000-0000-0000B6C70000}"/>
    <cellStyle name="v_BOQ-IT123 2 2 2 8 3" xfId="51110" xr:uid="{00000000-0005-0000-0000-0000B7C70000}"/>
    <cellStyle name="v_BOQ-IT123 2 2 2 8 3 2" xfId="51111" xr:uid="{00000000-0005-0000-0000-0000B8C70000}"/>
    <cellStyle name="v_BOQ-IT123 2 2 2 8 3 3" xfId="51112" xr:uid="{00000000-0005-0000-0000-0000B9C70000}"/>
    <cellStyle name="v_BOQ-IT123 2 2 2 8 3 4" xfId="51113" xr:uid="{00000000-0005-0000-0000-0000BAC70000}"/>
    <cellStyle name="v_BOQ-IT123 2 2 2 8 3 5" xfId="51114" xr:uid="{00000000-0005-0000-0000-0000BBC70000}"/>
    <cellStyle name="v_BOQ-IT123 2 2 2 8 3 6" xfId="51115" xr:uid="{00000000-0005-0000-0000-0000BCC70000}"/>
    <cellStyle name="v_BOQ-IT123 2 2 2 8 4" xfId="51116" xr:uid="{00000000-0005-0000-0000-0000BDC70000}"/>
    <cellStyle name="v_BOQ-IT123 2 2 2 8 5" xfId="51117" xr:uid="{00000000-0005-0000-0000-0000BEC70000}"/>
    <cellStyle name="v_BOQ-IT123 2 2 2 8 6" xfId="51118" xr:uid="{00000000-0005-0000-0000-0000BFC70000}"/>
    <cellStyle name="v_BOQ-IT123 2 2 2 8 7" xfId="51119" xr:uid="{00000000-0005-0000-0000-0000C0C70000}"/>
    <cellStyle name="v_BOQ-IT123 2 2 2 8 8" xfId="51120" xr:uid="{00000000-0005-0000-0000-0000C1C70000}"/>
    <cellStyle name="v_BOQ-IT123 2 2 2 9" xfId="51121" xr:uid="{00000000-0005-0000-0000-0000C2C70000}"/>
    <cellStyle name="v_BOQ-IT123 2 2 2 9 2" xfId="51122" xr:uid="{00000000-0005-0000-0000-0000C3C70000}"/>
    <cellStyle name="v_BOQ-IT123 2 2 2 9 2 2" xfId="51123" xr:uid="{00000000-0005-0000-0000-0000C4C70000}"/>
    <cellStyle name="v_BOQ-IT123 2 2 2 9 2 3" xfId="51124" xr:uid="{00000000-0005-0000-0000-0000C5C70000}"/>
    <cellStyle name="v_BOQ-IT123 2 2 2 9 2 4" xfId="51125" xr:uid="{00000000-0005-0000-0000-0000C6C70000}"/>
    <cellStyle name="v_BOQ-IT123 2 2 2 9 2 5" xfId="51126" xr:uid="{00000000-0005-0000-0000-0000C7C70000}"/>
    <cellStyle name="v_BOQ-IT123 2 2 2 9 2 6" xfId="51127" xr:uid="{00000000-0005-0000-0000-0000C8C70000}"/>
    <cellStyle name="v_BOQ-IT123 2 2 2 9 3" xfId="51128" xr:uid="{00000000-0005-0000-0000-0000C9C70000}"/>
    <cellStyle name="v_BOQ-IT123 2 2 2 9 3 2" xfId="51129" xr:uid="{00000000-0005-0000-0000-0000CAC70000}"/>
    <cellStyle name="v_BOQ-IT123 2 2 2 9 3 3" xfId="51130" xr:uid="{00000000-0005-0000-0000-0000CBC70000}"/>
    <cellStyle name="v_BOQ-IT123 2 2 2 9 3 4" xfId="51131" xr:uid="{00000000-0005-0000-0000-0000CCC70000}"/>
    <cellStyle name="v_BOQ-IT123 2 2 2 9 3 5" xfId="51132" xr:uid="{00000000-0005-0000-0000-0000CDC70000}"/>
    <cellStyle name="v_BOQ-IT123 2 2 2 9 3 6" xfId="51133" xr:uid="{00000000-0005-0000-0000-0000CEC70000}"/>
    <cellStyle name="v_BOQ-IT123 2 2 2 9 4" xfId="51134" xr:uid="{00000000-0005-0000-0000-0000CFC70000}"/>
    <cellStyle name="v_BOQ-IT123 2 2 2 9 5" xfId="51135" xr:uid="{00000000-0005-0000-0000-0000D0C70000}"/>
    <cellStyle name="v_BOQ-IT123 2 2 2 9 6" xfId="51136" xr:uid="{00000000-0005-0000-0000-0000D1C70000}"/>
    <cellStyle name="v_BOQ-IT123 2 2 2 9 7" xfId="51137" xr:uid="{00000000-0005-0000-0000-0000D2C70000}"/>
    <cellStyle name="v_BOQ-IT123 2 2 2 9 8" xfId="51138" xr:uid="{00000000-0005-0000-0000-0000D3C70000}"/>
    <cellStyle name="v_BOQ-IT123 2 2 3" xfId="51139" xr:uid="{00000000-0005-0000-0000-0000D4C70000}"/>
    <cellStyle name="v_BOQ-IT123 2 2 3 2" xfId="51140" xr:uid="{00000000-0005-0000-0000-0000D5C70000}"/>
    <cellStyle name="v_BOQ-IT123 2 2 3 2 2" xfId="51141" xr:uid="{00000000-0005-0000-0000-0000D6C70000}"/>
    <cellStyle name="v_BOQ-IT123 2 2 3 2 2 2" xfId="51142" xr:uid="{00000000-0005-0000-0000-0000D7C70000}"/>
    <cellStyle name="v_BOQ-IT123 2 2 3 2 2 2 2" xfId="51143" xr:uid="{00000000-0005-0000-0000-0000D8C70000}"/>
    <cellStyle name="v_BOQ-IT123 2 2 3 2 2 2 3" xfId="51144" xr:uid="{00000000-0005-0000-0000-0000D9C70000}"/>
    <cellStyle name="v_BOQ-IT123 2 2 3 2 2 3" xfId="51145" xr:uid="{00000000-0005-0000-0000-0000DAC70000}"/>
    <cellStyle name="v_BOQ-IT123 2 2 3 2 2 3 2" xfId="51146" xr:uid="{00000000-0005-0000-0000-0000DBC70000}"/>
    <cellStyle name="v_BOQ-IT123 2 2 3 2 2 4" xfId="51147" xr:uid="{00000000-0005-0000-0000-0000DCC70000}"/>
    <cellStyle name="v_BOQ-IT123 2 2 3 2 2 4 2" xfId="51148" xr:uid="{00000000-0005-0000-0000-0000DDC70000}"/>
    <cellStyle name="v_BOQ-IT123 2 2 3 2 2 4 3" xfId="51149" xr:uid="{00000000-0005-0000-0000-0000DEC70000}"/>
    <cellStyle name="v_BOQ-IT123 2 2 3 2 2 4 4" xfId="51150" xr:uid="{00000000-0005-0000-0000-0000DFC70000}"/>
    <cellStyle name="v_BOQ-IT123 2 2 3 2 2 5" xfId="51151" xr:uid="{00000000-0005-0000-0000-0000E0C70000}"/>
    <cellStyle name="v_BOQ-IT123 2 2 3 2 2 5 2" xfId="51152" xr:uid="{00000000-0005-0000-0000-0000E1C70000}"/>
    <cellStyle name="v_BOQ-IT123 2 2 3 2 2 5 3" xfId="51153" xr:uid="{00000000-0005-0000-0000-0000E2C70000}"/>
    <cellStyle name="v_BOQ-IT123 2 2 3 2 2 5 4" xfId="51154" xr:uid="{00000000-0005-0000-0000-0000E3C70000}"/>
    <cellStyle name="v_BOQ-IT123 2 2 3 2 2 6" xfId="51155" xr:uid="{00000000-0005-0000-0000-0000E4C70000}"/>
    <cellStyle name="v_BOQ-IT123 2 2 3 2 2 7" xfId="51156" xr:uid="{00000000-0005-0000-0000-0000E5C70000}"/>
    <cellStyle name="v_BOQ-IT123 2 2 3 2 3" xfId="51157" xr:uid="{00000000-0005-0000-0000-0000E6C70000}"/>
    <cellStyle name="v_BOQ-IT123 2 2 3 2 3 2" xfId="51158" xr:uid="{00000000-0005-0000-0000-0000E7C70000}"/>
    <cellStyle name="v_BOQ-IT123 2 2 3 2 3 2 2" xfId="51159" xr:uid="{00000000-0005-0000-0000-0000E8C70000}"/>
    <cellStyle name="v_BOQ-IT123 2 2 3 2 3 2 3" xfId="51160" xr:uid="{00000000-0005-0000-0000-0000E9C70000}"/>
    <cellStyle name="v_BOQ-IT123 2 2 3 2 3 2 4" xfId="51161" xr:uid="{00000000-0005-0000-0000-0000EAC70000}"/>
    <cellStyle name="v_BOQ-IT123 2 2 3 2 3 2 5" xfId="51162" xr:uid="{00000000-0005-0000-0000-0000EBC70000}"/>
    <cellStyle name="v_BOQ-IT123 2 2 3 2 3 3" xfId="51163" xr:uid="{00000000-0005-0000-0000-0000ECC70000}"/>
    <cellStyle name="v_BOQ-IT123 2 2 3 2 3 3 2" xfId="51164" xr:uid="{00000000-0005-0000-0000-0000EDC70000}"/>
    <cellStyle name="v_BOQ-IT123 2 2 3 2 3 3 3" xfId="51165" xr:uid="{00000000-0005-0000-0000-0000EEC70000}"/>
    <cellStyle name="v_BOQ-IT123 2 2 3 2 3 3 4" xfId="51166" xr:uid="{00000000-0005-0000-0000-0000EFC70000}"/>
    <cellStyle name="v_BOQ-IT123 2 2 3 2 3 3 5" xfId="51167" xr:uid="{00000000-0005-0000-0000-0000F0C70000}"/>
    <cellStyle name="v_BOQ-IT123 2 2 3 2 3 4" xfId="51168" xr:uid="{00000000-0005-0000-0000-0000F1C70000}"/>
    <cellStyle name="v_BOQ-IT123 2 2 3 2 3 5" xfId="51169" xr:uid="{00000000-0005-0000-0000-0000F2C70000}"/>
    <cellStyle name="v_BOQ-IT123 2 2 3 2 3 6" xfId="51170" xr:uid="{00000000-0005-0000-0000-0000F3C70000}"/>
    <cellStyle name="v_BOQ-IT123 2 2 3 2 3 7" xfId="51171" xr:uid="{00000000-0005-0000-0000-0000F4C70000}"/>
    <cellStyle name="v_BOQ-IT123 2 2 3 2 3 8" xfId="51172" xr:uid="{00000000-0005-0000-0000-0000F5C70000}"/>
    <cellStyle name="v_BOQ-IT123 2 2 3 2 4" xfId="51173" xr:uid="{00000000-0005-0000-0000-0000F6C70000}"/>
    <cellStyle name="v_BOQ-IT123 2 2 3 2 4 2" xfId="51174" xr:uid="{00000000-0005-0000-0000-0000F7C70000}"/>
    <cellStyle name="v_BOQ-IT123 2 2 3 2 5" xfId="51175" xr:uid="{00000000-0005-0000-0000-0000F8C70000}"/>
    <cellStyle name="v_BOQ-IT123 2 2 3 2 5 2" xfId="51176" xr:uid="{00000000-0005-0000-0000-0000F9C70000}"/>
    <cellStyle name="v_BOQ-IT123 2 2 3 2 5 3" xfId="51177" xr:uid="{00000000-0005-0000-0000-0000FAC70000}"/>
    <cellStyle name="v_BOQ-IT123 2 2 3 2 5 4" xfId="51178" xr:uid="{00000000-0005-0000-0000-0000FBC70000}"/>
    <cellStyle name="v_BOQ-IT123 2 2 3 2 6" xfId="51179" xr:uid="{00000000-0005-0000-0000-0000FCC70000}"/>
    <cellStyle name="v_BOQ-IT123 2 2 3 3" xfId="51180" xr:uid="{00000000-0005-0000-0000-0000FDC70000}"/>
    <cellStyle name="v_BOQ-IT123 2 2 3 3 2" xfId="51181" xr:uid="{00000000-0005-0000-0000-0000FEC70000}"/>
    <cellStyle name="v_BOQ-IT123 2 2 3 3 2 2" xfId="51182" xr:uid="{00000000-0005-0000-0000-0000FFC70000}"/>
    <cellStyle name="v_BOQ-IT123 2 2 3 3 2 3" xfId="51183" xr:uid="{00000000-0005-0000-0000-000000C80000}"/>
    <cellStyle name="v_BOQ-IT123 2 2 3 3 2 4" xfId="51184" xr:uid="{00000000-0005-0000-0000-000001C80000}"/>
    <cellStyle name="v_BOQ-IT123 2 2 3 3 3" xfId="51185" xr:uid="{00000000-0005-0000-0000-000002C80000}"/>
    <cellStyle name="v_BOQ-IT123 2 2 3 3 4" xfId="51186" xr:uid="{00000000-0005-0000-0000-000003C80000}"/>
    <cellStyle name="v_BOQ-IT123 2 2 3 3 5" xfId="51187" xr:uid="{00000000-0005-0000-0000-000004C80000}"/>
    <cellStyle name="v_BOQ-IT123 2 2 3 3 6" xfId="51188" xr:uid="{00000000-0005-0000-0000-000005C80000}"/>
    <cellStyle name="v_BOQ-IT123 2 2 3 3 7" xfId="51189" xr:uid="{00000000-0005-0000-0000-000006C80000}"/>
    <cellStyle name="v_BOQ-IT123 2 2 3 3 8" xfId="51190" xr:uid="{00000000-0005-0000-0000-000007C80000}"/>
    <cellStyle name="v_BOQ-IT123 2 2 3 4" xfId="51191" xr:uid="{00000000-0005-0000-0000-000008C80000}"/>
    <cellStyle name="v_BOQ-IT123 2 2 3 4 2" xfId="51192" xr:uid="{00000000-0005-0000-0000-000009C80000}"/>
    <cellStyle name="v_BOQ-IT123 2 2 3 4 2 2" xfId="51193" xr:uid="{00000000-0005-0000-0000-00000AC80000}"/>
    <cellStyle name="v_BOQ-IT123 2 2 3 4 2 3" xfId="51194" xr:uid="{00000000-0005-0000-0000-00000BC80000}"/>
    <cellStyle name="v_BOQ-IT123 2 2 3 4 2 4" xfId="51195" xr:uid="{00000000-0005-0000-0000-00000CC80000}"/>
    <cellStyle name="v_BOQ-IT123 2 2 3 4 3" xfId="51196" xr:uid="{00000000-0005-0000-0000-00000DC80000}"/>
    <cellStyle name="v_BOQ-IT123 2 2 3 4 4" xfId="51197" xr:uid="{00000000-0005-0000-0000-00000EC80000}"/>
    <cellStyle name="v_BOQ-IT123 2 2 3 4 5" xfId="51198" xr:uid="{00000000-0005-0000-0000-00000FC80000}"/>
    <cellStyle name="v_BOQ-IT123 2 2 3 4 6" xfId="51199" xr:uid="{00000000-0005-0000-0000-000010C80000}"/>
    <cellStyle name="v_BOQ-IT123 2 2 3 5" xfId="51200" xr:uid="{00000000-0005-0000-0000-000011C80000}"/>
    <cellStyle name="v_BOQ-IT123 2 2 3 6" xfId="51201" xr:uid="{00000000-0005-0000-0000-000012C80000}"/>
    <cellStyle name="v_BOQ-IT123 2 2 3 7" xfId="51202" xr:uid="{00000000-0005-0000-0000-000013C80000}"/>
    <cellStyle name="v_BOQ-IT123 2 2 4" xfId="51203" xr:uid="{00000000-0005-0000-0000-000014C80000}"/>
    <cellStyle name="v_BOQ-IT123 2 2 4 2" xfId="51204" xr:uid="{00000000-0005-0000-0000-000015C80000}"/>
    <cellStyle name="v_BOQ-IT123 2 2 4 2 2" xfId="51205" xr:uid="{00000000-0005-0000-0000-000016C80000}"/>
    <cellStyle name="v_BOQ-IT123 2 2 4 2 2 2" xfId="51206" xr:uid="{00000000-0005-0000-0000-000017C80000}"/>
    <cellStyle name="v_BOQ-IT123 2 2 4 2 2 2 2" xfId="51207" xr:uid="{00000000-0005-0000-0000-000018C80000}"/>
    <cellStyle name="v_BOQ-IT123 2 2 4 2 2 2 3" xfId="51208" xr:uid="{00000000-0005-0000-0000-000019C80000}"/>
    <cellStyle name="v_BOQ-IT123 2 2 4 2 2 2 4" xfId="51209" xr:uid="{00000000-0005-0000-0000-00001AC80000}"/>
    <cellStyle name="v_BOQ-IT123 2 2 4 2 2 2 5" xfId="51210" xr:uid="{00000000-0005-0000-0000-00001BC80000}"/>
    <cellStyle name="v_BOQ-IT123 2 2 4 2 2 3" xfId="51211" xr:uid="{00000000-0005-0000-0000-00001CC80000}"/>
    <cellStyle name="v_BOQ-IT123 2 2 4 2 2 4" xfId="51212" xr:uid="{00000000-0005-0000-0000-00001DC80000}"/>
    <cellStyle name="v_BOQ-IT123 2 2 4 2 2 5" xfId="51213" xr:uid="{00000000-0005-0000-0000-00001EC80000}"/>
    <cellStyle name="v_BOQ-IT123 2 2 4 2 2 6" xfId="51214" xr:uid="{00000000-0005-0000-0000-00001FC80000}"/>
    <cellStyle name="v_BOQ-IT123 2 2 4 2 3" xfId="51215" xr:uid="{00000000-0005-0000-0000-000020C80000}"/>
    <cellStyle name="v_BOQ-IT123 2 2 4 2 3 2" xfId="51216" xr:uid="{00000000-0005-0000-0000-000021C80000}"/>
    <cellStyle name="v_BOQ-IT123 2 2 4 2 3 3" xfId="51217" xr:uid="{00000000-0005-0000-0000-000022C80000}"/>
    <cellStyle name="v_BOQ-IT123 2 2 4 2 3 4" xfId="51218" xr:uid="{00000000-0005-0000-0000-000023C80000}"/>
    <cellStyle name="v_BOQ-IT123 2 2 4 2 3 5" xfId="51219" xr:uid="{00000000-0005-0000-0000-000024C80000}"/>
    <cellStyle name="v_BOQ-IT123 2 2 4 2 4" xfId="51220" xr:uid="{00000000-0005-0000-0000-000025C80000}"/>
    <cellStyle name="v_BOQ-IT123 2 2 4 2 5" xfId="51221" xr:uid="{00000000-0005-0000-0000-000026C80000}"/>
    <cellStyle name="v_BOQ-IT123 2 2 4 2 6" xfId="51222" xr:uid="{00000000-0005-0000-0000-000027C80000}"/>
    <cellStyle name="v_BOQ-IT123 2 2 4 2 7" xfId="51223" xr:uid="{00000000-0005-0000-0000-000028C80000}"/>
    <cellStyle name="v_BOQ-IT123 2 2 4 2 8" xfId="51224" xr:uid="{00000000-0005-0000-0000-000029C80000}"/>
    <cellStyle name="v_BOQ-IT123 2 2 4 3" xfId="51225" xr:uid="{00000000-0005-0000-0000-00002AC80000}"/>
    <cellStyle name="v_BOQ-IT123 2 2 4 3 2" xfId="51226" xr:uid="{00000000-0005-0000-0000-00002BC80000}"/>
    <cellStyle name="v_BOQ-IT123 2 2 4 3 2 2" xfId="51227" xr:uid="{00000000-0005-0000-0000-00002CC80000}"/>
    <cellStyle name="v_BOQ-IT123 2 2 4 3 3" xfId="51228" xr:uid="{00000000-0005-0000-0000-00002DC80000}"/>
    <cellStyle name="v_BOQ-IT123 2 2 4 3 3 2" xfId="51229" xr:uid="{00000000-0005-0000-0000-00002EC80000}"/>
    <cellStyle name="v_BOQ-IT123 2 2 4 3 3 3" xfId="51230" xr:uid="{00000000-0005-0000-0000-00002FC80000}"/>
    <cellStyle name="v_BOQ-IT123 2 2 4 3 3 4" xfId="51231" xr:uid="{00000000-0005-0000-0000-000030C80000}"/>
    <cellStyle name="v_BOQ-IT123 2 2 4 3 4" xfId="51232" xr:uid="{00000000-0005-0000-0000-000031C80000}"/>
    <cellStyle name="v_BOQ-IT123 2 2 4 3 5" xfId="51233" xr:uid="{00000000-0005-0000-0000-000032C80000}"/>
    <cellStyle name="v_BOQ-IT123 2 2 4 3 6" xfId="51234" xr:uid="{00000000-0005-0000-0000-000033C80000}"/>
    <cellStyle name="v_BOQ-IT123 2 2 4 4" xfId="51235" xr:uid="{00000000-0005-0000-0000-000034C80000}"/>
    <cellStyle name="v_BOQ-IT123 2 2 4 4 2" xfId="51236" xr:uid="{00000000-0005-0000-0000-000035C80000}"/>
    <cellStyle name="v_BOQ-IT123 2 2 4 4 3" xfId="51237" xr:uid="{00000000-0005-0000-0000-000036C80000}"/>
    <cellStyle name="v_BOQ-IT123 2 2 4 4 4" xfId="51238" xr:uid="{00000000-0005-0000-0000-000037C80000}"/>
    <cellStyle name="v_BOQ-IT123 2 2 4 5" xfId="51239" xr:uid="{00000000-0005-0000-0000-000038C80000}"/>
    <cellStyle name="v_BOQ-IT123 2 2 4 6" xfId="51240" xr:uid="{00000000-0005-0000-0000-000039C80000}"/>
    <cellStyle name="v_BOQ-IT123 2 2 4 7" xfId="51241" xr:uid="{00000000-0005-0000-0000-00003AC80000}"/>
    <cellStyle name="v_BOQ-IT123 2 2 4 8" xfId="51242" xr:uid="{00000000-0005-0000-0000-00003BC80000}"/>
    <cellStyle name="v_BOQ-IT123 2 2 5" xfId="51243" xr:uid="{00000000-0005-0000-0000-00003CC80000}"/>
    <cellStyle name="v_BOQ-IT123 2 2 5 2" xfId="51244" xr:uid="{00000000-0005-0000-0000-00003DC80000}"/>
    <cellStyle name="v_BOQ-IT123 2 2 5 2 2" xfId="51245" xr:uid="{00000000-0005-0000-0000-00003EC80000}"/>
    <cellStyle name="v_BOQ-IT123 2 2 5 2 2 2" xfId="51246" xr:uid="{00000000-0005-0000-0000-00003FC80000}"/>
    <cellStyle name="v_BOQ-IT123 2 2 5 2 2 3" xfId="51247" xr:uid="{00000000-0005-0000-0000-000040C80000}"/>
    <cellStyle name="v_BOQ-IT123 2 2 5 2 2 4" xfId="51248" xr:uid="{00000000-0005-0000-0000-000041C80000}"/>
    <cellStyle name="v_BOQ-IT123 2 2 5 2 3" xfId="51249" xr:uid="{00000000-0005-0000-0000-000042C80000}"/>
    <cellStyle name="v_BOQ-IT123 2 2 5 2 4" xfId="51250" xr:uid="{00000000-0005-0000-0000-000043C80000}"/>
    <cellStyle name="v_BOQ-IT123 2 2 5 2 5" xfId="51251" xr:uid="{00000000-0005-0000-0000-000044C80000}"/>
    <cellStyle name="v_BOQ-IT123 2 2 5 2 6" xfId="51252" xr:uid="{00000000-0005-0000-0000-000045C80000}"/>
    <cellStyle name="v_BOQ-IT123 2 2 5 3" xfId="51253" xr:uid="{00000000-0005-0000-0000-000046C80000}"/>
    <cellStyle name="v_BOQ-IT123 2 2 5 3 2" xfId="51254" xr:uid="{00000000-0005-0000-0000-000047C80000}"/>
    <cellStyle name="v_BOQ-IT123 2 2 5 3 2 2" xfId="51255" xr:uid="{00000000-0005-0000-0000-000048C80000}"/>
    <cellStyle name="v_BOQ-IT123 2 2 5 3 2 3" xfId="51256" xr:uid="{00000000-0005-0000-0000-000049C80000}"/>
    <cellStyle name="v_BOQ-IT123 2 2 5 3 2 4" xfId="51257" xr:uid="{00000000-0005-0000-0000-00004AC80000}"/>
    <cellStyle name="v_BOQ-IT123 2 2 5 3 3" xfId="51258" xr:uid="{00000000-0005-0000-0000-00004BC80000}"/>
    <cellStyle name="v_BOQ-IT123 2 2 5 3 4" xfId="51259" xr:uid="{00000000-0005-0000-0000-00004CC80000}"/>
    <cellStyle name="v_BOQ-IT123 2 2 5 3 5" xfId="51260" xr:uid="{00000000-0005-0000-0000-00004DC80000}"/>
    <cellStyle name="v_BOQ-IT123 2 2 5 3 6" xfId="51261" xr:uid="{00000000-0005-0000-0000-00004EC80000}"/>
    <cellStyle name="v_BOQ-IT123 2 2 5 4" xfId="51262" xr:uid="{00000000-0005-0000-0000-00004FC80000}"/>
    <cellStyle name="v_BOQ-IT123 2 2 5 4 2" xfId="51263" xr:uid="{00000000-0005-0000-0000-000050C80000}"/>
    <cellStyle name="v_BOQ-IT123 2 2 5 4 3" xfId="51264" xr:uid="{00000000-0005-0000-0000-000051C80000}"/>
    <cellStyle name="v_BOQ-IT123 2 2 5 4 4" xfId="51265" xr:uid="{00000000-0005-0000-0000-000052C80000}"/>
    <cellStyle name="v_BOQ-IT123 2 2 5 5" xfId="51266" xr:uid="{00000000-0005-0000-0000-000053C80000}"/>
    <cellStyle name="v_BOQ-IT123 2 2 5 6" xfId="51267" xr:uid="{00000000-0005-0000-0000-000054C80000}"/>
    <cellStyle name="v_BOQ-IT123 2 2 5 7" xfId="51268" xr:uid="{00000000-0005-0000-0000-000055C80000}"/>
    <cellStyle name="v_BOQ-IT123 2 2 5 8" xfId="51269" xr:uid="{00000000-0005-0000-0000-000056C80000}"/>
    <cellStyle name="v_BOQ-IT123 2 2 6" xfId="51270" xr:uid="{00000000-0005-0000-0000-000057C80000}"/>
    <cellStyle name="v_BOQ-IT123 2 2 6 2" xfId="51271" xr:uid="{00000000-0005-0000-0000-000058C80000}"/>
    <cellStyle name="v_BOQ-IT123 2 2 6 2 2" xfId="51272" xr:uid="{00000000-0005-0000-0000-000059C80000}"/>
    <cellStyle name="v_BOQ-IT123 2 2 6 2 2 2" xfId="51273" xr:uid="{00000000-0005-0000-0000-00005AC80000}"/>
    <cellStyle name="v_BOQ-IT123 2 2 6 2 2 3" xfId="51274" xr:uid="{00000000-0005-0000-0000-00005BC80000}"/>
    <cellStyle name="v_BOQ-IT123 2 2 6 2 2 4" xfId="51275" xr:uid="{00000000-0005-0000-0000-00005CC80000}"/>
    <cellStyle name="v_BOQ-IT123 2 2 6 2 3" xfId="51276" xr:uid="{00000000-0005-0000-0000-00005DC80000}"/>
    <cellStyle name="v_BOQ-IT123 2 2 6 2 4" xfId="51277" xr:uid="{00000000-0005-0000-0000-00005EC80000}"/>
    <cellStyle name="v_BOQ-IT123 2 2 6 2 5" xfId="51278" xr:uid="{00000000-0005-0000-0000-00005FC80000}"/>
    <cellStyle name="v_BOQ-IT123 2 2 6 2 6" xfId="51279" xr:uid="{00000000-0005-0000-0000-000060C80000}"/>
    <cellStyle name="v_BOQ-IT123 2 2 6 3" xfId="51280" xr:uid="{00000000-0005-0000-0000-000061C80000}"/>
    <cellStyle name="v_BOQ-IT123 2 2 6 3 2" xfId="51281" xr:uid="{00000000-0005-0000-0000-000062C80000}"/>
    <cellStyle name="v_BOQ-IT123 2 2 6 3 2 2" xfId="51282" xr:uid="{00000000-0005-0000-0000-000063C80000}"/>
    <cellStyle name="v_BOQ-IT123 2 2 6 3 2 3" xfId="51283" xr:uid="{00000000-0005-0000-0000-000064C80000}"/>
    <cellStyle name="v_BOQ-IT123 2 2 6 3 2 4" xfId="51284" xr:uid="{00000000-0005-0000-0000-000065C80000}"/>
    <cellStyle name="v_BOQ-IT123 2 2 6 3 3" xfId="51285" xr:uid="{00000000-0005-0000-0000-000066C80000}"/>
    <cellStyle name="v_BOQ-IT123 2 2 6 3 4" xfId="51286" xr:uid="{00000000-0005-0000-0000-000067C80000}"/>
    <cellStyle name="v_BOQ-IT123 2 2 6 3 5" xfId="51287" xr:uid="{00000000-0005-0000-0000-000068C80000}"/>
    <cellStyle name="v_BOQ-IT123 2 2 6 3 6" xfId="51288" xr:uid="{00000000-0005-0000-0000-000069C80000}"/>
    <cellStyle name="v_BOQ-IT123 2 2 6 4" xfId="51289" xr:uid="{00000000-0005-0000-0000-00006AC80000}"/>
    <cellStyle name="v_BOQ-IT123 2 2 6 4 2" xfId="51290" xr:uid="{00000000-0005-0000-0000-00006BC80000}"/>
    <cellStyle name="v_BOQ-IT123 2 2 6 4 3" xfId="51291" xr:uid="{00000000-0005-0000-0000-00006CC80000}"/>
    <cellStyle name="v_BOQ-IT123 2 2 6 4 4" xfId="51292" xr:uid="{00000000-0005-0000-0000-00006DC80000}"/>
    <cellStyle name="v_BOQ-IT123 2 2 6 5" xfId="51293" xr:uid="{00000000-0005-0000-0000-00006EC80000}"/>
    <cellStyle name="v_BOQ-IT123 2 2 6 6" xfId="51294" xr:uid="{00000000-0005-0000-0000-00006FC80000}"/>
    <cellStyle name="v_BOQ-IT123 2 2 6 7" xfId="51295" xr:uid="{00000000-0005-0000-0000-000070C80000}"/>
    <cellStyle name="v_BOQ-IT123 2 2 6 8" xfId="51296" xr:uid="{00000000-0005-0000-0000-000071C80000}"/>
    <cellStyle name="v_BOQ-IT123 2 2 7" xfId="51297" xr:uid="{00000000-0005-0000-0000-000072C80000}"/>
    <cellStyle name="v_BOQ-IT123 2 2 7 2" xfId="51298" xr:uid="{00000000-0005-0000-0000-000073C80000}"/>
    <cellStyle name="v_BOQ-IT123 2 2 7 2 2" xfId="51299" xr:uid="{00000000-0005-0000-0000-000074C80000}"/>
    <cellStyle name="v_BOQ-IT123 2 2 7 2 2 2" xfId="51300" xr:uid="{00000000-0005-0000-0000-000075C80000}"/>
    <cellStyle name="v_BOQ-IT123 2 2 7 2 2 3" xfId="51301" xr:uid="{00000000-0005-0000-0000-000076C80000}"/>
    <cellStyle name="v_BOQ-IT123 2 2 7 2 2 4" xfId="51302" xr:uid="{00000000-0005-0000-0000-000077C80000}"/>
    <cellStyle name="v_BOQ-IT123 2 2 7 2 3" xfId="51303" xr:uid="{00000000-0005-0000-0000-000078C80000}"/>
    <cellStyle name="v_BOQ-IT123 2 2 7 2 4" xfId="51304" xr:uid="{00000000-0005-0000-0000-000079C80000}"/>
    <cellStyle name="v_BOQ-IT123 2 2 7 2 5" xfId="51305" xr:uid="{00000000-0005-0000-0000-00007AC80000}"/>
    <cellStyle name="v_BOQ-IT123 2 2 7 2 6" xfId="51306" xr:uid="{00000000-0005-0000-0000-00007BC80000}"/>
    <cellStyle name="v_BOQ-IT123 2 2 7 3" xfId="51307" xr:uid="{00000000-0005-0000-0000-00007CC80000}"/>
    <cellStyle name="v_BOQ-IT123 2 2 7 3 2" xfId="51308" xr:uid="{00000000-0005-0000-0000-00007DC80000}"/>
    <cellStyle name="v_BOQ-IT123 2 2 7 3 2 2" xfId="51309" xr:uid="{00000000-0005-0000-0000-00007EC80000}"/>
    <cellStyle name="v_BOQ-IT123 2 2 7 3 2 3" xfId="51310" xr:uid="{00000000-0005-0000-0000-00007FC80000}"/>
    <cellStyle name="v_BOQ-IT123 2 2 7 3 2 4" xfId="51311" xr:uid="{00000000-0005-0000-0000-000080C80000}"/>
    <cellStyle name="v_BOQ-IT123 2 2 7 3 3" xfId="51312" xr:uid="{00000000-0005-0000-0000-000081C80000}"/>
    <cellStyle name="v_BOQ-IT123 2 2 7 3 4" xfId="51313" xr:uid="{00000000-0005-0000-0000-000082C80000}"/>
    <cellStyle name="v_BOQ-IT123 2 2 7 3 5" xfId="51314" xr:uid="{00000000-0005-0000-0000-000083C80000}"/>
    <cellStyle name="v_BOQ-IT123 2 2 7 3 6" xfId="51315" xr:uid="{00000000-0005-0000-0000-000084C80000}"/>
    <cellStyle name="v_BOQ-IT123 2 2 7 4" xfId="51316" xr:uid="{00000000-0005-0000-0000-000085C80000}"/>
    <cellStyle name="v_BOQ-IT123 2 2 7 4 2" xfId="51317" xr:uid="{00000000-0005-0000-0000-000086C80000}"/>
    <cellStyle name="v_BOQ-IT123 2 2 7 4 3" xfId="51318" xr:uid="{00000000-0005-0000-0000-000087C80000}"/>
    <cellStyle name="v_BOQ-IT123 2 2 7 4 4" xfId="51319" xr:uid="{00000000-0005-0000-0000-000088C80000}"/>
    <cellStyle name="v_BOQ-IT123 2 2 7 5" xfId="51320" xr:uid="{00000000-0005-0000-0000-000089C80000}"/>
    <cellStyle name="v_BOQ-IT123 2 2 7 6" xfId="51321" xr:uid="{00000000-0005-0000-0000-00008AC80000}"/>
    <cellStyle name="v_BOQ-IT123 2 2 7 7" xfId="51322" xr:uid="{00000000-0005-0000-0000-00008BC80000}"/>
    <cellStyle name="v_BOQ-IT123 2 2 7 8" xfId="51323" xr:uid="{00000000-0005-0000-0000-00008CC80000}"/>
    <cellStyle name="v_BOQ-IT123 2 2 8" xfId="51324" xr:uid="{00000000-0005-0000-0000-00008DC80000}"/>
    <cellStyle name="v_BOQ-IT123 2 2 8 2" xfId="51325" xr:uid="{00000000-0005-0000-0000-00008EC80000}"/>
    <cellStyle name="v_BOQ-IT123 2 2 8 2 2" xfId="51326" xr:uid="{00000000-0005-0000-0000-00008FC80000}"/>
    <cellStyle name="v_BOQ-IT123 2 2 8 2 2 2" xfId="51327" xr:uid="{00000000-0005-0000-0000-000090C80000}"/>
    <cellStyle name="v_BOQ-IT123 2 2 8 2 2 3" xfId="51328" xr:uid="{00000000-0005-0000-0000-000091C80000}"/>
    <cellStyle name="v_BOQ-IT123 2 2 8 2 2 4" xfId="51329" xr:uid="{00000000-0005-0000-0000-000092C80000}"/>
    <cellStyle name="v_BOQ-IT123 2 2 8 2 3" xfId="51330" xr:uid="{00000000-0005-0000-0000-000093C80000}"/>
    <cellStyle name="v_BOQ-IT123 2 2 8 2 4" xfId="51331" xr:uid="{00000000-0005-0000-0000-000094C80000}"/>
    <cellStyle name="v_BOQ-IT123 2 2 8 2 5" xfId="51332" xr:uid="{00000000-0005-0000-0000-000095C80000}"/>
    <cellStyle name="v_BOQ-IT123 2 2 8 2 6" xfId="51333" xr:uid="{00000000-0005-0000-0000-000096C80000}"/>
    <cellStyle name="v_BOQ-IT123 2 2 8 3" xfId="51334" xr:uid="{00000000-0005-0000-0000-000097C80000}"/>
    <cellStyle name="v_BOQ-IT123 2 2 8 3 2" xfId="51335" xr:uid="{00000000-0005-0000-0000-000098C80000}"/>
    <cellStyle name="v_BOQ-IT123 2 2 8 3 2 2" xfId="51336" xr:uid="{00000000-0005-0000-0000-000099C80000}"/>
    <cellStyle name="v_BOQ-IT123 2 2 8 3 2 3" xfId="51337" xr:uid="{00000000-0005-0000-0000-00009AC80000}"/>
    <cellStyle name="v_BOQ-IT123 2 2 8 3 2 4" xfId="51338" xr:uid="{00000000-0005-0000-0000-00009BC80000}"/>
    <cellStyle name="v_BOQ-IT123 2 2 8 3 3" xfId="51339" xr:uid="{00000000-0005-0000-0000-00009CC80000}"/>
    <cellStyle name="v_BOQ-IT123 2 2 8 3 4" xfId="51340" xr:uid="{00000000-0005-0000-0000-00009DC80000}"/>
    <cellStyle name="v_BOQ-IT123 2 2 8 3 5" xfId="51341" xr:uid="{00000000-0005-0000-0000-00009EC80000}"/>
    <cellStyle name="v_BOQ-IT123 2 2 8 3 6" xfId="51342" xr:uid="{00000000-0005-0000-0000-00009FC80000}"/>
    <cellStyle name="v_BOQ-IT123 2 2 8 4" xfId="51343" xr:uid="{00000000-0005-0000-0000-0000A0C80000}"/>
    <cellStyle name="v_BOQ-IT123 2 2 8 4 2" xfId="51344" xr:uid="{00000000-0005-0000-0000-0000A1C80000}"/>
    <cellStyle name="v_BOQ-IT123 2 2 8 4 3" xfId="51345" xr:uid="{00000000-0005-0000-0000-0000A2C80000}"/>
    <cellStyle name="v_BOQ-IT123 2 2 8 4 4" xfId="51346" xr:uid="{00000000-0005-0000-0000-0000A3C80000}"/>
    <cellStyle name="v_BOQ-IT123 2 2 8 5" xfId="51347" xr:uid="{00000000-0005-0000-0000-0000A4C80000}"/>
    <cellStyle name="v_BOQ-IT123 2 2 8 6" xfId="51348" xr:uid="{00000000-0005-0000-0000-0000A5C80000}"/>
    <cellStyle name="v_BOQ-IT123 2 2 8 7" xfId="51349" xr:uid="{00000000-0005-0000-0000-0000A6C80000}"/>
    <cellStyle name="v_BOQ-IT123 2 2 8 8" xfId="51350" xr:uid="{00000000-0005-0000-0000-0000A7C80000}"/>
    <cellStyle name="v_BOQ-IT123 2 2 9" xfId="51351" xr:uid="{00000000-0005-0000-0000-0000A8C80000}"/>
    <cellStyle name="v_BOQ-IT123 2 3" xfId="51352" xr:uid="{00000000-0005-0000-0000-0000A9C80000}"/>
    <cellStyle name="v_BOQ-IT123 2 3 10" xfId="51353" xr:uid="{00000000-0005-0000-0000-0000AAC80000}"/>
    <cellStyle name="v_BOQ-IT123 2 3 11" xfId="51354" xr:uid="{00000000-0005-0000-0000-0000ABC80000}"/>
    <cellStyle name="v_BOQ-IT123 2 3 12" xfId="51355" xr:uid="{00000000-0005-0000-0000-0000ACC80000}"/>
    <cellStyle name="v_BOQ-IT123 2 3 2" xfId="51356" xr:uid="{00000000-0005-0000-0000-0000ADC80000}"/>
    <cellStyle name="v_BOQ-IT123 2 3 2 2" xfId="51357" xr:uid="{00000000-0005-0000-0000-0000AEC80000}"/>
    <cellStyle name="v_BOQ-IT123 2 3 2 2 2" xfId="51358" xr:uid="{00000000-0005-0000-0000-0000AFC80000}"/>
    <cellStyle name="v_BOQ-IT123 2 3 2 2 2 2" xfId="51359" xr:uid="{00000000-0005-0000-0000-0000B0C80000}"/>
    <cellStyle name="v_BOQ-IT123 2 3 2 2 2 2 2" xfId="51360" xr:uid="{00000000-0005-0000-0000-0000B1C80000}"/>
    <cellStyle name="v_BOQ-IT123 2 3 2 2 2 3" xfId="51361" xr:uid="{00000000-0005-0000-0000-0000B2C80000}"/>
    <cellStyle name="v_BOQ-IT123 2 3 2 2 2 3 2" xfId="51362" xr:uid="{00000000-0005-0000-0000-0000B3C80000}"/>
    <cellStyle name="v_BOQ-IT123 2 3 2 2 2 4" xfId="51363" xr:uid="{00000000-0005-0000-0000-0000B4C80000}"/>
    <cellStyle name="v_BOQ-IT123 2 3 2 2 2 4 2" xfId="51364" xr:uid="{00000000-0005-0000-0000-0000B5C80000}"/>
    <cellStyle name="v_BOQ-IT123 2 3 2 2 2 5" xfId="51365" xr:uid="{00000000-0005-0000-0000-0000B6C80000}"/>
    <cellStyle name="v_BOQ-IT123 2 3 2 2 2 5 2" xfId="51366" xr:uid="{00000000-0005-0000-0000-0000B7C80000}"/>
    <cellStyle name="v_BOQ-IT123 2 3 2 2 2 5 3" xfId="51367" xr:uid="{00000000-0005-0000-0000-0000B8C80000}"/>
    <cellStyle name="v_BOQ-IT123 2 3 2 2 2 5 4" xfId="51368" xr:uid="{00000000-0005-0000-0000-0000B9C80000}"/>
    <cellStyle name="v_BOQ-IT123 2 3 2 2 2 6" xfId="51369" xr:uid="{00000000-0005-0000-0000-0000BAC80000}"/>
    <cellStyle name="v_BOQ-IT123 2 3 2 2 2 7" xfId="51370" xr:uid="{00000000-0005-0000-0000-0000BBC80000}"/>
    <cellStyle name="v_BOQ-IT123 2 3 2 2 3" xfId="51371" xr:uid="{00000000-0005-0000-0000-0000BCC80000}"/>
    <cellStyle name="v_BOQ-IT123 2 3 2 2 3 2" xfId="51372" xr:uid="{00000000-0005-0000-0000-0000BDC80000}"/>
    <cellStyle name="v_BOQ-IT123 2 3 2 2 3 2 2" xfId="51373" xr:uid="{00000000-0005-0000-0000-0000BEC80000}"/>
    <cellStyle name="v_BOQ-IT123 2 3 2 2 3 2 3" xfId="51374" xr:uid="{00000000-0005-0000-0000-0000BFC80000}"/>
    <cellStyle name="v_BOQ-IT123 2 3 2 2 3 2 4" xfId="51375" xr:uid="{00000000-0005-0000-0000-0000C0C80000}"/>
    <cellStyle name="v_BOQ-IT123 2 3 2 2 3 2 5" xfId="51376" xr:uid="{00000000-0005-0000-0000-0000C1C80000}"/>
    <cellStyle name="v_BOQ-IT123 2 3 2 2 3 3" xfId="51377" xr:uid="{00000000-0005-0000-0000-0000C2C80000}"/>
    <cellStyle name="v_BOQ-IT123 2 3 2 2 3 3 2" xfId="51378" xr:uid="{00000000-0005-0000-0000-0000C3C80000}"/>
    <cellStyle name="v_BOQ-IT123 2 3 2 2 3 3 3" xfId="51379" xr:uid="{00000000-0005-0000-0000-0000C4C80000}"/>
    <cellStyle name="v_BOQ-IT123 2 3 2 2 3 3 4" xfId="51380" xr:uid="{00000000-0005-0000-0000-0000C5C80000}"/>
    <cellStyle name="v_BOQ-IT123 2 3 2 2 3 3 5" xfId="51381" xr:uid="{00000000-0005-0000-0000-0000C6C80000}"/>
    <cellStyle name="v_BOQ-IT123 2 3 2 2 3 4" xfId="51382" xr:uid="{00000000-0005-0000-0000-0000C7C80000}"/>
    <cellStyle name="v_BOQ-IT123 2 3 2 2 3 5" xfId="51383" xr:uid="{00000000-0005-0000-0000-0000C8C80000}"/>
    <cellStyle name="v_BOQ-IT123 2 3 2 2 3 6" xfId="51384" xr:uid="{00000000-0005-0000-0000-0000C9C80000}"/>
    <cellStyle name="v_BOQ-IT123 2 3 2 2 3 7" xfId="51385" xr:uid="{00000000-0005-0000-0000-0000CAC80000}"/>
    <cellStyle name="v_BOQ-IT123 2 3 2 2 3 8" xfId="51386" xr:uid="{00000000-0005-0000-0000-0000CBC80000}"/>
    <cellStyle name="v_BOQ-IT123 2 3 2 2 4" xfId="51387" xr:uid="{00000000-0005-0000-0000-0000CCC80000}"/>
    <cellStyle name="v_BOQ-IT123 2 3 2 2 4 2" xfId="51388" xr:uid="{00000000-0005-0000-0000-0000CDC80000}"/>
    <cellStyle name="v_BOQ-IT123 2 3 2 2 4 3" xfId="51389" xr:uid="{00000000-0005-0000-0000-0000CEC80000}"/>
    <cellStyle name="v_BOQ-IT123 2 3 2 2 5" xfId="51390" xr:uid="{00000000-0005-0000-0000-0000CFC80000}"/>
    <cellStyle name="v_BOQ-IT123 2 3 2 2 5 2" xfId="51391" xr:uid="{00000000-0005-0000-0000-0000D0C80000}"/>
    <cellStyle name="v_BOQ-IT123 2 3 2 2 6" xfId="51392" xr:uid="{00000000-0005-0000-0000-0000D1C80000}"/>
    <cellStyle name="v_BOQ-IT123 2 3 2 2 6 2" xfId="51393" xr:uid="{00000000-0005-0000-0000-0000D2C80000}"/>
    <cellStyle name="v_BOQ-IT123 2 3 2 2 7" xfId="51394" xr:uid="{00000000-0005-0000-0000-0000D3C80000}"/>
    <cellStyle name="v_BOQ-IT123 2 3 2 2 7 2" xfId="51395" xr:uid="{00000000-0005-0000-0000-0000D4C80000}"/>
    <cellStyle name="v_BOQ-IT123 2 3 2 2 7 3" xfId="51396" xr:uid="{00000000-0005-0000-0000-0000D5C80000}"/>
    <cellStyle name="v_BOQ-IT123 2 3 2 2 7 4" xfId="51397" xr:uid="{00000000-0005-0000-0000-0000D6C80000}"/>
    <cellStyle name="v_BOQ-IT123 2 3 2 2 8" xfId="51398" xr:uid="{00000000-0005-0000-0000-0000D7C80000}"/>
    <cellStyle name="v_BOQ-IT123 2 3 2 3" xfId="51399" xr:uid="{00000000-0005-0000-0000-0000D8C80000}"/>
    <cellStyle name="v_BOQ-IT123 2 3 2 3 2" xfId="51400" xr:uid="{00000000-0005-0000-0000-0000D9C80000}"/>
    <cellStyle name="v_BOQ-IT123 2 3 2 3 2 2" xfId="51401" xr:uid="{00000000-0005-0000-0000-0000DAC80000}"/>
    <cellStyle name="v_BOQ-IT123 2 3 2 3 3" xfId="51402" xr:uid="{00000000-0005-0000-0000-0000DBC80000}"/>
    <cellStyle name="v_BOQ-IT123 2 3 2 3 3 2" xfId="51403" xr:uid="{00000000-0005-0000-0000-0000DCC80000}"/>
    <cellStyle name="v_BOQ-IT123 2 3 2 3 4" xfId="51404" xr:uid="{00000000-0005-0000-0000-0000DDC80000}"/>
    <cellStyle name="v_BOQ-IT123 2 3 2 3 4 2" xfId="51405" xr:uid="{00000000-0005-0000-0000-0000DEC80000}"/>
    <cellStyle name="v_BOQ-IT123 2 3 2 3 5" xfId="51406" xr:uid="{00000000-0005-0000-0000-0000DFC80000}"/>
    <cellStyle name="v_BOQ-IT123 2 3 2 3 5 2" xfId="51407" xr:uid="{00000000-0005-0000-0000-0000E0C80000}"/>
    <cellStyle name="v_BOQ-IT123 2 3 2 3 6" xfId="51408" xr:uid="{00000000-0005-0000-0000-0000E1C80000}"/>
    <cellStyle name="v_BOQ-IT123 2 3 2 3 7" xfId="51409" xr:uid="{00000000-0005-0000-0000-0000E2C80000}"/>
    <cellStyle name="v_BOQ-IT123 2 3 2 3 8" xfId="51410" xr:uid="{00000000-0005-0000-0000-0000E3C80000}"/>
    <cellStyle name="v_BOQ-IT123 2 3 2 4" xfId="51411" xr:uid="{00000000-0005-0000-0000-0000E4C80000}"/>
    <cellStyle name="v_BOQ-IT123 2 3 2 4 2" xfId="51412" xr:uid="{00000000-0005-0000-0000-0000E5C80000}"/>
    <cellStyle name="v_BOQ-IT123 2 3 2 4 2 2" xfId="51413" xr:uid="{00000000-0005-0000-0000-0000E6C80000}"/>
    <cellStyle name="v_BOQ-IT123 2 3 2 4 3" xfId="51414" xr:uid="{00000000-0005-0000-0000-0000E7C80000}"/>
    <cellStyle name="v_BOQ-IT123 2 3 2 4 3 2" xfId="51415" xr:uid="{00000000-0005-0000-0000-0000E8C80000}"/>
    <cellStyle name="v_BOQ-IT123 2 3 2 4 3 3" xfId="51416" xr:uid="{00000000-0005-0000-0000-0000E9C80000}"/>
    <cellStyle name="v_BOQ-IT123 2 3 2 4 3 4" xfId="51417" xr:uid="{00000000-0005-0000-0000-0000EAC80000}"/>
    <cellStyle name="v_BOQ-IT123 2 3 2 4 4" xfId="51418" xr:uid="{00000000-0005-0000-0000-0000EBC80000}"/>
    <cellStyle name="v_BOQ-IT123 2 3 2 4 5" xfId="51419" xr:uid="{00000000-0005-0000-0000-0000ECC80000}"/>
    <cellStyle name="v_BOQ-IT123 2 3 2 4 6" xfId="51420" xr:uid="{00000000-0005-0000-0000-0000EDC80000}"/>
    <cellStyle name="v_BOQ-IT123 2 3 2 5" xfId="51421" xr:uid="{00000000-0005-0000-0000-0000EEC80000}"/>
    <cellStyle name="v_BOQ-IT123 2 3 2 5 2" xfId="51422" xr:uid="{00000000-0005-0000-0000-0000EFC80000}"/>
    <cellStyle name="v_BOQ-IT123 2 3 2 6" xfId="51423" xr:uid="{00000000-0005-0000-0000-0000F0C80000}"/>
    <cellStyle name="v_BOQ-IT123 2 3 2 6 2" xfId="51424" xr:uid="{00000000-0005-0000-0000-0000F1C80000}"/>
    <cellStyle name="v_BOQ-IT123 2 3 2 7" xfId="51425" xr:uid="{00000000-0005-0000-0000-0000F2C80000}"/>
    <cellStyle name="v_BOQ-IT123 2 3 2 7 2" xfId="51426" xr:uid="{00000000-0005-0000-0000-0000F3C80000}"/>
    <cellStyle name="v_BOQ-IT123 2 3 2 8" xfId="51427" xr:uid="{00000000-0005-0000-0000-0000F4C80000}"/>
    <cellStyle name="v_BOQ-IT123 2 3 3" xfId="51428" xr:uid="{00000000-0005-0000-0000-0000F5C80000}"/>
    <cellStyle name="v_BOQ-IT123 2 3 3 10" xfId="51429" xr:uid="{00000000-0005-0000-0000-0000F6C80000}"/>
    <cellStyle name="v_BOQ-IT123 2 3 3 2" xfId="51430" xr:uid="{00000000-0005-0000-0000-0000F7C80000}"/>
    <cellStyle name="v_BOQ-IT123 2 3 3 2 2" xfId="51431" xr:uid="{00000000-0005-0000-0000-0000F8C80000}"/>
    <cellStyle name="v_BOQ-IT123 2 3 3 2 2 2" xfId="51432" xr:uid="{00000000-0005-0000-0000-0000F9C80000}"/>
    <cellStyle name="v_BOQ-IT123 2 3 3 2 2 2 2" xfId="51433" xr:uid="{00000000-0005-0000-0000-0000FAC80000}"/>
    <cellStyle name="v_BOQ-IT123 2 3 3 2 2 2 3" xfId="51434" xr:uid="{00000000-0005-0000-0000-0000FBC80000}"/>
    <cellStyle name="v_BOQ-IT123 2 3 3 2 2 2 4" xfId="51435" xr:uid="{00000000-0005-0000-0000-0000FCC80000}"/>
    <cellStyle name="v_BOQ-IT123 2 3 3 2 2 2 5" xfId="51436" xr:uid="{00000000-0005-0000-0000-0000FDC80000}"/>
    <cellStyle name="v_BOQ-IT123 2 3 3 2 2 3" xfId="51437" xr:uid="{00000000-0005-0000-0000-0000FEC80000}"/>
    <cellStyle name="v_BOQ-IT123 2 3 3 2 2 4" xfId="51438" xr:uid="{00000000-0005-0000-0000-0000FFC80000}"/>
    <cellStyle name="v_BOQ-IT123 2 3 3 2 2 5" xfId="51439" xr:uid="{00000000-0005-0000-0000-000000C90000}"/>
    <cellStyle name="v_BOQ-IT123 2 3 3 2 2 6" xfId="51440" xr:uid="{00000000-0005-0000-0000-000001C90000}"/>
    <cellStyle name="v_BOQ-IT123 2 3 3 2 3" xfId="51441" xr:uid="{00000000-0005-0000-0000-000002C90000}"/>
    <cellStyle name="v_BOQ-IT123 2 3 3 2 3 2" xfId="51442" xr:uid="{00000000-0005-0000-0000-000003C90000}"/>
    <cellStyle name="v_BOQ-IT123 2 3 3 2 3 3" xfId="51443" xr:uid="{00000000-0005-0000-0000-000004C90000}"/>
    <cellStyle name="v_BOQ-IT123 2 3 3 2 3 4" xfId="51444" xr:uid="{00000000-0005-0000-0000-000005C90000}"/>
    <cellStyle name="v_BOQ-IT123 2 3 3 2 3 5" xfId="51445" xr:uid="{00000000-0005-0000-0000-000006C90000}"/>
    <cellStyle name="v_BOQ-IT123 2 3 3 2 4" xfId="51446" xr:uid="{00000000-0005-0000-0000-000007C90000}"/>
    <cellStyle name="v_BOQ-IT123 2 3 3 2 5" xfId="51447" xr:uid="{00000000-0005-0000-0000-000008C90000}"/>
    <cellStyle name="v_BOQ-IT123 2 3 3 2 6" xfId="51448" xr:uid="{00000000-0005-0000-0000-000009C90000}"/>
    <cellStyle name="v_BOQ-IT123 2 3 3 2 7" xfId="51449" xr:uid="{00000000-0005-0000-0000-00000AC90000}"/>
    <cellStyle name="v_BOQ-IT123 2 3 3 2 8" xfId="51450" xr:uid="{00000000-0005-0000-0000-00000BC90000}"/>
    <cellStyle name="v_BOQ-IT123 2 3 3 3" xfId="51451" xr:uid="{00000000-0005-0000-0000-00000CC90000}"/>
    <cellStyle name="v_BOQ-IT123 2 3 3 3 2" xfId="51452" xr:uid="{00000000-0005-0000-0000-00000DC90000}"/>
    <cellStyle name="v_BOQ-IT123 2 3 3 3 2 2" xfId="51453" xr:uid="{00000000-0005-0000-0000-00000EC90000}"/>
    <cellStyle name="v_BOQ-IT123 2 3 3 3 2 3" xfId="51454" xr:uid="{00000000-0005-0000-0000-00000FC90000}"/>
    <cellStyle name="v_BOQ-IT123 2 3 3 3 2 4" xfId="51455" xr:uid="{00000000-0005-0000-0000-000010C90000}"/>
    <cellStyle name="v_BOQ-IT123 2 3 3 3 3" xfId="51456" xr:uid="{00000000-0005-0000-0000-000011C90000}"/>
    <cellStyle name="v_BOQ-IT123 2 3 3 3 4" xfId="51457" xr:uid="{00000000-0005-0000-0000-000012C90000}"/>
    <cellStyle name="v_BOQ-IT123 2 3 3 3 5" xfId="51458" xr:uid="{00000000-0005-0000-0000-000013C90000}"/>
    <cellStyle name="v_BOQ-IT123 2 3 3 3 6" xfId="51459" xr:uid="{00000000-0005-0000-0000-000014C90000}"/>
    <cellStyle name="v_BOQ-IT123 2 3 3 4" xfId="51460" xr:uid="{00000000-0005-0000-0000-000015C90000}"/>
    <cellStyle name="v_BOQ-IT123 2 3 3 4 2" xfId="51461" xr:uid="{00000000-0005-0000-0000-000016C90000}"/>
    <cellStyle name="v_BOQ-IT123 2 3 3 4 3" xfId="51462" xr:uid="{00000000-0005-0000-0000-000017C90000}"/>
    <cellStyle name="v_BOQ-IT123 2 3 3 5" xfId="51463" xr:uid="{00000000-0005-0000-0000-000018C90000}"/>
    <cellStyle name="v_BOQ-IT123 2 3 3 5 2" xfId="51464" xr:uid="{00000000-0005-0000-0000-000019C90000}"/>
    <cellStyle name="v_BOQ-IT123 2 3 3 6" xfId="51465" xr:uid="{00000000-0005-0000-0000-00001AC90000}"/>
    <cellStyle name="v_BOQ-IT123 2 3 3 7" xfId="51466" xr:uid="{00000000-0005-0000-0000-00001BC90000}"/>
    <cellStyle name="v_BOQ-IT123 2 3 3 8" xfId="51467" xr:uid="{00000000-0005-0000-0000-00001CC90000}"/>
    <cellStyle name="v_BOQ-IT123 2 3 3 9" xfId="51468" xr:uid="{00000000-0005-0000-0000-00001DC90000}"/>
    <cellStyle name="v_BOQ-IT123 2 3 4" xfId="51469" xr:uid="{00000000-0005-0000-0000-00001EC90000}"/>
    <cellStyle name="v_BOQ-IT123 2 3 4 2" xfId="51470" xr:uid="{00000000-0005-0000-0000-00001FC90000}"/>
    <cellStyle name="v_BOQ-IT123 2 3 4 2 2" xfId="51471" xr:uid="{00000000-0005-0000-0000-000020C90000}"/>
    <cellStyle name="v_BOQ-IT123 2 3 4 2 2 2" xfId="51472" xr:uid="{00000000-0005-0000-0000-000021C90000}"/>
    <cellStyle name="v_BOQ-IT123 2 3 4 2 3" xfId="51473" xr:uid="{00000000-0005-0000-0000-000022C90000}"/>
    <cellStyle name="v_BOQ-IT123 2 3 4 2 3 2" xfId="51474" xr:uid="{00000000-0005-0000-0000-000023C90000}"/>
    <cellStyle name="v_BOQ-IT123 2 3 4 2 3 3" xfId="51475" xr:uid="{00000000-0005-0000-0000-000024C90000}"/>
    <cellStyle name="v_BOQ-IT123 2 3 4 2 3 4" xfId="51476" xr:uid="{00000000-0005-0000-0000-000025C90000}"/>
    <cellStyle name="v_BOQ-IT123 2 3 4 2 4" xfId="51477" xr:uid="{00000000-0005-0000-0000-000026C90000}"/>
    <cellStyle name="v_BOQ-IT123 2 3 4 2 5" xfId="51478" xr:uid="{00000000-0005-0000-0000-000027C90000}"/>
    <cellStyle name="v_BOQ-IT123 2 3 4 2 6" xfId="51479" xr:uid="{00000000-0005-0000-0000-000028C90000}"/>
    <cellStyle name="v_BOQ-IT123 2 3 4 3" xfId="51480" xr:uid="{00000000-0005-0000-0000-000029C90000}"/>
    <cellStyle name="v_BOQ-IT123 2 3 4 3 2" xfId="51481" xr:uid="{00000000-0005-0000-0000-00002AC90000}"/>
    <cellStyle name="v_BOQ-IT123 2 3 4 3 2 2" xfId="51482" xr:uid="{00000000-0005-0000-0000-00002BC90000}"/>
    <cellStyle name="v_BOQ-IT123 2 3 4 3 3" xfId="51483" xr:uid="{00000000-0005-0000-0000-00002CC90000}"/>
    <cellStyle name="v_BOQ-IT123 2 3 4 3 3 2" xfId="51484" xr:uid="{00000000-0005-0000-0000-00002DC90000}"/>
    <cellStyle name="v_BOQ-IT123 2 3 4 3 3 3" xfId="51485" xr:uid="{00000000-0005-0000-0000-00002EC90000}"/>
    <cellStyle name="v_BOQ-IT123 2 3 4 3 3 4" xfId="51486" xr:uid="{00000000-0005-0000-0000-00002FC90000}"/>
    <cellStyle name="v_BOQ-IT123 2 3 4 3 4" xfId="51487" xr:uid="{00000000-0005-0000-0000-000030C90000}"/>
    <cellStyle name="v_BOQ-IT123 2 3 4 3 5" xfId="51488" xr:uid="{00000000-0005-0000-0000-000031C90000}"/>
    <cellStyle name="v_BOQ-IT123 2 3 4 3 6" xfId="51489" xr:uid="{00000000-0005-0000-0000-000032C90000}"/>
    <cellStyle name="v_BOQ-IT123 2 3 4 4" xfId="51490" xr:uid="{00000000-0005-0000-0000-000033C90000}"/>
    <cellStyle name="v_BOQ-IT123 2 3 4 4 2" xfId="51491" xr:uid="{00000000-0005-0000-0000-000034C90000}"/>
    <cellStyle name="v_BOQ-IT123 2 3 4 5" xfId="51492" xr:uid="{00000000-0005-0000-0000-000035C90000}"/>
    <cellStyle name="v_BOQ-IT123 2 3 4 5 2" xfId="51493" xr:uid="{00000000-0005-0000-0000-000036C90000}"/>
    <cellStyle name="v_BOQ-IT123 2 3 4 5 3" xfId="51494" xr:uid="{00000000-0005-0000-0000-000037C90000}"/>
    <cellStyle name="v_BOQ-IT123 2 3 4 5 4" xfId="51495" xr:uid="{00000000-0005-0000-0000-000038C90000}"/>
    <cellStyle name="v_BOQ-IT123 2 3 4 6" xfId="51496" xr:uid="{00000000-0005-0000-0000-000039C90000}"/>
    <cellStyle name="v_BOQ-IT123 2 3 4 7" xfId="51497" xr:uid="{00000000-0005-0000-0000-00003AC90000}"/>
    <cellStyle name="v_BOQ-IT123 2 3 4 8" xfId="51498" xr:uid="{00000000-0005-0000-0000-00003BC90000}"/>
    <cellStyle name="v_BOQ-IT123 2 3 5" xfId="51499" xr:uid="{00000000-0005-0000-0000-00003CC90000}"/>
    <cellStyle name="v_BOQ-IT123 2 3 5 2" xfId="51500" xr:uid="{00000000-0005-0000-0000-00003DC90000}"/>
    <cellStyle name="v_BOQ-IT123 2 3 5 2 2" xfId="51501" xr:uid="{00000000-0005-0000-0000-00003EC90000}"/>
    <cellStyle name="v_BOQ-IT123 2 3 5 2 2 2" xfId="51502" xr:uid="{00000000-0005-0000-0000-00003FC90000}"/>
    <cellStyle name="v_BOQ-IT123 2 3 5 2 2 3" xfId="51503" xr:uid="{00000000-0005-0000-0000-000040C90000}"/>
    <cellStyle name="v_BOQ-IT123 2 3 5 2 2 4" xfId="51504" xr:uid="{00000000-0005-0000-0000-000041C90000}"/>
    <cellStyle name="v_BOQ-IT123 2 3 5 2 3" xfId="51505" xr:uid="{00000000-0005-0000-0000-000042C90000}"/>
    <cellStyle name="v_BOQ-IT123 2 3 5 2 4" xfId="51506" xr:uid="{00000000-0005-0000-0000-000043C90000}"/>
    <cellStyle name="v_BOQ-IT123 2 3 5 2 5" xfId="51507" xr:uid="{00000000-0005-0000-0000-000044C90000}"/>
    <cellStyle name="v_BOQ-IT123 2 3 5 2 6" xfId="51508" xr:uid="{00000000-0005-0000-0000-000045C90000}"/>
    <cellStyle name="v_BOQ-IT123 2 3 5 3" xfId="51509" xr:uid="{00000000-0005-0000-0000-000046C90000}"/>
    <cellStyle name="v_BOQ-IT123 2 3 5 3 2" xfId="51510" xr:uid="{00000000-0005-0000-0000-000047C90000}"/>
    <cellStyle name="v_BOQ-IT123 2 3 5 3 2 2" xfId="51511" xr:uid="{00000000-0005-0000-0000-000048C90000}"/>
    <cellStyle name="v_BOQ-IT123 2 3 5 3 2 3" xfId="51512" xr:uid="{00000000-0005-0000-0000-000049C90000}"/>
    <cellStyle name="v_BOQ-IT123 2 3 5 3 2 4" xfId="51513" xr:uid="{00000000-0005-0000-0000-00004AC90000}"/>
    <cellStyle name="v_BOQ-IT123 2 3 5 3 3" xfId="51514" xr:uid="{00000000-0005-0000-0000-00004BC90000}"/>
    <cellStyle name="v_BOQ-IT123 2 3 5 3 4" xfId="51515" xr:uid="{00000000-0005-0000-0000-00004CC90000}"/>
    <cellStyle name="v_BOQ-IT123 2 3 5 3 5" xfId="51516" xr:uid="{00000000-0005-0000-0000-00004DC90000}"/>
    <cellStyle name="v_BOQ-IT123 2 3 5 3 6" xfId="51517" xr:uid="{00000000-0005-0000-0000-00004EC90000}"/>
    <cellStyle name="v_BOQ-IT123 2 3 5 4" xfId="51518" xr:uid="{00000000-0005-0000-0000-00004FC90000}"/>
    <cellStyle name="v_BOQ-IT123 2 3 5 4 2" xfId="51519" xr:uid="{00000000-0005-0000-0000-000050C90000}"/>
    <cellStyle name="v_BOQ-IT123 2 3 5 5" xfId="51520" xr:uid="{00000000-0005-0000-0000-000051C90000}"/>
    <cellStyle name="v_BOQ-IT123 2 3 5 5 2" xfId="51521" xr:uid="{00000000-0005-0000-0000-000052C90000}"/>
    <cellStyle name="v_BOQ-IT123 2 3 5 5 3" xfId="51522" xr:uid="{00000000-0005-0000-0000-000053C90000}"/>
    <cellStyle name="v_BOQ-IT123 2 3 5 5 4" xfId="51523" xr:uid="{00000000-0005-0000-0000-000054C90000}"/>
    <cellStyle name="v_BOQ-IT123 2 3 5 6" xfId="51524" xr:uid="{00000000-0005-0000-0000-000055C90000}"/>
    <cellStyle name="v_BOQ-IT123 2 3 5 7" xfId="51525" xr:uid="{00000000-0005-0000-0000-000056C90000}"/>
    <cellStyle name="v_BOQ-IT123 2 3 5 8" xfId="51526" xr:uid="{00000000-0005-0000-0000-000057C90000}"/>
    <cellStyle name="v_BOQ-IT123 2 3 6" xfId="51527" xr:uid="{00000000-0005-0000-0000-000058C90000}"/>
    <cellStyle name="v_BOQ-IT123 2 3 6 2" xfId="51528" xr:uid="{00000000-0005-0000-0000-000059C90000}"/>
    <cellStyle name="v_BOQ-IT123 2 3 6 2 2" xfId="51529" xr:uid="{00000000-0005-0000-0000-00005AC90000}"/>
    <cellStyle name="v_BOQ-IT123 2 3 6 2 2 2" xfId="51530" xr:uid="{00000000-0005-0000-0000-00005BC90000}"/>
    <cellStyle name="v_BOQ-IT123 2 3 6 2 2 3" xfId="51531" xr:uid="{00000000-0005-0000-0000-00005CC90000}"/>
    <cellStyle name="v_BOQ-IT123 2 3 6 2 2 4" xfId="51532" xr:uid="{00000000-0005-0000-0000-00005DC90000}"/>
    <cellStyle name="v_BOQ-IT123 2 3 6 2 3" xfId="51533" xr:uid="{00000000-0005-0000-0000-00005EC90000}"/>
    <cellStyle name="v_BOQ-IT123 2 3 6 2 4" xfId="51534" xr:uid="{00000000-0005-0000-0000-00005FC90000}"/>
    <cellStyle name="v_BOQ-IT123 2 3 6 2 5" xfId="51535" xr:uid="{00000000-0005-0000-0000-000060C90000}"/>
    <cellStyle name="v_BOQ-IT123 2 3 6 2 6" xfId="51536" xr:uid="{00000000-0005-0000-0000-000061C90000}"/>
    <cellStyle name="v_BOQ-IT123 2 3 6 3" xfId="51537" xr:uid="{00000000-0005-0000-0000-000062C90000}"/>
    <cellStyle name="v_BOQ-IT123 2 3 6 3 2" xfId="51538" xr:uid="{00000000-0005-0000-0000-000063C90000}"/>
    <cellStyle name="v_BOQ-IT123 2 3 6 3 2 2" xfId="51539" xr:uid="{00000000-0005-0000-0000-000064C90000}"/>
    <cellStyle name="v_BOQ-IT123 2 3 6 3 2 3" xfId="51540" xr:uid="{00000000-0005-0000-0000-000065C90000}"/>
    <cellStyle name="v_BOQ-IT123 2 3 6 3 2 4" xfId="51541" xr:uid="{00000000-0005-0000-0000-000066C90000}"/>
    <cellStyle name="v_BOQ-IT123 2 3 6 3 3" xfId="51542" xr:uid="{00000000-0005-0000-0000-000067C90000}"/>
    <cellStyle name="v_BOQ-IT123 2 3 6 3 4" xfId="51543" xr:uid="{00000000-0005-0000-0000-000068C90000}"/>
    <cellStyle name="v_BOQ-IT123 2 3 6 3 5" xfId="51544" xr:uid="{00000000-0005-0000-0000-000069C90000}"/>
    <cellStyle name="v_BOQ-IT123 2 3 6 3 6" xfId="51545" xr:uid="{00000000-0005-0000-0000-00006AC90000}"/>
    <cellStyle name="v_BOQ-IT123 2 3 6 4" xfId="51546" xr:uid="{00000000-0005-0000-0000-00006BC90000}"/>
    <cellStyle name="v_BOQ-IT123 2 3 6 4 2" xfId="51547" xr:uid="{00000000-0005-0000-0000-00006CC90000}"/>
    <cellStyle name="v_BOQ-IT123 2 3 6 5" xfId="51548" xr:uid="{00000000-0005-0000-0000-00006DC90000}"/>
    <cellStyle name="v_BOQ-IT123 2 3 6 5 2" xfId="51549" xr:uid="{00000000-0005-0000-0000-00006EC90000}"/>
    <cellStyle name="v_BOQ-IT123 2 3 6 5 3" xfId="51550" xr:uid="{00000000-0005-0000-0000-00006FC90000}"/>
    <cellStyle name="v_BOQ-IT123 2 3 6 5 4" xfId="51551" xr:uid="{00000000-0005-0000-0000-000070C90000}"/>
    <cellStyle name="v_BOQ-IT123 2 3 6 6" xfId="51552" xr:uid="{00000000-0005-0000-0000-000071C90000}"/>
    <cellStyle name="v_BOQ-IT123 2 3 6 7" xfId="51553" xr:uid="{00000000-0005-0000-0000-000072C90000}"/>
    <cellStyle name="v_BOQ-IT123 2 3 6 8" xfId="51554" xr:uid="{00000000-0005-0000-0000-000073C90000}"/>
    <cellStyle name="v_BOQ-IT123 2 3 7" xfId="51555" xr:uid="{00000000-0005-0000-0000-000074C90000}"/>
    <cellStyle name="v_BOQ-IT123 2 3 7 2" xfId="51556" xr:uid="{00000000-0005-0000-0000-000075C90000}"/>
    <cellStyle name="v_BOQ-IT123 2 3 7 2 2" xfId="51557" xr:uid="{00000000-0005-0000-0000-000076C90000}"/>
    <cellStyle name="v_BOQ-IT123 2 3 7 2 2 2" xfId="51558" xr:uid="{00000000-0005-0000-0000-000077C90000}"/>
    <cellStyle name="v_BOQ-IT123 2 3 7 2 2 3" xfId="51559" xr:uid="{00000000-0005-0000-0000-000078C90000}"/>
    <cellStyle name="v_BOQ-IT123 2 3 7 2 2 4" xfId="51560" xr:uid="{00000000-0005-0000-0000-000079C90000}"/>
    <cellStyle name="v_BOQ-IT123 2 3 7 2 3" xfId="51561" xr:uid="{00000000-0005-0000-0000-00007AC90000}"/>
    <cellStyle name="v_BOQ-IT123 2 3 7 2 4" xfId="51562" xr:uid="{00000000-0005-0000-0000-00007BC90000}"/>
    <cellStyle name="v_BOQ-IT123 2 3 7 2 5" xfId="51563" xr:uid="{00000000-0005-0000-0000-00007CC90000}"/>
    <cellStyle name="v_BOQ-IT123 2 3 7 2 6" xfId="51564" xr:uid="{00000000-0005-0000-0000-00007DC90000}"/>
    <cellStyle name="v_BOQ-IT123 2 3 7 3" xfId="51565" xr:uid="{00000000-0005-0000-0000-00007EC90000}"/>
    <cellStyle name="v_BOQ-IT123 2 3 7 3 2" xfId="51566" xr:uid="{00000000-0005-0000-0000-00007FC90000}"/>
    <cellStyle name="v_BOQ-IT123 2 3 7 3 2 2" xfId="51567" xr:uid="{00000000-0005-0000-0000-000080C90000}"/>
    <cellStyle name="v_BOQ-IT123 2 3 7 3 2 3" xfId="51568" xr:uid="{00000000-0005-0000-0000-000081C90000}"/>
    <cellStyle name="v_BOQ-IT123 2 3 7 3 2 4" xfId="51569" xr:uid="{00000000-0005-0000-0000-000082C90000}"/>
    <cellStyle name="v_BOQ-IT123 2 3 7 3 3" xfId="51570" xr:uid="{00000000-0005-0000-0000-000083C90000}"/>
    <cellStyle name="v_BOQ-IT123 2 3 7 3 4" xfId="51571" xr:uid="{00000000-0005-0000-0000-000084C90000}"/>
    <cellStyle name="v_BOQ-IT123 2 3 7 3 5" xfId="51572" xr:uid="{00000000-0005-0000-0000-000085C90000}"/>
    <cellStyle name="v_BOQ-IT123 2 3 7 3 6" xfId="51573" xr:uid="{00000000-0005-0000-0000-000086C90000}"/>
    <cellStyle name="v_BOQ-IT123 2 3 7 4" xfId="51574" xr:uid="{00000000-0005-0000-0000-000087C90000}"/>
    <cellStyle name="v_BOQ-IT123 2 3 7 4 2" xfId="51575" xr:uid="{00000000-0005-0000-0000-000088C90000}"/>
    <cellStyle name="v_BOQ-IT123 2 3 7 5" xfId="51576" xr:uid="{00000000-0005-0000-0000-000089C90000}"/>
    <cellStyle name="v_BOQ-IT123 2 3 7 5 2" xfId="51577" xr:uid="{00000000-0005-0000-0000-00008AC90000}"/>
    <cellStyle name="v_BOQ-IT123 2 3 7 5 3" xfId="51578" xr:uid="{00000000-0005-0000-0000-00008BC90000}"/>
    <cellStyle name="v_BOQ-IT123 2 3 7 5 4" xfId="51579" xr:uid="{00000000-0005-0000-0000-00008CC90000}"/>
    <cellStyle name="v_BOQ-IT123 2 3 7 6" xfId="51580" xr:uid="{00000000-0005-0000-0000-00008DC90000}"/>
    <cellStyle name="v_BOQ-IT123 2 3 7 7" xfId="51581" xr:uid="{00000000-0005-0000-0000-00008EC90000}"/>
    <cellStyle name="v_BOQ-IT123 2 3 7 8" xfId="51582" xr:uid="{00000000-0005-0000-0000-00008FC90000}"/>
    <cellStyle name="v_BOQ-IT123 2 3 8" xfId="51583" xr:uid="{00000000-0005-0000-0000-000090C90000}"/>
    <cellStyle name="v_BOQ-IT123 2 3 8 2" xfId="51584" xr:uid="{00000000-0005-0000-0000-000091C90000}"/>
    <cellStyle name="v_BOQ-IT123 2 3 8 2 2" xfId="51585" xr:uid="{00000000-0005-0000-0000-000092C90000}"/>
    <cellStyle name="v_BOQ-IT123 2 3 8 2 2 2" xfId="51586" xr:uid="{00000000-0005-0000-0000-000093C90000}"/>
    <cellStyle name="v_BOQ-IT123 2 3 8 2 2 3" xfId="51587" xr:uid="{00000000-0005-0000-0000-000094C90000}"/>
    <cellStyle name="v_BOQ-IT123 2 3 8 2 2 4" xfId="51588" xr:uid="{00000000-0005-0000-0000-000095C90000}"/>
    <cellStyle name="v_BOQ-IT123 2 3 8 2 3" xfId="51589" xr:uid="{00000000-0005-0000-0000-000096C90000}"/>
    <cellStyle name="v_BOQ-IT123 2 3 8 2 4" xfId="51590" xr:uid="{00000000-0005-0000-0000-000097C90000}"/>
    <cellStyle name="v_BOQ-IT123 2 3 8 2 5" xfId="51591" xr:uid="{00000000-0005-0000-0000-000098C90000}"/>
    <cellStyle name="v_BOQ-IT123 2 3 8 2 6" xfId="51592" xr:uid="{00000000-0005-0000-0000-000099C90000}"/>
    <cellStyle name="v_BOQ-IT123 2 3 8 3" xfId="51593" xr:uid="{00000000-0005-0000-0000-00009AC90000}"/>
    <cellStyle name="v_BOQ-IT123 2 3 8 3 2" xfId="51594" xr:uid="{00000000-0005-0000-0000-00009BC90000}"/>
    <cellStyle name="v_BOQ-IT123 2 3 8 3 2 2" xfId="51595" xr:uid="{00000000-0005-0000-0000-00009CC90000}"/>
    <cellStyle name="v_BOQ-IT123 2 3 8 3 2 3" xfId="51596" xr:uid="{00000000-0005-0000-0000-00009DC90000}"/>
    <cellStyle name="v_BOQ-IT123 2 3 8 3 2 4" xfId="51597" xr:uid="{00000000-0005-0000-0000-00009EC90000}"/>
    <cellStyle name="v_BOQ-IT123 2 3 8 3 3" xfId="51598" xr:uid="{00000000-0005-0000-0000-00009FC90000}"/>
    <cellStyle name="v_BOQ-IT123 2 3 8 3 4" xfId="51599" xr:uid="{00000000-0005-0000-0000-0000A0C90000}"/>
    <cellStyle name="v_BOQ-IT123 2 3 8 3 5" xfId="51600" xr:uid="{00000000-0005-0000-0000-0000A1C90000}"/>
    <cellStyle name="v_BOQ-IT123 2 3 8 3 6" xfId="51601" xr:uid="{00000000-0005-0000-0000-0000A2C90000}"/>
    <cellStyle name="v_BOQ-IT123 2 3 8 4" xfId="51602" xr:uid="{00000000-0005-0000-0000-0000A3C90000}"/>
    <cellStyle name="v_BOQ-IT123 2 3 8 4 2" xfId="51603" xr:uid="{00000000-0005-0000-0000-0000A4C90000}"/>
    <cellStyle name="v_BOQ-IT123 2 3 8 5" xfId="51604" xr:uid="{00000000-0005-0000-0000-0000A5C90000}"/>
    <cellStyle name="v_BOQ-IT123 2 3 8 5 2" xfId="51605" xr:uid="{00000000-0005-0000-0000-0000A6C90000}"/>
    <cellStyle name="v_BOQ-IT123 2 3 8 5 3" xfId="51606" xr:uid="{00000000-0005-0000-0000-0000A7C90000}"/>
    <cellStyle name="v_BOQ-IT123 2 3 8 5 4" xfId="51607" xr:uid="{00000000-0005-0000-0000-0000A8C90000}"/>
    <cellStyle name="v_BOQ-IT123 2 3 8 6" xfId="51608" xr:uid="{00000000-0005-0000-0000-0000A9C90000}"/>
    <cellStyle name="v_BOQ-IT123 2 3 8 7" xfId="51609" xr:uid="{00000000-0005-0000-0000-0000AAC90000}"/>
    <cellStyle name="v_BOQ-IT123 2 3 8 8" xfId="51610" xr:uid="{00000000-0005-0000-0000-0000ABC90000}"/>
    <cellStyle name="v_BOQ-IT123 2 3 9" xfId="51611" xr:uid="{00000000-0005-0000-0000-0000ACC90000}"/>
    <cellStyle name="v_BOQ-IT123 2 3 9 2" xfId="51612" xr:uid="{00000000-0005-0000-0000-0000ADC90000}"/>
    <cellStyle name="v_BOQ-IT123 2 3 9 3" xfId="51613" xr:uid="{00000000-0005-0000-0000-0000AEC90000}"/>
    <cellStyle name="v_BOQ-IT123 2 3 9 4" xfId="51614" xr:uid="{00000000-0005-0000-0000-0000AFC90000}"/>
    <cellStyle name="v_BOQ-IT123 2 3 9 5" xfId="51615" xr:uid="{00000000-0005-0000-0000-0000B0C90000}"/>
    <cellStyle name="v_BOQ-IT123 2 4" xfId="51616" xr:uid="{00000000-0005-0000-0000-0000B1C90000}"/>
    <cellStyle name="v_BOQ-IT123 2 4 10" xfId="51617" xr:uid="{00000000-0005-0000-0000-0000B2C90000}"/>
    <cellStyle name="v_BOQ-IT123 2 4 10 2" xfId="51618" xr:uid="{00000000-0005-0000-0000-0000B3C90000}"/>
    <cellStyle name="v_BOQ-IT123 2 4 10 2 2" xfId="51619" xr:uid="{00000000-0005-0000-0000-0000B4C90000}"/>
    <cellStyle name="v_BOQ-IT123 2 4 10 2 3" xfId="51620" xr:uid="{00000000-0005-0000-0000-0000B5C90000}"/>
    <cellStyle name="v_BOQ-IT123 2 4 10 2 4" xfId="51621" xr:uid="{00000000-0005-0000-0000-0000B6C90000}"/>
    <cellStyle name="v_BOQ-IT123 2 4 10 2 5" xfId="51622" xr:uid="{00000000-0005-0000-0000-0000B7C90000}"/>
    <cellStyle name="v_BOQ-IT123 2 4 10 2 6" xfId="51623" xr:uid="{00000000-0005-0000-0000-0000B8C90000}"/>
    <cellStyle name="v_BOQ-IT123 2 4 10 3" xfId="51624" xr:uid="{00000000-0005-0000-0000-0000B9C90000}"/>
    <cellStyle name="v_BOQ-IT123 2 4 10 3 2" xfId="51625" xr:uid="{00000000-0005-0000-0000-0000BAC90000}"/>
    <cellStyle name="v_BOQ-IT123 2 4 10 3 3" xfId="51626" xr:uid="{00000000-0005-0000-0000-0000BBC90000}"/>
    <cellStyle name="v_BOQ-IT123 2 4 10 3 4" xfId="51627" xr:uid="{00000000-0005-0000-0000-0000BCC90000}"/>
    <cellStyle name="v_BOQ-IT123 2 4 10 3 5" xfId="51628" xr:uid="{00000000-0005-0000-0000-0000BDC90000}"/>
    <cellStyle name="v_BOQ-IT123 2 4 10 3 6" xfId="51629" xr:uid="{00000000-0005-0000-0000-0000BEC90000}"/>
    <cellStyle name="v_BOQ-IT123 2 4 10 4" xfId="51630" xr:uid="{00000000-0005-0000-0000-0000BFC90000}"/>
    <cellStyle name="v_BOQ-IT123 2 4 10 4 2" xfId="51631" xr:uid="{00000000-0005-0000-0000-0000C0C90000}"/>
    <cellStyle name="v_BOQ-IT123 2 4 10 5" xfId="51632" xr:uid="{00000000-0005-0000-0000-0000C1C90000}"/>
    <cellStyle name="v_BOQ-IT123 2 4 10 6" xfId="51633" xr:uid="{00000000-0005-0000-0000-0000C2C90000}"/>
    <cellStyle name="v_BOQ-IT123 2 4 10 7" xfId="51634" xr:uid="{00000000-0005-0000-0000-0000C3C90000}"/>
    <cellStyle name="v_BOQ-IT123 2 4 10 8" xfId="51635" xr:uid="{00000000-0005-0000-0000-0000C4C90000}"/>
    <cellStyle name="v_BOQ-IT123 2 4 11" xfId="51636" xr:uid="{00000000-0005-0000-0000-0000C5C90000}"/>
    <cellStyle name="v_BOQ-IT123 2 4 11 2" xfId="51637" xr:uid="{00000000-0005-0000-0000-0000C6C90000}"/>
    <cellStyle name="v_BOQ-IT123 2 4 11 3" xfId="51638" xr:uid="{00000000-0005-0000-0000-0000C7C90000}"/>
    <cellStyle name="v_BOQ-IT123 2 4 11 4" xfId="51639" xr:uid="{00000000-0005-0000-0000-0000C8C90000}"/>
    <cellStyle name="v_BOQ-IT123 2 4 11 5" xfId="51640" xr:uid="{00000000-0005-0000-0000-0000C9C90000}"/>
    <cellStyle name="v_BOQ-IT123 2 4 11 6" xfId="51641" xr:uid="{00000000-0005-0000-0000-0000CAC90000}"/>
    <cellStyle name="v_BOQ-IT123 2 4 12" xfId="51642" xr:uid="{00000000-0005-0000-0000-0000CBC90000}"/>
    <cellStyle name="v_BOQ-IT123 2 4 12 2" xfId="51643" xr:uid="{00000000-0005-0000-0000-0000CCC90000}"/>
    <cellStyle name="v_BOQ-IT123 2 4 12 3" xfId="51644" xr:uid="{00000000-0005-0000-0000-0000CDC90000}"/>
    <cellStyle name="v_BOQ-IT123 2 4 12 4" xfId="51645" xr:uid="{00000000-0005-0000-0000-0000CEC90000}"/>
    <cellStyle name="v_BOQ-IT123 2 4 12 5" xfId="51646" xr:uid="{00000000-0005-0000-0000-0000CFC90000}"/>
    <cellStyle name="v_BOQ-IT123 2 4 12 6" xfId="51647" xr:uid="{00000000-0005-0000-0000-0000D0C90000}"/>
    <cellStyle name="v_BOQ-IT123 2 4 13" xfId="51648" xr:uid="{00000000-0005-0000-0000-0000D1C90000}"/>
    <cellStyle name="v_BOQ-IT123 2 4 14" xfId="51649" xr:uid="{00000000-0005-0000-0000-0000D2C90000}"/>
    <cellStyle name="v_BOQ-IT123 2 4 15" xfId="51650" xr:uid="{00000000-0005-0000-0000-0000D3C90000}"/>
    <cellStyle name="v_BOQ-IT123 2 4 16" xfId="51651" xr:uid="{00000000-0005-0000-0000-0000D4C90000}"/>
    <cellStyle name="v_BOQ-IT123 2 4 17" xfId="51652" xr:uid="{00000000-0005-0000-0000-0000D5C90000}"/>
    <cellStyle name="v_BOQ-IT123 2 4 18" xfId="51653" xr:uid="{00000000-0005-0000-0000-0000D6C90000}"/>
    <cellStyle name="v_BOQ-IT123 2 4 19" xfId="51654" xr:uid="{00000000-0005-0000-0000-0000D7C90000}"/>
    <cellStyle name="v_BOQ-IT123 2 4 2" xfId="51655" xr:uid="{00000000-0005-0000-0000-0000D8C90000}"/>
    <cellStyle name="v_BOQ-IT123 2 4 2 2" xfId="51656" xr:uid="{00000000-0005-0000-0000-0000D9C90000}"/>
    <cellStyle name="v_BOQ-IT123 2 4 2 2 2" xfId="51657" xr:uid="{00000000-0005-0000-0000-0000DAC90000}"/>
    <cellStyle name="v_BOQ-IT123 2 4 2 2 2 2" xfId="51658" xr:uid="{00000000-0005-0000-0000-0000DBC90000}"/>
    <cellStyle name="v_BOQ-IT123 2 4 2 2 2 2 2" xfId="51659" xr:uid="{00000000-0005-0000-0000-0000DCC90000}"/>
    <cellStyle name="v_BOQ-IT123 2 4 2 2 2 3" xfId="51660" xr:uid="{00000000-0005-0000-0000-0000DDC90000}"/>
    <cellStyle name="v_BOQ-IT123 2 4 2 2 2 3 2" xfId="51661" xr:uid="{00000000-0005-0000-0000-0000DEC90000}"/>
    <cellStyle name="v_BOQ-IT123 2 4 2 2 2 4" xfId="51662" xr:uid="{00000000-0005-0000-0000-0000DFC90000}"/>
    <cellStyle name="v_BOQ-IT123 2 4 2 2 2 4 2" xfId="51663" xr:uid="{00000000-0005-0000-0000-0000E0C90000}"/>
    <cellStyle name="v_BOQ-IT123 2 4 2 2 2 5" xfId="51664" xr:uid="{00000000-0005-0000-0000-0000E1C90000}"/>
    <cellStyle name="v_BOQ-IT123 2 4 2 2 2 6" xfId="51665" xr:uid="{00000000-0005-0000-0000-0000E2C90000}"/>
    <cellStyle name="v_BOQ-IT123 2 4 2 2 3" xfId="51666" xr:uid="{00000000-0005-0000-0000-0000E3C90000}"/>
    <cellStyle name="v_BOQ-IT123 2 4 2 2 3 2" xfId="51667" xr:uid="{00000000-0005-0000-0000-0000E4C90000}"/>
    <cellStyle name="v_BOQ-IT123 2 4 2 2 4" xfId="51668" xr:uid="{00000000-0005-0000-0000-0000E5C90000}"/>
    <cellStyle name="v_BOQ-IT123 2 4 2 2 4 2" xfId="51669" xr:uid="{00000000-0005-0000-0000-0000E6C90000}"/>
    <cellStyle name="v_BOQ-IT123 2 4 2 2 5" xfId="51670" xr:uid="{00000000-0005-0000-0000-0000E7C90000}"/>
    <cellStyle name="v_BOQ-IT123 2 4 2 2 6" xfId="51671" xr:uid="{00000000-0005-0000-0000-0000E8C90000}"/>
    <cellStyle name="v_BOQ-IT123 2 4 2 3" xfId="51672" xr:uid="{00000000-0005-0000-0000-0000E9C90000}"/>
    <cellStyle name="v_BOQ-IT123 2 4 2 3 2" xfId="51673" xr:uid="{00000000-0005-0000-0000-0000EAC90000}"/>
    <cellStyle name="v_BOQ-IT123 2 4 2 3 2 2" xfId="51674" xr:uid="{00000000-0005-0000-0000-0000EBC90000}"/>
    <cellStyle name="v_BOQ-IT123 2 4 2 3 3" xfId="51675" xr:uid="{00000000-0005-0000-0000-0000ECC90000}"/>
    <cellStyle name="v_BOQ-IT123 2 4 2 3 3 2" xfId="51676" xr:uid="{00000000-0005-0000-0000-0000EDC90000}"/>
    <cellStyle name="v_BOQ-IT123 2 4 2 3 4" xfId="51677" xr:uid="{00000000-0005-0000-0000-0000EEC90000}"/>
    <cellStyle name="v_BOQ-IT123 2 4 2 3 4 2" xfId="51678" xr:uid="{00000000-0005-0000-0000-0000EFC90000}"/>
    <cellStyle name="v_BOQ-IT123 2 4 2 3 5" xfId="51679" xr:uid="{00000000-0005-0000-0000-0000F0C90000}"/>
    <cellStyle name="v_BOQ-IT123 2 4 2 3 6" xfId="51680" xr:uid="{00000000-0005-0000-0000-0000F1C90000}"/>
    <cellStyle name="v_BOQ-IT123 2 4 2 4" xfId="51681" xr:uid="{00000000-0005-0000-0000-0000F2C90000}"/>
    <cellStyle name="v_BOQ-IT123 2 4 2 4 2" xfId="51682" xr:uid="{00000000-0005-0000-0000-0000F3C90000}"/>
    <cellStyle name="v_BOQ-IT123 2 4 2 5" xfId="51683" xr:uid="{00000000-0005-0000-0000-0000F4C90000}"/>
    <cellStyle name="v_BOQ-IT123 2 4 2 5 2" xfId="51684" xr:uid="{00000000-0005-0000-0000-0000F5C90000}"/>
    <cellStyle name="v_BOQ-IT123 2 4 2 6" xfId="51685" xr:uid="{00000000-0005-0000-0000-0000F6C90000}"/>
    <cellStyle name="v_BOQ-IT123 2 4 2 6 2" xfId="51686" xr:uid="{00000000-0005-0000-0000-0000F7C90000}"/>
    <cellStyle name="v_BOQ-IT123 2 4 2 6 3" xfId="51687" xr:uid="{00000000-0005-0000-0000-0000F8C90000}"/>
    <cellStyle name="v_BOQ-IT123 2 4 2 6 4" xfId="51688" xr:uid="{00000000-0005-0000-0000-0000F9C90000}"/>
    <cellStyle name="v_BOQ-IT123 2 4 2 7" xfId="51689" xr:uid="{00000000-0005-0000-0000-0000FAC90000}"/>
    <cellStyle name="v_BOQ-IT123 2 4 2 7 2" xfId="51690" xr:uid="{00000000-0005-0000-0000-0000FBC90000}"/>
    <cellStyle name="v_BOQ-IT123 2 4 2 8" xfId="51691" xr:uid="{00000000-0005-0000-0000-0000FCC90000}"/>
    <cellStyle name="v_BOQ-IT123 2 4 2 8 2" xfId="51692" xr:uid="{00000000-0005-0000-0000-0000FDC90000}"/>
    <cellStyle name="v_BOQ-IT123 2 4 2 9" xfId="51693" xr:uid="{00000000-0005-0000-0000-0000FEC90000}"/>
    <cellStyle name="v_BOQ-IT123 2 4 20" xfId="51694" xr:uid="{00000000-0005-0000-0000-0000FFC90000}"/>
    <cellStyle name="v_BOQ-IT123 2 4 3" xfId="51695" xr:uid="{00000000-0005-0000-0000-000000CA0000}"/>
    <cellStyle name="v_BOQ-IT123 2 4 3 2" xfId="51696" xr:uid="{00000000-0005-0000-0000-000001CA0000}"/>
    <cellStyle name="v_BOQ-IT123 2 4 3 2 2" xfId="51697" xr:uid="{00000000-0005-0000-0000-000002CA0000}"/>
    <cellStyle name="v_BOQ-IT123 2 4 3 2 2 2" xfId="51698" xr:uid="{00000000-0005-0000-0000-000003CA0000}"/>
    <cellStyle name="v_BOQ-IT123 2 4 3 2 3" xfId="51699" xr:uid="{00000000-0005-0000-0000-000004CA0000}"/>
    <cellStyle name="v_BOQ-IT123 2 4 3 2 3 2" xfId="51700" xr:uid="{00000000-0005-0000-0000-000005CA0000}"/>
    <cellStyle name="v_BOQ-IT123 2 4 3 2 4" xfId="51701" xr:uid="{00000000-0005-0000-0000-000006CA0000}"/>
    <cellStyle name="v_BOQ-IT123 2 4 3 2 4 2" xfId="51702" xr:uid="{00000000-0005-0000-0000-000007CA0000}"/>
    <cellStyle name="v_BOQ-IT123 2 4 3 2 5" xfId="51703" xr:uid="{00000000-0005-0000-0000-000008CA0000}"/>
    <cellStyle name="v_BOQ-IT123 2 4 3 2 6" xfId="51704" xr:uid="{00000000-0005-0000-0000-000009CA0000}"/>
    <cellStyle name="v_BOQ-IT123 2 4 3 3" xfId="51705" xr:uid="{00000000-0005-0000-0000-00000ACA0000}"/>
    <cellStyle name="v_BOQ-IT123 2 4 3 3 2" xfId="51706" xr:uid="{00000000-0005-0000-0000-00000BCA0000}"/>
    <cellStyle name="v_BOQ-IT123 2 4 3 3 2 2" xfId="51707" xr:uid="{00000000-0005-0000-0000-00000CCA0000}"/>
    <cellStyle name="v_BOQ-IT123 2 4 3 3 3" xfId="51708" xr:uid="{00000000-0005-0000-0000-00000DCA0000}"/>
    <cellStyle name="v_BOQ-IT123 2 4 3 3 4" xfId="51709" xr:uid="{00000000-0005-0000-0000-00000ECA0000}"/>
    <cellStyle name="v_BOQ-IT123 2 4 3 3 5" xfId="51710" xr:uid="{00000000-0005-0000-0000-00000FCA0000}"/>
    <cellStyle name="v_BOQ-IT123 2 4 3 3 6" xfId="51711" xr:uid="{00000000-0005-0000-0000-000010CA0000}"/>
    <cellStyle name="v_BOQ-IT123 2 4 3 4" xfId="51712" xr:uid="{00000000-0005-0000-0000-000011CA0000}"/>
    <cellStyle name="v_BOQ-IT123 2 4 3 4 2" xfId="51713" xr:uid="{00000000-0005-0000-0000-000012CA0000}"/>
    <cellStyle name="v_BOQ-IT123 2 4 3 5" xfId="51714" xr:uid="{00000000-0005-0000-0000-000013CA0000}"/>
    <cellStyle name="v_BOQ-IT123 2 4 3 6" xfId="51715" xr:uid="{00000000-0005-0000-0000-000014CA0000}"/>
    <cellStyle name="v_BOQ-IT123 2 4 3 7" xfId="51716" xr:uid="{00000000-0005-0000-0000-000015CA0000}"/>
    <cellStyle name="v_BOQ-IT123 2 4 3 8" xfId="51717" xr:uid="{00000000-0005-0000-0000-000016CA0000}"/>
    <cellStyle name="v_BOQ-IT123 2 4 4" xfId="51718" xr:uid="{00000000-0005-0000-0000-000017CA0000}"/>
    <cellStyle name="v_BOQ-IT123 2 4 4 2" xfId="51719" xr:uid="{00000000-0005-0000-0000-000018CA0000}"/>
    <cellStyle name="v_BOQ-IT123 2 4 4 2 2" xfId="51720" xr:uid="{00000000-0005-0000-0000-000019CA0000}"/>
    <cellStyle name="v_BOQ-IT123 2 4 4 2 2 2" xfId="51721" xr:uid="{00000000-0005-0000-0000-00001ACA0000}"/>
    <cellStyle name="v_BOQ-IT123 2 4 4 2 3" xfId="51722" xr:uid="{00000000-0005-0000-0000-00001BCA0000}"/>
    <cellStyle name="v_BOQ-IT123 2 4 4 2 4" xfId="51723" xr:uid="{00000000-0005-0000-0000-00001CCA0000}"/>
    <cellStyle name="v_BOQ-IT123 2 4 4 2 5" xfId="51724" xr:uid="{00000000-0005-0000-0000-00001DCA0000}"/>
    <cellStyle name="v_BOQ-IT123 2 4 4 2 6" xfId="51725" xr:uid="{00000000-0005-0000-0000-00001ECA0000}"/>
    <cellStyle name="v_BOQ-IT123 2 4 4 3" xfId="51726" xr:uid="{00000000-0005-0000-0000-00001FCA0000}"/>
    <cellStyle name="v_BOQ-IT123 2 4 4 3 2" xfId="51727" xr:uid="{00000000-0005-0000-0000-000020CA0000}"/>
    <cellStyle name="v_BOQ-IT123 2 4 4 3 2 2" xfId="51728" xr:uid="{00000000-0005-0000-0000-000021CA0000}"/>
    <cellStyle name="v_BOQ-IT123 2 4 4 3 3" xfId="51729" xr:uid="{00000000-0005-0000-0000-000022CA0000}"/>
    <cellStyle name="v_BOQ-IT123 2 4 4 3 4" xfId="51730" xr:uid="{00000000-0005-0000-0000-000023CA0000}"/>
    <cellStyle name="v_BOQ-IT123 2 4 4 3 5" xfId="51731" xr:uid="{00000000-0005-0000-0000-000024CA0000}"/>
    <cellStyle name="v_BOQ-IT123 2 4 4 3 6" xfId="51732" xr:uid="{00000000-0005-0000-0000-000025CA0000}"/>
    <cellStyle name="v_BOQ-IT123 2 4 4 4" xfId="51733" xr:uid="{00000000-0005-0000-0000-000026CA0000}"/>
    <cellStyle name="v_BOQ-IT123 2 4 4 4 2" xfId="51734" xr:uid="{00000000-0005-0000-0000-000027CA0000}"/>
    <cellStyle name="v_BOQ-IT123 2 4 4 5" xfId="51735" xr:uid="{00000000-0005-0000-0000-000028CA0000}"/>
    <cellStyle name="v_BOQ-IT123 2 4 4 6" xfId="51736" xr:uid="{00000000-0005-0000-0000-000029CA0000}"/>
    <cellStyle name="v_BOQ-IT123 2 4 4 7" xfId="51737" xr:uid="{00000000-0005-0000-0000-00002ACA0000}"/>
    <cellStyle name="v_BOQ-IT123 2 4 4 8" xfId="51738" xr:uid="{00000000-0005-0000-0000-00002BCA0000}"/>
    <cellStyle name="v_BOQ-IT123 2 4 5" xfId="51739" xr:uid="{00000000-0005-0000-0000-00002CCA0000}"/>
    <cellStyle name="v_BOQ-IT123 2 4 5 2" xfId="51740" xr:uid="{00000000-0005-0000-0000-00002DCA0000}"/>
    <cellStyle name="v_BOQ-IT123 2 4 5 2 2" xfId="51741" xr:uid="{00000000-0005-0000-0000-00002ECA0000}"/>
    <cellStyle name="v_BOQ-IT123 2 4 5 2 3" xfId="51742" xr:uid="{00000000-0005-0000-0000-00002FCA0000}"/>
    <cellStyle name="v_BOQ-IT123 2 4 5 2 4" xfId="51743" xr:uid="{00000000-0005-0000-0000-000030CA0000}"/>
    <cellStyle name="v_BOQ-IT123 2 4 5 2 5" xfId="51744" xr:uid="{00000000-0005-0000-0000-000031CA0000}"/>
    <cellStyle name="v_BOQ-IT123 2 4 5 2 6" xfId="51745" xr:uid="{00000000-0005-0000-0000-000032CA0000}"/>
    <cellStyle name="v_BOQ-IT123 2 4 5 3" xfId="51746" xr:uid="{00000000-0005-0000-0000-000033CA0000}"/>
    <cellStyle name="v_BOQ-IT123 2 4 5 3 2" xfId="51747" xr:uid="{00000000-0005-0000-0000-000034CA0000}"/>
    <cellStyle name="v_BOQ-IT123 2 4 5 3 3" xfId="51748" xr:uid="{00000000-0005-0000-0000-000035CA0000}"/>
    <cellStyle name="v_BOQ-IT123 2 4 5 3 4" xfId="51749" xr:uid="{00000000-0005-0000-0000-000036CA0000}"/>
    <cellStyle name="v_BOQ-IT123 2 4 5 3 5" xfId="51750" xr:uid="{00000000-0005-0000-0000-000037CA0000}"/>
    <cellStyle name="v_BOQ-IT123 2 4 5 3 6" xfId="51751" xr:uid="{00000000-0005-0000-0000-000038CA0000}"/>
    <cellStyle name="v_BOQ-IT123 2 4 5 4" xfId="51752" xr:uid="{00000000-0005-0000-0000-000039CA0000}"/>
    <cellStyle name="v_BOQ-IT123 2 4 5 4 2" xfId="51753" xr:uid="{00000000-0005-0000-0000-00003ACA0000}"/>
    <cellStyle name="v_BOQ-IT123 2 4 5 5" xfId="51754" xr:uid="{00000000-0005-0000-0000-00003BCA0000}"/>
    <cellStyle name="v_BOQ-IT123 2 4 5 6" xfId="51755" xr:uid="{00000000-0005-0000-0000-00003CCA0000}"/>
    <cellStyle name="v_BOQ-IT123 2 4 5 7" xfId="51756" xr:uid="{00000000-0005-0000-0000-00003DCA0000}"/>
    <cellStyle name="v_BOQ-IT123 2 4 5 8" xfId="51757" xr:uid="{00000000-0005-0000-0000-00003ECA0000}"/>
    <cellStyle name="v_BOQ-IT123 2 4 6" xfId="51758" xr:uid="{00000000-0005-0000-0000-00003FCA0000}"/>
    <cellStyle name="v_BOQ-IT123 2 4 6 2" xfId="51759" xr:uid="{00000000-0005-0000-0000-000040CA0000}"/>
    <cellStyle name="v_BOQ-IT123 2 4 6 2 2" xfId="51760" xr:uid="{00000000-0005-0000-0000-000041CA0000}"/>
    <cellStyle name="v_BOQ-IT123 2 4 6 2 3" xfId="51761" xr:uid="{00000000-0005-0000-0000-000042CA0000}"/>
    <cellStyle name="v_BOQ-IT123 2 4 6 2 4" xfId="51762" xr:uid="{00000000-0005-0000-0000-000043CA0000}"/>
    <cellStyle name="v_BOQ-IT123 2 4 6 2 5" xfId="51763" xr:uid="{00000000-0005-0000-0000-000044CA0000}"/>
    <cellStyle name="v_BOQ-IT123 2 4 6 2 6" xfId="51764" xr:uid="{00000000-0005-0000-0000-000045CA0000}"/>
    <cellStyle name="v_BOQ-IT123 2 4 6 3" xfId="51765" xr:uid="{00000000-0005-0000-0000-000046CA0000}"/>
    <cellStyle name="v_BOQ-IT123 2 4 6 3 2" xfId="51766" xr:uid="{00000000-0005-0000-0000-000047CA0000}"/>
    <cellStyle name="v_BOQ-IT123 2 4 6 3 3" xfId="51767" xr:uid="{00000000-0005-0000-0000-000048CA0000}"/>
    <cellStyle name="v_BOQ-IT123 2 4 6 3 4" xfId="51768" xr:uid="{00000000-0005-0000-0000-000049CA0000}"/>
    <cellStyle name="v_BOQ-IT123 2 4 6 3 5" xfId="51769" xr:uid="{00000000-0005-0000-0000-00004ACA0000}"/>
    <cellStyle name="v_BOQ-IT123 2 4 6 3 6" xfId="51770" xr:uid="{00000000-0005-0000-0000-00004BCA0000}"/>
    <cellStyle name="v_BOQ-IT123 2 4 6 4" xfId="51771" xr:uid="{00000000-0005-0000-0000-00004CCA0000}"/>
    <cellStyle name="v_BOQ-IT123 2 4 6 4 2" xfId="51772" xr:uid="{00000000-0005-0000-0000-00004DCA0000}"/>
    <cellStyle name="v_BOQ-IT123 2 4 6 5" xfId="51773" xr:uid="{00000000-0005-0000-0000-00004ECA0000}"/>
    <cellStyle name="v_BOQ-IT123 2 4 6 6" xfId="51774" xr:uid="{00000000-0005-0000-0000-00004FCA0000}"/>
    <cellStyle name="v_BOQ-IT123 2 4 6 7" xfId="51775" xr:uid="{00000000-0005-0000-0000-000050CA0000}"/>
    <cellStyle name="v_BOQ-IT123 2 4 6 8" xfId="51776" xr:uid="{00000000-0005-0000-0000-000051CA0000}"/>
    <cellStyle name="v_BOQ-IT123 2 4 7" xfId="51777" xr:uid="{00000000-0005-0000-0000-000052CA0000}"/>
    <cellStyle name="v_BOQ-IT123 2 4 7 2" xfId="51778" xr:uid="{00000000-0005-0000-0000-000053CA0000}"/>
    <cellStyle name="v_BOQ-IT123 2 4 7 2 2" xfId="51779" xr:uid="{00000000-0005-0000-0000-000054CA0000}"/>
    <cellStyle name="v_BOQ-IT123 2 4 7 2 3" xfId="51780" xr:uid="{00000000-0005-0000-0000-000055CA0000}"/>
    <cellStyle name="v_BOQ-IT123 2 4 7 2 4" xfId="51781" xr:uid="{00000000-0005-0000-0000-000056CA0000}"/>
    <cellStyle name="v_BOQ-IT123 2 4 7 2 5" xfId="51782" xr:uid="{00000000-0005-0000-0000-000057CA0000}"/>
    <cellStyle name="v_BOQ-IT123 2 4 7 2 6" xfId="51783" xr:uid="{00000000-0005-0000-0000-000058CA0000}"/>
    <cellStyle name="v_BOQ-IT123 2 4 7 3" xfId="51784" xr:uid="{00000000-0005-0000-0000-000059CA0000}"/>
    <cellStyle name="v_BOQ-IT123 2 4 7 3 2" xfId="51785" xr:uid="{00000000-0005-0000-0000-00005ACA0000}"/>
    <cellStyle name="v_BOQ-IT123 2 4 7 3 3" xfId="51786" xr:uid="{00000000-0005-0000-0000-00005BCA0000}"/>
    <cellStyle name="v_BOQ-IT123 2 4 7 3 4" xfId="51787" xr:uid="{00000000-0005-0000-0000-00005CCA0000}"/>
    <cellStyle name="v_BOQ-IT123 2 4 7 3 5" xfId="51788" xr:uid="{00000000-0005-0000-0000-00005DCA0000}"/>
    <cellStyle name="v_BOQ-IT123 2 4 7 3 6" xfId="51789" xr:uid="{00000000-0005-0000-0000-00005ECA0000}"/>
    <cellStyle name="v_BOQ-IT123 2 4 7 4" xfId="51790" xr:uid="{00000000-0005-0000-0000-00005FCA0000}"/>
    <cellStyle name="v_BOQ-IT123 2 4 7 4 2" xfId="51791" xr:uid="{00000000-0005-0000-0000-000060CA0000}"/>
    <cellStyle name="v_BOQ-IT123 2 4 7 5" xfId="51792" xr:uid="{00000000-0005-0000-0000-000061CA0000}"/>
    <cellStyle name="v_BOQ-IT123 2 4 7 6" xfId="51793" xr:uid="{00000000-0005-0000-0000-000062CA0000}"/>
    <cellStyle name="v_BOQ-IT123 2 4 7 7" xfId="51794" xr:uid="{00000000-0005-0000-0000-000063CA0000}"/>
    <cellStyle name="v_BOQ-IT123 2 4 7 8" xfId="51795" xr:uid="{00000000-0005-0000-0000-000064CA0000}"/>
    <cellStyle name="v_BOQ-IT123 2 4 8" xfId="51796" xr:uid="{00000000-0005-0000-0000-000065CA0000}"/>
    <cellStyle name="v_BOQ-IT123 2 4 8 2" xfId="51797" xr:uid="{00000000-0005-0000-0000-000066CA0000}"/>
    <cellStyle name="v_BOQ-IT123 2 4 8 2 2" xfId="51798" xr:uid="{00000000-0005-0000-0000-000067CA0000}"/>
    <cellStyle name="v_BOQ-IT123 2 4 8 2 3" xfId="51799" xr:uid="{00000000-0005-0000-0000-000068CA0000}"/>
    <cellStyle name="v_BOQ-IT123 2 4 8 2 4" xfId="51800" xr:uid="{00000000-0005-0000-0000-000069CA0000}"/>
    <cellStyle name="v_BOQ-IT123 2 4 8 2 5" xfId="51801" xr:uid="{00000000-0005-0000-0000-00006ACA0000}"/>
    <cellStyle name="v_BOQ-IT123 2 4 8 2 6" xfId="51802" xr:uid="{00000000-0005-0000-0000-00006BCA0000}"/>
    <cellStyle name="v_BOQ-IT123 2 4 8 3" xfId="51803" xr:uid="{00000000-0005-0000-0000-00006CCA0000}"/>
    <cellStyle name="v_BOQ-IT123 2 4 8 3 2" xfId="51804" xr:uid="{00000000-0005-0000-0000-00006DCA0000}"/>
    <cellStyle name="v_BOQ-IT123 2 4 8 3 3" xfId="51805" xr:uid="{00000000-0005-0000-0000-00006ECA0000}"/>
    <cellStyle name="v_BOQ-IT123 2 4 8 3 4" xfId="51806" xr:uid="{00000000-0005-0000-0000-00006FCA0000}"/>
    <cellStyle name="v_BOQ-IT123 2 4 8 3 5" xfId="51807" xr:uid="{00000000-0005-0000-0000-000070CA0000}"/>
    <cellStyle name="v_BOQ-IT123 2 4 8 3 6" xfId="51808" xr:uid="{00000000-0005-0000-0000-000071CA0000}"/>
    <cellStyle name="v_BOQ-IT123 2 4 8 4" xfId="51809" xr:uid="{00000000-0005-0000-0000-000072CA0000}"/>
    <cellStyle name="v_BOQ-IT123 2 4 8 4 2" xfId="51810" xr:uid="{00000000-0005-0000-0000-000073CA0000}"/>
    <cellStyle name="v_BOQ-IT123 2 4 8 5" xfId="51811" xr:uid="{00000000-0005-0000-0000-000074CA0000}"/>
    <cellStyle name="v_BOQ-IT123 2 4 8 6" xfId="51812" xr:uid="{00000000-0005-0000-0000-000075CA0000}"/>
    <cellStyle name="v_BOQ-IT123 2 4 8 7" xfId="51813" xr:uid="{00000000-0005-0000-0000-000076CA0000}"/>
    <cellStyle name="v_BOQ-IT123 2 4 8 8" xfId="51814" xr:uid="{00000000-0005-0000-0000-000077CA0000}"/>
    <cellStyle name="v_BOQ-IT123 2 4 9" xfId="51815" xr:uid="{00000000-0005-0000-0000-000078CA0000}"/>
    <cellStyle name="v_BOQ-IT123 2 4 9 2" xfId="51816" xr:uid="{00000000-0005-0000-0000-000079CA0000}"/>
    <cellStyle name="v_BOQ-IT123 2 4 9 2 2" xfId="51817" xr:uid="{00000000-0005-0000-0000-00007ACA0000}"/>
    <cellStyle name="v_BOQ-IT123 2 4 9 2 3" xfId="51818" xr:uid="{00000000-0005-0000-0000-00007BCA0000}"/>
    <cellStyle name="v_BOQ-IT123 2 4 9 2 4" xfId="51819" xr:uid="{00000000-0005-0000-0000-00007CCA0000}"/>
    <cellStyle name="v_BOQ-IT123 2 4 9 2 5" xfId="51820" xr:uid="{00000000-0005-0000-0000-00007DCA0000}"/>
    <cellStyle name="v_BOQ-IT123 2 4 9 2 6" xfId="51821" xr:uid="{00000000-0005-0000-0000-00007ECA0000}"/>
    <cellStyle name="v_BOQ-IT123 2 4 9 3" xfId="51822" xr:uid="{00000000-0005-0000-0000-00007FCA0000}"/>
    <cellStyle name="v_BOQ-IT123 2 4 9 3 2" xfId="51823" xr:uid="{00000000-0005-0000-0000-000080CA0000}"/>
    <cellStyle name="v_BOQ-IT123 2 4 9 3 3" xfId="51824" xr:uid="{00000000-0005-0000-0000-000081CA0000}"/>
    <cellStyle name="v_BOQ-IT123 2 4 9 3 4" xfId="51825" xr:uid="{00000000-0005-0000-0000-000082CA0000}"/>
    <cellStyle name="v_BOQ-IT123 2 4 9 3 5" xfId="51826" xr:uid="{00000000-0005-0000-0000-000083CA0000}"/>
    <cellStyle name="v_BOQ-IT123 2 4 9 3 6" xfId="51827" xr:uid="{00000000-0005-0000-0000-000084CA0000}"/>
    <cellStyle name="v_BOQ-IT123 2 4 9 4" xfId="51828" xr:uid="{00000000-0005-0000-0000-000085CA0000}"/>
    <cellStyle name="v_BOQ-IT123 2 4 9 4 2" xfId="51829" xr:uid="{00000000-0005-0000-0000-000086CA0000}"/>
    <cellStyle name="v_BOQ-IT123 2 4 9 5" xfId="51830" xr:uid="{00000000-0005-0000-0000-000087CA0000}"/>
    <cellStyle name="v_BOQ-IT123 2 4 9 6" xfId="51831" xr:uid="{00000000-0005-0000-0000-000088CA0000}"/>
    <cellStyle name="v_BOQ-IT123 2 4 9 7" xfId="51832" xr:uid="{00000000-0005-0000-0000-000089CA0000}"/>
    <cellStyle name="v_BOQ-IT123 2 4 9 8" xfId="51833" xr:uid="{00000000-0005-0000-0000-00008ACA0000}"/>
    <cellStyle name="v_BOQ-IT123 2 5" xfId="51834" xr:uid="{00000000-0005-0000-0000-00008BCA0000}"/>
    <cellStyle name="v_BOQ-IT123 2 5 10" xfId="51835" xr:uid="{00000000-0005-0000-0000-00008CCA0000}"/>
    <cellStyle name="v_BOQ-IT123 2 5 11" xfId="51836" xr:uid="{00000000-0005-0000-0000-00008DCA0000}"/>
    <cellStyle name="v_BOQ-IT123 2 5 12" xfId="51837" xr:uid="{00000000-0005-0000-0000-00008ECA0000}"/>
    <cellStyle name="v_BOQ-IT123 2 5 13" xfId="51838" xr:uid="{00000000-0005-0000-0000-00008FCA0000}"/>
    <cellStyle name="v_BOQ-IT123 2 5 14" xfId="51839" xr:uid="{00000000-0005-0000-0000-000090CA0000}"/>
    <cellStyle name="v_BOQ-IT123 2 5 2" xfId="51840" xr:uid="{00000000-0005-0000-0000-000091CA0000}"/>
    <cellStyle name="v_BOQ-IT123 2 5 2 10" xfId="51841" xr:uid="{00000000-0005-0000-0000-000092CA0000}"/>
    <cellStyle name="v_BOQ-IT123 2 5 2 2" xfId="51842" xr:uid="{00000000-0005-0000-0000-000093CA0000}"/>
    <cellStyle name="v_BOQ-IT123 2 5 2 2 2" xfId="51843" xr:uid="{00000000-0005-0000-0000-000094CA0000}"/>
    <cellStyle name="v_BOQ-IT123 2 5 2 2 2 2" xfId="51844" xr:uid="{00000000-0005-0000-0000-000095CA0000}"/>
    <cellStyle name="v_BOQ-IT123 2 5 2 2 2 2 2" xfId="51845" xr:uid="{00000000-0005-0000-0000-000096CA0000}"/>
    <cellStyle name="v_BOQ-IT123 2 5 2 2 2 2 3" xfId="51846" xr:uid="{00000000-0005-0000-0000-000097CA0000}"/>
    <cellStyle name="v_BOQ-IT123 2 5 2 2 2 2 4" xfId="51847" xr:uid="{00000000-0005-0000-0000-000098CA0000}"/>
    <cellStyle name="v_BOQ-IT123 2 5 2 2 2 2 5" xfId="51848" xr:uid="{00000000-0005-0000-0000-000099CA0000}"/>
    <cellStyle name="v_BOQ-IT123 2 5 2 2 2 3" xfId="51849" xr:uid="{00000000-0005-0000-0000-00009ACA0000}"/>
    <cellStyle name="v_BOQ-IT123 2 5 2 2 2 4" xfId="51850" xr:uid="{00000000-0005-0000-0000-00009BCA0000}"/>
    <cellStyle name="v_BOQ-IT123 2 5 2 2 2 5" xfId="51851" xr:uid="{00000000-0005-0000-0000-00009CCA0000}"/>
    <cellStyle name="v_BOQ-IT123 2 5 2 2 2 6" xfId="51852" xr:uid="{00000000-0005-0000-0000-00009DCA0000}"/>
    <cellStyle name="v_BOQ-IT123 2 5 2 2 3" xfId="51853" xr:uid="{00000000-0005-0000-0000-00009ECA0000}"/>
    <cellStyle name="v_BOQ-IT123 2 5 2 2 3 2" xfId="51854" xr:uid="{00000000-0005-0000-0000-00009FCA0000}"/>
    <cellStyle name="v_BOQ-IT123 2 5 2 2 3 3" xfId="51855" xr:uid="{00000000-0005-0000-0000-0000A0CA0000}"/>
    <cellStyle name="v_BOQ-IT123 2 5 2 2 3 4" xfId="51856" xr:uid="{00000000-0005-0000-0000-0000A1CA0000}"/>
    <cellStyle name="v_BOQ-IT123 2 5 2 2 3 5" xfId="51857" xr:uid="{00000000-0005-0000-0000-0000A2CA0000}"/>
    <cellStyle name="v_BOQ-IT123 2 5 2 2 4" xfId="51858" xr:uid="{00000000-0005-0000-0000-0000A3CA0000}"/>
    <cellStyle name="v_BOQ-IT123 2 5 2 2 4 2" xfId="51859" xr:uid="{00000000-0005-0000-0000-0000A4CA0000}"/>
    <cellStyle name="v_BOQ-IT123 2 5 2 2 5" xfId="51860" xr:uid="{00000000-0005-0000-0000-0000A5CA0000}"/>
    <cellStyle name="v_BOQ-IT123 2 5 2 2 5 2" xfId="51861" xr:uid="{00000000-0005-0000-0000-0000A6CA0000}"/>
    <cellStyle name="v_BOQ-IT123 2 5 2 2 6" xfId="51862" xr:uid="{00000000-0005-0000-0000-0000A7CA0000}"/>
    <cellStyle name="v_BOQ-IT123 2 5 2 2 7" xfId="51863" xr:uid="{00000000-0005-0000-0000-0000A8CA0000}"/>
    <cellStyle name="v_BOQ-IT123 2 5 2 2 8" xfId="51864" xr:uid="{00000000-0005-0000-0000-0000A9CA0000}"/>
    <cellStyle name="v_BOQ-IT123 2 5 2 3" xfId="51865" xr:uid="{00000000-0005-0000-0000-0000AACA0000}"/>
    <cellStyle name="v_BOQ-IT123 2 5 2 3 2" xfId="51866" xr:uid="{00000000-0005-0000-0000-0000ABCA0000}"/>
    <cellStyle name="v_BOQ-IT123 2 5 2 3 2 2" xfId="51867" xr:uid="{00000000-0005-0000-0000-0000ACCA0000}"/>
    <cellStyle name="v_BOQ-IT123 2 5 2 3 2 2 2" xfId="51868" xr:uid="{00000000-0005-0000-0000-0000ADCA0000}"/>
    <cellStyle name="v_BOQ-IT123 2 5 2 3 2 3" xfId="51869" xr:uid="{00000000-0005-0000-0000-0000AECA0000}"/>
    <cellStyle name="v_BOQ-IT123 2 5 2 3 3" xfId="51870" xr:uid="{00000000-0005-0000-0000-0000AFCA0000}"/>
    <cellStyle name="v_BOQ-IT123 2 5 2 3 3 2" xfId="51871" xr:uid="{00000000-0005-0000-0000-0000B0CA0000}"/>
    <cellStyle name="v_BOQ-IT123 2 5 2 3 4" xfId="51872" xr:uid="{00000000-0005-0000-0000-0000B1CA0000}"/>
    <cellStyle name="v_BOQ-IT123 2 5 2 3 4 2" xfId="51873" xr:uid="{00000000-0005-0000-0000-0000B2CA0000}"/>
    <cellStyle name="v_BOQ-IT123 2 5 2 3 5" xfId="51874" xr:uid="{00000000-0005-0000-0000-0000B3CA0000}"/>
    <cellStyle name="v_BOQ-IT123 2 5 2 3 5 2" xfId="51875" xr:uid="{00000000-0005-0000-0000-0000B4CA0000}"/>
    <cellStyle name="v_BOQ-IT123 2 5 2 3 6" xfId="51876" xr:uid="{00000000-0005-0000-0000-0000B5CA0000}"/>
    <cellStyle name="v_BOQ-IT123 2 5 2 4" xfId="51877" xr:uid="{00000000-0005-0000-0000-0000B6CA0000}"/>
    <cellStyle name="v_BOQ-IT123 2 5 2 4 2" xfId="51878" xr:uid="{00000000-0005-0000-0000-0000B7CA0000}"/>
    <cellStyle name="v_BOQ-IT123 2 5 2 4 2 2" xfId="51879" xr:uid="{00000000-0005-0000-0000-0000B8CA0000}"/>
    <cellStyle name="v_BOQ-IT123 2 5 2 4 3" xfId="51880" xr:uid="{00000000-0005-0000-0000-0000B9CA0000}"/>
    <cellStyle name="v_BOQ-IT123 2 5 2 4 3 2" xfId="51881" xr:uid="{00000000-0005-0000-0000-0000BACA0000}"/>
    <cellStyle name="v_BOQ-IT123 2 5 2 4 3 3" xfId="51882" xr:uid="{00000000-0005-0000-0000-0000BBCA0000}"/>
    <cellStyle name="v_BOQ-IT123 2 5 2 4 3 4" xfId="51883" xr:uid="{00000000-0005-0000-0000-0000BCCA0000}"/>
    <cellStyle name="v_BOQ-IT123 2 5 2 4 4" xfId="51884" xr:uid="{00000000-0005-0000-0000-0000BDCA0000}"/>
    <cellStyle name="v_BOQ-IT123 2 5 2 4 5" xfId="51885" xr:uid="{00000000-0005-0000-0000-0000BECA0000}"/>
    <cellStyle name="v_BOQ-IT123 2 5 2 5" xfId="51886" xr:uid="{00000000-0005-0000-0000-0000BFCA0000}"/>
    <cellStyle name="v_BOQ-IT123 2 5 2 5 2" xfId="51887" xr:uid="{00000000-0005-0000-0000-0000C0CA0000}"/>
    <cellStyle name="v_BOQ-IT123 2 5 2 6" xfId="51888" xr:uid="{00000000-0005-0000-0000-0000C1CA0000}"/>
    <cellStyle name="v_BOQ-IT123 2 5 2 7" xfId="51889" xr:uid="{00000000-0005-0000-0000-0000C2CA0000}"/>
    <cellStyle name="v_BOQ-IT123 2 5 2 8" xfId="51890" xr:uid="{00000000-0005-0000-0000-0000C3CA0000}"/>
    <cellStyle name="v_BOQ-IT123 2 5 2 9" xfId="51891" xr:uid="{00000000-0005-0000-0000-0000C4CA0000}"/>
    <cellStyle name="v_BOQ-IT123 2 5 3" xfId="51892" xr:uid="{00000000-0005-0000-0000-0000C5CA0000}"/>
    <cellStyle name="v_BOQ-IT123 2 5 3 10" xfId="51893" xr:uid="{00000000-0005-0000-0000-0000C6CA0000}"/>
    <cellStyle name="v_BOQ-IT123 2 5 3 2" xfId="51894" xr:uid="{00000000-0005-0000-0000-0000C7CA0000}"/>
    <cellStyle name="v_BOQ-IT123 2 5 3 2 2" xfId="51895" xr:uid="{00000000-0005-0000-0000-0000C8CA0000}"/>
    <cellStyle name="v_BOQ-IT123 2 5 3 2 2 2" xfId="51896" xr:uid="{00000000-0005-0000-0000-0000C9CA0000}"/>
    <cellStyle name="v_BOQ-IT123 2 5 3 2 2 3" xfId="51897" xr:uid="{00000000-0005-0000-0000-0000CACA0000}"/>
    <cellStyle name="v_BOQ-IT123 2 5 3 2 2 4" xfId="51898" xr:uid="{00000000-0005-0000-0000-0000CBCA0000}"/>
    <cellStyle name="v_BOQ-IT123 2 5 3 2 2 5" xfId="51899" xr:uid="{00000000-0005-0000-0000-0000CCCA0000}"/>
    <cellStyle name="v_BOQ-IT123 2 5 3 2 3" xfId="51900" xr:uid="{00000000-0005-0000-0000-0000CDCA0000}"/>
    <cellStyle name="v_BOQ-IT123 2 5 3 2 3 2" xfId="51901" xr:uid="{00000000-0005-0000-0000-0000CECA0000}"/>
    <cellStyle name="v_BOQ-IT123 2 5 3 2 3 3" xfId="51902" xr:uid="{00000000-0005-0000-0000-0000CFCA0000}"/>
    <cellStyle name="v_BOQ-IT123 2 5 3 2 3 4" xfId="51903" xr:uid="{00000000-0005-0000-0000-0000D0CA0000}"/>
    <cellStyle name="v_BOQ-IT123 2 5 3 2 3 5" xfId="51904" xr:uid="{00000000-0005-0000-0000-0000D1CA0000}"/>
    <cellStyle name="v_BOQ-IT123 2 5 3 2 4" xfId="51905" xr:uid="{00000000-0005-0000-0000-0000D2CA0000}"/>
    <cellStyle name="v_BOQ-IT123 2 5 3 2 4 2" xfId="51906" xr:uid="{00000000-0005-0000-0000-0000D3CA0000}"/>
    <cellStyle name="v_BOQ-IT123 2 5 3 2 5" xfId="51907" xr:uid="{00000000-0005-0000-0000-0000D4CA0000}"/>
    <cellStyle name="v_BOQ-IT123 2 5 3 2 5 2" xfId="51908" xr:uid="{00000000-0005-0000-0000-0000D5CA0000}"/>
    <cellStyle name="v_BOQ-IT123 2 5 3 2 5 3" xfId="51909" xr:uid="{00000000-0005-0000-0000-0000D6CA0000}"/>
    <cellStyle name="v_BOQ-IT123 2 5 3 2 5 4" xfId="51910" xr:uid="{00000000-0005-0000-0000-0000D7CA0000}"/>
    <cellStyle name="v_BOQ-IT123 2 5 3 2 6" xfId="51911" xr:uid="{00000000-0005-0000-0000-0000D8CA0000}"/>
    <cellStyle name="v_BOQ-IT123 2 5 3 2 7" xfId="51912" xr:uid="{00000000-0005-0000-0000-0000D9CA0000}"/>
    <cellStyle name="v_BOQ-IT123 2 5 3 3" xfId="51913" xr:uid="{00000000-0005-0000-0000-0000DACA0000}"/>
    <cellStyle name="v_BOQ-IT123 2 5 3 3 2" xfId="51914" xr:uid="{00000000-0005-0000-0000-0000DBCA0000}"/>
    <cellStyle name="v_BOQ-IT123 2 5 3 3 2 2" xfId="51915" xr:uid="{00000000-0005-0000-0000-0000DCCA0000}"/>
    <cellStyle name="v_BOQ-IT123 2 5 3 3 3" xfId="51916" xr:uid="{00000000-0005-0000-0000-0000DDCA0000}"/>
    <cellStyle name="v_BOQ-IT123 2 5 3 3 3 2" xfId="51917" xr:uid="{00000000-0005-0000-0000-0000DECA0000}"/>
    <cellStyle name="v_BOQ-IT123 2 5 3 3 3 3" xfId="51918" xr:uid="{00000000-0005-0000-0000-0000DFCA0000}"/>
    <cellStyle name="v_BOQ-IT123 2 5 3 3 3 4" xfId="51919" xr:uid="{00000000-0005-0000-0000-0000E0CA0000}"/>
    <cellStyle name="v_BOQ-IT123 2 5 3 3 4" xfId="51920" xr:uid="{00000000-0005-0000-0000-0000E1CA0000}"/>
    <cellStyle name="v_BOQ-IT123 2 5 3 3 5" xfId="51921" xr:uid="{00000000-0005-0000-0000-0000E2CA0000}"/>
    <cellStyle name="v_BOQ-IT123 2 5 3 4" xfId="51922" xr:uid="{00000000-0005-0000-0000-0000E3CA0000}"/>
    <cellStyle name="v_BOQ-IT123 2 5 3 4 2" xfId="51923" xr:uid="{00000000-0005-0000-0000-0000E4CA0000}"/>
    <cellStyle name="v_BOQ-IT123 2 5 3 4 3" xfId="51924" xr:uid="{00000000-0005-0000-0000-0000E5CA0000}"/>
    <cellStyle name="v_BOQ-IT123 2 5 3 4 4" xfId="51925" xr:uid="{00000000-0005-0000-0000-0000E6CA0000}"/>
    <cellStyle name="v_BOQ-IT123 2 5 3 4 5" xfId="51926" xr:uid="{00000000-0005-0000-0000-0000E7CA0000}"/>
    <cellStyle name="v_BOQ-IT123 2 5 3 5" xfId="51927" xr:uid="{00000000-0005-0000-0000-0000E8CA0000}"/>
    <cellStyle name="v_BOQ-IT123 2 5 3 5 2" xfId="51928" xr:uid="{00000000-0005-0000-0000-0000E9CA0000}"/>
    <cellStyle name="v_BOQ-IT123 2 5 3 6" xfId="51929" xr:uid="{00000000-0005-0000-0000-0000EACA0000}"/>
    <cellStyle name="v_BOQ-IT123 2 5 3 6 2" xfId="51930" xr:uid="{00000000-0005-0000-0000-0000EBCA0000}"/>
    <cellStyle name="v_BOQ-IT123 2 5 3 7" xfId="51931" xr:uid="{00000000-0005-0000-0000-0000ECCA0000}"/>
    <cellStyle name="v_BOQ-IT123 2 5 3 7 2" xfId="51932" xr:uid="{00000000-0005-0000-0000-0000EDCA0000}"/>
    <cellStyle name="v_BOQ-IT123 2 5 3 7 3" xfId="51933" xr:uid="{00000000-0005-0000-0000-0000EECA0000}"/>
    <cellStyle name="v_BOQ-IT123 2 5 3 7 4" xfId="51934" xr:uid="{00000000-0005-0000-0000-0000EFCA0000}"/>
    <cellStyle name="v_BOQ-IT123 2 5 3 8" xfId="51935" xr:uid="{00000000-0005-0000-0000-0000F0CA0000}"/>
    <cellStyle name="v_BOQ-IT123 2 5 3 8 2" xfId="51936" xr:uid="{00000000-0005-0000-0000-0000F1CA0000}"/>
    <cellStyle name="v_BOQ-IT123 2 5 3 9" xfId="51937" xr:uid="{00000000-0005-0000-0000-0000F2CA0000}"/>
    <cellStyle name="v_BOQ-IT123 2 5 4" xfId="51938" xr:uid="{00000000-0005-0000-0000-0000F3CA0000}"/>
    <cellStyle name="v_BOQ-IT123 2 5 4 2" xfId="51939" xr:uid="{00000000-0005-0000-0000-0000F4CA0000}"/>
    <cellStyle name="v_BOQ-IT123 2 5 4 2 2" xfId="51940" xr:uid="{00000000-0005-0000-0000-0000F5CA0000}"/>
    <cellStyle name="v_BOQ-IT123 2 5 4 2 2 2" xfId="51941" xr:uid="{00000000-0005-0000-0000-0000F6CA0000}"/>
    <cellStyle name="v_BOQ-IT123 2 5 4 2 2 3" xfId="51942" xr:uid="{00000000-0005-0000-0000-0000F7CA0000}"/>
    <cellStyle name="v_BOQ-IT123 2 5 4 2 2 4" xfId="51943" xr:uid="{00000000-0005-0000-0000-0000F8CA0000}"/>
    <cellStyle name="v_BOQ-IT123 2 5 4 2 2 5" xfId="51944" xr:uid="{00000000-0005-0000-0000-0000F9CA0000}"/>
    <cellStyle name="v_BOQ-IT123 2 5 4 2 3" xfId="51945" xr:uid="{00000000-0005-0000-0000-0000FACA0000}"/>
    <cellStyle name="v_BOQ-IT123 2 5 4 2 3 2" xfId="51946" xr:uid="{00000000-0005-0000-0000-0000FBCA0000}"/>
    <cellStyle name="v_BOQ-IT123 2 5 4 2 4" xfId="51947" xr:uid="{00000000-0005-0000-0000-0000FCCA0000}"/>
    <cellStyle name="v_BOQ-IT123 2 5 4 2 4 2" xfId="51948" xr:uid="{00000000-0005-0000-0000-0000FDCA0000}"/>
    <cellStyle name="v_BOQ-IT123 2 5 4 2 4 3" xfId="51949" xr:uid="{00000000-0005-0000-0000-0000FECA0000}"/>
    <cellStyle name="v_BOQ-IT123 2 5 4 2 4 4" xfId="51950" xr:uid="{00000000-0005-0000-0000-0000FFCA0000}"/>
    <cellStyle name="v_BOQ-IT123 2 5 4 2 5" xfId="51951" xr:uid="{00000000-0005-0000-0000-000000CB0000}"/>
    <cellStyle name="v_BOQ-IT123 2 5 4 2 6" xfId="51952" xr:uid="{00000000-0005-0000-0000-000001CB0000}"/>
    <cellStyle name="v_BOQ-IT123 2 5 4 2 7" xfId="51953" xr:uid="{00000000-0005-0000-0000-000002CB0000}"/>
    <cellStyle name="v_BOQ-IT123 2 5 4 3" xfId="51954" xr:uid="{00000000-0005-0000-0000-000003CB0000}"/>
    <cellStyle name="v_BOQ-IT123 2 5 4 3 2" xfId="51955" xr:uid="{00000000-0005-0000-0000-000004CB0000}"/>
    <cellStyle name="v_BOQ-IT123 2 5 4 3 2 2" xfId="51956" xr:uid="{00000000-0005-0000-0000-000005CB0000}"/>
    <cellStyle name="v_BOQ-IT123 2 5 4 3 3" xfId="51957" xr:uid="{00000000-0005-0000-0000-000006CB0000}"/>
    <cellStyle name="v_BOQ-IT123 2 5 4 3 3 2" xfId="51958" xr:uid="{00000000-0005-0000-0000-000007CB0000}"/>
    <cellStyle name="v_BOQ-IT123 2 5 4 3 3 3" xfId="51959" xr:uid="{00000000-0005-0000-0000-000008CB0000}"/>
    <cellStyle name="v_BOQ-IT123 2 5 4 3 3 4" xfId="51960" xr:uid="{00000000-0005-0000-0000-000009CB0000}"/>
    <cellStyle name="v_BOQ-IT123 2 5 4 3 4" xfId="51961" xr:uid="{00000000-0005-0000-0000-00000ACB0000}"/>
    <cellStyle name="v_BOQ-IT123 2 5 4 3 5" xfId="51962" xr:uid="{00000000-0005-0000-0000-00000BCB0000}"/>
    <cellStyle name="v_BOQ-IT123 2 5 4 3 6" xfId="51963" xr:uid="{00000000-0005-0000-0000-00000CCB0000}"/>
    <cellStyle name="v_BOQ-IT123 2 5 4 4" xfId="51964" xr:uid="{00000000-0005-0000-0000-00000DCB0000}"/>
    <cellStyle name="v_BOQ-IT123 2 5 4 4 2" xfId="51965" xr:uid="{00000000-0005-0000-0000-00000ECB0000}"/>
    <cellStyle name="v_BOQ-IT123 2 5 4 4 3" xfId="51966" xr:uid="{00000000-0005-0000-0000-00000FCB0000}"/>
    <cellStyle name="v_BOQ-IT123 2 5 4 4 4" xfId="51967" xr:uid="{00000000-0005-0000-0000-000010CB0000}"/>
    <cellStyle name="v_BOQ-IT123 2 5 4 4 5" xfId="51968" xr:uid="{00000000-0005-0000-0000-000011CB0000}"/>
    <cellStyle name="v_BOQ-IT123 2 5 4 5" xfId="51969" xr:uid="{00000000-0005-0000-0000-000012CB0000}"/>
    <cellStyle name="v_BOQ-IT123 2 5 4 5 2" xfId="51970" xr:uid="{00000000-0005-0000-0000-000013CB0000}"/>
    <cellStyle name="v_BOQ-IT123 2 5 4 5 3" xfId="51971" xr:uid="{00000000-0005-0000-0000-000014CB0000}"/>
    <cellStyle name="v_BOQ-IT123 2 5 4 5 4" xfId="51972" xr:uid="{00000000-0005-0000-0000-000015CB0000}"/>
    <cellStyle name="v_BOQ-IT123 2 5 4 6" xfId="51973" xr:uid="{00000000-0005-0000-0000-000016CB0000}"/>
    <cellStyle name="v_BOQ-IT123 2 5 4 6 2" xfId="51974" xr:uid="{00000000-0005-0000-0000-000017CB0000}"/>
    <cellStyle name="v_BOQ-IT123 2 5 4 7" xfId="51975" xr:uid="{00000000-0005-0000-0000-000018CB0000}"/>
    <cellStyle name="v_BOQ-IT123 2 5 4 8" xfId="51976" xr:uid="{00000000-0005-0000-0000-000019CB0000}"/>
    <cellStyle name="v_BOQ-IT123 2 5 4 9" xfId="51977" xr:uid="{00000000-0005-0000-0000-00001ACB0000}"/>
    <cellStyle name="v_BOQ-IT123 2 5 5" xfId="51978" xr:uid="{00000000-0005-0000-0000-00001BCB0000}"/>
    <cellStyle name="v_BOQ-IT123 2 5 5 2" xfId="51979" xr:uid="{00000000-0005-0000-0000-00001CCB0000}"/>
    <cellStyle name="v_BOQ-IT123 2 5 5 2 2" xfId="51980" xr:uid="{00000000-0005-0000-0000-00001DCB0000}"/>
    <cellStyle name="v_BOQ-IT123 2 5 5 2 2 2" xfId="51981" xr:uid="{00000000-0005-0000-0000-00001ECB0000}"/>
    <cellStyle name="v_BOQ-IT123 2 5 5 2 2 3" xfId="51982" xr:uid="{00000000-0005-0000-0000-00001FCB0000}"/>
    <cellStyle name="v_BOQ-IT123 2 5 5 2 2 4" xfId="51983" xr:uid="{00000000-0005-0000-0000-000020CB0000}"/>
    <cellStyle name="v_BOQ-IT123 2 5 5 2 3" xfId="51984" xr:uid="{00000000-0005-0000-0000-000021CB0000}"/>
    <cellStyle name="v_BOQ-IT123 2 5 5 2 4" xfId="51985" xr:uid="{00000000-0005-0000-0000-000022CB0000}"/>
    <cellStyle name="v_BOQ-IT123 2 5 5 2 5" xfId="51986" xr:uid="{00000000-0005-0000-0000-000023CB0000}"/>
    <cellStyle name="v_BOQ-IT123 2 5 5 2 6" xfId="51987" xr:uid="{00000000-0005-0000-0000-000024CB0000}"/>
    <cellStyle name="v_BOQ-IT123 2 5 5 3" xfId="51988" xr:uid="{00000000-0005-0000-0000-000025CB0000}"/>
    <cellStyle name="v_BOQ-IT123 2 5 5 3 2" xfId="51989" xr:uid="{00000000-0005-0000-0000-000026CB0000}"/>
    <cellStyle name="v_BOQ-IT123 2 5 5 3 2 2" xfId="51990" xr:uid="{00000000-0005-0000-0000-000027CB0000}"/>
    <cellStyle name="v_BOQ-IT123 2 5 5 3 2 3" xfId="51991" xr:uid="{00000000-0005-0000-0000-000028CB0000}"/>
    <cellStyle name="v_BOQ-IT123 2 5 5 3 2 4" xfId="51992" xr:uid="{00000000-0005-0000-0000-000029CB0000}"/>
    <cellStyle name="v_BOQ-IT123 2 5 5 3 3" xfId="51993" xr:uid="{00000000-0005-0000-0000-00002ACB0000}"/>
    <cellStyle name="v_BOQ-IT123 2 5 5 3 4" xfId="51994" xr:uid="{00000000-0005-0000-0000-00002BCB0000}"/>
    <cellStyle name="v_BOQ-IT123 2 5 5 3 5" xfId="51995" xr:uid="{00000000-0005-0000-0000-00002CCB0000}"/>
    <cellStyle name="v_BOQ-IT123 2 5 5 3 6" xfId="51996" xr:uid="{00000000-0005-0000-0000-00002DCB0000}"/>
    <cellStyle name="v_BOQ-IT123 2 5 5 4" xfId="51997" xr:uid="{00000000-0005-0000-0000-00002ECB0000}"/>
    <cellStyle name="v_BOQ-IT123 2 5 5 4 2" xfId="51998" xr:uid="{00000000-0005-0000-0000-00002FCB0000}"/>
    <cellStyle name="v_BOQ-IT123 2 5 5 4 3" xfId="51999" xr:uid="{00000000-0005-0000-0000-000030CB0000}"/>
    <cellStyle name="v_BOQ-IT123 2 5 5 4 4" xfId="52000" xr:uid="{00000000-0005-0000-0000-000031CB0000}"/>
    <cellStyle name="v_BOQ-IT123 2 5 5 4 5" xfId="52001" xr:uid="{00000000-0005-0000-0000-000032CB0000}"/>
    <cellStyle name="v_BOQ-IT123 2 5 5 5" xfId="52002" xr:uid="{00000000-0005-0000-0000-000033CB0000}"/>
    <cellStyle name="v_BOQ-IT123 2 5 5 5 2" xfId="52003" xr:uid="{00000000-0005-0000-0000-000034CB0000}"/>
    <cellStyle name="v_BOQ-IT123 2 5 5 5 3" xfId="52004" xr:uid="{00000000-0005-0000-0000-000035CB0000}"/>
    <cellStyle name="v_BOQ-IT123 2 5 5 5 4" xfId="52005" xr:uid="{00000000-0005-0000-0000-000036CB0000}"/>
    <cellStyle name="v_BOQ-IT123 2 5 5 6" xfId="52006" xr:uid="{00000000-0005-0000-0000-000037CB0000}"/>
    <cellStyle name="v_BOQ-IT123 2 5 5 7" xfId="52007" xr:uid="{00000000-0005-0000-0000-000038CB0000}"/>
    <cellStyle name="v_BOQ-IT123 2 5 5 8" xfId="52008" xr:uid="{00000000-0005-0000-0000-000039CB0000}"/>
    <cellStyle name="v_BOQ-IT123 2 5 5 9" xfId="52009" xr:uid="{00000000-0005-0000-0000-00003ACB0000}"/>
    <cellStyle name="v_BOQ-IT123 2 5 6" xfId="52010" xr:uid="{00000000-0005-0000-0000-00003BCB0000}"/>
    <cellStyle name="v_BOQ-IT123 2 5 6 2" xfId="52011" xr:uid="{00000000-0005-0000-0000-00003CCB0000}"/>
    <cellStyle name="v_BOQ-IT123 2 5 6 2 2" xfId="52012" xr:uid="{00000000-0005-0000-0000-00003DCB0000}"/>
    <cellStyle name="v_BOQ-IT123 2 5 6 2 2 2" xfId="52013" xr:uid="{00000000-0005-0000-0000-00003ECB0000}"/>
    <cellStyle name="v_BOQ-IT123 2 5 6 2 2 3" xfId="52014" xr:uid="{00000000-0005-0000-0000-00003FCB0000}"/>
    <cellStyle name="v_BOQ-IT123 2 5 6 2 2 4" xfId="52015" xr:uid="{00000000-0005-0000-0000-000040CB0000}"/>
    <cellStyle name="v_BOQ-IT123 2 5 6 2 3" xfId="52016" xr:uid="{00000000-0005-0000-0000-000041CB0000}"/>
    <cellStyle name="v_BOQ-IT123 2 5 6 2 4" xfId="52017" xr:uid="{00000000-0005-0000-0000-000042CB0000}"/>
    <cellStyle name="v_BOQ-IT123 2 5 6 2 5" xfId="52018" xr:uid="{00000000-0005-0000-0000-000043CB0000}"/>
    <cellStyle name="v_BOQ-IT123 2 5 6 2 6" xfId="52019" xr:uid="{00000000-0005-0000-0000-000044CB0000}"/>
    <cellStyle name="v_BOQ-IT123 2 5 6 3" xfId="52020" xr:uid="{00000000-0005-0000-0000-000045CB0000}"/>
    <cellStyle name="v_BOQ-IT123 2 5 6 3 2" xfId="52021" xr:uid="{00000000-0005-0000-0000-000046CB0000}"/>
    <cellStyle name="v_BOQ-IT123 2 5 6 3 2 2" xfId="52022" xr:uid="{00000000-0005-0000-0000-000047CB0000}"/>
    <cellStyle name="v_BOQ-IT123 2 5 6 3 2 3" xfId="52023" xr:uid="{00000000-0005-0000-0000-000048CB0000}"/>
    <cellStyle name="v_BOQ-IT123 2 5 6 3 2 4" xfId="52024" xr:uid="{00000000-0005-0000-0000-000049CB0000}"/>
    <cellStyle name="v_BOQ-IT123 2 5 6 3 3" xfId="52025" xr:uid="{00000000-0005-0000-0000-00004ACB0000}"/>
    <cellStyle name="v_BOQ-IT123 2 5 6 3 4" xfId="52026" xr:uid="{00000000-0005-0000-0000-00004BCB0000}"/>
    <cellStyle name="v_BOQ-IT123 2 5 6 3 5" xfId="52027" xr:uid="{00000000-0005-0000-0000-00004CCB0000}"/>
    <cellStyle name="v_BOQ-IT123 2 5 6 3 6" xfId="52028" xr:uid="{00000000-0005-0000-0000-00004DCB0000}"/>
    <cellStyle name="v_BOQ-IT123 2 5 6 4" xfId="52029" xr:uid="{00000000-0005-0000-0000-00004ECB0000}"/>
    <cellStyle name="v_BOQ-IT123 2 5 6 4 2" xfId="52030" xr:uid="{00000000-0005-0000-0000-00004FCB0000}"/>
    <cellStyle name="v_BOQ-IT123 2 5 6 4 3" xfId="52031" xr:uid="{00000000-0005-0000-0000-000050CB0000}"/>
    <cellStyle name="v_BOQ-IT123 2 5 6 4 4" xfId="52032" xr:uid="{00000000-0005-0000-0000-000051CB0000}"/>
    <cellStyle name="v_BOQ-IT123 2 5 6 5" xfId="52033" xr:uid="{00000000-0005-0000-0000-000052CB0000}"/>
    <cellStyle name="v_BOQ-IT123 2 5 6 6" xfId="52034" xr:uid="{00000000-0005-0000-0000-000053CB0000}"/>
    <cellStyle name="v_BOQ-IT123 2 5 6 7" xfId="52035" xr:uid="{00000000-0005-0000-0000-000054CB0000}"/>
    <cellStyle name="v_BOQ-IT123 2 5 6 8" xfId="52036" xr:uid="{00000000-0005-0000-0000-000055CB0000}"/>
    <cellStyle name="v_BOQ-IT123 2 5 7" xfId="52037" xr:uid="{00000000-0005-0000-0000-000056CB0000}"/>
    <cellStyle name="v_BOQ-IT123 2 5 7 2" xfId="52038" xr:uid="{00000000-0005-0000-0000-000057CB0000}"/>
    <cellStyle name="v_BOQ-IT123 2 5 7 2 2" xfId="52039" xr:uid="{00000000-0005-0000-0000-000058CB0000}"/>
    <cellStyle name="v_BOQ-IT123 2 5 7 2 2 2" xfId="52040" xr:uid="{00000000-0005-0000-0000-000059CB0000}"/>
    <cellStyle name="v_BOQ-IT123 2 5 7 2 2 3" xfId="52041" xr:uid="{00000000-0005-0000-0000-00005ACB0000}"/>
    <cellStyle name="v_BOQ-IT123 2 5 7 2 2 4" xfId="52042" xr:uid="{00000000-0005-0000-0000-00005BCB0000}"/>
    <cellStyle name="v_BOQ-IT123 2 5 7 2 3" xfId="52043" xr:uid="{00000000-0005-0000-0000-00005CCB0000}"/>
    <cellStyle name="v_BOQ-IT123 2 5 7 2 4" xfId="52044" xr:uid="{00000000-0005-0000-0000-00005DCB0000}"/>
    <cellStyle name="v_BOQ-IT123 2 5 7 2 5" xfId="52045" xr:uid="{00000000-0005-0000-0000-00005ECB0000}"/>
    <cellStyle name="v_BOQ-IT123 2 5 7 2 6" xfId="52046" xr:uid="{00000000-0005-0000-0000-00005FCB0000}"/>
    <cellStyle name="v_BOQ-IT123 2 5 7 3" xfId="52047" xr:uid="{00000000-0005-0000-0000-000060CB0000}"/>
    <cellStyle name="v_BOQ-IT123 2 5 7 3 2" xfId="52048" xr:uid="{00000000-0005-0000-0000-000061CB0000}"/>
    <cellStyle name="v_BOQ-IT123 2 5 7 3 2 2" xfId="52049" xr:uid="{00000000-0005-0000-0000-000062CB0000}"/>
    <cellStyle name="v_BOQ-IT123 2 5 7 3 2 3" xfId="52050" xr:uid="{00000000-0005-0000-0000-000063CB0000}"/>
    <cellStyle name="v_BOQ-IT123 2 5 7 3 2 4" xfId="52051" xr:uid="{00000000-0005-0000-0000-000064CB0000}"/>
    <cellStyle name="v_BOQ-IT123 2 5 7 3 3" xfId="52052" xr:uid="{00000000-0005-0000-0000-000065CB0000}"/>
    <cellStyle name="v_BOQ-IT123 2 5 7 3 4" xfId="52053" xr:uid="{00000000-0005-0000-0000-000066CB0000}"/>
    <cellStyle name="v_BOQ-IT123 2 5 7 3 5" xfId="52054" xr:uid="{00000000-0005-0000-0000-000067CB0000}"/>
    <cellStyle name="v_BOQ-IT123 2 5 7 3 6" xfId="52055" xr:uid="{00000000-0005-0000-0000-000068CB0000}"/>
    <cellStyle name="v_BOQ-IT123 2 5 7 4" xfId="52056" xr:uid="{00000000-0005-0000-0000-000069CB0000}"/>
    <cellStyle name="v_BOQ-IT123 2 5 7 4 2" xfId="52057" xr:uid="{00000000-0005-0000-0000-00006ACB0000}"/>
    <cellStyle name="v_BOQ-IT123 2 5 7 4 3" xfId="52058" xr:uid="{00000000-0005-0000-0000-00006BCB0000}"/>
    <cellStyle name="v_BOQ-IT123 2 5 7 4 4" xfId="52059" xr:uid="{00000000-0005-0000-0000-00006CCB0000}"/>
    <cellStyle name="v_BOQ-IT123 2 5 7 5" xfId="52060" xr:uid="{00000000-0005-0000-0000-00006DCB0000}"/>
    <cellStyle name="v_BOQ-IT123 2 5 7 6" xfId="52061" xr:uid="{00000000-0005-0000-0000-00006ECB0000}"/>
    <cellStyle name="v_BOQ-IT123 2 5 7 7" xfId="52062" xr:uid="{00000000-0005-0000-0000-00006FCB0000}"/>
    <cellStyle name="v_BOQ-IT123 2 5 7 8" xfId="52063" xr:uid="{00000000-0005-0000-0000-000070CB0000}"/>
    <cellStyle name="v_BOQ-IT123 2 5 8" xfId="52064" xr:uid="{00000000-0005-0000-0000-000071CB0000}"/>
    <cellStyle name="v_BOQ-IT123 2 5 8 2" xfId="52065" xr:uid="{00000000-0005-0000-0000-000072CB0000}"/>
    <cellStyle name="v_BOQ-IT123 2 5 8 2 2" xfId="52066" xr:uid="{00000000-0005-0000-0000-000073CB0000}"/>
    <cellStyle name="v_BOQ-IT123 2 5 8 2 3" xfId="52067" xr:uid="{00000000-0005-0000-0000-000074CB0000}"/>
    <cellStyle name="v_BOQ-IT123 2 5 8 2 4" xfId="52068" xr:uid="{00000000-0005-0000-0000-000075CB0000}"/>
    <cellStyle name="v_BOQ-IT123 2 5 8 3" xfId="52069" xr:uid="{00000000-0005-0000-0000-000076CB0000}"/>
    <cellStyle name="v_BOQ-IT123 2 5 8 4" xfId="52070" xr:uid="{00000000-0005-0000-0000-000077CB0000}"/>
    <cellStyle name="v_BOQ-IT123 2 5 8 5" xfId="52071" xr:uid="{00000000-0005-0000-0000-000078CB0000}"/>
    <cellStyle name="v_BOQ-IT123 2 5 8 6" xfId="52072" xr:uid="{00000000-0005-0000-0000-000079CB0000}"/>
    <cellStyle name="v_BOQ-IT123 2 5 9" xfId="52073" xr:uid="{00000000-0005-0000-0000-00007ACB0000}"/>
    <cellStyle name="v_BOQ-IT123 2 5 9 2" xfId="52074" xr:uid="{00000000-0005-0000-0000-00007BCB0000}"/>
    <cellStyle name="v_BOQ-IT123 2 5 9 3" xfId="52075" xr:uid="{00000000-0005-0000-0000-00007CCB0000}"/>
    <cellStyle name="v_BOQ-IT123 2 5 9 4" xfId="52076" xr:uid="{00000000-0005-0000-0000-00007DCB0000}"/>
    <cellStyle name="v_BOQ-IT123 2 6" xfId="52077" xr:uid="{00000000-0005-0000-0000-00007ECB0000}"/>
    <cellStyle name="v_BOQ-IT123 2 6 2" xfId="52078" xr:uid="{00000000-0005-0000-0000-00007FCB0000}"/>
    <cellStyle name="v_BOQ-IT123 2 6 2 2" xfId="52079" xr:uid="{00000000-0005-0000-0000-000080CB0000}"/>
    <cellStyle name="v_BOQ-IT123 2 6 2 2 2" xfId="52080" xr:uid="{00000000-0005-0000-0000-000081CB0000}"/>
    <cellStyle name="v_BOQ-IT123 2 6 2 2 3" xfId="52081" xr:uid="{00000000-0005-0000-0000-000082CB0000}"/>
    <cellStyle name="v_BOQ-IT123 2 6 2 2 4" xfId="52082" xr:uid="{00000000-0005-0000-0000-000083CB0000}"/>
    <cellStyle name="v_BOQ-IT123 2 6 2 2 5" xfId="52083" xr:uid="{00000000-0005-0000-0000-000084CB0000}"/>
    <cellStyle name="v_BOQ-IT123 2 6 2 3" xfId="52084" xr:uid="{00000000-0005-0000-0000-000085CB0000}"/>
    <cellStyle name="v_BOQ-IT123 2 6 2 4" xfId="52085" xr:uid="{00000000-0005-0000-0000-000086CB0000}"/>
    <cellStyle name="v_BOQ-IT123 2 6 2 5" xfId="52086" xr:uid="{00000000-0005-0000-0000-000087CB0000}"/>
    <cellStyle name="v_BOQ-IT123 2 6 2 6" xfId="52087" xr:uid="{00000000-0005-0000-0000-000088CB0000}"/>
    <cellStyle name="v_BOQ-IT123 2 6 2 7" xfId="52088" xr:uid="{00000000-0005-0000-0000-000089CB0000}"/>
    <cellStyle name="v_BOQ-IT123 2 6 3" xfId="52089" xr:uid="{00000000-0005-0000-0000-00008ACB0000}"/>
    <cellStyle name="v_BOQ-IT123 2 6 3 2" xfId="52090" xr:uid="{00000000-0005-0000-0000-00008BCB0000}"/>
    <cellStyle name="v_BOQ-IT123 2 6 3 2 2" xfId="52091" xr:uid="{00000000-0005-0000-0000-00008CCB0000}"/>
    <cellStyle name="v_BOQ-IT123 2 6 3 3" xfId="52092" xr:uid="{00000000-0005-0000-0000-00008DCB0000}"/>
    <cellStyle name="v_BOQ-IT123 2 6 3 4" xfId="52093" xr:uid="{00000000-0005-0000-0000-00008ECB0000}"/>
    <cellStyle name="v_BOQ-IT123 2 6 3 5" xfId="52094" xr:uid="{00000000-0005-0000-0000-00008FCB0000}"/>
    <cellStyle name="v_BOQ-IT123 2 6 3 6" xfId="52095" xr:uid="{00000000-0005-0000-0000-000090CB0000}"/>
    <cellStyle name="v_BOQ-IT123 2 6 4" xfId="52096" xr:uid="{00000000-0005-0000-0000-000091CB0000}"/>
    <cellStyle name="v_BOQ-IT123 2 6 4 2" xfId="52097" xr:uid="{00000000-0005-0000-0000-000092CB0000}"/>
    <cellStyle name="v_BOQ-IT123 2 6 5" xfId="52098" xr:uid="{00000000-0005-0000-0000-000093CB0000}"/>
    <cellStyle name="v_BOQ-IT123 2 6 5 2" xfId="52099" xr:uid="{00000000-0005-0000-0000-000094CB0000}"/>
    <cellStyle name="v_BOQ-IT123 2 6 6" xfId="52100" xr:uid="{00000000-0005-0000-0000-000095CB0000}"/>
    <cellStyle name="v_BOQ-IT123 2 6 6 2" xfId="52101" xr:uid="{00000000-0005-0000-0000-000096CB0000}"/>
    <cellStyle name="v_BOQ-IT123 2 6 7" xfId="52102" xr:uid="{00000000-0005-0000-0000-000097CB0000}"/>
    <cellStyle name="v_BOQ-IT123 2 6 8" xfId="52103" xr:uid="{00000000-0005-0000-0000-000098CB0000}"/>
    <cellStyle name="v_BOQ-IT123 2 6 9" xfId="52104" xr:uid="{00000000-0005-0000-0000-000099CB0000}"/>
    <cellStyle name="v_BOQ-IT123 2 7" xfId="52105" xr:uid="{00000000-0005-0000-0000-00009ACB0000}"/>
    <cellStyle name="v_BOQ-IT123 2 7 2" xfId="52106" xr:uid="{00000000-0005-0000-0000-00009BCB0000}"/>
    <cellStyle name="v_BOQ-IT123 2 7 2 2" xfId="52107" xr:uid="{00000000-0005-0000-0000-00009CCB0000}"/>
    <cellStyle name="v_BOQ-IT123 2 7 2 2 2" xfId="52108" xr:uid="{00000000-0005-0000-0000-00009DCB0000}"/>
    <cellStyle name="v_BOQ-IT123 2 7 2 2 3" xfId="52109" xr:uid="{00000000-0005-0000-0000-00009ECB0000}"/>
    <cellStyle name="v_BOQ-IT123 2 7 2 2 4" xfId="52110" xr:uid="{00000000-0005-0000-0000-00009FCB0000}"/>
    <cellStyle name="v_BOQ-IT123 2 7 2 2 5" xfId="52111" xr:uid="{00000000-0005-0000-0000-0000A0CB0000}"/>
    <cellStyle name="v_BOQ-IT123 2 7 2 3" xfId="52112" xr:uid="{00000000-0005-0000-0000-0000A1CB0000}"/>
    <cellStyle name="v_BOQ-IT123 2 7 2 3 2" xfId="52113" xr:uid="{00000000-0005-0000-0000-0000A2CB0000}"/>
    <cellStyle name="v_BOQ-IT123 2 7 2 3 3" xfId="52114" xr:uid="{00000000-0005-0000-0000-0000A3CB0000}"/>
    <cellStyle name="v_BOQ-IT123 2 7 2 3 4" xfId="52115" xr:uid="{00000000-0005-0000-0000-0000A4CB0000}"/>
    <cellStyle name="v_BOQ-IT123 2 7 2 3 5" xfId="52116" xr:uid="{00000000-0005-0000-0000-0000A5CB0000}"/>
    <cellStyle name="v_BOQ-IT123 2 7 2 4" xfId="52117" xr:uid="{00000000-0005-0000-0000-0000A6CB0000}"/>
    <cellStyle name="v_BOQ-IT123 2 7 2 5" xfId="52118" xr:uid="{00000000-0005-0000-0000-0000A7CB0000}"/>
    <cellStyle name="v_BOQ-IT123 2 7 2 6" xfId="52119" xr:uid="{00000000-0005-0000-0000-0000A8CB0000}"/>
    <cellStyle name="v_BOQ-IT123 2 7 2 7" xfId="52120" xr:uid="{00000000-0005-0000-0000-0000A9CB0000}"/>
    <cellStyle name="v_BOQ-IT123 2 7 3" xfId="52121" xr:uid="{00000000-0005-0000-0000-0000AACB0000}"/>
    <cellStyle name="v_BOQ-IT123 2 7 3 2" xfId="52122" xr:uid="{00000000-0005-0000-0000-0000ABCB0000}"/>
    <cellStyle name="v_BOQ-IT123 2 7 4" xfId="52123" xr:uid="{00000000-0005-0000-0000-0000ACCB0000}"/>
    <cellStyle name="v_BOQ-IT123 2 7 4 2" xfId="52124" xr:uid="{00000000-0005-0000-0000-0000ADCB0000}"/>
    <cellStyle name="v_BOQ-IT123 2 7 5" xfId="52125" xr:uid="{00000000-0005-0000-0000-0000AECB0000}"/>
    <cellStyle name="v_BOQ-IT123 2 7 6" xfId="52126" xr:uid="{00000000-0005-0000-0000-0000AFCB0000}"/>
    <cellStyle name="v_BOQ-IT123 2 7 7" xfId="52127" xr:uid="{00000000-0005-0000-0000-0000B0CB0000}"/>
    <cellStyle name="v_BOQ-IT123 2 8" xfId="52128" xr:uid="{00000000-0005-0000-0000-0000B1CB0000}"/>
    <cellStyle name="v_BOQ-IT123 2 8 2" xfId="52129" xr:uid="{00000000-0005-0000-0000-0000B2CB0000}"/>
    <cellStyle name="v_BOQ-IT123 2 8 2 2" xfId="52130" xr:uid="{00000000-0005-0000-0000-0000B3CB0000}"/>
    <cellStyle name="v_BOQ-IT123 2 8 2 3" xfId="52131" xr:uid="{00000000-0005-0000-0000-0000B4CB0000}"/>
    <cellStyle name="v_BOQ-IT123 2 8 2 4" xfId="52132" xr:uid="{00000000-0005-0000-0000-0000B5CB0000}"/>
    <cellStyle name="v_BOQ-IT123 2 8 2 5" xfId="52133" xr:uid="{00000000-0005-0000-0000-0000B6CB0000}"/>
    <cellStyle name="v_BOQ-IT123 2 8 3" xfId="52134" xr:uid="{00000000-0005-0000-0000-0000B7CB0000}"/>
    <cellStyle name="v_BOQ-IT123 2 8 3 2" xfId="52135" xr:uid="{00000000-0005-0000-0000-0000B8CB0000}"/>
    <cellStyle name="v_BOQ-IT123 2 8 3 3" xfId="52136" xr:uid="{00000000-0005-0000-0000-0000B9CB0000}"/>
    <cellStyle name="v_BOQ-IT123 2 8 3 4" xfId="52137" xr:uid="{00000000-0005-0000-0000-0000BACB0000}"/>
    <cellStyle name="v_BOQ-IT123 2 8 3 5" xfId="52138" xr:uid="{00000000-0005-0000-0000-0000BBCB0000}"/>
    <cellStyle name="v_BOQ-IT123 2 8 4" xfId="52139" xr:uid="{00000000-0005-0000-0000-0000BCCB0000}"/>
    <cellStyle name="v_BOQ-IT123 2 8 5" xfId="52140" xr:uid="{00000000-0005-0000-0000-0000BDCB0000}"/>
    <cellStyle name="v_BOQ-IT123 2 8 6" xfId="52141" xr:uid="{00000000-0005-0000-0000-0000BECB0000}"/>
    <cellStyle name="v_BOQ-IT123 2 8 7" xfId="52142" xr:uid="{00000000-0005-0000-0000-0000BFCB0000}"/>
    <cellStyle name="v_BOQ-IT123 2 9" xfId="52143" xr:uid="{00000000-0005-0000-0000-0000C0CB0000}"/>
    <cellStyle name="v_BOQ-IT123 2 9 2" xfId="52144" xr:uid="{00000000-0005-0000-0000-0000C1CB0000}"/>
    <cellStyle name="v_BOQ-IT123 2 9 3" xfId="52145" xr:uid="{00000000-0005-0000-0000-0000C2CB0000}"/>
    <cellStyle name="v_BOQ-IT123 2 9 4" xfId="52146" xr:uid="{00000000-0005-0000-0000-0000C3CB0000}"/>
    <cellStyle name="v_BOQ-IT123 2 9 5" xfId="52147" xr:uid="{00000000-0005-0000-0000-0000C4CB0000}"/>
    <cellStyle name="v_BOQ-IT123 3" xfId="52148" xr:uid="{00000000-0005-0000-0000-0000C5CB0000}"/>
    <cellStyle name="v_BOQ-IT123 3 10" xfId="52149" xr:uid="{00000000-0005-0000-0000-0000C6CB0000}"/>
    <cellStyle name="v_BOQ-IT123 3 11" xfId="52150" xr:uid="{00000000-0005-0000-0000-0000C7CB0000}"/>
    <cellStyle name="v_BOQ-IT123 3 12" xfId="52151" xr:uid="{00000000-0005-0000-0000-0000C8CB0000}"/>
    <cellStyle name="v_BOQ-IT123 3 13" xfId="52152" xr:uid="{00000000-0005-0000-0000-0000C9CB0000}"/>
    <cellStyle name="v_BOQ-IT123 3 2" xfId="52153" xr:uid="{00000000-0005-0000-0000-0000CACB0000}"/>
    <cellStyle name="v_BOQ-IT123 3 2 2" xfId="52154" xr:uid="{00000000-0005-0000-0000-0000CBCB0000}"/>
    <cellStyle name="v_BOQ-IT123 3 2 2 2" xfId="52155" xr:uid="{00000000-0005-0000-0000-0000CCCB0000}"/>
    <cellStyle name="v_BOQ-IT123 3 2 2 2 2" xfId="52156" xr:uid="{00000000-0005-0000-0000-0000CDCB0000}"/>
    <cellStyle name="v_BOQ-IT123 3 2 2 2 2 2" xfId="52157" xr:uid="{00000000-0005-0000-0000-0000CECB0000}"/>
    <cellStyle name="v_BOQ-IT123 3 2 2 2 2 3" xfId="52158" xr:uid="{00000000-0005-0000-0000-0000CFCB0000}"/>
    <cellStyle name="v_BOQ-IT123 3 2 2 2 2 4" xfId="52159" xr:uid="{00000000-0005-0000-0000-0000D0CB0000}"/>
    <cellStyle name="v_BOQ-IT123 3 2 2 2 3" xfId="52160" xr:uid="{00000000-0005-0000-0000-0000D1CB0000}"/>
    <cellStyle name="v_BOQ-IT123 3 2 2 2 4" xfId="52161" xr:uid="{00000000-0005-0000-0000-0000D2CB0000}"/>
    <cellStyle name="v_BOQ-IT123 3 2 2 2 5" xfId="52162" xr:uid="{00000000-0005-0000-0000-0000D3CB0000}"/>
    <cellStyle name="v_BOQ-IT123 3 2 2 3" xfId="52163" xr:uid="{00000000-0005-0000-0000-0000D4CB0000}"/>
    <cellStyle name="v_BOQ-IT123 3 2 2 3 2" xfId="52164" xr:uid="{00000000-0005-0000-0000-0000D5CB0000}"/>
    <cellStyle name="v_BOQ-IT123 3 2 2 3 3" xfId="52165" xr:uid="{00000000-0005-0000-0000-0000D6CB0000}"/>
    <cellStyle name="v_BOQ-IT123 3 2 2 3 4" xfId="52166" xr:uid="{00000000-0005-0000-0000-0000D7CB0000}"/>
    <cellStyle name="v_BOQ-IT123 3 2 2 3 5" xfId="52167" xr:uid="{00000000-0005-0000-0000-0000D8CB0000}"/>
    <cellStyle name="v_BOQ-IT123 3 2 2 4" xfId="52168" xr:uid="{00000000-0005-0000-0000-0000D9CB0000}"/>
    <cellStyle name="v_BOQ-IT123 3 2 2 4 2" xfId="52169" xr:uid="{00000000-0005-0000-0000-0000DACB0000}"/>
    <cellStyle name="v_BOQ-IT123 3 2 2 5" xfId="52170" xr:uid="{00000000-0005-0000-0000-0000DBCB0000}"/>
    <cellStyle name="v_BOQ-IT123 3 2 2 6" xfId="52171" xr:uid="{00000000-0005-0000-0000-0000DCCB0000}"/>
    <cellStyle name="v_BOQ-IT123 3 2 2 7" xfId="52172" xr:uid="{00000000-0005-0000-0000-0000DDCB0000}"/>
    <cellStyle name="v_BOQ-IT123 3 2 2 8" xfId="52173" xr:uid="{00000000-0005-0000-0000-0000DECB0000}"/>
    <cellStyle name="v_BOQ-IT123 3 2 3" xfId="52174" xr:uid="{00000000-0005-0000-0000-0000DFCB0000}"/>
    <cellStyle name="v_BOQ-IT123 3 2 3 2" xfId="52175" xr:uid="{00000000-0005-0000-0000-0000E0CB0000}"/>
    <cellStyle name="v_BOQ-IT123 3 2 3 2 2" xfId="52176" xr:uid="{00000000-0005-0000-0000-0000E1CB0000}"/>
    <cellStyle name="v_BOQ-IT123 3 2 3 2 2 2" xfId="52177" xr:uid="{00000000-0005-0000-0000-0000E2CB0000}"/>
    <cellStyle name="v_BOQ-IT123 3 2 3 2 3" xfId="52178" xr:uid="{00000000-0005-0000-0000-0000E3CB0000}"/>
    <cellStyle name="v_BOQ-IT123 3 2 3 2 3 2" xfId="52179" xr:uid="{00000000-0005-0000-0000-0000E4CB0000}"/>
    <cellStyle name="v_BOQ-IT123 3 2 3 2 3 3" xfId="52180" xr:uid="{00000000-0005-0000-0000-0000E5CB0000}"/>
    <cellStyle name="v_BOQ-IT123 3 2 3 2 3 4" xfId="52181" xr:uid="{00000000-0005-0000-0000-0000E6CB0000}"/>
    <cellStyle name="v_BOQ-IT123 3 2 3 2 4" xfId="52182" xr:uid="{00000000-0005-0000-0000-0000E7CB0000}"/>
    <cellStyle name="v_BOQ-IT123 3 2 3 2 5" xfId="52183" xr:uid="{00000000-0005-0000-0000-0000E8CB0000}"/>
    <cellStyle name="v_BOQ-IT123 3 2 3 3" xfId="52184" xr:uid="{00000000-0005-0000-0000-0000E9CB0000}"/>
    <cellStyle name="v_BOQ-IT123 3 2 3 3 2" xfId="52185" xr:uid="{00000000-0005-0000-0000-0000EACB0000}"/>
    <cellStyle name="v_BOQ-IT123 3 2 3 3 3" xfId="52186" xr:uid="{00000000-0005-0000-0000-0000EBCB0000}"/>
    <cellStyle name="v_BOQ-IT123 3 2 3 3 4" xfId="52187" xr:uid="{00000000-0005-0000-0000-0000ECCB0000}"/>
    <cellStyle name="v_BOQ-IT123 3 2 3 3 5" xfId="52188" xr:uid="{00000000-0005-0000-0000-0000EDCB0000}"/>
    <cellStyle name="v_BOQ-IT123 3 2 3 4" xfId="52189" xr:uid="{00000000-0005-0000-0000-0000EECB0000}"/>
    <cellStyle name="v_BOQ-IT123 3 2 3 4 2" xfId="52190" xr:uid="{00000000-0005-0000-0000-0000EFCB0000}"/>
    <cellStyle name="v_BOQ-IT123 3 2 3 5" xfId="52191" xr:uid="{00000000-0005-0000-0000-0000F0CB0000}"/>
    <cellStyle name="v_BOQ-IT123 3 2 3 5 2" xfId="52192" xr:uid="{00000000-0005-0000-0000-0000F1CB0000}"/>
    <cellStyle name="v_BOQ-IT123 3 2 3 6" xfId="52193" xr:uid="{00000000-0005-0000-0000-0000F2CB0000}"/>
    <cellStyle name="v_BOQ-IT123 3 2 3 6 2" xfId="52194" xr:uid="{00000000-0005-0000-0000-0000F3CB0000}"/>
    <cellStyle name="v_BOQ-IT123 3 2 3 6 3" xfId="52195" xr:uid="{00000000-0005-0000-0000-0000F4CB0000}"/>
    <cellStyle name="v_BOQ-IT123 3 2 3 6 4" xfId="52196" xr:uid="{00000000-0005-0000-0000-0000F5CB0000}"/>
    <cellStyle name="v_BOQ-IT123 3 2 3 7" xfId="52197" xr:uid="{00000000-0005-0000-0000-0000F6CB0000}"/>
    <cellStyle name="v_BOQ-IT123 3 2 3 8" xfId="52198" xr:uid="{00000000-0005-0000-0000-0000F7CB0000}"/>
    <cellStyle name="v_BOQ-IT123 3 2 4" xfId="52199" xr:uid="{00000000-0005-0000-0000-0000F8CB0000}"/>
    <cellStyle name="v_BOQ-IT123 3 2 4 2" xfId="52200" xr:uid="{00000000-0005-0000-0000-0000F9CB0000}"/>
    <cellStyle name="v_BOQ-IT123 3 2 4 3" xfId="52201" xr:uid="{00000000-0005-0000-0000-0000FACB0000}"/>
    <cellStyle name="v_BOQ-IT123 3 2 4 4" xfId="52202" xr:uid="{00000000-0005-0000-0000-0000FBCB0000}"/>
    <cellStyle name="v_BOQ-IT123 3 2 5" xfId="52203" xr:uid="{00000000-0005-0000-0000-0000FCCB0000}"/>
    <cellStyle name="v_BOQ-IT123 3 2 6" xfId="52204" xr:uid="{00000000-0005-0000-0000-0000FDCB0000}"/>
    <cellStyle name="v_BOQ-IT123 3 3" xfId="52205" xr:uid="{00000000-0005-0000-0000-0000FECB0000}"/>
    <cellStyle name="v_BOQ-IT123 3 3 10" xfId="52206" xr:uid="{00000000-0005-0000-0000-0000FFCB0000}"/>
    <cellStyle name="v_BOQ-IT123 3 3 2" xfId="52207" xr:uid="{00000000-0005-0000-0000-000000CC0000}"/>
    <cellStyle name="v_BOQ-IT123 3 3 2 2" xfId="52208" xr:uid="{00000000-0005-0000-0000-000001CC0000}"/>
    <cellStyle name="v_BOQ-IT123 3 3 2 2 2" xfId="52209" xr:uid="{00000000-0005-0000-0000-000002CC0000}"/>
    <cellStyle name="v_BOQ-IT123 3 3 2 2 2 2" xfId="52210" xr:uid="{00000000-0005-0000-0000-000003CC0000}"/>
    <cellStyle name="v_BOQ-IT123 3 3 2 2 3" xfId="52211" xr:uid="{00000000-0005-0000-0000-000004CC0000}"/>
    <cellStyle name="v_BOQ-IT123 3 3 2 2 3 2" xfId="52212" xr:uid="{00000000-0005-0000-0000-000005CC0000}"/>
    <cellStyle name="v_BOQ-IT123 3 3 2 2 3 3" xfId="52213" xr:uid="{00000000-0005-0000-0000-000006CC0000}"/>
    <cellStyle name="v_BOQ-IT123 3 3 2 2 3 4" xfId="52214" xr:uid="{00000000-0005-0000-0000-000007CC0000}"/>
    <cellStyle name="v_BOQ-IT123 3 3 2 2 4" xfId="52215" xr:uid="{00000000-0005-0000-0000-000008CC0000}"/>
    <cellStyle name="v_BOQ-IT123 3 3 2 3" xfId="52216" xr:uid="{00000000-0005-0000-0000-000009CC0000}"/>
    <cellStyle name="v_BOQ-IT123 3 3 2 3 2" xfId="52217" xr:uid="{00000000-0005-0000-0000-00000ACC0000}"/>
    <cellStyle name="v_BOQ-IT123 3 3 2 4" xfId="52218" xr:uid="{00000000-0005-0000-0000-00000BCC0000}"/>
    <cellStyle name="v_BOQ-IT123 3 3 2 4 2" xfId="52219" xr:uid="{00000000-0005-0000-0000-00000CCC0000}"/>
    <cellStyle name="v_BOQ-IT123 3 3 2 5" xfId="52220" xr:uid="{00000000-0005-0000-0000-00000DCC0000}"/>
    <cellStyle name="v_BOQ-IT123 3 3 2 5 2" xfId="52221" xr:uid="{00000000-0005-0000-0000-00000ECC0000}"/>
    <cellStyle name="v_BOQ-IT123 3 3 2 5 3" xfId="52222" xr:uid="{00000000-0005-0000-0000-00000FCC0000}"/>
    <cellStyle name="v_BOQ-IT123 3 3 2 5 4" xfId="52223" xr:uid="{00000000-0005-0000-0000-000010CC0000}"/>
    <cellStyle name="v_BOQ-IT123 3 3 2 6" xfId="52224" xr:uid="{00000000-0005-0000-0000-000011CC0000}"/>
    <cellStyle name="v_BOQ-IT123 3 3 2 6 2" xfId="52225" xr:uid="{00000000-0005-0000-0000-000012CC0000}"/>
    <cellStyle name="v_BOQ-IT123 3 3 3" xfId="52226" xr:uid="{00000000-0005-0000-0000-000013CC0000}"/>
    <cellStyle name="v_BOQ-IT123 3 3 3 2" xfId="52227" xr:uid="{00000000-0005-0000-0000-000014CC0000}"/>
    <cellStyle name="v_BOQ-IT123 3 3 3 2 2" xfId="52228" xr:uid="{00000000-0005-0000-0000-000015CC0000}"/>
    <cellStyle name="v_BOQ-IT123 3 3 3 2 3" xfId="52229" xr:uid="{00000000-0005-0000-0000-000016CC0000}"/>
    <cellStyle name="v_BOQ-IT123 3 3 3 2 4" xfId="52230" xr:uid="{00000000-0005-0000-0000-000017CC0000}"/>
    <cellStyle name="v_BOQ-IT123 3 3 3 2 5" xfId="52231" xr:uid="{00000000-0005-0000-0000-000018CC0000}"/>
    <cellStyle name="v_BOQ-IT123 3 3 3 3" xfId="52232" xr:uid="{00000000-0005-0000-0000-000019CC0000}"/>
    <cellStyle name="v_BOQ-IT123 3 3 3 4" xfId="52233" xr:uid="{00000000-0005-0000-0000-00001ACC0000}"/>
    <cellStyle name="v_BOQ-IT123 3 3 3 5" xfId="52234" xr:uid="{00000000-0005-0000-0000-00001BCC0000}"/>
    <cellStyle name="v_BOQ-IT123 3 3 3 6" xfId="52235" xr:uid="{00000000-0005-0000-0000-00001CCC0000}"/>
    <cellStyle name="v_BOQ-IT123 3 3 3 7" xfId="52236" xr:uid="{00000000-0005-0000-0000-00001DCC0000}"/>
    <cellStyle name="v_BOQ-IT123 3 3 4" xfId="52237" xr:uid="{00000000-0005-0000-0000-00001ECC0000}"/>
    <cellStyle name="v_BOQ-IT123 3 3 4 2" xfId="52238" xr:uid="{00000000-0005-0000-0000-00001FCC0000}"/>
    <cellStyle name="v_BOQ-IT123 3 3 4 3" xfId="52239" xr:uid="{00000000-0005-0000-0000-000020CC0000}"/>
    <cellStyle name="v_BOQ-IT123 3 3 4 4" xfId="52240" xr:uid="{00000000-0005-0000-0000-000021CC0000}"/>
    <cellStyle name="v_BOQ-IT123 3 3 5" xfId="52241" xr:uid="{00000000-0005-0000-0000-000022CC0000}"/>
    <cellStyle name="v_BOQ-IT123 3 3 6" xfId="52242" xr:uid="{00000000-0005-0000-0000-000023CC0000}"/>
    <cellStyle name="v_BOQ-IT123 3 3 7" xfId="52243" xr:uid="{00000000-0005-0000-0000-000024CC0000}"/>
    <cellStyle name="v_BOQ-IT123 3 3 8" xfId="52244" xr:uid="{00000000-0005-0000-0000-000025CC0000}"/>
    <cellStyle name="v_BOQ-IT123 3 3 9" xfId="52245" xr:uid="{00000000-0005-0000-0000-000026CC0000}"/>
    <cellStyle name="v_BOQ-IT123 3 4" xfId="52246" xr:uid="{00000000-0005-0000-0000-000027CC0000}"/>
    <cellStyle name="v_BOQ-IT123 3 4 2" xfId="52247" xr:uid="{00000000-0005-0000-0000-000028CC0000}"/>
    <cellStyle name="v_BOQ-IT123 3 4 2 2" xfId="52248" xr:uid="{00000000-0005-0000-0000-000029CC0000}"/>
    <cellStyle name="v_BOQ-IT123 3 4 2 2 2" xfId="52249" xr:uid="{00000000-0005-0000-0000-00002ACC0000}"/>
    <cellStyle name="v_BOQ-IT123 3 4 2 2 2 2" xfId="52250" xr:uid="{00000000-0005-0000-0000-00002BCC0000}"/>
    <cellStyle name="v_BOQ-IT123 3 4 2 2 3" xfId="52251" xr:uid="{00000000-0005-0000-0000-00002CCC0000}"/>
    <cellStyle name="v_BOQ-IT123 3 4 2 2 3 2" xfId="52252" xr:uid="{00000000-0005-0000-0000-00002DCC0000}"/>
    <cellStyle name="v_BOQ-IT123 3 4 2 2 3 3" xfId="52253" xr:uid="{00000000-0005-0000-0000-00002ECC0000}"/>
    <cellStyle name="v_BOQ-IT123 3 4 2 2 3 4" xfId="52254" xr:uid="{00000000-0005-0000-0000-00002FCC0000}"/>
    <cellStyle name="v_BOQ-IT123 3 4 2 2 4" xfId="52255" xr:uid="{00000000-0005-0000-0000-000030CC0000}"/>
    <cellStyle name="v_BOQ-IT123 3 4 2 3" xfId="52256" xr:uid="{00000000-0005-0000-0000-000031CC0000}"/>
    <cellStyle name="v_BOQ-IT123 3 4 2 3 2" xfId="52257" xr:uid="{00000000-0005-0000-0000-000032CC0000}"/>
    <cellStyle name="v_BOQ-IT123 3 4 2 4" xfId="52258" xr:uid="{00000000-0005-0000-0000-000033CC0000}"/>
    <cellStyle name="v_BOQ-IT123 3 4 2 4 2" xfId="52259" xr:uid="{00000000-0005-0000-0000-000034CC0000}"/>
    <cellStyle name="v_BOQ-IT123 3 4 2 5" xfId="52260" xr:uid="{00000000-0005-0000-0000-000035CC0000}"/>
    <cellStyle name="v_BOQ-IT123 3 4 2 5 2" xfId="52261" xr:uid="{00000000-0005-0000-0000-000036CC0000}"/>
    <cellStyle name="v_BOQ-IT123 3 4 2 6" xfId="52262" xr:uid="{00000000-0005-0000-0000-000037CC0000}"/>
    <cellStyle name="v_BOQ-IT123 3 4 2 6 2" xfId="52263" xr:uid="{00000000-0005-0000-0000-000038CC0000}"/>
    <cellStyle name="v_BOQ-IT123 3 4 2 6 3" xfId="52264" xr:uid="{00000000-0005-0000-0000-000039CC0000}"/>
    <cellStyle name="v_BOQ-IT123 3 4 2 6 4" xfId="52265" xr:uid="{00000000-0005-0000-0000-00003ACC0000}"/>
    <cellStyle name="v_BOQ-IT123 3 4 3" xfId="52266" xr:uid="{00000000-0005-0000-0000-00003BCC0000}"/>
    <cellStyle name="v_BOQ-IT123 3 4 3 2" xfId="52267" xr:uid="{00000000-0005-0000-0000-00003CCC0000}"/>
    <cellStyle name="v_BOQ-IT123 3 4 3 2 2" xfId="52268" xr:uid="{00000000-0005-0000-0000-00003DCC0000}"/>
    <cellStyle name="v_BOQ-IT123 3 4 3 2 3" xfId="52269" xr:uid="{00000000-0005-0000-0000-00003ECC0000}"/>
    <cellStyle name="v_BOQ-IT123 3 4 3 2 4" xfId="52270" xr:uid="{00000000-0005-0000-0000-00003FCC0000}"/>
    <cellStyle name="v_BOQ-IT123 3 4 3 3" xfId="52271" xr:uid="{00000000-0005-0000-0000-000040CC0000}"/>
    <cellStyle name="v_BOQ-IT123 3 4 3 4" xfId="52272" xr:uid="{00000000-0005-0000-0000-000041CC0000}"/>
    <cellStyle name="v_BOQ-IT123 3 4 3 5" xfId="52273" xr:uid="{00000000-0005-0000-0000-000042CC0000}"/>
    <cellStyle name="v_BOQ-IT123 3 4 3 6" xfId="52274" xr:uid="{00000000-0005-0000-0000-000043CC0000}"/>
    <cellStyle name="v_BOQ-IT123 3 4 4" xfId="52275" xr:uid="{00000000-0005-0000-0000-000044CC0000}"/>
    <cellStyle name="v_BOQ-IT123 3 4 4 2" xfId="52276" xr:uid="{00000000-0005-0000-0000-000045CC0000}"/>
    <cellStyle name="v_BOQ-IT123 3 4 4 3" xfId="52277" xr:uid="{00000000-0005-0000-0000-000046CC0000}"/>
    <cellStyle name="v_BOQ-IT123 3 4 4 4" xfId="52278" xr:uid="{00000000-0005-0000-0000-000047CC0000}"/>
    <cellStyle name="v_BOQ-IT123 3 4 4 5" xfId="52279" xr:uid="{00000000-0005-0000-0000-000048CC0000}"/>
    <cellStyle name="v_BOQ-IT123 3 4 5" xfId="52280" xr:uid="{00000000-0005-0000-0000-000049CC0000}"/>
    <cellStyle name="v_BOQ-IT123 3 4 6" xfId="52281" xr:uid="{00000000-0005-0000-0000-00004ACC0000}"/>
    <cellStyle name="v_BOQ-IT123 3 4 7" xfId="52282" xr:uid="{00000000-0005-0000-0000-00004BCC0000}"/>
    <cellStyle name="v_BOQ-IT123 3 4 8" xfId="52283" xr:uid="{00000000-0005-0000-0000-00004CCC0000}"/>
    <cellStyle name="v_BOQ-IT123 3 4 9" xfId="52284" xr:uid="{00000000-0005-0000-0000-00004DCC0000}"/>
    <cellStyle name="v_BOQ-IT123 3 5" xfId="52285" xr:uid="{00000000-0005-0000-0000-00004ECC0000}"/>
    <cellStyle name="v_BOQ-IT123 3 5 2" xfId="52286" xr:uid="{00000000-0005-0000-0000-00004FCC0000}"/>
    <cellStyle name="v_BOQ-IT123 3 5 2 2" xfId="52287" xr:uid="{00000000-0005-0000-0000-000050CC0000}"/>
    <cellStyle name="v_BOQ-IT123 3 5 2 2 2" xfId="52288" xr:uid="{00000000-0005-0000-0000-000051CC0000}"/>
    <cellStyle name="v_BOQ-IT123 3 5 2 3" xfId="52289" xr:uid="{00000000-0005-0000-0000-000052CC0000}"/>
    <cellStyle name="v_BOQ-IT123 3 5 2 3 2" xfId="52290" xr:uid="{00000000-0005-0000-0000-000053CC0000}"/>
    <cellStyle name="v_BOQ-IT123 3 5 2 3 3" xfId="52291" xr:uid="{00000000-0005-0000-0000-000054CC0000}"/>
    <cellStyle name="v_BOQ-IT123 3 5 2 3 4" xfId="52292" xr:uid="{00000000-0005-0000-0000-000055CC0000}"/>
    <cellStyle name="v_BOQ-IT123 3 5 2 4" xfId="52293" xr:uid="{00000000-0005-0000-0000-000056CC0000}"/>
    <cellStyle name="v_BOQ-IT123 3 5 2 4 2" xfId="52294" xr:uid="{00000000-0005-0000-0000-000057CC0000}"/>
    <cellStyle name="v_BOQ-IT123 3 5 2 5" xfId="52295" xr:uid="{00000000-0005-0000-0000-000058CC0000}"/>
    <cellStyle name="v_BOQ-IT123 3 5 2 5 2" xfId="52296" xr:uid="{00000000-0005-0000-0000-000059CC0000}"/>
    <cellStyle name="v_BOQ-IT123 3 5 2 5 3" xfId="52297" xr:uid="{00000000-0005-0000-0000-00005ACC0000}"/>
    <cellStyle name="v_BOQ-IT123 3 5 2 5 4" xfId="52298" xr:uid="{00000000-0005-0000-0000-00005BCC0000}"/>
    <cellStyle name="v_BOQ-IT123 3 5 2 6" xfId="52299" xr:uid="{00000000-0005-0000-0000-00005CCC0000}"/>
    <cellStyle name="v_BOQ-IT123 3 5 3" xfId="52300" xr:uid="{00000000-0005-0000-0000-00005DCC0000}"/>
    <cellStyle name="v_BOQ-IT123 3 5 3 2" xfId="52301" xr:uid="{00000000-0005-0000-0000-00005ECC0000}"/>
    <cellStyle name="v_BOQ-IT123 3 5 3 2 2" xfId="52302" xr:uid="{00000000-0005-0000-0000-00005FCC0000}"/>
    <cellStyle name="v_BOQ-IT123 3 5 3 2 3" xfId="52303" xr:uid="{00000000-0005-0000-0000-000060CC0000}"/>
    <cellStyle name="v_BOQ-IT123 3 5 3 2 4" xfId="52304" xr:uid="{00000000-0005-0000-0000-000061CC0000}"/>
    <cellStyle name="v_BOQ-IT123 3 5 3 3" xfId="52305" xr:uid="{00000000-0005-0000-0000-000062CC0000}"/>
    <cellStyle name="v_BOQ-IT123 3 5 3 4" xfId="52306" xr:uid="{00000000-0005-0000-0000-000063CC0000}"/>
    <cellStyle name="v_BOQ-IT123 3 5 3 5" xfId="52307" xr:uid="{00000000-0005-0000-0000-000064CC0000}"/>
    <cellStyle name="v_BOQ-IT123 3 5 3 6" xfId="52308" xr:uid="{00000000-0005-0000-0000-000065CC0000}"/>
    <cellStyle name="v_BOQ-IT123 3 5 4" xfId="52309" xr:uid="{00000000-0005-0000-0000-000066CC0000}"/>
    <cellStyle name="v_BOQ-IT123 3 5 4 2" xfId="52310" xr:uid="{00000000-0005-0000-0000-000067CC0000}"/>
    <cellStyle name="v_BOQ-IT123 3 5 5" xfId="52311" xr:uid="{00000000-0005-0000-0000-000068CC0000}"/>
    <cellStyle name="v_BOQ-IT123 3 5 5 2" xfId="52312" xr:uid="{00000000-0005-0000-0000-000069CC0000}"/>
    <cellStyle name="v_BOQ-IT123 3 5 6" xfId="52313" xr:uid="{00000000-0005-0000-0000-00006ACC0000}"/>
    <cellStyle name="v_BOQ-IT123 3 5 6 2" xfId="52314" xr:uid="{00000000-0005-0000-0000-00006BCC0000}"/>
    <cellStyle name="v_BOQ-IT123 3 5 6 3" xfId="52315" xr:uid="{00000000-0005-0000-0000-00006CCC0000}"/>
    <cellStyle name="v_BOQ-IT123 3 5 6 4" xfId="52316" xr:uid="{00000000-0005-0000-0000-00006DCC0000}"/>
    <cellStyle name="v_BOQ-IT123 3 5 7" xfId="52317" xr:uid="{00000000-0005-0000-0000-00006ECC0000}"/>
    <cellStyle name="v_BOQ-IT123 3 5 8" xfId="52318" xr:uid="{00000000-0005-0000-0000-00006FCC0000}"/>
    <cellStyle name="v_BOQ-IT123 3 6" xfId="52319" xr:uid="{00000000-0005-0000-0000-000070CC0000}"/>
    <cellStyle name="v_BOQ-IT123 3 6 2" xfId="52320" xr:uid="{00000000-0005-0000-0000-000071CC0000}"/>
    <cellStyle name="v_BOQ-IT123 3 6 2 2" xfId="52321" xr:uid="{00000000-0005-0000-0000-000072CC0000}"/>
    <cellStyle name="v_BOQ-IT123 3 6 2 2 2" xfId="52322" xr:uid="{00000000-0005-0000-0000-000073CC0000}"/>
    <cellStyle name="v_BOQ-IT123 3 6 2 3" xfId="52323" xr:uid="{00000000-0005-0000-0000-000074CC0000}"/>
    <cellStyle name="v_BOQ-IT123 3 6 2 3 2" xfId="52324" xr:uid="{00000000-0005-0000-0000-000075CC0000}"/>
    <cellStyle name="v_BOQ-IT123 3 6 2 3 3" xfId="52325" xr:uid="{00000000-0005-0000-0000-000076CC0000}"/>
    <cellStyle name="v_BOQ-IT123 3 6 2 3 4" xfId="52326" xr:uid="{00000000-0005-0000-0000-000077CC0000}"/>
    <cellStyle name="v_BOQ-IT123 3 6 2 4" xfId="52327" xr:uid="{00000000-0005-0000-0000-000078CC0000}"/>
    <cellStyle name="v_BOQ-IT123 3 6 2 4 2" xfId="52328" xr:uid="{00000000-0005-0000-0000-000079CC0000}"/>
    <cellStyle name="v_BOQ-IT123 3 6 2 5" xfId="52329" xr:uid="{00000000-0005-0000-0000-00007ACC0000}"/>
    <cellStyle name="v_BOQ-IT123 3 6 2 5 2" xfId="52330" xr:uid="{00000000-0005-0000-0000-00007BCC0000}"/>
    <cellStyle name="v_BOQ-IT123 3 6 2 5 3" xfId="52331" xr:uid="{00000000-0005-0000-0000-00007CCC0000}"/>
    <cellStyle name="v_BOQ-IT123 3 6 2 5 4" xfId="52332" xr:uid="{00000000-0005-0000-0000-00007DCC0000}"/>
    <cellStyle name="v_BOQ-IT123 3 6 2 6" xfId="52333" xr:uid="{00000000-0005-0000-0000-00007ECC0000}"/>
    <cellStyle name="v_BOQ-IT123 3 6 3" xfId="52334" xr:uid="{00000000-0005-0000-0000-00007FCC0000}"/>
    <cellStyle name="v_BOQ-IT123 3 6 3 2" xfId="52335" xr:uid="{00000000-0005-0000-0000-000080CC0000}"/>
    <cellStyle name="v_BOQ-IT123 3 6 3 2 2" xfId="52336" xr:uid="{00000000-0005-0000-0000-000081CC0000}"/>
    <cellStyle name="v_BOQ-IT123 3 6 3 2 3" xfId="52337" xr:uid="{00000000-0005-0000-0000-000082CC0000}"/>
    <cellStyle name="v_BOQ-IT123 3 6 3 2 4" xfId="52338" xr:uid="{00000000-0005-0000-0000-000083CC0000}"/>
    <cellStyle name="v_BOQ-IT123 3 6 3 3" xfId="52339" xr:uid="{00000000-0005-0000-0000-000084CC0000}"/>
    <cellStyle name="v_BOQ-IT123 3 6 3 4" xfId="52340" xr:uid="{00000000-0005-0000-0000-000085CC0000}"/>
    <cellStyle name="v_BOQ-IT123 3 6 3 5" xfId="52341" xr:uid="{00000000-0005-0000-0000-000086CC0000}"/>
    <cellStyle name="v_BOQ-IT123 3 6 3 6" xfId="52342" xr:uid="{00000000-0005-0000-0000-000087CC0000}"/>
    <cellStyle name="v_BOQ-IT123 3 6 4" xfId="52343" xr:uid="{00000000-0005-0000-0000-000088CC0000}"/>
    <cellStyle name="v_BOQ-IT123 3 6 4 2" xfId="52344" xr:uid="{00000000-0005-0000-0000-000089CC0000}"/>
    <cellStyle name="v_BOQ-IT123 3 6 5" xfId="52345" xr:uid="{00000000-0005-0000-0000-00008ACC0000}"/>
    <cellStyle name="v_BOQ-IT123 3 6 5 2" xfId="52346" xr:uid="{00000000-0005-0000-0000-00008BCC0000}"/>
    <cellStyle name="v_BOQ-IT123 3 6 6" xfId="52347" xr:uid="{00000000-0005-0000-0000-00008CCC0000}"/>
    <cellStyle name="v_BOQ-IT123 3 6 6 2" xfId="52348" xr:uid="{00000000-0005-0000-0000-00008DCC0000}"/>
    <cellStyle name="v_BOQ-IT123 3 6 6 3" xfId="52349" xr:uid="{00000000-0005-0000-0000-00008ECC0000}"/>
    <cellStyle name="v_BOQ-IT123 3 6 6 4" xfId="52350" xr:uid="{00000000-0005-0000-0000-00008FCC0000}"/>
    <cellStyle name="v_BOQ-IT123 3 6 7" xfId="52351" xr:uid="{00000000-0005-0000-0000-000090CC0000}"/>
    <cellStyle name="v_BOQ-IT123 3 6 8" xfId="52352" xr:uid="{00000000-0005-0000-0000-000091CC0000}"/>
    <cellStyle name="v_BOQ-IT123 3 7" xfId="52353" xr:uid="{00000000-0005-0000-0000-000092CC0000}"/>
    <cellStyle name="v_BOQ-IT123 3 7 2" xfId="52354" xr:uid="{00000000-0005-0000-0000-000093CC0000}"/>
    <cellStyle name="v_BOQ-IT123 3 7 2 2" xfId="52355" xr:uid="{00000000-0005-0000-0000-000094CC0000}"/>
    <cellStyle name="v_BOQ-IT123 3 7 2 2 2" xfId="52356" xr:uid="{00000000-0005-0000-0000-000095CC0000}"/>
    <cellStyle name="v_BOQ-IT123 3 7 2 2 3" xfId="52357" xr:uid="{00000000-0005-0000-0000-000096CC0000}"/>
    <cellStyle name="v_BOQ-IT123 3 7 2 2 4" xfId="52358" xr:uid="{00000000-0005-0000-0000-000097CC0000}"/>
    <cellStyle name="v_BOQ-IT123 3 7 2 3" xfId="52359" xr:uid="{00000000-0005-0000-0000-000098CC0000}"/>
    <cellStyle name="v_BOQ-IT123 3 7 2 4" xfId="52360" xr:uid="{00000000-0005-0000-0000-000099CC0000}"/>
    <cellStyle name="v_BOQ-IT123 3 7 2 5" xfId="52361" xr:uid="{00000000-0005-0000-0000-00009ACC0000}"/>
    <cellStyle name="v_BOQ-IT123 3 7 2 6" xfId="52362" xr:uid="{00000000-0005-0000-0000-00009BCC0000}"/>
    <cellStyle name="v_BOQ-IT123 3 7 3" xfId="52363" xr:uid="{00000000-0005-0000-0000-00009CCC0000}"/>
    <cellStyle name="v_BOQ-IT123 3 7 3 2" xfId="52364" xr:uid="{00000000-0005-0000-0000-00009DCC0000}"/>
    <cellStyle name="v_BOQ-IT123 3 7 3 2 2" xfId="52365" xr:uid="{00000000-0005-0000-0000-00009ECC0000}"/>
    <cellStyle name="v_BOQ-IT123 3 7 3 2 3" xfId="52366" xr:uid="{00000000-0005-0000-0000-00009FCC0000}"/>
    <cellStyle name="v_BOQ-IT123 3 7 3 2 4" xfId="52367" xr:uid="{00000000-0005-0000-0000-0000A0CC0000}"/>
    <cellStyle name="v_BOQ-IT123 3 7 3 3" xfId="52368" xr:uid="{00000000-0005-0000-0000-0000A1CC0000}"/>
    <cellStyle name="v_BOQ-IT123 3 7 3 4" xfId="52369" xr:uid="{00000000-0005-0000-0000-0000A2CC0000}"/>
    <cellStyle name="v_BOQ-IT123 3 7 3 5" xfId="52370" xr:uid="{00000000-0005-0000-0000-0000A3CC0000}"/>
    <cellStyle name="v_BOQ-IT123 3 7 3 6" xfId="52371" xr:uid="{00000000-0005-0000-0000-0000A4CC0000}"/>
    <cellStyle name="v_BOQ-IT123 3 7 4" xfId="52372" xr:uid="{00000000-0005-0000-0000-0000A5CC0000}"/>
    <cellStyle name="v_BOQ-IT123 3 7 4 2" xfId="52373" xr:uid="{00000000-0005-0000-0000-0000A6CC0000}"/>
    <cellStyle name="v_BOQ-IT123 3 7 4 3" xfId="52374" xr:uid="{00000000-0005-0000-0000-0000A7CC0000}"/>
    <cellStyle name="v_BOQ-IT123 3 7 4 4" xfId="52375" xr:uid="{00000000-0005-0000-0000-0000A8CC0000}"/>
    <cellStyle name="v_BOQ-IT123 3 7 5" xfId="52376" xr:uid="{00000000-0005-0000-0000-0000A9CC0000}"/>
    <cellStyle name="v_BOQ-IT123 3 7 6" xfId="52377" xr:uid="{00000000-0005-0000-0000-0000AACC0000}"/>
    <cellStyle name="v_BOQ-IT123 3 7 7" xfId="52378" xr:uid="{00000000-0005-0000-0000-0000ABCC0000}"/>
    <cellStyle name="v_BOQ-IT123 3 7 8" xfId="52379" xr:uid="{00000000-0005-0000-0000-0000ACCC0000}"/>
    <cellStyle name="v_BOQ-IT123 3 8" xfId="52380" xr:uid="{00000000-0005-0000-0000-0000ADCC0000}"/>
    <cellStyle name="v_BOQ-IT123 3 8 2" xfId="52381" xr:uid="{00000000-0005-0000-0000-0000AECC0000}"/>
    <cellStyle name="v_BOQ-IT123 3 8 2 2" xfId="52382" xr:uid="{00000000-0005-0000-0000-0000AFCC0000}"/>
    <cellStyle name="v_BOQ-IT123 3 8 2 3" xfId="52383" xr:uid="{00000000-0005-0000-0000-0000B0CC0000}"/>
    <cellStyle name="v_BOQ-IT123 3 8 2 4" xfId="52384" xr:uid="{00000000-0005-0000-0000-0000B1CC0000}"/>
    <cellStyle name="v_BOQ-IT123 3 8 3" xfId="52385" xr:uid="{00000000-0005-0000-0000-0000B2CC0000}"/>
    <cellStyle name="v_BOQ-IT123 3 8 4" xfId="52386" xr:uid="{00000000-0005-0000-0000-0000B3CC0000}"/>
    <cellStyle name="v_BOQ-IT123 3 8 5" xfId="52387" xr:uid="{00000000-0005-0000-0000-0000B4CC0000}"/>
    <cellStyle name="v_BOQ-IT123 3 8 6" xfId="52388" xr:uid="{00000000-0005-0000-0000-0000B5CC0000}"/>
    <cellStyle name="v_BOQ-IT123 3 9" xfId="52389" xr:uid="{00000000-0005-0000-0000-0000B6CC0000}"/>
    <cellStyle name="v_BOQ-IT123 3 9 2" xfId="52390" xr:uid="{00000000-0005-0000-0000-0000B7CC0000}"/>
    <cellStyle name="v_BOQ-IT123 3 9 3" xfId="52391" xr:uid="{00000000-0005-0000-0000-0000B8CC0000}"/>
    <cellStyle name="v_BOQ-IT123 3 9 4" xfId="52392" xr:uid="{00000000-0005-0000-0000-0000B9CC0000}"/>
    <cellStyle name="v_BOQ-IT123 3 9 5" xfId="52393" xr:uid="{00000000-0005-0000-0000-0000BACC0000}"/>
    <cellStyle name="v_BOQ-IT123 4" xfId="52394" xr:uid="{00000000-0005-0000-0000-0000BBCC0000}"/>
    <cellStyle name="v_BOQ-IT123 4 10" xfId="52395" xr:uid="{00000000-0005-0000-0000-0000BCCC0000}"/>
    <cellStyle name="v_BOQ-IT123 4 10 2" xfId="52396" xr:uid="{00000000-0005-0000-0000-0000BDCC0000}"/>
    <cellStyle name="v_BOQ-IT123 4 10 2 2" xfId="52397" xr:uid="{00000000-0005-0000-0000-0000BECC0000}"/>
    <cellStyle name="v_BOQ-IT123 4 10 2 3" xfId="52398" xr:uid="{00000000-0005-0000-0000-0000BFCC0000}"/>
    <cellStyle name="v_BOQ-IT123 4 10 2 4" xfId="52399" xr:uid="{00000000-0005-0000-0000-0000C0CC0000}"/>
    <cellStyle name="v_BOQ-IT123 4 10 2 5" xfId="52400" xr:uid="{00000000-0005-0000-0000-0000C1CC0000}"/>
    <cellStyle name="v_BOQ-IT123 4 10 2 6" xfId="52401" xr:uid="{00000000-0005-0000-0000-0000C2CC0000}"/>
    <cellStyle name="v_BOQ-IT123 4 10 3" xfId="52402" xr:uid="{00000000-0005-0000-0000-0000C3CC0000}"/>
    <cellStyle name="v_BOQ-IT123 4 10 3 2" xfId="52403" xr:uid="{00000000-0005-0000-0000-0000C4CC0000}"/>
    <cellStyle name="v_BOQ-IT123 4 10 3 3" xfId="52404" xr:uid="{00000000-0005-0000-0000-0000C5CC0000}"/>
    <cellStyle name="v_BOQ-IT123 4 10 3 4" xfId="52405" xr:uid="{00000000-0005-0000-0000-0000C6CC0000}"/>
    <cellStyle name="v_BOQ-IT123 4 10 3 5" xfId="52406" xr:uid="{00000000-0005-0000-0000-0000C7CC0000}"/>
    <cellStyle name="v_BOQ-IT123 4 10 3 6" xfId="52407" xr:uid="{00000000-0005-0000-0000-0000C8CC0000}"/>
    <cellStyle name="v_BOQ-IT123 4 10 4" xfId="52408" xr:uid="{00000000-0005-0000-0000-0000C9CC0000}"/>
    <cellStyle name="v_BOQ-IT123 4 10 5" xfId="52409" xr:uid="{00000000-0005-0000-0000-0000CACC0000}"/>
    <cellStyle name="v_BOQ-IT123 4 10 6" xfId="52410" xr:uid="{00000000-0005-0000-0000-0000CBCC0000}"/>
    <cellStyle name="v_BOQ-IT123 4 10 7" xfId="52411" xr:uid="{00000000-0005-0000-0000-0000CCCC0000}"/>
    <cellStyle name="v_BOQ-IT123 4 10 8" xfId="52412" xr:uid="{00000000-0005-0000-0000-0000CDCC0000}"/>
    <cellStyle name="v_BOQ-IT123 4 11" xfId="52413" xr:uid="{00000000-0005-0000-0000-0000CECC0000}"/>
    <cellStyle name="v_BOQ-IT123 4 11 2" xfId="52414" xr:uid="{00000000-0005-0000-0000-0000CFCC0000}"/>
    <cellStyle name="v_BOQ-IT123 4 11 3" xfId="52415" xr:uid="{00000000-0005-0000-0000-0000D0CC0000}"/>
    <cellStyle name="v_BOQ-IT123 4 11 4" xfId="52416" xr:uid="{00000000-0005-0000-0000-0000D1CC0000}"/>
    <cellStyle name="v_BOQ-IT123 4 11 5" xfId="52417" xr:uid="{00000000-0005-0000-0000-0000D2CC0000}"/>
    <cellStyle name="v_BOQ-IT123 4 11 6" xfId="52418" xr:uid="{00000000-0005-0000-0000-0000D3CC0000}"/>
    <cellStyle name="v_BOQ-IT123 4 12" xfId="52419" xr:uid="{00000000-0005-0000-0000-0000D4CC0000}"/>
    <cellStyle name="v_BOQ-IT123 4 12 2" xfId="52420" xr:uid="{00000000-0005-0000-0000-0000D5CC0000}"/>
    <cellStyle name="v_BOQ-IT123 4 12 3" xfId="52421" xr:uid="{00000000-0005-0000-0000-0000D6CC0000}"/>
    <cellStyle name="v_BOQ-IT123 4 12 4" xfId="52422" xr:uid="{00000000-0005-0000-0000-0000D7CC0000}"/>
    <cellStyle name="v_BOQ-IT123 4 12 5" xfId="52423" xr:uid="{00000000-0005-0000-0000-0000D8CC0000}"/>
    <cellStyle name="v_BOQ-IT123 4 12 6" xfId="52424" xr:uid="{00000000-0005-0000-0000-0000D9CC0000}"/>
    <cellStyle name="v_BOQ-IT123 4 13" xfId="52425" xr:uid="{00000000-0005-0000-0000-0000DACC0000}"/>
    <cellStyle name="v_BOQ-IT123 4 13 2" xfId="52426" xr:uid="{00000000-0005-0000-0000-0000DBCC0000}"/>
    <cellStyle name="v_BOQ-IT123 4 13 3" xfId="52427" xr:uid="{00000000-0005-0000-0000-0000DCCC0000}"/>
    <cellStyle name="v_BOQ-IT123 4 13 4" xfId="52428" xr:uid="{00000000-0005-0000-0000-0000DDCC0000}"/>
    <cellStyle name="v_BOQ-IT123 4 13 5" xfId="52429" xr:uid="{00000000-0005-0000-0000-0000DECC0000}"/>
    <cellStyle name="v_BOQ-IT123 4 14" xfId="52430" xr:uid="{00000000-0005-0000-0000-0000DFCC0000}"/>
    <cellStyle name="v_BOQ-IT123 4 15" xfId="52431" xr:uid="{00000000-0005-0000-0000-0000E0CC0000}"/>
    <cellStyle name="v_BOQ-IT123 4 16" xfId="52432" xr:uid="{00000000-0005-0000-0000-0000E1CC0000}"/>
    <cellStyle name="v_BOQ-IT123 4 17" xfId="52433" xr:uid="{00000000-0005-0000-0000-0000E2CC0000}"/>
    <cellStyle name="v_BOQ-IT123 4 18" xfId="52434" xr:uid="{00000000-0005-0000-0000-0000E3CC0000}"/>
    <cellStyle name="v_BOQ-IT123 4 19" xfId="52435" xr:uid="{00000000-0005-0000-0000-0000E4CC0000}"/>
    <cellStyle name="v_BOQ-IT123 4 2" xfId="52436" xr:uid="{00000000-0005-0000-0000-0000E5CC0000}"/>
    <cellStyle name="v_BOQ-IT123 4 2 10" xfId="52437" xr:uid="{00000000-0005-0000-0000-0000E6CC0000}"/>
    <cellStyle name="v_BOQ-IT123 4 2 2" xfId="52438" xr:uid="{00000000-0005-0000-0000-0000E7CC0000}"/>
    <cellStyle name="v_BOQ-IT123 4 2 2 2" xfId="52439" xr:uid="{00000000-0005-0000-0000-0000E8CC0000}"/>
    <cellStyle name="v_BOQ-IT123 4 2 2 2 2" xfId="52440" xr:uid="{00000000-0005-0000-0000-0000E9CC0000}"/>
    <cellStyle name="v_BOQ-IT123 4 2 2 2 2 2" xfId="52441" xr:uid="{00000000-0005-0000-0000-0000EACC0000}"/>
    <cellStyle name="v_BOQ-IT123 4 2 2 2 3" xfId="52442" xr:uid="{00000000-0005-0000-0000-0000EBCC0000}"/>
    <cellStyle name="v_BOQ-IT123 4 2 2 2 3 2" xfId="52443" xr:uid="{00000000-0005-0000-0000-0000ECCC0000}"/>
    <cellStyle name="v_BOQ-IT123 4 2 2 2 4" xfId="52444" xr:uid="{00000000-0005-0000-0000-0000EDCC0000}"/>
    <cellStyle name="v_BOQ-IT123 4 2 2 2 4 2" xfId="52445" xr:uid="{00000000-0005-0000-0000-0000EECC0000}"/>
    <cellStyle name="v_BOQ-IT123 4 2 2 2 5" xfId="52446" xr:uid="{00000000-0005-0000-0000-0000EFCC0000}"/>
    <cellStyle name="v_BOQ-IT123 4 2 2 2 6" xfId="52447" xr:uid="{00000000-0005-0000-0000-0000F0CC0000}"/>
    <cellStyle name="v_BOQ-IT123 4 2 2 3" xfId="52448" xr:uid="{00000000-0005-0000-0000-0000F1CC0000}"/>
    <cellStyle name="v_BOQ-IT123 4 2 2 3 2" xfId="52449" xr:uid="{00000000-0005-0000-0000-0000F2CC0000}"/>
    <cellStyle name="v_BOQ-IT123 4 2 2 4" xfId="52450" xr:uid="{00000000-0005-0000-0000-0000F3CC0000}"/>
    <cellStyle name="v_BOQ-IT123 4 2 2 4 2" xfId="52451" xr:uid="{00000000-0005-0000-0000-0000F4CC0000}"/>
    <cellStyle name="v_BOQ-IT123 4 2 2 5" xfId="52452" xr:uid="{00000000-0005-0000-0000-0000F5CC0000}"/>
    <cellStyle name="v_BOQ-IT123 4 2 2 6" xfId="52453" xr:uid="{00000000-0005-0000-0000-0000F6CC0000}"/>
    <cellStyle name="v_BOQ-IT123 4 2 3" xfId="52454" xr:uid="{00000000-0005-0000-0000-0000F7CC0000}"/>
    <cellStyle name="v_BOQ-IT123 4 2 3 2" xfId="52455" xr:uid="{00000000-0005-0000-0000-0000F8CC0000}"/>
    <cellStyle name="v_BOQ-IT123 4 2 3 2 2" xfId="52456" xr:uid="{00000000-0005-0000-0000-0000F9CC0000}"/>
    <cellStyle name="v_BOQ-IT123 4 2 3 3" xfId="52457" xr:uid="{00000000-0005-0000-0000-0000FACC0000}"/>
    <cellStyle name="v_BOQ-IT123 4 2 3 3 2" xfId="52458" xr:uid="{00000000-0005-0000-0000-0000FBCC0000}"/>
    <cellStyle name="v_BOQ-IT123 4 2 3 4" xfId="52459" xr:uid="{00000000-0005-0000-0000-0000FCCC0000}"/>
    <cellStyle name="v_BOQ-IT123 4 2 3 4 2" xfId="52460" xr:uid="{00000000-0005-0000-0000-0000FDCC0000}"/>
    <cellStyle name="v_BOQ-IT123 4 2 3 5" xfId="52461" xr:uid="{00000000-0005-0000-0000-0000FECC0000}"/>
    <cellStyle name="v_BOQ-IT123 4 2 3 6" xfId="52462" xr:uid="{00000000-0005-0000-0000-0000FFCC0000}"/>
    <cellStyle name="v_BOQ-IT123 4 2 4" xfId="52463" xr:uid="{00000000-0005-0000-0000-000000CD0000}"/>
    <cellStyle name="v_BOQ-IT123 4 2 4 2" xfId="52464" xr:uid="{00000000-0005-0000-0000-000001CD0000}"/>
    <cellStyle name="v_BOQ-IT123 4 2 4 3" xfId="52465" xr:uid="{00000000-0005-0000-0000-000002CD0000}"/>
    <cellStyle name="v_BOQ-IT123 4 2 5" xfId="52466" xr:uid="{00000000-0005-0000-0000-000003CD0000}"/>
    <cellStyle name="v_BOQ-IT123 4 2 5 2" xfId="52467" xr:uid="{00000000-0005-0000-0000-000004CD0000}"/>
    <cellStyle name="v_BOQ-IT123 4 2 5 3" xfId="52468" xr:uid="{00000000-0005-0000-0000-000005CD0000}"/>
    <cellStyle name="v_BOQ-IT123 4 2 6" xfId="52469" xr:uid="{00000000-0005-0000-0000-000006CD0000}"/>
    <cellStyle name="v_BOQ-IT123 4 2 6 2" xfId="52470" xr:uid="{00000000-0005-0000-0000-000007CD0000}"/>
    <cellStyle name="v_BOQ-IT123 4 2 7" xfId="52471" xr:uid="{00000000-0005-0000-0000-000008CD0000}"/>
    <cellStyle name="v_BOQ-IT123 4 2 7 2" xfId="52472" xr:uid="{00000000-0005-0000-0000-000009CD0000}"/>
    <cellStyle name="v_BOQ-IT123 4 2 7 3" xfId="52473" xr:uid="{00000000-0005-0000-0000-00000ACD0000}"/>
    <cellStyle name="v_BOQ-IT123 4 2 7 4" xfId="52474" xr:uid="{00000000-0005-0000-0000-00000BCD0000}"/>
    <cellStyle name="v_BOQ-IT123 4 2 8" xfId="52475" xr:uid="{00000000-0005-0000-0000-00000CCD0000}"/>
    <cellStyle name="v_BOQ-IT123 4 2 8 2" xfId="52476" xr:uid="{00000000-0005-0000-0000-00000DCD0000}"/>
    <cellStyle name="v_BOQ-IT123 4 2 9" xfId="52477" xr:uid="{00000000-0005-0000-0000-00000ECD0000}"/>
    <cellStyle name="v_BOQ-IT123 4 2 9 2" xfId="52478" xr:uid="{00000000-0005-0000-0000-00000FCD0000}"/>
    <cellStyle name="v_BOQ-IT123 4 20" xfId="52479" xr:uid="{00000000-0005-0000-0000-000010CD0000}"/>
    <cellStyle name="v_BOQ-IT123 4 21" xfId="52480" xr:uid="{00000000-0005-0000-0000-000011CD0000}"/>
    <cellStyle name="v_BOQ-IT123 4 3" xfId="52481" xr:uid="{00000000-0005-0000-0000-000012CD0000}"/>
    <cellStyle name="v_BOQ-IT123 4 3 2" xfId="52482" xr:uid="{00000000-0005-0000-0000-000013CD0000}"/>
    <cellStyle name="v_BOQ-IT123 4 3 2 2" xfId="52483" xr:uid="{00000000-0005-0000-0000-000014CD0000}"/>
    <cellStyle name="v_BOQ-IT123 4 3 2 2 2" xfId="52484" xr:uid="{00000000-0005-0000-0000-000015CD0000}"/>
    <cellStyle name="v_BOQ-IT123 4 3 2 3" xfId="52485" xr:uid="{00000000-0005-0000-0000-000016CD0000}"/>
    <cellStyle name="v_BOQ-IT123 4 3 2 3 2" xfId="52486" xr:uid="{00000000-0005-0000-0000-000017CD0000}"/>
    <cellStyle name="v_BOQ-IT123 4 3 2 4" xfId="52487" xr:uid="{00000000-0005-0000-0000-000018CD0000}"/>
    <cellStyle name="v_BOQ-IT123 4 3 2 4 2" xfId="52488" xr:uid="{00000000-0005-0000-0000-000019CD0000}"/>
    <cellStyle name="v_BOQ-IT123 4 3 2 5" xfId="52489" xr:uid="{00000000-0005-0000-0000-00001ACD0000}"/>
    <cellStyle name="v_BOQ-IT123 4 3 2 6" xfId="52490" xr:uid="{00000000-0005-0000-0000-00001BCD0000}"/>
    <cellStyle name="v_BOQ-IT123 4 3 3" xfId="52491" xr:uid="{00000000-0005-0000-0000-00001CCD0000}"/>
    <cellStyle name="v_BOQ-IT123 4 3 3 2" xfId="52492" xr:uid="{00000000-0005-0000-0000-00001DCD0000}"/>
    <cellStyle name="v_BOQ-IT123 4 3 3 2 2" xfId="52493" xr:uid="{00000000-0005-0000-0000-00001ECD0000}"/>
    <cellStyle name="v_BOQ-IT123 4 3 3 3" xfId="52494" xr:uid="{00000000-0005-0000-0000-00001FCD0000}"/>
    <cellStyle name="v_BOQ-IT123 4 3 3 4" xfId="52495" xr:uid="{00000000-0005-0000-0000-000020CD0000}"/>
    <cellStyle name="v_BOQ-IT123 4 3 3 5" xfId="52496" xr:uid="{00000000-0005-0000-0000-000021CD0000}"/>
    <cellStyle name="v_BOQ-IT123 4 3 3 6" xfId="52497" xr:uid="{00000000-0005-0000-0000-000022CD0000}"/>
    <cellStyle name="v_BOQ-IT123 4 3 4" xfId="52498" xr:uid="{00000000-0005-0000-0000-000023CD0000}"/>
    <cellStyle name="v_BOQ-IT123 4 3 4 2" xfId="52499" xr:uid="{00000000-0005-0000-0000-000024CD0000}"/>
    <cellStyle name="v_BOQ-IT123 4 3 5" xfId="52500" xr:uid="{00000000-0005-0000-0000-000025CD0000}"/>
    <cellStyle name="v_BOQ-IT123 4 3 6" xfId="52501" xr:uid="{00000000-0005-0000-0000-000026CD0000}"/>
    <cellStyle name="v_BOQ-IT123 4 3 7" xfId="52502" xr:uid="{00000000-0005-0000-0000-000027CD0000}"/>
    <cellStyle name="v_BOQ-IT123 4 3 8" xfId="52503" xr:uid="{00000000-0005-0000-0000-000028CD0000}"/>
    <cellStyle name="v_BOQ-IT123 4 4" xfId="52504" xr:uid="{00000000-0005-0000-0000-000029CD0000}"/>
    <cellStyle name="v_BOQ-IT123 4 4 2" xfId="52505" xr:uid="{00000000-0005-0000-0000-00002ACD0000}"/>
    <cellStyle name="v_BOQ-IT123 4 4 2 2" xfId="52506" xr:uid="{00000000-0005-0000-0000-00002BCD0000}"/>
    <cellStyle name="v_BOQ-IT123 4 4 2 2 2" xfId="52507" xr:uid="{00000000-0005-0000-0000-00002CCD0000}"/>
    <cellStyle name="v_BOQ-IT123 4 4 2 3" xfId="52508" xr:uid="{00000000-0005-0000-0000-00002DCD0000}"/>
    <cellStyle name="v_BOQ-IT123 4 4 2 4" xfId="52509" xr:uid="{00000000-0005-0000-0000-00002ECD0000}"/>
    <cellStyle name="v_BOQ-IT123 4 4 2 5" xfId="52510" xr:uid="{00000000-0005-0000-0000-00002FCD0000}"/>
    <cellStyle name="v_BOQ-IT123 4 4 2 6" xfId="52511" xr:uid="{00000000-0005-0000-0000-000030CD0000}"/>
    <cellStyle name="v_BOQ-IT123 4 4 3" xfId="52512" xr:uid="{00000000-0005-0000-0000-000031CD0000}"/>
    <cellStyle name="v_BOQ-IT123 4 4 3 2" xfId="52513" xr:uid="{00000000-0005-0000-0000-000032CD0000}"/>
    <cellStyle name="v_BOQ-IT123 4 4 3 2 2" xfId="52514" xr:uid="{00000000-0005-0000-0000-000033CD0000}"/>
    <cellStyle name="v_BOQ-IT123 4 4 3 3" xfId="52515" xr:uid="{00000000-0005-0000-0000-000034CD0000}"/>
    <cellStyle name="v_BOQ-IT123 4 4 3 4" xfId="52516" xr:uid="{00000000-0005-0000-0000-000035CD0000}"/>
    <cellStyle name="v_BOQ-IT123 4 4 3 5" xfId="52517" xr:uid="{00000000-0005-0000-0000-000036CD0000}"/>
    <cellStyle name="v_BOQ-IT123 4 4 3 6" xfId="52518" xr:uid="{00000000-0005-0000-0000-000037CD0000}"/>
    <cellStyle name="v_BOQ-IT123 4 4 4" xfId="52519" xr:uid="{00000000-0005-0000-0000-000038CD0000}"/>
    <cellStyle name="v_BOQ-IT123 4 4 4 2" xfId="52520" xr:uid="{00000000-0005-0000-0000-000039CD0000}"/>
    <cellStyle name="v_BOQ-IT123 4 4 5" xfId="52521" xr:uid="{00000000-0005-0000-0000-00003ACD0000}"/>
    <cellStyle name="v_BOQ-IT123 4 4 6" xfId="52522" xr:uid="{00000000-0005-0000-0000-00003BCD0000}"/>
    <cellStyle name="v_BOQ-IT123 4 4 7" xfId="52523" xr:uid="{00000000-0005-0000-0000-00003CCD0000}"/>
    <cellStyle name="v_BOQ-IT123 4 4 8" xfId="52524" xr:uid="{00000000-0005-0000-0000-00003DCD0000}"/>
    <cellStyle name="v_BOQ-IT123 4 5" xfId="52525" xr:uid="{00000000-0005-0000-0000-00003ECD0000}"/>
    <cellStyle name="v_BOQ-IT123 4 5 2" xfId="52526" xr:uid="{00000000-0005-0000-0000-00003FCD0000}"/>
    <cellStyle name="v_BOQ-IT123 4 5 2 2" xfId="52527" xr:uid="{00000000-0005-0000-0000-000040CD0000}"/>
    <cellStyle name="v_BOQ-IT123 4 5 2 3" xfId="52528" xr:uid="{00000000-0005-0000-0000-000041CD0000}"/>
    <cellStyle name="v_BOQ-IT123 4 5 2 4" xfId="52529" xr:uid="{00000000-0005-0000-0000-000042CD0000}"/>
    <cellStyle name="v_BOQ-IT123 4 5 2 5" xfId="52530" xr:uid="{00000000-0005-0000-0000-000043CD0000}"/>
    <cellStyle name="v_BOQ-IT123 4 5 2 6" xfId="52531" xr:uid="{00000000-0005-0000-0000-000044CD0000}"/>
    <cellStyle name="v_BOQ-IT123 4 5 3" xfId="52532" xr:uid="{00000000-0005-0000-0000-000045CD0000}"/>
    <cellStyle name="v_BOQ-IT123 4 5 3 2" xfId="52533" xr:uid="{00000000-0005-0000-0000-000046CD0000}"/>
    <cellStyle name="v_BOQ-IT123 4 5 3 3" xfId="52534" xr:uid="{00000000-0005-0000-0000-000047CD0000}"/>
    <cellStyle name="v_BOQ-IT123 4 5 3 4" xfId="52535" xr:uid="{00000000-0005-0000-0000-000048CD0000}"/>
    <cellStyle name="v_BOQ-IT123 4 5 3 5" xfId="52536" xr:uid="{00000000-0005-0000-0000-000049CD0000}"/>
    <cellStyle name="v_BOQ-IT123 4 5 3 6" xfId="52537" xr:uid="{00000000-0005-0000-0000-00004ACD0000}"/>
    <cellStyle name="v_BOQ-IT123 4 5 4" xfId="52538" xr:uid="{00000000-0005-0000-0000-00004BCD0000}"/>
    <cellStyle name="v_BOQ-IT123 4 5 4 2" xfId="52539" xr:uid="{00000000-0005-0000-0000-00004CCD0000}"/>
    <cellStyle name="v_BOQ-IT123 4 5 5" xfId="52540" xr:uid="{00000000-0005-0000-0000-00004DCD0000}"/>
    <cellStyle name="v_BOQ-IT123 4 5 6" xfId="52541" xr:uid="{00000000-0005-0000-0000-00004ECD0000}"/>
    <cellStyle name="v_BOQ-IT123 4 5 7" xfId="52542" xr:uid="{00000000-0005-0000-0000-00004FCD0000}"/>
    <cellStyle name="v_BOQ-IT123 4 5 8" xfId="52543" xr:uid="{00000000-0005-0000-0000-000050CD0000}"/>
    <cellStyle name="v_BOQ-IT123 4 6" xfId="52544" xr:uid="{00000000-0005-0000-0000-000051CD0000}"/>
    <cellStyle name="v_BOQ-IT123 4 6 2" xfId="52545" xr:uid="{00000000-0005-0000-0000-000052CD0000}"/>
    <cellStyle name="v_BOQ-IT123 4 6 2 2" xfId="52546" xr:uid="{00000000-0005-0000-0000-000053CD0000}"/>
    <cellStyle name="v_BOQ-IT123 4 6 2 3" xfId="52547" xr:uid="{00000000-0005-0000-0000-000054CD0000}"/>
    <cellStyle name="v_BOQ-IT123 4 6 2 4" xfId="52548" xr:uid="{00000000-0005-0000-0000-000055CD0000}"/>
    <cellStyle name="v_BOQ-IT123 4 6 2 5" xfId="52549" xr:uid="{00000000-0005-0000-0000-000056CD0000}"/>
    <cellStyle name="v_BOQ-IT123 4 6 2 6" xfId="52550" xr:uid="{00000000-0005-0000-0000-000057CD0000}"/>
    <cellStyle name="v_BOQ-IT123 4 6 3" xfId="52551" xr:uid="{00000000-0005-0000-0000-000058CD0000}"/>
    <cellStyle name="v_BOQ-IT123 4 6 3 2" xfId="52552" xr:uid="{00000000-0005-0000-0000-000059CD0000}"/>
    <cellStyle name="v_BOQ-IT123 4 6 3 3" xfId="52553" xr:uid="{00000000-0005-0000-0000-00005ACD0000}"/>
    <cellStyle name="v_BOQ-IT123 4 6 3 4" xfId="52554" xr:uid="{00000000-0005-0000-0000-00005BCD0000}"/>
    <cellStyle name="v_BOQ-IT123 4 6 3 5" xfId="52555" xr:uid="{00000000-0005-0000-0000-00005CCD0000}"/>
    <cellStyle name="v_BOQ-IT123 4 6 3 6" xfId="52556" xr:uid="{00000000-0005-0000-0000-00005DCD0000}"/>
    <cellStyle name="v_BOQ-IT123 4 6 4" xfId="52557" xr:uid="{00000000-0005-0000-0000-00005ECD0000}"/>
    <cellStyle name="v_BOQ-IT123 4 6 4 2" xfId="52558" xr:uid="{00000000-0005-0000-0000-00005FCD0000}"/>
    <cellStyle name="v_BOQ-IT123 4 6 5" xfId="52559" xr:uid="{00000000-0005-0000-0000-000060CD0000}"/>
    <cellStyle name="v_BOQ-IT123 4 6 6" xfId="52560" xr:uid="{00000000-0005-0000-0000-000061CD0000}"/>
    <cellStyle name="v_BOQ-IT123 4 6 7" xfId="52561" xr:uid="{00000000-0005-0000-0000-000062CD0000}"/>
    <cellStyle name="v_BOQ-IT123 4 6 8" xfId="52562" xr:uid="{00000000-0005-0000-0000-000063CD0000}"/>
    <cellStyle name="v_BOQ-IT123 4 7" xfId="52563" xr:uid="{00000000-0005-0000-0000-000064CD0000}"/>
    <cellStyle name="v_BOQ-IT123 4 7 2" xfId="52564" xr:uid="{00000000-0005-0000-0000-000065CD0000}"/>
    <cellStyle name="v_BOQ-IT123 4 7 2 2" xfId="52565" xr:uid="{00000000-0005-0000-0000-000066CD0000}"/>
    <cellStyle name="v_BOQ-IT123 4 7 2 3" xfId="52566" xr:uid="{00000000-0005-0000-0000-000067CD0000}"/>
    <cellStyle name="v_BOQ-IT123 4 7 2 4" xfId="52567" xr:uid="{00000000-0005-0000-0000-000068CD0000}"/>
    <cellStyle name="v_BOQ-IT123 4 7 2 5" xfId="52568" xr:uid="{00000000-0005-0000-0000-000069CD0000}"/>
    <cellStyle name="v_BOQ-IT123 4 7 2 6" xfId="52569" xr:uid="{00000000-0005-0000-0000-00006ACD0000}"/>
    <cellStyle name="v_BOQ-IT123 4 7 3" xfId="52570" xr:uid="{00000000-0005-0000-0000-00006BCD0000}"/>
    <cellStyle name="v_BOQ-IT123 4 7 3 2" xfId="52571" xr:uid="{00000000-0005-0000-0000-00006CCD0000}"/>
    <cellStyle name="v_BOQ-IT123 4 7 3 3" xfId="52572" xr:uid="{00000000-0005-0000-0000-00006DCD0000}"/>
    <cellStyle name="v_BOQ-IT123 4 7 3 4" xfId="52573" xr:uid="{00000000-0005-0000-0000-00006ECD0000}"/>
    <cellStyle name="v_BOQ-IT123 4 7 3 5" xfId="52574" xr:uid="{00000000-0005-0000-0000-00006FCD0000}"/>
    <cellStyle name="v_BOQ-IT123 4 7 3 6" xfId="52575" xr:uid="{00000000-0005-0000-0000-000070CD0000}"/>
    <cellStyle name="v_BOQ-IT123 4 7 4" xfId="52576" xr:uid="{00000000-0005-0000-0000-000071CD0000}"/>
    <cellStyle name="v_BOQ-IT123 4 7 4 2" xfId="52577" xr:uid="{00000000-0005-0000-0000-000072CD0000}"/>
    <cellStyle name="v_BOQ-IT123 4 7 5" xfId="52578" xr:uid="{00000000-0005-0000-0000-000073CD0000}"/>
    <cellStyle name="v_BOQ-IT123 4 7 6" xfId="52579" xr:uid="{00000000-0005-0000-0000-000074CD0000}"/>
    <cellStyle name="v_BOQ-IT123 4 7 7" xfId="52580" xr:uid="{00000000-0005-0000-0000-000075CD0000}"/>
    <cellStyle name="v_BOQ-IT123 4 7 8" xfId="52581" xr:uid="{00000000-0005-0000-0000-000076CD0000}"/>
    <cellStyle name="v_BOQ-IT123 4 8" xfId="52582" xr:uid="{00000000-0005-0000-0000-000077CD0000}"/>
    <cellStyle name="v_BOQ-IT123 4 8 2" xfId="52583" xr:uid="{00000000-0005-0000-0000-000078CD0000}"/>
    <cellStyle name="v_BOQ-IT123 4 8 2 2" xfId="52584" xr:uid="{00000000-0005-0000-0000-000079CD0000}"/>
    <cellStyle name="v_BOQ-IT123 4 8 2 3" xfId="52585" xr:uid="{00000000-0005-0000-0000-00007ACD0000}"/>
    <cellStyle name="v_BOQ-IT123 4 8 2 4" xfId="52586" xr:uid="{00000000-0005-0000-0000-00007BCD0000}"/>
    <cellStyle name="v_BOQ-IT123 4 8 2 5" xfId="52587" xr:uid="{00000000-0005-0000-0000-00007CCD0000}"/>
    <cellStyle name="v_BOQ-IT123 4 8 2 6" xfId="52588" xr:uid="{00000000-0005-0000-0000-00007DCD0000}"/>
    <cellStyle name="v_BOQ-IT123 4 8 3" xfId="52589" xr:uid="{00000000-0005-0000-0000-00007ECD0000}"/>
    <cellStyle name="v_BOQ-IT123 4 8 3 2" xfId="52590" xr:uid="{00000000-0005-0000-0000-00007FCD0000}"/>
    <cellStyle name="v_BOQ-IT123 4 8 3 3" xfId="52591" xr:uid="{00000000-0005-0000-0000-000080CD0000}"/>
    <cellStyle name="v_BOQ-IT123 4 8 3 4" xfId="52592" xr:uid="{00000000-0005-0000-0000-000081CD0000}"/>
    <cellStyle name="v_BOQ-IT123 4 8 3 5" xfId="52593" xr:uid="{00000000-0005-0000-0000-000082CD0000}"/>
    <cellStyle name="v_BOQ-IT123 4 8 3 6" xfId="52594" xr:uid="{00000000-0005-0000-0000-000083CD0000}"/>
    <cellStyle name="v_BOQ-IT123 4 8 4" xfId="52595" xr:uid="{00000000-0005-0000-0000-000084CD0000}"/>
    <cellStyle name="v_BOQ-IT123 4 8 4 2" xfId="52596" xr:uid="{00000000-0005-0000-0000-000085CD0000}"/>
    <cellStyle name="v_BOQ-IT123 4 8 5" xfId="52597" xr:uid="{00000000-0005-0000-0000-000086CD0000}"/>
    <cellStyle name="v_BOQ-IT123 4 8 6" xfId="52598" xr:uid="{00000000-0005-0000-0000-000087CD0000}"/>
    <cellStyle name="v_BOQ-IT123 4 8 7" xfId="52599" xr:uid="{00000000-0005-0000-0000-000088CD0000}"/>
    <cellStyle name="v_BOQ-IT123 4 8 8" xfId="52600" xr:uid="{00000000-0005-0000-0000-000089CD0000}"/>
    <cellStyle name="v_BOQ-IT123 4 9" xfId="52601" xr:uid="{00000000-0005-0000-0000-00008ACD0000}"/>
    <cellStyle name="v_BOQ-IT123 4 9 2" xfId="52602" xr:uid="{00000000-0005-0000-0000-00008BCD0000}"/>
    <cellStyle name="v_BOQ-IT123 4 9 2 2" xfId="52603" xr:uid="{00000000-0005-0000-0000-00008CCD0000}"/>
    <cellStyle name="v_BOQ-IT123 4 9 2 3" xfId="52604" xr:uid="{00000000-0005-0000-0000-00008DCD0000}"/>
    <cellStyle name="v_BOQ-IT123 4 9 2 4" xfId="52605" xr:uid="{00000000-0005-0000-0000-00008ECD0000}"/>
    <cellStyle name="v_BOQ-IT123 4 9 2 5" xfId="52606" xr:uid="{00000000-0005-0000-0000-00008FCD0000}"/>
    <cellStyle name="v_BOQ-IT123 4 9 2 6" xfId="52607" xr:uid="{00000000-0005-0000-0000-000090CD0000}"/>
    <cellStyle name="v_BOQ-IT123 4 9 3" xfId="52608" xr:uid="{00000000-0005-0000-0000-000091CD0000}"/>
    <cellStyle name="v_BOQ-IT123 4 9 3 2" xfId="52609" xr:uid="{00000000-0005-0000-0000-000092CD0000}"/>
    <cellStyle name="v_BOQ-IT123 4 9 3 3" xfId="52610" xr:uid="{00000000-0005-0000-0000-000093CD0000}"/>
    <cellStyle name="v_BOQ-IT123 4 9 3 4" xfId="52611" xr:uid="{00000000-0005-0000-0000-000094CD0000}"/>
    <cellStyle name="v_BOQ-IT123 4 9 3 5" xfId="52612" xr:uid="{00000000-0005-0000-0000-000095CD0000}"/>
    <cellStyle name="v_BOQ-IT123 4 9 3 6" xfId="52613" xr:uid="{00000000-0005-0000-0000-000096CD0000}"/>
    <cellStyle name="v_BOQ-IT123 4 9 4" xfId="52614" xr:uid="{00000000-0005-0000-0000-000097CD0000}"/>
    <cellStyle name="v_BOQ-IT123 4 9 4 2" xfId="52615" xr:uid="{00000000-0005-0000-0000-000098CD0000}"/>
    <cellStyle name="v_BOQ-IT123 4 9 5" xfId="52616" xr:uid="{00000000-0005-0000-0000-000099CD0000}"/>
    <cellStyle name="v_BOQ-IT123 4 9 6" xfId="52617" xr:uid="{00000000-0005-0000-0000-00009ACD0000}"/>
    <cellStyle name="v_BOQ-IT123 4 9 7" xfId="52618" xr:uid="{00000000-0005-0000-0000-00009BCD0000}"/>
    <cellStyle name="v_BOQ-IT123 4 9 8" xfId="52619" xr:uid="{00000000-0005-0000-0000-00009CCD0000}"/>
    <cellStyle name="v_BOQ-IT123 5" xfId="52620" xr:uid="{00000000-0005-0000-0000-00009DCD0000}"/>
    <cellStyle name="v_BOQ-IT123 5 2" xfId="52621" xr:uid="{00000000-0005-0000-0000-00009ECD0000}"/>
    <cellStyle name="v_BOQ-IT123 5 2 2" xfId="52622" xr:uid="{00000000-0005-0000-0000-00009FCD0000}"/>
    <cellStyle name="v_BOQ-IT123 5 2 2 2" xfId="52623" xr:uid="{00000000-0005-0000-0000-0000A0CD0000}"/>
    <cellStyle name="v_BOQ-IT123 5 2 2 2 2" xfId="52624" xr:uid="{00000000-0005-0000-0000-0000A1CD0000}"/>
    <cellStyle name="v_BOQ-IT123 5 2 2 2 2 2" xfId="52625" xr:uid="{00000000-0005-0000-0000-0000A2CD0000}"/>
    <cellStyle name="v_BOQ-IT123 5 2 2 2 3" xfId="52626" xr:uid="{00000000-0005-0000-0000-0000A3CD0000}"/>
    <cellStyle name="v_BOQ-IT123 5 2 2 2 3 2" xfId="52627" xr:uid="{00000000-0005-0000-0000-0000A4CD0000}"/>
    <cellStyle name="v_BOQ-IT123 5 2 2 2 4" xfId="52628" xr:uid="{00000000-0005-0000-0000-0000A5CD0000}"/>
    <cellStyle name="v_BOQ-IT123 5 2 2 3" xfId="52629" xr:uid="{00000000-0005-0000-0000-0000A6CD0000}"/>
    <cellStyle name="v_BOQ-IT123 5 2 2 3 2" xfId="52630" xr:uid="{00000000-0005-0000-0000-0000A7CD0000}"/>
    <cellStyle name="v_BOQ-IT123 5 2 2 4" xfId="52631" xr:uid="{00000000-0005-0000-0000-0000A8CD0000}"/>
    <cellStyle name="v_BOQ-IT123 5 2 2 4 2" xfId="52632" xr:uid="{00000000-0005-0000-0000-0000A9CD0000}"/>
    <cellStyle name="v_BOQ-IT123 5 2 2 5" xfId="52633" xr:uid="{00000000-0005-0000-0000-0000AACD0000}"/>
    <cellStyle name="v_BOQ-IT123 5 2 2 5 2" xfId="52634" xr:uid="{00000000-0005-0000-0000-0000ABCD0000}"/>
    <cellStyle name="v_BOQ-IT123 5 2 2 6" xfId="52635" xr:uid="{00000000-0005-0000-0000-0000ACCD0000}"/>
    <cellStyle name="v_BOQ-IT123 5 2 3" xfId="52636" xr:uid="{00000000-0005-0000-0000-0000ADCD0000}"/>
    <cellStyle name="v_BOQ-IT123 5 2 3 2" xfId="52637" xr:uid="{00000000-0005-0000-0000-0000AECD0000}"/>
    <cellStyle name="v_BOQ-IT123 5 2 3 2 2" xfId="52638" xr:uid="{00000000-0005-0000-0000-0000AFCD0000}"/>
    <cellStyle name="v_BOQ-IT123 5 2 3 3" xfId="52639" xr:uid="{00000000-0005-0000-0000-0000B0CD0000}"/>
    <cellStyle name="v_BOQ-IT123 5 2 3 3 2" xfId="52640" xr:uid="{00000000-0005-0000-0000-0000B1CD0000}"/>
    <cellStyle name="v_BOQ-IT123 5 2 3 4" xfId="52641" xr:uid="{00000000-0005-0000-0000-0000B2CD0000}"/>
    <cellStyle name="v_BOQ-IT123 5 2 3 4 2" xfId="52642" xr:uid="{00000000-0005-0000-0000-0000B3CD0000}"/>
    <cellStyle name="v_BOQ-IT123 5 2 3 5" xfId="52643" xr:uid="{00000000-0005-0000-0000-0000B4CD0000}"/>
    <cellStyle name="v_BOQ-IT123 5 2 3 6" xfId="52644" xr:uid="{00000000-0005-0000-0000-0000B5CD0000}"/>
    <cellStyle name="v_BOQ-IT123 5 2 4" xfId="52645" xr:uid="{00000000-0005-0000-0000-0000B6CD0000}"/>
    <cellStyle name="v_BOQ-IT123 5 2 4 2" xfId="52646" xr:uid="{00000000-0005-0000-0000-0000B7CD0000}"/>
    <cellStyle name="v_BOQ-IT123 5 2 4 3" xfId="52647" xr:uid="{00000000-0005-0000-0000-0000B8CD0000}"/>
    <cellStyle name="v_BOQ-IT123 5 2 5" xfId="52648" xr:uid="{00000000-0005-0000-0000-0000B9CD0000}"/>
    <cellStyle name="v_BOQ-IT123 5 2 5 2" xfId="52649" xr:uid="{00000000-0005-0000-0000-0000BACD0000}"/>
    <cellStyle name="v_BOQ-IT123 5 2 5 3" xfId="52650" xr:uid="{00000000-0005-0000-0000-0000BBCD0000}"/>
    <cellStyle name="v_BOQ-IT123 5 2 6" xfId="52651" xr:uid="{00000000-0005-0000-0000-0000BCCD0000}"/>
    <cellStyle name="v_BOQ-IT123 5 2 6 2" xfId="52652" xr:uid="{00000000-0005-0000-0000-0000BDCD0000}"/>
    <cellStyle name="v_BOQ-IT123 5 2 7" xfId="52653" xr:uid="{00000000-0005-0000-0000-0000BECD0000}"/>
    <cellStyle name="v_BOQ-IT123 5 2 7 2" xfId="52654" xr:uid="{00000000-0005-0000-0000-0000BFCD0000}"/>
    <cellStyle name="v_BOQ-IT123 5 2 7 3" xfId="52655" xr:uid="{00000000-0005-0000-0000-0000C0CD0000}"/>
    <cellStyle name="v_BOQ-IT123 5 2 7 4" xfId="52656" xr:uid="{00000000-0005-0000-0000-0000C1CD0000}"/>
    <cellStyle name="v_BOQ-IT123 5 2 8" xfId="52657" xr:uid="{00000000-0005-0000-0000-0000C2CD0000}"/>
    <cellStyle name="v_BOQ-IT123 5 2 8 2" xfId="52658" xr:uid="{00000000-0005-0000-0000-0000C3CD0000}"/>
    <cellStyle name="v_BOQ-IT123 5 2 9" xfId="52659" xr:uid="{00000000-0005-0000-0000-0000C4CD0000}"/>
    <cellStyle name="v_BOQ-IT123 5 3" xfId="52660" xr:uid="{00000000-0005-0000-0000-0000C5CD0000}"/>
    <cellStyle name="v_BOQ-IT123 5 3 2" xfId="52661" xr:uid="{00000000-0005-0000-0000-0000C6CD0000}"/>
    <cellStyle name="v_BOQ-IT123 5 3 2 2" xfId="52662" xr:uid="{00000000-0005-0000-0000-0000C7CD0000}"/>
    <cellStyle name="v_BOQ-IT123 5 3 2 2 2" xfId="52663" xr:uid="{00000000-0005-0000-0000-0000C8CD0000}"/>
    <cellStyle name="v_BOQ-IT123 5 3 2 3" xfId="52664" xr:uid="{00000000-0005-0000-0000-0000C9CD0000}"/>
    <cellStyle name="v_BOQ-IT123 5 3 2 3 2" xfId="52665" xr:uid="{00000000-0005-0000-0000-0000CACD0000}"/>
    <cellStyle name="v_BOQ-IT123 5 3 2 4" xfId="52666" xr:uid="{00000000-0005-0000-0000-0000CBCD0000}"/>
    <cellStyle name="v_BOQ-IT123 5 3 3" xfId="52667" xr:uid="{00000000-0005-0000-0000-0000CCCD0000}"/>
    <cellStyle name="v_BOQ-IT123 5 3 3 2" xfId="52668" xr:uid="{00000000-0005-0000-0000-0000CDCD0000}"/>
    <cellStyle name="v_BOQ-IT123 5 3 4" xfId="52669" xr:uid="{00000000-0005-0000-0000-0000CECD0000}"/>
    <cellStyle name="v_BOQ-IT123 5 3 4 2" xfId="52670" xr:uid="{00000000-0005-0000-0000-0000CFCD0000}"/>
    <cellStyle name="v_BOQ-IT123 5 3 5" xfId="52671" xr:uid="{00000000-0005-0000-0000-0000D0CD0000}"/>
    <cellStyle name="v_BOQ-IT123 5 3 5 2" xfId="52672" xr:uid="{00000000-0005-0000-0000-0000D1CD0000}"/>
    <cellStyle name="v_BOQ-IT123 5 3 6" xfId="52673" xr:uid="{00000000-0005-0000-0000-0000D2CD0000}"/>
    <cellStyle name="v_BOQ-IT123 5 3 6 2" xfId="52674" xr:uid="{00000000-0005-0000-0000-0000D3CD0000}"/>
    <cellStyle name="v_BOQ-IT123 5 3 7" xfId="52675" xr:uid="{00000000-0005-0000-0000-0000D4CD0000}"/>
    <cellStyle name="v_BOQ-IT123 5 3 7 2" xfId="52676" xr:uid="{00000000-0005-0000-0000-0000D5CD0000}"/>
    <cellStyle name="v_BOQ-IT123 5 3 7 3" xfId="52677" xr:uid="{00000000-0005-0000-0000-0000D6CD0000}"/>
    <cellStyle name="v_BOQ-IT123 5 3 7 4" xfId="52678" xr:uid="{00000000-0005-0000-0000-0000D7CD0000}"/>
    <cellStyle name="v_BOQ-IT123 5 3 8" xfId="52679" xr:uid="{00000000-0005-0000-0000-0000D8CD0000}"/>
    <cellStyle name="v_BOQ-IT123 5 4" xfId="52680" xr:uid="{00000000-0005-0000-0000-0000D9CD0000}"/>
    <cellStyle name="v_BOQ-IT123 5 4 2" xfId="52681" xr:uid="{00000000-0005-0000-0000-0000DACD0000}"/>
    <cellStyle name="v_BOQ-IT123 5 4 2 2" xfId="52682" xr:uid="{00000000-0005-0000-0000-0000DBCD0000}"/>
    <cellStyle name="v_BOQ-IT123 5 4 3" xfId="52683" xr:uid="{00000000-0005-0000-0000-0000DCCD0000}"/>
    <cellStyle name="v_BOQ-IT123 5 4 3 2" xfId="52684" xr:uid="{00000000-0005-0000-0000-0000DDCD0000}"/>
    <cellStyle name="v_BOQ-IT123 5 4 4" xfId="52685" xr:uid="{00000000-0005-0000-0000-0000DECD0000}"/>
    <cellStyle name="v_BOQ-IT123 5 4 4 2" xfId="52686" xr:uid="{00000000-0005-0000-0000-0000DFCD0000}"/>
    <cellStyle name="v_BOQ-IT123 5 4 5" xfId="52687" xr:uid="{00000000-0005-0000-0000-0000E0CD0000}"/>
    <cellStyle name="v_BOQ-IT123 5 4 5 2" xfId="52688" xr:uid="{00000000-0005-0000-0000-0000E1CD0000}"/>
    <cellStyle name="v_BOQ-IT123 5 4 5 3" xfId="52689" xr:uid="{00000000-0005-0000-0000-0000E2CD0000}"/>
    <cellStyle name="v_BOQ-IT123 5 4 5 4" xfId="52690" xr:uid="{00000000-0005-0000-0000-0000E3CD0000}"/>
    <cellStyle name="v_BOQ-IT123 5 4 6" xfId="52691" xr:uid="{00000000-0005-0000-0000-0000E4CD0000}"/>
    <cellStyle name="v_BOQ-IT123 5 4 7" xfId="52692" xr:uid="{00000000-0005-0000-0000-0000E5CD0000}"/>
    <cellStyle name="v_BOQ-IT123 5 5" xfId="52693" xr:uid="{00000000-0005-0000-0000-0000E6CD0000}"/>
    <cellStyle name="v_BOQ-IT123 5 5 2" xfId="52694" xr:uid="{00000000-0005-0000-0000-0000E7CD0000}"/>
    <cellStyle name="v_BOQ-IT123 5 5 3" xfId="52695" xr:uid="{00000000-0005-0000-0000-0000E8CD0000}"/>
    <cellStyle name="v_BOQ-IT123 5 6" xfId="52696" xr:uid="{00000000-0005-0000-0000-0000E9CD0000}"/>
    <cellStyle name="v_BOQ-IT123 5 6 2" xfId="52697" xr:uid="{00000000-0005-0000-0000-0000EACD0000}"/>
    <cellStyle name="v_BOQ-IT123 5 7" xfId="52698" xr:uid="{00000000-0005-0000-0000-0000EBCD0000}"/>
    <cellStyle name="v_BOQ-IT123 5 7 2" xfId="52699" xr:uid="{00000000-0005-0000-0000-0000ECCD0000}"/>
    <cellStyle name="v_BOQ-IT123 5 8" xfId="52700" xr:uid="{00000000-0005-0000-0000-0000EDCD0000}"/>
    <cellStyle name="v_BOQ-IT123 5 8 2" xfId="52701" xr:uid="{00000000-0005-0000-0000-0000EECD0000}"/>
    <cellStyle name="v_BOQ-IT123 5 9" xfId="52702" xr:uid="{00000000-0005-0000-0000-0000EFCD0000}"/>
    <cellStyle name="v_BOQ-IT123 6" xfId="52703" xr:uid="{00000000-0005-0000-0000-0000F0CD0000}"/>
    <cellStyle name="v_BOQ-IT123 6 2" xfId="52704" xr:uid="{00000000-0005-0000-0000-0000F1CD0000}"/>
    <cellStyle name="v_BOQ-IT123 6 2 2" xfId="52705" xr:uid="{00000000-0005-0000-0000-0000F2CD0000}"/>
    <cellStyle name="v_BOQ-IT123 6 2 2 2" xfId="52706" xr:uid="{00000000-0005-0000-0000-0000F3CD0000}"/>
    <cellStyle name="v_BOQ-IT123 6 2 2 2 2" xfId="52707" xr:uid="{00000000-0005-0000-0000-0000F4CD0000}"/>
    <cellStyle name="v_BOQ-IT123 6 2 2 2 2 2" xfId="52708" xr:uid="{00000000-0005-0000-0000-0000F5CD0000}"/>
    <cellStyle name="v_BOQ-IT123 6 2 2 2 3" xfId="52709" xr:uid="{00000000-0005-0000-0000-0000F6CD0000}"/>
    <cellStyle name="v_BOQ-IT123 6 2 2 2 3 2" xfId="52710" xr:uid="{00000000-0005-0000-0000-0000F7CD0000}"/>
    <cellStyle name="v_BOQ-IT123 6 2 2 2 4" xfId="52711" xr:uid="{00000000-0005-0000-0000-0000F8CD0000}"/>
    <cellStyle name="v_BOQ-IT123 6 2 2 3" xfId="52712" xr:uid="{00000000-0005-0000-0000-0000F9CD0000}"/>
    <cellStyle name="v_BOQ-IT123 6 2 2 3 2" xfId="52713" xr:uid="{00000000-0005-0000-0000-0000FACD0000}"/>
    <cellStyle name="v_BOQ-IT123 6 2 2 4" xfId="52714" xr:uid="{00000000-0005-0000-0000-0000FBCD0000}"/>
    <cellStyle name="v_BOQ-IT123 6 2 2 4 2" xfId="52715" xr:uid="{00000000-0005-0000-0000-0000FCCD0000}"/>
    <cellStyle name="v_BOQ-IT123 6 2 2 5" xfId="52716" xr:uid="{00000000-0005-0000-0000-0000FDCD0000}"/>
    <cellStyle name="v_BOQ-IT123 6 2 2 5 2" xfId="52717" xr:uid="{00000000-0005-0000-0000-0000FECD0000}"/>
    <cellStyle name="v_BOQ-IT123 6 2 2 6" xfId="52718" xr:uid="{00000000-0005-0000-0000-0000FFCD0000}"/>
    <cellStyle name="v_BOQ-IT123 6 2 2 6 2" xfId="52719" xr:uid="{00000000-0005-0000-0000-000000CE0000}"/>
    <cellStyle name="v_BOQ-IT123 6 2 2 7" xfId="52720" xr:uid="{00000000-0005-0000-0000-000001CE0000}"/>
    <cellStyle name="v_BOQ-IT123 6 2 2 8" xfId="52721" xr:uid="{00000000-0005-0000-0000-000002CE0000}"/>
    <cellStyle name="v_BOQ-IT123 6 2 2 9" xfId="52722" xr:uid="{00000000-0005-0000-0000-000003CE0000}"/>
    <cellStyle name="v_BOQ-IT123 6 2 3" xfId="52723" xr:uid="{00000000-0005-0000-0000-000004CE0000}"/>
    <cellStyle name="v_BOQ-IT123 6 2 3 2" xfId="52724" xr:uid="{00000000-0005-0000-0000-000005CE0000}"/>
    <cellStyle name="v_BOQ-IT123 6 2 3 2 2" xfId="52725" xr:uid="{00000000-0005-0000-0000-000006CE0000}"/>
    <cellStyle name="v_BOQ-IT123 6 2 3 2 2 2" xfId="52726" xr:uid="{00000000-0005-0000-0000-000007CE0000}"/>
    <cellStyle name="v_BOQ-IT123 6 2 3 2 3" xfId="52727" xr:uid="{00000000-0005-0000-0000-000008CE0000}"/>
    <cellStyle name="v_BOQ-IT123 6 2 3 3" xfId="52728" xr:uid="{00000000-0005-0000-0000-000009CE0000}"/>
    <cellStyle name="v_BOQ-IT123 6 2 3 3 2" xfId="52729" xr:uid="{00000000-0005-0000-0000-00000ACE0000}"/>
    <cellStyle name="v_BOQ-IT123 6 2 3 4" xfId="52730" xr:uid="{00000000-0005-0000-0000-00000BCE0000}"/>
    <cellStyle name="v_BOQ-IT123 6 2 3 4 2" xfId="52731" xr:uid="{00000000-0005-0000-0000-00000CCE0000}"/>
    <cellStyle name="v_BOQ-IT123 6 2 3 5" xfId="52732" xr:uid="{00000000-0005-0000-0000-00000DCE0000}"/>
    <cellStyle name="v_BOQ-IT123 6 2 3 5 2" xfId="52733" xr:uid="{00000000-0005-0000-0000-00000ECE0000}"/>
    <cellStyle name="v_BOQ-IT123 6 2 3 6" xfId="52734" xr:uid="{00000000-0005-0000-0000-00000FCE0000}"/>
    <cellStyle name="v_BOQ-IT123 6 2 3 7" xfId="52735" xr:uid="{00000000-0005-0000-0000-000010CE0000}"/>
    <cellStyle name="v_BOQ-IT123 6 2 4" xfId="52736" xr:uid="{00000000-0005-0000-0000-000011CE0000}"/>
    <cellStyle name="v_BOQ-IT123 6 2 4 2" xfId="52737" xr:uid="{00000000-0005-0000-0000-000012CE0000}"/>
    <cellStyle name="v_BOQ-IT123 6 2 5" xfId="52738" xr:uid="{00000000-0005-0000-0000-000013CE0000}"/>
    <cellStyle name="v_BOQ-IT123 6 2 5 2" xfId="52739" xr:uid="{00000000-0005-0000-0000-000014CE0000}"/>
    <cellStyle name="v_BOQ-IT123 6 2 6" xfId="52740" xr:uid="{00000000-0005-0000-0000-000015CE0000}"/>
    <cellStyle name="v_BOQ-IT123 6 2 6 2" xfId="52741" xr:uid="{00000000-0005-0000-0000-000016CE0000}"/>
    <cellStyle name="v_BOQ-IT123 6 2 7" xfId="52742" xr:uid="{00000000-0005-0000-0000-000017CE0000}"/>
    <cellStyle name="v_BOQ-IT123 6 2 8" xfId="52743" xr:uid="{00000000-0005-0000-0000-000018CE0000}"/>
    <cellStyle name="v_BOQ-IT123 6 3" xfId="52744" xr:uid="{00000000-0005-0000-0000-000019CE0000}"/>
    <cellStyle name="v_BOQ-IT123 6 3 2" xfId="52745" xr:uid="{00000000-0005-0000-0000-00001ACE0000}"/>
    <cellStyle name="v_BOQ-IT123 6 3 2 2" xfId="52746" xr:uid="{00000000-0005-0000-0000-00001BCE0000}"/>
    <cellStyle name="v_BOQ-IT123 6 3 2 2 2" xfId="52747" xr:uid="{00000000-0005-0000-0000-00001CCE0000}"/>
    <cellStyle name="v_BOQ-IT123 6 3 2 3" xfId="52748" xr:uid="{00000000-0005-0000-0000-00001DCE0000}"/>
    <cellStyle name="v_BOQ-IT123 6 3 2 3 2" xfId="52749" xr:uid="{00000000-0005-0000-0000-00001ECE0000}"/>
    <cellStyle name="v_BOQ-IT123 6 3 2 4" xfId="52750" xr:uid="{00000000-0005-0000-0000-00001FCE0000}"/>
    <cellStyle name="v_BOQ-IT123 6 3 2 5" xfId="52751" xr:uid="{00000000-0005-0000-0000-000020CE0000}"/>
    <cellStyle name="v_BOQ-IT123 6 3 3" xfId="52752" xr:uid="{00000000-0005-0000-0000-000021CE0000}"/>
    <cellStyle name="v_BOQ-IT123 6 3 3 2" xfId="52753" xr:uid="{00000000-0005-0000-0000-000022CE0000}"/>
    <cellStyle name="v_BOQ-IT123 6 3 3 3" xfId="52754" xr:uid="{00000000-0005-0000-0000-000023CE0000}"/>
    <cellStyle name="v_BOQ-IT123 6 3 4" xfId="52755" xr:uid="{00000000-0005-0000-0000-000024CE0000}"/>
    <cellStyle name="v_BOQ-IT123 6 3 4 2" xfId="52756" xr:uid="{00000000-0005-0000-0000-000025CE0000}"/>
    <cellStyle name="v_BOQ-IT123 6 3 5" xfId="52757" xr:uid="{00000000-0005-0000-0000-000026CE0000}"/>
    <cellStyle name="v_BOQ-IT123 6 3 5 2" xfId="52758" xr:uid="{00000000-0005-0000-0000-000027CE0000}"/>
    <cellStyle name="v_BOQ-IT123 6 3 6" xfId="52759" xr:uid="{00000000-0005-0000-0000-000028CE0000}"/>
    <cellStyle name="v_BOQ-IT123 6 3 6 2" xfId="52760" xr:uid="{00000000-0005-0000-0000-000029CE0000}"/>
    <cellStyle name="v_BOQ-IT123 6 3 7" xfId="52761" xr:uid="{00000000-0005-0000-0000-00002ACE0000}"/>
    <cellStyle name="v_BOQ-IT123 6 3 7 2" xfId="52762" xr:uid="{00000000-0005-0000-0000-00002BCE0000}"/>
    <cellStyle name="v_BOQ-IT123 6 3 8" xfId="52763" xr:uid="{00000000-0005-0000-0000-00002CCE0000}"/>
    <cellStyle name="v_BOQ-IT123 6 4" xfId="52764" xr:uid="{00000000-0005-0000-0000-00002DCE0000}"/>
    <cellStyle name="v_BOQ-IT123 6 4 2" xfId="52765" xr:uid="{00000000-0005-0000-0000-00002ECE0000}"/>
    <cellStyle name="v_BOQ-IT123 6 4 2 2" xfId="52766" xr:uid="{00000000-0005-0000-0000-00002FCE0000}"/>
    <cellStyle name="v_BOQ-IT123 6 4 2 2 2" xfId="52767" xr:uid="{00000000-0005-0000-0000-000030CE0000}"/>
    <cellStyle name="v_BOQ-IT123 6 4 2 3" xfId="52768" xr:uid="{00000000-0005-0000-0000-000031CE0000}"/>
    <cellStyle name="v_BOQ-IT123 6 4 3" xfId="52769" xr:uid="{00000000-0005-0000-0000-000032CE0000}"/>
    <cellStyle name="v_BOQ-IT123 6 4 3 2" xfId="52770" xr:uid="{00000000-0005-0000-0000-000033CE0000}"/>
    <cellStyle name="v_BOQ-IT123 6 4 4" xfId="52771" xr:uid="{00000000-0005-0000-0000-000034CE0000}"/>
    <cellStyle name="v_BOQ-IT123 6 4 4 2" xfId="52772" xr:uid="{00000000-0005-0000-0000-000035CE0000}"/>
    <cellStyle name="v_BOQ-IT123 6 4 5" xfId="52773" xr:uid="{00000000-0005-0000-0000-000036CE0000}"/>
    <cellStyle name="v_BOQ-IT123 6 4 5 2" xfId="52774" xr:uid="{00000000-0005-0000-0000-000037CE0000}"/>
    <cellStyle name="v_BOQ-IT123 6 4 5 3" xfId="52775" xr:uid="{00000000-0005-0000-0000-000038CE0000}"/>
    <cellStyle name="v_BOQ-IT123 6 4 5 4" xfId="52776" xr:uid="{00000000-0005-0000-0000-000039CE0000}"/>
    <cellStyle name="v_BOQ-IT123 6 4 6" xfId="52777" xr:uid="{00000000-0005-0000-0000-00003ACE0000}"/>
    <cellStyle name="v_BOQ-IT123 6 4 6 2" xfId="52778" xr:uid="{00000000-0005-0000-0000-00003BCE0000}"/>
    <cellStyle name="v_BOQ-IT123 6 4 7" xfId="52779" xr:uid="{00000000-0005-0000-0000-00003CCE0000}"/>
    <cellStyle name="v_BOQ-IT123 6 4 8" xfId="52780" xr:uid="{00000000-0005-0000-0000-00003DCE0000}"/>
    <cellStyle name="v_BOQ-IT123 6 5" xfId="52781" xr:uid="{00000000-0005-0000-0000-00003ECE0000}"/>
    <cellStyle name="v_BOQ-IT123 6 5 2" xfId="52782" xr:uid="{00000000-0005-0000-0000-00003FCE0000}"/>
    <cellStyle name="v_BOQ-IT123 6 5 3" xfId="52783" xr:uid="{00000000-0005-0000-0000-000040CE0000}"/>
    <cellStyle name="v_BOQ-IT123 6 6" xfId="52784" xr:uid="{00000000-0005-0000-0000-000041CE0000}"/>
    <cellStyle name="v_BOQ-IT123 6 6 2" xfId="52785" xr:uid="{00000000-0005-0000-0000-000042CE0000}"/>
    <cellStyle name="v_BOQ-IT123 6 6 3" xfId="52786" xr:uid="{00000000-0005-0000-0000-000043CE0000}"/>
    <cellStyle name="v_BOQ-IT123 6 7" xfId="52787" xr:uid="{00000000-0005-0000-0000-000044CE0000}"/>
    <cellStyle name="v_BOQ-IT123 6 7 2" xfId="52788" xr:uid="{00000000-0005-0000-0000-000045CE0000}"/>
    <cellStyle name="v_BOQ-IT123 6 8" xfId="52789" xr:uid="{00000000-0005-0000-0000-000046CE0000}"/>
    <cellStyle name="v_BOQ-IT123 6 9" xfId="52790" xr:uid="{00000000-0005-0000-0000-000047CE0000}"/>
    <cellStyle name="v_BOQ-IT123 7" xfId="52791" xr:uid="{00000000-0005-0000-0000-000048CE0000}"/>
    <cellStyle name="v_BOQ-IT123 7 10" xfId="52792" xr:uid="{00000000-0005-0000-0000-000049CE0000}"/>
    <cellStyle name="v_BOQ-IT123 7 2" xfId="52793" xr:uid="{00000000-0005-0000-0000-00004ACE0000}"/>
    <cellStyle name="v_BOQ-IT123 7 2 2" xfId="52794" xr:uid="{00000000-0005-0000-0000-00004BCE0000}"/>
    <cellStyle name="v_BOQ-IT123 7 2 2 2" xfId="52795" xr:uid="{00000000-0005-0000-0000-00004CCE0000}"/>
    <cellStyle name="v_BOQ-IT123 7 2 2 2 2" xfId="52796" xr:uid="{00000000-0005-0000-0000-00004DCE0000}"/>
    <cellStyle name="v_BOQ-IT123 7 2 2 3" xfId="52797" xr:uid="{00000000-0005-0000-0000-00004ECE0000}"/>
    <cellStyle name="v_BOQ-IT123 7 2 3" xfId="52798" xr:uid="{00000000-0005-0000-0000-00004FCE0000}"/>
    <cellStyle name="v_BOQ-IT123 7 2 3 2" xfId="52799" xr:uid="{00000000-0005-0000-0000-000050CE0000}"/>
    <cellStyle name="v_BOQ-IT123 7 2 4" xfId="52800" xr:uid="{00000000-0005-0000-0000-000051CE0000}"/>
    <cellStyle name="v_BOQ-IT123 7 2 4 2" xfId="52801" xr:uid="{00000000-0005-0000-0000-000052CE0000}"/>
    <cellStyle name="v_BOQ-IT123 7 2 5" xfId="52802" xr:uid="{00000000-0005-0000-0000-000053CE0000}"/>
    <cellStyle name="v_BOQ-IT123 7 2 5 2" xfId="52803" xr:uid="{00000000-0005-0000-0000-000054CE0000}"/>
    <cellStyle name="v_BOQ-IT123 7 2 6" xfId="52804" xr:uid="{00000000-0005-0000-0000-000055CE0000}"/>
    <cellStyle name="v_BOQ-IT123 7 2 6 2" xfId="52805" xr:uid="{00000000-0005-0000-0000-000056CE0000}"/>
    <cellStyle name="v_BOQ-IT123 7 2 6 3" xfId="52806" xr:uid="{00000000-0005-0000-0000-000057CE0000}"/>
    <cellStyle name="v_BOQ-IT123 7 2 6 4" xfId="52807" xr:uid="{00000000-0005-0000-0000-000058CE0000}"/>
    <cellStyle name="v_BOQ-IT123 7 2 7" xfId="52808" xr:uid="{00000000-0005-0000-0000-000059CE0000}"/>
    <cellStyle name="v_BOQ-IT123 7 2 7 2" xfId="52809" xr:uid="{00000000-0005-0000-0000-00005ACE0000}"/>
    <cellStyle name="v_BOQ-IT123 7 2 8" xfId="52810" xr:uid="{00000000-0005-0000-0000-00005BCE0000}"/>
    <cellStyle name="v_BOQ-IT123 7 2 9" xfId="52811" xr:uid="{00000000-0005-0000-0000-00005CCE0000}"/>
    <cellStyle name="v_BOQ-IT123 7 3" xfId="52812" xr:uid="{00000000-0005-0000-0000-00005DCE0000}"/>
    <cellStyle name="v_BOQ-IT123 7 3 2" xfId="52813" xr:uid="{00000000-0005-0000-0000-00005ECE0000}"/>
    <cellStyle name="v_BOQ-IT123 7 3 2 2" xfId="52814" xr:uid="{00000000-0005-0000-0000-00005FCE0000}"/>
    <cellStyle name="v_BOQ-IT123 7 3 2 2 2" xfId="52815" xr:uid="{00000000-0005-0000-0000-000060CE0000}"/>
    <cellStyle name="v_BOQ-IT123 7 3 2 3" xfId="52816" xr:uid="{00000000-0005-0000-0000-000061CE0000}"/>
    <cellStyle name="v_BOQ-IT123 7 3 3" xfId="52817" xr:uid="{00000000-0005-0000-0000-000062CE0000}"/>
    <cellStyle name="v_BOQ-IT123 7 3 3 2" xfId="52818" xr:uid="{00000000-0005-0000-0000-000063CE0000}"/>
    <cellStyle name="v_BOQ-IT123 7 3 4" xfId="52819" xr:uid="{00000000-0005-0000-0000-000064CE0000}"/>
    <cellStyle name="v_BOQ-IT123 7 3 4 2" xfId="52820" xr:uid="{00000000-0005-0000-0000-000065CE0000}"/>
    <cellStyle name="v_BOQ-IT123 7 3 5" xfId="52821" xr:uid="{00000000-0005-0000-0000-000066CE0000}"/>
    <cellStyle name="v_BOQ-IT123 7 3 5 2" xfId="52822" xr:uid="{00000000-0005-0000-0000-000067CE0000}"/>
    <cellStyle name="v_BOQ-IT123 7 3 5 3" xfId="52823" xr:uid="{00000000-0005-0000-0000-000068CE0000}"/>
    <cellStyle name="v_BOQ-IT123 7 3 5 4" xfId="52824" xr:uid="{00000000-0005-0000-0000-000069CE0000}"/>
    <cellStyle name="v_BOQ-IT123 7 3 6" xfId="52825" xr:uid="{00000000-0005-0000-0000-00006ACE0000}"/>
    <cellStyle name="v_BOQ-IT123 7 3 6 2" xfId="52826" xr:uid="{00000000-0005-0000-0000-00006BCE0000}"/>
    <cellStyle name="v_BOQ-IT123 7 3 7" xfId="52827" xr:uid="{00000000-0005-0000-0000-00006CCE0000}"/>
    <cellStyle name="v_BOQ-IT123 7 4" xfId="52828" xr:uid="{00000000-0005-0000-0000-00006DCE0000}"/>
    <cellStyle name="v_BOQ-IT123 7 4 2" xfId="52829" xr:uid="{00000000-0005-0000-0000-00006ECE0000}"/>
    <cellStyle name="v_BOQ-IT123 7 5" xfId="52830" xr:uid="{00000000-0005-0000-0000-00006FCE0000}"/>
    <cellStyle name="v_BOQ-IT123 7 5 2" xfId="52831" xr:uid="{00000000-0005-0000-0000-000070CE0000}"/>
    <cellStyle name="v_BOQ-IT123 7 6" xfId="52832" xr:uid="{00000000-0005-0000-0000-000071CE0000}"/>
    <cellStyle name="v_BOQ-IT123 7 6 2" xfId="52833" xr:uid="{00000000-0005-0000-0000-000072CE0000}"/>
    <cellStyle name="v_BOQ-IT123 7 7" xfId="52834" xr:uid="{00000000-0005-0000-0000-000073CE0000}"/>
    <cellStyle name="v_BOQ-IT123 7 7 2" xfId="52835" xr:uid="{00000000-0005-0000-0000-000074CE0000}"/>
    <cellStyle name="v_BOQ-IT123 7 8" xfId="52836" xr:uid="{00000000-0005-0000-0000-000075CE0000}"/>
    <cellStyle name="v_BOQ-IT123 7 9" xfId="52837" xr:uid="{00000000-0005-0000-0000-000076CE0000}"/>
    <cellStyle name="v_BOQ-IT123 8" xfId="52838" xr:uid="{00000000-0005-0000-0000-000077CE0000}"/>
    <cellStyle name="v_BOQ-IT123 8 2" xfId="52839" xr:uid="{00000000-0005-0000-0000-000078CE0000}"/>
    <cellStyle name="v_BOQ-IT123 8 2 2" xfId="52840" xr:uid="{00000000-0005-0000-0000-000079CE0000}"/>
    <cellStyle name="v_BOQ-IT123 8 2 2 2" xfId="52841" xr:uid="{00000000-0005-0000-0000-00007ACE0000}"/>
    <cellStyle name="v_BOQ-IT123 8 2 3" xfId="52842" xr:uid="{00000000-0005-0000-0000-00007BCE0000}"/>
    <cellStyle name="v_BOQ-IT123 8 3" xfId="52843" xr:uid="{00000000-0005-0000-0000-00007CCE0000}"/>
    <cellStyle name="v_BOQ-IT123 8 3 2" xfId="52844" xr:uid="{00000000-0005-0000-0000-00007DCE0000}"/>
    <cellStyle name="v_BOQ-IT123 8 3 2 2" xfId="52845" xr:uid="{00000000-0005-0000-0000-00007ECE0000}"/>
    <cellStyle name="v_BOQ-IT123 8 3 3" xfId="52846" xr:uid="{00000000-0005-0000-0000-00007FCE0000}"/>
    <cellStyle name="v_BOQ-IT123 8 4" xfId="52847" xr:uid="{00000000-0005-0000-0000-000080CE0000}"/>
    <cellStyle name="v_BOQ-IT123 8 4 2" xfId="52848" xr:uid="{00000000-0005-0000-0000-000081CE0000}"/>
    <cellStyle name="v_BOQ-IT123 8 5" xfId="52849" xr:uid="{00000000-0005-0000-0000-000082CE0000}"/>
    <cellStyle name="v_BOQ-IT123 8 5 2" xfId="52850" xr:uid="{00000000-0005-0000-0000-000083CE0000}"/>
    <cellStyle name="v_BOQ-IT123 8 6" xfId="52851" xr:uid="{00000000-0005-0000-0000-000084CE0000}"/>
    <cellStyle name="v_BOQ-IT123 8 7" xfId="52852" xr:uid="{00000000-0005-0000-0000-000085CE0000}"/>
    <cellStyle name="v_BOQ-IT123 9" xfId="52853" xr:uid="{00000000-0005-0000-0000-000086CE0000}"/>
    <cellStyle name="v_BOQ-IT123 9 2" xfId="52854" xr:uid="{00000000-0005-0000-0000-000087CE0000}"/>
    <cellStyle name="v_BOQ-IT123 9 2 2" xfId="52855" xr:uid="{00000000-0005-0000-0000-000088CE0000}"/>
    <cellStyle name="v_BOQ-IT123 9 2 2 2" xfId="52856" xr:uid="{00000000-0005-0000-0000-000089CE0000}"/>
    <cellStyle name="v_BOQ-IT123 9 2 3" xfId="52857" xr:uid="{00000000-0005-0000-0000-00008ACE0000}"/>
    <cellStyle name="v_BOQ-IT123 9 3" xfId="52858" xr:uid="{00000000-0005-0000-0000-00008BCE0000}"/>
    <cellStyle name="v_BOQ-IT123 9 3 2" xfId="52859" xr:uid="{00000000-0005-0000-0000-00008CCE0000}"/>
    <cellStyle name="v_BOQ-IT123 9 4" xfId="52860" xr:uid="{00000000-0005-0000-0000-00008DCE0000}"/>
    <cellStyle name="v_BOQ-IT123 9 4 2" xfId="52861" xr:uid="{00000000-0005-0000-0000-00008ECE0000}"/>
    <cellStyle name="v_BOQ-IT123 9 5" xfId="52862" xr:uid="{00000000-0005-0000-0000-00008FCE0000}"/>
    <cellStyle name="v_FinalAB Datas As per SSR 07-08 25-9-07xx" xfId="52863" xr:uid="{00000000-0005-0000-0000-000090CE0000}"/>
    <cellStyle name="v_FinalAB Datas As per SSR 07-08 25-9-07xx 10" xfId="52864" xr:uid="{00000000-0005-0000-0000-000091CE0000}"/>
    <cellStyle name="v_FinalAB Datas As per SSR 07-08 25-9-07xx 11" xfId="52865" xr:uid="{00000000-0005-0000-0000-000092CE0000}"/>
    <cellStyle name="v_FinalAB Datas As per SSR 07-08 25-9-07xx 2" xfId="52866" xr:uid="{00000000-0005-0000-0000-000093CE0000}"/>
    <cellStyle name="v_FinalAB Datas As per SSR 07-08 25-9-07xx 2 10" xfId="52867" xr:uid="{00000000-0005-0000-0000-000094CE0000}"/>
    <cellStyle name="v_FinalAB Datas As per SSR 07-08 25-9-07xx 2 11" xfId="52868" xr:uid="{00000000-0005-0000-0000-000095CE0000}"/>
    <cellStyle name="v_FinalAB Datas As per SSR 07-08 25-9-07xx 2 12" xfId="52869" xr:uid="{00000000-0005-0000-0000-000096CE0000}"/>
    <cellStyle name="v_FinalAB Datas As per SSR 07-08 25-9-07xx 2 13" xfId="52870" xr:uid="{00000000-0005-0000-0000-000097CE0000}"/>
    <cellStyle name="v_FinalAB Datas As per SSR 07-08 25-9-07xx 2 14" xfId="52871" xr:uid="{00000000-0005-0000-0000-000098CE0000}"/>
    <cellStyle name="v_FinalAB Datas As per SSR 07-08 25-9-07xx 2 15" xfId="52872" xr:uid="{00000000-0005-0000-0000-000099CE0000}"/>
    <cellStyle name="v_FinalAB Datas As per SSR 07-08 25-9-07xx 2 16" xfId="52873" xr:uid="{00000000-0005-0000-0000-00009ACE0000}"/>
    <cellStyle name="v_FinalAB Datas As per SSR 07-08 25-9-07xx 2 2" xfId="52874" xr:uid="{00000000-0005-0000-0000-00009BCE0000}"/>
    <cellStyle name="v_FinalAB Datas As per SSR 07-08 25-9-07xx 2 2 10" xfId="52875" xr:uid="{00000000-0005-0000-0000-00009CCE0000}"/>
    <cellStyle name="v_FinalAB Datas As per SSR 07-08 25-9-07xx 2 2 11" xfId="52876" xr:uid="{00000000-0005-0000-0000-00009DCE0000}"/>
    <cellStyle name="v_FinalAB Datas As per SSR 07-08 25-9-07xx 2 2 12" xfId="52877" xr:uid="{00000000-0005-0000-0000-00009ECE0000}"/>
    <cellStyle name="v_FinalAB Datas As per SSR 07-08 25-9-07xx 2 2 13" xfId="52878" xr:uid="{00000000-0005-0000-0000-00009FCE0000}"/>
    <cellStyle name="v_FinalAB Datas As per SSR 07-08 25-9-07xx 2 2 2" xfId="52879" xr:uid="{00000000-0005-0000-0000-0000A0CE0000}"/>
    <cellStyle name="v_FinalAB Datas As per SSR 07-08 25-9-07xx 2 2 2 10" xfId="52880" xr:uid="{00000000-0005-0000-0000-0000A1CE0000}"/>
    <cellStyle name="v_FinalAB Datas As per SSR 07-08 25-9-07xx 2 2 2 10 2" xfId="52881" xr:uid="{00000000-0005-0000-0000-0000A2CE0000}"/>
    <cellStyle name="v_FinalAB Datas As per SSR 07-08 25-9-07xx 2 2 2 10 2 2" xfId="52882" xr:uid="{00000000-0005-0000-0000-0000A3CE0000}"/>
    <cellStyle name="v_FinalAB Datas As per SSR 07-08 25-9-07xx 2 2 2 10 2 3" xfId="52883" xr:uid="{00000000-0005-0000-0000-0000A4CE0000}"/>
    <cellStyle name="v_FinalAB Datas As per SSR 07-08 25-9-07xx 2 2 2 10 2 4" xfId="52884" xr:uid="{00000000-0005-0000-0000-0000A5CE0000}"/>
    <cellStyle name="v_FinalAB Datas As per SSR 07-08 25-9-07xx 2 2 2 10 2 5" xfId="52885" xr:uid="{00000000-0005-0000-0000-0000A6CE0000}"/>
    <cellStyle name="v_FinalAB Datas As per SSR 07-08 25-9-07xx 2 2 2 10 2 6" xfId="52886" xr:uid="{00000000-0005-0000-0000-0000A7CE0000}"/>
    <cellStyle name="v_FinalAB Datas As per SSR 07-08 25-9-07xx 2 2 2 10 3" xfId="52887" xr:uid="{00000000-0005-0000-0000-0000A8CE0000}"/>
    <cellStyle name="v_FinalAB Datas As per SSR 07-08 25-9-07xx 2 2 2 10 3 2" xfId="52888" xr:uid="{00000000-0005-0000-0000-0000A9CE0000}"/>
    <cellStyle name="v_FinalAB Datas As per SSR 07-08 25-9-07xx 2 2 2 10 3 3" xfId="52889" xr:uid="{00000000-0005-0000-0000-0000AACE0000}"/>
    <cellStyle name="v_FinalAB Datas As per SSR 07-08 25-9-07xx 2 2 2 10 3 4" xfId="52890" xr:uid="{00000000-0005-0000-0000-0000ABCE0000}"/>
    <cellStyle name="v_FinalAB Datas As per SSR 07-08 25-9-07xx 2 2 2 10 3 5" xfId="52891" xr:uid="{00000000-0005-0000-0000-0000ACCE0000}"/>
    <cellStyle name="v_FinalAB Datas As per SSR 07-08 25-9-07xx 2 2 2 10 3 6" xfId="52892" xr:uid="{00000000-0005-0000-0000-0000ADCE0000}"/>
    <cellStyle name="v_FinalAB Datas As per SSR 07-08 25-9-07xx 2 2 2 10 4" xfId="52893" xr:uid="{00000000-0005-0000-0000-0000AECE0000}"/>
    <cellStyle name="v_FinalAB Datas As per SSR 07-08 25-9-07xx 2 2 2 10 5" xfId="52894" xr:uid="{00000000-0005-0000-0000-0000AFCE0000}"/>
    <cellStyle name="v_FinalAB Datas As per SSR 07-08 25-9-07xx 2 2 2 10 6" xfId="52895" xr:uid="{00000000-0005-0000-0000-0000B0CE0000}"/>
    <cellStyle name="v_FinalAB Datas As per SSR 07-08 25-9-07xx 2 2 2 10 7" xfId="52896" xr:uid="{00000000-0005-0000-0000-0000B1CE0000}"/>
    <cellStyle name="v_FinalAB Datas As per SSR 07-08 25-9-07xx 2 2 2 10 8" xfId="52897" xr:uid="{00000000-0005-0000-0000-0000B2CE0000}"/>
    <cellStyle name="v_FinalAB Datas As per SSR 07-08 25-9-07xx 2 2 2 11" xfId="52898" xr:uid="{00000000-0005-0000-0000-0000B3CE0000}"/>
    <cellStyle name="v_FinalAB Datas As per SSR 07-08 25-9-07xx 2 2 2 11 2" xfId="52899" xr:uid="{00000000-0005-0000-0000-0000B4CE0000}"/>
    <cellStyle name="v_FinalAB Datas As per SSR 07-08 25-9-07xx 2 2 2 11 3" xfId="52900" xr:uid="{00000000-0005-0000-0000-0000B5CE0000}"/>
    <cellStyle name="v_FinalAB Datas As per SSR 07-08 25-9-07xx 2 2 2 11 4" xfId="52901" xr:uid="{00000000-0005-0000-0000-0000B6CE0000}"/>
    <cellStyle name="v_FinalAB Datas As per SSR 07-08 25-9-07xx 2 2 2 11 5" xfId="52902" xr:uid="{00000000-0005-0000-0000-0000B7CE0000}"/>
    <cellStyle name="v_FinalAB Datas As per SSR 07-08 25-9-07xx 2 2 2 11 6" xfId="52903" xr:uid="{00000000-0005-0000-0000-0000B8CE0000}"/>
    <cellStyle name="v_FinalAB Datas As per SSR 07-08 25-9-07xx 2 2 2 12" xfId="52904" xr:uid="{00000000-0005-0000-0000-0000B9CE0000}"/>
    <cellStyle name="v_FinalAB Datas As per SSR 07-08 25-9-07xx 2 2 2 12 2" xfId="52905" xr:uid="{00000000-0005-0000-0000-0000BACE0000}"/>
    <cellStyle name="v_FinalAB Datas As per SSR 07-08 25-9-07xx 2 2 2 12 3" xfId="52906" xr:uid="{00000000-0005-0000-0000-0000BBCE0000}"/>
    <cellStyle name="v_FinalAB Datas As per SSR 07-08 25-9-07xx 2 2 2 12 4" xfId="52907" xr:uid="{00000000-0005-0000-0000-0000BCCE0000}"/>
    <cellStyle name="v_FinalAB Datas As per SSR 07-08 25-9-07xx 2 2 2 12 5" xfId="52908" xr:uid="{00000000-0005-0000-0000-0000BDCE0000}"/>
    <cellStyle name="v_FinalAB Datas As per SSR 07-08 25-9-07xx 2 2 2 13" xfId="52909" xr:uid="{00000000-0005-0000-0000-0000BECE0000}"/>
    <cellStyle name="v_FinalAB Datas As per SSR 07-08 25-9-07xx 2 2 2 13 2" xfId="52910" xr:uid="{00000000-0005-0000-0000-0000BFCE0000}"/>
    <cellStyle name="v_FinalAB Datas As per SSR 07-08 25-9-07xx 2 2 2 14" xfId="52911" xr:uid="{00000000-0005-0000-0000-0000C0CE0000}"/>
    <cellStyle name="v_FinalAB Datas As per SSR 07-08 25-9-07xx 2 2 2 15" xfId="52912" xr:uid="{00000000-0005-0000-0000-0000C1CE0000}"/>
    <cellStyle name="v_FinalAB Datas As per SSR 07-08 25-9-07xx 2 2 2 16" xfId="52913" xr:uid="{00000000-0005-0000-0000-0000C2CE0000}"/>
    <cellStyle name="v_FinalAB Datas As per SSR 07-08 25-9-07xx 2 2 2 17" xfId="52914" xr:uid="{00000000-0005-0000-0000-0000C3CE0000}"/>
    <cellStyle name="v_FinalAB Datas As per SSR 07-08 25-9-07xx 2 2 2 18" xfId="52915" xr:uid="{00000000-0005-0000-0000-0000C4CE0000}"/>
    <cellStyle name="v_FinalAB Datas As per SSR 07-08 25-9-07xx 2 2 2 19" xfId="52916" xr:uid="{00000000-0005-0000-0000-0000C5CE0000}"/>
    <cellStyle name="v_FinalAB Datas As per SSR 07-08 25-9-07xx 2 2 2 2" xfId="52917" xr:uid="{00000000-0005-0000-0000-0000C6CE0000}"/>
    <cellStyle name="v_FinalAB Datas As per SSR 07-08 25-9-07xx 2 2 2 2 10" xfId="52918" xr:uid="{00000000-0005-0000-0000-0000C7CE0000}"/>
    <cellStyle name="v_FinalAB Datas As per SSR 07-08 25-9-07xx 2 2 2 2 10 2" xfId="52919" xr:uid="{00000000-0005-0000-0000-0000C8CE0000}"/>
    <cellStyle name="v_FinalAB Datas As per SSR 07-08 25-9-07xx 2 2 2 2 11" xfId="52920" xr:uid="{00000000-0005-0000-0000-0000C9CE0000}"/>
    <cellStyle name="v_FinalAB Datas As per SSR 07-08 25-9-07xx 2 2 2 2 12" xfId="52921" xr:uid="{00000000-0005-0000-0000-0000CACE0000}"/>
    <cellStyle name="v_FinalAB Datas As per SSR 07-08 25-9-07xx 2 2 2 2 2" xfId="52922" xr:uid="{00000000-0005-0000-0000-0000CBCE0000}"/>
    <cellStyle name="v_FinalAB Datas As per SSR 07-08 25-9-07xx 2 2 2 2 2 2" xfId="52923" xr:uid="{00000000-0005-0000-0000-0000CCCE0000}"/>
    <cellStyle name="v_FinalAB Datas As per SSR 07-08 25-9-07xx 2 2 2 2 2 2 2" xfId="52924" xr:uid="{00000000-0005-0000-0000-0000CDCE0000}"/>
    <cellStyle name="v_FinalAB Datas As per SSR 07-08 25-9-07xx 2 2 2 2 2 2 2 2" xfId="52925" xr:uid="{00000000-0005-0000-0000-0000CECE0000}"/>
    <cellStyle name="v_FinalAB Datas As per SSR 07-08 25-9-07xx 2 2 2 2 2 2 3" xfId="52926" xr:uid="{00000000-0005-0000-0000-0000CFCE0000}"/>
    <cellStyle name="v_FinalAB Datas As per SSR 07-08 25-9-07xx 2 2 2 2 2 2 4" xfId="52927" xr:uid="{00000000-0005-0000-0000-0000D0CE0000}"/>
    <cellStyle name="v_FinalAB Datas As per SSR 07-08 25-9-07xx 2 2 2 2 2 2 5" xfId="52928" xr:uid="{00000000-0005-0000-0000-0000D1CE0000}"/>
    <cellStyle name="v_FinalAB Datas As per SSR 07-08 25-9-07xx 2 2 2 2 2 2 6" xfId="52929" xr:uid="{00000000-0005-0000-0000-0000D2CE0000}"/>
    <cellStyle name="v_FinalAB Datas As per SSR 07-08 25-9-07xx 2 2 2 2 2 3" xfId="52930" xr:uid="{00000000-0005-0000-0000-0000D3CE0000}"/>
    <cellStyle name="v_FinalAB Datas As per SSR 07-08 25-9-07xx 2 2 2 2 2 3 2" xfId="52931" xr:uid="{00000000-0005-0000-0000-0000D4CE0000}"/>
    <cellStyle name="v_FinalAB Datas As per SSR 07-08 25-9-07xx 2 2 2 2 2 3 2 2" xfId="52932" xr:uid="{00000000-0005-0000-0000-0000D5CE0000}"/>
    <cellStyle name="v_FinalAB Datas As per SSR 07-08 25-9-07xx 2 2 2 2 2 3 3" xfId="52933" xr:uid="{00000000-0005-0000-0000-0000D6CE0000}"/>
    <cellStyle name="v_FinalAB Datas As per SSR 07-08 25-9-07xx 2 2 2 2 2 3 4" xfId="52934" xr:uid="{00000000-0005-0000-0000-0000D7CE0000}"/>
    <cellStyle name="v_FinalAB Datas As per SSR 07-08 25-9-07xx 2 2 2 2 2 3 5" xfId="52935" xr:uid="{00000000-0005-0000-0000-0000D8CE0000}"/>
    <cellStyle name="v_FinalAB Datas As per SSR 07-08 25-9-07xx 2 2 2 2 2 3 6" xfId="52936" xr:uid="{00000000-0005-0000-0000-0000D9CE0000}"/>
    <cellStyle name="v_FinalAB Datas As per SSR 07-08 25-9-07xx 2 2 2 2 2 4" xfId="52937" xr:uid="{00000000-0005-0000-0000-0000DACE0000}"/>
    <cellStyle name="v_FinalAB Datas As per SSR 07-08 25-9-07xx 2 2 2 2 2 4 2" xfId="52938" xr:uid="{00000000-0005-0000-0000-0000DBCE0000}"/>
    <cellStyle name="v_FinalAB Datas As per SSR 07-08 25-9-07xx 2 2 2 2 2 5" xfId="52939" xr:uid="{00000000-0005-0000-0000-0000DCCE0000}"/>
    <cellStyle name="v_FinalAB Datas As per SSR 07-08 25-9-07xx 2 2 2 2 2 5 2" xfId="52940" xr:uid="{00000000-0005-0000-0000-0000DDCE0000}"/>
    <cellStyle name="v_FinalAB Datas As per SSR 07-08 25-9-07xx 2 2 2 2 2 5 3" xfId="52941" xr:uid="{00000000-0005-0000-0000-0000DECE0000}"/>
    <cellStyle name="v_FinalAB Datas As per SSR 07-08 25-9-07xx 2 2 2 2 2 5 4" xfId="52942" xr:uid="{00000000-0005-0000-0000-0000DFCE0000}"/>
    <cellStyle name="v_FinalAB Datas As per SSR 07-08 25-9-07xx 2 2 2 2 2 6" xfId="52943" xr:uid="{00000000-0005-0000-0000-0000E0CE0000}"/>
    <cellStyle name="v_FinalAB Datas As per SSR 07-08 25-9-07xx 2 2 2 2 2 6 2" xfId="52944" xr:uid="{00000000-0005-0000-0000-0000E1CE0000}"/>
    <cellStyle name="v_FinalAB Datas As per SSR 07-08 25-9-07xx 2 2 2 2 2 7" xfId="52945" xr:uid="{00000000-0005-0000-0000-0000E2CE0000}"/>
    <cellStyle name="v_FinalAB Datas As per SSR 07-08 25-9-07xx 2 2 2 2 2 8" xfId="52946" xr:uid="{00000000-0005-0000-0000-0000E3CE0000}"/>
    <cellStyle name="v_FinalAB Datas As per SSR 07-08 25-9-07xx 2 2 2 2 3" xfId="52947" xr:uid="{00000000-0005-0000-0000-0000E4CE0000}"/>
    <cellStyle name="v_FinalAB Datas As per SSR 07-08 25-9-07xx 2 2 2 2 3 2" xfId="52948" xr:uid="{00000000-0005-0000-0000-0000E5CE0000}"/>
    <cellStyle name="v_FinalAB Datas As per SSR 07-08 25-9-07xx 2 2 2 2 3 2 2" xfId="52949" xr:uid="{00000000-0005-0000-0000-0000E6CE0000}"/>
    <cellStyle name="v_FinalAB Datas As per SSR 07-08 25-9-07xx 2 2 2 2 3 2 3" xfId="52950" xr:uid="{00000000-0005-0000-0000-0000E7CE0000}"/>
    <cellStyle name="v_FinalAB Datas As per SSR 07-08 25-9-07xx 2 2 2 2 3 2 4" xfId="52951" xr:uid="{00000000-0005-0000-0000-0000E8CE0000}"/>
    <cellStyle name="v_FinalAB Datas As per SSR 07-08 25-9-07xx 2 2 2 2 3 2 5" xfId="52952" xr:uid="{00000000-0005-0000-0000-0000E9CE0000}"/>
    <cellStyle name="v_FinalAB Datas As per SSR 07-08 25-9-07xx 2 2 2 2 3 3" xfId="52953" xr:uid="{00000000-0005-0000-0000-0000EACE0000}"/>
    <cellStyle name="v_FinalAB Datas As per SSR 07-08 25-9-07xx 2 2 2 2 3 4" xfId="52954" xr:uid="{00000000-0005-0000-0000-0000EBCE0000}"/>
    <cellStyle name="v_FinalAB Datas As per SSR 07-08 25-9-07xx 2 2 2 2 3 5" xfId="52955" xr:uid="{00000000-0005-0000-0000-0000ECCE0000}"/>
    <cellStyle name="v_FinalAB Datas As per SSR 07-08 25-9-07xx 2 2 2 2 3 6" xfId="52956" xr:uid="{00000000-0005-0000-0000-0000EDCE0000}"/>
    <cellStyle name="v_FinalAB Datas As per SSR 07-08 25-9-07xx 2 2 2 2 3 7" xfId="52957" xr:uid="{00000000-0005-0000-0000-0000EECE0000}"/>
    <cellStyle name="v_FinalAB Datas As per SSR 07-08 25-9-07xx 2 2 2 2 4" xfId="52958" xr:uid="{00000000-0005-0000-0000-0000EFCE0000}"/>
    <cellStyle name="v_FinalAB Datas As per SSR 07-08 25-9-07xx 2 2 2 2 4 2" xfId="52959" xr:uid="{00000000-0005-0000-0000-0000F0CE0000}"/>
    <cellStyle name="v_FinalAB Datas As per SSR 07-08 25-9-07xx 2 2 2 2 4 2 2" xfId="52960" xr:uid="{00000000-0005-0000-0000-0000F1CE0000}"/>
    <cellStyle name="v_FinalAB Datas As per SSR 07-08 25-9-07xx 2 2 2 2 4 3" xfId="52961" xr:uid="{00000000-0005-0000-0000-0000F2CE0000}"/>
    <cellStyle name="v_FinalAB Datas As per SSR 07-08 25-9-07xx 2 2 2 2 4 4" xfId="52962" xr:uid="{00000000-0005-0000-0000-0000F3CE0000}"/>
    <cellStyle name="v_FinalAB Datas As per SSR 07-08 25-9-07xx 2 2 2 2 4 5" xfId="52963" xr:uid="{00000000-0005-0000-0000-0000F4CE0000}"/>
    <cellStyle name="v_FinalAB Datas As per SSR 07-08 25-9-07xx 2 2 2 2 4 6" xfId="52964" xr:uid="{00000000-0005-0000-0000-0000F5CE0000}"/>
    <cellStyle name="v_FinalAB Datas As per SSR 07-08 25-9-07xx 2 2 2 2 5" xfId="52965" xr:uid="{00000000-0005-0000-0000-0000F6CE0000}"/>
    <cellStyle name="v_FinalAB Datas As per SSR 07-08 25-9-07xx 2 2 2 2 5 2" xfId="52966" xr:uid="{00000000-0005-0000-0000-0000F7CE0000}"/>
    <cellStyle name="v_FinalAB Datas As per SSR 07-08 25-9-07xx 2 2 2 2 5 3" xfId="52967" xr:uid="{00000000-0005-0000-0000-0000F8CE0000}"/>
    <cellStyle name="v_FinalAB Datas As per SSR 07-08 25-9-07xx 2 2 2 2 6" xfId="52968" xr:uid="{00000000-0005-0000-0000-0000F9CE0000}"/>
    <cellStyle name="v_FinalAB Datas As per SSR 07-08 25-9-07xx 2 2 2 2 6 2" xfId="52969" xr:uid="{00000000-0005-0000-0000-0000FACE0000}"/>
    <cellStyle name="v_FinalAB Datas As per SSR 07-08 25-9-07xx 2 2 2 2 7" xfId="52970" xr:uid="{00000000-0005-0000-0000-0000FBCE0000}"/>
    <cellStyle name="v_FinalAB Datas As per SSR 07-08 25-9-07xx 2 2 2 2 7 2" xfId="52971" xr:uid="{00000000-0005-0000-0000-0000FCCE0000}"/>
    <cellStyle name="v_FinalAB Datas As per SSR 07-08 25-9-07xx 2 2 2 2 8" xfId="52972" xr:uid="{00000000-0005-0000-0000-0000FDCE0000}"/>
    <cellStyle name="v_FinalAB Datas As per SSR 07-08 25-9-07xx 2 2 2 2 8 2" xfId="52973" xr:uid="{00000000-0005-0000-0000-0000FECE0000}"/>
    <cellStyle name="v_FinalAB Datas As per SSR 07-08 25-9-07xx 2 2 2 2 8 3" xfId="52974" xr:uid="{00000000-0005-0000-0000-0000FFCE0000}"/>
    <cellStyle name="v_FinalAB Datas As per SSR 07-08 25-9-07xx 2 2 2 2 8 4" xfId="52975" xr:uid="{00000000-0005-0000-0000-000000CF0000}"/>
    <cellStyle name="v_FinalAB Datas As per SSR 07-08 25-9-07xx 2 2 2 2 9" xfId="52976" xr:uid="{00000000-0005-0000-0000-000001CF0000}"/>
    <cellStyle name="v_FinalAB Datas As per SSR 07-08 25-9-07xx 2 2 2 2 9 2" xfId="52977" xr:uid="{00000000-0005-0000-0000-000002CF0000}"/>
    <cellStyle name="v_FinalAB Datas As per SSR 07-08 25-9-07xx 2 2 2 20" xfId="52978" xr:uid="{00000000-0005-0000-0000-000003CF0000}"/>
    <cellStyle name="v_FinalAB Datas As per SSR 07-08 25-9-07xx 2 2 2 3" xfId="52979" xr:uid="{00000000-0005-0000-0000-000004CF0000}"/>
    <cellStyle name="v_FinalAB Datas As per SSR 07-08 25-9-07xx 2 2 2 3 2" xfId="52980" xr:uid="{00000000-0005-0000-0000-000005CF0000}"/>
    <cellStyle name="v_FinalAB Datas As per SSR 07-08 25-9-07xx 2 2 2 3 2 2" xfId="52981" xr:uid="{00000000-0005-0000-0000-000006CF0000}"/>
    <cellStyle name="v_FinalAB Datas As per SSR 07-08 25-9-07xx 2 2 2 3 2 2 2" xfId="52982" xr:uid="{00000000-0005-0000-0000-000007CF0000}"/>
    <cellStyle name="v_FinalAB Datas As per SSR 07-08 25-9-07xx 2 2 2 3 2 2 3" xfId="52983" xr:uid="{00000000-0005-0000-0000-000008CF0000}"/>
    <cellStyle name="v_FinalAB Datas As per SSR 07-08 25-9-07xx 2 2 2 3 2 2 4" xfId="52984" xr:uid="{00000000-0005-0000-0000-000009CF0000}"/>
    <cellStyle name="v_FinalAB Datas As per SSR 07-08 25-9-07xx 2 2 2 3 2 2 5" xfId="52985" xr:uid="{00000000-0005-0000-0000-00000ACF0000}"/>
    <cellStyle name="v_FinalAB Datas As per SSR 07-08 25-9-07xx 2 2 2 3 2 3" xfId="52986" xr:uid="{00000000-0005-0000-0000-00000BCF0000}"/>
    <cellStyle name="v_FinalAB Datas As per SSR 07-08 25-9-07xx 2 2 2 3 2 4" xfId="52987" xr:uid="{00000000-0005-0000-0000-00000CCF0000}"/>
    <cellStyle name="v_FinalAB Datas As per SSR 07-08 25-9-07xx 2 2 2 3 2 5" xfId="52988" xr:uid="{00000000-0005-0000-0000-00000DCF0000}"/>
    <cellStyle name="v_FinalAB Datas As per SSR 07-08 25-9-07xx 2 2 2 3 2 6" xfId="52989" xr:uid="{00000000-0005-0000-0000-00000ECF0000}"/>
    <cellStyle name="v_FinalAB Datas As per SSR 07-08 25-9-07xx 2 2 2 3 2 7" xfId="52990" xr:uid="{00000000-0005-0000-0000-00000FCF0000}"/>
    <cellStyle name="v_FinalAB Datas As per SSR 07-08 25-9-07xx 2 2 2 3 3" xfId="52991" xr:uid="{00000000-0005-0000-0000-000010CF0000}"/>
    <cellStyle name="v_FinalAB Datas As per SSR 07-08 25-9-07xx 2 2 2 3 3 2" xfId="52992" xr:uid="{00000000-0005-0000-0000-000011CF0000}"/>
    <cellStyle name="v_FinalAB Datas As per SSR 07-08 25-9-07xx 2 2 2 3 3 2 2" xfId="52993" xr:uid="{00000000-0005-0000-0000-000012CF0000}"/>
    <cellStyle name="v_FinalAB Datas As per SSR 07-08 25-9-07xx 2 2 2 3 3 3" xfId="52994" xr:uid="{00000000-0005-0000-0000-000013CF0000}"/>
    <cellStyle name="v_FinalAB Datas As per SSR 07-08 25-9-07xx 2 2 2 3 3 4" xfId="52995" xr:uid="{00000000-0005-0000-0000-000014CF0000}"/>
    <cellStyle name="v_FinalAB Datas As per SSR 07-08 25-9-07xx 2 2 2 3 3 5" xfId="52996" xr:uid="{00000000-0005-0000-0000-000015CF0000}"/>
    <cellStyle name="v_FinalAB Datas As per SSR 07-08 25-9-07xx 2 2 2 3 3 6" xfId="52997" xr:uid="{00000000-0005-0000-0000-000016CF0000}"/>
    <cellStyle name="v_FinalAB Datas As per SSR 07-08 25-9-07xx 2 2 2 3 4" xfId="52998" xr:uid="{00000000-0005-0000-0000-000017CF0000}"/>
    <cellStyle name="v_FinalAB Datas As per SSR 07-08 25-9-07xx 2 2 2 3 4 2" xfId="52999" xr:uid="{00000000-0005-0000-0000-000018CF0000}"/>
    <cellStyle name="v_FinalAB Datas As per SSR 07-08 25-9-07xx 2 2 2 3 5" xfId="53000" xr:uid="{00000000-0005-0000-0000-000019CF0000}"/>
    <cellStyle name="v_FinalAB Datas As per SSR 07-08 25-9-07xx 2 2 2 3 5 2" xfId="53001" xr:uid="{00000000-0005-0000-0000-00001ACF0000}"/>
    <cellStyle name="v_FinalAB Datas As per SSR 07-08 25-9-07xx 2 2 2 3 6" xfId="53002" xr:uid="{00000000-0005-0000-0000-00001BCF0000}"/>
    <cellStyle name="v_FinalAB Datas As per SSR 07-08 25-9-07xx 2 2 2 3 6 2" xfId="53003" xr:uid="{00000000-0005-0000-0000-00001CCF0000}"/>
    <cellStyle name="v_FinalAB Datas As per SSR 07-08 25-9-07xx 2 2 2 3 7" xfId="53004" xr:uid="{00000000-0005-0000-0000-00001DCF0000}"/>
    <cellStyle name="v_FinalAB Datas As per SSR 07-08 25-9-07xx 2 2 2 3 8" xfId="53005" xr:uid="{00000000-0005-0000-0000-00001ECF0000}"/>
    <cellStyle name="v_FinalAB Datas As per SSR 07-08 25-9-07xx 2 2 2 4" xfId="53006" xr:uid="{00000000-0005-0000-0000-00001FCF0000}"/>
    <cellStyle name="v_FinalAB Datas As per SSR 07-08 25-9-07xx 2 2 2 4 2" xfId="53007" xr:uid="{00000000-0005-0000-0000-000020CF0000}"/>
    <cellStyle name="v_FinalAB Datas As per SSR 07-08 25-9-07xx 2 2 2 4 2 2" xfId="53008" xr:uid="{00000000-0005-0000-0000-000021CF0000}"/>
    <cellStyle name="v_FinalAB Datas As per SSR 07-08 25-9-07xx 2 2 2 4 2 3" xfId="53009" xr:uid="{00000000-0005-0000-0000-000022CF0000}"/>
    <cellStyle name="v_FinalAB Datas As per SSR 07-08 25-9-07xx 2 2 2 4 2 4" xfId="53010" xr:uid="{00000000-0005-0000-0000-000023CF0000}"/>
    <cellStyle name="v_FinalAB Datas As per SSR 07-08 25-9-07xx 2 2 2 4 2 5" xfId="53011" xr:uid="{00000000-0005-0000-0000-000024CF0000}"/>
    <cellStyle name="v_FinalAB Datas As per SSR 07-08 25-9-07xx 2 2 2 4 2 6" xfId="53012" xr:uid="{00000000-0005-0000-0000-000025CF0000}"/>
    <cellStyle name="v_FinalAB Datas As per SSR 07-08 25-9-07xx 2 2 2 4 3" xfId="53013" xr:uid="{00000000-0005-0000-0000-000026CF0000}"/>
    <cellStyle name="v_FinalAB Datas As per SSR 07-08 25-9-07xx 2 2 2 4 3 2" xfId="53014" xr:uid="{00000000-0005-0000-0000-000027CF0000}"/>
    <cellStyle name="v_FinalAB Datas As per SSR 07-08 25-9-07xx 2 2 2 4 3 3" xfId="53015" xr:uid="{00000000-0005-0000-0000-000028CF0000}"/>
    <cellStyle name="v_FinalAB Datas As per SSR 07-08 25-9-07xx 2 2 2 4 3 4" xfId="53016" xr:uid="{00000000-0005-0000-0000-000029CF0000}"/>
    <cellStyle name="v_FinalAB Datas As per SSR 07-08 25-9-07xx 2 2 2 4 3 5" xfId="53017" xr:uid="{00000000-0005-0000-0000-00002ACF0000}"/>
    <cellStyle name="v_FinalAB Datas As per SSR 07-08 25-9-07xx 2 2 2 4 3 6" xfId="53018" xr:uid="{00000000-0005-0000-0000-00002BCF0000}"/>
    <cellStyle name="v_FinalAB Datas As per SSR 07-08 25-9-07xx 2 2 2 4 4" xfId="53019" xr:uid="{00000000-0005-0000-0000-00002CCF0000}"/>
    <cellStyle name="v_FinalAB Datas As per SSR 07-08 25-9-07xx 2 2 2 4 4 2" xfId="53020" xr:uid="{00000000-0005-0000-0000-00002DCF0000}"/>
    <cellStyle name="v_FinalAB Datas As per SSR 07-08 25-9-07xx 2 2 2 4 5" xfId="53021" xr:uid="{00000000-0005-0000-0000-00002ECF0000}"/>
    <cellStyle name="v_FinalAB Datas As per SSR 07-08 25-9-07xx 2 2 2 4 6" xfId="53022" xr:uid="{00000000-0005-0000-0000-00002FCF0000}"/>
    <cellStyle name="v_FinalAB Datas As per SSR 07-08 25-9-07xx 2 2 2 4 7" xfId="53023" xr:uid="{00000000-0005-0000-0000-000030CF0000}"/>
    <cellStyle name="v_FinalAB Datas As per SSR 07-08 25-9-07xx 2 2 2 4 8" xfId="53024" xr:uid="{00000000-0005-0000-0000-000031CF0000}"/>
    <cellStyle name="v_FinalAB Datas As per SSR 07-08 25-9-07xx 2 2 2 5" xfId="53025" xr:uid="{00000000-0005-0000-0000-000032CF0000}"/>
    <cellStyle name="v_FinalAB Datas As per SSR 07-08 25-9-07xx 2 2 2 5 2" xfId="53026" xr:uid="{00000000-0005-0000-0000-000033CF0000}"/>
    <cellStyle name="v_FinalAB Datas As per SSR 07-08 25-9-07xx 2 2 2 5 2 2" xfId="53027" xr:uid="{00000000-0005-0000-0000-000034CF0000}"/>
    <cellStyle name="v_FinalAB Datas As per SSR 07-08 25-9-07xx 2 2 2 5 2 3" xfId="53028" xr:uid="{00000000-0005-0000-0000-000035CF0000}"/>
    <cellStyle name="v_FinalAB Datas As per SSR 07-08 25-9-07xx 2 2 2 5 2 4" xfId="53029" xr:uid="{00000000-0005-0000-0000-000036CF0000}"/>
    <cellStyle name="v_FinalAB Datas As per SSR 07-08 25-9-07xx 2 2 2 5 2 5" xfId="53030" xr:uid="{00000000-0005-0000-0000-000037CF0000}"/>
    <cellStyle name="v_FinalAB Datas As per SSR 07-08 25-9-07xx 2 2 2 5 2 6" xfId="53031" xr:uid="{00000000-0005-0000-0000-000038CF0000}"/>
    <cellStyle name="v_FinalAB Datas As per SSR 07-08 25-9-07xx 2 2 2 5 3" xfId="53032" xr:uid="{00000000-0005-0000-0000-000039CF0000}"/>
    <cellStyle name="v_FinalAB Datas As per SSR 07-08 25-9-07xx 2 2 2 5 3 2" xfId="53033" xr:uid="{00000000-0005-0000-0000-00003ACF0000}"/>
    <cellStyle name="v_FinalAB Datas As per SSR 07-08 25-9-07xx 2 2 2 5 3 3" xfId="53034" xr:uid="{00000000-0005-0000-0000-00003BCF0000}"/>
    <cellStyle name="v_FinalAB Datas As per SSR 07-08 25-9-07xx 2 2 2 5 3 4" xfId="53035" xr:uid="{00000000-0005-0000-0000-00003CCF0000}"/>
    <cellStyle name="v_FinalAB Datas As per SSR 07-08 25-9-07xx 2 2 2 5 3 5" xfId="53036" xr:uid="{00000000-0005-0000-0000-00003DCF0000}"/>
    <cellStyle name="v_FinalAB Datas As per SSR 07-08 25-9-07xx 2 2 2 5 3 6" xfId="53037" xr:uid="{00000000-0005-0000-0000-00003ECF0000}"/>
    <cellStyle name="v_FinalAB Datas As per SSR 07-08 25-9-07xx 2 2 2 5 4" xfId="53038" xr:uid="{00000000-0005-0000-0000-00003FCF0000}"/>
    <cellStyle name="v_FinalAB Datas As per SSR 07-08 25-9-07xx 2 2 2 5 5" xfId="53039" xr:uid="{00000000-0005-0000-0000-000040CF0000}"/>
    <cellStyle name="v_FinalAB Datas As per SSR 07-08 25-9-07xx 2 2 2 5 6" xfId="53040" xr:uid="{00000000-0005-0000-0000-000041CF0000}"/>
    <cellStyle name="v_FinalAB Datas As per SSR 07-08 25-9-07xx 2 2 2 5 7" xfId="53041" xr:uid="{00000000-0005-0000-0000-000042CF0000}"/>
    <cellStyle name="v_FinalAB Datas As per SSR 07-08 25-9-07xx 2 2 2 5 8" xfId="53042" xr:uid="{00000000-0005-0000-0000-000043CF0000}"/>
    <cellStyle name="v_FinalAB Datas As per SSR 07-08 25-9-07xx 2 2 2 6" xfId="53043" xr:uid="{00000000-0005-0000-0000-000044CF0000}"/>
    <cellStyle name="v_FinalAB Datas As per SSR 07-08 25-9-07xx 2 2 2 6 2" xfId="53044" xr:uid="{00000000-0005-0000-0000-000045CF0000}"/>
    <cellStyle name="v_FinalAB Datas As per SSR 07-08 25-9-07xx 2 2 2 6 2 2" xfId="53045" xr:uid="{00000000-0005-0000-0000-000046CF0000}"/>
    <cellStyle name="v_FinalAB Datas As per SSR 07-08 25-9-07xx 2 2 2 6 2 3" xfId="53046" xr:uid="{00000000-0005-0000-0000-000047CF0000}"/>
    <cellStyle name="v_FinalAB Datas As per SSR 07-08 25-9-07xx 2 2 2 6 2 4" xfId="53047" xr:uid="{00000000-0005-0000-0000-000048CF0000}"/>
    <cellStyle name="v_FinalAB Datas As per SSR 07-08 25-9-07xx 2 2 2 6 2 5" xfId="53048" xr:uid="{00000000-0005-0000-0000-000049CF0000}"/>
    <cellStyle name="v_FinalAB Datas As per SSR 07-08 25-9-07xx 2 2 2 6 2 6" xfId="53049" xr:uid="{00000000-0005-0000-0000-00004ACF0000}"/>
    <cellStyle name="v_FinalAB Datas As per SSR 07-08 25-9-07xx 2 2 2 6 3" xfId="53050" xr:uid="{00000000-0005-0000-0000-00004BCF0000}"/>
    <cellStyle name="v_FinalAB Datas As per SSR 07-08 25-9-07xx 2 2 2 6 3 2" xfId="53051" xr:uid="{00000000-0005-0000-0000-00004CCF0000}"/>
    <cellStyle name="v_FinalAB Datas As per SSR 07-08 25-9-07xx 2 2 2 6 3 3" xfId="53052" xr:uid="{00000000-0005-0000-0000-00004DCF0000}"/>
    <cellStyle name="v_FinalAB Datas As per SSR 07-08 25-9-07xx 2 2 2 6 3 4" xfId="53053" xr:uid="{00000000-0005-0000-0000-00004ECF0000}"/>
    <cellStyle name="v_FinalAB Datas As per SSR 07-08 25-9-07xx 2 2 2 6 3 5" xfId="53054" xr:uid="{00000000-0005-0000-0000-00004FCF0000}"/>
    <cellStyle name="v_FinalAB Datas As per SSR 07-08 25-9-07xx 2 2 2 6 3 6" xfId="53055" xr:uid="{00000000-0005-0000-0000-000050CF0000}"/>
    <cellStyle name="v_FinalAB Datas As per SSR 07-08 25-9-07xx 2 2 2 6 4" xfId="53056" xr:uid="{00000000-0005-0000-0000-000051CF0000}"/>
    <cellStyle name="v_FinalAB Datas As per SSR 07-08 25-9-07xx 2 2 2 6 5" xfId="53057" xr:uid="{00000000-0005-0000-0000-000052CF0000}"/>
    <cellStyle name="v_FinalAB Datas As per SSR 07-08 25-9-07xx 2 2 2 6 6" xfId="53058" xr:uid="{00000000-0005-0000-0000-000053CF0000}"/>
    <cellStyle name="v_FinalAB Datas As per SSR 07-08 25-9-07xx 2 2 2 6 7" xfId="53059" xr:uid="{00000000-0005-0000-0000-000054CF0000}"/>
    <cellStyle name="v_FinalAB Datas As per SSR 07-08 25-9-07xx 2 2 2 6 8" xfId="53060" xr:uid="{00000000-0005-0000-0000-000055CF0000}"/>
    <cellStyle name="v_FinalAB Datas As per SSR 07-08 25-9-07xx 2 2 2 7" xfId="53061" xr:uid="{00000000-0005-0000-0000-000056CF0000}"/>
    <cellStyle name="v_FinalAB Datas As per SSR 07-08 25-9-07xx 2 2 2 7 2" xfId="53062" xr:uid="{00000000-0005-0000-0000-000057CF0000}"/>
    <cellStyle name="v_FinalAB Datas As per SSR 07-08 25-9-07xx 2 2 2 7 2 2" xfId="53063" xr:uid="{00000000-0005-0000-0000-000058CF0000}"/>
    <cellStyle name="v_FinalAB Datas As per SSR 07-08 25-9-07xx 2 2 2 7 2 3" xfId="53064" xr:uid="{00000000-0005-0000-0000-000059CF0000}"/>
    <cellStyle name="v_FinalAB Datas As per SSR 07-08 25-9-07xx 2 2 2 7 2 4" xfId="53065" xr:uid="{00000000-0005-0000-0000-00005ACF0000}"/>
    <cellStyle name="v_FinalAB Datas As per SSR 07-08 25-9-07xx 2 2 2 7 2 5" xfId="53066" xr:uid="{00000000-0005-0000-0000-00005BCF0000}"/>
    <cellStyle name="v_FinalAB Datas As per SSR 07-08 25-9-07xx 2 2 2 7 2 6" xfId="53067" xr:uid="{00000000-0005-0000-0000-00005CCF0000}"/>
    <cellStyle name="v_FinalAB Datas As per SSR 07-08 25-9-07xx 2 2 2 7 3" xfId="53068" xr:uid="{00000000-0005-0000-0000-00005DCF0000}"/>
    <cellStyle name="v_FinalAB Datas As per SSR 07-08 25-9-07xx 2 2 2 7 3 2" xfId="53069" xr:uid="{00000000-0005-0000-0000-00005ECF0000}"/>
    <cellStyle name="v_FinalAB Datas As per SSR 07-08 25-9-07xx 2 2 2 7 3 3" xfId="53070" xr:uid="{00000000-0005-0000-0000-00005FCF0000}"/>
    <cellStyle name="v_FinalAB Datas As per SSR 07-08 25-9-07xx 2 2 2 7 3 4" xfId="53071" xr:uid="{00000000-0005-0000-0000-000060CF0000}"/>
    <cellStyle name="v_FinalAB Datas As per SSR 07-08 25-9-07xx 2 2 2 7 3 5" xfId="53072" xr:uid="{00000000-0005-0000-0000-000061CF0000}"/>
    <cellStyle name="v_FinalAB Datas As per SSR 07-08 25-9-07xx 2 2 2 7 3 6" xfId="53073" xr:uid="{00000000-0005-0000-0000-000062CF0000}"/>
    <cellStyle name="v_FinalAB Datas As per SSR 07-08 25-9-07xx 2 2 2 7 4" xfId="53074" xr:uid="{00000000-0005-0000-0000-000063CF0000}"/>
    <cellStyle name="v_FinalAB Datas As per SSR 07-08 25-9-07xx 2 2 2 7 5" xfId="53075" xr:uid="{00000000-0005-0000-0000-000064CF0000}"/>
    <cellStyle name="v_FinalAB Datas As per SSR 07-08 25-9-07xx 2 2 2 7 6" xfId="53076" xr:uid="{00000000-0005-0000-0000-000065CF0000}"/>
    <cellStyle name="v_FinalAB Datas As per SSR 07-08 25-9-07xx 2 2 2 7 7" xfId="53077" xr:uid="{00000000-0005-0000-0000-000066CF0000}"/>
    <cellStyle name="v_FinalAB Datas As per SSR 07-08 25-9-07xx 2 2 2 7 8" xfId="53078" xr:uid="{00000000-0005-0000-0000-000067CF0000}"/>
    <cellStyle name="v_FinalAB Datas As per SSR 07-08 25-9-07xx 2 2 2 8" xfId="53079" xr:uid="{00000000-0005-0000-0000-000068CF0000}"/>
    <cellStyle name="v_FinalAB Datas As per SSR 07-08 25-9-07xx 2 2 2 8 2" xfId="53080" xr:uid="{00000000-0005-0000-0000-000069CF0000}"/>
    <cellStyle name="v_FinalAB Datas As per SSR 07-08 25-9-07xx 2 2 2 8 2 2" xfId="53081" xr:uid="{00000000-0005-0000-0000-00006ACF0000}"/>
    <cellStyle name="v_FinalAB Datas As per SSR 07-08 25-9-07xx 2 2 2 8 2 3" xfId="53082" xr:uid="{00000000-0005-0000-0000-00006BCF0000}"/>
    <cellStyle name="v_FinalAB Datas As per SSR 07-08 25-9-07xx 2 2 2 8 2 4" xfId="53083" xr:uid="{00000000-0005-0000-0000-00006CCF0000}"/>
    <cellStyle name="v_FinalAB Datas As per SSR 07-08 25-9-07xx 2 2 2 8 2 5" xfId="53084" xr:uid="{00000000-0005-0000-0000-00006DCF0000}"/>
    <cellStyle name="v_FinalAB Datas As per SSR 07-08 25-9-07xx 2 2 2 8 2 6" xfId="53085" xr:uid="{00000000-0005-0000-0000-00006ECF0000}"/>
    <cellStyle name="v_FinalAB Datas As per SSR 07-08 25-9-07xx 2 2 2 8 3" xfId="53086" xr:uid="{00000000-0005-0000-0000-00006FCF0000}"/>
    <cellStyle name="v_FinalAB Datas As per SSR 07-08 25-9-07xx 2 2 2 8 3 2" xfId="53087" xr:uid="{00000000-0005-0000-0000-000070CF0000}"/>
    <cellStyle name="v_FinalAB Datas As per SSR 07-08 25-9-07xx 2 2 2 8 3 3" xfId="53088" xr:uid="{00000000-0005-0000-0000-000071CF0000}"/>
    <cellStyle name="v_FinalAB Datas As per SSR 07-08 25-9-07xx 2 2 2 8 3 4" xfId="53089" xr:uid="{00000000-0005-0000-0000-000072CF0000}"/>
    <cellStyle name="v_FinalAB Datas As per SSR 07-08 25-9-07xx 2 2 2 8 3 5" xfId="53090" xr:uid="{00000000-0005-0000-0000-000073CF0000}"/>
    <cellStyle name="v_FinalAB Datas As per SSR 07-08 25-9-07xx 2 2 2 8 3 6" xfId="53091" xr:uid="{00000000-0005-0000-0000-000074CF0000}"/>
    <cellStyle name="v_FinalAB Datas As per SSR 07-08 25-9-07xx 2 2 2 8 4" xfId="53092" xr:uid="{00000000-0005-0000-0000-000075CF0000}"/>
    <cellStyle name="v_FinalAB Datas As per SSR 07-08 25-9-07xx 2 2 2 8 5" xfId="53093" xr:uid="{00000000-0005-0000-0000-000076CF0000}"/>
    <cellStyle name="v_FinalAB Datas As per SSR 07-08 25-9-07xx 2 2 2 8 6" xfId="53094" xr:uid="{00000000-0005-0000-0000-000077CF0000}"/>
    <cellStyle name="v_FinalAB Datas As per SSR 07-08 25-9-07xx 2 2 2 8 7" xfId="53095" xr:uid="{00000000-0005-0000-0000-000078CF0000}"/>
    <cellStyle name="v_FinalAB Datas As per SSR 07-08 25-9-07xx 2 2 2 8 8" xfId="53096" xr:uid="{00000000-0005-0000-0000-000079CF0000}"/>
    <cellStyle name="v_FinalAB Datas As per SSR 07-08 25-9-07xx 2 2 2 9" xfId="53097" xr:uid="{00000000-0005-0000-0000-00007ACF0000}"/>
    <cellStyle name="v_FinalAB Datas As per SSR 07-08 25-9-07xx 2 2 2 9 2" xfId="53098" xr:uid="{00000000-0005-0000-0000-00007BCF0000}"/>
    <cellStyle name="v_FinalAB Datas As per SSR 07-08 25-9-07xx 2 2 2 9 2 2" xfId="53099" xr:uid="{00000000-0005-0000-0000-00007CCF0000}"/>
    <cellStyle name="v_FinalAB Datas As per SSR 07-08 25-9-07xx 2 2 2 9 2 3" xfId="53100" xr:uid="{00000000-0005-0000-0000-00007DCF0000}"/>
    <cellStyle name="v_FinalAB Datas As per SSR 07-08 25-9-07xx 2 2 2 9 2 4" xfId="53101" xr:uid="{00000000-0005-0000-0000-00007ECF0000}"/>
    <cellStyle name="v_FinalAB Datas As per SSR 07-08 25-9-07xx 2 2 2 9 2 5" xfId="53102" xr:uid="{00000000-0005-0000-0000-00007FCF0000}"/>
    <cellStyle name="v_FinalAB Datas As per SSR 07-08 25-9-07xx 2 2 2 9 2 6" xfId="53103" xr:uid="{00000000-0005-0000-0000-000080CF0000}"/>
    <cellStyle name="v_FinalAB Datas As per SSR 07-08 25-9-07xx 2 2 2 9 3" xfId="53104" xr:uid="{00000000-0005-0000-0000-000081CF0000}"/>
    <cellStyle name="v_FinalAB Datas As per SSR 07-08 25-9-07xx 2 2 2 9 3 2" xfId="53105" xr:uid="{00000000-0005-0000-0000-000082CF0000}"/>
    <cellStyle name="v_FinalAB Datas As per SSR 07-08 25-9-07xx 2 2 2 9 3 3" xfId="53106" xr:uid="{00000000-0005-0000-0000-000083CF0000}"/>
    <cellStyle name="v_FinalAB Datas As per SSR 07-08 25-9-07xx 2 2 2 9 3 4" xfId="53107" xr:uid="{00000000-0005-0000-0000-000084CF0000}"/>
    <cellStyle name="v_FinalAB Datas As per SSR 07-08 25-9-07xx 2 2 2 9 3 5" xfId="53108" xr:uid="{00000000-0005-0000-0000-000085CF0000}"/>
    <cellStyle name="v_FinalAB Datas As per SSR 07-08 25-9-07xx 2 2 2 9 3 6" xfId="53109" xr:uid="{00000000-0005-0000-0000-000086CF0000}"/>
    <cellStyle name="v_FinalAB Datas As per SSR 07-08 25-9-07xx 2 2 2 9 4" xfId="53110" xr:uid="{00000000-0005-0000-0000-000087CF0000}"/>
    <cellStyle name="v_FinalAB Datas As per SSR 07-08 25-9-07xx 2 2 2 9 5" xfId="53111" xr:uid="{00000000-0005-0000-0000-000088CF0000}"/>
    <cellStyle name="v_FinalAB Datas As per SSR 07-08 25-9-07xx 2 2 2 9 6" xfId="53112" xr:uid="{00000000-0005-0000-0000-000089CF0000}"/>
    <cellStyle name="v_FinalAB Datas As per SSR 07-08 25-9-07xx 2 2 2 9 7" xfId="53113" xr:uid="{00000000-0005-0000-0000-00008ACF0000}"/>
    <cellStyle name="v_FinalAB Datas As per SSR 07-08 25-9-07xx 2 2 2 9 8" xfId="53114" xr:uid="{00000000-0005-0000-0000-00008BCF0000}"/>
    <cellStyle name="v_FinalAB Datas As per SSR 07-08 25-9-07xx 2 2 3" xfId="53115" xr:uid="{00000000-0005-0000-0000-00008CCF0000}"/>
    <cellStyle name="v_FinalAB Datas As per SSR 07-08 25-9-07xx 2 2 3 2" xfId="53116" xr:uid="{00000000-0005-0000-0000-00008DCF0000}"/>
    <cellStyle name="v_FinalAB Datas As per SSR 07-08 25-9-07xx 2 2 3 2 2" xfId="53117" xr:uid="{00000000-0005-0000-0000-00008ECF0000}"/>
    <cellStyle name="v_FinalAB Datas As per SSR 07-08 25-9-07xx 2 2 3 2 2 2" xfId="53118" xr:uid="{00000000-0005-0000-0000-00008FCF0000}"/>
    <cellStyle name="v_FinalAB Datas As per SSR 07-08 25-9-07xx 2 2 3 2 2 2 2" xfId="53119" xr:uid="{00000000-0005-0000-0000-000090CF0000}"/>
    <cellStyle name="v_FinalAB Datas As per SSR 07-08 25-9-07xx 2 2 3 2 2 2 3" xfId="53120" xr:uid="{00000000-0005-0000-0000-000091CF0000}"/>
    <cellStyle name="v_FinalAB Datas As per SSR 07-08 25-9-07xx 2 2 3 2 2 3" xfId="53121" xr:uid="{00000000-0005-0000-0000-000092CF0000}"/>
    <cellStyle name="v_FinalAB Datas As per SSR 07-08 25-9-07xx 2 2 3 2 2 3 2" xfId="53122" xr:uid="{00000000-0005-0000-0000-000093CF0000}"/>
    <cellStyle name="v_FinalAB Datas As per SSR 07-08 25-9-07xx 2 2 3 2 2 4" xfId="53123" xr:uid="{00000000-0005-0000-0000-000094CF0000}"/>
    <cellStyle name="v_FinalAB Datas As per SSR 07-08 25-9-07xx 2 2 3 2 2 4 2" xfId="53124" xr:uid="{00000000-0005-0000-0000-000095CF0000}"/>
    <cellStyle name="v_FinalAB Datas As per SSR 07-08 25-9-07xx 2 2 3 2 2 4 3" xfId="53125" xr:uid="{00000000-0005-0000-0000-000096CF0000}"/>
    <cellStyle name="v_FinalAB Datas As per SSR 07-08 25-9-07xx 2 2 3 2 2 4 4" xfId="53126" xr:uid="{00000000-0005-0000-0000-000097CF0000}"/>
    <cellStyle name="v_FinalAB Datas As per SSR 07-08 25-9-07xx 2 2 3 2 2 5" xfId="53127" xr:uid="{00000000-0005-0000-0000-000098CF0000}"/>
    <cellStyle name="v_FinalAB Datas As per SSR 07-08 25-9-07xx 2 2 3 2 2 5 2" xfId="53128" xr:uid="{00000000-0005-0000-0000-000099CF0000}"/>
    <cellStyle name="v_FinalAB Datas As per SSR 07-08 25-9-07xx 2 2 3 2 2 5 3" xfId="53129" xr:uid="{00000000-0005-0000-0000-00009ACF0000}"/>
    <cellStyle name="v_FinalAB Datas As per SSR 07-08 25-9-07xx 2 2 3 2 2 5 4" xfId="53130" xr:uid="{00000000-0005-0000-0000-00009BCF0000}"/>
    <cellStyle name="v_FinalAB Datas As per SSR 07-08 25-9-07xx 2 2 3 2 2 6" xfId="53131" xr:uid="{00000000-0005-0000-0000-00009CCF0000}"/>
    <cellStyle name="v_FinalAB Datas As per SSR 07-08 25-9-07xx 2 2 3 2 2 7" xfId="53132" xr:uid="{00000000-0005-0000-0000-00009DCF0000}"/>
    <cellStyle name="v_FinalAB Datas As per SSR 07-08 25-9-07xx 2 2 3 2 3" xfId="53133" xr:uid="{00000000-0005-0000-0000-00009ECF0000}"/>
    <cellStyle name="v_FinalAB Datas As per SSR 07-08 25-9-07xx 2 2 3 2 3 2" xfId="53134" xr:uid="{00000000-0005-0000-0000-00009FCF0000}"/>
    <cellStyle name="v_FinalAB Datas As per SSR 07-08 25-9-07xx 2 2 3 2 3 2 2" xfId="53135" xr:uid="{00000000-0005-0000-0000-0000A0CF0000}"/>
    <cellStyle name="v_FinalAB Datas As per SSR 07-08 25-9-07xx 2 2 3 2 3 2 3" xfId="53136" xr:uid="{00000000-0005-0000-0000-0000A1CF0000}"/>
    <cellStyle name="v_FinalAB Datas As per SSR 07-08 25-9-07xx 2 2 3 2 3 2 4" xfId="53137" xr:uid="{00000000-0005-0000-0000-0000A2CF0000}"/>
    <cellStyle name="v_FinalAB Datas As per SSR 07-08 25-9-07xx 2 2 3 2 3 2 5" xfId="53138" xr:uid="{00000000-0005-0000-0000-0000A3CF0000}"/>
    <cellStyle name="v_FinalAB Datas As per SSR 07-08 25-9-07xx 2 2 3 2 3 3" xfId="53139" xr:uid="{00000000-0005-0000-0000-0000A4CF0000}"/>
    <cellStyle name="v_FinalAB Datas As per SSR 07-08 25-9-07xx 2 2 3 2 3 3 2" xfId="53140" xr:uid="{00000000-0005-0000-0000-0000A5CF0000}"/>
    <cellStyle name="v_FinalAB Datas As per SSR 07-08 25-9-07xx 2 2 3 2 3 3 3" xfId="53141" xr:uid="{00000000-0005-0000-0000-0000A6CF0000}"/>
    <cellStyle name="v_FinalAB Datas As per SSR 07-08 25-9-07xx 2 2 3 2 3 3 4" xfId="53142" xr:uid="{00000000-0005-0000-0000-0000A7CF0000}"/>
    <cellStyle name="v_FinalAB Datas As per SSR 07-08 25-9-07xx 2 2 3 2 3 3 5" xfId="53143" xr:uid="{00000000-0005-0000-0000-0000A8CF0000}"/>
    <cellStyle name="v_FinalAB Datas As per SSR 07-08 25-9-07xx 2 2 3 2 3 4" xfId="53144" xr:uid="{00000000-0005-0000-0000-0000A9CF0000}"/>
    <cellStyle name="v_FinalAB Datas As per SSR 07-08 25-9-07xx 2 2 3 2 3 5" xfId="53145" xr:uid="{00000000-0005-0000-0000-0000AACF0000}"/>
    <cellStyle name="v_FinalAB Datas As per SSR 07-08 25-9-07xx 2 2 3 2 3 6" xfId="53146" xr:uid="{00000000-0005-0000-0000-0000ABCF0000}"/>
    <cellStyle name="v_FinalAB Datas As per SSR 07-08 25-9-07xx 2 2 3 2 3 7" xfId="53147" xr:uid="{00000000-0005-0000-0000-0000ACCF0000}"/>
    <cellStyle name="v_FinalAB Datas As per SSR 07-08 25-9-07xx 2 2 3 2 3 8" xfId="53148" xr:uid="{00000000-0005-0000-0000-0000ADCF0000}"/>
    <cellStyle name="v_FinalAB Datas As per SSR 07-08 25-9-07xx 2 2 3 2 4" xfId="53149" xr:uid="{00000000-0005-0000-0000-0000AECF0000}"/>
    <cellStyle name="v_FinalAB Datas As per SSR 07-08 25-9-07xx 2 2 3 2 4 2" xfId="53150" xr:uid="{00000000-0005-0000-0000-0000AFCF0000}"/>
    <cellStyle name="v_FinalAB Datas As per SSR 07-08 25-9-07xx 2 2 3 2 5" xfId="53151" xr:uid="{00000000-0005-0000-0000-0000B0CF0000}"/>
    <cellStyle name="v_FinalAB Datas As per SSR 07-08 25-9-07xx 2 2 3 2 5 2" xfId="53152" xr:uid="{00000000-0005-0000-0000-0000B1CF0000}"/>
    <cellStyle name="v_FinalAB Datas As per SSR 07-08 25-9-07xx 2 2 3 2 5 3" xfId="53153" xr:uid="{00000000-0005-0000-0000-0000B2CF0000}"/>
    <cellStyle name="v_FinalAB Datas As per SSR 07-08 25-9-07xx 2 2 3 2 5 4" xfId="53154" xr:uid="{00000000-0005-0000-0000-0000B3CF0000}"/>
    <cellStyle name="v_FinalAB Datas As per SSR 07-08 25-9-07xx 2 2 3 2 6" xfId="53155" xr:uid="{00000000-0005-0000-0000-0000B4CF0000}"/>
    <cellStyle name="v_FinalAB Datas As per SSR 07-08 25-9-07xx 2 2 3 3" xfId="53156" xr:uid="{00000000-0005-0000-0000-0000B5CF0000}"/>
    <cellStyle name="v_FinalAB Datas As per SSR 07-08 25-9-07xx 2 2 3 3 2" xfId="53157" xr:uid="{00000000-0005-0000-0000-0000B6CF0000}"/>
    <cellStyle name="v_FinalAB Datas As per SSR 07-08 25-9-07xx 2 2 3 3 2 2" xfId="53158" xr:uid="{00000000-0005-0000-0000-0000B7CF0000}"/>
    <cellStyle name="v_FinalAB Datas As per SSR 07-08 25-9-07xx 2 2 3 3 2 3" xfId="53159" xr:uid="{00000000-0005-0000-0000-0000B8CF0000}"/>
    <cellStyle name="v_FinalAB Datas As per SSR 07-08 25-9-07xx 2 2 3 3 2 4" xfId="53160" xr:uid="{00000000-0005-0000-0000-0000B9CF0000}"/>
    <cellStyle name="v_FinalAB Datas As per SSR 07-08 25-9-07xx 2 2 3 3 3" xfId="53161" xr:uid="{00000000-0005-0000-0000-0000BACF0000}"/>
    <cellStyle name="v_FinalAB Datas As per SSR 07-08 25-9-07xx 2 2 3 3 4" xfId="53162" xr:uid="{00000000-0005-0000-0000-0000BBCF0000}"/>
    <cellStyle name="v_FinalAB Datas As per SSR 07-08 25-9-07xx 2 2 3 3 5" xfId="53163" xr:uid="{00000000-0005-0000-0000-0000BCCF0000}"/>
    <cellStyle name="v_FinalAB Datas As per SSR 07-08 25-9-07xx 2 2 3 3 6" xfId="53164" xr:uid="{00000000-0005-0000-0000-0000BDCF0000}"/>
    <cellStyle name="v_FinalAB Datas As per SSR 07-08 25-9-07xx 2 2 3 3 7" xfId="53165" xr:uid="{00000000-0005-0000-0000-0000BECF0000}"/>
    <cellStyle name="v_FinalAB Datas As per SSR 07-08 25-9-07xx 2 2 3 3 8" xfId="53166" xr:uid="{00000000-0005-0000-0000-0000BFCF0000}"/>
    <cellStyle name="v_FinalAB Datas As per SSR 07-08 25-9-07xx 2 2 3 4" xfId="53167" xr:uid="{00000000-0005-0000-0000-0000C0CF0000}"/>
    <cellStyle name="v_FinalAB Datas As per SSR 07-08 25-9-07xx 2 2 3 4 2" xfId="53168" xr:uid="{00000000-0005-0000-0000-0000C1CF0000}"/>
    <cellStyle name="v_FinalAB Datas As per SSR 07-08 25-9-07xx 2 2 3 4 2 2" xfId="53169" xr:uid="{00000000-0005-0000-0000-0000C2CF0000}"/>
    <cellStyle name="v_FinalAB Datas As per SSR 07-08 25-9-07xx 2 2 3 4 2 3" xfId="53170" xr:uid="{00000000-0005-0000-0000-0000C3CF0000}"/>
    <cellStyle name="v_FinalAB Datas As per SSR 07-08 25-9-07xx 2 2 3 4 2 4" xfId="53171" xr:uid="{00000000-0005-0000-0000-0000C4CF0000}"/>
    <cellStyle name="v_FinalAB Datas As per SSR 07-08 25-9-07xx 2 2 3 4 3" xfId="53172" xr:uid="{00000000-0005-0000-0000-0000C5CF0000}"/>
    <cellStyle name="v_FinalAB Datas As per SSR 07-08 25-9-07xx 2 2 3 4 4" xfId="53173" xr:uid="{00000000-0005-0000-0000-0000C6CF0000}"/>
    <cellStyle name="v_FinalAB Datas As per SSR 07-08 25-9-07xx 2 2 3 4 5" xfId="53174" xr:uid="{00000000-0005-0000-0000-0000C7CF0000}"/>
    <cellStyle name="v_FinalAB Datas As per SSR 07-08 25-9-07xx 2 2 3 4 6" xfId="53175" xr:uid="{00000000-0005-0000-0000-0000C8CF0000}"/>
    <cellStyle name="v_FinalAB Datas As per SSR 07-08 25-9-07xx 2 2 3 5" xfId="53176" xr:uid="{00000000-0005-0000-0000-0000C9CF0000}"/>
    <cellStyle name="v_FinalAB Datas As per SSR 07-08 25-9-07xx 2 2 3 6" xfId="53177" xr:uid="{00000000-0005-0000-0000-0000CACF0000}"/>
    <cellStyle name="v_FinalAB Datas As per SSR 07-08 25-9-07xx 2 2 3 7" xfId="53178" xr:uid="{00000000-0005-0000-0000-0000CBCF0000}"/>
    <cellStyle name="v_FinalAB Datas As per SSR 07-08 25-9-07xx 2 2 4" xfId="53179" xr:uid="{00000000-0005-0000-0000-0000CCCF0000}"/>
    <cellStyle name="v_FinalAB Datas As per SSR 07-08 25-9-07xx 2 2 4 2" xfId="53180" xr:uid="{00000000-0005-0000-0000-0000CDCF0000}"/>
    <cellStyle name="v_FinalAB Datas As per SSR 07-08 25-9-07xx 2 2 4 2 2" xfId="53181" xr:uid="{00000000-0005-0000-0000-0000CECF0000}"/>
    <cellStyle name="v_FinalAB Datas As per SSR 07-08 25-9-07xx 2 2 4 2 2 2" xfId="53182" xr:uid="{00000000-0005-0000-0000-0000CFCF0000}"/>
    <cellStyle name="v_FinalAB Datas As per SSR 07-08 25-9-07xx 2 2 4 2 2 2 2" xfId="53183" xr:uid="{00000000-0005-0000-0000-0000D0CF0000}"/>
    <cellStyle name="v_FinalAB Datas As per SSR 07-08 25-9-07xx 2 2 4 2 2 2 3" xfId="53184" xr:uid="{00000000-0005-0000-0000-0000D1CF0000}"/>
    <cellStyle name="v_FinalAB Datas As per SSR 07-08 25-9-07xx 2 2 4 2 2 2 4" xfId="53185" xr:uid="{00000000-0005-0000-0000-0000D2CF0000}"/>
    <cellStyle name="v_FinalAB Datas As per SSR 07-08 25-9-07xx 2 2 4 2 2 2 5" xfId="53186" xr:uid="{00000000-0005-0000-0000-0000D3CF0000}"/>
    <cellStyle name="v_FinalAB Datas As per SSR 07-08 25-9-07xx 2 2 4 2 2 3" xfId="53187" xr:uid="{00000000-0005-0000-0000-0000D4CF0000}"/>
    <cellStyle name="v_FinalAB Datas As per SSR 07-08 25-9-07xx 2 2 4 2 2 4" xfId="53188" xr:uid="{00000000-0005-0000-0000-0000D5CF0000}"/>
    <cellStyle name="v_FinalAB Datas As per SSR 07-08 25-9-07xx 2 2 4 2 2 5" xfId="53189" xr:uid="{00000000-0005-0000-0000-0000D6CF0000}"/>
    <cellStyle name="v_FinalAB Datas As per SSR 07-08 25-9-07xx 2 2 4 2 2 6" xfId="53190" xr:uid="{00000000-0005-0000-0000-0000D7CF0000}"/>
    <cellStyle name="v_FinalAB Datas As per SSR 07-08 25-9-07xx 2 2 4 2 3" xfId="53191" xr:uid="{00000000-0005-0000-0000-0000D8CF0000}"/>
    <cellStyle name="v_FinalAB Datas As per SSR 07-08 25-9-07xx 2 2 4 2 3 2" xfId="53192" xr:uid="{00000000-0005-0000-0000-0000D9CF0000}"/>
    <cellStyle name="v_FinalAB Datas As per SSR 07-08 25-9-07xx 2 2 4 2 3 3" xfId="53193" xr:uid="{00000000-0005-0000-0000-0000DACF0000}"/>
    <cellStyle name="v_FinalAB Datas As per SSR 07-08 25-9-07xx 2 2 4 2 3 4" xfId="53194" xr:uid="{00000000-0005-0000-0000-0000DBCF0000}"/>
    <cellStyle name="v_FinalAB Datas As per SSR 07-08 25-9-07xx 2 2 4 2 3 5" xfId="53195" xr:uid="{00000000-0005-0000-0000-0000DCCF0000}"/>
    <cellStyle name="v_FinalAB Datas As per SSR 07-08 25-9-07xx 2 2 4 2 4" xfId="53196" xr:uid="{00000000-0005-0000-0000-0000DDCF0000}"/>
    <cellStyle name="v_FinalAB Datas As per SSR 07-08 25-9-07xx 2 2 4 2 5" xfId="53197" xr:uid="{00000000-0005-0000-0000-0000DECF0000}"/>
    <cellStyle name="v_FinalAB Datas As per SSR 07-08 25-9-07xx 2 2 4 2 6" xfId="53198" xr:uid="{00000000-0005-0000-0000-0000DFCF0000}"/>
    <cellStyle name="v_FinalAB Datas As per SSR 07-08 25-9-07xx 2 2 4 2 7" xfId="53199" xr:uid="{00000000-0005-0000-0000-0000E0CF0000}"/>
    <cellStyle name="v_FinalAB Datas As per SSR 07-08 25-9-07xx 2 2 4 2 8" xfId="53200" xr:uid="{00000000-0005-0000-0000-0000E1CF0000}"/>
    <cellStyle name="v_FinalAB Datas As per SSR 07-08 25-9-07xx 2 2 4 3" xfId="53201" xr:uid="{00000000-0005-0000-0000-0000E2CF0000}"/>
    <cellStyle name="v_FinalAB Datas As per SSR 07-08 25-9-07xx 2 2 4 3 2" xfId="53202" xr:uid="{00000000-0005-0000-0000-0000E3CF0000}"/>
    <cellStyle name="v_FinalAB Datas As per SSR 07-08 25-9-07xx 2 2 4 3 2 2" xfId="53203" xr:uid="{00000000-0005-0000-0000-0000E4CF0000}"/>
    <cellStyle name="v_FinalAB Datas As per SSR 07-08 25-9-07xx 2 2 4 3 3" xfId="53204" xr:uid="{00000000-0005-0000-0000-0000E5CF0000}"/>
    <cellStyle name="v_FinalAB Datas As per SSR 07-08 25-9-07xx 2 2 4 3 3 2" xfId="53205" xr:uid="{00000000-0005-0000-0000-0000E6CF0000}"/>
    <cellStyle name="v_FinalAB Datas As per SSR 07-08 25-9-07xx 2 2 4 3 3 3" xfId="53206" xr:uid="{00000000-0005-0000-0000-0000E7CF0000}"/>
    <cellStyle name="v_FinalAB Datas As per SSR 07-08 25-9-07xx 2 2 4 3 3 4" xfId="53207" xr:uid="{00000000-0005-0000-0000-0000E8CF0000}"/>
    <cellStyle name="v_FinalAB Datas As per SSR 07-08 25-9-07xx 2 2 4 3 4" xfId="53208" xr:uid="{00000000-0005-0000-0000-0000E9CF0000}"/>
    <cellStyle name="v_FinalAB Datas As per SSR 07-08 25-9-07xx 2 2 4 3 5" xfId="53209" xr:uid="{00000000-0005-0000-0000-0000EACF0000}"/>
    <cellStyle name="v_FinalAB Datas As per SSR 07-08 25-9-07xx 2 2 4 3 6" xfId="53210" xr:uid="{00000000-0005-0000-0000-0000EBCF0000}"/>
    <cellStyle name="v_FinalAB Datas As per SSR 07-08 25-9-07xx 2 2 4 4" xfId="53211" xr:uid="{00000000-0005-0000-0000-0000ECCF0000}"/>
    <cellStyle name="v_FinalAB Datas As per SSR 07-08 25-9-07xx 2 2 4 4 2" xfId="53212" xr:uid="{00000000-0005-0000-0000-0000EDCF0000}"/>
    <cellStyle name="v_FinalAB Datas As per SSR 07-08 25-9-07xx 2 2 4 4 3" xfId="53213" xr:uid="{00000000-0005-0000-0000-0000EECF0000}"/>
    <cellStyle name="v_FinalAB Datas As per SSR 07-08 25-9-07xx 2 2 4 4 4" xfId="53214" xr:uid="{00000000-0005-0000-0000-0000EFCF0000}"/>
    <cellStyle name="v_FinalAB Datas As per SSR 07-08 25-9-07xx 2 2 4 5" xfId="53215" xr:uid="{00000000-0005-0000-0000-0000F0CF0000}"/>
    <cellStyle name="v_FinalAB Datas As per SSR 07-08 25-9-07xx 2 2 4 6" xfId="53216" xr:uid="{00000000-0005-0000-0000-0000F1CF0000}"/>
    <cellStyle name="v_FinalAB Datas As per SSR 07-08 25-9-07xx 2 2 4 7" xfId="53217" xr:uid="{00000000-0005-0000-0000-0000F2CF0000}"/>
    <cellStyle name="v_FinalAB Datas As per SSR 07-08 25-9-07xx 2 2 4 8" xfId="53218" xr:uid="{00000000-0005-0000-0000-0000F3CF0000}"/>
    <cellStyle name="v_FinalAB Datas As per SSR 07-08 25-9-07xx 2 2 5" xfId="53219" xr:uid="{00000000-0005-0000-0000-0000F4CF0000}"/>
    <cellStyle name="v_FinalAB Datas As per SSR 07-08 25-9-07xx 2 2 5 2" xfId="53220" xr:uid="{00000000-0005-0000-0000-0000F5CF0000}"/>
    <cellStyle name="v_FinalAB Datas As per SSR 07-08 25-9-07xx 2 2 5 2 2" xfId="53221" xr:uid="{00000000-0005-0000-0000-0000F6CF0000}"/>
    <cellStyle name="v_FinalAB Datas As per SSR 07-08 25-9-07xx 2 2 5 2 2 2" xfId="53222" xr:uid="{00000000-0005-0000-0000-0000F7CF0000}"/>
    <cellStyle name="v_FinalAB Datas As per SSR 07-08 25-9-07xx 2 2 5 2 2 3" xfId="53223" xr:uid="{00000000-0005-0000-0000-0000F8CF0000}"/>
    <cellStyle name="v_FinalAB Datas As per SSR 07-08 25-9-07xx 2 2 5 2 2 4" xfId="53224" xr:uid="{00000000-0005-0000-0000-0000F9CF0000}"/>
    <cellStyle name="v_FinalAB Datas As per SSR 07-08 25-9-07xx 2 2 5 2 3" xfId="53225" xr:uid="{00000000-0005-0000-0000-0000FACF0000}"/>
    <cellStyle name="v_FinalAB Datas As per SSR 07-08 25-9-07xx 2 2 5 2 4" xfId="53226" xr:uid="{00000000-0005-0000-0000-0000FBCF0000}"/>
    <cellStyle name="v_FinalAB Datas As per SSR 07-08 25-9-07xx 2 2 5 2 5" xfId="53227" xr:uid="{00000000-0005-0000-0000-0000FCCF0000}"/>
    <cellStyle name="v_FinalAB Datas As per SSR 07-08 25-9-07xx 2 2 5 2 6" xfId="53228" xr:uid="{00000000-0005-0000-0000-0000FDCF0000}"/>
    <cellStyle name="v_FinalAB Datas As per SSR 07-08 25-9-07xx 2 2 5 3" xfId="53229" xr:uid="{00000000-0005-0000-0000-0000FECF0000}"/>
    <cellStyle name="v_FinalAB Datas As per SSR 07-08 25-9-07xx 2 2 5 3 2" xfId="53230" xr:uid="{00000000-0005-0000-0000-0000FFCF0000}"/>
    <cellStyle name="v_FinalAB Datas As per SSR 07-08 25-9-07xx 2 2 5 3 2 2" xfId="53231" xr:uid="{00000000-0005-0000-0000-000000D00000}"/>
    <cellStyle name="v_FinalAB Datas As per SSR 07-08 25-9-07xx 2 2 5 3 2 3" xfId="53232" xr:uid="{00000000-0005-0000-0000-000001D00000}"/>
    <cellStyle name="v_FinalAB Datas As per SSR 07-08 25-9-07xx 2 2 5 3 2 4" xfId="53233" xr:uid="{00000000-0005-0000-0000-000002D00000}"/>
    <cellStyle name="v_FinalAB Datas As per SSR 07-08 25-9-07xx 2 2 5 3 3" xfId="53234" xr:uid="{00000000-0005-0000-0000-000003D00000}"/>
    <cellStyle name="v_FinalAB Datas As per SSR 07-08 25-9-07xx 2 2 5 3 4" xfId="53235" xr:uid="{00000000-0005-0000-0000-000004D00000}"/>
    <cellStyle name="v_FinalAB Datas As per SSR 07-08 25-9-07xx 2 2 5 3 5" xfId="53236" xr:uid="{00000000-0005-0000-0000-000005D00000}"/>
    <cellStyle name="v_FinalAB Datas As per SSR 07-08 25-9-07xx 2 2 5 3 6" xfId="53237" xr:uid="{00000000-0005-0000-0000-000006D00000}"/>
    <cellStyle name="v_FinalAB Datas As per SSR 07-08 25-9-07xx 2 2 5 4" xfId="53238" xr:uid="{00000000-0005-0000-0000-000007D00000}"/>
    <cellStyle name="v_FinalAB Datas As per SSR 07-08 25-9-07xx 2 2 5 4 2" xfId="53239" xr:uid="{00000000-0005-0000-0000-000008D00000}"/>
    <cellStyle name="v_FinalAB Datas As per SSR 07-08 25-9-07xx 2 2 5 4 3" xfId="53240" xr:uid="{00000000-0005-0000-0000-000009D00000}"/>
    <cellStyle name="v_FinalAB Datas As per SSR 07-08 25-9-07xx 2 2 5 4 4" xfId="53241" xr:uid="{00000000-0005-0000-0000-00000AD00000}"/>
    <cellStyle name="v_FinalAB Datas As per SSR 07-08 25-9-07xx 2 2 5 5" xfId="53242" xr:uid="{00000000-0005-0000-0000-00000BD00000}"/>
    <cellStyle name="v_FinalAB Datas As per SSR 07-08 25-9-07xx 2 2 5 6" xfId="53243" xr:uid="{00000000-0005-0000-0000-00000CD00000}"/>
    <cellStyle name="v_FinalAB Datas As per SSR 07-08 25-9-07xx 2 2 5 7" xfId="53244" xr:uid="{00000000-0005-0000-0000-00000DD00000}"/>
    <cellStyle name="v_FinalAB Datas As per SSR 07-08 25-9-07xx 2 2 5 8" xfId="53245" xr:uid="{00000000-0005-0000-0000-00000ED00000}"/>
    <cellStyle name="v_FinalAB Datas As per SSR 07-08 25-9-07xx 2 2 6" xfId="53246" xr:uid="{00000000-0005-0000-0000-00000FD00000}"/>
    <cellStyle name="v_FinalAB Datas As per SSR 07-08 25-9-07xx 2 2 6 2" xfId="53247" xr:uid="{00000000-0005-0000-0000-000010D00000}"/>
    <cellStyle name="v_FinalAB Datas As per SSR 07-08 25-9-07xx 2 2 6 2 2" xfId="53248" xr:uid="{00000000-0005-0000-0000-000011D00000}"/>
    <cellStyle name="v_FinalAB Datas As per SSR 07-08 25-9-07xx 2 2 6 2 2 2" xfId="53249" xr:uid="{00000000-0005-0000-0000-000012D00000}"/>
    <cellStyle name="v_FinalAB Datas As per SSR 07-08 25-9-07xx 2 2 6 2 2 3" xfId="53250" xr:uid="{00000000-0005-0000-0000-000013D00000}"/>
    <cellStyle name="v_FinalAB Datas As per SSR 07-08 25-9-07xx 2 2 6 2 2 4" xfId="53251" xr:uid="{00000000-0005-0000-0000-000014D00000}"/>
    <cellStyle name="v_FinalAB Datas As per SSR 07-08 25-9-07xx 2 2 6 2 3" xfId="53252" xr:uid="{00000000-0005-0000-0000-000015D00000}"/>
    <cellStyle name="v_FinalAB Datas As per SSR 07-08 25-9-07xx 2 2 6 2 4" xfId="53253" xr:uid="{00000000-0005-0000-0000-000016D00000}"/>
    <cellStyle name="v_FinalAB Datas As per SSR 07-08 25-9-07xx 2 2 6 2 5" xfId="53254" xr:uid="{00000000-0005-0000-0000-000017D00000}"/>
    <cellStyle name="v_FinalAB Datas As per SSR 07-08 25-9-07xx 2 2 6 2 6" xfId="53255" xr:uid="{00000000-0005-0000-0000-000018D00000}"/>
    <cellStyle name="v_FinalAB Datas As per SSR 07-08 25-9-07xx 2 2 6 3" xfId="53256" xr:uid="{00000000-0005-0000-0000-000019D00000}"/>
    <cellStyle name="v_FinalAB Datas As per SSR 07-08 25-9-07xx 2 2 6 3 2" xfId="53257" xr:uid="{00000000-0005-0000-0000-00001AD00000}"/>
    <cellStyle name="v_FinalAB Datas As per SSR 07-08 25-9-07xx 2 2 6 3 2 2" xfId="53258" xr:uid="{00000000-0005-0000-0000-00001BD00000}"/>
    <cellStyle name="v_FinalAB Datas As per SSR 07-08 25-9-07xx 2 2 6 3 2 3" xfId="53259" xr:uid="{00000000-0005-0000-0000-00001CD00000}"/>
    <cellStyle name="v_FinalAB Datas As per SSR 07-08 25-9-07xx 2 2 6 3 2 4" xfId="53260" xr:uid="{00000000-0005-0000-0000-00001DD00000}"/>
    <cellStyle name="v_FinalAB Datas As per SSR 07-08 25-9-07xx 2 2 6 3 3" xfId="53261" xr:uid="{00000000-0005-0000-0000-00001ED00000}"/>
    <cellStyle name="v_FinalAB Datas As per SSR 07-08 25-9-07xx 2 2 6 3 4" xfId="53262" xr:uid="{00000000-0005-0000-0000-00001FD00000}"/>
    <cellStyle name="v_FinalAB Datas As per SSR 07-08 25-9-07xx 2 2 6 3 5" xfId="53263" xr:uid="{00000000-0005-0000-0000-000020D00000}"/>
    <cellStyle name="v_FinalAB Datas As per SSR 07-08 25-9-07xx 2 2 6 3 6" xfId="53264" xr:uid="{00000000-0005-0000-0000-000021D00000}"/>
    <cellStyle name="v_FinalAB Datas As per SSR 07-08 25-9-07xx 2 2 6 4" xfId="53265" xr:uid="{00000000-0005-0000-0000-000022D00000}"/>
    <cellStyle name="v_FinalAB Datas As per SSR 07-08 25-9-07xx 2 2 6 4 2" xfId="53266" xr:uid="{00000000-0005-0000-0000-000023D00000}"/>
    <cellStyle name="v_FinalAB Datas As per SSR 07-08 25-9-07xx 2 2 6 4 3" xfId="53267" xr:uid="{00000000-0005-0000-0000-000024D00000}"/>
    <cellStyle name="v_FinalAB Datas As per SSR 07-08 25-9-07xx 2 2 6 4 4" xfId="53268" xr:uid="{00000000-0005-0000-0000-000025D00000}"/>
    <cellStyle name="v_FinalAB Datas As per SSR 07-08 25-9-07xx 2 2 6 5" xfId="53269" xr:uid="{00000000-0005-0000-0000-000026D00000}"/>
    <cellStyle name="v_FinalAB Datas As per SSR 07-08 25-9-07xx 2 2 6 6" xfId="53270" xr:uid="{00000000-0005-0000-0000-000027D00000}"/>
    <cellStyle name="v_FinalAB Datas As per SSR 07-08 25-9-07xx 2 2 6 7" xfId="53271" xr:uid="{00000000-0005-0000-0000-000028D00000}"/>
    <cellStyle name="v_FinalAB Datas As per SSR 07-08 25-9-07xx 2 2 6 8" xfId="53272" xr:uid="{00000000-0005-0000-0000-000029D00000}"/>
    <cellStyle name="v_FinalAB Datas As per SSR 07-08 25-9-07xx 2 2 7" xfId="53273" xr:uid="{00000000-0005-0000-0000-00002AD00000}"/>
    <cellStyle name="v_FinalAB Datas As per SSR 07-08 25-9-07xx 2 2 7 2" xfId="53274" xr:uid="{00000000-0005-0000-0000-00002BD00000}"/>
    <cellStyle name="v_FinalAB Datas As per SSR 07-08 25-9-07xx 2 2 7 2 2" xfId="53275" xr:uid="{00000000-0005-0000-0000-00002CD00000}"/>
    <cellStyle name="v_FinalAB Datas As per SSR 07-08 25-9-07xx 2 2 7 2 2 2" xfId="53276" xr:uid="{00000000-0005-0000-0000-00002DD00000}"/>
    <cellStyle name="v_FinalAB Datas As per SSR 07-08 25-9-07xx 2 2 7 2 2 3" xfId="53277" xr:uid="{00000000-0005-0000-0000-00002ED00000}"/>
    <cellStyle name="v_FinalAB Datas As per SSR 07-08 25-9-07xx 2 2 7 2 2 4" xfId="53278" xr:uid="{00000000-0005-0000-0000-00002FD00000}"/>
    <cellStyle name="v_FinalAB Datas As per SSR 07-08 25-9-07xx 2 2 7 2 3" xfId="53279" xr:uid="{00000000-0005-0000-0000-000030D00000}"/>
    <cellStyle name="v_FinalAB Datas As per SSR 07-08 25-9-07xx 2 2 7 2 4" xfId="53280" xr:uid="{00000000-0005-0000-0000-000031D00000}"/>
    <cellStyle name="v_FinalAB Datas As per SSR 07-08 25-9-07xx 2 2 7 2 5" xfId="53281" xr:uid="{00000000-0005-0000-0000-000032D00000}"/>
    <cellStyle name="v_FinalAB Datas As per SSR 07-08 25-9-07xx 2 2 7 2 6" xfId="53282" xr:uid="{00000000-0005-0000-0000-000033D00000}"/>
    <cellStyle name="v_FinalAB Datas As per SSR 07-08 25-9-07xx 2 2 7 3" xfId="53283" xr:uid="{00000000-0005-0000-0000-000034D00000}"/>
    <cellStyle name="v_FinalAB Datas As per SSR 07-08 25-9-07xx 2 2 7 3 2" xfId="53284" xr:uid="{00000000-0005-0000-0000-000035D00000}"/>
    <cellStyle name="v_FinalAB Datas As per SSR 07-08 25-9-07xx 2 2 7 3 2 2" xfId="53285" xr:uid="{00000000-0005-0000-0000-000036D00000}"/>
    <cellStyle name="v_FinalAB Datas As per SSR 07-08 25-9-07xx 2 2 7 3 2 3" xfId="53286" xr:uid="{00000000-0005-0000-0000-000037D00000}"/>
    <cellStyle name="v_FinalAB Datas As per SSR 07-08 25-9-07xx 2 2 7 3 2 4" xfId="53287" xr:uid="{00000000-0005-0000-0000-000038D00000}"/>
    <cellStyle name="v_FinalAB Datas As per SSR 07-08 25-9-07xx 2 2 7 3 3" xfId="53288" xr:uid="{00000000-0005-0000-0000-000039D00000}"/>
    <cellStyle name="v_FinalAB Datas As per SSR 07-08 25-9-07xx 2 2 7 3 4" xfId="53289" xr:uid="{00000000-0005-0000-0000-00003AD00000}"/>
    <cellStyle name="v_FinalAB Datas As per SSR 07-08 25-9-07xx 2 2 7 3 5" xfId="53290" xr:uid="{00000000-0005-0000-0000-00003BD00000}"/>
    <cellStyle name="v_FinalAB Datas As per SSR 07-08 25-9-07xx 2 2 7 3 6" xfId="53291" xr:uid="{00000000-0005-0000-0000-00003CD00000}"/>
    <cellStyle name="v_FinalAB Datas As per SSR 07-08 25-9-07xx 2 2 7 4" xfId="53292" xr:uid="{00000000-0005-0000-0000-00003DD00000}"/>
    <cellStyle name="v_FinalAB Datas As per SSR 07-08 25-9-07xx 2 2 7 4 2" xfId="53293" xr:uid="{00000000-0005-0000-0000-00003ED00000}"/>
    <cellStyle name="v_FinalAB Datas As per SSR 07-08 25-9-07xx 2 2 7 4 3" xfId="53294" xr:uid="{00000000-0005-0000-0000-00003FD00000}"/>
    <cellStyle name="v_FinalAB Datas As per SSR 07-08 25-9-07xx 2 2 7 4 4" xfId="53295" xr:uid="{00000000-0005-0000-0000-000040D00000}"/>
    <cellStyle name="v_FinalAB Datas As per SSR 07-08 25-9-07xx 2 2 7 5" xfId="53296" xr:uid="{00000000-0005-0000-0000-000041D00000}"/>
    <cellStyle name="v_FinalAB Datas As per SSR 07-08 25-9-07xx 2 2 7 6" xfId="53297" xr:uid="{00000000-0005-0000-0000-000042D00000}"/>
    <cellStyle name="v_FinalAB Datas As per SSR 07-08 25-9-07xx 2 2 7 7" xfId="53298" xr:uid="{00000000-0005-0000-0000-000043D00000}"/>
    <cellStyle name="v_FinalAB Datas As per SSR 07-08 25-9-07xx 2 2 7 8" xfId="53299" xr:uid="{00000000-0005-0000-0000-000044D00000}"/>
    <cellStyle name="v_FinalAB Datas As per SSR 07-08 25-9-07xx 2 2 8" xfId="53300" xr:uid="{00000000-0005-0000-0000-000045D00000}"/>
    <cellStyle name="v_FinalAB Datas As per SSR 07-08 25-9-07xx 2 2 8 2" xfId="53301" xr:uid="{00000000-0005-0000-0000-000046D00000}"/>
    <cellStyle name="v_FinalAB Datas As per SSR 07-08 25-9-07xx 2 2 8 2 2" xfId="53302" xr:uid="{00000000-0005-0000-0000-000047D00000}"/>
    <cellStyle name="v_FinalAB Datas As per SSR 07-08 25-9-07xx 2 2 8 2 2 2" xfId="53303" xr:uid="{00000000-0005-0000-0000-000048D00000}"/>
    <cellStyle name="v_FinalAB Datas As per SSR 07-08 25-9-07xx 2 2 8 2 2 3" xfId="53304" xr:uid="{00000000-0005-0000-0000-000049D00000}"/>
    <cellStyle name="v_FinalAB Datas As per SSR 07-08 25-9-07xx 2 2 8 2 2 4" xfId="53305" xr:uid="{00000000-0005-0000-0000-00004AD00000}"/>
    <cellStyle name="v_FinalAB Datas As per SSR 07-08 25-9-07xx 2 2 8 2 3" xfId="53306" xr:uid="{00000000-0005-0000-0000-00004BD00000}"/>
    <cellStyle name="v_FinalAB Datas As per SSR 07-08 25-9-07xx 2 2 8 2 4" xfId="53307" xr:uid="{00000000-0005-0000-0000-00004CD00000}"/>
    <cellStyle name="v_FinalAB Datas As per SSR 07-08 25-9-07xx 2 2 8 2 5" xfId="53308" xr:uid="{00000000-0005-0000-0000-00004DD00000}"/>
    <cellStyle name="v_FinalAB Datas As per SSR 07-08 25-9-07xx 2 2 8 2 6" xfId="53309" xr:uid="{00000000-0005-0000-0000-00004ED00000}"/>
    <cellStyle name="v_FinalAB Datas As per SSR 07-08 25-9-07xx 2 2 8 3" xfId="53310" xr:uid="{00000000-0005-0000-0000-00004FD00000}"/>
    <cellStyle name="v_FinalAB Datas As per SSR 07-08 25-9-07xx 2 2 8 3 2" xfId="53311" xr:uid="{00000000-0005-0000-0000-000050D00000}"/>
    <cellStyle name="v_FinalAB Datas As per SSR 07-08 25-9-07xx 2 2 8 3 2 2" xfId="53312" xr:uid="{00000000-0005-0000-0000-000051D00000}"/>
    <cellStyle name="v_FinalAB Datas As per SSR 07-08 25-9-07xx 2 2 8 3 2 3" xfId="53313" xr:uid="{00000000-0005-0000-0000-000052D00000}"/>
    <cellStyle name="v_FinalAB Datas As per SSR 07-08 25-9-07xx 2 2 8 3 2 4" xfId="53314" xr:uid="{00000000-0005-0000-0000-000053D00000}"/>
    <cellStyle name="v_FinalAB Datas As per SSR 07-08 25-9-07xx 2 2 8 3 3" xfId="53315" xr:uid="{00000000-0005-0000-0000-000054D00000}"/>
    <cellStyle name="v_FinalAB Datas As per SSR 07-08 25-9-07xx 2 2 8 3 4" xfId="53316" xr:uid="{00000000-0005-0000-0000-000055D00000}"/>
    <cellStyle name="v_FinalAB Datas As per SSR 07-08 25-9-07xx 2 2 8 3 5" xfId="53317" xr:uid="{00000000-0005-0000-0000-000056D00000}"/>
    <cellStyle name="v_FinalAB Datas As per SSR 07-08 25-9-07xx 2 2 8 3 6" xfId="53318" xr:uid="{00000000-0005-0000-0000-000057D00000}"/>
    <cellStyle name="v_FinalAB Datas As per SSR 07-08 25-9-07xx 2 2 8 4" xfId="53319" xr:uid="{00000000-0005-0000-0000-000058D00000}"/>
    <cellStyle name="v_FinalAB Datas As per SSR 07-08 25-9-07xx 2 2 8 4 2" xfId="53320" xr:uid="{00000000-0005-0000-0000-000059D00000}"/>
    <cellStyle name="v_FinalAB Datas As per SSR 07-08 25-9-07xx 2 2 8 4 3" xfId="53321" xr:uid="{00000000-0005-0000-0000-00005AD00000}"/>
    <cellStyle name="v_FinalAB Datas As per SSR 07-08 25-9-07xx 2 2 8 4 4" xfId="53322" xr:uid="{00000000-0005-0000-0000-00005BD00000}"/>
    <cellStyle name="v_FinalAB Datas As per SSR 07-08 25-9-07xx 2 2 8 5" xfId="53323" xr:uid="{00000000-0005-0000-0000-00005CD00000}"/>
    <cellStyle name="v_FinalAB Datas As per SSR 07-08 25-9-07xx 2 2 8 6" xfId="53324" xr:uid="{00000000-0005-0000-0000-00005DD00000}"/>
    <cellStyle name="v_FinalAB Datas As per SSR 07-08 25-9-07xx 2 2 8 7" xfId="53325" xr:uid="{00000000-0005-0000-0000-00005ED00000}"/>
    <cellStyle name="v_FinalAB Datas As per SSR 07-08 25-9-07xx 2 2 8 8" xfId="53326" xr:uid="{00000000-0005-0000-0000-00005FD00000}"/>
    <cellStyle name="v_FinalAB Datas As per SSR 07-08 25-9-07xx 2 2 9" xfId="53327" xr:uid="{00000000-0005-0000-0000-000060D00000}"/>
    <cellStyle name="v_FinalAB Datas As per SSR 07-08 25-9-07xx 2 3" xfId="53328" xr:uid="{00000000-0005-0000-0000-000061D00000}"/>
    <cellStyle name="v_FinalAB Datas As per SSR 07-08 25-9-07xx 2 3 10" xfId="53329" xr:uid="{00000000-0005-0000-0000-000062D00000}"/>
    <cellStyle name="v_FinalAB Datas As per SSR 07-08 25-9-07xx 2 3 11" xfId="53330" xr:uid="{00000000-0005-0000-0000-000063D00000}"/>
    <cellStyle name="v_FinalAB Datas As per SSR 07-08 25-9-07xx 2 3 12" xfId="53331" xr:uid="{00000000-0005-0000-0000-000064D00000}"/>
    <cellStyle name="v_FinalAB Datas As per SSR 07-08 25-9-07xx 2 3 2" xfId="53332" xr:uid="{00000000-0005-0000-0000-000065D00000}"/>
    <cellStyle name="v_FinalAB Datas As per SSR 07-08 25-9-07xx 2 3 2 2" xfId="53333" xr:uid="{00000000-0005-0000-0000-000066D00000}"/>
    <cellStyle name="v_FinalAB Datas As per SSR 07-08 25-9-07xx 2 3 2 2 2" xfId="53334" xr:uid="{00000000-0005-0000-0000-000067D00000}"/>
    <cellStyle name="v_FinalAB Datas As per SSR 07-08 25-9-07xx 2 3 2 2 2 2" xfId="53335" xr:uid="{00000000-0005-0000-0000-000068D00000}"/>
    <cellStyle name="v_FinalAB Datas As per SSR 07-08 25-9-07xx 2 3 2 2 2 2 2" xfId="53336" xr:uid="{00000000-0005-0000-0000-000069D00000}"/>
    <cellStyle name="v_FinalAB Datas As per SSR 07-08 25-9-07xx 2 3 2 2 2 3" xfId="53337" xr:uid="{00000000-0005-0000-0000-00006AD00000}"/>
    <cellStyle name="v_FinalAB Datas As per SSR 07-08 25-9-07xx 2 3 2 2 2 3 2" xfId="53338" xr:uid="{00000000-0005-0000-0000-00006BD00000}"/>
    <cellStyle name="v_FinalAB Datas As per SSR 07-08 25-9-07xx 2 3 2 2 2 4" xfId="53339" xr:uid="{00000000-0005-0000-0000-00006CD00000}"/>
    <cellStyle name="v_FinalAB Datas As per SSR 07-08 25-9-07xx 2 3 2 2 2 4 2" xfId="53340" xr:uid="{00000000-0005-0000-0000-00006DD00000}"/>
    <cellStyle name="v_FinalAB Datas As per SSR 07-08 25-9-07xx 2 3 2 2 2 5" xfId="53341" xr:uid="{00000000-0005-0000-0000-00006ED00000}"/>
    <cellStyle name="v_FinalAB Datas As per SSR 07-08 25-9-07xx 2 3 2 2 2 5 2" xfId="53342" xr:uid="{00000000-0005-0000-0000-00006FD00000}"/>
    <cellStyle name="v_FinalAB Datas As per SSR 07-08 25-9-07xx 2 3 2 2 2 5 3" xfId="53343" xr:uid="{00000000-0005-0000-0000-000070D00000}"/>
    <cellStyle name="v_FinalAB Datas As per SSR 07-08 25-9-07xx 2 3 2 2 2 5 4" xfId="53344" xr:uid="{00000000-0005-0000-0000-000071D00000}"/>
    <cellStyle name="v_FinalAB Datas As per SSR 07-08 25-9-07xx 2 3 2 2 2 6" xfId="53345" xr:uid="{00000000-0005-0000-0000-000072D00000}"/>
    <cellStyle name="v_FinalAB Datas As per SSR 07-08 25-9-07xx 2 3 2 2 2 7" xfId="53346" xr:uid="{00000000-0005-0000-0000-000073D00000}"/>
    <cellStyle name="v_FinalAB Datas As per SSR 07-08 25-9-07xx 2 3 2 2 3" xfId="53347" xr:uid="{00000000-0005-0000-0000-000074D00000}"/>
    <cellStyle name="v_FinalAB Datas As per SSR 07-08 25-9-07xx 2 3 2 2 3 2" xfId="53348" xr:uid="{00000000-0005-0000-0000-000075D00000}"/>
    <cellStyle name="v_FinalAB Datas As per SSR 07-08 25-9-07xx 2 3 2 2 3 2 2" xfId="53349" xr:uid="{00000000-0005-0000-0000-000076D00000}"/>
    <cellStyle name="v_FinalAB Datas As per SSR 07-08 25-9-07xx 2 3 2 2 3 2 3" xfId="53350" xr:uid="{00000000-0005-0000-0000-000077D00000}"/>
    <cellStyle name="v_FinalAB Datas As per SSR 07-08 25-9-07xx 2 3 2 2 3 2 4" xfId="53351" xr:uid="{00000000-0005-0000-0000-000078D00000}"/>
    <cellStyle name="v_FinalAB Datas As per SSR 07-08 25-9-07xx 2 3 2 2 3 2 5" xfId="53352" xr:uid="{00000000-0005-0000-0000-000079D00000}"/>
    <cellStyle name="v_FinalAB Datas As per SSR 07-08 25-9-07xx 2 3 2 2 3 3" xfId="53353" xr:uid="{00000000-0005-0000-0000-00007AD00000}"/>
    <cellStyle name="v_FinalAB Datas As per SSR 07-08 25-9-07xx 2 3 2 2 3 3 2" xfId="53354" xr:uid="{00000000-0005-0000-0000-00007BD00000}"/>
    <cellStyle name="v_FinalAB Datas As per SSR 07-08 25-9-07xx 2 3 2 2 3 3 3" xfId="53355" xr:uid="{00000000-0005-0000-0000-00007CD00000}"/>
    <cellStyle name="v_FinalAB Datas As per SSR 07-08 25-9-07xx 2 3 2 2 3 3 4" xfId="53356" xr:uid="{00000000-0005-0000-0000-00007DD00000}"/>
    <cellStyle name="v_FinalAB Datas As per SSR 07-08 25-9-07xx 2 3 2 2 3 3 5" xfId="53357" xr:uid="{00000000-0005-0000-0000-00007ED00000}"/>
    <cellStyle name="v_FinalAB Datas As per SSR 07-08 25-9-07xx 2 3 2 2 3 4" xfId="53358" xr:uid="{00000000-0005-0000-0000-00007FD00000}"/>
    <cellStyle name="v_FinalAB Datas As per SSR 07-08 25-9-07xx 2 3 2 2 3 5" xfId="53359" xr:uid="{00000000-0005-0000-0000-000080D00000}"/>
    <cellStyle name="v_FinalAB Datas As per SSR 07-08 25-9-07xx 2 3 2 2 3 6" xfId="53360" xr:uid="{00000000-0005-0000-0000-000081D00000}"/>
    <cellStyle name="v_FinalAB Datas As per SSR 07-08 25-9-07xx 2 3 2 2 3 7" xfId="53361" xr:uid="{00000000-0005-0000-0000-000082D00000}"/>
    <cellStyle name="v_FinalAB Datas As per SSR 07-08 25-9-07xx 2 3 2 2 3 8" xfId="53362" xr:uid="{00000000-0005-0000-0000-000083D00000}"/>
    <cellStyle name="v_FinalAB Datas As per SSR 07-08 25-9-07xx 2 3 2 2 4" xfId="53363" xr:uid="{00000000-0005-0000-0000-000084D00000}"/>
    <cellStyle name="v_FinalAB Datas As per SSR 07-08 25-9-07xx 2 3 2 2 4 2" xfId="53364" xr:uid="{00000000-0005-0000-0000-000085D00000}"/>
    <cellStyle name="v_FinalAB Datas As per SSR 07-08 25-9-07xx 2 3 2 2 4 3" xfId="53365" xr:uid="{00000000-0005-0000-0000-000086D00000}"/>
    <cellStyle name="v_FinalAB Datas As per SSR 07-08 25-9-07xx 2 3 2 2 5" xfId="53366" xr:uid="{00000000-0005-0000-0000-000087D00000}"/>
    <cellStyle name="v_FinalAB Datas As per SSR 07-08 25-9-07xx 2 3 2 2 5 2" xfId="53367" xr:uid="{00000000-0005-0000-0000-000088D00000}"/>
    <cellStyle name="v_FinalAB Datas As per SSR 07-08 25-9-07xx 2 3 2 2 6" xfId="53368" xr:uid="{00000000-0005-0000-0000-000089D00000}"/>
    <cellStyle name="v_FinalAB Datas As per SSR 07-08 25-9-07xx 2 3 2 2 6 2" xfId="53369" xr:uid="{00000000-0005-0000-0000-00008AD00000}"/>
    <cellStyle name="v_FinalAB Datas As per SSR 07-08 25-9-07xx 2 3 2 2 7" xfId="53370" xr:uid="{00000000-0005-0000-0000-00008BD00000}"/>
    <cellStyle name="v_FinalAB Datas As per SSR 07-08 25-9-07xx 2 3 2 2 7 2" xfId="53371" xr:uid="{00000000-0005-0000-0000-00008CD00000}"/>
    <cellStyle name="v_FinalAB Datas As per SSR 07-08 25-9-07xx 2 3 2 2 7 3" xfId="53372" xr:uid="{00000000-0005-0000-0000-00008DD00000}"/>
    <cellStyle name="v_FinalAB Datas As per SSR 07-08 25-9-07xx 2 3 2 2 7 4" xfId="53373" xr:uid="{00000000-0005-0000-0000-00008ED00000}"/>
    <cellStyle name="v_FinalAB Datas As per SSR 07-08 25-9-07xx 2 3 2 2 8" xfId="53374" xr:uid="{00000000-0005-0000-0000-00008FD00000}"/>
    <cellStyle name="v_FinalAB Datas As per SSR 07-08 25-9-07xx 2 3 2 3" xfId="53375" xr:uid="{00000000-0005-0000-0000-000090D00000}"/>
    <cellStyle name="v_FinalAB Datas As per SSR 07-08 25-9-07xx 2 3 2 3 2" xfId="53376" xr:uid="{00000000-0005-0000-0000-000091D00000}"/>
    <cellStyle name="v_FinalAB Datas As per SSR 07-08 25-9-07xx 2 3 2 3 2 2" xfId="53377" xr:uid="{00000000-0005-0000-0000-000092D00000}"/>
    <cellStyle name="v_FinalAB Datas As per SSR 07-08 25-9-07xx 2 3 2 3 3" xfId="53378" xr:uid="{00000000-0005-0000-0000-000093D00000}"/>
    <cellStyle name="v_FinalAB Datas As per SSR 07-08 25-9-07xx 2 3 2 3 3 2" xfId="53379" xr:uid="{00000000-0005-0000-0000-000094D00000}"/>
    <cellStyle name="v_FinalAB Datas As per SSR 07-08 25-9-07xx 2 3 2 3 4" xfId="53380" xr:uid="{00000000-0005-0000-0000-000095D00000}"/>
    <cellStyle name="v_FinalAB Datas As per SSR 07-08 25-9-07xx 2 3 2 3 4 2" xfId="53381" xr:uid="{00000000-0005-0000-0000-000096D00000}"/>
    <cellStyle name="v_FinalAB Datas As per SSR 07-08 25-9-07xx 2 3 2 3 5" xfId="53382" xr:uid="{00000000-0005-0000-0000-000097D00000}"/>
    <cellStyle name="v_FinalAB Datas As per SSR 07-08 25-9-07xx 2 3 2 3 5 2" xfId="53383" xr:uid="{00000000-0005-0000-0000-000098D00000}"/>
    <cellStyle name="v_FinalAB Datas As per SSR 07-08 25-9-07xx 2 3 2 3 6" xfId="53384" xr:uid="{00000000-0005-0000-0000-000099D00000}"/>
    <cellStyle name="v_FinalAB Datas As per SSR 07-08 25-9-07xx 2 3 2 3 7" xfId="53385" xr:uid="{00000000-0005-0000-0000-00009AD00000}"/>
    <cellStyle name="v_FinalAB Datas As per SSR 07-08 25-9-07xx 2 3 2 3 8" xfId="53386" xr:uid="{00000000-0005-0000-0000-00009BD00000}"/>
    <cellStyle name="v_FinalAB Datas As per SSR 07-08 25-9-07xx 2 3 2 4" xfId="53387" xr:uid="{00000000-0005-0000-0000-00009CD00000}"/>
    <cellStyle name="v_FinalAB Datas As per SSR 07-08 25-9-07xx 2 3 2 4 2" xfId="53388" xr:uid="{00000000-0005-0000-0000-00009DD00000}"/>
    <cellStyle name="v_FinalAB Datas As per SSR 07-08 25-9-07xx 2 3 2 4 2 2" xfId="53389" xr:uid="{00000000-0005-0000-0000-00009ED00000}"/>
    <cellStyle name="v_FinalAB Datas As per SSR 07-08 25-9-07xx 2 3 2 4 3" xfId="53390" xr:uid="{00000000-0005-0000-0000-00009FD00000}"/>
    <cellStyle name="v_FinalAB Datas As per SSR 07-08 25-9-07xx 2 3 2 4 3 2" xfId="53391" xr:uid="{00000000-0005-0000-0000-0000A0D00000}"/>
    <cellStyle name="v_FinalAB Datas As per SSR 07-08 25-9-07xx 2 3 2 4 3 3" xfId="53392" xr:uid="{00000000-0005-0000-0000-0000A1D00000}"/>
    <cellStyle name="v_FinalAB Datas As per SSR 07-08 25-9-07xx 2 3 2 4 3 4" xfId="53393" xr:uid="{00000000-0005-0000-0000-0000A2D00000}"/>
    <cellStyle name="v_FinalAB Datas As per SSR 07-08 25-9-07xx 2 3 2 4 4" xfId="53394" xr:uid="{00000000-0005-0000-0000-0000A3D00000}"/>
    <cellStyle name="v_FinalAB Datas As per SSR 07-08 25-9-07xx 2 3 2 4 5" xfId="53395" xr:uid="{00000000-0005-0000-0000-0000A4D00000}"/>
    <cellStyle name="v_FinalAB Datas As per SSR 07-08 25-9-07xx 2 3 2 4 6" xfId="53396" xr:uid="{00000000-0005-0000-0000-0000A5D00000}"/>
    <cellStyle name="v_FinalAB Datas As per SSR 07-08 25-9-07xx 2 3 2 5" xfId="53397" xr:uid="{00000000-0005-0000-0000-0000A6D00000}"/>
    <cellStyle name="v_FinalAB Datas As per SSR 07-08 25-9-07xx 2 3 2 5 2" xfId="53398" xr:uid="{00000000-0005-0000-0000-0000A7D00000}"/>
    <cellStyle name="v_FinalAB Datas As per SSR 07-08 25-9-07xx 2 3 2 6" xfId="53399" xr:uid="{00000000-0005-0000-0000-0000A8D00000}"/>
    <cellStyle name="v_FinalAB Datas As per SSR 07-08 25-9-07xx 2 3 2 6 2" xfId="53400" xr:uid="{00000000-0005-0000-0000-0000A9D00000}"/>
    <cellStyle name="v_FinalAB Datas As per SSR 07-08 25-9-07xx 2 3 2 7" xfId="53401" xr:uid="{00000000-0005-0000-0000-0000AAD00000}"/>
    <cellStyle name="v_FinalAB Datas As per SSR 07-08 25-9-07xx 2 3 2 7 2" xfId="53402" xr:uid="{00000000-0005-0000-0000-0000ABD00000}"/>
    <cellStyle name="v_FinalAB Datas As per SSR 07-08 25-9-07xx 2 3 2 8" xfId="53403" xr:uid="{00000000-0005-0000-0000-0000ACD00000}"/>
    <cellStyle name="v_FinalAB Datas As per SSR 07-08 25-9-07xx 2 3 3" xfId="53404" xr:uid="{00000000-0005-0000-0000-0000ADD00000}"/>
    <cellStyle name="v_FinalAB Datas As per SSR 07-08 25-9-07xx 2 3 3 10" xfId="53405" xr:uid="{00000000-0005-0000-0000-0000AED00000}"/>
    <cellStyle name="v_FinalAB Datas As per SSR 07-08 25-9-07xx 2 3 3 2" xfId="53406" xr:uid="{00000000-0005-0000-0000-0000AFD00000}"/>
    <cellStyle name="v_FinalAB Datas As per SSR 07-08 25-9-07xx 2 3 3 2 2" xfId="53407" xr:uid="{00000000-0005-0000-0000-0000B0D00000}"/>
    <cellStyle name="v_FinalAB Datas As per SSR 07-08 25-9-07xx 2 3 3 2 2 2" xfId="53408" xr:uid="{00000000-0005-0000-0000-0000B1D00000}"/>
    <cellStyle name="v_FinalAB Datas As per SSR 07-08 25-9-07xx 2 3 3 2 2 2 2" xfId="53409" xr:uid="{00000000-0005-0000-0000-0000B2D00000}"/>
    <cellStyle name="v_FinalAB Datas As per SSR 07-08 25-9-07xx 2 3 3 2 2 2 3" xfId="53410" xr:uid="{00000000-0005-0000-0000-0000B3D00000}"/>
    <cellStyle name="v_FinalAB Datas As per SSR 07-08 25-9-07xx 2 3 3 2 2 2 4" xfId="53411" xr:uid="{00000000-0005-0000-0000-0000B4D00000}"/>
    <cellStyle name="v_FinalAB Datas As per SSR 07-08 25-9-07xx 2 3 3 2 2 2 5" xfId="53412" xr:uid="{00000000-0005-0000-0000-0000B5D00000}"/>
    <cellStyle name="v_FinalAB Datas As per SSR 07-08 25-9-07xx 2 3 3 2 2 3" xfId="53413" xr:uid="{00000000-0005-0000-0000-0000B6D00000}"/>
    <cellStyle name="v_FinalAB Datas As per SSR 07-08 25-9-07xx 2 3 3 2 2 4" xfId="53414" xr:uid="{00000000-0005-0000-0000-0000B7D00000}"/>
    <cellStyle name="v_FinalAB Datas As per SSR 07-08 25-9-07xx 2 3 3 2 2 5" xfId="53415" xr:uid="{00000000-0005-0000-0000-0000B8D00000}"/>
    <cellStyle name="v_FinalAB Datas As per SSR 07-08 25-9-07xx 2 3 3 2 2 6" xfId="53416" xr:uid="{00000000-0005-0000-0000-0000B9D00000}"/>
    <cellStyle name="v_FinalAB Datas As per SSR 07-08 25-9-07xx 2 3 3 2 3" xfId="53417" xr:uid="{00000000-0005-0000-0000-0000BAD00000}"/>
    <cellStyle name="v_FinalAB Datas As per SSR 07-08 25-9-07xx 2 3 3 2 3 2" xfId="53418" xr:uid="{00000000-0005-0000-0000-0000BBD00000}"/>
    <cellStyle name="v_FinalAB Datas As per SSR 07-08 25-9-07xx 2 3 3 2 3 3" xfId="53419" xr:uid="{00000000-0005-0000-0000-0000BCD00000}"/>
    <cellStyle name="v_FinalAB Datas As per SSR 07-08 25-9-07xx 2 3 3 2 3 4" xfId="53420" xr:uid="{00000000-0005-0000-0000-0000BDD00000}"/>
    <cellStyle name="v_FinalAB Datas As per SSR 07-08 25-9-07xx 2 3 3 2 3 5" xfId="53421" xr:uid="{00000000-0005-0000-0000-0000BED00000}"/>
    <cellStyle name="v_FinalAB Datas As per SSR 07-08 25-9-07xx 2 3 3 2 4" xfId="53422" xr:uid="{00000000-0005-0000-0000-0000BFD00000}"/>
    <cellStyle name="v_FinalAB Datas As per SSR 07-08 25-9-07xx 2 3 3 2 5" xfId="53423" xr:uid="{00000000-0005-0000-0000-0000C0D00000}"/>
    <cellStyle name="v_FinalAB Datas As per SSR 07-08 25-9-07xx 2 3 3 2 6" xfId="53424" xr:uid="{00000000-0005-0000-0000-0000C1D00000}"/>
    <cellStyle name="v_FinalAB Datas As per SSR 07-08 25-9-07xx 2 3 3 2 7" xfId="53425" xr:uid="{00000000-0005-0000-0000-0000C2D00000}"/>
    <cellStyle name="v_FinalAB Datas As per SSR 07-08 25-9-07xx 2 3 3 2 8" xfId="53426" xr:uid="{00000000-0005-0000-0000-0000C3D00000}"/>
    <cellStyle name="v_FinalAB Datas As per SSR 07-08 25-9-07xx 2 3 3 3" xfId="53427" xr:uid="{00000000-0005-0000-0000-0000C4D00000}"/>
    <cellStyle name="v_FinalAB Datas As per SSR 07-08 25-9-07xx 2 3 3 3 2" xfId="53428" xr:uid="{00000000-0005-0000-0000-0000C5D00000}"/>
    <cellStyle name="v_FinalAB Datas As per SSR 07-08 25-9-07xx 2 3 3 3 2 2" xfId="53429" xr:uid="{00000000-0005-0000-0000-0000C6D00000}"/>
    <cellStyle name="v_FinalAB Datas As per SSR 07-08 25-9-07xx 2 3 3 3 2 3" xfId="53430" xr:uid="{00000000-0005-0000-0000-0000C7D00000}"/>
    <cellStyle name="v_FinalAB Datas As per SSR 07-08 25-9-07xx 2 3 3 3 2 4" xfId="53431" xr:uid="{00000000-0005-0000-0000-0000C8D00000}"/>
    <cellStyle name="v_FinalAB Datas As per SSR 07-08 25-9-07xx 2 3 3 3 3" xfId="53432" xr:uid="{00000000-0005-0000-0000-0000C9D00000}"/>
    <cellStyle name="v_FinalAB Datas As per SSR 07-08 25-9-07xx 2 3 3 3 4" xfId="53433" xr:uid="{00000000-0005-0000-0000-0000CAD00000}"/>
    <cellStyle name="v_FinalAB Datas As per SSR 07-08 25-9-07xx 2 3 3 3 5" xfId="53434" xr:uid="{00000000-0005-0000-0000-0000CBD00000}"/>
    <cellStyle name="v_FinalAB Datas As per SSR 07-08 25-9-07xx 2 3 3 3 6" xfId="53435" xr:uid="{00000000-0005-0000-0000-0000CCD00000}"/>
    <cellStyle name="v_FinalAB Datas As per SSR 07-08 25-9-07xx 2 3 3 4" xfId="53436" xr:uid="{00000000-0005-0000-0000-0000CDD00000}"/>
    <cellStyle name="v_FinalAB Datas As per SSR 07-08 25-9-07xx 2 3 3 4 2" xfId="53437" xr:uid="{00000000-0005-0000-0000-0000CED00000}"/>
    <cellStyle name="v_FinalAB Datas As per SSR 07-08 25-9-07xx 2 3 3 4 3" xfId="53438" xr:uid="{00000000-0005-0000-0000-0000CFD00000}"/>
    <cellStyle name="v_FinalAB Datas As per SSR 07-08 25-9-07xx 2 3 3 5" xfId="53439" xr:uid="{00000000-0005-0000-0000-0000D0D00000}"/>
    <cellStyle name="v_FinalAB Datas As per SSR 07-08 25-9-07xx 2 3 3 5 2" xfId="53440" xr:uid="{00000000-0005-0000-0000-0000D1D00000}"/>
    <cellStyle name="v_FinalAB Datas As per SSR 07-08 25-9-07xx 2 3 3 6" xfId="53441" xr:uid="{00000000-0005-0000-0000-0000D2D00000}"/>
    <cellStyle name="v_FinalAB Datas As per SSR 07-08 25-9-07xx 2 3 3 7" xfId="53442" xr:uid="{00000000-0005-0000-0000-0000D3D00000}"/>
    <cellStyle name="v_FinalAB Datas As per SSR 07-08 25-9-07xx 2 3 3 8" xfId="53443" xr:uid="{00000000-0005-0000-0000-0000D4D00000}"/>
    <cellStyle name="v_FinalAB Datas As per SSR 07-08 25-9-07xx 2 3 3 9" xfId="53444" xr:uid="{00000000-0005-0000-0000-0000D5D00000}"/>
    <cellStyle name="v_FinalAB Datas As per SSR 07-08 25-9-07xx 2 3 4" xfId="53445" xr:uid="{00000000-0005-0000-0000-0000D6D00000}"/>
    <cellStyle name="v_FinalAB Datas As per SSR 07-08 25-9-07xx 2 3 4 2" xfId="53446" xr:uid="{00000000-0005-0000-0000-0000D7D00000}"/>
    <cellStyle name="v_FinalAB Datas As per SSR 07-08 25-9-07xx 2 3 4 2 2" xfId="53447" xr:uid="{00000000-0005-0000-0000-0000D8D00000}"/>
    <cellStyle name="v_FinalAB Datas As per SSR 07-08 25-9-07xx 2 3 4 2 2 2" xfId="53448" xr:uid="{00000000-0005-0000-0000-0000D9D00000}"/>
    <cellStyle name="v_FinalAB Datas As per SSR 07-08 25-9-07xx 2 3 4 2 3" xfId="53449" xr:uid="{00000000-0005-0000-0000-0000DAD00000}"/>
    <cellStyle name="v_FinalAB Datas As per SSR 07-08 25-9-07xx 2 3 4 2 3 2" xfId="53450" xr:uid="{00000000-0005-0000-0000-0000DBD00000}"/>
    <cellStyle name="v_FinalAB Datas As per SSR 07-08 25-9-07xx 2 3 4 2 3 3" xfId="53451" xr:uid="{00000000-0005-0000-0000-0000DCD00000}"/>
    <cellStyle name="v_FinalAB Datas As per SSR 07-08 25-9-07xx 2 3 4 2 3 4" xfId="53452" xr:uid="{00000000-0005-0000-0000-0000DDD00000}"/>
    <cellStyle name="v_FinalAB Datas As per SSR 07-08 25-9-07xx 2 3 4 2 4" xfId="53453" xr:uid="{00000000-0005-0000-0000-0000DED00000}"/>
    <cellStyle name="v_FinalAB Datas As per SSR 07-08 25-9-07xx 2 3 4 2 5" xfId="53454" xr:uid="{00000000-0005-0000-0000-0000DFD00000}"/>
    <cellStyle name="v_FinalAB Datas As per SSR 07-08 25-9-07xx 2 3 4 2 6" xfId="53455" xr:uid="{00000000-0005-0000-0000-0000E0D00000}"/>
    <cellStyle name="v_FinalAB Datas As per SSR 07-08 25-9-07xx 2 3 4 3" xfId="53456" xr:uid="{00000000-0005-0000-0000-0000E1D00000}"/>
    <cellStyle name="v_FinalAB Datas As per SSR 07-08 25-9-07xx 2 3 4 3 2" xfId="53457" xr:uid="{00000000-0005-0000-0000-0000E2D00000}"/>
    <cellStyle name="v_FinalAB Datas As per SSR 07-08 25-9-07xx 2 3 4 3 2 2" xfId="53458" xr:uid="{00000000-0005-0000-0000-0000E3D00000}"/>
    <cellStyle name="v_FinalAB Datas As per SSR 07-08 25-9-07xx 2 3 4 3 3" xfId="53459" xr:uid="{00000000-0005-0000-0000-0000E4D00000}"/>
    <cellStyle name="v_FinalAB Datas As per SSR 07-08 25-9-07xx 2 3 4 3 3 2" xfId="53460" xr:uid="{00000000-0005-0000-0000-0000E5D00000}"/>
    <cellStyle name="v_FinalAB Datas As per SSR 07-08 25-9-07xx 2 3 4 3 3 3" xfId="53461" xr:uid="{00000000-0005-0000-0000-0000E6D00000}"/>
    <cellStyle name="v_FinalAB Datas As per SSR 07-08 25-9-07xx 2 3 4 3 3 4" xfId="53462" xr:uid="{00000000-0005-0000-0000-0000E7D00000}"/>
    <cellStyle name="v_FinalAB Datas As per SSR 07-08 25-9-07xx 2 3 4 3 4" xfId="53463" xr:uid="{00000000-0005-0000-0000-0000E8D00000}"/>
    <cellStyle name="v_FinalAB Datas As per SSR 07-08 25-9-07xx 2 3 4 3 5" xfId="53464" xr:uid="{00000000-0005-0000-0000-0000E9D00000}"/>
    <cellStyle name="v_FinalAB Datas As per SSR 07-08 25-9-07xx 2 3 4 3 6" xfId="53465" xr:uid="{00000000-0005-0000-0000-0000EAD00000}"/>
    <cellStyle name="v_FinalAB Datas As per SSR 07-08 25-9-07xx 2 3 4 4" xfId="53466" xr:uid="{00000000-0005-0000-0000-0000EBD00000}"/>
    <cellStyle name="v_FinalAB Datas As per SSR 07-08 25-9-07xx 2 3 4 4 2" xfId="53467" xr:uid="{00000000-0005-0000-0000-0000ECD00000}"/>
    <cellStyle name="v_FinalAB Datas As per SSR 07-08 25-9-07xx 2 3 4 5" xfId="53468" xr:uid="{00000000-0005-0000-0000-0000EDD00000}"/>
    <cellStyle name="v_FinalAB Datas As per SSR 07-08 25-9-07xx 2 3 4 5 2" xfId="53469" xr:uid="{00000000-0005-0000-0000-0000EED00000}"/>
    <cellStyle name="v_FinalAB Datas As per SSR 07-08 25-9-07xx 2 3 4 5 3" xfId="53470" xr:uid="{00000000-0005-0000-0000-0000EFD00000}"/>
    <cellStyle name="v_FinalAB Datas As per SSR 07-08 25-9-07xx 2 3 4 5 4" xfId="53471" xr:uid="{00000000-0005-0000-0000-0000F0D00000}"/>
    <cellStyle name="v_FinalAB Datas As per SSR 07-08 25-9-07xx 2 3 4 6" xfId="53472" xr:uid="{00000000-0005-0000-0000-0000F1D00000}"/>
    <cellStyle name="v_FinalAB Datas As per SSR 07-08 25-9-07xx 2 3 4 7" xfId="53473" xr:uid="{00000000-0005-0000-0000-0000F2D00000}"/>
    <cellStyle name="v_FinalAB Datas As per SSR 07-08 25-9-07xx 2 3 4 8" xfId="53474" xr:uid="{00000000-0005-0000-0000-0000F3D00000}"/>
    <cellStyle name="v_FinalAB Datas As per SSR 07-08 25-9-07xx 2 3 5" xfId="53475" xr:uid="{00000000-0005-0000-0000-0000F4D00000}"/>
    <cellStyle name="v_FinalAB Datas As per SSR 07-08 25-9-07xx 2 3 5 2" xfId="53476" xr:uid="{00000000-0005-0000-0000-0000F5D00000}"/>
    <cellStyle name="v_FinalAB Datas As per SSR 07-08 25-9-07xx 2 3 5 2 2" xfId="53477" xr:uid="{00000000-0005-0000-0000-0000F6D00000}"/>
    <cellStyle name="v_FinalAB Datas As per SSR 07-08 25-9-07xx 2 3 5 2 2 2" xfId="53478" xr:uid="{00000000-0005-0000-0000-0000F7D00000}"/>
    <cellStyle name="v_FinalAB Datas As per SSR 07-08 25-9-07xx 2 3 5 2 2 3" xfId="53479" xr:uid="{00000000-0005-0000-0000-0000F8D00000}"/>
    <cellStyle name="v_FinalAB Datas As per SSR 07-08 25-9-07xx 2 3 5 2 2 4" xfId="53480" xr:uid="{00000000-0005-0000-0000-0000F9D00000}"/>
    <cellStyle name="v_FinalAB Datas As per SSR 07-08 25-9-07xx 2 3 5 2 3" xfId="53481" xr:uid="{00000000-0005-0000-0000-0000FAD00000}"/>
    <cellStyle name="v_FinalAB Datas As per SSR 07-08 25-9-07xx 2 3 5 2 4" xfId="53482" xr:uid="{00000000-0005-0000-0000-0000FBD00000}"/>
    <cellStyle name="v_FinalAB Datas As per SSR 07-08 25-9-07xx 2 3 5 2 5" xfId="53483" xr:uid="{00000000-0005-0000-0000-0000FCD00000}"/>
    <cellStyle name="v_FinalAB Datas As per SSR 07-08 25-9-07xx 2 3 5 2 6" xfId="53484" xr:uid="{00000000-0005-0000-0000-0000FDD00000}"/>
    <cellStyle name="v_FinalAB Datas As per SSR 07-08 25-9-07xx 2 3 5 3" xfId="53485" xr:uid="{00000000-0005-0000-0000-0000FED00000}"/>
    <cellStyle name="v_FinalAB Datas As per SSR 07-08 25-9-07xx 2 3 5 3 2" xfId="53486" xr:uid="{00000000-0005-0000-0000-0000FFD00000}"/>
    <cellStyle name="v_FinalAB Datas As per SSR 07-08 25-9-07xx 2 3 5 3 2 2" xfId="53487" xr:uid="{00000000-0005-0000-0000-000000D10000}"/>
    <cellStyle name="v_FinalAB Datas As per SSR 07-08 25-9-07xx 2 3 5 3 2 3" xfId="53488" xr:uid="{00000000-0005-0000-0000-000001D10000}"/>
    <cellStyle name="v_FinalAB Datas As per SSR 07-08 25-9-07xx 2 3 5 3 2 4" xfId="53489" xr:uid="{00000000-0005-0000-0000-000002D10000}"/>
    <cellStyle name="v_FinalAB Datas As per SSR 07-08 25-9-07xx 2 3 5 3 3" xfId="53490" xr:uid="{00000000-0005-0000-0000-000003D10000}"/>
    <cellStyle name="v_FinalAB Datas As per SSR 07-08 25-9-07xx 2 3 5 3 4" xfId="53491" xr:uid="{00000000-0005-0000-0000-000004D10000}"/>
    <cellStyle name="v_FinalAB Datas As per SSR 07-08 25-9-07xx 2 3 5 3 5" xfId="53492" xr:uid="{00000000-0005-0000-0000-000005D10000}"/>
    <cellStyle name="v_FinalAB Datas As per SSR 07-08 25-9-07xx 2 3 5 3 6" xfId="53493" xr:uid="{00000000-0005-0000-0000-000006D10000}"/>
    <cellStyle name="v_FinalAB Datas As per SSR 07-08 25-9-07xx 2 3 5 4" xfId="53494" xr:uid="{00000000-0005-0000-0000-000007D10000}"/>
    <cellStyle name="v_FinalAB Datas As per SSR 07-08 25-9-07xx 2 3 5 4 2" xfId="53495" xr:uid="{00000000-0005-0000-0000-000008D10000}"/>
    <cellStyle name="v_FinalAB Datas As per SSR 07-08 25-9-07xx 2 3 5 5" xfId="53496" xr:uid="{00000000-0005-0000-0000-000009D10000}"/>
    <cellStyle name="v_FinalAB Datas As per SSR 07-08 25-9-07xx 2 3 5 5 2" xfId="53497" xr:uid="{00000000-0005-0000-0000-00000AD10000}"/>
    <cellStyle name="v_FinalAB Datas As per SSR 07-08 25-9-07xx 2 3 5 5 3" xfId="53498" xr:uid="{00000000-0005-0000-0000-00000BD10000}"/>
    <cellStyle name="v_FinalAB Datas As per SSR 07-08 25-9-07xx 2 3 5 5 4" xfId="53499" xr:uid="{00000000-0005-0000-0000-00000CD10000}"/>
    <cellStyle name="v_FinalAB Datas As per SSR 07-08 25-9-07xx 2 3 5 6" xfId="53500" xr:uid="{00000000-0005-0000-0000-00000DD10000}"/>
    <cellStyle name="v_FinalAB Datas As per SSR 07-08 25-9-07xx 2 3 5 7" xfId="53501" xr:uid="{00000000-0005-0000-0000-00000ED10000}"/>
    <cellStyle name="v_FinalAB Datas As per SSR 07-08 25-9-07xx 2 3 5 8" xfId="53502" xr:uid="{00000000-0005-0000-0000-00000FD10000}"/>
    <cellStyle name="v_FinalAB Datas As per SSR 07-08 25-9-07xx 2 3 6" xfId="53503" xr:uid="{00000000-0005-0000-0000-000010D10000}"/>
    <cellStyle name="v_FinalAB Datas As per SSR 07-08 25-9-07xx 2 3 6 2" xfId="53504" xr:uid="{00000000-0005-0000-0000-000011D10000}"/>
    <cellStyle name="v_FinalAB Datas As per SSR 07-08 25-9-07xx 2 3 6 2 2" xfId="53505" xr:uid="{00000000-0005-0000-0000-000012D10000}"/>
    <cellStyle name="v_FinalAB Datas As per SSR 07-08 25-9-07xx 2 3 6 2 2 2" xfId="53506" xr:uid="{00000000-0005-0000-0000-000013D10000}"/>
    <cellStyle name="v_FinalAB Datas As per SSR 07-08 25-9-07xx 2 3 6 2 2 3" xfId="53507" xr:uid="{00000000-0005-0000-0000-000014D10000}"/>
    <cellStyle name="v_FinalAB Datas As per SSR 07-08 25-9-07xx 2 3 6 2 2 4" xfId="53508" xr:uid="{00000000-0005-0000-0000-000015D10000}"/>
    <cellStyle name="v_FinalAB Datas As per SSR 07-08 25-9-07xx 2 3 6 2 3" xfId="53509" xr:uid="{00000000-0005-0000-0000-000016D10000}"/>
    <cellStyle name="v_FinalAB Datas As per SSR 07-08 25-9-07xx 2 3 6 2 4" xfId="53510" xr:uid="{00000000-0005-0000-0000-000017D10000}"/>
    <cellStyle name="v_FinalAB Datas As per SSR 07-08 25-9-07xx 2 3 6 2 5" xfId="53511" xr:uid="{00000000-0005-0000-0000-000018D10000}"/>
    <cellStyle name="v_FinalAB Datas As per SSR 07-08 25-9-07xx 2 3 6 2 6" xfId="53512" xr:uid="{00000000-0005-0000-0000-000019D10000}"/>
    <cellStyle name="v_FinalAB Datas As per SSR 07-08 25-9-07xx 2 3 6 3" xfId="53513" xr:uid="{00000000-0005-0000-0000-00001AD10000}"/>
    <cellStyle name="v_FinalAB Datas As per SSR 07-08 25-9-07xx 2 3 6 3 2" xfId="53514" xr:uid="{00000000-0005-0000-0000-00001BD10000}"/>
    <cellStyle name="v_FinalAB Datas As per SSR 07-08 25-9-07xx 2 3 6 3 2 2" xfId="53515" xr:uid="{00000000-0005-0000-0000-00001CD10000}"/>
    <cellStyle name="v_FinalAB Datas As per SSR 07-08 25-9-07xx 2 3 6 3 2 3" xfId="53516" xr:uid="{00000000-0005-0000-0000-00001DD10000}"/>
    <cellStyle name="v_FinalAB Datas As per SSR 07-08 25-9-07xx 2 3 6 3 2 4" xfId="53517" xr:uid="{00000000-0005-0000-0000-00001ED10000}"/>
    <cellStyle name="v_FinalAB Datas As per SSR 07-08 25-9-07xx 2 3 6 3 3" xfId="53518" xr:uid="{00000000-0005-0000-0000-00001FD10000}"/>
    <cellStyle name="v_FinalAB Datas As per SSR 07-08 25-9-07xx 2 3 6 3 4" xfId="53519" xr:uid="{00000000-0005-0000-0000-000020D10000}"/>
    <cellStyle name="v_FinalAB Datas As per SSR 07-08 25-9-07xx 2 3 6 3 5" xfId="53520" xr:uid="{00000000-0005-0000-0000-000021D10000}"/>
    <cellStyle name="v_FinalAB Datas As per SSR 07-08 25-9-07xx 2 3 6 3 6" xfId="53521" xr:uid="{00000000-0005-0000-0000-000022D10000}"/>
    <cellStyle name="v_FinalAB Datas As per SSR 07-08 25-9-07xx 2 3 6 4" xfId="53522" xr:uid="{00000000-0005-0000-0000-000023D10000}"/>
    <cellStyle name="v_FinalAB Datas As per SSR 07-08 25-9-07xx 2 3 6 4 2" xfId="53523" xr:uid="{00000000-0005-0000-0000-000024D10000}"/>
    <cellStyle name="v_FinalAB Datas As per SSR 07-08 25-9-07xx 2 3 6 5" xfId="53524" xr:uid="{00000000-0005-0000-0000-000025D10000}"/>
    <cellStyle name="v_FinalAB Datas As per SSR 07-08 25-9-07xx 2 3 6 5 2" xfId="53525" xr:uid="{00000000-0005-0000-0000-000026D10000}"/>
    <cellStyle name="v_FinalAB Datas As per SSR 07-08 25-9-07xx 2 3 6 5 3" xfId="53526" xr:uid="{00000000-0005-0000-0000-000027D10000}"/>
    <cellStyle name="v_FinalAB Datas As per SSR 07-08 25-9-07xx 2 3 6 5 4" xfId="53527" xr:uid="{00000000-0005-0000-0000-000028D10000}"/>
    <cellStyle name="v_FinalAB Datas As per SSR 07-08 25-9-07xx 2 3 6 6" xfId="53528" xr:uid="{00000000-0005-0000-0000-000029D10000}"/>
    <cellStyle name="v_FinalAB Datas As per SSR 07-08 25-9-07xx 2 3 6 7" xfId="53529" xr:uid="{00000000-0005-0000-0000-00002AD10000}"/>
    <cellStyle name="v_FinalAB Datas As per SSR 07-08 25-9-07xx 2 3 6 8" xfId="53530" xr:uid="{00000000-0005-0000-0000-00002BD10000}"/>
    <cellStyle name="v_FinalAB Datas As per SSR 07-08 25-9-07xx 2 3 7" xfId="53531" xr:uid="{00000000-0005-0000-0000-00002CD10000}"/>
    <cellStyle name="v_FinalAB Datas As per SSR 07-08 25-9-07xx 2 3 7 2" xfId="53532" xr:uid="{00000000-0005-0000-0000-00002DD10000}"/>
    <cellStyle name="v_FinalAB Datas As per SSR 07-08 25-9-07xx 2 3 7 2 2" xfId="53533" xr:uid="{00000000-0005-0000-0000-00002ED10000}"/>
    <cellStyle name="v_FinalAB Datas As per SSR 07-08 25-9-07xx 2 3 7 2 2 2" xfId="53534" xr:uid="{00000000-0005-0000-0000-00002FD10000}"/>
    <cellStyle name="v_FinalAB Datas As per SSR 07-08 25-9-07xx 2 3 7 2 2 3" xfId="53535" xr:uid="{00000000-0005-0000-0000-000030D10000}"/>
    <cellStyle name="v_FinalAB Datas As per SSR 07-08 25-9-07xx 2 3 7 2 2 4" xfId="53536" xr:uid="{00000000-0005-0000-0000-000031D10000}"/>
    <cellStyle name="v_FinalAB Datas As per SSR 07-08 25-9-07xx 2 3 7 2 3" xfId="53537" xr:uid="{00000000-0005-0000-0000-000032D10000}"/>
    <cellStyle name="v_FinalAB Datas As per SSR 07-08 25-9-07xx 2 3 7 2 4" xfId="53538" xr:uid="{00000000-0005-0000-0000-000033D10000}"/>
    <cellStyle name="v_FinalAB Datas As per SSR 07-08 25-9-07xx 2 3 7 2 5" xfId="53539" xr:uid="{00000000-0005-0000-0000-000034D10000}"/>
    <cellStyle name="v_FinalAB Datas As per SSR 07-08 25-9-07xx 2 3 7 2 6" xfId="53540" xr:uid="{00000000-0005-0000-0000-000035D10000}"/>
    <cellStyle name="v_FinalAB Datas As per SSR 07-08 25-9-07xx 2 3 7 3" xfId="53541" xr:uid="{00000000-0005-0000-0000-000036D10000}"/>
    <cellStyle name="v_FinalAB Datas As per SSR 07-08 25-9-07xx 2 3 7 3 2" xfId="53542" xr:uid="{00000000-0005-0000-0000-000037D10000}"/>
    <cellStyle name="v_FinalAB Datas As per SSR 07-08 25-9-07xx 2 3 7 3 2 2" xfId="53543" xr:uid="{00000000-0005-0000-0000-000038D10000}"/>
    <cellStyle name="v_FinalAB Datas As per SSR 07-08 25-9-07xx 2 3 7 3 2 3" xfId="53544" xr:uid="{00000000-0005-0000-0000-000039D10000}"/>
    <cellStyle name="v_FinalAB Datas As per SSR 07-08 25-9-07xx 2 3 7 3 2 4" xfId="53545" xr:uid="{00000000-0005-0000-0000-00003AD10000}"/>
    <cellStyle name="v_FinalAB Datas As per SSR 07-08 25-9-07xx 2 3 7 3 3" xfId="53546" xr:uid="{00000000-0005-0000-0000-00003BD10000}"/>
    <cellStyle name="v_FinalAB Datas As per SSR 07-08 25-9-07xx 2 3 7 3 4" xfId="53547" xr:uid="{00000000-0005-0000-0000-00003CD10000}"/>
    <cellStyle name="v_FinalAB Datas As per SSR 07-08 25-9-07xx 2 3 7 3 5" xfId="53548" xr:uid="{00000000-0005-0000-0000-00003DD10000}"/>
    <cellStyle name="v_FinalAB Datas As per SSR 07-08 25-9-07xx 2 3 7 3 6" xfId="53549" xr:uid="{00000000-0005-0000-0000-00003ED10000}"/>
    <cellStyle name="v_FinalAB Datas As per SSR 07-08 25-9-07xx 2 3 7 4" xfId="53550" xr:uid="{00000000-0005-0000-0000-00003FD10000}"/>
    <cellStyle name="v_FinalAB Datas As per SSR 07-08 25-9-07xx 2 3 7 4 2" xfId="53551" xr:uid="{00000000-0005-0000-0000-000040D10000}"/>
    <cellStyle name="v_FinalAB Datas As per SSR 07-08 25-9-07xx 2 3 7 5" xfId="53552" xr:uid="{00000000-0005-0000-0000-000041D10000}"/>
    <cellStyle name="v_FinalAB Datas As per SSR 07-08 25-9-07xx 2 3 7 5 2" xfId="53553" xr:uid="{00000000-0005-0000-0000-000042D10000}"/>
    <cellStyle name="v_FinalAB Datas As per SSR 07-08 25-9-07xx 2 3 7 5 3" xfId="53554" xr:uid="{00000000-0005-0000-0000-000043D10000}"/>
    <cellStyle name="v_FinalAB Datas As per SSR 07-08 25-9-07xx 2 3 7 5 4" xfId="53555" xr:uid="{00000000-0005-0000-0000-000044D10000}"/>
    <cellStyle name="v_FinalAB Datas As per SSR 07-08 25-9-07xx 2 3 7 6" xfId="53556" xr:uid="{00000000-0005-0000-0000-000045D10000}"/>
    <cellStyle name="v_FinalAB Datas As per SSR 07-08 25-9-07xx 2 3 7 7" xfId="53557" xr:uid="{00000000-0005-0000-0000-000046D10000}"/>
    <cellStyle name="v_FinalAB Datas As per SSR 07-08 25-9-07xx 2 3 7 8" xfId="53558" xr:uid="{00000000-0005-0000-0000-000047D10000}"/>
    <cellStyle name="v_FinalAB Datas As per SSR 07-08 25-9-07xx 2 3 8" xfId="53559" xr:uid="{00000000-0005-0000-0000-000048D10000}"/>
    <cellStyle name="v_FinalAB Datas As per SSR 07-08 25-9-07xx 2 3 8 2" xfId="53560" xr:uid="{00000000-0005-0000-0000-000049D10000}"/>
    <cellStyle name="v_FinalAB Datas As per SSR 07-08 25-9-07xx 2 3 8 2 2" xfId="53561" xr:uid="{00000000-0005-0000-0000-00004AD10000}"/>
    <cellStyle name="v_FinalAB Datas As per SSR 07-08 25-9-07xx 2 3 8 2 2 2" xfId="53562" xr:uid="{00000000-0005-0000-0000-00004BD10000}"/>
    <cellStyle name="v_FinalAB Datas As per SSR 07-08 25-9-07xx 2 3 8 2 2 3" xfId="53563" xr:uid="{00000000-0005-0000-0000-00004CD10000}"/>
    <cellStyle name="v_FinalAB Datas As per SSR 07-08 25-9-07xx 2 3 8 2 2 4" xfId="53564" xr:uid="{00000000-0005-0000-0000-00004DD10000}"/>
    <cellStyle name="v_FinalAB Datas As per SSR 07-08 25-9-07xx 2 3 8 2 3" xfId="53565" xr:uid="{00000000-0005-0000-0000-00004ED10000}"/>
    <cellStyle name="v_FinalAB Datas As per SSR 07-08 25-9-07xx 2 3 8 2 4" xfId="53566" xr:uid="{00000000-0005-0000-0000-00004FD10000}"/>
    <cellStyle name="v_FinalAB Datas As per SSR 07-08 25-9-07xx 2 3 8 2 5" xfId="53567" xr:uid="{00000000-0005-0000-0000-000050D10000}"/>
    <cellStyle name="v_FinalAB Datas As per SSR 07-08 25-9-07xx 2 3 8 2 6" xfId="53568" xr:uid="{00000000-0005-0000-0000-000051D10000}"/>
    <cellStyle name="v_FinalAB Datas As per SSR 07-08 25-9-07xx 2 3 8 3" xfId="53569" xr:uid="{00000000-0005-0000-0000-000052D10000}"/>
    <cellStyle name="v_FinalAB Datas As per SSR 07-08 25-9-07xx 2 3 8 3 2" xfId="53570" xr:uid="{00000000-0005-0000-0000-000053D10000}"/>
    <cellStyle name="v_FinalAB Datas As per SSR 07-08 25-9-07xx 2 3 8 3 2 2" xfId="53571" xr:uid="{00000000-0005-0000-0000-000054D10000}"/>
    <cellStyle name="v_FinalAB Datas As per SSR 07-08 25-9-07xx 2 3 8 3 2 3" xfId="53572" xr:uid="{00000000-0005-0000-0000-000055D10000}"/>
    <cellStyle name="v_FinalAB Datas As per SSR 07-08 25-9-07xx 2 3 8 3 2 4" xfId="53573" xr:uid="{00000000-0005-0000-0000-000056D10000}"/>
    <cellStyle name="v_FinalAB Datas As per SSR 07-08 25-9-07xx 2 3 8 3 3" xfId="53574" xr:uid="{00000000-0005-0000-0000-000057D10000}"/>
    <cellStyle name="v_FinalAB Datas As per SSR 07-08 25-9-07xx 2 3 8 3 4" xfId="53575" xr:uid="{00000000-0005-0000-0000-000058D10000}"/>
    <cellStyle name="v_FinalAB Datas As per SSR 07-08 25-9-07xx 2 3 8 3 5" xfId="53576" xr:uid="{00000000-0005-0000-0000-000059D10000}"/>
    <cellStyle name="v_FinalAB Datas As per SSR 07-08 25-9-07xx 2 3 8 3 6" xfId="53577" xr:uid="{00000000-0005-0000-0000-00005AD10000}"/>
    <cellStyle name="v_FinalAB Datas As per SSR 07-08 25-9-07xx 2 3 8 4" xfId="53578" xr:uid="{00000000-0005-0000-0000-00005BD10000}"/>
    <cellStyle name="v_FinalAB Datas As per SSR 07-08 25-9-07xx 2 3 8 4 2" xfId="53579" xr:uid="{00000000-0005-0000-0000-00005CD10000}"/>
    <cellStyle name="v_FinalAB Datas As per SSR 07-08 25-9-07xx 2 3 8 5" xfId="53580" xr:uid="{00000000-0005-0000-0000-00005DD10000}"/>
    <cellStyle name="v_FinalAB Datas As per SSR 07-08 25-9-07xx 2 3 8 5 2" xfId="53581" xr:uid="{00000000-0005-0000-0000-00005ED10000}"/>
    <cellStyle name="v_FinalAB Datas As per SSR 07-08 25-9-07xx 2 3 8 5 3" xfId="53582" xr:uid="{00000000-0005-0000-0000-00005FD10000}"/>
    <cellStyle name="v_FinalAB Datas As per SSR 07-08 25-9-07xx 2 3 8 5 4" xfId="53583" xr:uid="{00000000-0005-0000-0000-000060D10000}"/>
    <cellStyle name="v_FinalAB Datas As per SSR 07-08 25-9-07xx 2 3 8 6" xfId="53584" xr:uid="{00000000-0005-0000-0000-000061D10000}"/>
    <cellStyle name="v_FinalAB Datas As per SSR 07-08 25-9-07xx 2 3 8 7" xfId="53585" xr:uid="{00000000-0005-0000-0000-000062D10000}"/>
    <cellStyle name="v_FinalAB Datas As per SSR 07-08 25-9-07xx 2 3 8 8" xfId="53586" xr:uid="{00000000-0005-0000-0000-000063D10000}"/>
    <cellStyle name="v_FinalAB Datas As per SSR 07-08 25-9-07xx 2 3 9" xfId="53587" xr:uid="{00000000-0005-0000-0000-000064D10000}"/>
    <cellStyle name="v_FinalAB Datas As per SSR 07-08 25-9-07xx 2 3 9 2" xfId="53588" xr:uid="{00000000-0005-0000-0000-000065D10000}"/>
    <cellStyle name="v_FinalAB Datas As per SSR 07-08 25-9-07xx 2 3 9 3" xfId="53589" xr:uid="{00000000-0005-0000-0000-000066D10000}"/>
    <cellStyle name="v_FinalAB Datas As per SSR 07-08 25-9-07xx 2 3 9 4" xfId="53590" xr:uid="{00000000-0005-0000-0000-000067D10000}"/>
    <cellStyle name="v_FinalAB Datas As per SSR 07-08 25-9-07xx 2 3 9 5" xfId="53591" xr:uid="{00000000-0005-0000-0000-000068D10000}"/>
    <cellStyle name="v_FinalAB Datas As per SSR 07-08 25-9-07xx 2 4" xfId="53592" xr:uid="{00000000-0005-0000-0000-000069D10000}"/>
    <cellStyle name="v_FinalAB Datas As per SSR 07-08 25-9-07xx 2 4 10" xfId="53593" xr:uid="{00000000-0005-0000-0000-00006AD10000}"/>
    <cellStyle name="v_FinalAB Datas As per SSR 07-08 25-9-07xx 2 4 10 2" xfId="53594" xr:uid="{00000000-0005-0000-0000-00006BD10000}"/>
    <cellStyle name="v_FinalAB Datas As per SSR 07-08 25-9-07xx 2 4 10 2 2" xfId="53595" xr:uid="{00000000-0005-0000-0000-00006CD10000}"/>
    <cellStyle name="v_FinalAB Datas As per SSR 07-08 25-9-07xx 2 4 10 2 3" xfId="53596" xr:uid="{00000000-0005-0000-0000-00006DD10000}"/>
    <cellStyle name="v_FinalAB Datas As per SSR 07-08 25-9-07xx 2 4 10 2 4" xfId="53597" xr:uid="{00000000-0005-0000-0000-00006ED10000}"/>
    <cellStyle name="v_FinalAB Datas As per SSR 07-08 25-9-07xx 2 4 10 2 5" xfId="53598" xr:uid="{00000000-0005-0000-0000-00006FD10000}"/>
    <cellStyle name="v_FinalAB Datas As per SSR 07-08 25-9-07xx 2 4 10 2 6" xfId="53599" xr:uid="{00000000-0005-0000-0000-000070D10000}"/>
    <cellStyle name="v_FinalAB Datas As per SSR 07-08 25-9-07xx 2 4 10 3" xfId="53600" xr:uid="{00000000-0005-0000-0000-000071D10000}"/>
    <cellStyle name="v_FinalAB Datas As per SSR 07-08 25-9-07xx 2 4 10 3 2" xfId="53601" xr:uid="{00000000-0005-0000-0000-000072D10000}"/>
    <cellStyle name="v_FinalAB Datas As per SSR 07-08 25-9-07xx 2 4 10 3 3" xfId="53602" xr:uid="{00000000-0005-0000-0000-000073D10000}"/>
    <cellStyle name="v_FinalAB Datas As per SSR 07-08 25-9-07xx 2 4 10 3 4" xfId="53603" xr:uid="{00000000-0005-0000-0000-000074D10000}"/>
    <cellStyle name="v_FinalAB Datas As per SSR 07-08 25-9-07xx 2 4 10 3 5" xfId="53604" xr:uid="{00000000-0005-0000-0000-000075D10000}"/>
    <cellStyle name="v_FinalAB Datas As per SSR 07-08 25-9-07xx 2 4 10 3 6" xfId="53605" xr:uid="{00000000-0005-0000-0000-000076D10000}"/>
    <cellStyle name="v_FinalAB Datas As per SSR 07-08 25-9-07xx 2 4 10 4" xfId="53606" xr:uid="{00000000-0005-0000-0000-000077D10000}"/>
    <cellStyle name="v_FinalAB Datas As per SSR 07-08 25-9-07xx 2 4 10 4 2" xfId="53607" xr:uid="{00000000-0005-0000-0000-000078D10000}"/>
    <cellStyle name="v_FinalAB Datas As per SSR 07-08 25-9-07xx 2 4 10 5" xfId="53608" xr:uid="{00000000-0005-0000-0000-000079D10000}"/>
    <cellStyle name="v_FinalAB Datas As per SSR 07-08 25-9-07xx 2 4 10 6" xfId="53609" xr:uid="{00000000-0005-0000-0000-00007AD10000}"/>
    <cellStyle name="v_FinalAB Datas As per SSR 07-08 25-9-07xx 2 4 10 7" xfId="53610" xr:uid="{00000000-0005-0000-0000-00007BD10000}"/>
    <cellStyle name="v_FinalAB Datas As per SSR 07-08 25-9-07xx 2 4 10 8" xfId="53611" xr:uid="{00000000-0005-0000-0000-00007CD10000}"/>
    <cellStyle name="v_FinalAB Datas As per SSR 07-08 25-9-07xx 2 4 11" xfId="53612" xr:uid="{00000000-0005-0000-0000-00007DD10000}"/>
    <cellStyle name="v_FinalAB Datas As per SSR 07-08 25-9-07xx 2 4 11 2" xfId="53613" xr:uid="{00000000-0005-0000-0000-00007ED10000}"/>
    <cellStyle name="v_FinalAB Datas As per SSR 07-08 25-9-07xx 2 4 11 3" xfId="53614" xr:uid="{00000000-0005-0000-0000-00007FD10000}"/>
    <cellStyle name="v_FinalAB Datas As per SSR 07-08 25-9-07xx 2 4 11 4" xfId="53615" xr:uid="{00000000-0005-0000-0000-000080D10000}"/>
    <cellStyle name="v_FinalAB Datas As per SSR 07-08 25-9-07xx 2 4 11 5" xfId="53616" xr:uid="{00000000-0005-0000-0000-000081D10000}"/>
    <cellStyle name="v_FinalAB Datas As per SSR 07-08 25-9-07xx 2 4 11 6" xfId="53617" xr:uid="{00000000-0005-0000-0000-000082D10000}"/>
    <cellStyle name="v_FinalAB Datas As per SSR 07-08 25-9-07xx 2 4 12" xfId="53618" xr:uid="{00000000-0005-0000-0000-000083D10000}"/>
    <cellStyle name="v_FinalAB Datas As per SSR 07-08 25-9-07xx 2 4 12 2" xfId="53619" xr:uid="{00000000-0005-0000-0000-000084D10000}"/>
    <cellStyle name="v_FinalAB Datas As per SSR 07-08 25-9-07xx 2 4 12 3" xfId="53620" xr:uid="{00000000-0005-0000-0000-000085D10000}"/>
    <cellStyle name="v_FinalAB Datas As per SSR 07-08 25-9-07xx 2 4 12 4" xfId="53621" xr:uid="{00000000-0005-0000-0000-000086D10000}"/>
    <cellStyle name="v_FinalAB Datas As per SSR 07-08 25-9-07xx 2 4 12 5" xfId="53622" xr:uid="{00000000-0005-0000-0000-000087D10000}"/>
    <cellStyle name="v_FinalAB Datas As per SSR 07-08 25-9-07xx 2 4 12 6" xfId="53623" xr:uid="{00000000-0005-0000-0000-000088D10000}"/>
    <cellStyle name="v_FinalAB Datas As per SSR 07-08 25-9-07xx 2 4 13" xfId="53624" xr:uid="{00000000-0005-0000-0000-000089D10000}"/>
    <cellStyle name="v_FinalAB Datas As per SSR 07-08 25-9-07xx 2 4 14" xfId="53625" xr:uid="{00000000-0005-0000-0000-00008AD10000}"/>
    <cellStyle name="v_FinalAB Datas As per SSR 07-08 25-9-07xx 2 4 15" xfId="53626" xr:uid="{00000000-0005-0000-0000-00008BD10000}"/>
    <cellStyle name="v_FinalAB Datas As per SSR 07-08 25-9-07xx 2 4 16" xfId="53627" xr:uid="{00000000-0005-0000-0000-00008CD10000}"/>
    <cellStyle name="v_FinalAB Datas As per SSR 07-08 25-9-07xx 2 4 17" xfId="53628" xr:uid="{00000000-0005-0000-0000-00008DD10000}"/>
    <cellStyle name="v_FinalAB Datas As per SSR 07-08 25-9-07xx 2 4 18" xfId="53629" xr:uid="{00000000-0005-0000-0000-00008ED10000}"/>
    <cellStyle name="v_FinalAB Datas As per SSR 07-08 25-9-07xx 2 4 19" xfId="53630" xr:uid="{00000000-0005-0000-0000-00008FD10000}"/>
    <cellStyle name="v_FinalAB Datas As per SSR 07-08 25-9-07xx 2 4 2" xfId="53631" xr:uid="{00000000-0005-0000-0000-000090D10000}"/>
    <cellStyle name="v_FinalAB Datas As per SSR 07-08 25-9-07xx 2 4 2 2" xfId="53632" xr:uid="{00000000-0005-0000-0000-000091D10000}"/>
    <cellStyle name="v_FinalAB Datas As per SSR 07-08 25-9-07xx 2 4 2 2 2" xfId="53633" xr:uid="{00000000-0005-0000-0000-000092D10000}"/>
    <cellStyle name="v_FinalAB Datas As per SSR 07-08 25-9-07xx 2 4 2 2 2 2" xfId="53634" xr:uid="{00000000-0005-0000-0000-000093D10000}"/>
    <cellStyle name="v_FinalAB Datas As per SSR 07-08 25-9-07xx 2 4 2 2 2 2 2" xfId="53635" xr:uid="{00000000-0005-0000-0000-000094D10000}"/>
    <cellStyle name="v_FinalAB Datas As per SSR 07-08 25-9-07xx 2 4 2 2 2 3" xfId="53636" xr:uid="{00000000-0005-0000-0000-000095D10000}"/>
    <cellStyle name="v_FinalAB Datas As per SSR 07-08 25-9-07xx 2 4 2 2 2 3 2" xfId="53637" xr:uid="{00000000-0005-0000-0000-000096D10000}"/>
    <cellStyle name="v_FinalAB Datas As per SSR 07-08 25-9-07xx 2 4 2 2 2 4" xfId="53638" xr:uid="{00000000-0005-0000-0000-000097D10000}"/>
    <cellStyle name="v_FinalAB Datas As per SSR 07-08 25-9-07xx 2 4 2 2 2 4 2" xfId="53639" xr:uid="{00000000-0005-0000-0000-000098D10000}"/>
    <cellStyle name="v_FinalAB Datas As per SSR 07-08 25-9-07xx 2 4 2 2 2 5" xfId="53640" xr:uid="{00000000-0005-0000-0000-000099D10000}"/>
    <cellStyle name="v_FinalAB Datas As per SSR 07-08 25-9-07xx 2 4 2 2 2 6" xfId="53641" xr:uid="{00000000-0005-0000-0000-00009AD10000}"/>
    <cellStyle name="v_FinalAB Datas As per SSR 07-08 25-9-07xx 2 4 2 2 3" xfId="53642" xr:uid="{00000000-0005-0000-0000-00009BD10000}"/>
    <cellStyle name="v_FinalAB Datas As per SSR 07-08 25-9-07xx 2 4 2 2 3 2" xfId="53643" xr:uid="{00000000-0005-0000-0000-00009CD10000}"/>
    <cellStyle name="v_FinalAB Datas As per SSR 07-08 25-9-07xx 2 4 2 2 4" xfId="53644" xr:uid="{00000000-0005-0000-0000-00009DD10000}"/>
    <cellStyle name="v_FinalAB Datas As per SSR 07-08 25-9-07xx 2 4 2 2 4 2" xfId="53645" xr:uid="{00000000-0005-0000-0000-00009ED10000}"/>
    <cellStyle name="v_FinalAB Datas As per SSR 07-08 25-9-07xx 2 4 2 2 5" xfId="53646" xr:uid="{00000000-0005-0000-0000-00009FD10000}"/>
    <cellStyle name="v_FinalAB Datas As per SSR 07-08 25-9-07xx 2 4 2 2 6" xfId="53647" xr:uid="{00000000-0005-0000-0000-0000A0D10000}"/>
    <cellStyle name="v_FinalAB Datas As per SSR 07-08 25-9-07xx 2 4 2 3" xfId="53648" xr:uid="{00000000-0005-0000-0000-0000A1D10000}"/>
    <cellStyle name="v_FinalAB Datas As per SSR 07-08 25-9-07xx 2 4 2 3 2" xfId="53649" xr:uid="{00000000-0005-0000-0000-0000A2D10000}"/>
    <cellStyle name="v_FinalAB Datas As per SSR 07-08 25-9-07xx 2 4 2 3 2 2" xfId="53650" xr:uid="{00000000-0005-0000-0000-0000A3D10000}"/>
    <cellStyle name="v_FinalAB Datas As per SSR 07-08 25-9-07xx 2 4 2 3 3" xfId="53651" xr:uid="{00000000-0005-0000-0000-0000A4D10000}"/>
    <cellStyle name="v_FinalAB Datas As per SSR 07-08 25-9-07xx 2 4 2 3 3 2" xfId="53652" xr:uid="{00000000-0005-0000-0000-0000A5D10000}"/>
    <cellStyle name="v_FinalAB Datas As per SSR 07-08 25-9-07xx 2 4 2 3 4" xfId="53653" xr:uid="{00000000-0005-0000-0000-0000A6D10000}"/>
    <cellStyle name="v_FinalAB Datas As per SSR 07-08 25-9-07xx 2 4 2 3 4 2" xfId="53654" xr:uid="{00000000-0005-0000-0000-0000A7D10000}"/>
    <cellStyle name="v_FinalAB Datas As per SSR 07-08 25-9-07xx 2 4 2 3 5" xfId="53655" xr:uid="{00000000-0005-0000-0000-0000A8D10000}"/>
    <cellStyle name="v_FinalAB Datas As per SSR 07-08 25-9-07xx 2 4 2 3 6" xfId="53656" xr:uid="{00000000-0005-0000-0000-0000A9D10000}"/>
    <cellStyle name="v_FinalAB Datas As per SSR 07-08 25-9-07xx 2 4 2 4" xfId="53657" xr:uid="{00000000-0005-0000-0000-0000AAD10000}"/>
    <cellStyle name="v_FinalAB Datas As per SSR 07-08 25-9-07xx 2 4 2 4 2" xfId="53658" xr:uid="{00000000-0005-0000-0000-0000ABD10000}"/>
    <cellStyle name="v_FinalAB Datas As per SSR 07-08 25-9-07xx 2 4 2 5" xfId="53659" xr:uid="{00000000-0005-0000-0000-0000ACD10000}"/>
    <cellStyle name="v_FinalAB Datas As per SSR 07-08 25-9-07xx 2 4 2 5 2" xfId="53660" xr:uid="{00000000-0005-0000-0000-0000ADD10000}"/>
    <cellStyle name="v_FinalAB Datas As per SSR 07-08 25-9-07xx 2 4 2 6" xfId="53661" xr:uid="{00000000-0005-0000-0000-0000AED10000}"/>
    <cellStyle name="v_FinalAB Datas As per SSR 07-08 25-9-07xx 2 4 2 6 2" xfId="53662" xr:uid="{00000000-0005-0000-0000-0000AFD10000}"/>
    <cellStyle name="v_FinalAB Datas As per SSR 07-08 25-9-07xx 2 4 2 6 3" xfId="53663" xr:uid="{00000000-0005-0000-0000-0000B0D10000}"/>
    <cellStyle name="v_FinalAB Datas As per SSR 07-08 25-9-07xx 2 4 2 6 4" xfId="53664" xr:uid="{00000000-0005-0000-0000-0000B1D10000}"/>
    <cellStyle name="v_FinalAB Datas As per SSR 07-08 25-9-07xx 2 4 2 7" xfId="53665" xr:uid="{00000000-0005-0000-0000-0000B2D10000}"/>
    <cellStyle name="v_FinalAB Datas As per SSR 07-08 25-9-07xx 2 4 2 7 2" xfId="53666" xr:uid="{00000000-0005-0000-0000-0000B3D10000}"/>
    <cellStyle name="v_FinalAB Datas As per SSR 07-08 25-9-07xx 2 4 2 8" xfId="53667" xr:uid="{00000000-0005-0000-0000-0000B4D10000}"/>
    <cellStyle name="v_FinalAB Datas As per SSR 07-08 25-9-07xx 2 4 2 8 2" xfId="53668" xr:uid="{00000000-0005-0000-0000-0000B5D10000}"/>
    <cellStyle name="v_FinalAB Datas As per SSR 07-08 25-9-07xx 2 4 2 9" xfId="53669" xr:uid="{00000000-0005-0000-0000-0000B6D10000}"/>
    <cellStyle name="v_FinalAB Datas As per SSR 07-08 25-9-07xx 2 4 20" xfId="53670" xr:uid="{00000000-0005-0000-0000-0000B7D10000}"/>
    <cellStyle name="v_FinalAB Datas As per SSR 07-08 25-9-07xx 2 4 3" xfId="53671" xr:uid="{00000000-0005-0000-0000-0000B8D10000}"/>
    <cellStyle name="v_FinalAB Datas As per SSR 07-08 25-9-07xx 2 4 3 2" xfId="53672" xr:uid="{00000000-0005-0000-0000-0000B9D10000}"/>
    <cellStyle name="v_FinalAB Datas As per SSR 07-08 25-9-07xx 2 4 3 2 2" xfId="53673" xr:uid="{00000000-0005-0000-0000-0000BAD10000}"/>
    <cellStyle name="v_FinalAB Datas As per SSR 07-08 25-9-07xx 2 4 3 2 2 2" xfId="53674" xr:uid="{00000000-0005-0000-0000-0000BBD10000}"/>
    <cellStyle name="v_FinalAB Datas As per SSR 07-08 25-9-07xx 2 4 3 2 3" xfId="53675" xr:uid="{00000000-0005-0000-0000-0000BCD10000}"/>
    <cellStyle name="v_FinalAB Datas As per SSR 07-08 25-9-07xx 2 4 3 2 3 2" xfId="53676" xr:uid="{00000000-0005-0000-0000-0000BDD10000}"/>
    <cellStyle name="v_FinalAB Datas As per SSR 07-08 25-9-07xx 2 4 3 2 4" xfId="53677" xr:uid="{00000000-0005-0000-0000-0000BED10000}"/>
    <cellStyle name="v_FinalAB Datas As per SSR 07-08 25-9-07xx 2 4 3 2 4 2" xfId="53678" xr:uid="{00000000-0005-0000-0000-0000BFD10000}"/>
    <cellStyle name="v_FinalAB Datas As per SSR 07-08 25-9-07xx 2 4 3 2 5" xfId="53679" xr:uid="{00000000-0005-0000-0000-0000C0D10000}"/>
    <cellStyle name="v_FinalAB Datas As per SSR 07-08 25-9-07xx 2 4 3 2 6" xfId="53680" xr:uid="{00000000-0005-0000-0000-0000C1D10000}"/>
    <cellStyle name="v_FinalAB Datas As per SSR 07-08 25-9-07xx 2 4 3 3" xfId="53681" xr:uid="{00000000-0005-0000-0000-0000C2D10000}"/>
    <cellStyle name="v_FinalAB Datas As per SSR 07-08 25-9-07xx 2 4 3 3 2" xfId="53682" xr:uid="{00000000-0005-0000-0000-0000C3D10000}"/>
    <cellStyle name="v_FinalAB Datas As per SSR 07-08 25-9-07xx 2 4 3 3 2 2" xfId="53683" xr:uid="{00000000-0005-0000-0000-0000C4D10000}"/>
    <cellStyle name="v_FinalAB Datas As per SSR 07-08 25-9-07xx 2 4 3 3 3" xfId="53684" xr:uid="{00000000-0005-0000-0000-0000C5D10000}"/>
    <cellStyle name="v_FinalAB Datas As per SSR 07-08 25-9-07xx 2 4 3 3 4" xfId="53685" xr:uid="{00000000-0005-0000-0000-0000C6D10000}"/>
    <cellStyle name="v_FinalAB Datas As per SSR 07-08 25-9-07xx 2 4 3 3 5" xfId="53686" xr:uid="{00000000-0005-0000-0000-0000C7D10000}"/>
    <cellStyle name="v_FinalAB Datas As per SSR 07-08 25-9-07xx 2 4 3 3 6" xfId="53687" xr:uid="{00000000-0005-0000-0000-0000C8D10000}"/>
    <cellStyle name="v_FinalAB Datas As per SSR 07-08 25-9-07xx 2 4 3 4" xfId="53688" xr:uid="{00000000-0005-0000-0000-0000C9D10000}"/>
    <cellStyle name="v_FinalAB Datas As per SSR 07-08 25-9-07xx 2 4 3 4 2" xfId="53689" xr:uid="{00000000-0005-0000-0000-0000CAD10000}"/>
    <cellStyle name="v_FinalAB Datas As per SSR 07-08 25-9-07xx 2 4 3 5" xfId="53690" xr:uid="{00000000-0005-0000-0000-0000CBD10000}"/>
    <cellStyle name="v_FinalAB Datas As per SSR 07-08 25-9-07xx 2 4 3 6" xfId="53691" xr:uid="{00000000-0005-0000-0000-0000CCD10000}"/>
    <cellStyle name="v_FinalAB Datas As per SSR 07-08 25-9-07xx 2 4 3 7" xfId="53692" xr:uid="{00000000-0005-0000-0000-0000CDD10000}"/>
    <cellStyle name="v_FinalAB Datas As per SSR 07-08 25-9-07xx 2 4 3 8" xfId="53693" xr:uid="{00000000-0005-0000-0000-0000CED10000}"/>
    <cellStyle name="v_FinalAB Datas As per SSR 07-08 25-9-07xx 2 4 4" xfId="53694" xr:uid="{00000000-0005-0000-0000-0000CFD10000}"/>
    <cellStyle name="v_FinalAB Datas As per SSR 07-08 25-9-07xx 2 4 4 2" xfId="53695" xr:uid="{00000000-0005-0000-0000-0000D0D10000}"/>
    <cellStyle name="v_FinalAB Datas As per SSR 07-08 25-9-07xx 2 4 4 2 2" xfId="53696" xr:uid="{00000000-0005-0000-0000-0000D1D10000}"/>
    <cellStyle name="v_FinalAB Datas As per SSR 07-08 25-9-07xx 2 4 4 2 2 2" xfId="53697" xr:uid="{00000000-0005-0000-0000-0000D2D10000}"/>
    <cellStyle name="v_FinalAB Datas As per SSR 07-08 25-9-07xx 2 4 4 2 3" xfId="53698" xr:uid="{00000000-0005-0000-0000-0000D3D10000}"/>
    <cellStyle name="v_FinalAB Datas As per SSR 07-08 25-9-07xx 2 4 4 2 4" xfId="53699" xr:uid="{00000000-0005-0000-0000-0000D4D10000}"/>
    <cellStyle name="v_FinalAB Datas As per SSR 07-08 25-9-07xx 2 4 4 2 5" xfId="53700" xr:uid="{00000000-0005-0000-0000-0000D5D10000}"/>
    <cellStyle name="v_FinalAB Datas As per SSR 07-08 25-9-07xx 2 4 4 2 6" xfId="53701" xr:uid="{00000000-0005-0000-0000-0000D6D10000}"/>
    <cellStyle name="v_FinalAB Datas As per SSR 07-08 25-9-07xx 2 4 4 3" xfId="53702" xr:uid="{00000000-0005-0000-0000-0000D7D10000}"/>
    <cellStyle name="v_FinalAB Datas As per SSR 07-08 25-9-07xx 2 4 4 3 2" xfId="53703" xr:uid="{00000000-0005-0000-0000-0000D8D10000}"/>
    <cellStyle name="v_FinalAB Datas As per SSR 07-08 25-9-07xx 2 4 4 3 2 2" xfId="53704" xr:uid="{00000000-0005-0000-0000-0000D9D10000}"/>
    <cellStyle name="v_FinalAB Datas As per SSR 07-08 25-9-07xx 2 4 4 3 3" xfId="53705" xr:uid="{00000000-0005-0000-0000-0000DAD10000}"/>
    <cellStyle name="v_FinalAB Datas As per SSR 07-08 25-9-07xx 2 4 4 3 4" xfId="53706" xr:uid="{00000000-0005-0000-0000-0000DBD10000}"/>
    <cellStyle name="v_FinalAB Datas As per SSR 07-08 25-9-07xx 2 4 4 3 5" xfId="53707" xr:uid="{00000000-0005-0000-0000-0000DCD10000}"/>
    <cellStyle name="v_FinalAB Datas As per SSR 07-08 25-9-07xx 2 4 4 3 6" xfId="53708" xr:uid="{00000000-0005-0000-0000-0000DDD10000}"/>
    <cellStyle name="v_FinalAB Datas As per SSR 07-08 25-9-07xx 2 4 4 4" xfId="53709" xr:uid="{00000000-0005-0000-0000-0000DED10000}"/>
    <cellStyle name="v_FinalAB Datas As per SSR 07-08 25-9-07xx 2 4 4 4 2" xfId="53710" xr:uid="{00000000-0005-0000-0000-0000DFD10000}"/>
    <cellStyle name="v_FinalAB Datas As per SSR 07-08 25-9-07xx 2 4 4 5" xfId="53711" xr:uid="{00000000-0005-0000-0000-0000E0D10000}"/>
    <cellStyle name="v_FinalAB Datas As per SSR 07-08 25-9-07xx 2 4 4 6" xfId="53712" xr:uid="{00000000-0005-0000-0000-0000E1D10000}"/>
    <cellStyle name="v_FinalAB Datas As per SSR 07-08 25-9-07xx 2 4 4 7" xfId="53713" xr:uid="{00000000-0005-0000-0000-0000E2D10000}"/>
    <cellStyle name="v_FinalAB Datas As per SSR 07-08 25-9-07xx 2 4 4 8" xfId="53714" xr:uid="{00000000-0005-0000-0000-0000E3D10000}"/>
    <cellStyle name="v_FinalAB Datas As per SSR 07-08 25-9-07xx 2 4 5" xfId="53715" xr:uid="{00000000-0005-0000-0000-0000E4D10000}"/>
    <cellStyle name="v_FinalAB Datas As per SSR 07-08 25-9-07xx 2 4 5 2" xfId="53716" xr:uid="{00000000-0005-0000-0000-0000E5D10000}"/>
    <cellStyle name="v_FinalAB Datas As per SSR 07-08 25-9-07xx 2 4 5 2 2" xfId="53717" xr:uid="{00000000-0005-0000-0000-0000E6D10000}"/>
    <cellStyle name="v_FinalAB Datas As per SSR 07-08 25-9-07xx 2 4 5 2 3" xfId="53718" xr:uid="{00000000-0005-0000-0000-0000E7D10000}"/>
    <cellStyle name="v_FinalAB Datas As per SSR 07-08 25-9-07xx 2 4 5 2 4" xfId="53719" xr:uid="{00000000-0005-0000-0000-0000E8D10000}"/>
    <cellStyle name="v_FinalAB Datas As per SSR 07-08 25-9-07xx 2 4 5 2 5" xfId="53720" xr:uid="{00000000-0005-0000-0000-0000E9D10000}"/>
    <cellStyle name="v_FinalAB Datas As per SSR 07-08 25-9-07xx 2 4 5 2 6" xfId="53721" xr:uid="{00000000-0005-0000-0000-0000EAD10000}"/>
    <cellStyle name="v_FinalAB Datas As per SSR 07-08 25-9-07xx 2 4 5 3" xfId="53722" xr:uid="{00000000-0005-0000-0000-0000EBD10000}"/>
    <cellStyle name="v_FinalAB Datas As per SSR 07-08 25-9-07xx 2 4 5 3 2" xfId="53723" xr:uid="{00000000-0005-0000-0000-0000ECD10000}"/>
    <cellStyle name="v_FinalAB Datas As per SSR 07-08 25-9-07xx 2 4 5 3 3" xfId="53724" xr:uid="{00000000-0005-0000-0000-0000EDD10000}"/>
    <cellStyle name="v_FinalAB Datas As per SSR 07-08 25-9-07xx 2 4 5 3 4" xfId="53725" xr:uid="{00000000-0005-0000-0000-0000EED10000}"/>
    <cellStyle name="v_FinalAB Datas As per SSR 07-08 25-9-07xx 2 4 5 3 5" xfId="53726" xr:uid="{00000000-0005-0000-0000-0000EFD10000}"/>
    <cellStyle name="v_FinalAB Datas As per SSR 07-08 25-9-07xx 2 4 5 3 6" xfId="53727" xr:uid="{00000000-0005-0000-0000-0000F0D10000}"/>
    <cellStyle name="v_FinalAB Datas As per SSR 07-08 25-9-07xx 2 4 5 4" xfId="53728" xr:uid="{00000000-0005-0000-0000-0000F1D10000}"/>
    <cellStyle name="v_FinalAB Datas As per SSR 07-08 25-9-07xx 2 4 5 4 2" xfId="53729" xr:uid="{00000000-0005-0000-0000-0000F2D10000}"/>
    <cellStyle name="v_FinalAB Datas As per SSR 07-08 25-9-07xx 2 4 5 5" xfId="53730" xr:uid="{00000000-0005-0000-0000-0000F3D10000}"/>
    <cellStyle name="v_FinalAB Datas As per SSR 07-08 25-9-07xx 2 4 5 6" xfId="53731" xr:uid="{00000000-0005-0000-0000-0000F4D10000}"/>
    <cellStyle name="v_FinalAB Datas As per SSR 07-08 25-9-07xx 2 4 5 7" xfId="53732" xr:uid="{00000000-0005-0000-0000-0000F5D10000}"/>
    <cellStyle name="v_FinalAB Datas As per SSR 07-08 25-9-07xx 2 4 5 8" xfId="53733" xr:uid="{00000000-0005-0000-0000-0000F6D10000}"/>
    <cellStyle name="v_FinalAB Datas As per SSR 07-08 25-9-07xx 2 4 6" xfId="53734" xr:uid="{00000000-0005-0000-0000-0000F7D10000}"/>
    <cellStyle name="v_FinalAB Datas As per SSR 07-08 25-9-07xx 2 4 6 2" xfId="53735" xr:uid="{00000000-0005-0000-0000-0000F8D10000}"/>
    <cellStyle name="v_FinalAB Datas As per SSR 07-08 25-9-07xx 2 4 6 2 2" xfId="53736" xr:uid="{00000000-0005-0000-0000-0000F9D10000}"/>
    <cellStyle name="v_FinalAB Datas As per SSR 07-08 25-9-07xx 2 4 6 2 3" xfId="53737" xr:uid="{00000000-0005-0000-0000-0000FAD10000}"/>
    <cellStyle name="v_FinalAB Datas As per SSR 07-08 25-9-07xx 2 4 6 2 4" xfId="53738" xr:uid="{00000000-0005-0000-0000-0000FBD10000}"/>
    <cellStyle name="v_FinalAB Datas As per SSR 07-08 25-9-07xx 2 4 6 2 5" xfId="53739" xr:uid="{00000000-0005-0000-0000-0000FCD10000}"/>
    <cellStyle name="v_FinalAB Datas As per SSR 07-08 25-9-07xx 2 4 6 2 6" xfId="53740" xr:uid="{00000000-0005-0000-0000-0000FDD10000}"/>
    <cellStyle name="v_FinalAB Datas As per SSR 07-08 25-9-07xx 2 4 6 3" xfId="53741" xr:uid="{00000000-0005-0000-0000-0000FED10000}"/>
    <cellStyle name="v_FinalAB Datas As per SSR 07-08 25-9-07xx 2 4 6 3 2" xfId="53742" xr:uid="{00000000-0005-0000-0000-0000FFD10000}"/>
    <cellStyle name="v_FinalAB Datas As per SSR 07-08 25-9-07xx 2 4 6 3 3" xfId="53743" xr:uid="{00000000-0005-0000-0000-000000D20000}"/>
    <cellStyle name="v_FinalAB Datas As per SSR 07-08 25-9-07xx 2 4 6 3 4" xfId="53744" xr:uid="{00000000-0005-0000-0000-000001D20000}"/>
    <cellStyle name="v_FinalAB Datas As per SSR 07-08 25-9-07xx 2 4 6 3 5" xfId="53745" xr:uid="{00000000-0005-0000-0000-000002D20000}"/>
    <cellStyle name="v_FinalAB Datas As per SSR 07-08 25-9-07xx 2 4 6 3 6" xfId="53746" xr:uid="{00000000-0005-0000-0000-000003D20000}"/>
    <cellStyle name="v_FinalAB Datas As per SSR 07-08 25-9-07xx 2 4 6 4" xfId="53747" xr:uid="{00000000-0005-0000-0000-000004D20000}"/>
    <cellStyle name="v_FinalAB Datas As per SSR 07-08 25-9-07xx 2 4 6 4 2" xfId="53748" xr:uid="{00000000-0005-0000-0000-000005D20000}"/>
    <cellStyle name="v_FinalAB Datas As per SSR 07-08 25-9-07xx 2 4 6 5" xfId="53749" xr:uid="{00000000-0005-0000-0000-000006D20000}"/>
    <cellStyle name="v_FinalAB Datas As per SSR 07-08 25-9-07xx 2 4 6 6" xfId="53750" xr:uid="{00000000-0005-0000-0000-000007D20000}"/>
    <cellStyle name="v_FinalAB Datas As per SSR 07-08 25-9-07xx 2 4 6 7" xfId="53751" xr:uid="{00000000-0005-0000-0000-000008D20000}"/>
    <cellStyle name="v_FinalAB Datas As per SSR 07-08 25-9-07xx 2 4 6 8" xfId="53752" xr:uid="{00000000-0005-0000-0000-000009D20000}"/>
    <cellStyle name="v_FinalAB Datas As per SSR 07-08 25-9-07xx 2 4 7" xfId="53753" xr:uid="{00000000-0005-0000-0000-00000AD20000}"/>
    <cellStyle name="v_FinalAB Datas As per SSR 07-08 25-9-07xx 2 4 7 2" xfId="53754" xr:uid="{00000000-0005-0000-0000-00000BD20000}"/>
    <cellStyle name="v_FinalAB Datas As per SSR 07-08 25-9-07xx 2 4 7 2 2" xfId="53755" xr:uid="{00000000-0005-0000-0000-00000CD20000}"/>
    <cellStyle name="v_FinalAB Datas As per SSR 07-08 25-9-07xx 2 4 7 2 3" xfId="53756" xr:uid="{00000000-0005-0000-0000-00000DD20000}"/>
    <cellStyle name="v_FinalAB Datas As per SSR 07-08 25-9-07xx 2 4 7 2 4" xfId="53757" xr:uid="{00000000-0005-0000-0000-00000ED20000}"/>
    <cellStyle name="v_FinalAB Datas As per SSR 07-08 25-9-07xx 2 4 7 2 5" xfId="53758" xr:uid="{00000000-0005-0000-0000-00000FD20000}"/>
    <cellStyle name="v_FinalAB Datas As per SSR 07-08 25-9-07xx 2 4 7 2 6" xfId="53759" xr:uid="{00000000-0005-0000-0000-000010D20000}"/>
    <cellStyle name="v_FinalAB Datas As per SSR 07-08 25-9-07xx 2 4 7 3" xfId="53760" xr:uid="{00000000-0005-0000-0000-000011D20000}"/>
    <cellStyle name="v_FinalAB Datas As per SSR 07-08 25-9-07xx 2 4 7 3 2" xfId="53761" xr:uid="{00000000-0005-0000-0000-000012D20000}"/>
    <cellStyle name="v_FinalAB Datas As per SSR 07-08 25-9-07xx 2 4 7 3 3" xfId="53762" xr:uid="{00000000-0005-0000-0000-000013D20000}"/>
    <cellStyle name="v_FinalAB Datas As per SSR 07-08 25-9-07xx 2 4 7 3 4" xfId="53763" xr:uid="{00000000-0005-0000-0000-000014D20000}"/>
    <cellStyle name="v_FinalAB Datas As per SSR 07-08 25-9-07xx 2 4 7 3 5" xfId="53764" xr:uid="{00000000-0005-0000-0000-000015D20000}"/>
    <cellStyle name="v_FinalAB Datas As per SSR 07-08 25-9-07xx 2 4 7 3 6" xfId="53765" xr:uid="{00000000-0005-0000-0000-000016D20000}"/>
    <cellStyle name="v_FinalAB Datas As per SSR 07-08 25-9-07xx 2 4 7 4" xfId="53766" xr:uid="{00000000-0005-0000-0000-000017D20000}"/>
    <cellStyle name="v_FinalAB Datas As per SSR 07-08 25-9-07xx 2 4 7 4 2" xfId="53767" xr:uid="{00000000-0005-0000-0000-000018D20000}"/>
    <cellStyle name="v_FinalAB Datas As per SSR 07-08 25-9-07xx 2 4 7 5" xfId="53768" xr:uid="{00000000-0005-0000-0000-000019D20000}"/>
    <cellStyle name="v_FinalAB Datas As per SSR 07-08 25-9-07xx 2 4 7 6" xfId="53769" xr:uid="{00000000-0005-0000-0000-00001AD20000}"/>
    <cellStyle name="v_FinalAB Datas As per SSR 07-08 25-9-07xx 2 4 7 7" xfId="53770" xr:uid="{00000000-0005-0000-0000-00001BD20000}"/>
    <cellStyle name="v_FinalAB Datas As per SSR 07-08 25-9-07xx 2 4 7 8" xfId="53771" xr:uid="{00000000-0005-0000-0000-00001CD20000}"/>
    <cellStyle name="v_FinalAB Datas As per SSR 07-08 25-9-07xx 2 4 8" xfId="53772" xr:uid="{00000000-0005-0000-0000-00001DD20000}"/>
    <cellStyle name="v_FinalAB Datas As per SSR 07-08 25-9-07xx 2 4 8 2" xfId="53773" xr:uid="{00000000-0005-0000-0000-00001ED20000}"/>
    <cellStyle name="v_FinalAB Datas As per SSR 07-08 25-9-07xx 2 4 8 2 2" xfId="53774" xr:uid="{00000000-0005-0000-0000-00001FD20000}"/>
    <cellStyle name="v_FinalAB Datas As per SSR 07-08 25-9-07xx 2 4 8 2 3" xfId="53775" xr:uid="{00000000-0005-0000-0000-000020D20000}"/>
    <cellStyle name="v_FinalAB Datas As per SSR 07-08 25-9-07xx 2 4 8 2 4" xfId="53776" xr:uid="{00000000-0005-0000-0000-000021D20000}"/>
    <cellStyle name="v_FinalAB Datas As per SSR 07-08 25-9-07xx 2 4 8 2 5" xfId="53777" xr:uid="{00000000-0005-0000-0000-000022D20000}"/>
    <cellStyle name="v_FinalAB Datas As per SSR 07-08 25-9-07xx 2 4 8 2 6" xfId="53778" xr:uid="{00000000-0005-0000-0000-000023D20000}"/>
    <cellStyle name="v_FinalAB Datas As per SSR 07-08 25-9-07xx 2 4 8 3" xfId="53779" xr:uid="{00000000-0005-0000-0000-000024D20000}"/>
    <cellStyle name="v_FinalAB Datas As per SSR 07-08 25-9-07xx 2 4 8 3 2" xfId="53780" xr:uid="{00000000-0005-0000-0000-000025D20000}"/>
    <cellStyle name="v_FinalAB Datas As per SSR 07-08 25-9-07xx 2 4 8 3 3" xfId="53781" xr:uid="{00000000-0005-0000-0000-000026D20000}"/>
    <cellStyle name="v_FinalAB Datas As per SSR 07-08 25-9-07xx 2 4 8 3 4" xfId="53782" xr:uid="{00000000-0005-0000-0000-000027D20000}"/>
    <cellStyle name="v_FinalAB Datas As per SSR 07-08 25-9-07xx 2 4 8 3 5" xfId="53783" xr:uid="{00000000-0005-0000-0000-000028D20000}"/>
    <cellStyle name="v_FinalAB Datas As per SSR 07-08 25-9-07xx 2 4 8 3 6" xfId="53784" xr:uid="{00000000-0005-0000-0000-000029D20000}"/>
    <cellStyle name="v_FinalAB Datas As per SSR 07-08 25-9-07xx 2 4 8 4" xfId="53785" xr:uid="{00000000-0005-0000-0000-00002AD20000}"/>
    <cellStyle name="v_FinalAB Datas As per SSR 07-08 25-9-07xx 2 4 8 4 2" xfId="53786" xr:uid="{00000000-0005-0000-0000-00002BD20000}"/>
    <cellStyle name="v_FinalAB Datas As per SSR 07-08 25-9-07xx 2 4 8 5" xfId="53787" xr:uid="{00000000-0005-0000-0000-00002CD20000}"/>
    <cellStyle name="v_FinalAB Datas As per SSR 07-08 25-9-07xx 2 4 8 6" xfId="53788" xr:uid="{00000000-0005-0000-0000-00002DD20000}"/>
    <cellStyle name="v_FinalAB Datas As per SSR 07-08 25-9-07xx 2 4 8 7" xfId="53789" xr:uid="{00000000-0005-0000-0000-00002ED20000}"/>
    <cellStyle name="v_FinalAB Datas As per SSR 07-08 25-9-07xx 2 4 8 8" xfId="53790" xr:uid="{00000000-0005-0000-0000-00002FD20000}"/>
    <cellStyle name="v_FinalAB Datas As per SSR 07-08 25-9-07xx 2 4 9" xfId="53791" xr:uid="{00000000-0005-0000-0000-000030D20000}"/>
    <cellStyle name="v_FinalAB Datas As per SSR 07-08 25-9-07xx 2 4 9 2" xfId="53792" xr:uid="{00000000-0005-0000-0000-000031D20000}"/>
    <cellStyle name="v_FinalAB Datas As per SSR 07-08 25-9-07xx 2 4 9 2 2" xfId="53793" xr:uid="{00000000-0005-0000-0000-000032D20000}"/>
    <cellStyle name="v_FinalAB Datas As per SSR 07-08 25-9-07xx 2 4 9 2 3" xfId="53794" xr:uid="{00000000-0005-0000-0000-000033D20000}"/>
    <cellStyle name="v_FinalAB Datas As per SSR 07-08 25-9-07xx 2 4 9 2 4" xfId="53795" xr:uid="{00000000-0005-0000-0000-000034D20000}"/>
    <cellStyle name="v_FinalAB Datas As per SSR 07-08 25-9-07xx 2 4 9 2 5" xfId="53796" xr:uid="{00000000-0005-0000-0000-000035D20000}"/>
    <cellStyle name="v_FinalAB Datas As per SSR 07-08 25-9-07xx 2 4 9 2 6" xfId="53797" xr:uid="{00000000-0005-0000-0000-000036D20000}"/>
    <cellStyle name="v_FinalAB Datas As per SSR 07-08 25-9-07xx 2 4 9 3" xfId="53798" xr:uid="{00000000-0005-0000-0000-000037D20000}"/>
    <cellStyle name="v_FinalAB Datas As per SSR 07-08 25-9-07xx 2 4 9 3 2" xfId="53799" xr:uid="{00000000-0005-0000-0000-000038D20000}"/>
    <cellStyle name="v_FinalAB Datas As per SSR 07-08 25-9-07xx 2 4 9 3 3" xfId="53800" xr:uid="{00000000-0005-0000-0000-000039D20000}"/>
    <cellStyle name="v_FinalAB Datas As per SSR 07-08 25-9-07xx 2 4 9 3 4" xfId="53801" xr:uid="{00000000-0005-0000-0000-00003AD20000}"/>
    <cellStyle name="v_FinalAB Datas As per SSR 07-08 25-9-07xx 2 4 9 3 5" xfId="53802" xr:uid="{00000000-0005-0000-0000-00003BD20000}"/>
    <cellStyle name="v_FinalAB Datas As per SSR 07-08 25-9-07xx 2 4 9 3 6" xfId="53803" xr:uid="{00000000-0005-0000-0000-00003CD20000}"/>
    <cellStyle name="v_FinalAB Datas As per SSR 07-08 25-9-07xx 2 4 9 4" xfId="53804" xr:uid="{00000000-0005-0000-0000-00003DD20000}"/>
    <cellStyle name="v_FinalAB Datas As per SSR 07-08 25-9-07xx 2 4 9 4 2" xfId="53805" xr:uid="{00000000-0005-0000-0000-00003ED20000}"/>
    <cellStyle name="v_FinalAB Datas As per SSR 07-08 25-9-07xx 2 4 9 5" xfId="53806" xr:uid="{00000000-0005-0000-0000-00003FD20000}"/>
    <cellStyle name="v_FinalAB Datas As per SSR 07-08 25-9-07xx 2 4 9 6" xfId="53807" xr:uid="{00000000-0005-0000-0000-000040D20000}"/>
    <cellStyle name="v_FinalAB Datas As per SSR 07-08 25-9-07xx 2 4 9 7" xfId="53808" xr:uid="{00000000-0005-0000-0000-000041D20000}"/>
    <cellStyle name="v_FinalAB Datas As per SSR 07-08 25-9-07xx 2 4 9 8" xfId="53809" xr:uid="{00000000-0005-0000-0000-000042D20000}"/>
    <cellStyle name="v_FinalAB Datas As per SSR 07-08 25-9-07xx 2 5" xfId="53810" xr:uid="{00000000-0005-0000-0000-000043D20000}"/>
    <cellStyle name="v_FinalAB Datas As per SSR 07-08 25-9-07xx 2 5 10" xfId="53811" xr:uid="{00000000-0005-0000-0000-000044D20000}"/>
    <cellStyle name="v_FinalAB Datas As per SSR 07-08 25-9-07xx 2 5 11" xfId="53812" xr:uid="{00000000-0005-0000-0000-000045D20000}"/>
    <cellStyle name="v_FinalAB Datas As per SSR 07-08 25-9-07xx 2 5 12" xfId="53813" xr:uid="{00000000-0005-0000-0000-000046D20000}"/>
    <cellStyle name="v_FinalAB Datas As per SSR 07-08 25-9-07xx 2 5 13" xfId="53814" xr:uid="{00000000-0005-0000-0000-000047D20000}"/>
    <cellStyle name="v_FinalAB Datas As per SSR 07-08 25-9-07xx 2 5 14" xfId="53815" xr:uid="{00000000-0005-0000-0000-000048D20000}"/>
    <cellStyle name="v_FinalAB Datas As per SSR 07-08 25-9-07xx 2 5 2" xfId="53816" xr:uid="{00000000-0005-0000-0000-000049D20000}"/>
    <cellStyle name="v_FinalAB Datas As per SSR 07-08 25-9-07xx 2 5 2 10" xfId="53817" xr:uid="{00000000-0005-0000-0000-00004AD20000}"/>
    <cellStyle name="v_FinalAB Datas As per SSR 07-08 25-9-07xx 2 5 2 2" xfId="53818" xr:uid="{00000000-0005-0000-0000-00004BD20000}"/>
    <cellStyle name="v_FinalAB Datas As per SSR 07-08 25-9-07xx 2 5 2 2 2" xfId="53819" xr:uid="{00000000-0005-0000-0000-00004CD20000}"/>
    <cellStyle name="v_FinalAB Datas As per SSR 07-08 25-9-07xx 2 5 2 2 2 2" xfId="53820" xr:uid="{00000000-0005-0000-0000-00004DD20000}"/>
    <cellStyle name="v_FinalAB Datas As per SSR 07-08 25-9-07xx 2 5 2 2 2 2 2" xfId="53821" xr:uid="{00000000-0005-0000-0000-00004ED20000}"/>
    <cellStyle name="v_FinalAB Datas As per SSR 07-08 25-9-07xx 2 5 2 2 2 2 3" xfId="53822" xr:uid="{00000000-0005-0000-0000-00004FD20000}"/>
    <cellStyle name="v_FinalAB Datas As per SSR 07-08 25-9-07xx 2 5 2 2 2 2 4" xfId="53823" xr:uid="{00000000-0005-0000-0000-000050D20000}"/>
    <cellStyle name="v_FinalAB Datas As per SSR 07-08 25-9-07xx 2 5 2 2 2 2 5" xfId="53824" xr:uid="{00000000-0005-0000-0000-000051D20000}"/>
    <cellStyle name="v_FinalAB Datas As per SSR 07-08 25-9-07xx 2 5 2 2 2 3" xfId="53825" xr:uid="{00000000-0005-0000-0000-000052D20000}"/>
    <cellStyle name="v_FinalAB Datas As per SSR 07-08 25-9-07xx 2 5 2 2 2 4" xfId="53826" xr:uid="{00000000-0005-0000-0000-000053D20000}"/>
    <cellStyle name="v_FinalAB Datas As per SSR 07-08 25-9-07xx 2 5 2 2 2 5" xfId="53827" xr:uid="{00000000-0005-0000-0000-000054D20000}"/>
    <cellStyle name="v_FinalAB Datas As per SSR 07-08 25-9-07xx 2 5 2 2 2 6" xfId="53828" xr:uid="{00000000-0005-0000-0000-000055D20000}"/>
    <cellStyle name="v_FinalAB Datas As per SSR 07-08 25-9-07xx 2 5 2 2 3" xfId="53829" xr:uid="{00000000-0005-0000-0000-000056D20000}"/>
    <cellStyle name="v_FinalAB Datas As per SSR 07-08 25-9-07xx 2 5 2 2 3 2" xfId="53830" xr:uid="{00000000-0005-0000-0000-000057D20000}"/>
    <cellStyle name="v_FinalAB Datas As per SSR 07-08 25-9-07xx 2 5 2 2 3 3" xfId="53831" xr:uid="{00000000-0005-0000-0000-000058D20000}"/>
    <cellStyle name="v_FinalAB Datas As per SSR 07-08 25-9-07xx 2 5 2 2 3 4" xfId="53832" xr:uid="{00000000-0005-0000-0000-000059D20000}"/>
    <cellStyle name="v_FinalAB Datas As per SSR 07-08 25-9-07xx 2 5 2 2 3 5" xfId="53833" xr:uid="{00000000-0005-0000-0000-00005AD20000}"/>
    <cellStyle name="v_FinalAB Datas As per SSR 07-08 25-9-07xx 2 5 2 2 4" xfId="53834" xr:uid="{00000000-0005-0000-0000-00005BD20000}"/>
    <cellStyle name="v_FinalAB Datas As per SSR 07-08 25-9-07xx 2 5 2 2 4 2" xfId="53835" xr:uid="{00000000-0005-0000-0000-00005CD20000}"/>
    <cellStyle name="v_FinalAB Datas As per SSR 07-08 25-9-07xx 2 5 2 2 5" xfId="53836" xr:uid="{00000000-0005-0000-0000-00005DD20000}"/>
    <cellStyle name="v_FinalAB Datas As per SSR 07-08 25-9-07xx 2 5 2 2 5 2" xfId="53837" xr:uid="{00000000-0005-0000-0000-00005ED20000}"/>
    <cellStyle name="v_FinalAB Datas As per SSR 07-08 25-9-07xx 2 5 2 2 6" xfId="53838" xr:uid="{00000000-0005-0000-0000-00005FD20000}"/>
    <cellStyle name="v_FinalAB Datas As per SSR 07-08 25-9-07xx 2 5 2 2 7" xfId="53839" xr:uid="{00000000-0005-0000-0000-000060D20000}"/>
    <cellStyle name="v_FinalAB Datas As per SSR 07-08 25-9-07xx 2 5 2 2 8" xfId="53840" xr:uid="{00000000-0005-0000-0000-000061D20000}"/>
    <cellStyle name="v_FinalAB Datas As per SSR 07-08 25-9-07xx 2 5 2 3" xfId="53841" xr:uid="{00000000-0005-0000-0000-000062D20000}"/>
    <cellStyle name="v_FinalAB Datas As per SSR 07-08 25-9-07xx 2 5 2 3 2" xfId="53842" xr:uid="{00000000-0005-0000-0000-000063D20000}"/>
    <cellStyle name="v_FinalAB Datas As per SSR 07-08 25-9-07xx 2 5 2 3 2 2" xfId="53843" xr:uid="{00000000-0005-0000-0000-000064D20000}"/>
    <cellStyle name="v_FinalAB Datas As per SSR 07-08 25-9-07xx 2 5 2 3 2 2 2" xfId="53844" xr:uid="{00000000-0005-0000-0000-000065D20000}"/>
    <cellStyle name="v_FinalAB Datas As per SSR 07-08 25-9-07xx 2 5 2 3 2 3" xfId="53845" xr:uid="{00000000-0005-0000-0000-000066D20000}"/>
    <cellStyle name="v_FinalAB Datas As per SSR 07-08 25-9-07xx 2 5 2 3 3" xfId="53846" xr:uid="{00000000-0005-0000-0000-000067D20000}"/>
    <cellStyle name="v_FinalAB Datas As per SSR 07-08 25-9-07xx 2 5 2 3 3 2" xfId="53847" xr:uid="{00000000-0005-0000-0000-000068D20000}"/>
    <cellStyle name="v_FinalAB Datas As per SSR 07-08 25-9-07xx 2 5 2 3 4" xfId="53848" xr:uid="{00000000-0005-0000-0000-000069D20000}"/>
    <cellStyle name="v_FinalAB Datas As per SSR 07-08 25-9-07xx 2 5 2 3 4 2" xfId="53849" xr:uid="{00000000-0005-0000-0000-00006AD20000}"/>
    <cellStyle name="v_FinalAB Datas As per SSR 07-08 25-9-07xx 2 5 2 3 5" xfId="53850" xr:uid="{00000000-0005-0000-0000-00006BD20000}"/>
    <cellStyle name="v_FinalAB Datas As per SSR 07-08 25-9-07xx 2 5 2 3 5 2" xfId="53851" xr:uid="{00000000-0005-0000-0000-00006CD20000}"/>
    <cellStyle name="v_FinalAB Datas As per SSR 07-08 25-9-07xx 2 5 2 3 6" xfId="53852" xr:uid="{00000000-0005-0000-0000-00006DD20000}"/>
    <cellStyle name="v_FinalAB Datas As per SSR 07-08 25-9-07xx 2 5 2 4" xfId="53853" xr:uid="{00000000-0005-0000-0000-00006ED20000}"/>
    <cellStyle name="v_FinalAB Datas As per SSR 07-08 25-9-07xx 2 5 2 4 2" xfId="53854" xr:uid="{00000000-0005-0000-0000-00006FD20000}"/>
    <cellStyle name="v_FinalAB Datas As per SSR 07-08 25-9-07xx 2 5 2 4 2 2" xfId="53855" xr:uid="{00000000-0005-0000-0000-000070D20000}"/>
    <cellStyle name="v_FinalAB Datas As per SSR 07-08 25-9-07xx 2 5 2 4 3" xfId="53856" xr:uid="{00000000-0005-0000-0000-000071D20000}"/>
    <cellStyle name="v_FinalAB Datas As per SSR 07-08 25-9-07xx 2 5 2 4 3 2" xfId="53857" xr:uid="{00000000-0005-0000-0000-000072D20000}"/>
    <cellStyle name="v_FinalAB Datas As per SSR 07-08 25-9-07xx 2 5 2 4 3 3" xfId="53858" xr:uid="{00000000-0005-0000-0000-000073D20000}"/>
    <cellStyle name="v_FinalAB Datas As per SSR 07-08 25-9-07xx 2 5 2 4 3 4" xfId="53859" xr:uid="{00000000-0005-0000-0000-000074D20000}"/>
    <cellStyle name="v_FinalAB Datas As per SSR 07-08 25-9-07xx 2 5 2 4 4" xfId="53860" xr:uid="{00000000-0005-0000-0000-000075D20000}"/>
    <cellStyle name="v_FinalAB Datas As per SSR 07-08 25-9-07xx 2 5 2 4 5" xfId="53861" xr:uid="{00000000-0005-0000-0000-000076D20000}"/>
    <cellStyle name="v_FinalAB Datas As per SSR 07-08 25-9-07xx 2 5 2 5" xfId="53862" xr:uid="{00000000-0005-0000-0000-000077D20000}"/>
    <cellStyle name="v_FinalAB Datas As per SSR 07-08 25-9-07xx 2 5 2 5 2" xfId="53863" xr:uid="{00000000-0005-0000-0000-000078D20000}"/>
    <cellStyle name="v_FinalAB Datas As per SSR 07-08 25-9-07xx 2 5 2 6" xfId="53864" xr:uid="{00000000-0005-0000-0000-000079D20000}"/>
    <cellStyle name="v_FinalAB Datas As per SSR 07-08 25-9-07xx 2 5 2 7" xfId="53865" xr:uid="{00000000-0005-0000-0000-00007AD20000}"/>
    <cellStyle name="v_FinalAB Datas As per SSR 07-08 25-9-07xx 2 5 2 8" xfId="53866" xr:uid="{00000000-0005-0000-0000-00007BD20000}"/>
    <cellStyle name="v_FinalAB Datas As per SSR 07-08 25-9-07xx 2 5 2 9" xfId="53867" xr:uid="{00000000-0005-0000-0000-00007CD20000}"/>
    <cellStyle name="v_FinalAB Datas As per SSR 07-08 25-9-07xx 2 5 3" xfId="53868" xr:uid="{00000000-0005-0000-0000-00007DD20000}"/>
    <cellStyle name="v_FinalAB Datas As per SSR 07-08 25-9-07xx 2 5 3 10" xfId="53869" xr:uid="{00000000-0005-0000-0000-00007ED20000}"/>
    <cellStyle name="v_FinalAB Datas As per SSR 07-08 25-9-07xx 2 5 3 2" xfId="53870" xr:uid="{00000000-0005-0000-0000-00007FD20000}"/>
    <cellStyle name="v_FinalAB Datas As per SSR 07-08 25-9-07xx 2 5 3 2 2" xfId="53871" xr:uid="{00000000-0005-0000-0000-000080D20000}"/>
    <cellStyle name="v_FinalAB Datas As per SSR 07-08 25-9-07xx 2 5 3 2 2 2" xfId="53872" xr:uid="{00000000-0005-0000-0000-000081D20000}"/>
    <cellStyle name="v_FinalAB Datas As per SSR 07-08 25-9-07xx 2 5 3 2 2 3" xfId="53873" xr:uid="{00000000-0005-0000-0000-000082D20000}"/>
    <cellStyle name="v_FinalAB Datas As per SSR 07-08 25-9-07xx 2 5 3 2 2 4" xfId="53874" xr:uid="{00000000-0005-0000-0000-000083D20000}"/>
    <cellStyle name="v_FinalAB Datas As per SSR 07-08 25-9-07xx 2 5 3 2 2 5" xfId="53875" xr:uid="{00000000-0005-0000-0000-000084D20000}"/>
    <cellStyle name="v_FinalAB Datas As per SSR 07-08 25-9-07xx 2 5 3 2 3" xfId="53876" xr:uid="{00000000-0005-0000-0000-000085D20000}"/>
    <cellStyle name="v_FinalAB Datas As per SSR 07-08 25-9-07xx 2 5 3 2 3 2" xfId="53877" xr:uid="{00000000-0005-0000-0000-000086D20000}"/>
    <cellStyle name="v_FinalAB Datas As per SSR 07-08 25-9-07xx 2 5 3 2 3 3" xfId="53878" xr:uid="{00000000-0005-0000-0000-000087D20000}"/>
    <cellStyle name="v_FinalAB Datas As per SSR 07-08 25-9-07xx 2 5 3 2 3 4" xfId="53879" xr:uid="{00000000-0005-0000-0000-000088D20000}"/>
    <cellStyle name="v_FinalAB Datas As per SSR 07-08 25-9-07xx 2 5 3 2 3 5" xfId="53880" xr:uid="{00000000-0005-0000-0000-000089D20000}"/>
    <cellStyle name="v_FinalAB Datas As per SSR 07-08 25-9-07xx 2 5 3 2 4" xfId="53881" xr:uid="{00000000-0005-0000-0000-00008AD20000}"/>
    <cellStyle name="v_FinalAB Datas As per SSR 07-08 25-9-07xx 2 5 3 2 4 2" xfId="53882" xr:uid="{00000000-0005-0000-0000-00008BD20000}"/>
    <cellStyle name="v_FinalAB Datas As per SSR 07-08 25-9-07xx 2 5 3 2 5" xfId="53883" xr:uid="{00000000-0005-0000-0000-00008CD20000}"/>
    <cellStyle name="v_FinalAB Datas As per SSR 07-08 25-9-07xx 2 5 3 2 5 2" xfId="53884" xr:uid="{00000000-0005-0000-0000-00008DD20000}"/>
    <cellStyle name="v_FinalAB Datas As per SSR 07-08 25-9-07xx 2 5 3 2 5 3" xfId="53885" xr:uid="{00000000-0005-0000-0000-00008ED20000}"/>
    <cellStyle name="v_FinalAB Datas As per SSR 07-08 25-9-07xx 2 5 3 2 5 4" xfId="53886" xr:uid="{00000000-0005-0000-0000-00008FD20000}"/>
    <cellStyle name="v_FinalAB Datas As per SSR 07-08 25-9-07xx 2 5 3 2 6" xfId="53887" xr:uid="{00000000-0005-0000-0000-000090D20000}"/>
    <cellStyle name="v_FinalAB Datas As per SSR 07-08 25-9-07xx 2 5 3 2 7" xfId="53888" xr:uid="{00000000-0005-0000-0000-000091D20000}"/>
    <cellStyle name="v_FinalAB Datas As per SSR 07-08 25-9-07xx 2 5 3 3" xfId="53889" xr:uid="{00000000-0005-0000-0000-000092D20000}"/>
    <cellStyle name="v_FinalAB Datas As per SSR 07-08 25-9-07xx 2 5 3 3 2" xfId="53890" xr:uid="{00000000-0005-0000-0000-000093D20000}"/>
    <cellStyle name="v_FinalAB Datas As per SSR 07-08 25-9-07xx 2 5 3 3 2 2" xfId="53891" xr:uid="{00000000-0005-0000-0000-000094D20000}"/>
    <cellStyle name="v_FinalAB Datas As per SSR 07-08 25-9-07xx 2 5 3 3 3" xfId="53892" xr:uid="{00000000-0005-0000-0000-000095D20000}"/>
    <cellStyle name="v_FinalAB Datas As per SSR 07-08 25-9-07xx 2 5 3 3 3 2" xfId="53893" xr:uid="{00000000-0005-0000-0000-000096D20000}"/>
    <cellStyle name="v_FinalAB Datas As per SSR 07-08 25-9-07xx 2 5 3 3 3 3" xfId="53894" xr:uid="{00000000-0005-0000-0000-000097D20000}"/>
    <cellStyle name="v_FinalAB Datas As per SSR 07-08 25-9-07xx 2 5 3 3 3 4" xfId="53895" xr:uid="{00000000-0005-0000-0000-000098D20000}"/>
    <cellStyle name="v_FinalAB Datas As per SSR 07-08 25-9-07xx 2 5 3 3 4" xfId="53896" xr:uid="{00000000-0005-0000-0000-000099D20000}"/>
    <cellStyle name="v_FinalAB Datas As per SSR 07-08 25-9-07xx 2 5 3 3 5" xfId="53897" xr:uid="{00000000-0005-0000-0000-00009AD20000}"/>
    <cellStyle name="v_FinalAB Datas As per SSR 07-08 25-9-07xx 2 5 3 4" xfId="53898" xr:uid="{00000000-0005-0000-0000-00009BD20000}"/>
    <cellStyle name="v_FinalAB Datas As per SSR 07-08 25-9-07xx 2 5 3 4 2" xfId="53899" xr:uid="{00000000-0005-0000-0000-00009CD20000}"/>
    <cellStyle name="v_FinalAB Datas As per SSR 07-08 25-9-07xx 2 5 3 4 3" xfId="53900" xr:uid="{00000000-0005-0000-0000-00009DD20000}"/>
    <cellStyle name="v_FinalAB Datas As per SSR 07-08 25-9-07xx 2 5 3 4 4" xfId="53901" xr:uid="{00000000-0005-0000-0000-00009ED20000}"/>
    <cellStyle name="v_FinalAB Datas As per SSR 07-08 25-9-07xx 2 5 3 4 5" xfId="53902" xr:uid="{00000000-0005-0000-0000-00009FD20000}"/>
    <cellStyle name="v_FinalAB Datas As per SSR 07-08 25-9-07xx 2 5 3 5" xfId="53903" xr:uid="{00000000-0005-0000-0000-0000A0D20000}"/>
    <cellStyle name="v_FinalAB Datas As per SSR 07-08 25-9-07xx 2 5 3 5 2" xfId="53904" xr:uid="{00000000-0005-0000-0000-0000A1D20000}"/>
    <cellStyle name="v_FinalAB Datas As per SSR 07-08 25-9-07xx 2 5 3 6" xfId="53905" xr:uid="{00000000-0005-0000-0000-0000A2D20000}"/>
    <cellStyle name="v_FinalAB Datas As per SSR 07-08 25-9-07xx 2 5 3 6 2" xfId="53906" xr:uid="{00000000-0005-0000-0000-0000A3D20000}"/>
    <cellStyle name="v_FinalAB Datas As per SSR 07-08 25-9-07xx 2 5 3 7" xfId="53907" xr:uid="{00000000-0005-0000-0000-0000A4D20000}"/>
    <cellStyle name="v_FinalAB Datas As per SSR 07-08 25-9-07xx 2 5 3 7 2" xfId="53908" xr:uid="{00000000-0005-0000-0000-0000A5D20000}"/>
    <cellStyle name="v_FinalAB Datas As per SSR 07-08 25-9-07xx 2 5 3 7 3" xfId="53909" xr:uid="{00000000-0005-0000-0000-0000A6D20000}"/>
    <cellStyle name="v_FinalAB Datas As per SSR 07-08 25-9-07xx 2 5 3 7 4" xfId="53910" xr:uid="{00000000-0005-0000-0000-0000A7D20000}"/>
    <cellStyle name="v_FinalAB Datas As per SSR 07-08 25-9-07xx 2 5 3 8" xfId="53911" xr:uid="{00000000-0005-0000-0000-0000A8D20000}"/>
    <cellStyle name="v_FinalAB Datas As per SSR 07-08 25-9-07xx 2 5 3 8 2" xfId="53912" xr:uid="{00000000-0005-0000-0000-0000A9D20000}"/>
    <cellStyle name="v_FinalAB Datas As per SSR 07-08 25-9-07xx 2 5 3 9" xfId="53913" xr:uid="{00000000-0005-0000-0000-0000AAD20000}"/>
    <cellStyle name="v_FinalAB Datas As per SSR 07-08 25-9-07xx 2 5 4" xfId="53914" xr:uid="{00000000-0005-0000-0000-0000ABD20000}"/>
    <cellStyle name="v_FinalAB Datas As per SSR 07-08 25-9-07xx 2 5 4 2" xfId="53915" xr:uid="{00000000-0005-0000-0000-0000ACD20000}"/>
    <cellStyle name="v_FinalAB Datas As per SSR 07-08 25-9-07xx 2 5 4 2 2" xfId="53916" xr:uid="{00000000-0005-0000-0000-0000ADD20000}"/>
    <cellStyle name="v_FinalAB Datas As per SSR 07-08 25-9-07xx 2 5 4 2 2 2" xfId="53917" xr:uid="{00000000-0005-0000-0000-0000AED20000}"/>
    <cellStyle name="v_FinalAB Datas As per SSR 07-08 25-9-07xx 2 5 4 2 2 3" xfId="53918" xr:uid="{00000000-0005-0000-0000-0000AFD20000}"/>
    <cellStyle name="v_FinalAB Datas As per SSR 07-08 25-9-07xx 2 5 4 2 2 4" xfId="53919" xr:uid="{00000000-0005-0000-0000-0000B0D20000}"/>
    <cellStyle name="v_FinalAB Datas As per SSR 07-08 25-9-07xx 2 5 4 2 2 5" xfId="53920" xr:uid="{00000000-0005-0000-0000-0000B1D20000}"/>
    <cellStyle name="v_FinalAB Datas As per SSR 07-08 25-9-07xx 2 5 4 2 3" xfId="53921" xr:uid="{00000000-0005-0000-0000-0000B2D20000}"/>
    <cellStyle name="v_FinalAB Datas As per SSR 07-08 25-9-07xx 2 5 4 2 3 2" xfId="53922" xr:uid="{00000000-0005-0000-0000-0000B3D20000}"/>
    <cellStyle name="v_FinalAB Datas As per SSR 07-08 25-9-07xx 2 5 4 2 4" xfId="53923" xr:uid="{00000000-0005-0000-0000-0000B4D20000}"/>
    <cellStyle name="v_FinalAB Datas As per SSR 07-08 25-9-07xx 2 5 4 2 4 2" xfId="53924" xr:uid="{00000000-0005-0000-0000-0000B5D20000}"/>
    <cellStyle name="v_FinalAB Datas As per SSR 07-08 25-9-07xx 2 5 4 2 4 3" xfId="53925" xr:uid="{00000000-0005-0000-0000-0000B6D20000}"/>
    <cellStyle name="v_FinalAB Datas As per SSR 07-08 25-9-07xx 2 5 4 2 4 4" xfId="53926" xr:uid="{00000000-0005-0000-0000-0000B7D20000}"/>
    <cellStyle name="v_FinalAB Datas As per SSR 07-08 25-9-07xx 2 5 4 2 5" xfId="53927" xr:uid="{00000000-0005-0000-0000-0000B8D20000}"/>
    <cellStyle name="v_FinalAB Datas As per SSR 07-08 25-9-07xx 2 5 4 2 6" xfId="53928" xr:uid="{00000000-0005-0000-0000-0000B9D20000}"/>
    <cellStyle name="v_FinalAB Datas As per SSR 07-08 25-9-07xx 2 5 4 2 7" xfId="53929" xr:uid="{00000000-0005-0000-0000-0000BAD20000}"/>
    <cellStyle name="v_FinalAB Datas As per SSR 07-08 25-9-07xx 2 5 4 3" xfId="53930" xr:uid="{00000000-0005-0000-0000-0000BBD20000}"/>
    <cellStyle name="v_FinalAB Datas As per SSR 07-08 25-9-07xx 2 5 4 3 2" xfId="53931" xr:uid="{00000000-0005-0000-0000-0000BCD20000}"/>
    <cellStyle name="v_FinalAB Datas As per SSR 07-08 25-9-07xx 2 5 4 3 2 2" xfId="53932" xr:uid="{00000000-0005-0000-0000-0000BDD20000}"/>
    <cellStyle name="v_FinalAB Datas As per SSR 07-08 25-9-07xx 2 5 4 3 3" xfId="53933" xr:uid="{00000000-0005-0000-0000-0000BED20000}"/>
    <cellStyle name="v_FinalAB Datas As per SSR 07-08 25-9-07xx 2 5 4 3 3 2" xfId="53934" xr:uid="{00000000-0005-0000-0000-0000BFD20000}"/>
    <cellStyle name="v_FinalAB Datas As per SSR 07-08 25-9-07xx 2 5 4 3 3 3" xfId="53935" xr:uid="{00000000-0005-0000-0000-0000C0D20000}"/>
    <cellStyle name="v_FinalAB Datas As per SSR 07-08 25-9-07xx 2 5 4 3 3 4" xfId="53936" xr:uid="{00000000-0005-0000-0000-0000C1D20000}"/>
    <cellStyle name="v_FinalAB Datas As per SSR 07-08 25-9-07xx 2 5 4 3 4" xfId="53937" xr:uid="{00000000-0005-0000-0000-0000C2D20000}"/>
    <cellStyle name="v_FinalAB Datas As per SSR 07-08 25-9-07xx 2 5 4 3 5" xfId="53938" xr:uid="{00000000-0005-0000-0000-0000C3D20000}"/>
    <cellStyle name="v_FinalAB Datas As per SSR 07-08 25-9-07xx 2 5 4 3 6" xfId="53939" xr:uid="{00000000-0005-0000-0000-0000C4D20000}"/>
    <cellStyle name="v_FinalAB Datas As per SSR 07-08 25-9-07xx 2 5 4 4" xfId="53940" xr:uid="{00000000-0005-0000-0000-0000C5D20000}"/>
    <cellStyle name="v_FinalAB Datas As per SSR 07-08 25-9-07xx 2 5 4 4 2" xfId="53941" xr:uid="{00000000-0005-0000-0000-0000C6D20000}"/>
    <cellStyle name="v_FinalAB Datas As per SSR 07-08 25-9-07xx 2 5 4 4 3" xfId="53942" xr:uid="{00000000-0005-0000-0000-0000C7D20000}"/>
    <cellStyle name="v_FinalAB Datas As per SSR 07-08 25-9-07xx 2 5 4 4 4" xfId="53943" xr:uid="{00000000-0005-0000-0000-0000C8D20000}"/>
    <cellStyle name="v_FinalAB Datas As per SSR 07-08 25-9-07xx 2 5 4 4 5" xfId="53944" xr:uid="{00000000-0005-0000-0000-0000C9D20000}"/>
    <cellStyle name="v_FinalAB Datas As per SSR 07-08 25-9-07xx 2 5 4 5" xfId="53945" xr:uid="{00000000-0005-0000-0000-0000CAD20000}"/>
    <cellStyle name="v_FinalAB Datas As per SSR 07-08 25-9-07xx 2 5 4 5 2" xfId="53946" xr:uid="{00000000-0005-0000-0000-0000CBD20000}"/>
    <cellStyle name="v_FinalAB Datas As per SSR 07-08 25-9-07xx 2 5 4 5 3" xfId="53947" xr:uid="{00000000-0005-0000-0000-0000CCD20000}"/>
    <cellStyle name="v_FinalAB Datas As per SSR 07-08 25-9-07xx 2 5 4 5 4" xfId="53948" xr:uid="{00000000-0005-0000-0000-0000CDD20000}"/>
    <cellStyle name="v_FinalAB Datas As per SSR 07-08 25-9-07xx 2 5 4 6" xfId="53949" xr:uid="{00000000-0005-0000-0000-0000CED20000}"/>
    <cellStyle name="v_FinalAB Datas As per SSR 07-08 25-9-07xx 2 5 4 6 2" xfId="53950" xr:uid="{00000000-0005-0000-0000-0000CFD20000}"/>
    <cellStyle name="v_FinalAB Datas As per SSR 07-08 25-9-07xx 2 5 4 7" xfId="53951" xr:uid="{00000000-0005-0000-0000-0000D0D20000}"/>
    <cellStyle name="v_FinalAB Datas As per SSR 07-08 25-9-07xx 2 5 4 8" xfId="53952" xr:uid="{00000000-0005-0000-0000-0000D1D20000}"/>
    <cellStyle name="v_FinalAB Datas As per SSR 07-08 25-9-07xx 2 5 4 9" xfId="53953" xr:uid="{00000000-0005-0000-0000-0000D2D20000}"/>
    <cellStyle name="v_FinalAB Datas As per SSR 07-08 25-9-07xx 2 5 5" xfId="53954" xr:uid="{00000000-0005-0000-0000-0000D3D20000}"/>
    <cellStyle name="v_FinalAB Datas As per SSR 07-08 25-9-07xx 2 5 5 2" xfId="53955" xr:uid="{00000000-0005-0000-0000-0000D4D20000}"/>
    <cellStyle name="v_FinalAB Datas As per SSR 07-08 25-9-07xx 2 5 5 2 2" xfId="53956" xr:uid="{00000000-0005-0000-0000-0000D5D20000}"/>
    <cellStyle name="v_FinalAB Datas As per SSR 07-08 25-9-07xx 2 5 5 2 2 2" xfId="53957" xr:uid="{00000000-0005-0000-0000-0000D6D20000}"/>
    <cellStyle name="v_FinalAB Datas As per SSR 07-08 25-9-07xx 2 5 5 2 2 3" xfId="53958" xr:uid="{00000000-0005-0000-0000-0000D7D20000}"/>
    <cellStyle name="v_FinalAB Datas As per SSR 07-08 25-9-07xx 2 5 5 2 2 4" xfId="53959" xr:uid="{00000000-0005-0000-0000-0000D8D20000}"/>
    <cellStyle name="v_FinalAB Datas As per SSR 07-08 25-9-07xx 2 5 5 2 3" xfId="53960" xr:uid="{00000000-0005-0000-0000-0000D9D20000}"/>
    <cellStyle name="v_FinalAB Datas As per SSR 07-08 25-9-07xx 2 5 5 2 4" xfId="53961" xr:uid="{00000000-0005-0000-0000-0000DAD20000}"/>
    <cellStyle name="v_FinalAB Datas As per SSR 07-08 25-9-07xx 2 5 5 2 5" xfId="53962" xr:uid="{00000000-0005-0000-0000-0000DBD20000}"/>
    <cellStyle name="v_FinalAB Datas As per SSR 07-08 25-9-07xx 2 5 5 2 6" xfId="53963" xr:uid="{00000000-0005-0000-0000-0000DCD20000}"/>
    <cellStyle name="v_FinalAB Datas As per SSR 07-08 25-9-07xx 2 5 5 3" xfId="53964" xr:uid="{00000000-0005-0000-0000-0000DDD20000}"/>
    <cellStyle name="v_FinalAB Datas As per SSR 07-08 25-9-07xx 2 5 5 3 2" xfId="53965" xr:uid="{00000000-0005-0000-0000-0000DED20000}"/>
    <cellStyle name="v_FinalAB Datas As per SSR 07-08 25-9-07xx 2 5 5 3 2 2" xfId="53966" xr:uid="{00000000-0005-0000-0000-0000DFD20000}"/>
    <cellStyle name="v_FinalAB Datas As per SSR 07-08 25-9-07xx 2 5 5 3 2 3" xfId="53967" xr:uid="{00000000-0005-0000-0000-0000E0D20000}"/>
    <cellStyle name="v_FinalAB Datas As per SSR 07-08 25-9-07xx 2 5 5 3 2 4" xfId="53968" xr:uid="{00000000-0005-0000-0000-0000E1D20000}"/>
    <cellStyle name="v_FinalAB Datas As per SSR 07-08 25-9-07xx 2 5 5 3 3" xfId="53969" xr:uid="{00000000-0005-0000-0000-0000E2D20000}"/>
    <cellStyle name="v_FinalAB Datas As per SSR 07-08 25-9-07xx 2 5 5 3 4" xfId="53970" xr:uid="{00000000-0005-0000-0000-0000E3D20000}"/>
    <cellStyle name="v_FinalAB Datas As per SSR 07-08 25-9-07xx 2 5 5 3 5" xfId="53971" xr:uid="{00000000-0005-0000-0000-0000E4D20000}"/>
    <cellStyle name="v_FinalAB Datas As per SSR 07-08 25-9-07xx 2 5 5 3 6" xfId="53972" xr:uid="{00000000-0005-0000-0000-0000E5D20000}"/>
    <cellStyle name="v_FinalAB Datas As per SSR 07-08 25-9-07xx 2 5 5 4" xfId="53973" xr:uid="{00000000-0005-0000-0000-0000E6D20000}"/>
    <cellStyle name="v_FinalAB Datas As per SSR 07-08 25-9-07xx 2 5 5 4 2" xfId="53974" xr:uid="{00000000-0005-0000-0000-0000E7D20000}"/>
    <cellStyle name="v_FinalAB Datas As per SSR 07-08 25-9-07xx 2 5 5 4 3" xfId="53975" xr:uid="{00000000-0005-0000-0000-0000E8D20000}"/>
    <cellStyle name="v_FinalAB Datas As per SSR 07-08 25-9-07xx 2 5 5 4 4" xfId="53976" xr:uid="{00000000-0005-0000-0000-0000E9D20000}"/>
    <cellStyle name="v_FinalAB Datas As per SSR 07-08 25-9-07xx 2 5 5 4 5" xfId="53977" xr:uid="{00000000-0005-0000-0000-0000EAD20000}"/>
    <cellStyle name="v_FinalAB Datas As per SSR 07-08 25-9-07xx 2 5 5 5" xfId="53978" xr:uid="{00000000-0005-0000-0000-0000EBD20000}"/>
    <cellStyle name="v_FinalAB Datas As per SSR 07-08 25-9-07xx 2 5 5 5 2" xfId="53979" xr:uid="{00000000-0005-0000-0000-0000ECD20000}"/>
    <cellStyle name="v_FinalAB Datas As per SSR 07-08 25-9-07xx 2 5 5 5 3" xfId="53980" xr:uid="{00000000-0005-0000-0000-0000EDD20000}"/>
    <cellStyle name="v_FinalAB Datas As per SSR 07-08 25-9-07xx 2 5 5 5 4" xfId="53981" xr:uid="{00000000-0005-0000-0000-0000EED20000}"/>
    <cellStyle name="v_FinalAB Datas As per SSR 07-08 25-9-07xx 2 5 5 6" xfId="53982" xr:uid="{00000000-0005-0000-0000-0000EFD20000}"/>
    <cellStyle name="v_FinalAB Datas As per SSR 07-08 25-9-07xx 2 5 5 7" xfId="53983" xr:uid="{00000000-0005-0000-0000-0000F0D20000}"/>
    <cellStyle name="v_FinalAB Datas As per SSR 07-08 25-9-07xx 2 5 5 8" xfId="53984" xr:uid="{00000000-0005-0000-0000-0000F1D20000}"/>
    <cellStyle name="v_FinalAB Datas As per SSR 07-08 25-9-07xx 2 5 5 9" xfId="53985" xr:uid="{00000000-0005-0000-0000-0000F2D20000}"/>
    <cellStyle name="v_FinalAB Datas As per SSR 07-08 25-9-07xx 2 5 6" xfId="53986" xr:uid="{00000000-0005-0000-0000-0000F3D20000}"/>
    <cellStyle name="v_FinalAB Datas As per SSR 07-08 25-9-07xx 2 5 6 2" xfId="53987" xr:uid="{00000000-0005-0000-0000-0000F4D20000}"/>
    <cellStyle name="v_FinalAB Datas As per SSR 07-08 25-9-07xx 2 5 6 2 2" xfId="53988" xr:uid="{00000000-0005-0000-0000-0000F5D20000}"/>
    <cellStyle name="v_FinalAB Datas As per SSR 07-08 25-9-07xx 2 5 6 2 2 2" xfId="53989" xr:uid="{00000000-0005-0000-0000-0000F6D20000}"/>
    <cellStyle name="v_FinalAB Datas As per SSR 07-08 25-9-07xx 2 5 6 2 2 3" xfId="53990" xr:uid="{00000000-0005-0000-0000-0000F7D20000}"/>
    <cellStyle name="v_FinalAB Datas As per SSR 07-08 25-9-07xx 2 5 6 2 2 4" xfId="53991" xr:uid="{00000000-0005-0000-0000-0000F8D20000}"/>
    <cellStyle name="v_FinalAB Datas As per SSR 07-08 25-9-07xx 2 5 6 2 3" xfId="53992" xr:uid="{00000000-0005-0000-0000-0000F9D20000}"/>
    <cellStyle name="v_FinalAB Datas As per SSR 07-08 25-9-07xx 2 5 6 2 4" xfId="53993" xr:uid="{00000000-0005-0000-0000-0000FAD20000}"/>
    <cellStyle name="v_FinalAB Datas As per SSR 07-08 25-9-07xx 2 5 6 2 5" xfId="53994" xr:uid="{00000000-0005-0000-0000-0000FBD20000}"/>
    <cellStyle name="v_FinalAB Datas As per SSR 07-08 25-9-07xx 2 5 6 2 6" xfId="53995" xr:uid="{00000000-0005-0000-0000-0000FCD20000}"/>
    <cellStyle name="v_FinalAB Datas As per SSR 07-08 25-9-07xx 2 5 6 3" xfId="53996" xr:uid="{00000000-0005-0000-0000-0000FDD20000}"/>
    <cellStyle name="v_FinalAB Datas As per SSR 07-08 25-9-07xx 2 5 6 3 2" xfId="53997" xr:uid="{00000000-0005-0000-0000-0000FED20000}"/>
    <cellStyle name="v_FinalAB Datas As per SSR 07-08 25-9-07xx 2 5 6 3 2 2" xfId="53998" xr:uid="{00000000-0005-0000-0000-0000FFD20000}"/>
    <cellStyle name="v_FinalAB Datas As per SSR 07-08 25-9-07xx 2 5 6 3 2 3" xfId="53999" xr:uid="{00000000-0005-0000-0000-000000D30000}"/>
    <cellStyle name="v_FinalAB Datas As per SSR 07-08 25-9-07xx 2 5 6 3 2 4" xfId="54000" xr:uid="{00000000-0005-0000-0000-000001D30000}"/>
    <cellStyle name="v_FinalAB Datas As per SSR 07-08 25-9-07xx 2 5 6 3 3" xfId="54001" xr:uid="{00000000-0005-0000-0000-000002D30000}"/>
    <cellStyle name="v_FinalAB Datas As per SSR 07-08 25-9-07xx 2 5 6 3 4" xfId="54002" xr:uid="{00000000-0005-0000-0000-000003D30000}"/>
    <cellStyle name="v_FinalAB Datas As per SSR 07-08 25-9-07xx 2 5 6 3 5" xfId="54003" xr:uid="{00000000-0005-0000-0000-000004D30000}"/>
    <cellStyle name="v_FinalAB Datas As per SSR 07-08 25-9-07xx 2 5 6 3 6" xfId="54004" xr:uid="{00000000-0005-0000-0000-000005D30000}"/>
    <cellStyle name="v_FinalAB Datas As per SSR 07-08 25-9-07xx 2 5 6 4" xfId="54005" xr:uid="{00000000-0005-0000-0000-000006D30000}"/>
    <cellStyle name="v_FinalAB Datas As per SSR 07-08 25-9-07xx 2 5 6 4 2" xfId="54006" xr:uid="{00000000-0005-0000-0000-000007D30000}"/>
    <cellStyle name="v_FinalAB Datas As per SSR 07-08 25-9-07xx 2 5 6 4 3" xfId="54007" xr:uid="{00000000-0005-0000-0000-000008D30000}"/>
    <cellStyle name="v_FinalAB Datas As per SSR 07-08 25-9-07xx 2 5 6 4 4" xfId="54008" xr:uid="{00000000-0005-0000-0000-000009D30000}"/>
    <cellStyle name="v_FinalAB Datas As per SSR 07-08 25-9-07xx 2 5 6 5" xfId="54009" xr:uid="{00000000-0005-0000-0000-00000AD30000}"/>
    <cellStyle name="v_FinalAB Datas As per SSR 07-08 25-9-07xx 2 5 6 6" xfId="54010" xr:uid="{00000000-0005-0000-0000-00000BD30000}"/>
    <cellStyle name="v_FinalAB Datas As per SSR 07-08 25-9-07xx 2 5 6 7" xfId="54011" xr:uid="{00000000-0005-0000-0000-00000CD30000}"/>
    <cellStyle name="v_FinalAB Datas As per SSR 07-08 25-9-07xx 2 5 6 8" xfId="54012" xr:uid="{00000000-0005-0000-0000-00000DD30000}"/>
    <cellStyle name="v_FinalAB Datas As per SSR 07-08 25-9-07xx 2 5 7" xfId="54013" xr:uid="{00000000-0005-0000-0000-00000ED30000}"/>
    <cellStyle name="v_FinalAB Datas As per SSR 07-08 25-9-07xx 2 5 7 2" xfId="54014" xr:uid="{00000000-0005-0000-0000-00000FD30000}"/>
    <cellStyle name="v_FinalAB Datas As per SSR 07-08 25-9-07xx 2 5 7 2 2" xfId="54015" xr:uid="{00000000-0005-0000-0000-000010D30000}"/>
    <cellStyle name="v_FinalAB Datas As per SSR 07-08 25-9-07xx 2 5 7 2 2 2" xfId="54016" xr:uid="{00000000-0005-0000-0000-000011D30000}"/>
    <cellStyle name="v_FinalAB Datas As per SSR 07-08 25-9-07xx 2 5 7 2 2 3" xfId="54017" xr:uid="{00000000-0005-0000-0000-000012D30000}"/>
    <cellStyle name="v_FinalAB Datas As per SSR 07-08 25-9-07xx 2 5 7 2 2 4" xfId="54018" xr:uid="{00000000-0005-0000-0000-000013D30000}"/>
    <cellStyle name="v_FinalAB Datas As per SSR 07-08 25-9-07xx 2 5 7 2 3" xfId="54019" xr:uid="{00000000-0005-0000-0000-000014D30000}"/>
    <cellStyle name="v_FinalAB Datas As per SSR 07-08 25-9-07xx 2 5 7 2 4" xfId="54020" xr:uid="{00000000-0005-0000-0000-000015D30000}"/>
    <cellStyle name="v_FinalAB Datas As per SSR 07-08 25-9-07xx 2 5 7 2 5" xfId="54021" xr:uid="{00000000-0005-0000-0000-000016D30000}"/>
    <cellStyle name="v_FinalAB Datas As per SSR 07-08 25-9-07xx 2 5 7 2 6" xfId="54022" xr:uid="{00000000-0005-0000-0000-000017D30000}"/>
    <cellStyle name="v_FinalAB Datas As per SSR 07-08 25-9-07xx 2 5 7 3" xfId="54023" xr:uid="{00000000-0005-0000-0000-000018D30000}"/>
    <cellStyle name="v_FinalAB Datas As per SSR 07-08 25-9-07xx 2 5 7 3 2" xfId="54024" xr:uid="{00000000-0005-0000-0000-000019D30000}"/>
    <cellStyle name="v_FinalAB Datas As per SSR 07-08 25-9-07xx 2 5 7 3 2 2" xfId="54025" xr:uid="{00000000-0005-0000-0000-00001AD30000}"/>
    <cellStyle name="v_FinalAB Datas As per SSR 07-08 25-9-07xx 2 5 7 3 2 3" xfId="54026" xr:uid="{00000000-0005-0000-0000-00001BD30000}"/>
    <cellStyle name="v_FinalAB Datas As per SSR 07-08 25-9-07xx 2 5 7 3 2 4" xfId="54027" xr:uid="{00000000-0005-0000-0000-00001CD30000}"/>
    <cellStyle name="v_FinalAB Datas As per SSR 07-08 25-9-07xx 2 5 7 3 3" xfId="54028" xr:uid="{00000000-0005-0000-0000-00001DD30000}"/>
    <cellStyle name="v_FinalAB Datas As per SSR 07-08 25-9-07xx 2 5 7 3 4" xfId="54029" xr:uid="{00000000-0005-0000-0000-00001ED30000}"/>
    <cellStyle name="v_FinalAB Datas As per SSR 07-08 25-9-07xx 2 5 7 3 5" xfId="54030" xr:uid="{00000000-0005-0000-0000-00001FD30000}"/>
    <cellStyle name="v_FinalAB Datas As per SSR 07-08 25-9-07xx 2 5 7 3 6" xfId="54031" xr:uid="{00000000-0005-0000-0000-000020D30000}"/>
    <cellStyle name="v_FinalAB Datas As per SSR 07-08 25-9-07xx 2 5 7 4" xfId="54032" xr:uid="{00000000-0005-0000-0000-000021D30000}"/>
    <cellStyle name="v_FinalAB Datas As per SSR 07-08 25-9-07xx 2 5 7 4 2" xfId="54033" xr:uid="{00000000-0005-0000-0000-000022D30000}"/>
    <cellStyle name="v_FinalAB Datas As per SSR 07-08 25-9-07xx 2 5 7 4 3" xfId="54034" xr:uid="{00000000-0005-0000-0000-000023D30000}"/>
    <cellStyle name="v_FinalAB Datas As per SSR 07-08 25-9-07xx 2 5 7 4 4" xfId="54035" xr:uid="{00000000-0005-0000-0000-000024D30000}"/>
    <cellStyle name="v_FinalAB Datas As per SSR 07-08 25-9-07xx 2 5 7 5" xfId="54036" xr:uid="{00000000-0005-0000-0000-000025D30000}"/>
    <cellStyle name="v_FinalAB Datas As per SSR 07-08 25-9-07xx 2 5 7 6" xfId="54037" xr:uid="{00000000-0005-0000-0000-000026D30000}"/>
    <cellStyle name="v_FinalAB Datas As per SSR 07-08 25-9-07xx 2 5 7 7" xfId="54038" xr:uid="{00000000-0005-0000-0000-000027D30000}"/>
    <cellStyle name="v_FinalAB Datas As per SSR 07-08 25-9-07xx 2 5 7 8" xfId="54039" xr:uid="{00000000-0005-0000-0000-000028D30000}"/>
    <cellStyle name="v_FinalAB Datas As per SSR 07-08 25-9-07xx 2 5 8" xfId="54040" xr:uid="{00000000-0005-0000-0000-000029D30000}"/>
    <cellStyle name="v_FinalAB Datas As per SSR 07-08 25-9-07xx 2 5 8 2" xfId="54041" xr:uid="{00000000-0005-0000-0000-00002AD30000}"/>
    <cellStyle name="v_FinalAB Datas As per SSR 07-08 25-9-07xx 2 5 8 2 2" xfId="54042" xr:uid="{00000000-0005-0000-0000-00002BD30000}"/>
    <cellStyle name="v_FinalAB Datas As per SSR 07-08 25-9-07xx 2 5 8 2 3" xfId="54043" xr:uid="{00000000-0005-0000-0000-00002CD30000}"/>
    <cellStyle name="v_FinalAB Datas As per SSR 07-08 25-9-07xx 2 5 8 2 4" xfId="54044" xr:uid="{00000000-0005-0000-0000-00002DD30000}"/>
    <cellStyle name="v_FinalAB Datas As per SSR 07-08 25-9-07xx 2 5 8 3" xfId="54045" xr:uid="{00000000-0005-0000-0000-00002ED30000}"/>
    <cellStyle name="v_FinalAB Datas As per SSR 07-08 25-9-07xx 2 5 8 4" xfId="54046" xr:uid="{00000000-0005-0000-0000-00002FD30000}"/>
    <cellStyle name="v_FinalAB Datas As per SSR 07-08 25-9-07xx 2 5 8 5" xfId="54047" xr:uid="{00000000-0005-0000-0000-000030D30000}"/>
    <cellStyle name="v_FinalAB Datas As per SSR 07-08 25-9-07xx 2 5 8 6" xfId="54048" xr:uid="{00000000-0005-0000-0000-000031D30000}"/>
    <cellStyle name="v_FinalAB Datas As per SSR 07-08 25-9-07xx 2 5 9" xfId="54049" xr:uid="{00000000-0005-0000-0000-000032D30000}"/>
    <cellStyle name="v_FinalAB Datas As per SSR 07-08 25-9-07xx 2 5 9 2" xfId="54050" xr:uid="{00000000-0005-0000-0000-000033D30000}"/>
    <cellStyle name="v_FinalAB Datas As per SSR 07-08 25-9-07xx 2 5 9 3" xfId="54051" xr:uid="{00000000-0005-0000-0000-000034D30000}"/>
    <cellStyle name="v_FinalAB Datas As per SSR 07-08 25-9-07xx 2 5 9 4" xfId="54052" xr:uid="{00000000-0005-0000-0000-000035D30000}"/>
    <cellStyle name="v_FinalAB Datas As per SSR 07-08 25-9-07xx 2 6" xfId="54053" xr:uid="{00000000-0005-0000-0000-000036D30000}"/>
    <cellStyle name="v_FinalAB Datas As per SSR 07-08 25-9-07xx 2 6 2" xfId="54054" xr:uid="{00000000-0005-0000-0000-000037D30000}"/>
    <cellStyle name="v_FinalAB Datas As per SSR 07-08 25-9-07xx 2 6 2 2" xfId="54055" xr:uid="{00000000-0005-0000-0000-000038D30000}"/>
    <cellStyle name="v_FinalAB Datas As per SSR 07-08 25-9-07xx 2 6 2 2 2" xfId="54056" xr:uid="{00000000-0005-0000-0000-000039D30000}"/>
    <cellStyle name="v_FinalAB Datas As per SSR 07-08 25-9-07xx 2 6 2 2 3" xfId="54057" xr:uid="{00000000-0005-0000-0000-00003AD30000}"/>
    <cellStyle name="v_FinalAB Datas As per SSR 07-08 25-9-07xx 2 6 2 2 4" xfId="54058" xr:uid="{00000000-0005-0000-0000-00003BD30000}"/>
    <cellStyle name="v_FinalAB Datas As per SSR 07-08 25-9-07xx 2 6 2 2 5" xfId="54059" xr:uid="{00000000-0005-0000-0000-00003CD30000}"/>
    <cellStyle name="v_FinalAB Datas As per SSR 07-08 25-9-07xx 2 6 2 3" xfId="54060" xr:uid="{00000000-0005-0000-0000-00003DD30000}"/>
    <cellStyle name="v_FinalAB Datas As per SSR 07-08 25-9-07xx 2 6 2 4" xfId="54061" xr:uid="{00000000-0005-0000-0000-00003ED30000}"/>
    <cellStyle name="v_FinalAB Datas As per SSR 07-08 25-9-07xx 2 6 2 5" xfId="54062" xr:uid="{00000000-0005-0000-0000-00003FD30000}"/>
    <cellStyle name="v_FinalAB Datas As per SSR 07-08 25-9-07xx 2 6 2 6" xfId="54063" xr:uid="{00000000-0005-0000-0000-000040D30000}"/>
    <cellStyle name="v_FinalAB Datas As per SSR 07-08 25-9-07xx 2 6 2 7" xfId="54064" xr:uid="{00000000-0005-0000-0000-000041D30000}"/>
    <cellStyle name="v_FinalAB Datas As per SSR 07-08 25-9-07xx 2 6 3" xfId="54065" xr:uid="{00000000-0005-0000-0000-000042D30000}"/>
    <cellStyle name="v_FinalAB Datas As per SSR 07-08 25-9-07xx 2 6 3 2" xfId="54066" xr:uid="{00000000-0005-0000-0000-000043D30000}"/>
    <cellStyle name="v_FinalAB Datas As per SSR 07-08 25-9-07xx 2 6 3 2 2" xfId="54067" xr:uid="{00000000-0005-0000-0000-000044D30000}"/>
    <cellStyle name="v_FinalAB Datas As per SSR 07-08 25-9-07xx 2 6 3 3" xfId="54068" xr:uid="{00000000-0005-0000-0000-000045D30000}"/>
    <cellStyle name="v_FinalAB Datas As per SSR 07-08 25-9-07xx 2 6 3 4" xfId="54069" xr:uid="{00000000-0005-0000-0000-000046D30000}"/>
    <cellStyle name="v_FinalAB Datas As per SSR 07-08 25-9-07xx 2 6 3 5" xfId="54070" xr:uid="{00000000-0005-0000-0000-000047D30000}"/>
    <cellStyle name="v_FinalAB Datas As per SSR 07-08 25-9-07xx 2 6 3 6" xfId="54071" xr:uid="{00000000-0005-0000-0000-000048D30000}"/>
    <cellStyle name="v_FinalAB Datas As per SSR 07-08 25-9-07xx 2 6 4" xfId="54072" xr:uid="{00000000-0005-0000-0000-000049D30000}"/>
    <cellStyle name="v_FinalAB Datas As per SSR 07-08 25-9-07xx 2 6 4 2" xfId="54073" xr:uid="{00000000-0005-0000-0000-00004AD30000}"/>
    <cellStyle name="v_FinalAB Datas As per SSR 07-08 25-9-07xx 2 6 5" xfId="54074" xr:uid="{00000000-0005-0000-0000-00004BD30000}"/>
    <cellStyle name="v_FinalAB Datas As per SSR 07-08 25-9-07xx 2 6 5 2" xfId="54075" xr:uid="{00000000-0005-0000-0000-00004CD30000}"/>
    <cellStyle name="v_FinalAB Datas As per SSR 07-08 25-9-07xx 2 6 6" xfId="54076" xr:uid="{00000000-0005-0000-0000-00004DD30000}"/>
    <cellStyle name="v_FinalAB Datas As per SSR 07-08 25-9-07xx 2 6 6 2" xfId="54077" xr:uid="{00000000-0005-0000-0000-00004ED30000}"/>
    <cellStyle name="v_FinalAB Datas As per SSR 07-08 25-9-07xx 2 6 7" xfId="54078" xr:uid="{00000000-0005-0000-0000-00004FD30000}"/>
    <cellStyle name="v_FinalAB Datas As per SSR 07-08 25-9-07xx 2 6 8" xfId="54079" xr:uid="{00000000-0005-0000-0000-000050D30000}"/>
    <cellStyle name="v_FinalAB Datas As per SSR 07-08 25-9-07xx 2 6 9" xfId="54080" xr:uid="{00000000-0005-0000-0000-000051D30000}"/>
    <cellStyle name="v_FinalAB Datas As per SSR 07-08 25-9-07xx 2 7" xfId="54081" xr:uid="{00000000-0005-0000-0000-000052D30000}"/>
    <cellStyle name="v_FinalAB Datas As per SSR 07-08 25-9-07xx 2 7 2" xfId="54082" xr:uid="{00000000-0005-0000-0000-000053D30000}"/>
    <cellStyle name="v_FinalAB Datas As per SSR 07-08 25-9-07xx 2 7 2 2" xfId="54083" xr:uid="{00000000-0005-0000-0000-000054D30000}"/>
    <cellStyle name="v_FinalAB Datas As per SSR 07-08 25-9-07xx 2 7 2 2 2" xfId="54084" xr:uid="{00000000-0005-0000-0000-000055D30000}"/>
    <cellStyle name="v_FinalAB Datas As per SSR 07-08 25-9-07xx 2 7 2 2 3" xfId="54085" xr:uid="{00000000-0005-0000-0000-000056D30000}"/>
    <cellStyle name="v_FinalAB Datas As per SSR 07-08 25-9-07xx 2 7 2 2 4" xfId="54086" xr:uid="{00000000-0005-0000-0000-000057D30000}"/>
    <cellStyle name="v_FinalAB Datas As per SSR 07-08 25-9-07xx 2 7 2 2 5" xfId="54087" xr:uid="{00000000-0005-0000-0000-000058D30000}"/>
    <cellStyle name="v_FinalAB Datas As per SSR 07-08 25-9-07xx 2 7 2 3" xfId="54088" xr:uid="{00000000-0005-0000-0000-000059D30000}"/>
    <cellStyle name="v_FinalAB Datas As per SSR 07-08 25-9-07xx 2 7 2 3 2" xfId="54089" xr:uid="{00000000-0005-0000-0000-00005AD30000}"/>
    <cellStyle name="v_FinalAB Datas As per SSR 07-08 25-9-07xx 2 7 2 3 3" xfId="54090" xr:uid="{00000000-0005-0000-0000-00005BD30000}"/>
    <cellStyle name="v_FinalAB Datas As per SSR 07-08 25-9-07xx 2 7 2 3 4" xfId="54091" xr:uid="{00000000-0005-0000-0000-00005CD30000}"/>
    <cellStyle name="v_FinalAB Datas As per SSR 07-08 25-9-07xx 2 7 2 3 5" xfId="54092" xr:uid="{00000000-0005-0000-0000-00005DD30000}"/>
    <cellStyle name="v_FinalAB Datas As per SSR 07-08 25-9-07xx 2 7 2 4" xfId="54093" xr:uid="{00000000-0005-0000-0000-00005ED30000}"/>
    <cellStyle name="v_FinalAB Datas As per SSR 07-08 25-9-07xx 2 7 2 5" xfId="54094" xr:uid="{00000000-0005-0000-0000-00005FD30000}"/>
    <cellStyle name="v_FinalAB Datas As per SSR 07-08 25-9-07xx 2 7 2 6" xfId="54095" xr:uid="{00000000-0005-0000-0000-000060D30000}"/>
    <cellStyle name="v_FinalAB Datas As per SSR 07-08 25-9-07xx 2 7 2 7" xfId="54096" xr:uid="{00000000-0005-0000-0000-000061D30000}"/>
    <cellStyle name="v_FinalAB Datas As per SSR 07-08 25-9-07xx 2 7 3" xfId="54097" xr:uid="{00000000-0005-0000-0000-000062D30000}"/>
    <cellStyle name="v_FinalAB Datas As per SSR 07-08 25-9-07xx 2 7 3 2" xfId="54098" xr:uid="{00000000-0005-0000-0000-000063D30000}"/>
    <cellStyle name="v_FinalAB Datas As per SSR 07-08 25-9-07xx 2 7 4" xfId="54099" xr:uid="{00000000-0005-0000-0000-000064D30000}"/>
    <cellStyle name="v_FinalAB Datas As per SSR 07-08 25-9-07xx 2 7 4 2" xfId="54100" xr:uid="{00000000-0005-0000-0000-000065D30000}"/>
    <cellStyle name="v_FinalAB Datas As per SSR 07-08 25-9-07xx 2 7 5" xfId="54101" xr:uid="{00000000-0005-0000-0000-000066D30000}"/>
    <cellStyle name="v_FinalAB Datas As per SSR 07-08 25-9-07xx 2 7 6" xfId="54102" xr:uid="{00000000-0005-0000-0000-000067D30000}"/>
    <cellStyle name="v_FinalAB Datas As per SSR 07-08 25-9-07xx 2 7 7" xfId="54103" xr:uid="{00000000-0005-0000-0000-000068D30000}"/>
    <cellStyle name="v_FinalAB Datas As per SSR 07-08 25-9-07xx 2 8" xfId="54104" xr:uid="{00000000-0005-0000-0000-000069D30000}"/>
    <cellStyle name="v_FinalAB Datas As per SSR 07-08 25-9-07xx 2 8 2" xfId="54105" xr:uid="{00000000-0005-0000-0000-00006AD30000}"/>
    <cellStyle name="v_FinalAB Datas As per SSR 07-08 25-9-07xx 2 8 2 2" xfId="54106" xr:uid="{00000000-0005-0000-0000-00006BD30000}"/>
    <cellStyle name="v_FinalAB Datas As per SSR 07-08 25-9-07xx 2 8 2 3" xfId="54107" xr:uid="{00000000-0005-0000-0000-00006CD30000}"/>
    <cellStyle name="v_FinalAB Datas As per SSR 07-08 25-9-07xx 2 8 2 4" xfId="54108" xr:uid="{00000000-0005-0000-0000-00006DD30000}"/>
    <cellStyle name="v_FinalAB Datas As per SSR 07-08 25-9-07xx 2 8 2 5" xfId="54109" xr:uid="{00000000-0005-0000-0000-00006ED30000}"/>
    <cellStyle name="v_FinalAB Datas As per SSR 07-08 25-9-07xx 2 8 3" xfId="54110" xr:uid="{00000000-0005-0000-0000-00006FD30000}"/>
    <cellStyle name="v_FinalAB Datas As per SSR 07-08 25-9-07xx 2 8 3 2" xfId="54111" xr:uid="{00000000-0005-0000-0000-000070D30000}"/>
    <cellStyle name="v_FinalAB Datas As per SSR 07-08 25-9-07xx 2 8 3 3" xfId="54112" xr:uid="{00000000-0005-0000-0000-000071D30000}"/>
    <cellStyle name="v_FinalAB Datas As per SSR 07-08 25-9-07xx 2 8 3 4" xfId="54113" xr:uid="{00000000-0005-0000-0000-000072D30000}"/>
    <cellStyle name="v_FinalAB Datas As per SSR 07-08 25-9-07xx 2 8 3 5" xfId="54114" xr:uid="{00000000-0005-0000-0000-000073D30000}"/>
    <cellStyle name="v_FinalAB Datas As per SSR 07-08 25-9-07xx 2 8 4" xfId="54115" xr:uid="{00000000-0005-0000-0000-000074D30000}"/>
    <cellStyle name="v_FinalAB Datas As per SSR 07-08 25-9-07xx 2 8 5" xfId="54116" xr:uid="{00000000-0005-0000-0000-000075D30000}"/>
    <cellStyle name="v_FinalAB Datas As per SSR 07-08 25-9-07xx 2 8 6" xfId="54117" xr:uid="{00000000-0005-0000-0000-000076D30000}"/>
    <cellStyle name="v_FinalAB Datas As per SSR 07-08 25-9-07xx 2 8 7" xfId="54118" xr:uid="{00000000-0005-0000-0000-000077D30000}"/>
    <cellStyle name="v_FinalAB Datas As per SSR 07-08 25-9-07xx 2 9" xfId="54119" xr:uid="{00000000-0005-0000-0000-000078D30000}"/>
    <cellStyle name="v_FinalAB Datas As per SSR 07-08 25-9-07xx 2 9 2" xfId="54120" xr:uid="{00000000-0005-0000-0000-000079D30000}"/>
    <cellStyle name="v_FinalAB Datas As per SSR 07-08 25-9-07xx 2 9 3" xfId="54121" xr:uid="{00000000-0005-0000-0000-00007AD30000}"/>
    <cellStyle name="v_FinalAB Datas As per SSR 07-08 25-9-07xx 2 9 4" xfId="54122" xr:uid="{00000000-0005-0000-0000-00007BD30000}"/>
    <cellStyle name="v_FinalAB Datas As per SSR 07-08 25-9-07xx 2 9 5" xfId="54123" xr:uid="{00000000-0005-0000-0000-00007CD30000}"/>
    <cellStyle name="v_FinalAB Datas As per SSR 07-08 25-9-07xx 3" xfId="54124" xr:uid="{00000000-0005-0000-0000-00007DD30000}"/>
    <cellStyle name="v_FinalAB Datas As per SSR 07-08 25-9-07xx 3 10" xfId="54125" xr:uid="{00000000-0005-0000-0000-00007ED30000}"/>
    <cellStyle name="v_FinalAB Datas As per SSR 07-08 25-9-07xx 3 11" xfId="54126" xr:uid="{00000000-0005-0000-0000-00007FD30000}"/>
    <cellStyle name="v_FinalAB Datas As per SSR 07-08 25-9-07xx 3 12" xfId="54127" xr:uid="{00000000-0005-0000-0000-000080D30000}"/>
    <cellStyle name="v_FinalAB Datas As per SSR 07-08 25-9-07xx 3 13" xfId="54128" xr:uid="{00000000-0005-0000-0000-000081D30000}"/>
    <cellStyle name="v_FinalAB Datas As per SSR 07-08 25-9-07xx 3 2" xfId="54129" xr:uid="{00000000-0005-0000-0000-000082D30000}"/>
    <cellStyle name="v_FinalAB Datas As per SSR 07-08 25-9-07xx 3 2 2" xfId="54130" xr:uid="{00000000-0005-0000-0000-000083D30000}"/>
    <cellStyle name="v_FinalAB Datas As per SSR 07-08 25-9-07xx 3 2 2 2" xfId="54131" xr:uid="{00000000-0005-0000-0000-000084D30000}"/>
    <cellStyle name="v_FinalAB Datas As per SSR 07-08 25-9-07xx 3 2 2 2 2" xfId="54132" xr:uid="{00000000-0005-0000-0000-000085D30000}"/>
    <cellStyle name="v_FinalAB Datas As per SSR 07-08 25-9-07xx 3 2 2 2 2 2" xfId="54133" xr:uid="{00000000-0005-0000-0000-000086D30000}"/>
    <cellStyle name="v_FinalAB Datas As per SSR 07-08 25-9-07xx 3 2 2 2 2 3" xfId="54134" xr:uid="{00000000-0005-0000-0000-000087D30000}"/>
    <cellStyle name="v_FinalAB Datas As per SSR 07-08 25-9-07xx 3 2 2 2 2 4" xfId="54135" xr:uid="{00000000-0005-0000-0000-000088D30000}"/>
    <cellStyle name="v_FinalAB Datas As per SSR 07-08 25-9-07xx 3 2 2 2 3" xfId="54136" xr:uid="{00000000-0005-0000-0000-000089D30000}"/>
    <cellStyle name="v_FinalAB Datas As per SSR 07-08 25-9-07xx 3 2 2 2 4" xfId="54137" xr:uid="{00000000-0005-0000-0000-00008AD30000}"/>
    <cellStyle name="v_FinalAB Datas As per SSR 07-08 25-9-07xx 3 2 2 2 5" xfId="54138" xr:uid="{00000000-0005-0000-0000-00008BD30000}"/>
    <cellStyle name="v_FinalAB Datas As per SSR 07-08 25-9-07xx 3 2 2 3" xfId="54139" xr:uid="{00000000-0005-0000-0000-00008CD30000}"/>
    <cellStyle name="v_FinalAB Datas As per SSR 07-08 25-9-07xx 3 2 2 3 2" xfId="54140" xr:uid="{00000000-0005-0000-0000-00008DD30000}"/>
    <cellStyle name="v_FinalAB Datas As per SSR 07-08 25-9-07xx 3 2 2 3 3" xfId="54141" xr:uid="{00000000-0005-0000-0000-00008ED30000}"/>
    <cellStyle name="v_FinalAB Datas As per SSR 07-08 25-9-07xx 3 2 2 3 4" xfId="54142" xr:uid="{00000000-0005-0000-0000-00008FD30000}"/>
    <cellStyle name="v_FinalAB Datas As per SSR 07-08 25-9-07xx 3 2 2 3 5" xfId="54143" xr:uid="{00000000-0005-0000-0000-000090D30000}"/>
    <cellStyle name="v_FinalAB Datas As per SSR 07-08 25-9-07xx 3 2 2 4" xfId="54144" xr:uid="{00000000-0005-0000-0000-000091D30000}"/>
    <cellStyle name="v_FinalAB Datas As per SSR 07-08 25-9-07xx 3 2 2 4 2" xfId="54145" xr:uid="{00000000-0005-0000-0000-000092D30000}"/>
    <cellStyle name="v_FinalAB Datas As per SSR 07-08 25-9-07xx 3 2 2 5" xfId="54146" xr:uid="{00000000-0005-0000-0000-000093D30000}"/>
    <cellStyle name="v_FinalAB Datas As per SSR 07-08 25-9-07xx 3 2 2 6" xfId="54147" xr:uid="{00000000-0005-0000-0000-000094D30000}"/>
    <cellStyle name="v_FinalAB Datas As per SSR 07-08 25-9-07xx 3 2 2 7" xfId="54148" xr:uid="{00000000-0005-0000-0000-000095D30000}"/>
    <cellStyle name="v_FinalAB Datas As per SSR 07-08 25-9-07xx 3 2 2 8" xfId="54149" xr:uid="{00000000-0005-0000-0000-000096D30000}"/>
    <cellStyle name="v_FinalAB Datas As per SSR 07-08 25-9-07xx 3 2 3" xfId="54150" xr:uid="{00000000-0005-0000-0000-000097D30000}"/>
    <cellStyle name="v_FinalAB Datas As per SSR 07-08 25-9-07xx 3 2 3 2" xfId="54151" xr:uid="{00000000-0005-0000-0000-000098D30000}"/>
    <cellStyle name="v_FinalAB Datas As per SSR 07-08 25-9-07xx 3 2 3 2 2" xfId="54152" xr:uid="{00000000-0005-0000-0000-000099D30000}"/>
    <cellStyle name="v_FinalAB Datas As per SSR 07-08 25-9-07xx 3 2 3 2 2 2" xfId="54153" xr:uid="{00000000-0005-0000-0000-00009AD30000}"/>
    <cellStyle name="v_FinalAB Datas As per SSR 07-08 25-9-07xx 3 2 3 2 3" xfId="54154" xr:uid="{00000000-0005-0000-0000-00009BD30000}"/>
    <cellStyle name="v_FinalAB Datas As per SSR 07-08 25-9-07xx 3 2 3 2 3 2" xfId="54155" xr:uid="{00000000-0005-0000-0000-00009CD30000}"/>
    <cellStyle name="v_FinalAB Datas As per SSR 07-08 25-9-07xx 3 2 3 2 3 3" xfId="54156" xr:uid="{00000000-0005-0000-0000-00009DD30000}"/>
    <cellStyle name="v_FinalAB Datas As per SSR 07-08 25-9-07xx 3 2 3 2 3 4" xfId="54157" xr:uid="{00000000-0005-0000-0000-00009ED30000}"/>
    <cellStyle name="v_FinalAB Datas As per SSR 07-08 25-9-07xx 3 2 3 2 4" xfId="54158" xr:uid="{00000000-0005-0000-0000-00009FD30000}"/>
    <cellStyle name="v_FinalAB Datas As per SSR 07-08 25-9-07xx 3 2 3 2 5" xfId="54159" xr:uid="{00000000-0005-0000-0000-0000A0D30000}"/>
    <cellStyle name="v_FinalAB Datas As per SSR 07-08 25-9-07xx 3 2 3 3" xfId="54160" xr:uid="{00000000-0005-0000-0000-0000A1D30000}"/>
    <cellStyle name="v_FinalAB Datas As per SSR 07-08 25-9-07xx 3 2 3 3 2" xfId="54161" xr:uid="{00000000-0005-0000-0000-0000A2D30000}"/>
    <cellStyle name="v_FinalAB Datas As per SSR 07-08 25-9-07xx 3 2 3 3 3" xfId="54162" xr:uid="{00000000-0005-0000-0000-0000A3D30000}"/>
    <cellStyle name="v_FinalAB Datas As per SSR 07-08 25-9-07xx 3 2 3 3 4" xfId="54163" xr:uid="{00000000-0005-0000-0000-0000A4D30000}"/>
    <cellStyle name="v_FinalAB Datas As per SSR 07-08 25-9-07xx 3 2 3 3 5" xfId="54164" xr:uid="{00000000-0005-0000-0000-0000A5D30000}"/>
    <cellStyle name="v_FinalAB Datas As per SSR 07-08 25-9-07xx 3 2 3 4" xfId="54165" xr:uid="{00000000-0005-0000-0000-0000A6D30000}"/>
    <cellStyle name="v_FinalAB Datas As per SSR 07-08 25-9-07xx 3 2 3 4 2" xfId="54166" xr:uid="{00000000-0005-0000-0000-0000A7D30000}"/>
    <cellStyle name="v_FinalAB Datas As per SSR 07-08 25-9-07xx 3 2 3 5" xfId="54167" xr:uid="{00000000-0005-0000-0000-0000A8D30000}"/>
    <cellStyle name="v_FinalAB Datas As per SSR 07-08 25-9-07xx 3 2 3 5 2" xfId="54168" xr:uid="{00000000-0005-0000-0000-0000A9D30000}"/>
    <cellStyle name="v_FinalAB Datas As per SSR 07-08 25-9-07xx 3 2 3 6" xfId="54169" xr:uid="{00000000-0005-0000-0000-0000AAD30000}"/>
    <cellStyle name="v_FinalAB Datas As per SSR 07-08 25-9-07xx 3 2 3 6 2" xfId="54170" xr:uid="{00000000-0005-0000-0000-0000ABD30000}"/>
    <cellStyle name="v_FinalAB Datas As per SSR 07-08 25-9-07xx 3 2 3 6 3" xfId="54171" xr:uid="{00000000-0005-0000-0000-0000ACD30000}"/>
    <cellStyle name="v_FinalAB Datas As per SSR 07-08 25-9-07xx 3 2 3 6 4" xfId="54172" xr:uid="{00000000-0005-0000-0000-0000ADD30000}"/>
    <cellStyle name="v_FinalAB Datas As per SSR 07-08 25-9-07xx 3 2 3 7" xfId="54173" xr:uid="{00000000-0005-0000-0000-0000AED30000}"/>
    <cellStyle name="v_FinalAB Datas As per SSR 07-08 25-9-07xx 3 2 3 8" xfId="54174" xr:uid="{00000000-0005-0000-0000-0000AFD30000}"/>
    <cellStyle name="v_FinalAB Datas As per SSR 07-08 25-9-07xx 3 2 4" xfId="54175" xr:uid="{00000000-0005-0000-0000-0000B0D30000}"/>
    <cellStyle name="v_FinalAB Datas As per SSR 07-08 25-9-07xx 3 2 4 2" xfId="54176" xr:uid="{00000000-0005-0000-0000-0000B1D30000}"/>
    <cellStyle name="v_FinalAB Datas As per SSR 07-08 25-9-07xx 3 2 4 3" xfId="54177" xr:uid="{00000000-0005-0000-0000-0000B2D30000}"/>
    <cellStyle name="v_FinalAB Datas As per SSR 07-08 25-9-07xx 3 2 4 4" xfId="54178" xr:uid="{00000000-0005-0000-0000-0000B3D30000}"/>
    <cellStyle name="v_FinalAB Datas As per SSR 07-08 25-9-07xx 3 2 5" xfId="54179" xr:uid="{00000000-0005-0000-0000-0000B4D30000}"/>
    <cellStyle name="v_FinalAB Datas As per SSR 07-08 25-9-07xx 3 2 6" xfId="54180" xr:uid="{00000000-0005-0000-0000-0000B5D30000}"/>
    <cellStyle name="v_FinalAB Datas As per SSR 07-08 25-9-07xx 3 3" xfId="54181" xr:uid="{00000000-0005-0000-0000-0000B6D30000}"/>
    <cellStyle name="v_FinalAB Datas As per SSR 07-08 25-9-07xx 3 3 10" xfId="54182" xr:uid="{00000000-0005-0000-0000-0000B7D30000}"/>
    <cellStyle name="v_FinalAB Datas As per SSR 07-08 25-9-07xx 3 3 2" xfId="54183" xr:uid="{00000000-0005-0000-0000-0000B8D30000}"/>
    <cellStyle name="v_FinalAB Datas As per SSR 07-08 25-9-07xx 3 3 2 2" xfId="54184" xr:uid="{00000000-0005-0000-0000-0000B9D30000}"/>
    <cellStyle name="v_FinalAB Datas As per SSR 07-08 25-9-07xx 3 3 2 2 2" xfId="54185" xr:uid="{00000000-0005-0000-0000-0000BAD30000}"/>
    <cellStyle name="v_FinalAB Datas As per SSR 07-08 25-9-07xx 3 3 2 2 2 2" xfId="54186" xr:uid="{00000000-0005-0000-0000-0000BBD30000}"/>
    <cellStyle name="v_FinalAB Datas As per SSR 07-08 25-9-07xx 3 3 2 2 3" xfId="54187" xr:uid="{00000000-0005-0000-0000-0000BCD30000}"/>
    <cellStyle name="v_FinalAB Datas As per SSR 07-08 25-9-07xx 3 3 2 2 3 2" xfId="54188" xr:uid="{00000000-0005-0000-0000-0000BDD30000}"/>
    <cellStyle name="v_FinalAB Datas As per SSR 07-08 25-9-07xx 3 3 2 2 3 3" xfId="54189" xr:uid="{00000000-0005-0000-0000-0000BED30000}"/>
    <cellStyle name="v_FinalAB Datas As per SSR 07-08 25-9-07xx 3 3 2 2 3 4" xfId="54190" xr:uid="{00000000-0005-0000-0000-0000BFD30000}"/>
    <cellStyle name="v_FinalAB Datas As per SSR 07-08 25-9-07xx 3 3 2 2 4" xfId="54191" xr:uid="{00000000-0005-0000-0000-0000C0D30000}"/>
    <cellStyle name="v_FinalAB Datas As per SSR 07-08 25-9-07xx 3 3 2 3" xfId="54192" xr:uid="{00000000-0005-0000-0000-0000C1D30000}"/>
    <cellStyle name="v_FinalAB Datas As per SSR 07-08 25-9-07xx 3 3 2 3 2" xfId="54193" xr:uid="{00000000-0005-0000-0000-0000C2D30000}"/>
    <cellStyle name="v_FinalAB Datas As per SSR 07-08 25-9-07xx 3 3 2 4" xfId="54194" xr:uid="{00000000-0005-0000-0000-0000C3D30000}"/>
    <cellStyle name="v_FinalAB Datas As per SSR 07-08 25-9-07xx 3 3 2 4 2" xfId="54195" xr:uid="{00000000-0005-0000-0000-0000C4D30000}"/>
    <cellStyle name="v_FinalAB Datas As per SSR 07-08 25-9-07xx 3 3 2 5" xfId="54196" xr:uid="{00000000-0005-0000-0000-0000C5D30000}"/>
    <cellStyle name="v_FinalAB Datas As per SSR 07-08 25-9-07xx 3 3 2 5 2" xfId="54197" xr:uid="{00000000-0005-0000-0000-0000C6D30000}"/>
    <cellStyle name="v_FinalAB Datas As per SSR 07-08 25-9-07xx 3 3 2 5 3" xfId="54198" xr:uid="{00000000-0005-0000-0000-0000C7D30000}"/>
    <cellStyle name="v_FinalAB Datas As per SSR 07-08 25-9-07xx 3 3 2 5 4" xfId="54199" xr:uid="{00000000-0005-0000-0000-0000C8D30000}"/>
    <cellStyle name="v_FinalAB Datas As per SSR 07-08 25-9-07xx 3 3 2 6" xfId="54200" xr:uid="{00000000-0005-0000-0000-0000C9D30000}"/>
    <cellStyle name="v_FinalAB Datas As per SSR 07-08 25-9-07xx 3 3 2 6 2" xfId="54201" xr:uid="{00000000-0005-0000-0000-0000CAD30000}"/>
    <cellStyle name="v_FinalAB Datas As per SSR 07-08 25-9-07xx 3 3 3" xfId="54202" xr:uid="{00000000-0005-0000-0000-0000CBD30000}"/>
    <cellStyle name="v_FinalAB Datas As per SSR 07-08 25-9-07xx 3 3 3 2" xfId="54203" xr:uid="{00000000-0005-0000-0000-0000CCD30000}"/>
    <cellStyle name="v_FinalAB Datas As per SSR 07-08 25-9-07xx 3 3 3 2 2" xfId="54204" xr:uid="{00000000-0005-0000-0000-0000CDD30000}"/>
    <cellStyle name="v_FinalAB Datas As per SSR 07-08 25-9-07xx 3 3 3 2 3" xfId="54205" xr:uid="{00000000-0005-0000-0000-0000CED30000}"/>
    <cellStyle name="v_FinalAB Datas As per SSR 07-08 25-9-07xx 3 3 3 2 4" xfId="54206" xr:uid="{00000000-0005-0000-0000-0000CFD30000}"/>
    <cellStyle name="v_FinalAB Datas As per SSR 07-08 25-9-07xx 3 3 3 2 5" xfId="54207" xr:uid="{00000000-0005-0000-0000-0000D0D30000}"/>
    <cellStyle name="v_FinalAB Datas As per SSR 07-08 25-9-07xx 3 3 3 3" xfId="54208" xr:uid="{00000000-0005-0000-0000-0000D1D30000}"/>
    <cellStyle name="v_FinalAB Datas As per SSR 07-08 25-9-07xx 3 3 3 4" xfId="54209" xr:uid="{00000000-0005-0000-0000-0000D2D30000}"/>
    <cellStyle name="v_FinalAB Datas As per SSR 07-08 25-9-07xx 3 3 3 5" xfId="54210" xr:uid="{00000000-0005-0000-0000-0000D3D30000}"/>
    <cellStyle name="v_FinalAB Datas As per SSR 07-08 25-9-07xx 3 3 3 6" xfId="54211" xr:uid="{00000000-0005-0000-0000-0000D4D30000}"/>
    <cellStyle name="v_FinalAB Datas As per SSR 07-08 25-9-07xx 3 3 3 7" xfId="54212" xr:uid="{00000000-0005-0000-0000-0000D5D30000}"/>
    <cellStyle name="v_FinalAB Datas As per SSR 07-08 25-9-07xx 3 3 4" xfId="54213" xr:uid="{00000000-0005-0000-0000-0000D6D30000}"/>
    <cellStyle name="v_FinalAB Datas As per SSR 07-08 25-9-07xx 3 3 4 2" xfId="54214" xr:uid="{00000000-0005-0000-0000-0000D7D30000}"/>
    <cellStyle name="v_FinalAB Datas As per SSR 07-08 25-9-07xx 3 3 4 3" xfId="54215" xr:uid="{00000000-0005-0000-0000-0000D8D30000}"/>
    <cellStyle name="v_FinalAB Datas As per SSR 07-08 25-9-07xx 3 3 4 4" xfId="54216" xr:uid="{00000000-0005-0000-0000-0000D9D30000}"/>
    <cellStyle name="v_FinalAB Datas As per SSR 07-08 25-9-07xx 3 3 5" xfId="54217" xr:uid="{00000000-0005-0000-0000-0000DAD30000}"/>
    <cellStyle name="v_FinalAB Datas As per SSR 07-08 25-9-07xx 3 3 6" xfId="54218" xr:uid="{00000000-0005-0000-0000-0000DBD30000}"/>
    <cellStyle name="v_FinalAB Datas As per SSR 07-08 25-9-07xx 3 3 7" xfId="54219" xr:uid="{00000000-0005-0000-0000-0000DCD30000}"/>
    <cellStyle name="v_FinalAB Datas As per SSR 07-08 25-9-07xx 3 3 8" xfId="54220" xr:uid="{00000000-0005-0000-0000-0000DDD30000}"/>
    <cellStyle name="v_FinalAB Datas As per SSR 07-08 25-9-07xx 3 3 9" xfId="54221" xr:uid="{00000000-0005-0000-0000-0000DED30000}"/>
    <cellStyle name="v_FinalAB Datas As per SSR 07-08 25-9-07xx 3 4" xfId="54222" xr:uid="{00000000-0005-0000-0000-0000DFD30000}"/>
    <cellStyle name="v_FinalAB Datas As per SSR 07-08 25-9-07xx 3 4 2" xfId="54223" xr:uid="{00000000-0005-0000-0000-0000E0D30000}"/>
    <cellStyle name="v_FinalAB Datas As per SSR 07-08 25-9-07xx 3 4 2 2" xfId="54224" xr:uid="{00000000-0005-0000-0000-0000E1D30000}"/>
    <cellStyle name="v_FinalAB Datas As per SSR 07-08 25-9-07xx 3 4 2 2 2" xfId="54225" xr:uid="{00000000-0005-0000-0000-0000E2D30000}"/>
    <cellStyle name="v_FinalAB Datas As per SSR 07-08 25-9-07xx 3 4 2 2 2 2" xfId="54226" xr:uid="{00000000-0005-0000-0000-0000E3D30000}"/>
    <cellStyle name="v_FinalAB Datas As per SSR 07-08 25-9-07xx 3 4 2 2 3" xfId="54227" xr:uid="{00000000-0005-0000-0000-0000E4D30000}"/>
    <cellStyle name="v_FinalAB Datas As per SSR 07-08 25-9-07xx 3 4 2 2 3 2" xfId="54228" xr:uid="{00000000-0005-0000-0000-0000E5D30000}"/>
    <cellStyle name="v_FinalAB Datas As per SSR 07-08 25-9-07xx 3 4 2 2 3 3" xfId="54229" xr:uid="{00000000-0005-0000-0000-0000E6D30000}"/>
    <cellStyle name="v_FinalAB Datas As per SSR 07-08 25-9-07xx 3 4 2 2 3 4" xfId="54230" xr:uid="{00000000-0005-0000-0000-0000E7D30000}"/>
    <cellStyle name="v_FinalAB Datas As per SSR 07-08 25-9-07xx 3 4 2 2 4" xfId="54231" xr:uid="{00000000-0005-0000-0000-0000E8D30000}"/>
    <cellStyle name="v_FinalAB Datas As per SSR 07-08 25-9-07xx 3 4 2 3" xfId="54232" xr:uid="{00000000-0005-0000-0000-0000E9D30000}"/>
    <cellStyle name="v_FinalAB Datas As per SSR 07-08 25-9-07xx 3 4 2 3 2" xfId="54233" xr:uid="{00000000-0005-0000-0000-0000EAD30000}"/>
    <cellStyle name="v_FinalAB Datas As per SSR 07-08 25-9-07xx 3 4 2 4" xfId="54234" xr:uid="{00000000-0005-0000-0000-0000EBD30000}"/>
    <cellStyle name="v_FinalAB Datas As per SSR 07-08 25-9-07xx 3 4 2 4 2" xfId="54235" xr:uid="{00000000-0005-0000-0000-0000ECD30000}"/>
    <cellStyle name="v_FinalAB Datas As per SSR 07-08 25-9-07xx 3 4 2 5" xfId="54236" xr:uid="{00000000-0005-0000-0000-0000EDD30000}"/>
    <cellStyle name="v_FinalAB Datas As per SSR 07-08 25-9-07xx 3 4 2 5 2" xfId="54237" xr:uid="{00000000-0005-0000-0000-0000EED30000}"/>
    <cellStyle name="v_FinalAB Datas As per SSR 07-08 25-9-07xx 3 4 2 6" xfId="54238" xr:uid="{00000000-0005-0000-0000-0000EFD30000}"/>
    <cellStyle name="v_FinalAB Datas As per SSR 07-08 25-9-07xx 3 4 2 6 2" xfId="54239" xr:uid="{00000000-0005-0000-0000-0000F0D30000}"/>
    <cellStyle name="v_FinalAB Datas As per SSR 07-08 25-9-07xx 3 4 2 6 3" xfId="54240" xr:uid="{00000000-0005-0000-0000-0000F1D30000}"/>
    <cellStyle name="v_FinalAB Datas As per SSR 07-08 25-9-07xx 3 4 2 6 4" xfId="54241" xr:uid="{00000000-0005-0000-0000-0000F2D30000}"/>
    <cellStyle name="v_FinalAB Datas As per SSR 07-08 25-9-07xx 3 4 3" xfId="54242" xr:uid="{00000000-0005-0000-0000-0000F3D30000}"/>
    <cellStyle name="v_FinalAB Datas As per SSR 07-08 25-9-07xx 3 4 3 2" xfId="54243" xr:uid="{00000000-0005-0000-0000-0000F4D30000}"/>
    <cellStyle name="v_FinalAB Datas As per SSR 07-08 25-9-07xx 3 4 3 2 2" xfId="54244" xr:uid="{00000000-0005-0000-0000-0000F5D30000}"/>
    <cellStyle name="v_FinalAB Datas As per SSR 07-08 25-9-07xx 3 4 3 2 3" xfId="54245" xr:uid="{00000000-0005-0000-0000-0000F6D30000}"/>
    <cellStyle name="v_FinalAB Datas As per SSR 07-08 25-9-07xx 3 4 3 2 4" xfId="54246" xr:uid="{00000000-0005-0000-0000-0000F7D30000}"/>
    <cellStyle name="v_FinalAB Datas As per SSR 07-08 25-9-07xx 3 4 3 3" xfId="54247" xr:uid="{00000000-0005-0000-0000-0000F8D30000}"/>
    <cellStyle name="v_FinalAB Datas As per SSR 07-08 25-9-07xx 3 4 3 4" xfId="54248" xr:uid="{00000000-0005-0000-0000-0000F9D30000}"/>
    <cellStyle name="v_FinalAB Datas As per SSR 07-08 25-9-07xx 3 4 3 5" xfId="54249" xr:uid="{00000000-0005-0000-0000-0000FAD30000}"/>
    <cellStyle name="v_FinalAB Datas As per SSR 07-08 25-9-07xx 3 4 3 6" xfId="54250" xr:uid="{00000000-0005-0000-0000-0000FBD30000}"/>
    <cellStyle name="v_FinalAB Datas As per SSR 07-08 25-9-07xx 3 4 4" xfId="54251" xr:uid="{00000000-0005-0000-0000-0000FCD30000}"/>
    <cellStyle name="v_FinalAB Datas As per SSR 07-08 25-9-07xx 3 4 4 2" xfId="54252" xr:uid="{00000000-0005-0000-0000-0000FDD30000}"/>
    <cellStyle name="v_FinalAB Datas As per SSR 07-08 25-9-07xx 3 4 4 3" xfId="54253" xr:uid="{00000000-0005-0000-0000-0000FED30000}"/>
    <cellStyle name="v_FinalAB Datas As per SSR 07-08 25-9-07xx 3 4 4 4" xfId="54254" xr:uid="{00000000-0005-0000-0000-0000FFD30000}"/>
    <cellStyle name="v_FinalAB Datas As per SSR 07-08 25-9-07xx 3 4 4 5" xfId="54255" xr:uid="{00000000-0005-0000-0000-000000D40000}"/>
    <cellStyle name="v_FinalAB Datas As per SSR 07-08 25-9-07xx 3 4 5" xfId="54256" xr:uid="{00000000-0005-0000-0000-000001D40000}"/>
    <cellStyle name="v_FinalAB Datas As per SSR 07-08 25-9-07xx 3 4 6" xfId="54257" xr:uid="{00000000-0005-0000-0000-000002D40000}"/>
    <cellStyle name="v_FinalAB Datas As per SSR 07-08 25-9-07xx 3 4 7" xfId="54258" xr:uid="{00000000-0005-0000-0000-000003D40000}"/>
    <cellStyle name="v_FinalAB Datas As per SSR 07-08 25-9-07xx 3 4 8" xfId="54259" xr:uid="{00000000-0005-0000-0000-000004D40000}"/>
    <cellStyle name="v_FinalAB Datas As per SSR 07-08 25-9-07xx 3 4 9" xfId="54260" xr:uid="{00000000-0005-0000-0000-000005D40000}"/>
    <cellStyle name="v_FinalAB Datas As per SSR 07-08 25-9-07xx 3 5" xfId="54261" xr:uid="{00000000-0005-0000-0000-000006D40000}"/>
    <cellStyle name="v_FinalAB Datas As per SSR 07-08 25-9-07xx 3 5 2" xfId="54262" xr:uid="{00000000-0005-0000-0000-000007D40000}"/>
    <cellStyle name="v_FinalAB Datas As per SSR 07-08 25-9-07xx 3 5 2 2" xfId="54263" xr:uid="{00000000-0005-0000-0000-000008D40000}"/>
    <cellStyle name="v_FinalAB Datas As per SSR 07-08 25-9-07xx 3 5 2 2 2" xfId="54264" xr:uid="{00000000-0005-0000-0000-000009D40000}"/>
    <cellStyle name="v_FinalAB Datas As per SSR 07-08 25-9-07xx 3 5 2 3" xfId="54265" xr:uid="{00000000-0005-0000-0000-00000AD40000}"/>
    <cellStyle name="v_FinalAB Datas As per SSR 07-08 25-9-07xx 3 5 2 3 2" xfId="54266" xr:uid="{00000000-0005-0000-0000-00000BD40000}"/>
    <cellStyle name="v_FinalAB Datas As per SSR 07-08 25-9-07xx 3 5 2 3 3" xfId="54267" xr:uid="{00000000-0005-0000-0000-00000CD40000}"/>
    <cellStyle name="v_FinalAB Datas As per SSR 07-08 25-9-07xx 3 5 2 3 4" xfId="54268" xr:uid="{00000000-0005-0000-0000-00000DD40000}"/>
    <cellStyle name="v_FinalAB Datas As per SSR 07-08 25-9-07xx 3 5 2 4" xfId="54269" xr:uid="{00000000-0005-0000-0000-00000ED40000}"/>
    <cellStyle name="v_FinalAB Datas As per SSR 07-08 25-9-07xx 3 5 2 4 2" xfId="54270" xr:uid="{00000000-0005-0000-0000-00000FD40000}"/>
    <cellStyle name="v_FinalAB Datas As per SSR 07-08 25-9-07xx 3 5 2 5" xfId="54271" xr:uid="{00000000-0005-0000-0000-000010D40000}"/>
    <cellStyle name="v_FinalAB Datas As per SSR 07-08 25-9-07xx 3 5 2 5 2" xfId="54272" xr:uid="{00000000-0005-0000-0000-000011D40000}"/>
    <cellStyle name="v_FinalAB Datas As per SSR 07-08 25-9-07xx 3 5 2 5 3" xfId="54273" xr:uid="{00000000-0005-0000-0000-000012D40000}"/>
    <cellStyle name="v_FinalAB Datas As per SSR 07-08 25-9-07xx 3 5 2 5 4" xfId="54274" xr:uid="{00000000-0005-0000-0000-000013D40000}"/>
    <cellStyle name="v_FinalAB Datas As per SSR 07-08 25-9-07xx 3 5 2 6" xfId="54275" xr:uid="{00000000-0005-0000-0000-000014D40000}"/>
    <cellStyle name="v_FinalAB Datas As per SSR 07-08 25-9-07xx 3 5 3" xfId="54276" xr:uid="{00000000-0005-0000-0000-000015D40000}"/>
    <cellStyle name="v_FinalAB Datas As per SSR 07-08 25-9-07xx 3 5 3 2" xfId="54277" xr:uid="{00000000-0005-0000-0000-000016D40000}"/>
    <cellStyle name="v_FinalAB Datas As per SSR 07-08 25-9-07xx 3 5 3 2 2" xfId="54278" xr:uid="{00000000-0005-0000-0000-000017D40000}"/>
    <cellStyle name="v_FinalAB Datas As per SSR 07-08 25-9-07xx 3 5 3 2 3" xfId="54279" xr:uid="{00000000-0005-0000-0000-000018D40000}"/>
    <cellStyle name="v_FinalAB Datas As per SSR 07-08 25-9-07xx 3 5 3 2 4" xfId="54280" xr:uid="{00000000-0005-0000-0000-000019D40000}"/>
    <cellStyle name="v_FinalAB Datas As per SSR 07-08 25-9-07xx 3 5 3 3" xfId="54281" xr:uid="{00000000-0005-0000-0000-00001AD40000}"/>
    <cellStyle name="v_FinalAB Datas As per SSR 07-08 25-9-07xx 3 5 3 4" xfId="54282" xr:uid="{00000000-0005-0000-0000-00001BD40000}"/>
    <cellStyle name="v_FinalAB Datas As per SSR 07-08 25-9-07xx 3 5 3 5" xfId="54283" xr:uid="{00000000-0005-0000-0000-00001CD40000}"/>
    <cellStyle name="v_FinalAB Datas As per SSR 07-08 25-9-07xx 3 5 3 6" xfId="54284" xr:uid="{00000000-0005-0000-0000-00001DD40000}"/>
    <cellStyle name="v_FinalAB Datas As per SSR 07-08 25-9-07xx 3 5 4" xfId="54285" xr:uid="{00000000-0005-0000-0000-00001ED40000}"/>
    <cellStyle name="v_FinalAB Datas As per SSR 07-08 25-9-07xx 3 5 4 2" xfId="54286" xr:uid="{00000000-0005-0000-0000-00001FD40000}"/>
    <cellStyle name="v_FinalAB Datas As per SSR 07-08 25-9-07xx 3 5 5" xfId="54287" xr:uid="{00000000-0005-0000-0000-000020D40000}"/>
    <cellStyle name="v_FinalAB Datas As per SSR 07-08 25-9-07xx 3 5 5 2" xfId="54288" xr:uid="{00000000-0005-0000-0000-000021D40000}"/>
    <cellStyle name="v_FinalAB Datas As per SSR 07-08 25-9-07xx 3 5 6" xfId="54289" xr:uid="{00000000-0005-0000-0000-000022D40000}"/>
    <cellStyle name="v_FinalAB Datas As per SSR 07-08 25-9-07xx 3 5 6 2" xfId="54290" xr:uid="{00000000-0005-0000-0000-000023D40000}"/>
    <cellStyle name="v_FinalAB Datas As per SSR 07-08 25-9-07xx 3 5 6 3" xfId="54291" xr:uid="{00000000-0005-0000-0000-000024D40000}"/>
    <cellStyle name="v_FinalAB Datas As per SSR 07-08 25-9-07xx 3 5 6 4" xfId="54292" xr:uid="{00000000-0005-0000-0000-000025D40000}"/>
    <cellStyle name="v_FinalAB Datas As per SSR 07-08 25-9-07xx 3 5 7" xfId="54293" xr:uid="{00000000-0005-0000-0000-000026D40000}"/>
    <cellStyle name="v_FinalAB Datas As per SSR 07-08 25-9-07xx 3 5 8" xfId="54294" xr:uid="{00000000-0005-0000-0000-000027D40000}"/>
    <cellStyle name="v_FinalAB Datas As per SSR 07-08 25-9-07xx 3 6" xfId="54295" xr:uid="{00000000-0005-0000-0000-000028D40000}"/>
    <cellStyle name="v_FinalAB Datas As per SSR 07-08 25-9-07xx 3 6 2" xfId="54296" xr:uid="{00000000-0005-0000-0000-000029D40000}"/>
    <cellStyle name="v_FinalAB Datas As per SSR 07-08 25-9-07xx 3 6 2 2" xfId="54297" xr:uid="{00000000-0005-0000-0000-00002AD40000}"/>
    <cellStyle name="v_FinalAB Datas As per SSR 07-08 25-9-07xx 3 6 2 2 2" xfId="54298" xr:uid="{00000000-0005-0000-0000-00002BD40000}"/>
    <cellStyle name="v_FinalAB Datas As per SSR 07-08 25-9-07xx 3 6 2 3" xfId="54299" xr:uid="{00000000-0005-0000-0000-00002CD40000}"/>
    <cellStyle name="v_FinalAB Datas As per SSR 07-08 25-9-07xx 3 6 2 3 2" xfId="54300" xr:uid="{00000000-0005-0000-0000-00002DD40000}"/>
    <cellStyle name="v_FinalAB Datas As per SSR 07-08 25-9-07xx 3 6 2 3 3" xfId="54301" xr:uid="{00000000-0005-0000-0000-00002ED40000}"/>
    <cellStyle name="v_FinalAB Datas As per SSR 07-08 25-9-07xx 3 6 2 3 4" xfId="54302" xr:uid="{00000000-0005-0000-0000-00002FD40000}"/>
    <cellStyle name="v_FinalAB Datas As per SSR 07-08 25-9-07xx 3 6 2 4" xfId="54303" xr:uid="{00000000-0005-0000-0000-000030D40000}"/>
    <cellStyle name="v_FinalAB Datas As per SSR 07-08 25-9-07xx 3 6 2 4 2" xfId="54304" xr:uid="{00000000-0005-0000-0000-000031D40000}"/>
    <cellStyle name="v_FinalAB Datas As per SSR 07-08 25-9-07xx 3 6 2 5" xfId="54305" xr:uid="{00000000-0005-0000-0000-000032D40000}"/>
    <cellStyle name="v_FinalAB Datas As per SSR 07-08 25-9-07xx 3 6 2 5 2" xfId="54306" xr:uid="{00000000-0005-0000-0000-000033D40000}"/>
    <cellStyle name="v_FinalAB Datas As per SSR 07-08 25-9-07xx 3 6 2 5 3" xfId="54307" xr:uid="{00000000-0005-0000-0000-000034D40000}"/>
    <cellStyle name="v_FinalAB Datas As per SSR 07-08 25-9-07xx 3 6 2 5 4" xfId="54308" xr:uid="{00000000-0005-0000-0000-000035D40000}"/>
    <cellStyle name="v_FinalAB Datas As per SSR 07-08 25-9-07xx 3 6 2 6" xfId="54309" xr:uid="{00000000-0005-0000-0000-000036D40000}"/>
    <cellStyle name="v_FinalAB Datas As per SSR 07-08 25-9-07xx 3 6 3" xfId="54310" xr:uid="{00000000-0005-0000-0000-000037D40000}"/>
    <cellStyle name="v_FinalAB Datas As per SSR 07-08 25-9-07xx 3 6 3 2" xfId="54311" xr:uid="{00000000-0005-0000-0000-000038D40000}"/>
    <cellStyle name="v_FinalAB Datas As per SSR 07-08 25-9-07xx 3 6 3 2 2" xfId="54312" xr:uid="{00000000-0005-0000-0000-000039D40000}"/>
    <cellStyle name="v_FinalAB Datas As per SSR 07-08 25-9-07xx 3 6 3 2 3" xfId="54313" xr:uid="{00000000-0005-0000-0000-00003AD40000}"/>
    <cellStyle name="v_FinalAB Datas As per SSR 07-08 25-9-07xx 3 6 3 2 4" xfId="54314" xr:uid="{00000000-0005-0000-0000-00003BD40000}"/>
    <cellStyle name="v_FinalAB Datas As per SSR 07-08 25-9-07xx 3 6 3 3" xfId="54315" xr:uid="{00000000-0005-0000-0000-00003CD40000}"/>
    <cellStyle name="v_FinalAB Datas As per SSR 07-08 25-9-07xx 3 6 3 4" xfId="54316" xr:uid="{00000000-0005-0000-0000-00003DD40000}"/>
    <cellStyle name="v_FinalAB Datas As per SSR 07-08 25-9-07xx 3 6 3 5" xfId="54317" xr:uid="{00000000-0005-0000-0000-00003ED40000}"/>
    <cellStyle name="v_FinalAB Datas As per SSR 07-08 25-9-07xx 3 6 3 6" xfId="54318" xr:uid="{00000000-0005-0000-0000-00003FD40000}"/>
    <cellStyle name="v_FinalAB Datas As per SSR 07-08 25-9-07xx 3 6 4" xfId="54319" xr:uid="{00000000-0005-0000-0000-000040D40000}"/>
    <cellStyle name="v_FinalAB Datas As per SSR 07-08 25-9-07xx 3 6 4 2" xfId="54320" xr:uid="{00000000-0005-0000-0000-000041D40000}"/>
    <cellStyle name="v_FinalAB Datas As per SSR 07-08 25-9-07xx 3 6 5" xfId="54321" xr:uid="{00000000-0005-0000-0000-000042D40000}"/>
    <cellStyle name="v_FinalAB Datas As per SSR 07-08 25-9-07xx 3 6 5 2" xfId="54322" xr:uid="{00000000-0005-0000-0000-000043D40000}"/>
    <cellStyle name="v_FinalAB Datas As per SSR 07-08 25-9-07xx 3 6 6" xfId="54323" xr:uid="{00000000-0005-0000-0000-000044D40000}"/>
    <cellStyle name="v_FinalAB Datas As per SSR 07-08 25-9-07xx 3 6 6 2" xfId="54324" xr:uid="{00000000-0005-0000-0000-000045D40000}"/>
    <cellStyle name="v_FinalAB Datas As per SSR 07-08 25-9-07xx 3 6 6 3" xfId="54325" xr:uid="{00000000-0005-0000-0000-000046D40000}"/>
    <cellStyle name="v_FinalAB Datas As per SSR 07-08 25-9-07xx 3 6 6 4" xfId="54326" xr:uid="{00000000-0005-0000-0000-000047D40000}"/>
    <cellStyle name="v_FinalAB Datas As per SSR 07-08 25-9-07xx 3 6 7" xfId="54327" xr:uid="{00000000-0005-0000-0000-000048D40000}"/>
    <cellStyle name="v_FinalAB Datas As per SSR 07-08 25-9-07xx 3 6 8" xfId="54328" xr:uid="{00000000-0005-0000-0000-000049D40000}"/>
    <cellStyle name="v_FinalAB Datas As per SSR 07-08 25-9-07xx 3 7" xfId="54329" xr:uid="{00000000-0005-0000-0000-00004AD40000}"/>
    <cellStyle name="v_FinalAB Datas As per SSR 07-08 25-9-07xx 3 7 2" xfId="54330" xr:uid="{00000000-0005-0000-0000-00004BD40000}"/>
    <cellStyle name="v_FinalAB Datas As per SSR 07-08 25-9-07xx 3 7 2 2" xfId="54331" xr:uid="{00000000-0005-0000-0000-00004CD40000}"/>
    <cellStyle name="v_FinalAB Datas As per SSR 07-08 25-9-07xx 3 7 2 2 2" xfId="54332" xr:uid="{00000000-0005-0000-0000-00004DD40000}"/>
    <cellStyle name="v_FinalAB Datas As per SSR 07-08 25-9-07xx 3 7 2 2 3" xfId="54333" xr:uid="{00000000-0005-0000-0000-00004ED40000}"/>
    <cellStyle name="v_FinalAB Datas As per SSR 07-08 25-9-07xx 3 7 2 2 4" xfId="54334" xr:uid="{00000000-0005-0000-0000-00004FD40000}"/>
    <cellStyle name="v_FinalAB Datas As per SSR 07-08 25-9-07xx 3 7 2 3" xfId="54335" xr:uid="{00000000-0005-0000-0000-000050D40000}"/>
    <cellStyle name="v_FinalAB Datas As per SSR 07-08 25-9-07xx 3 7 2 4" xfId="54336" xr:uid="{00000000-0005-0000-0000-000051D40000}"/>
    <cellStyle name="v_FinalAB Datas As per SSR 07-08 25-9-07xx 3 7 2 5" xfId="54337" xr:uid="{00000000-0005-0000-0000-000052D40000}"/>
    <cellStyle name="v_FinalAB Datas As per SSR 07-08 25-9-07xx 3 7 2 6" xfId="54338" xr:uid="{00000000-0005-0000-0000-000053D40000}"/>
    <cellStyle name="v_FinalAB Datas As per SSR 07-08 25-9-07xx 3 7 3" xfId="54339" xr:uid="{00000000-0005-0000-0000-000054D40000}"/>
    <cellStyle name="v_FinalAB Datas As per SSR 07-08 25-9-07xx 3 7 3 2" xfId="54340" xr:uid="{00000000-0005-0000-0000-000055D40000}"/>
    <cellStyle name="v_FinalAB Datas As per SSR 07-08 25-9-07xx 3 7 3 2 2" xfId="54341" xr:uid="{00000000-0005-0000-0000-000056D40000}"/>
    <cellStyle name="v_FinalAB Datas As per SSR 07-08 25-9-07xx 3 7 3 2 3" xfId="54342" xr:uid="{00000000-0005-0000-0000-000057D40000}"/>
    <cellStyle name="v_FinalAB Datas As per SSR 07-08 25-9-07xx 3 7 3 2 4" xfId="54343" xr:uid="{00000000-0005-0000-0000-000058D40000}"/>
    <cellStyle name="v_FinalAB Datas As per SSR 07-08 25-9-07xx 3 7 3 3" xfId="54344" xr:uid="{00000000-0005-0000-0000-000059D40000}"/>
    <cellStyle name="v_FinalAB Datas As per SSR 07-08 25-9-07xx 3 7 3 4" xfId="54345" xr:uid="{00000000-0005-0000-0000-00005AD40000}"/>
    <cellStyle name="v_FinalAB Datas As per SSR 07-08 25-9-07xx 3 7 3 5" xfId="54346" xr:uid="{00000000-0005-0000-0000-00005BD40000}"/>
    <cellStyle name="v_FinalAB Datas As per SSR 07-08 25-9-07xx 3 7 3 6" xfId="54347" xr:uid="{00000000-0005-0000-0000-00005CD40000}"/>
    <cellStyle name="v_FinalAB Datas As per SSR 07-08 25-9-07xx 3 7 4" xfId="54348" xr:uid="{00000000-0005-0000-0000-00005DD40000}"/>
    <cellStyle name="v_FinalAB Datas As per SSR 07-08 25-9-07xx 3 7 4 2" xfId="54349" xr:uid="{00000000-0005-0000-0000-00005ED40000}"/>
    <cellStyle name="v_FinalAB Datas As per SSR 07-08 25-9-07xx 3 7 4 3" xfId="54350" xr:uid="{00000000-0005-0000-0000-00005FD40000}"/>
    <cellStyle name="v_FinalAB Datas As per SSR 07-08 25-9-07xx 3 7 4 4" xfId="54351" xr:uid="{00000000-0005-0000-0000-000060D40000}"/>
    <cellStyle name="v_FinalAB Datas As per SSR 07-08 25-9-07xx 3 7 5" xfId="54352" xr:uid="{00000000-0005-0000-0000-000061D40000}"/>
    <cellStyle name="v_FinalAB Datas As per SSR 07-08 25-9-07xx 3 7 6" xfId="54353" xr:uid="{00000000-0005-0000-0000-000062D40000}"/>
    <cellStyle name="v_FinalAB Datas As per SSR 07-08 25-9-07xx 3 7 7" xfId="54354" xr:uid="{00000000-0005-0000-0000-000063D40000}"/>
    <cellStyle name="v_FinalAB Datas As per SSR 07-08 25-9-07xx 3 7 8" xfId="54355" xr:uid="{00000000-0005-0000-0000-000064D40000}"/>
    <cellStyle name="v_FinalAB Datas As per SSR 07-08 25-9-07xx 3 8" xfId="54356" xr:uid="{00000000-0005-0000-0000-000065D40000}"/>
    <cellStyle name="v_FinalAB Datas As per SSR 07-08 25-9-07xx 3 8 2" xfId="54357" xr:uid="{00000000-0005-0000-0000-000066D40000}"/>
    <cellStyle name="v_FinalAB Datas As per SSR 07-08 25-9-07xx 3 8 2 2" xfId="54358" xr:uid="{00000000-0005-0000-0000-000067D40000}"/>
    <cellStyle name="v_FinalAB Datas As per SSR 07-08 25-9-07xx 3 8 2 3" xfId="54359" xr:uid="{00000000-0005-0000-0000-000068D40000}"/>
    <cellStyle name="v_FinalAB Datas As per SSR 07-08 25-9-07xx 3 8 2 4" xfId="54360" xr:uid="{00000000-0005-0000-0000-000069D40000}"/>
    <cellStyle name="v_FinalAB Datas As per SSR 07-08 25-9-07xx 3 8 3" xfId="54361" xr:uid="{00000000-0005-0000-0000-00006AD40000}"/>
    <cellStyle name="v_FinalAB Datas As per SSR 07-08 25-9-07xx 3 8 4" xfId="54362" xr:uid="{00000000-0005-0000-0000-00006BD40000}"/>
    <cellStyle name="v_FinalAB Datas As per SSR 07-08 25-9-07xx 3 8 5" xfId="54363" xr:uid="{00000000-0005-0000-0000-00006CD40000}"/>
    <cellStyle name="v_FinalAB Datas As per SSR 07-08 25-9-07xx 3 8 6" xfId="54364" xr:uid="{00000000-0005-0000-0000-00006DD40000}"/>
    <cellStyle name="v_FinalAB Datas As per SSR 07-08 25-9-07xx 3 9" xfId="54365" xr:uid="{00000000-0005-0000-0000-00006ED40000}"/>
    <cellStyle name="v_FinalAB Datas As per SSR 07-08 25-9-07xx 3 9 2" xfId="54366" xr:uid="{00000000-0005-0000-0000-00006FD40000}"/>
    <cellStyle name="v_FinalAB Datas As per SSR 07-08 25-9-07xx 3 9 3" xfId="54367" xr:uid="{00000000-0005-0000-0000-000070D40000}"/>
    <cellStyle name="v_FinalAB Datas As per SSR 07-08 25-9-07xx 3 9 4" xfId="54368" xr:uid="{00000000-0005-0000-0000-000071D40000}"/>
    <cellStyle name="v_FinalAB Datas As per SSR 07-08 25-9-07xx 3 9 5" xfId="54369" xr:uid="{00000000-0005-0000-0000-000072D40000}"/>
    <cellStyle name="v_FinalAB Datas As per SSR 07-08 25-9-07xx 4" xfId="54370" xr:uid="{00000000-0005-0000-0000-000073D40000}"/>
    <cellStyle name="v_FinalAB Datas As per SSR 07-08 25-9-07xx 4 10" xfId="54371" xr:uid="{00000000-0005-0000-0000-000074D40000}"/>
    <cellStyle name="v_FinalAB Datas As per SSR 07-08 25-9-07xx 4 10 2" xfId="54372" xr:uid="{00000000-0005-0000-0000-000075D40000}"/>
    <cellStyle name="v_FinalAB Datas As per SSR 07-08 25-9-07xx 4 10 2 2" xfId="54373" xr:uid="{00000000-0005-0000-0000-000076D40000}"/>
    <cellStyle name="v_FinalAB Datas As per SSR 07-08 25-9-07xx 4 10 2 3" xfId="54374" xr:uid="{00000000-0005-0000-0000-000077D40000}"/>
    <cellStyle name="v_FinalAB Datas As per SSR 07-08 25-9-07xx 4 10 2 4" xfId="54375" xr:uid="{00000000-0005-0000-0000-000078D40000}"/>
    <cellStyle name="v_FinalAB Datas As per SSR 07-08 25-9-07xx 4 10 2 5" xfId="54376" xr:uid="{00000000-0005-0000-0000-000079D40000}"/>
    <cellStyle name="v_FinalAB Datas As per SSR 07-08 25-9-07xx 4 10 2 6" xfId="54377" xr:uid="{00000000-0005-0000-0000-00007AD40000}"/>
    <cellStyle name="v_FinalAB Datas As per SSR 07-08 25-9-07xx 4 10 3" xfId="54378" xr:uid="{00000000-0005-0000-0000-00007BD40000}"/>
    <cellStyle name="v_FinalAB Datas As per SSR 07-08 25-9-07xx 4 10 3 2" xfId="54379" xr:uid="{00000000-0005-0000-0000-00007CD40000}"/>
    <cellStyle name="v_FinalAB Datas As per SSR 07-08 25-9-07xx 4 10 3 3" xfId="54380" xr:uid="{00000000-0005-0000-0000-00007DD40000}"/>
    <cellStyle name="v_FinalAB Datas As per SSR 07-08 25-9-07xx 4 10 3 4" xfId="54381" xr:uid="{00000000-0005-0000-0000-00007ED40000}"/>
    <cellStyle name="v_FinalAB Datas As per SSR 07-08 25-9-07xx 4 10 3 5" xfId="54382" xr:uid="{00000000-0005-0000-0000-00007FD40000}"/>
    <cellStyle name="v_FinalAB Datas As per SSR 07-08 25-9-07xx 4 10 3 6" xfId="54383" xr:uid="{00000000-0005-0000-0000-000080D40000}"/>
    <cellStyle name="v_FinalAB Datas As per SSR 07-08 25-9-07xx 4 10 4" xfId="54384" xr:uid="{00000000-0005-0000-0000-000081D40000}"/>
    <cellStyle name="v_FinalAB Datas As per SSR 07-08 25-9-07xx 4 10 5" xfId="54385" xr:uid="{00000000-0005-0000-0000-000082D40000}"/>
    <cellStyle name="v_FinalAB Datas As per SSR 07-08 25-9-07xx 4 10 6" xfId="54386" xr:uid="{00000000-0005-0000-0000-000083D40000}"/>
    <cellStyle name="v_FinalAB Datas As per SSR 07-08 25-9-07xx 4 10 7" xfId="54387" xr:uid="{00000000-0005-0000-0000-000084D40000}"/>
    <cellStyle name="v_FinalAB Datas As per SSR 07-08 25-9-07xx 4 10 8" xfId="54388" xr:uid="{00000000-0005-0000-0000-000085D40000}"/>
    <cellStyle name="v_FinalAB Datas As per SSR 07-08 25-9-07xx 4 11" xfId="54389" xr:uid="{00000000-0005-0000-0000-000086D40000}"/>
    <cellStyle name="v_FinalAB Datas As per SSR 07-08 25-9-07xx 4 11 2" xfId="54390" xr:uid="{00000000-0005-0000-0000-000087D40000}"/>
    <cellStyle name="v_FinalAB Datas As per SSR 07-08 25-9-07xx 4 11 3" xfId="54391" xr:uid="{00000000-0005-0000-0000-000088D40000}"/>
    <cellStyle name="v_FinalAB Datas As per SSR 07-08 25-9-07xx 4 11 4" xfId="54392" xr:uid="{00000000-0005-0000-0000-000089D40000}"/>
    <cellStyle name="v_FinalAB Datas As per SSR 07-08 25-9-07xx 4 11 5" xfId="54393" xr:uid="{00000000-0005-0000-0000-00008AD40000}"/>
    <cellStyle name="v_FinalAB Datas As per SSR 07-08 25-9-07xx 4 11 6" xfId="54394" xr:uid="{00000000-0005-0000-0000-00008BD40000}"/>
    <cellStyle name="v_FinalAB Datas As per SSR 07-08 25-9-07xx 4 12" xfId="54395" xr:uid="{00000000-0005-0000-0000-00008CD40000}"/>
    <cellStyle name="v_FinalAB Datas As per SSR 07-08 25-9-07xx 4 12 2" xfId="54396" xr:uid="{00000000-0005-0000-0000-00008DD40000}"/>
    <cellStyle name="v_FinalAB Datas As per SSR 07-08 25-9-07xx 4 12 3" xfId="54397" xr:uid="{00000000-0005-0000-0000-00008ED40000}"/>
    <cellStyle name="v_FinalAB Datas As per SSR 07-08 25-9-07xx 4 12 4" xfId="54398" xr:uid="{00000000-0005-0000-0000-00008FD40000}"/>
    <cellStyle name="v_FinalAB Datas As per SSR 07-08 25-9-07xx 4 12 5" xfId="54399" xr:uid="{00000000-0005-0000-0000-000090D40000}"/>
    <cellStyle name="v_FinalAB Datas As per SSR 07-08 25-9-07xx 4 12 6" xfId="54400" xr:uid="{00000000-0005-0000-0000-000091D40000}"/>
    <cellStyle name="v_FinalAB Datas As per SSR 07-08 25-9-07xx 4 13" xfId="54401" xr:uid="{00000000-0005-0000-0000-000092D40000}"/>
    <cellStyle name="v_FinalAB Datas As per SSR 07-08 25-9-07xx 4 13 2" xfId="54402" xr:uid="{00000000-0005-0000-0000-000093D40000}"/>
    <cellStyle name="v_FinalAB Datas As per SSR 07-08 25-9-07xx 4 13 3" xfId="54403" xr:uid="{00000000-0005-0000-0000-000094D40000}"/>
    <cellStyle name="v_FinalAB Datas As per SSR 07-08 25-9-07xx 4 13 4" xfId="54404" xr:uid="{00000000-0005-0000-0000-000095D40000}"/>
    <cellStyle name="v_FinalAB Datas As per SSR 07-08 25-9-07xx 4 13 5" xfId="54405" xr:uid="{00000000-0005-0000-0000-000096D40000}"/>
    <cellStyle name="v_FinalAB Datas As per SSR 07-08 25-9-07xx 4 14" xfId="54406" xr:uid="{00000000-0005-0000-0000-000097D40000}"/>
    <cellStyle name="v_FinalAB Datas As per SSR 07-08 25-9-07xx 4 15" xfId="54407" xr:uid="{00000000-0005-0000-0000-000098D40000}"/>
    <cellStyle name="v_FinalAB Datas As per SSR 07-08 25-9-07xx 4 16" xfId="54408" xr:uid="{00000000-0005-0000-0000-000099D40000}"/>
    <cellStyle name="v_FinalAB Datas As per SSR 07-08 25-9-07xx 4 17" xfId="54409" xr:uid="{00000000-0005-0000-0000-00009AD40000}"/>
    <cellStyle name="v_FinalAB Datas As per SSR 07-08 25-9-07xx 4 18" xfId="54410" xr:uid="{00000000-0005-0000-0000-00009BD40000}"/>
    <cellStyle name="v_FinalAB Datas As per SSR 07-08 25-9-07xx 4 19" xfId="54411" xr:uid="{00000000-0005-0000-0000-00009CD40000}"/>
    <cellStyle name="v_FinalAB Datas As per SSR 07-08 25-9-07xx 4 2" xfId="54412" xr:uid="{00000000-0005-0000-0000-00009DD40000}"/>
    <cellStyle name="v_FinalAB Datas As per SSR 07-08 25-9-07xx 4 2 10" xfId="54413" xr:uid="{00000000-0005-0000-0000-00009ED40000}"/>
    <cellStyle name="v_FinalAB Datas As per SSR 07-08 25-9-07xx 4 2 2" xfId="54414" xr:uid="{00000000-0005-0000-0000-00009FD40000}"/>
    <cellStyle name="v_FinalAB Datas As per SSR 07-08 25-9-07xx 4 2 2 2" xfId="54415" xr:uid="{00000000-0005-0000-0000-0000A0D40000}"/>
    <cellStyle name="v_FinalAB Datas As per SSR 07-08 25-9-07xx 4 2 2 2 2" xfId="54416" xr:uid="{00000000-0005-0000-0000-0000A1D40000}"/>
    <cellStyle name="v_FinalAB Datas As per SSR 07-08 25-9-07xx 4 2 2 2 2 2" xfId="54417" xr:uid="{00000000-0005-0000-0000-0000A2D40000}"/>
    <cellStyle name="v_FinalAB Datas As per SSR 07-08 25-9-07xx 4 2 2 2 3" xfId="54418" xr:uid="{00000000-0005-0000-0000-0000A3D40000}"/>
    <cellStyle name="v_FinalAB Datas As per SSR 07-08 25-9-07xx 4 2 2 2 3 2" xfId="54419" xr:uid="{00000000-0005-0000-0000-0000A4D40000}"/>
    <cellStyle name="v_FinalAB Datas As per SSR 07-08 25-9-07xx 4 2 2 2 4" xfId="54420" xr:uid="{00000000-0005-0000-0000-0000A5D40000}"/>
    <cellStyle name="v_FinalAB Datas As per SSR 07-08 25-9-07xx 4 2 2 2 4 2" xfId="54421" xr:uid="{00000000-0005-0000-0000-0000A6D40000}"/>
    <cellStyle name="v_FinalAB Datas As per SSR 07-08 25-9-07xx 4 2 2 2 5" xfId="54422" xr:uid="{00000000-0005-0000-0000-0000A7D40000}"/>
    <cellStyle name="v_FinalAB Datas As per SSR 07-08 25-9-07xx 4 2 2 2 6" xfId="54423" xr:uid="{00000000-0005-0000-0000-0000A8D40000}"/>
    <cellStyle name="v_FinalAB Datas As per SSR 07-08 25-9-07xx 4 2 2 3" xfId="54424" xr:uid="{00000000-0005-0000-0000-0000A9D40000}"/>
    <cellStyle name="v_FinalAB Datas As per SSR 07-08 25-9-07xx 4 2 2 3 2" xfId="54425" xr:uid="{00000000-0005-0000-0000-0000AAD40000}"/>
    <cellStyle name="v_FinalAB Datas As per SSR 07-08 25-9-07xx 4 2 2 4" xfId="54426" xr:uid="{00000000-0005-0000-0000-0000ABD40000}"/>
    <cellStyle name="v_FinalAB Datas As per SSR 07-08 25-9-07xx 4 2 2 4 2" xfId="54427" xr:uid="{00000000-0005-0000-0000-0000ACD40000}"/>
    <cellStyle name="v_FinalAB Datas As per SSR 07-08 25-9-07xx 4 2 2 5" xfId="54428" xr:uid="{00000000-0005-0000-0000-0000ADD40000}"/>
    <cellStyle name="v_FinalAB Datas As per SSR 07-08 25-9-07xx 4 2 2 6" xfId="54429" xr:uid="{00000000-0005-0000-0000-0000AED40000}"/>
    <cellStyle name="v_FinalAB Datas As per SSR 07-08 25-9-07xx 4 2 3" xfId="54430" xr:uid="{00000000-0005-0000-0000-0000AFD40000}"/>
    <cellStyle name="v_FinalAB Datas As per SSR 07-08 25-9-07xx 4 2 3 2" xfId="54431" xr:uid="{00000000-0005-0000-0000-0000B0D40000}"/>
    <cellStyle name="v_FinalAB Datas As per SSR 07-08 25-9-07xx 4 2 3 2 2" xfId="54432" xr:uid="{00000000-0005-0000-0000-0000B1D40000}"/>
    <cellStyle name="v_FinalAB Datas As per SSR 07-08 25-9-07xx 4 2 3 3" xfId="54433" xr:uid="{00000000-0005-0000-0000-0000B2D40000}"/>
    <cellStyle name="v_FinalAB Datas As per SSR 07-08 25-9-07xx 4 2 3 3 2" xfId="54434" xr:uid="{00000000-0005-0000-0000-0000B3D40000}"/>
    <cellStyle name="v_FinalAB Datas As per SSR 07-08 25-9-07xx 4 2 3 4" xfId="54435" xr:uid="{00000000-0005-0000-0000-0000B4D40000}"/>
    <cellStyle name="v_FinalAB Datas As per SSR 07-08 25-9-07xx 4 2 3 4 2" xfId="54436" xr:uid="{00000000-0005-0000-0000-0000B5D40000}"/>
    <cellStyle name="v_FinalAB Datas As per SSR 07-08 25-9-07xx 4 2 3 5" xfId="54437" xr:uid="{00000000-0005-0000-0000-0000B6D40000}"/>
    <cellStyle name="v_FinalAB Datas As per SSR 07-08 25-9-07xx 4 2 3 6" xfId="54438" xr:uid="{00000000-0005-0000-0000-0000B7D40000}"/>
    <cellStyle name="v_FinalAB Datas As per SSR 07-08 25-9-07xx 4 2 4" xfId="54439" xr:uid="{00000000-0005-0000-0000-0000B8D40000}"/>
    <cellStyle name="v_FinalAB Datas As per SSR 07-08 25-9-07xx 4 2 4 2" xfId="54440" xr:uid="{00000000-0005-0000-0000-0000B9D40000}"/>
    <cellStyle name="v_FinalAB Datas As per SSR 07-08 25-9-07xx 4 2 4 3" xfId="54441" xr:uid="{00000000-0005-0000-0000-0000BAD40000}"/>
    <cellStyle name="v_FinalAB Datas As per SSR 07-08 25-9-07xx 4 2 5" xfId="54442" xr:uid="{00000000-0005-0000-0000-0000BBD40000}"/>
    <cellStyle name="v_FinalAB Datas As per SSR 07-08 25-9-07xx 4 2 5 2" xfId="54443" xr:uid="{00000000-0005-0000-0000-0000BCD40000}"/>
    <cellStyle name="v_FinalAB Datas As per SSR 07-08 25-9-07xx 4 2 5 3" xfId="54444" xr:uid="{00000000-0005-0000-0000-0000BDD40000}"/>
    <cellStyle name="v_FinalAB Datas As per SSR 07-08 25-9-07xx 4 2 6" xfId="54445" xr:uid="{00000000-0005-0000-0000-0000BED40000}"/>
    <cellStyle name="v_FinalAB Datas As per SSR 07-08 25-9-07xx 4 2 6 2" xfId="54446" xr:uid="{00000000-0005-0000-0000-0000BFD40000}"/>
    <cellStyle name="v_FinalAB Datas As per SSR 07-08 25-9-07xx 4 2 7" xfId="54447" xr:uid="{00000000-0005-0000-0000-0000C0D40000}"/>
    <cellStyle name="v_FinalAB Datas As per SSR 07-08 25-9-07xx 4 2 7 2" xfId="54448" xr:uid="{00000000-0005-0000-0000-0000C1D40000}"/>
    <cellStyle name="v_FinalAB Datas As per SSR 07-08 25-9-07xx 4 2 7 3" xfId="54449" xr:uid="{00000000-0005-0000-0000-0000C2D40000}"/>
    <cellStyle name="v_FinalAB Datas As per SSR 07-08 25-9-07xx 4 2 7 4" xfId="54450" xr:uid="{00000000-0005-0000-0000-0000C3D40000}"/>
    <cellStyle name="v_FinalAB Datas As per SSR 07-08 25-9-07xx 4 2 8" xfId="54451" xr:uid="{00000000-0005-0000-0000-0000C4D40000}"/>
    <cellStyle name="v_FinalAB Datas As per SSR 07-08 25-9-07xx 4 2 8 2" xfId="54452" xr:uid="{00000000-0005-0000-0000-0000C5D40000}"/>
    <cellStyle name="v_FinalAB Datas As per SSR 07-08 25-9-07xx 4 2 9" xfId="54453" xr:uid="{00000000-0005-0000-0000-0000C6D40000}"/>
    <cellStyle name="v_FinalAB Datas As per SSR 07-08 25-9-07xx 4 2 9 2" xfId="54454" xr:uid="{00000000-0005-0000-0000-0000C7D40000}"/>
    <cellStyle name="v_FinalAB Datas As per SSR 07-08 25-9-07xx 4 20" xfId="54455" xr:uid="{00000000-0005-0000-0000-0000C8D40000}"/>
    <cellStyle name="v_FinalAB Datas As per SSR 07-08 25-9-07xx 4 21" xfId="54456" xr:uid="{00000000-0005-0000-0000-0000C9D40000}"/>
    <cellStyle name="v_FinalAB Datas As per SSR 07-08 25-9-07xx 4 3" xfId="54457" xr:uid="{00000000-0005-0000-0000-0000CAD40000}"/>
    <cellStyle name="v_FinalAB Datas As per SSR 07-08 25-9-07xx 4 3 2" xfId="54458" xr:uid="{00000000-0005-0000-0000-0000CBD40000}"/>
    <cellStyle name="v_FinalAB Datas As per SSR 07-08 25-9-07xx 4 3 2 2" xfId="54459" xr:uid="{00000000-0005-0000-0000-0000CCD40000}"/>
    <cellStyle name="v_FinalAB Datas As per SSR 07-08 25-9-07xx 4 3 2 2 2" xfId="54460" xr:uid="{00000000-0005-0000-0000-0000CDD40000}"/>
    <cellStyle name="v_FinalAB Datas As per SSR 07-08 25-9-07xx 4 3 2 3" xfId="54461" xr:uid="{00000000-0005-0000-0000-0000CED40000}"/>
    <cellStyle name="v_FinalAB Datas As per SSR 07-08 25-9-07xx 4 3 2 3 2" xfId="54462" xr:uid="{00000000-0005-0000-0000-0000CFD40000}"/>
    <cellStyle name="v_FinalAB Datas As per SSR 07-08 25-9-07xx 4 3 2 4" xfId="54463" xr:uid="{00000000-0005-0000-0000-0000D0D40000}"/>
    <cellStyle name="v_FinalAB Datas As per SSR 07-08 25-9-07xx 4 3 2 4 2" xfId="54464" xr:uid="{00000000-0005-0000-0000-0000D1D40000}"/>
    <cellStyle name="v_FinalAB Datas As per SSR 07-08 25-9-07xx 4 3 2 5" xfId="54465" xr:uid="{00000000-0005-0000-0000-0000D2D40000}"/>
    <cellStyle name="v_FinalAB Datas As per SSR 07-08 25-9-07xx 4 3 2 6" xfId="54466" xr:uid="{00000000-0005-0000-0000-0000D3D40000}"/>
    <cellStyle name="v_FinalAB Datas As per SSR 07-08 25-9-07xx 4 3 3" xfId="54467" xr:uid="{00000000-0005-0000-0000-0000D4D40000}"/>
    <cellStyle name="v_FinalAB Datas As per SSR 07-08 25-9-07xx 4 3 3 2" xfId="54468" xr:uid="{00000000-0005-0000-0000-0000D5D40000}"/>
    <cellStyle name="v_FinalAB Datas As per SSR 07-08 25-9-07xx 4 3 3 2 2" xfId="54469" xr:uid="{00000000-0005-0000-0000-0000D6D40000}"/>
    <cellStyle name="v_FinalAB Datas As per SSR 07-08 25-9-07xx 4 3 3 3" xfId="54470" xr:uid="{00000000-0005-0000-0000-0000D7D40000}"/>
    <cellStyle name="v_FinalAB Datas As per SSR 07-08 25-9-07xx 4 3 3 4" xfId="54471" xr:uid="{00000000-0005-0000-0000-0000D8D40000}"/>
    <cellStyle name="v_FinalAB Datas As per SSR 07-08 25-9-07xx 4 3 3 5" xfId="54472" xr:uid="{00000000-0005-0000-0000-0000D9D40000}"/>
    <cellStyle name="v_FinalAB Datas As per SSR 07-08 25-9-07xx 4 3 3 6" xfId="54473" xr:uid="{00000000-0005-0000-0000-0000DAD40000}"/>
    <cellStyle name="v_FinalAB Datas As per SSR 07-08 25-9-07xx 4 3 4" xfId="54474" xr:uid="{00000000-0005-0000-0000-0000DBD40000}"/>
    <cellStyle name="v_FinalAB Datas As per SSR 07-08 25-9-07xx 4 3 4 2" xfId="54475" xr:uid="{00000000-0005-0000-0000-0000DCD40000}"/>
    <cellStyle name="v_FinalAB Datas As per SSR 07-08 25-9-07xx 4 3 5" xfId="54476" xr:uid="{00000000-0005-0000-0000-0000DDD40000}"/>
    <cellStyle name="v_FinalAB Datas As per SSR 07-08 25-9-07xx 4 3 6" xfId="54477" xr:uid="{00000000-0005-0000-0000-0000DED40000}"/>
    <cellStyle name="v_FinalAB Datas As per SSR 07-08 25-9-07xx 4 3 7" xfId="54478" xr:uid="{00000000-0005-0000-0000-0000DFD40000}"/>
    <cellStyle name="v_FinalAB Datas As per SSR 07-08 25-9-07xx 4 3 8" xfId="54479" xr:uid="{00000000-0005-0000-0000-0000E0D40000}"/>
    <cellStyle name="v_FinalAB Datas As per SSR 07-08 25-9-07xx 4 4" xfId="54480" xr:uid="{00000000-0005-0000-0000-0000E1D40000}"/>
    <cellStyle name="v_FinalAB Datas As per SSR 07-08 25-9-07xx 4 4 2" xfId="54481" xr:uid="{00000000-0005-0000-0000-0000E2D40000}"/>
    <cellStyle name="v_FinalAB Datas As per SSR 07-08 25-9-07xx 4 4 2 2" xfId="54482" xr:uid="{00000000-0005-0000-0000-0000E3D40000}"/>
    <cellStyle name="v_FinalAB Datas As per SSR 07-08 25-9-07xx 4 4 2 2 2" xfId="54483" xr:uid="{00000000-0005-0000-0000-0000E4D40000}"/>
    <cellStyle name="v_FinalAB Datas As per SSR 07-08 25-9-07xx 4 4 2 3" xfId="54484" xr:uid="{00000000-0005-0000-0000-0000E5D40000}"/>
    <cellStyle name="v_FinalAB Datas As per SSR 07-08 25-9-07xx 4 4 2 4" xfId="54485" xr:uid="{00000000-0005-0000-0000-0000E6D40000}"/>
    <cellStyle name="v_FinalAB Datas As per SSR 07-08 25-9-07xx 4 4 2 5" xfId="54486" xr:uid="{00000000-0005-0000-0000-0000E7D40000}"/>
    <cellStyle name="v_FinalAB Datas As per SSR 07-08 25-9-07xx 4 4 2 6" xfId="54487" xr:uid="{00000000-0005-0000-0000-0000E8D40000}"/>
    <cellStyle name="v_FinalAB Datas As per SSR 07-08 25-9-07xx 4 4 3" xfId="54488" xr:uid="{00000000-0005-0000-0000-0000E9D40000}"/>
    <cellStyle name="v_FinalAB Datas As per SSR 07-08 25-9-07xx 4 4 3 2" xfId="54489" xr:uid="{00000000-0005-0000-0000-0000EAD40000}"/>
    <cellStyle name="v_FinalAB Datas As per SSR 07-08 25-9-07xx 4 4 3 2 2" xfId="54490" xr:uid="{00000000-0005-0000-0000-0000EBD40000}"/>
    <cellStyle name="v_FinalAB Datas As per SSR 07-08 25-9-07xx 4 4 3 3" xfId="54491" xr:uid="{00000000-0005-0000-0000-0000ECD40000}"/>
    <cellStyle name="v_FinalAB Datas As per SSR 07-08 25-9-07xx 4 4 3 4" xfId="54492" xr:uid="{00000000-0005-0000-0000-0000EDD40000}"/>
    <cellStyle name="v_FinalAB Datas As per SSR 07-08 25-9-07xx 4 4 3 5" xfId="54493" xr:uid="{00000000-0005-0000-0000-0000EED40000}"/>
    <cellStyle name="v_FinalAB Datas As per SSR 07-08 25-9-07xx 4 4 3 6" xfId="54494" xr:uid="{00000000-0005-0000-0000-0000EFD40000}"/>
    <cellStyle name="v_FinalAB Datas As per SSR 07-08 25-9-07xx 4 4 4" xfId="54495" xr:uid="{00000000-0005-0000-0000-0000F0D40000}"/>
    <cellStyle name="v_FinalAB Datas As per SSR 07-08 25-9-07xx 4 4 4 2" xfId="54496" xr:uid="{00000000-0005-0000-0000-0000F1D40000}"/>
    <cellStyle name="v_FinalAB Datas As per SSR 07-08 25-9-07xx 4 4 5" xfId="54497" xr:uid="{00000000-0005-0000-0000-0000F2D40000}"/>
    <cellStyle name="v_FinalAB Datas As per SSR 07-08 25-9-07xx 4 4 6" xfId="54498" xr:uid="{00000000-0005-0000-0000-0000F3D40000}"/>
    <cellStyle name="v_FinalAB Datas As per SSR 07-08 25-9-07xx 4 4 7" xfId="54499" xr:uid="{00000000-0005-0000-0000-0000F4D40000}"/>
    <cellStyle name="v_FinalAB Datas As per SSR 07-08 25-9-07xx 4 4 8" xfId="54500" xr:uid="{00000000-0005-0000-0000-0000F5D40000}"/>
    <cellStyle name="v_FinalAB Datas As per SSR 07-08 25-9-07xx 4 5" xfId="54501" xr:uid="{00000000-0005-0000-0000-0000F6D40000}"/>
    <cellStyle name="v_FinalAB Datas As per SSR 07-08 25-9-07xx 4 5 2" xfId="54502" xr:uid="{00000000-0005-0000-0000-0000F7D40000}"/>
    <cellStyle name="v_FinalAB Datas As per SSR 07-08 25-9-07xx 4 5 2 2" xfId="54503" xr:uid="{00000000-0005-0000-0000-0000F8D40000}"/>
    <cellStyle name="v_FinalAB Datas As per SSR 07-08 25-9-07xx 4 5 2 3" xfId="54504" xr:uid="{00000000-0005-0000-0000-0000F9D40000}"/>
    <cellStyle name="v_FinalAB Datas As per SSR 07-08 25-9-07xx 4 5 2 4" xfId="54505" xr:uid="{00000000-0005-0000-0000-0000FAD40000}"/>
    <cellStyle name="v_FinalAB Datas As per SSR 07-08 25-9-07xx 4 5 2 5" xfId="54506" xr:uid="{00000000-0005-0000-0000-0000FBD40000}"/>
    <cellStyle name="v_FinalAB Datas As per SSR 07-08 25-9-07xx 4 5 2 6" xfId="54507" xr:uid="{00000000-0005-0000-0000-0000FCD40000}"/>
    <cellStyle name="v_FinalAB Datas As per SSR 07-08 25-9-07xx 4 5 3" xfId="54508" xr:uid="{00000000-0005-0000-0000-0000FDD40000}"/>
    <cellStyle name="v_FinalAB Datas As per SSR 07-08 25-9-07xx 4 5 3 2" xfId="54509" xr:uid="{00000000-0005-0000-0000-0000FED40000}"/>
    <cellStyle name="v_FinalAB Datas As per SSR 07-08 25-9-07xx 4 5 3 3" xfId="54510" xr:uid="{00000000-0005-0000-0000-0000FFD40000}"/>
    <cellStyle name="v_FinalAB Datas As per SSR 07-08 25-9-07xx 4 5 3 4" xfId="54511" xr:uid="{00000000-0005-0000-0000-000000D50000}"/>
    <cellStyle name="v_FinalAB Datas As per SSR 07-08 25-9-07xx 4 5 3 5" xfId="54512" xr:uid="{00000000-0005-0000-0000-000001D50000}"/>
    <cellStyle name="v_FinalAB Datas As per SSR 07-08 25-9-07xx 4 5 3 6" xfId="54513" xr:uid="{00000000-0005-0000-0000-000002D50000}"/>
    <cellStyle name="v_FinalAB Datas As per SSR 07-08 25-9-07xx 4 5 4" xfId="54514" xr:uid="{00000000-0005-0000-0000-000003D50000}"/>
    <cellStyle name="v_FinalAB Datas As per SSR 07-08 25-9-07xx 4 5 4 2" xfId="54515" xr:uid="{00000000-0005-0000-0000-000004D50000}"/>
    <cellStyle name="v_FinalAB Datas As per SSR 07-08 25-9-07xx 4 5 5" xfId="54516" xr:uid="{00000000-0005-0000-0000-000005D50000}"/>
    <cellStyle name="v_FinalAB Datas As per SSR 07-08 25-9-07xx 4 5 6" xfId="54517" xr:uid="{00000000-0005-0000-0000-000006D50000}"/>
    <cellStyle name="v_FinalAB Datas As per SSR 07-08 25-9-07xx 4 5 7" xfId="54518" xr:uid="{00000000-0005-0000-0000-000007D50000}"/>
    <cellStyle name="v_FinalAB Datas As per SSR 07-08 25-9-07xx 4 5 8" xfId="54519" xr:uid="{00000000-0005-0000-0000-000008D50000}"/>
    <cellStyle name="v_FinalAB Datas As per SSR 07-08 25-9-07xx 4 6" xfId="54520" xr:uid="{00000000-0005-0000-0000-000009D50000}"/>
    <cellStyle name="v_FinalAB Datas As per SSR 07-08 25-9-07xx 4 6 2" xfId="54521" xr:uid="{00000000-0005-0000-0000-00000AD50000}"/>
    <cellStyle name="v_FinalAB Datas As per SSR 07-08 25-9-07xx 4 6 2 2" xfId="54522" xr:uid="{00000000-0005-0000-0000-00000BD50000}"/>
    <cellStyle name="v_FinalAB Datas As per SSR 07-08 25-9-07xx 4 6 2 3" xfId="54523" xr:uid="{00000000-0005-0000-0000-00000CD50000}"/>
    <cellStyle name="v_FinalAB Datas As per SSR 07-08 25-9-07xx 4 6 2 4" xfId="54524" xr:uid="{00000000-0005-0000-0000-00000DD50000}"/>
    <cellStyle name="v_FinalAB Datas As per SSR 07-08 25-9-07xx 4 6 2 5" xfId="54525" xr:uid="{00000000-0005-0000-0000-00000ED50000}"/>
    <cellStyle name="v_FinalAB Datas As per SSR 07-08 25-9-07xx 4 6 2 6" xfId="54526" xr:uid="{00000000-0005-0000-0000-00000FD50000}"/>
    <cellStyle name="v_FinalAB Datas As per SSR 07-08 25-9-07xx 4 6 3" xfId="54527" xr:uid="{00000000-0005-0000-0000-000010D50000}"/>
    <cellStyle name="v_FinalAB Datas As per SSR 07-08 25-9-07xx 4 6 3 2" xfId="54528" xr:uid="{00000000-0005-0000-0000-000011D50000}"/>
    <cellStyle name="v_FinalAB Datas As per SSR 07-08 25-9-07xx 4 6 3 3" xfId="54529" xr:uid="{00000000-0005-0000-0000-000012D50000}"/>
    <cellStyle name="v_FinalAB Datas As per SSR 07-08 25-9-07xx 4 6 3 4" xfId="54530" xr:uid="{00000000-0005-0000-0000-000013D50000}"/>
    <cellStyle name="v_FinalAB Datas As per SSR 07-08 25-9-07xx 4 6 3 5" xfId="54531" xr:uid="{00000000-0005-0000-0000-000014D50000}"/>
    <cellStyle name="v_FinalAB Datas As per SSR 07-08 25-9-07xx 4 6 3 6" xfId="54532" xr:uid="{00000000-0005-0000-0000-000015D50000}"/>
    <cellStyle name="v_FinalAB Datas As per SSR 07-08 25-9-07xx 4 6 4" xfId="54533" xr:uid="{00000000-0005-0000-0000-000016D50000}"/>
    <cellStyle name="v_FinalAB Datas As per SSR 07-08 25-9-07xx 4 6 4 2" xfId="54534" xr:uid="{00000000-0005-0000-0000-000017D50000}"/>
    <cellStyle name="v_FinalAB Datas As per SSR 07-08 25-9-07xx 4 6 5" xfId="54535" xr:uid="{00000000-0005-0000-0000-000018D50000}"/>
    <cellStyle name="v_FinalAB Datas As per SSR 07-08 25-9-07xx 4 6 6" xfId="54536" xr:uid="{00000000-0005-0000-0000-000019D50000}"/>
    <cellStyle name="v_FinalAB Datas As per SSR 07-08 25-9-07xx 4 6 7" xfId="54537" xr:uid="{00000000-0005-0000-0000-00001AD50000}"/>
    <cellStyle name="v_FinalAB Datas As per SSR 07-08 25-9-07xx 4 6 8" xfId="54538" xr:uid="{00000000-0005-0000-0000-00001BD50000}"/>
    <cellStyle name="v_FinalAB Datas As per SSR 07-08 25-9-07xx 4 7" xfId="54539" xr:uid="{00000000-0005-0000-0000-00001CD50000}"/>
    <cellStyle name="v_FinalAB Datas As per SSR 07-08 25-9-07xx 4 7 2" xfId="54540" xr:uid="{00000000-0005-0000-0000-00001DD50000}"/>
    <cellStyle name="v_FinalAB Datas As per SSR 07-08 25-9-07xx 4 7 2 2" xfId="54541" xr:uid="{00000000-0005-0000-0000-00001ED50000}"/>
    <cellStyle name="v_FinalAB Datas As per SSR 07-08 25-9-07xx 4 7 2 3" xfId="54542" xr:uid="{00000000-0005-0000-0000-00001FD50000}"/>
    <cellStyle name="v_FinalAB Datas As per SSR 07-08 25-9-07xx 4 7 2 4" xfId="54543" xr:uid="{00000000-0005-0000-0000-000020D50000}"/>
    <cellStyle name="v_FinalAB Datas As per SSR 07-08 25-9-07xx 4 7 2 5" xfId="54544" xr:uid="{00000000-0005-0000-0000-000021D50000}"/>
    <cellStyle name="v_FinalAB Datas As per SSR 07-08 25-9-07xx 4 7 2 6" xfId="54545" xr:uid="{00000000-0005-0000-0000-000022D50000}"/>
    <cellStyle name="v_FinalAB Datas As per SSR 07-08 25-9-07xx 4 7 3" xfId="54546" xr:uid="{00000000-0005-0000-0000-000023D50000}"/>
    <cellStyle name="v_FinalAB Datas As per SSR 07-08 25-9-07xx 4 7 3 2" xfId="54547" xr:uid="{00000000-0005-0000-0000-000024D50000}"/>
    <cellStyle name="v_FinalAB Datas As per SSR 07-08 25-9-07xx 4 7 3 3" xfId="54548" xr:uid="{00000000-0005-0000-0000-000025D50000}"/>
    <cellStyle name="v_FinalAB Datas As per SSR 07-08 25-9-07xx 4 7 3 4" xfId="54549" xr:uid="{00000000-0005-0000-0000-000026D50000}"/>
    <cellStyle name="v_FinalAB Datas As per SSR 07-08 25-9-07xx 4 7 3 5" xfId="54550" xr:uid="{00000000-0005-0000-0000-000027D50000}"/>
    <cellStyle name="v_FinalAB Datas As per SSR 07-08 25-9-07xx 4 7 3 6" xfId="54551" xr:uid="{00000000-0005-0000-0000-000028D50000}"/>
    <cellStyle name="v_FinalAB Datas As per SSR 07-08 25-9-07xx 4 7 4" xfId="54552" xr:uid="{00000000-0005-0000-0000-000029D50000}"/>
    <cellStyle name="v_FinalAB Datas As per SSR 07-08 25-9-07xx 4 7 4 2" xfId="54553" xr:uid="{00000000-0005-0000-0000-00002AD50000}"/>
    <cellStyle name="v_FinalAB Datas As per SSR 07-08 25-9-07xx 4 7 5" xfId="54554" xr:uid="{00000000-0005-0000-0000-00002BD50000}"/>
    <cellStyle name="v_FinalAB Datas As per SSR 07-08 25-9-07xx 4 7 6" xfId="54555" xr:uid="{00000000-0005-0000-0000-00002CD50000}"/>
    <cellStyle name="v_FinalAB Datas As per SSR 07-08 25-9-07xx 4 7 7" xfId="54556" xr:uid="{00000000-0005-0000-0000-00002DD50000}"/>
    <cellStyle name="v_FinalAB Datas As per SSR 07-08 25-9-07xx 4 7 8" xfId="54557" xr:uid="{00000000-0005-0000-0000-00002ED50000}"/>
    <cellStyle name="v_FinalAB Datas As per SSR 07-08 25-9-07xx 4 8" xfId="54558" xr:uid="{00000000-0005-0000-0000-00002FD50000}"/>
    <cellStyle name="v_FinalAB Datas As per SSR 07-08 25-9-07xx 4 8 2" xfId="54559" xr:uid="{00000000-0005-0000-0000-000030D50000}"/>
    <cellStyle name="v_FinalAB Datas As per SSR 07-08 25-9-07xx 4 8 2 2" xfId="54560" xr:uid="{00000000-0005-0000-0000-000031D50000}"/>
    <cellStyle name="v_FinalAB Datas As per SSR 07-08 25-9-07xx 4 8 2 3" xfId="54561" xr:uid="{00000000-0005-0000-0000-000032D50000}"/>
    <cellStyle name="v_FinalAB Datas As per SSR 07-08 25-9-07xx 4 8 2 4" xfId="54562" xr:uid="{00000000-0005-0000-0000-000033D50000}"/>
    <cellStyle name="v_FinalAB Datas As per SSR 07-08 25-9-07xx 4 8 2 5" xfId="54563" xr:uid="{00000000-0005-0000-0000-000034D50000}"/>
    <cellStyle name="v_FinalAB Datas As per SSR 07-08 25-9-07xx 4 8 2 6" xfId="54564" xr:uid="{00000000-0005-0000-0000-000035D50000}"/>
    <cellStyle name="v_FinalAB Datas As per SSR 07-08 25-9-07xx 4 8 3" xfId="54565" xr:uid="{00000000-0005-0000-0000-000036D50000}"/>
    <cellStyle name="v_FinalAB Datas As per SSR 07-08 25-9-07xx 4 8 3 2" xfId="54566" xr:uid="{00000000-0005-0000-0000-000037D50000}"/>
    <cellStyle name="v_FinalAB Datas As per SSR 07-08 25-9-07xx 4 8 3 3" xfId="54567" xr:uid="{00000000-0005-0000-0000-000038D50000}"/>
    <cellStyle name="v_FinalAB Datas As per SSR 07-08 25-9-07xx 4 8 3 4" xfId="54568" xr:uid="{00000000-0005-0000-0000-000039D50000}"/>
    <cellStyle name="v_FinalAB Datas As per SSR 07-08 25-9-07xx 4 8 3 5" xfId="54569" xr:uid="{00000000-0005-0000-0000-00003AD50000}"/>
    <cellStyle name="v_FinalAB Datas As per SSR 07-08 25-9-07xx 4 8 3 6" xfId="54570" xr:uid="{00000000-0005-0000-0000-00003BD50000}"/>
    <cellStyle name="v_FinalAB Datas As per SSR 07-08 25-9-07xx 4 8 4" xfId="54571" xr:uid="{00000000-0005-0000-0000-00003CD50000}"/>
    <cellStyle name="v_FinalAB Datas As per SSR 07-08 25-9-07xx 4 8 4 2" xfId="54572" xr:uid="{00000000-0005-0000-0000-00003DD50000}"/>
    <cellStyle name="v_FinalAB Datas As per SSR 07-08 25-9-07xx 4 8 5" xfId="54573" xr:uid="{00000000-0005-0000-0000-00003ED50000}"/>
    <cellStyle name="v_FinalAB Datas As per SSR 07-08 25-9-07xx 4 8 6" xfId="54574" xr:uid="{00000000-0005-0000-0000-00003FD50000}"/>
    <cellStyle name="v_FinalAB Datas As per SSR 07-08 25-9-07xx 4 8 7" xfId="54575" xr:uid="{00000000-0005-0000-0000-000040D50000}"/>
    <cellStyle name="v_FinalAB Datas As per SSR 07-08 25-9-07xx 4 8 8" xfId="54576" xr:uid="{00000000-0005-0000-0000-000041D50000}"/>
    <cellStyle name="v_FinalAB Datas As per SSR 07-08 25-9-07xx 4 9" xfId="54577" xr:uid="{00000000-0005-0000-0000-000042D50000}"/>
    <cellStyle name="v_FinalAB Datas As per SSR 07-08 25-9-07xx 4 9 2" xfId="54578" xr:uid="{00000000-0005-0000-0000-000043D50000}"/>
    <cellStyle name="v_FinalAB Datas As per SSR 07-08 25-9-07xx 4 9 2 2" xfId="54579" xr:uid="{00000000-0005-0000-0000-000044D50000}"/>
    <cellStyle name="v_FinalAB Datas As per SSR 07-08 25-9-07xx 4 9 2 3" xfId="54580" xr:uid="{00000000-0005-0000-0000-000045D50000}"/>
    <cellStyle name="v_FinalAB Datas As per SSR 07-08 25-9-07xx 4 9 2 4" xfId="54581" xr:uid="{00000000-0005-0000-0000-000046D50000}"/>
    <cellStyle name="v_FinalAB Datas As per SSR 07-08 25-9-07xx 4 9 2 5" xfId="54582" xr:uid="{00000000-0005-0000-0000-000047D50000}"/>
    <cellStyle name="v_FinalAB Datas As per SSR 07-08 25-9-07xx 4 9 2 6" xfId="54583" xr:uid="{00000000-0005-0000-0000-000048D50000}"/>
    <cellStyle name="v_FinalAB Datas As per SSR 07-08 25-9-07xx 4 9 3" xfId="54584" xr:uid="{00000000-0005-0000-0000-000049D50000}"/>
    <cellStyle name="v_FinalAB Datas As per SSR 07-08 25-9-07xx 4 9 3 2" xfId="54585" xr:uid="{00000000-0005-0000-0000-00004AD50000}"/>
    <cellStyle name="v_FinalAB Datas As per SSR 07-08 25-9-07xx 4 9 3 3" xfId="54586" xr:uid="{00000000-0005-0000-0000-00004BD50000}"/>
    <cellStyle name="v_FinalAB Datas As per SSR 07-08 25-9-07xx 4 9 3 4" xfId="54587" xr:uid="{00000000-0005-0000-0000-00004CD50000}"/>
    <cellStyle name="v_FinalAB Datas As per SSR 07-08 25-9-07xx 4 9 3 5" xfId="54588" xr:uid="{00000000-0005-0000-0000-00004DD50000}"/>
    <cellStyle name="v_FinalAB Datas As per SSR 07-08 25-9-07xx 4 9 3 6" xfId="54589" xr:uid="{00000000-0005-0000-0000-00004ED50000}"/>
    <cellStyle name="v_FinalAB Datas As per SSR 07-08 25-9-07xx 4 9 4" xfId="54590" xr:uid="{00000000-0005-0000-0000-00004FD50000}"/>
    <cellStyle name="v_FinalAB Datas As per SSR 07-08 25-9-07xx 4 9 4 2" xfId="54591" xr:uid="{00000000-0005-0000-0000-000050D50000}"/>
    <cellStyle name="v_FinalAB Datas As per SSR 07-08 25-9-07xx 4 9 5" xfId="54592" xr:uid="{00000000-0005-0000-0000-000051D50000}"/>
    <cellStyle name="v_FinalAB Datas As per SSR 07-08 25-9-07xx 4 9 6" xfId="54593" xr:uid="{00000000-0005-0000-0000-000052D50000}"/>
    <cellStyle name="v_FinalAB Datas As per SSR 07-08 25-9-07xx 4 9 7" xfId="54594" xr:uid="{00000000-0005-0000-0000-000053D50000}"/>
    <cellStyle name="v_FinalAB Datas As per SSR 07-08 25-9-07xx 4 9 8" xfId="54595" xr:uid="{00000000-0005-0000-0000-000054D50000}"/>
    <cellStyle name="v_FinalAB Datas As per SSR 07-08 25-9-07xx 5" xfId="54596" xr:uid="{00000000-0005-0000-0000-000055D50000}"/>
    <cellStyle name="v_FinalAB Datas As per SSR 07-08 25-9-07xx 5 2" xfId="54597" xr:uid="{00000000-0005-0000-0000-000056D50000}"/>
    <cellStyle name="v_FinalAB Datas As per SSR 07-08 25-9-07xx 5 2 2" xfId="54598" xr:uid="{00000000-0005-0000-0000-000057D50000}"/>
    <cellStyle name="v_FinalAB Datas As per SSR 07-08 25-9-07xx 5 2 2 2" xfId="54599" xr:uid="{00000000-0005-0000-0000-000058D50000}"/>
    <cellStyle name="v_FinalAB Datas As per SSR 07-08 25-9-07xx 5 2 2 2 2" xfId="54600" xr:uid="{00000000-0005-0000-0000-000059D50000}"/>
    <cellStyle name="v_FinalAB Datas As per SSR 07-08 25-9-07xx 5 2 2 2 2 2" xfId="54601" xr:uid="{00000000-0005-0000-0000-00005AD50000}"/>
    <cellStyle name="v_FinalAB Datas As per SSR 07-08 25-9-07xx 5 2 2 2 3" xfId="54602" xr:uid="{00000000-0005-0000-0000-00005BD50000}"/>
    <cellStyle name="v_FinalAB Datas As per SSR 07-08 25-9-07xx 5 2 2 2 3 2" xfId="54603" xr:uid="{00000000-0005-0000-0000-00005CD50000}"/>
    <cellStyle name="v_FinalAB Datas As per SSR 07-08 25-9-07xx 5 2 2 2 4" xfId="54604" xr:uid="{00000000-0005-0000-0000-00005DD50000}"/>
    <cellStyle name="v_FinalAB Datas As per SSR 07-08 25-9-07xx 5 2 2 3" xfId="54605" xr:uid="{00000000-0005-0000-0000-00005ED50000}"/>
    <cellStyle name="v_FinalAB Datas As per SSR 07-08 25-9-07xx 5 2 2 3 2" xfId="54606" xr:uid="{00000000-0005-0000-0000-00005FD50000}"/>
    <cellStyle name="v_FinalAB Datas As per SSR 07-08 25-9-07xx 5 2 2 4" xfId="54607" xr:uid="{00000000-0005-0000-0000-000060D50000}"/>
    <cellStyle name="v_FinalAB Datas As per SSR 07-08 25-9-07xx 5 2 2 4 2" xfId="54608" xr:uid="{00000000-0005-0000-0000-000061D50000}"/>
    <cellStyle name="v_FinalAB Datas As per SSR 07-08 25-9-07xx 5 2 2 5" xfId="54609" xr:uid="{00000000-0005-0000-0000-000062D50000}"/>
    <cellStyle name="v_FinalAB Datas As per SSR 07-08 25-9-07xx 5 2 2 5 2" xfId="54610" xr:uid="{00000000-0005-0000-0000-000063D50000}"/>
    <cellStyle name="v_FinalAB Datas As per SSR 07-08 25-9-07xx 5 2 2 6" xfId="54611" xr:uid="{00000000-0005-0000-0000-000064D50000}"/>
    <cellStyle name="v_FinalAB Datas As per SSR 07-08 25-9-07xx 5 2 3" xfId="54612" xr:uid="{00000000-0005-0000-0000-000065D50000}"/>
    <cellStyle name="v_FinalAB Datas As per SSR 07-08 25-9-07xx 5 2 3 2" xfId="54613" xr:uid="{00000000-0005-0000-0000-000066D50000}"/>
    <cellStyle name="v_FinalAB Datas As per SSR 07-08 25-9-07xx 5 2 3 2 2" xfId="54614" xr:uid="{00000000-0005-0000-0000-000067D50000}"/>
    <cellStyle name="v_FinalAB Datas As per SSR 07-08 25-9-07xx 5 2 3 3" xfId="54615" xr:uid="{00000000-0005-0000-0000-000068D50000}"/>
    <cellStyle name="v_FinalAB Datas As per SSR 07-08 25-9-07xx 5 2 3 3 2" xfId="54616" xr:uid="{00000000-0005-0000-0000-000069D50000}"/>
    <cellStyle name="v_FinalAB Datas As per SSR 07-08 25-9-07xx 5 2 3 4" xfId="54617" xr:uid="{00000000-0005-0000-0000-00006AD50000}"/>
    <cellStyle name="v_FinalAB Datas As per SSR 07-08 25-9-07xx 5 2 3 4 2" xfId="54618" xr:uid="{00000000-0005-0000-0000-00006BD50000}"/>
    <cellStyle name="v_FinalAB Datas As per SSR 07-08 25-9-07xx 5 2 3 5" xfId="54619" xr:uid="{00000000-0005-0000-0000-00006CD50000}"/>
    <cellStyle name="v_FinalAB Datas As per SSR 07-08 25-9-07xx 5 2 3 6" xfId="54620" xr:uid="{00000000-0005-0000-0000-00006DD50000}"/>
    <cellStyle name="v_FinalAB Datas As per SSR 07-08 25-9-07xx 5 2 4" xfId="54621" xr:uid="{00000000-0005-0000-0000-00006ED50000}"/>
    <cellStyle name="v_FinalAB Datas As per SSR 07-08 25-9-07xx 5 2 4 2" xfId="54622" xr:uid="{00000000-0005-0000-0000-00006FD50000}"/>
    <cellStyle name="v_FinalAB Datas As per SSR 07-08 25-9-07xx 5 2 4 3" xfId="54623" xr:uid="{00000000-0005-0000-0000-000070D50000}"/>
    <cellStyle name="v_FinalAB Datas As per SSR 07-08 25-9-07xx 5 2 5" xfId="54624" xr:uid="{00000000-0005-0000-0000-000071D50000}"/>
    <cellStyle name="v_FinalAB Datas As per SSR 07-08 25-9-07xx 5 2 5 2" xfId="54625" xr:uid="{00000000-0005-0000-0000-000072D50000}"/>
    <cellStyle name="v_FinalAB Datas As per SSR 07-08 25-9-07xx 5 2 5 3" xfId="54626" xr:uid="{00000000-0005-0000-0000-000073D50000}"/>
    <cellStyle name="v_FinalAB Datas As per SSR 07-08 25-9-07xx 5 2 6" xfId="54627" xr:uid="{00000000-0005-0000-0000-000074D50000}"/>
    <cellStyle name="v_FinalAB Datas As per SSR 07-08 25-9-07xx 5 2 6 2" xfId="54628" xr:uid="{00000000-0005-0000-0000-000075D50000}"/>
    <cellStyle name="v_FinalAB Datas As per SSR 07-08 25-9-07xx 5 2 7" xfId="54629" xr:uid="{00000000-0005-0000-0000-000076D50000}"/>
    <cellStyle name="v_FinalAB Datas As per SSR 07-08 25-9-07xx 5 2 7 2" xfId="54630" xr:uid="{00000000-0005-0000-0000-000077D50000}"/>
    <cellStyle name="v_FinalAB Datas As per SSR 07-08 25-9-07xx 5 2 7 3" xfId="54631" xr:uid="{00000000-0005-0000-0000-000078D50000}"/>
    <cellStyle name="v_FinalAB Datas As per SSR 07-08 25-9-07xx 5 2 7 4" xfId="54632" xr:uid="{00000000-0005-0000-0000-000079D50000}"/>
    <cellStyle name="v_FinalAB Datas As per SSR 07-08 25-9-07xx 5 2 8" xfId="54633" xr:uid="{00000000-0005-0000-0000-00007AD50000}"/>
    <cellStyle name="v_FinalAB Datas As per SSR 07-08 25-9-07xx 5 2 8 2" xfId="54634" xr:uid="{00000000-0005-0000-0000-00007BD50000}"/>
    <cellStyle name="v_FinalAB Datas As per SSR 07-08 25-9-07xx 5 2 9" xfId="54635" xr:uid="{00000000-0005-0000-0000-00007CD50000}"/>
    <cellStyle name="v_FinalAB Datas As per SSR 07-08 25-9-07xx 5 3" xfId="54636" xr:uid="{00000000-0005-0000-0000-00007DD50000}"/>
    <cellStyle name="v_FinalAB Datas As per SSR 07-08 25-9-07xx 5 3 2" xfId="54637" xr:uid="{00000000-0005-0000-0000-00007ED50000}"/>
    <cellStyle name="v_FinalAB Datas As per SSR 07-08 25-9-07xx 5 3 2 2" xfId="54638" xr:uid="{00000000-0005-0000-0000-00007FD50000}"/>
    <cellStyle name="v_FinalAB Datas As per SSR 07-08 25-9-07xx 5 3 2 2 2" xfId="54639" xr:uid="{00000000-0005-0000-0000-000080D50000}"/>
    <cellStyle name="v_FinalAB Datas As per SSR 07-08 25-9-07xx 5 3 2 3" xfId="54640" xr:uid="{00000000-0005-0000-0000-000081D50000}"/>
    <cellStyle name="v_FinalAB Datas As per SSR 07-08 25-9-07xx 5 3 2 3 2" xfId="54641" xr:uid="{00000000-0005-0000-0000-000082D50000}"/>
    <cellStyle name="v_FinalAB Datas As per SSR 07-08 25-9-07xx 5 3 2 4" xfId="54642" xr:uid="{00000000-0005-0000-0000-000083D50000}"/>
    <cellStyle name="v_FinalAB Datas As per SSR 07-08 25-9-07xx 5 3 3" xfId="54643" xr:uid="{00000000-0005-0000-0000-000084D50000}"/>
    <cellStyle name="v_FinalAB Datas As per SSR 07-08 25-9-07xx 5 3 3 2" xfId="54644" xr:uid="{00000000-0005-0000-0000-000085D50000}"/>
    <cellStyle name="v_FinalAB Datas As per SSR 07-08 25-9-07xx 5 3 4" xfId="54645" xr:uid="{00000000-0005-0000-0000-000086D50000}"/>
    <cellStyle name="v_FinalAB Datas As per SSR 07-08 25-9-07xx 5 3 4 2" xfId="54646" xr:uid="{00000000-0005-0000-0000-000087D50000}"/>
    <cellStyle name="v_FinalAB Datas As per SSR 07-08 25-9-07xx 5 3 5" xfId="54647" xr:uid="{00000000-0005-0000-0000-000088D50000}"/>
    <cellStyle name="v_FinalAB Datas As per SSR 07-08 25-9-07xx 5 3 5 2" xfId="54648" xr:uid="{00000000-0005-0000-0000-000089D50000}"/>
    <cellStyle name="v_FinalAB Datas As per SSR 07-08 25-9-07xx 5 3 6" xfId="54649" xr:uid="{00000000-0005-0000-0000-00008AD50000}"/>
    <cellStyle name="v_FinalAB Datas As per SSR 07-08 25-9-07xx 5 3 6 2" xfId="54650" xr:uid="{00000000-0005-0000-0000-00008BD50000}"/>
    <cellStyle name="v_FinalAB Datas As per SSR 07-08 25-9-07xx 5 3 7" xfId="54651" xr:uid="{00000000-0005-0000-0000-00008CD50000}"/>
    <cellStyle name="v_FinalAB Datas As per SSR 07-08 25-9-07xx 5 3 7 2" xfId="54652" xr:uid="{00000000-0005-0000-0000-00008DD50000}"/>
    <cellStyle name="v_FinalAB Datas As per SSR 07-08 25-9-07xx 5 3 7 3" xfId="54653" xr:uid="{00000000-0005-0000-0000-00008ED50000}"/>
    <cellStyle name="v_FinalAB Datas As per SSR 07-08 25-9-07xx 5 3 7 4" xfId="54654" xr:uid="{00000000-0005-0000-0000-00008FD50000}"/>
    <cellStyle name="v_FinalAB Datas As per SSR 07-08 25-9-07xx 5 3 8" xfId="54655" xr:uid="{00000000-0005-0000-0000-000090D50000}"/>
    <cellStyle name="v_FinalAB Datas As per SSR 07-08 25-9-07xx 5 4" xfId="54656" xr:uid="{00000000-0005-0000-0000-000091D50000}"/>
    <cellStyle name="v_FinalAB Datas As per SSR 07-08 25-9-07xx 5 4 2" xfId="54657" xr:uid="{00000000-0005-0000-0000-000092D50000}"/>
    <cellStyle name="v_FinalAB Datas As per SSR 07-08 25-9-07xx 5 4 2 2" xfId="54658" xr:uid="{00000000-0005-0000-0000-000093D50000}"/>
    <cellStyle name="v_FinalAB Datas As per SSR 07-08 25-9-07xx 5 4 3" xfId="54659" xr:uid="{00000000-0005-0000-0000-000094D50000}"/>
    <cellStyle name="v_FinalAB Datas As per SSR 07-08 25-9-07xx 5 4 3 2" xfId="54660" xr:uid="{00000000-0005-0000-0000-000095D50000}"/>
    <cellStyle name="v_FinalAB Datas As per SSR 07-08 25-9-07xx 5 4 4" xfId="54661" xr:uid="{00000000-0005-0000-0000-000096D50000}"/>
    <cellStyle name="v_FinalAB Datas As per SSR 07-08 25-9-07xx 5 4 4 2" xfId="54662" xr:uid="{00000000-0005-0000-0000-000097D50000}"/>
    <cellStyle name="v_FinalAB Datas As per SSR 07-08 25-9-07xx 5 4 5" xfId="54663" xr:uid="{00000000-0005-0000-0000-000098D50000}"/>
    <cellStyle name="v_FinalAB Datas As per SSR 07-08 25-9-07xx 5 4 5 2" xfId="54664" xr:uid="{00000000-0005-0000-0000-000099D50000}"/>
    <cellStyle name="v_FinalAB Datas As per SSR 07-08 25-9-07xx 5 4 5 3" xfId="54665" xr:uid="{00000000-0005-0000-0000-00009AD50000}"/>
    <cellStyle name="v_FinalAB Datas As per SSR 07-08 25-9-07xx 5 4 5 4" xfId="54666" xr:uid="{00000000-0005-0000-0000-00009BD50000}"/>
    <cellStyle name="v_FinalAB Datas As per SSR 07-08 25-9-07xx 5 4 6" xfId="54667" xr:uid="{00000000-0005-0000-0000-00009CD50000}"/>
    <cellStyle name="v_FinalAB Datas As per SSR 07-08 25-9-07xx 5 4 7" xfId="54668" xr:uid="{00000000-0005-0000-0000-00009DD50000}"/>
    <cellStyle name="v_FinalAB Datas As per SSR 07-08 25-9-07xx 5 5" xfId="54669" xr:uid="{00000000-0005-0000-0000-00009ED50000}"/>
    <cellStyle name="v_FinalAB Datas As per SSR 07-08 25-9-07xx 5 5 2" xfId="54670" xr:uid="{00000000-0005-0000-0000-00009FD50000}"/>
    <cellStyle name="v_FinalAB Datas As per SSR 07-08 25-9-07xx 5 5 3" xfId="54671" xr:uid="{00000000-0005-0000-0000-0000A0D50000}"/>
    <cellStyle name="v_FinalAB Datas As per SSR 07-08 25-9-07xx 5 6" xfId="54672" xr:uid="{00000000-0005-0000-0000-0000A1D50000}"/>
    <cellStyle name="v_FinalAB Datas As per SSR 07-08 25-9-07xx 5 6 2" xfId="54673" xr:uid="{00000000-0005-0000-0000-0000A2D50000}"/>
    <cellStyle name="v_FinalAB Datas As per SSR 07-08 25-9-07xx 5 7" xfId="54674" xr:uid="{00000000-0005-0000-0000-0000A3D50000}"/>
    <cellStyle name="v_FinalAB Datas As per SSR 07-08 25-9-07xx 5 7 2" xfId="54675" xr:uid="{00000000-0005-0000-0000-0000A4D50000}"/>
    <cellStyle name="v_FinalAB Datas As per SSR 07-08 25-9-07xx 5 8" xfId="54676" xr:uid="{00000000-0005-0000-0000-0000A5D50000}"/>
    <cellStyle name="v_FinalAB Datas As per SSR 07-08 25-9-07xx 5 8 2" xfId="54677" xr:uid="{00000000-0005-0000-0000-0000A6D50000}"/>
    <cellStyle name="v_FinalAB Datas As per SSR 07-08 25-9-07xx 5 9" xfId="54678" xr:uid="{00000000-0005-0000-0000-0000A7D50000}"/>
    <cellStyle name="v_FinalAB Datas As per SSR 07-08 25-9-07xx 6" xfId="54679" xr:uid="{00000000-0005-0000-0000-0000A8D50000}"/>
    <cellStyle name="v_FinalAB Datas As per SSR 07-08 25-9-07xx 6 2" xfId="54680" xr:uid="{00000000-0005-0000-0000-0000A9D50000}"/>
    <cellStyle name="v_FinalAB Datas As per SSR 07-08 25-9-07xx 6 2 2" xfId="54681" xr:uid="{00000000-0005-0000-0000-0000AAD50000}"/>
    <cellStyle name="v_FinalAB Datas As per SSR 07-08 25-9-07xx 6 2 2 2" xfId="54682" xr:uid="{00000000-0005-0000-0000-0000ABD50000}"/>
    <cellStyle name="v_FinalAB Datas As per SSR 07-08 25-9-07xx 6 2 2 2 2" xfId="54683" xr:uid="{00000000-0005-0000-0000-0000ACD50000}"/>
    <cellStyle name="v_FinalAB Datas As per SSR 07-08 25-9-07xx 6 2 2 2 2 2" xfId="54684" xr:uid="{00000000-0005-0000-0000-0000ADD50000}"/>
    <cellStyle name="v_FinalAB Datas As per SSR 07-08 25-9-07xx 6 2 2 2 3" xfId="54685" xr:uid="{00000000-0005-0000-0000-0000AED50000}"/>
    <cellStyle name="v_FinalAB Datas As per SSR 07-08 25-9-07xx 6 2 2 2 3 2" xfId="54686" xr:uid="{00000000-0005-0000-0000-0000AFD50000}"/>
    <cellStyle name="v_FinalAB Datas As per SSR 07-08 25-9-07xx 6 2 2 2 4" xfId="54687" xr:uid="{00000000-0005-0000-0000-0000B0D50000}"/>
    <cellStyle name="v_FinalAB Datas As per SSR 07-08 25-9-07xx 6 2 2 3" xfId="54688" xr:uid="{00000000-0005-0000-0000-0000B1D50000}"/>
    <cellStyle name="v_FinalAB Datas As per SSR 07-08 25-9-07xx 6 2 2 3 2" xfId="54689" xr:uid="{00000000-0005-0000-0000-0000B2D50000}"/>
    <cellStyle name="v_FinalAB Datas As per SSR 07-08 25-9-07xx 6 2 2 4" xfId="54690" xr:uid="{00000000-0005-0000-0000-0000B3D50000}"/>
    <cellStyle name="v_FinalAB Datas As per SSR 07-08 25-9-07xx 6 2 2 4 2" xfId="54691" xr:uid="{00000000-0005-0000-0000-0000B4D50000}"/>
    <cellStyle name="v_FinalAB Datas As per SSR 07-08 25-9-07xx 6 2 2 5" xfId="54692" xr:uid="{00000000-0005-0000-0000-0000B5D50000}"/>
    <cellStyle name="v_FinalAB Datas As per SSR 07-08 25-9-07xx 6 2 2 5 2" xfId="54693" xr:uid="{00000000-0005-0000-0000-0000B6D50000}"/>
    <cellStyle name="v_FinalAB Datas As per SSR 07-08 25-9-07xx 6 2 2 6" xfId="54694" xr:uid="{00000000-0005-0000-0000-0000B7D50000}"/>
    <cellStyle name="v_FinalAB Datas As per SSR 07-08 25-9-07xx 6 2 2 6 2" xfId="54695" xr:uid="{00000000-0005-0000-0000-0000B8D50000}"/>
    <cellStyle name="v_FinalAB Datas As per SSR 07-08 25-9-07xx 6 2 2 7" xfId="54696" xr:uid="{00000000-0005-0000-0000-0000B9D50000}"/>
    <cellStyle name="v_FinalAB Datas As per SSR 07-08 25-9-07xx 6 2 2 8" xfId="54697" xr:uid="{00000000-0005-0000-0000-0000BAD50000}"/>
    <cellStyle name="v_FinalAB Datas As per SSR 07-08 25-9-07xx 6 2 2 9" xfId="54698" xr:uid="{00000000-0005-0000-0000-0000BBD50000}"/>
    <cellStyle name="v_FinalAB Datas As per SSR 07-08 25-9-07xx 6 2 3" xfId="54699" xr:uid="{00000000-0005-0000-0000-0000BCD50000}"/>
    <cellStyle name="v_FinalAB Datas As per SSR 07-08 25-9-07xx 6 2 3 2" xfId="54700" xr:uid="{00000000-0005-0000-0000-0000BDD50000}"/>
    <cellStyle name="v_FinalAB Datas As per SSR 07-08 25-9-07xx 6 2 3 2 2" xfId="54701" xr:uid="{00000000-0005-0000-0000-0000BED50000}"/>
    <cellStyle name="v_FinalAB Datas As per SSR 07-08 25-9-07xx 6 2 3 2 2 2" xfId="54702" xr:uid="{00000000-0005-0000-0000-0000BFD50000}"/>
    <cellStyle name="v_FinalAB Datas As per SSR 07-08 25-9-07xx 6 2 3 2 3" xfId="54703" xr:uid="{00000000-0005-0000-0000-0000C0D50000}"/>
    <cellStyle name="v_FinalAB Datas As per SSR 07-08 25-9-07xx 6 2 3 3" xfId="54704" xr:uid="{00000000-0005-0000-0000-0000C1D50000}"/>
    <cellStyle name="v_FinalAB Datas As per SSR 07-08 25-9-07xx 6 2 3 3 2" xfId="54705" xr:uid="{00000000-0005-0000-0000-0000C2D50000}"/>
    <cellStyle name="v_FinalAB Datas As per SSR 07-08 25-9-07xx 6 2 3 4" xfId="54706" xr:uid="{00000000-0005-0000-0000-0000C3D50000}"/>
    <cellStyle name="v_FinalAB Datas As per SSR 07-08 25-9-07xx 6 2 3 4 2" xfId="54707" xr:uid="{00000000-0005-0000-0000-0000C4D50000}"/>
    <cellStyle name="v_FinalAB Datas As per SSR 07-08 25-9-07xx 6 2 3 5" xfId="54708" xr:uid="{00000000-0005-0000-0000-0000C5D50000}"/>
    <cellStyle name="v_FinalAB Datas As per SSR 07-08 25-9-07xx 6 2 3 5 2" xfId="54709" xr:uid="{00000000-0005-0000-0000-0000C6D50000}"/>
    <cellStyle name="v_FinalAB Datas As per SSR 07-08 25-9-07xx 6 2 3 6" xfId="54710" xr:uid="{00000000-0005-0000-0000-0000C7D50000}"/>
    <cellStyle name="v_FinalAB Datas As per SSR 07-08 25-9-07xx 6 2 3 7" xfId="54711" xr:uid="{00000000-0005-0000-0000-0000C8D50000}"/>
    <cellStyle name="v_FinalAB Datas As per SSR 07-08 25-9-07xx 6 2 4" xfId="54712" xr:uid="{00000000-0005-0000-0000-0000C9D50000}"/>
    <cellStyle name="v_FinalAB Datas As per SSR 07-08 25-9-07xx 6 2 4 2" xfId="54713" xr:uid="{00000000-0005-0000-0000-0000CAD50000}"/>
    <cellStyle name="v_FinalAB Datas As per SSR 07-08 25-9-07xx 6 2 5" xfId="54714" xr:uid="{00000000-0005-0000-0000-0000CBD50000}"/>
    <cellStyle name="v_FinalAB Datas As per SSR 07-08 25-9-07xx 6 2 5 2" xfId="54715" xr:uid="{00000000-0005-0000-0000-0000CCD50000}"/>
    <cellStyle name="v_FinalAB Datas As per SSR 07-08 25-9-07xx 6 2 6" xfId="54716" xr:uid="{00000000-0005-0000-0000-0000CDD50000}"/>
    <cellStyle name="v_FinalAB Datas As per SSR 07-08 25-9-07xx 6 2 6 2" xfId="54717" xr:uid="{00000000-0005-0000-0000-0000CED50000}"/>
    <cellStyle name="v_FinalAB Datas As per SSR 07-08 25-9-07xx 6 2 7" xfId="54718" xr:uid="{00000000-0005-0000-0000-0000CFD50000}"/>
    <cellStyle name="v_FinalAB Datas As per SSR 07-08 25-9-07xx 6 2 8" xfId="54719" xr:uid="{00000000-0005-0000-0000-0000D0D50000}"/>
    <cellStyle name="v_FinalAB Datas As per SSR 07-08 25-9-07xx 6 3" xfId="54720" xr:uid="{00000000-0005-0000-0000-0000D1D50000}"/>
    <cellStyle name="v_FinalAB Datas As per SSR 07-08 25-9-07xx 6 3 2" xfId="54721" xr:uid="{00000000-0005-0000-0000-0000D2D50000}"/>
    <cellStyle name="v_FinalAB Datas As per SSR 07-08 25-9-07xx 6 3 2 2" xfId="54722" xr:uid="{00000000-0005-0000-0000-0000D3D50000}"/>
    <cellStyle name="v_FinalAB Datas As per SSR 07-08 25-9-07xx 6 3 2 2 2" xfId="54723" xr:uid="{00000000-0005-0000-0000-0000D4D50000}"/>
    <cellStyle name="v_FinalAB Datas As per SSR 07-08 25-9-07xx 6 3 2 3" xfId="54724" xr:uid="{00000000-0005-0000-0000-0000D5D50000}"/>
    <cellStyle name="v_FinalAB Datas As per SSR 07-08 25-9-07xx 6 3 2 3 2" xfId="54725" xr:uid="{00000000-0005-0000-0000-0000D6D50000}"/>
    <cellStyle name="v_FinalAB Datas As per SSR 07-08 25-9-07xx 6 3 2 4" xfId="54726" xr:uid="{00000000-0005-0000-0000-0000D7D50000}"/>
    <cellStyle name="v_FinalAB Datas As per SSR 07-08 25-9-07xx 6 3 2 5" xfId="54727" xr:uid="{00000000-0005-0000-0000-0000D8D50000}"/>
    <cellStyle name="v_FinalAB Datas As per SSR 07-08 25-9-07xx 6 3 3" xfId="54728" xr:uid="{00000000-0005-0000-0000-0000D9D50000}"/>
    <cellStyle name="v_FinalAB Datas As per SSR 07-08 25-9-07xx 6 3 3 2" xfId="54729" xr:uid="{00000000-0005-0000-0000-0000DAD50000}"/>
    <cellStyle name="v_FinalAB Datas As per SSR 07-08 25-9-07xx 6 3 3 3" xfId="54730" xr:uid="{00000000-0005-0000-0000-0000DBD50000}"/>
    <cellStyle name="v_FinalAB Datas As per SSR 07-08 25-9-07xx 6 3 4" xfId="54731" xr:uid="{00000000-0005-0000-0000-0000DCD50000}"/>
    <cellStyle name="v_FinalAB Datas As per SSR 07-08 25-9-07xx 6 3 4 2" xfId="54732" xr:uid="{00000000-0005-0000-0000-0000DDD50000}"/>
    <cellStyle name="v_FinalAB Datas As per SSR 07-08 25-9-07xx 6 3 5" xfId="54733" xr:uid="{00000000-0005-0000-0000-0000DED50000}"/>
    <cellStyle name="v_FinalAB Datas As per SSR 07-08 25-9-07xx 6 3 5 2" xfId="54734" xr:uid="{00000000-0005-0000-0000-0000DFD50000}"/>
    <cellStyle name="v_FinalAB Datas As per SSR 07-08 25-9-07xx 6 3 6" xfId="54735" xr:uid="{00000000-0005-0000-0000-0000E0D50000}"/>
    <cellStyle name="v_FinalAB Datas As per SSR 07-08 25-9-07xx 6 3 6 2" xfId="54736" xr:uid="{00000000-0005-0000-0000-0000E1D50000}"/>
    <cellStyle name="v_FinalAB Datas As per SSR 07-08 25-9-07xx 6 3 7" xfId="54737" xr:uid="{00000000-0005-0000-0000-0000E2D50000}"/>
    <cellStyle name="v_FinalAB Datas As per SSR 07-08 25-9-07xx 6 3 7 2" xfId="54738" xr:uid="{00000000-0005-0000-0000-0000E3D50000}"/>
    <cellStyle name="v_FinalAB Datas As per SSR 07-08 25-9-07xx 6 3 8" xfId="54739" xr:uid="{00000000-0005-0000-0000-0000E4D50000}"/>
    <cellStyle name="v_FinalAB Datas As per SSR 07-08 25-9-07xx 6 4" xfId="54740" xr:uid="{00000000-0005-0000-0000-0000E5D50000}"/>
    <cellStyle name="v_FinalAB Datas As per SSR 07-08 25-9-07xx 6 4 2" xfId="54741" xr:uid="{00000000-0005-0000-0000-0000E6D50000}"/>
    <cellStyle name="v_FinalAB Datas As per SSR 07-08 25-9-07xx 6 4 2 2" xfId="54742" xr:uid="{00000000-0005-0000-0000-0000E7D50000}"/>
    <cellStyle name="v_FinalAB Datas As per SSR 07-08 25-9-07xx 6 4 2 2 2" xfId="54743" xr:uid="{00000000-0005-0000-0000-0000E8D50000}"/>
    <cellStyle name="v_FinalAB Datas As per SSR 07-08 25-9-07xx 6 4 2 3" xfId="54744" xr:uid="{00000000-0005-0000-0000-0000E9D50000}"/>
    <cellStyle name="v_FinalAB Datas As per SSR 07-08 25-9-07xx 6 4 3" xfId="54745" xr:uid="{00000000-0005-0000-0000-0000EAD50000}"/>
    <cellStyle name="v_FinalAB Datas As per SSR 07-08 25-9-07xx 6 4 3 2" xfId="54746" xr:uid="{00000000-0005-0000-0000-0000EBD50000}"/>
    <cellStyle name="v_FinalAB Datas As per SSR 07-08 25-9-07xx 6 4 4" xfId="54747" xr:uid="{00000000-0005-0000-0000-0000ECD50000}"/>
    <cellStyle name="v_FinalAB Datas As per SSR 07-08 25-9-07xx 6 4 4 2" xfId="54748" xr:uid="{00000000-0005-0000-0000-0000EDD50000}"/>
    <cellStyle name="v_FinalAB Datas As per SSR 07-08 25-9-07xx 6 4 5" xfId="54749" xr:uid="{00000000-0005-0000-0000-0000EED50000}"/>
    <cellStyle name="v_FinalAB Datas As per SSR 07-08 25-9-07xx 6 4 5 2" xfId="54750" xr:uid="{00000000-0005-0000-0000-0000EFD50000}"/>
    <cellStyle name="v_FinalAB Datas As per SSR 07-08 25-9-07xx 6 4 5 3" xfId="54751" xr:uid="{00000000-0005-0000-0000-0000F0D50000}"/>
    <cellStyle name="v_FinalAB Datas As per SSR 07-08 25-9-07xx 6 4 5 4" xfId="54752" xr:uid="{00000000-0005-0000-0000-0000F1D50000}"/>
    <cellStyle name="v_FinalAB Datas As per SSR 07-08 25-9-07xx 6 4 6" xfId="54753" xr:uid="{00000000-0005-0000-0000-0000F2D50000}"/>
    <cellStyle name="v_FinalAB Datas As per SSR 07-08 25-9-07xx 6 4 6 2" xfId="54754" xr:uid="{00000000-0005-0000-0000-0000F3D50000}"/>
    <cellStyle name="v_FinalAB Datas As per SSR 07-08 25-9-07xx 6 4 7" xfId="54755" xr:uid="{00000000-0005-0000-0000-0000F4D50000}"/>
    <cellStyle name="v_FinalAB Datas As per SSR 07-08 25-9-07xx 6 4 8" xfId="54756" xr:uid="{00000000-0005-0000-0000-0000F5D50000}"/>
    <cellStyle name="v_FinalAB Datas As per SSR 07-08 25-9-07xx 6 5" xfId="54757" xr:uid="{00000000-0005-0000-0000-0000F6D50000}"/>
    <cellStyle name="v_FinalAB Datas As per SSR 07-08 25-9-07xx 6 5 2" xfId="54758" xr:uid="{00000000-0005-0000-0000-0000F7D50000}"/>
    <cellStyle name="v_FinalAB Datas As per SSR 07-08 25-9-07xx 6 5 3" xfId="54759" xr:uid="{00000000-0005-0000-0000-0000F8D50000}"/>
    <cellStyle name="v_FinalAB Datas As per SSR 07-08 25-9-07xx 6 6" xfId="54760" xr:uid="{00000000-0005-0000-0000-0000F9D50000}"/>
    <cellStyle name="v_FinalAB Datas As per SSR 07-08 25-9-07xx 6 6 2" xfId="54761" xr:uid="{00000000-0005-0000-0000-0000FAD50000}"/>
    <cellStyle name="v_FinalAB Datas As per SSR 07-08 25-9-07xx 6 6 3" xfId="54762" xr:uid="{00000000-0005-0000-0000-0000FBD50000}"/>
    <cellStyle name="v_FinalAB Datas As per SSR 07-08 25-9-07xx 6 7" xfId="54763" xr:uid="{00000000-0005-0000-0000-0000FCD50000}"/>
    <cellStyle name="v_FinalAB Datas As per SSR 07-08 25-9-07xx 6 7 2" xfId="54764" xr:uid="{00000000-0005-0000-0000-0000FDD50000}"/>
    <cellStyle name="v_FinalAB Datas As per SSR 07-08 25-9-07xx 6 8" xfId="54765" xr:uid="{00000000-0005-0000-0000-0000FED50000}"/>
    <cellStyle name="v_FinalAB Datas As per SSR 07-08 25-9-07xx 6 9" xfId="54766" xr:uid="{00000000-0005-0000-0000-0000FFD50000}"/>
    <cellStyle name="v_FinalAB Datas As per SSR 07-08 25-9-07xx 7" xfId="54767" xr:uid="{00000000-0005-0000-0000-000000D60000}"/>
    <cellStyle name="v_FinalAB Datas As per SSR 07-08 25-9-07xx 7 10" xfId="54768" xr:uid="{00000000-0005-0000-0000-000001D60000}"/>
    <cellStyle name="v_FinalAB Datas As per SSR 07-08 25-9-07xx 7 2" xfId="54769" xr:uid="{00000000-0005-0000-0000-000002D60000}"/>
    <cellStyle name="v_FinalAB Datas As per SSR 07-08 25-9-07xx 7 2 2" xfId="54770" xr:uid="{00000000-0005-0000-0000-000003D60000}"/>
    <cellStyle name="v_FinalAB Datas As per SSR 07-08 25-9-07xx 7 2 2 2" xfId="54771" xr:uid="{00000000-0005-0000-0000-000004D60000}"/>
    <cellStyle name="v_FinalAB Datas As per SSR 07-08 25-9-07xx 7 2 2 2 2" xfId="54772" xr:uid="{00000000-0005-0000-0000-000005D60000}"/>
    <cellStyle name="v_FinalAB Datas As per SSR 07-08 25-9-07xx 7 2 2 3" xfId="54773" xr:uid="{00000000-0005-0000-0000-000006D60000}"/>
    <cellStyle name="v_FinalAB Datas As per SSR 07-08 25-9-07xx 7 2 3" xfId="54774" xr:uid="{00000000-0005-0000-0000-000007D60000}"/>
    <cellStyle name="v_FinalAB Datas As per SSR 07-08 25-9-07xx 7 2 3 2" xfId="54775" xr:uid="{00000000-0005-0000-0000-000008D60000}"/>
    <cellStyle name="v_FinalAB Datas As per SSR 07-08 25-9-07xx 7 2 4" xfId="54776" xr:uid="{00000000-0005-0000-0000-000009D60000}"/>
    <cellStyle name="v_FinalAB Datas As per SSR 07-08 25-9-07xx 7 2 4 2" xfId="54777" xr:uid="{00000000-0005-0000-0000-00000AD60000}"/>
    <cellStyle name="v_FinalAB Datas As per SSR 07-08 25-9-07xx 7 2 5" xfId="54778" xr:uid="{00000000-0005-0000-0000-00000BD60000}"/>
    <cellStyle name="v_FinalAB Datas As per SSR 07-08 25-9-07xx 7 2 5 2" xfId="54779" xr:uid="{00000000-0005-0000-0000-00000CD60000}"/>
    <cellStyle name="v_FinalAB Datas As per SSR 07-08 25-9-07xx 7 2 6" xfId="54780" xr:uid="{00000000-0005-0000-0000-00000DD60000}"/>
    <cellStyle name="v_FinalAB Datas As per SSR 07-08 25-9-07xx 7 2 6 2" xfId="54781" xr:uid="{00000000-0005-0000-0000-00000ED60000}"/>
    <cellStyle name="v_FinalAB Datas As per SSR 07-08 25-9-07xx 7 2 6 3" xfId="54782" xr:uid="{00000000-0005-0000-0000-00000FD60000}"/>
    <cellStyle name="v_FinalAB Datas As per SSR 07-08 25-9-07xx 7 2 6 4" xfId="54783" xr:uid="{00000000-0005-0000-0000-000010D60000}"/>
    <cellStyle name="v_FinalAB Datas As per SSR 07-08 25-9-07xx 7 2 7" xfId="54784" xr:uid="{00000000-0005-0000-0000-000011D60000}"/>
    <cellStyle name="v_FinalAB Datas As per SSR 07-08 25-9-07xx 7 2 7 2" xfId="54785" xr:uid="{00000000-0005-0000-0000-000012D60000}"/>
    <cellStyle name="v_FinalAB Datas As per SSR 07-08 25-9-07xx 7 2 8" xfId="54786" xr:uid="{00000000-0005-0000-0000-000013D60000}"/>
    <cellStyle name="v_FinalAB Datas As per SSR 07-08 25-9-07xx 7 2 9" xfId="54787" xr:uid="{00000000-0005-0000-0000-000014D60000}"/>
    <cellStyle name="v_FinalAB Datas As per SSR 07-08 25-9-07xx 7 3" xfId="54788" xr:uid="{00000000-0005-0000-0000-000015D60000}"/>
    <cellStyle name="v_FinalAB Datas As per SSR 07-08 25-9-07xx 7 3 2" xfId="54789" xr:uid="{00000000-0005-0000-0000-000016D60000}"/>
    <cellStyle name="v_FinalAB Datas As per SSR 07-08 25-9-07xx 7 3 2 2" xfId="54790" xr:uid="{00000000-0005-0000-0000-000017D60000}"/>
    <cellStyle name="v_FinalAB Datas As per SSR 07-08 25-9-07xx 7 3 2 2 2" xfId="54791" xr:uid="{00000000-0005-0000-0000-000018D60000}"/>
    <cellStyle name="v_FinalAB Datas As per SSR 07-08 25-9-07xx 7 3 2 3" xfId="54792" xr:uid="{00000000-0005-0000-0000-000019D60000}"/>
    <cellStyle name="v_FinalAB Datas As per SSR 07-08 25-9-07xx 7 3 3" xfId="54793" xr:uid="{00000000-0005-0000-0000-00001AD60000}"/>
    <cellStyle name="v_FinalAB Datas As per SSR 07-08 25-9-07xx 7 3 3 2" xfId="54794" xr:uid="{00000000-0005-0000-0000-00001BD60000}"/>
    <cellStyle name="v_FinalAB Datas As per SSR 07-08 25-9-07xx 7 3 4" xfId="54795" xr:uid="{00000000-0005-0000-0000-00001CD60000}"/>
    <cellStyle name="v_FinalAB Datas As per SSR 07-08 25-9-07xx 7 3 4 2" xfId="54796" xr:uid="{00000000-0005-0000-0000-00001DD60000}"/>
    <cellStyle name="v_FinalAB Datas As per SSR 07-08 25-9-07xx 7 3 5" xfId="54797" xr:uid="{00000000-0005-0000-0000-00001ED60000}"/>
    <cellStyle name="v_FinalAB Datas As per SSR 07-08 25-9-07xx 7 3 5 2" xfId="54798" xr:uid="{00000000-0005-0000-0000-00001FD60000}"/>
    <cellStyle name="v_FinalAB Datas As per SSR 07-08 25-9-07xx 7 3 5 3" xfId="54799" xr:uid="{00000000-0005-0000-0000-000020D60000}"/>
    <cellStyle name="v_FinalAB Datas As per SSR 07-08 25-9-07xx 7 3 5 4" xfId="54800" xr:uid="{00000000-0005-0000-0000-000021D60000}"/>
    <cellStyle name="v_FinalAB Datas As per SSR 07-08 25-9-07xx 7 3 6" xfId="54801" xr:uid="{00000000-0005-0000-0000-000022D60000}"/>
    <cellStyle name="v_FinalAB Datas As per SSR 07-08 25-9-07xx 7 3 6 2" xfId="54802" xr:uid="{00000000-0005-0000-0000-000023D60000}"/>
    <cellStyle name="v_FinalAB Datas As per SSR 07-08 25-9-07xx 7 3 7" xfId="54803" xr:uid="{00000000-0005-0000-0000-000024D60000}"/>
    <cellStyle name="v_FinalAB Datas As per SSR 07-08 25-9-07xx 7 4" xfId="54804" xr:uid="{00000000-0005-0000-0000-000025D60000}"/>
    <cellStyle name="v_FinalAB Datas As per SSR 07-08 25-9-07xx 7 4 2" xfId="54805" xr:uid="{00000000-0005-0000-0000-000026D60000}"/>
    <cellStyle name="v_FinalAB Datas As per SSR 07-08 25-9-07xx 7 5" xfId="54806" xr:uid="{00000000-0005-0000-0000-000027D60000}"/>
    <cellStyle name="v_FinalAB Datas As per SSR 07-08 25-9-07xx 7 5 2" xfId="54807" xr:uid="{00000000-0005-0000-0000-000028D60000}"/>
    <cellStyle name="v_FinalAB Datas As per SSR 07-08 25-9-07xx 7 6" xfId="54808" xr:uid="{00000000-0005-0000-0000-000029D60000}"/>
    <cellStyle name="v_FinalAB Datas As per SSR 07-08 25-9-07xx 7 6 2" xfId="54809" xr:uid="{00000000-0005-0000-0000-00002AD60000}"/>
    <cellStyle name="v_FinalAB Datas As per SSR 07-08 25-9-07xx 7 7" xfId="54810" xr:uid="{00000000-0005-0000-0000-00002BD60000}"/>
    <cellStyle name="v_FinalAB Datas As per SSR 07-08 25-9-07xx 7 7 2" xfId="54811" xr:uid="{00000000-0005-0000-0000-00002CD60000}"/>
    <cellStyle name="v_FinalAB Datas As per SSR 07-08 25-9-07xx 7 8" xfId="54812" xr:uid="{00000000-0005-0000-0000-00002DD60000}"/>
    <cellStyle name="v_FinalAB Datas As per SSR 07-08 25-9-07xx 7 9" xfId="54813" xr:uid="{00000000-0005-0000-0000-00002ED60000}"/>
    <cellStyle name="v_FinalAB Datas As per SSR 07-08 25-9-07xx 8" xfId="54814" xr:uid="{00000000-0005-0000-0000-00002FD60000}"/>
    <cellStyle name="v_FinalAB Datas As per SSR 07-08 25-9-07xx 8 2" xfId="54815" xr:uid="{00000000-0005-0000-0000-000030D60000}"/>
    <cellStyle name="v_FinalAB Datas As per SSR 07-08 25-9-07xx 8 2 2" xfId="54816" xr:uid="{00000000-0005-0000-0000-000031D60000}"/>
    <cellStyle name="v_FinalAB Datas As per SSR 07-08 25-9-07xx 8 2 2 2" xfId="54817" xr:uid="{00000000-0005-0000-0000-000032D60000}"/>
    <cellStyle name="v_FinalAB Datas As per SSR 07-08 25-9-07xx 8 2 3" xfId="54818" xr:uid="{00000000-0005-0000-0000-000033D60000}"/>
    <cellStyle name="v_FinalAB Datas As per SSR 07-08 25-9-07xx 8 3" xfId="54819" xr:uid="{00000000-0005-0000-0000-000034D60000}"/>
    <cellStyle name="v_FinalAB Datas As per SSR 07-08 25-9-07xx 8 3 2" xfId="54820" xr:uid="{00000000-0005-0000-0000-000035D60000}"/>
    <cellStyle name="v_FinalAB Datas As per SSR 07-08 25-9-07xx 8 3 2 2" xfId="54821" xr:uid="{00000000-0005-0000-0000-000036D60000}"/>
    <cellStyle name="v_FinalAB Datas As per SSR 07-08 25-9-07xx 8 3 3" xfId="54822" xr:uid="{00000000-0005-0000-0000-000037D60000}"/>
    <cellStyle name="v_FinalAB Datas As per SSR 07-08 25-9-07xx 8 4" xfId="54823" xr:uid="{00000000-0005-0000-0000-000038D60000}"/>
    <cellStyle name="v_FinalAB Datas As per SSR 07-08 25-9-07xx 8 4 2" xfId="54824" xr:uid="{00000000-0005-0000-0000-000039D60000}"/>
    <cellStyle name="v_FinalAB Datas As per SSR 07-08 25-9-07xx 8 5" xfId="54825" xr:uid="{00000000-0005-0000-0000-00003AD60000}"/>
    <cellStyle name="v_FinalAB Datas As per SSR 07-08 25-9-07xx 8 5 2" xfId="54826" xr:uid="{00000000-0005-0000-0000-00003BD60000}"/>
    <cellStyle name="v_FinalAB Datas As per SSR 07-08 25-9-07xx 8 6" xfId="54827" xr:uid="{00000000-0005-0000-0000-00003CD60000}"/>
    <cellStyle name="v_FinalAB Datas As per SSR 07-08 25-9-07xx 8 7" xfId="54828" xr:uid="{00000000-0005-0000-0000-00003DD60000}"/>
    <cellStyle name="v_FinalAB Datas As per SSR 07-08 25-9-07xx 9" xfId="54829" xr:uid="{00000000-0005-0000-0000-00003ED60000}"/>
    <cellStyle name="v_FinalAB Datas As per SSR 07-08 25-9-07xx 9 2" xfId="54830" xr:uid="{00000000-0005-0000-0000-00003FD60000}"/>
    <cellStyle name="v_FinalAB Datas As per SSR 07-08 25-9-07xx 9 2 2" xfId="54831" xr:uid="{00000000-0005-0000-0000-000040D60000}"/>
    <cellStyle name="v_FinalAB Datas As per SSR 07-08 25-9-07xx 9 2 2 2" xfId="54832" xr:uid="{00000000-0005-0000-0000-000041D60000}"/>
    <cellStyle name="v_FinalAB Datas As per SSR 07-08 25-9-07xx 9 2 3" xfId="54833" xr:uid="{00000000-0005-0000-0000-000042D60000}"/>
    <cellStyle name="v_FinalAB Datas As per SSR 07-08 25-9-07xx 9 3" xfId="54834" xr:uid="{00000000-0005-0000-0000-000043D60000}"/>
    <cellStyle name="v_FinalAB Datas As per SSR 07-08 25-9-07xx 9 3 2" xfId="54835" xr:uid="{00000000-0005-0000-0000-000044D60000}"/>
    <cellStyle name="v_FinalAB Datas As per SSR 07-08 25-9-07xx 9 4" xfId="54836" xr:uid="{00000000-0005-0000-0000-000045D60000}"/>
    <cellStyle name="v_FinalAB Datas As per SSR 07-08 25-9-07xx 9 4 2" xfId="54837" xr:uid="{00000000-0005-0000-0000-000046D60000}"/>
    <cellStyle name="v_FinalAB Datas As per SSR 07-08 25-9-07xx 9 5" xfId="54838" xr:uid="{00000000-0005-0000-0000-000047D60000}"/>
    <cellStyle name="v_Godrej Platinum_ball park estimate-190811" xfId="54839" xr:uid="{00000000-0005-0000-0000-000048D60000}"/>
    <cellStyle name="v_Godrej Platinum_ball park estimate-190811 10" xfId="54840" xr:uid="{00000000-0005-0000-0000-000049D60000}"/>
    <cellStyle name="v_Godrej Platinum_ball park estimate-190811 11" xfId="54841" xr:uid="{00000000-0005-0000-0000-00004AD60000}"/>
    <cellStyle name="v_Godrej Platinum_ball park estimate-190811 2" xfId="54842" xr:uid="{00000000-0005-0000-0000-00004BD60000}"/>
    <cellStyle name="v_Godrej Platinum_ball park estimate-190811 2 10" xfId="54843" xr:uid="{00000000-0005-0000-0000-00004CD60000}"/>
    <cellStyle name="v_Godrej Platinum_ball park estimate-190811 2 11" xfId="54844" xr:uid="{00000000-0005-0000-0000-00004DD60000}"/>
    <cellStyle name="v_Godrej Platinum_ball park estimate-190811 2 12" xfId="54845" xr:uid="{00000000-0005-0000-0000-00004ED60000}"/>
    <cellStyle name="v_Godrej Platinum_ball park estimate-190811 2 13" xfId="54846" xr:uid="{00000000-0005-0000-0000-00004FD60000}"/>
    <cellStyle name="v_Godrej Platinum_ball park estimate-190811 2 14" xfId="54847" xr:uid="{00000000-0005-0000-0000-000050D60000}"/>
    <cellStyle name="v_Godrej Platinum_ball park estimate-190811 2 15" xfId="54848" xr:uid="{00000000-0005-0000-0000-000051D60000}"/>
    <cellStyle name="v_Godrej Platinum_ball park estimate-190811 2 16" xfId="54849" xr:uid="{00000000-0005-0000-0000-000052D60000}"/>
    <cellStyle name="v_Godrej Platinum_ball park estimate-190811 2 2" xfId="54850" xr:uid="{00000000-0005-0000-0000-000053D60000}"/>
    <cellStyle name="v_Godrej Platinum_ball park estimate-190811 2 2 10" xfId="54851" xr:uid="{00000000-0005-0000-0000-000054D60000}"/>
    <cellStyle name="v_Godrej Platinum_ball park estimate-190811 2 2 11" xfId="54852" xr:uid="{00000000-0005-0000-0000-000055D60000}"/>
    <cellStyle name="v_Godrej Platinum_ball park estimate-190811 2 2 12" xfId="54853" xr:uid="{00000000-0005-0000-0000-000056D60000}"/>
    <cellStyle name="v_Godrej Platinum_ball park estimate-190811 2 2 13" xfId="54854" xr:uid="{00000000-0005-0000-0000-000057D60000}"/>
    <cellStyle name="v_Godrej Platinum_ball park estimate-190811 2 2 2" xfId="54855" xr:uid="{00000000-0005-0000-0000-000058D60000}"/>
    <cellStyle name="v_Godrej Platinum_ball park estimate-190811 2 2 2 10" xfId="54856" xr:uid="{00000000-0005-0000-0000-000059D60000}"/>
    <cellStyle name="v_Godrej Platinum_ball park estimate-190811 2 2 2 10 2" xfId="54857" xr:uid="{00000000-0005-0000-0000-00005AD60000}"/>
    <cellStyle name="v_Godrej Platinum_ball park estimate-190811 2 2 2 10 2 2" xfId="54858" xr:uid="{00000000-0005-0000-0000-00005BD60000}"/>
    <cellStyle name="v_Godrej Platinum_ball park estimate-190811 2 2 2 10 2 3" xfId="54859" xr:uid="{00000000-0005-0000-0000-00005CD60000}"/>
    <cellStyle name="v_Godrej Platinum_ball park estimate-190811 2 2 2 10 2 4" xfId="54860" xr:uid="{00000000-0005-0000-0000-00005DD60000}"/>
    <cellStyle name="v_Godrej Platinum_ball park estimate-190811 2 2 2 10 2 5" xfId="54861" xr:uid="{00000000-0005-0000-0000-00005ED60000}"/>
    <cellStyle name="v_Godrej Platinum_ball park estimate-190811 2 2 2 10 2 6" xfId="54862" xr:uid="{00000000-0005-0000-0000-00005FD60000}"/>
    <cellStyle name="v_Godrej Platinum_ball park estimate-190811 2 2 2 10 3" xfId="54863" xr:uid="{00000000-0005-0000-0000-000060D60000}"/>
    <cellStyle name="v_Godrej Platinum_ball park estimate-190811 2 2 2 10 3 2" xfId="54864" xr:uid="{00000000-0005-0000-0000-000061D60000}"/>
    <cellStyle name="v_Godrej Platinum_ball park estimate-190811 2 2 2 10 3 3" xfId="54865" xr:uid="{00000000-0005-0000-0000-000062D60000}"/>
    <cellStyle name="v_Godrej Platinum_ball park estimate-190811 2 2 2 10 3 4" xfId="54866" xr:uid="{00000000-0005-0000-0000-000063D60000}"/>
    <cellStyle name="v_Godrej Platinum_ball park estimate-190811 2 2 2 10 3 5" xfId="54867" xr:uid="{00000000-0005-0000-0000-000064D60000}"/>
    <cellStyle name="v_Godrej Platinum_ball park estimate-190811 2 2 2 10 3 6" xfId="54868" xr:uid="{00000000-0005-0000-0000-000065D60000}"/>
    <cellStyle name="v_Godrej Platinum_ball park estimate-190811 2 2 2 10 4" xfId="54869" xr:uid="{00000000-0005-0000-0000-000066D60000}"/>
    <cellStyle name="v_Godrej Platinum_ball park estimate-190811 2 2 2 10 5" xfId="54870" xr:uid="{00000000-0005-0000-0000-000067D60000}"/>
    <cellStyle name="v_Godrej Platinum_ball park estimate-190811 2 2 2 10 6" xfId="54871" xr:uid="{00000000-0005-0000-0000-000068D60000}"/>
    <cellStyle name="v_Godrej Platinum_ball park estimate-190811 2 2 2 10 7" xfId="54872" xr:uid="{00000000-0005-0000-0000-000069D60000}"/>
    <cellStyle name="v_Godrej Platinum_ball park estimate-190811 2 2 2 10 8" xfId="54873" xr:uid="{00000000-0005-0000-0000-00006AD60000}"/>
    <cellStyle name="v_Godrej Platinum_ball park estimate-190811 2 2 2 11" xfId="54874" xr:uid="{00000000-0005-0000-0000-00006BD60000}"/>
    <cellStyle name="v_Godrej Platinum_ball park estimate-190811 2 2 2 11 2" xfId="54875" xr:uid="{00000000-0005-0000-0000-00006CD60000}"/>
    <cellStyle name="v_Godrej Platinum_ball park estimate-190811 2 2 2 11 3" xfId="54876" xr:uid="{00000000-0005-0000-0000-00006DD60000}"/>
    <cellStyle name="v_Godrej Platinum_ball park estimate-190811 2 2 2 11 4" xfId="54877" xr:uid="{00000000-0005-0000-0000-00006ED60000}"/>
    <cellStyle name="v_Godrej Platinum_ball park estimate-190811 2 2 2 11 5" xfId="54878" xr:uid="{00000000-0005-0000-0000-00006FD60000}"/>
    <cellStyle name="v_Godrej Platinum_ball park estimate-190811 2 2 2 11 6" xfId="54879" xr:uid="{00000000-0005-0000-0000-000070D60000}"/>
    <cellStyle name="v_Godrej Platinum_ball park estimate-190811 2 2 2 12" xfId="54880" xr:uid="{00000000-0005-0000-0000-000071D60000}"/>
    <cellStyle name="v_Godrej Platinum_ball park estimate-190811 2 2 2 12 2" xfId="54881" xr:uid="{00000000-0005-0000-0000-000072D60000}"/>
    <cellStyle name="v_Godrej Platinum_ball park estimate-190811 2 2 2 12 2 2" xfId="54882" xr:uid="{00000000-0005-0000-0000-000073D60000}"/>
    <cellStyle name="v_Godrej Platinum_ball park estimate-190811 2 2 2 12 2 3" xfId="54883" xr:uid="{00000000-0005-0000-0000-000074D60000}"/>
    <cellStyle name="v_Godrej Platinum_ball park estimate-190811 2 2 2 12 2 4" xfId="54884" xr:uid="{00000000-0005-0000-0000-000075D60000}"/>
    <cellStyle name="v_Godrej Platinum_ball park estimate-190811 2 2 2 12 3" xfId="54885" xr:uid="{00000000-0005-0000-0000-000076D60000}"/>
    <cellStyle name="v_Godrej Platinum_ball park estimate-190811 2 2 2 12 4" xfId="54886" xr:uid="{00000000-0005-0000-0000-000077D60000}"/>
    <cellStyle name="v_Godrej Platinum_ball park estimate-190811 2 2 2 12 5" xfId="54887" xr:uid="{00000000-0005-0000-0000-000078D60000}"/>
    <cellStyle name="v_Godrej Platinum_ball park estimate-190811 2 2 2 13" xfId="54888" xr:uid="{00000000-0005-0000-0000-000079D60000}"/>
    <cellStyle name="v_Godrej Platinum_ball park estimate-190811 2 2 2 13 2" xfId="54889" xr:uid="{00000000-0005-0000-0000-00007AD60000}"/>
    <cellStyle name="v_Godrej Platinum_ball park estimate-190811 2 2 2 13 3" xfId="54890" xr:uid="{00000000-0005-0000-0000-00007BD60000}"/>
    <cellStyle name="v_Godrej Platinum_ball park estimate-190811 2 2 2 13 4" xfId="54891" xr:uid="{00000000-0005-0000-0000-00007CD60000}"/>
    <cellStyle name="v_Godrej Platinum_ball park estimate-190811 2 2 2 14" xfId="54892" xr:uid="{00000000-0005-0000-0000-00007DD60000}"/>
    <cellStyle name="v_Godrej Platinum_ball park estimate-190811 2 2 2 14 2" xfId="54893" xr:uid="{00000000-0005-0000-0000-00007ED60000}"/>
    <cellStyle name="v_Godrej Platinum_ball park estimate-190811 2 2 2 15" xfId="54894" xr:uid="{00000000-0005-0000-0000-00007FD60000}"/>
    <cellStyle name="v_Godrej Platinum_ball park estimate-190811 2 2 2 16" xfId="54895" xr:uid="{00000000-0005-0000-0000-000080D60000}"/>
    <cellStyle name="v_Godrej Platinum_ball park estimate-190811 2 2 2 17" xfId="54896" xr:uid="{00000000-0005-0000-0000-000081D60000}"/>
    <cellStyle name="v_Godrej Platinum_ball park estimate-190811 2 2 2 18" xfId="54897" xr:uid="{00000000-0005-0000-0000-000082D60000}"/>
    <cellStyle name="v_Godrej Platinum_ball park estimate-190811 2 2 2 19" xfId="54898" xr:uid="{00000000-0005-0000-0000-000083D60000}"/>
    <cellStyle name="v_Godrej Platinum_ball park estimate-190811 2 2 2 2" xfId="54899" xr:uid="{00000000-0005-0000-0000-000084D60000}"/>
    <cellStyle name="v_Godrej Platinum_ball park estimate-190811 2 2 2 2 10" xfId="54900" xr:uid="{00000000-0005-0000-0000-000085D60000}"/>
    <cellStyle name="v_Godrej Platinum_ball park estimate-190811 2 2 2 2 10 2" xfId="54901" xr:uid="{00000000-0005-0000-0000-000086D60000}"/>
    <cellStyle name="v_Godrej Platinum_ball park estimate-190811 2 2 2 2 11" xfId="54902" xr:uid="{00000000-0005-0000-0000-000087D60000}"/>
    <cellStyle name="v_Godrej Platinum_ball park estimate-190811 2 2 2 2 12" xfId="54903" xr:uid="{00000000-0005-0000-0000-000088D60000}"/>
    <cellStyle name="v_Godrej Platinum_ball park estimate-190811 2 2 2 2 13" xfId="54904" xr:uid="{00000000-0005-0000-0000-000089D60000}"/>
    <cellStyle name="v_Godrej Platinum_ball park estimate-190811 2 2 2 2 14" xfId="54905" xr:uid="{00000000-0005-0000-0000-00008AD60000}"/>
    <cellStyle name="v_Godrej Platinum_ball park estimate-190811 2 2 2 2 2" xfId="54906" xr:uid="{00000000-0005-0000-0000-00008BD60000}"/>
    <cellStyle name="v_Godrej Platinum_ball park estimate-190811 2 2 2 2 2 2" xfId="54907" xr:uid="{00000000-0005-0000-0000-00008CD60000}"/>
    <cellStyle name="v_Godrej Platinum_ball park estimate-190811 2 2 2 2 2 2 2" xfId="54908" xr:uid="{00000000-0005-0000-0000-00008DD60000}"/>
    <cellStyle name="v_Godrej Platinum_ball park estimate-190811 2 2 2 2 2 2 2 2" xfId="54909" xr:uid="{00000000-0005-0000-0000-00008ED60000}"/>
    <cellStyle name="v_Godrej Platinum_ball park estimate-190811 2 2 2 2 2 2 3" xfId="54910" xr:uid="{00000000-0005-0000-0000-00008FD60000}"/>
    <cellStyle name="v_Godrej Platinum_ball park estimate-190811 2 2 2 2 2 2 4" xfId="54911" xr:uid="{00000000-0005-0000-0000-000090D60000}"/>
    <cellStyle name="v_Godrej Platinum_ball park estimate-190811 2 2 2 2 2 2 5" xfId="54912" xr:uid="{00000000-0005-0000-0000-000091D60000}"/>
    <cellStyle name="v_Godrej Platinum_ball park estimate-190811 2 2 2 2 2 2 6" xfId="54913" xr:uid="{00000000-0005-0000-0000-000092D60000}"/>
    <cellStyle name="v_Godrej Platinum_ball park estimate-190811 2 2 2 2 2 3" xfId="54914" xr:uid="{00000000-0005-0000-0000-000093D60000}"/>
    <cellStyle name="v_Godrej Platinum_ball park estimate-190811 2 2 2 2 2 3 2" xfId="54915" xr:uid="{00000000-0005-0000-0000-000094D60000}"/>
    <cellStyle name="v_Godrej Platinum_ball park estimate-190811 2 2 2 2 2 3 2 2" xfId="54916" xr:uid="{00000000-0005-0000-0000-000095D60000}"/>
    <cellStyle name="v_Godrej Platinum_ball park estimate-190811 2 2 2 2 2 3 3" xfId="54917" xr:uid="{00000000-0005-0000-0000-000096D60000}"/>
    <cellStyle name="v_Godrej Platinum_ball park estimate-190811 2 2 2 2 2 3 4" xfId="54918" xr:uid="{00000000-0005-0000-0000-000097D60000}"/>
    <cellStyle name="v_Godrej Platinum_ball park estimate-190811 2 2 2 2 2 3 5" xfId="54919" xr:uid="{00000000-0005-0000-0000-000098D60000}"/>
    <cellStyle name="v_Godrej Platinum_ball park estimate-190811 2 2 2 2 2 3 6" xfId="54920" xr:uid="{00000000-0005-0000-0000-000099D60000}"/>
    <cellStyle name="v_Godrej Platinum_ball park estimate-190811 2 2 2 2 2 4" xfId="54921" xr:uid="{00000000-0005-0000-0000-00009AD60000}"/>
    <cellStyle name="v_Godrej Platinum_ball park estimate-190811 2 2 2 2 2 4 2" xfId="54922" xr:uid="{00000000-0005-0000-0000-00009BD60000}"/>
    <cellStyle name="v_Godrej Platinum_ball park estimate-190811 2 2 2 2 2 5" xfId="54923" xr:uid="{00000000-0005-0000-0000-00009CD60000}"/>
    <cellStyle name="v_Godrej Platinum_ball park estimate-190811 2 2 2 2 2 5 2" xfId="54924" xr:uid="{00000000-0005-0000-0000-00009DD60000}"/>
    <cellStyle name="v_Godrej Platinum_ball park estimate-190811 2 2 2 2 2 5 3" xfId="54925" xr:uid="{00000000-0005-0000-0000-00009ED60000}"/>
    <cellStyle name="v_Godrej Platinum_ball park estimate-190811 2 2 2 2 2 5 4" xfId="54926" xr:uid="{00000000-0005-0000-0000-00009FD60000}"/>
    <cellStyle name="v_Godrej Platinum_ball park estimate-190811 2 2 2 2 2 6" xfId="54927" xr:uid="{00000000-0005-0000-0000-0000A0D60000}"/>
    <cellStyle name="v_Godrej Platinum_ball park estimate-190811 2 2 2 2 2 6 2" xfId="54928" xr:uid="{00000000-0005-0000-0000-0000A1D60000}"/>
    <cellStyle name="v_Godrej Platinum_ball park estimate-190811 2 2 2 2 2 7" xfId="54929" xr:uid="{00000000-0005-0000-0000-0000A2D60000}"/>
    <cellStyle name="v_Godrej Platinum_ball park estimate-190811 2 2 2 2 2 8" xfId="54930" xr:uid="{00000000-0005-0000-0000-0000A3D60000}"/>
    <cellStyle name="v_Godrej Platinum_ball park estimate-190811 2 2 2 2 3" xfId="54931" xr:uid="{00000000-0005-0000-0000-0000A4D60000}"/>
    <cellStyle name="v_Godrej Platinum_ball park estimate-190811 2 2 2 2 3 2" xfId="54932" xr:uid="{00000000-0005-0000-0000-0000A5D60000}"/>
    <cellStyle name="v_Godrej Platinum_ball park estimate-190811 2 2 2 2 3 2 2" xfId="54933" xr:uid="{00000000-0005-0000-0000-0000A6D60000}"/>
    <cellStyle name="v_Godrej Platinum_ball park estimate-190811 2 2 2 2 3 2 3" xfId="54934" xr:uid="{00000000-0005-0000-0000-0000A7D60000}"/>
    <cellStyle name="v_Godrej Platinum_ball park estimate-190811 2 2 2 2 3 2 4" xfId="54935" xr:uid="{00000000-0005-0000-0000-0000A8D60000}"/>
    <cellStyle name="v_Godrej Platinum_ball park estimate-190811 2 2 2 2 3 2 5" xfId="54936" xr:uid="{00000000-0005-0000-0000-0000A9D60000}"/>
    <cellStyle name="v_Godrej Platinum_ball park estimate-190811 2 2 2 2 3 3" xfId="54937" xr:uid="{00000000-0005-0000-0000-0000AAD60000}"/>
    <cellStyle name="v_Godrej Platinum_ball park estimate-190811 2 2 2 2 3 4" xfId="54938" xr:uid="{00000000-0005-0000-0000-0000ABD60000}"/>
    <cellStyle name="v_Godrej Platinum_ball park estimate-190811 2 2 2 2 3 5" xfId="54939" xr:uid="{00000000-0005-0000-0000-0000ACD60000}"/>
    <cellStyle name="v_Godrej Platinum_ball park estimate-190811 2 2 2 2 3 6" xfId="54940" xr:uid="{00000000-0005-0000-0000-0000ADD60000}"/>
    <cellStyle name="v_Godrej Platinum_ball park estimate-190811 2 2 2 2 3 7" xfId="54941" xr:uid="{00000000-0005-0000-0000-0000AED60000}"/>
    <cellStyle name="v_Godrej Platinum_ball park estimate-190811 2 2 2 2 4" xfId="54942" xr:uid="{00000000-0005-0000-0000-0000AFD60000}"/>
    <cellStyle name="v_Godrej Platinum_ball park estimate-190811 2 2 2 2 4 2" xfId="54943" xr:uid="{00000000-0005-0000-0000-0000B0D60000}"/>
    <cellStyle name="v_Godrej Platinum_ball park estimate-190811 2 2 2 2 4 2 2" xfId="54944" xr:uid="{00000000-0005-0000-0000-0000B1D60000}"/>
    <cellStyle name="v_Godrej Platinum_ball park estimate-190811 2 2 2 2 4 3" xfId="54945" xr:uid="{00000000-0005-0000-0000-0000B2D60000}"/>
    <cellStyle name="v_Godrej Platinum_ball park estimate-190811 2 2 2 2 4 4" xfId="54946" xr:uid="{00000000-0005-0000-0000-0000B3D60000}"/>
    <cellStyle name="v_Godrej Platinum_ball park estimate-190811 2 2 2 2 4 5" xfId="54947" xr:uid="{00000000-0005-0000-0000-0000B4D60000}"/>
    <cellStyle name="v_Godrej Platinum_ball park estimate-190811 2 2 2 2 4 6" xfId="54948" xr:uid="{00000000-0005-0000-0000-0000B5D60000}"/>
    <cellStyle name="v_Godrej Platinum_ball park estimate-190811 2 2 2 2 5" xfId="54949" xr:uid="{00000000-0005-0000-0000-0000B6D60000}"/>
    <cellStyle name="v_Godrej Platinum_ball park estimate-190811 2 2 2 2 5 2" xfId="54950" xr:uid="{00000000-0005-0000-0000-0000B7D60000}"/>
    <cellStyle name="v_Godrej Platinum_ball park estimate-190811 2 2 2 2 5 3" xfId="54951" xr:uid="{00000000-0005-0000-0000-0000B8D60000}"/>
    <cellStyle name="v_Godrej Platinum_ball park estimate-190811 2 2 2 2 5 4" xfId="54952" xr:uid="{00000000-0005-0000-0000-0000B9D60000}"/>
    <cellStyle name="v_Godrej Platinum_ball park estimate-190811 2 2 2 2 5 5" xfId="54953" xr:uid="{00000000-0005-0000-0000-0000BAD60000}"/>
    <cellStyle name="v_Godrej Platinum_ball park estimate-190811 2 2 2 2 6" xfId="54954" xr:uid="{00000000-0005-0000-0000-0000BBD60000}"/>
    <cellStyle name="v_Godrej Platinum_ball park estimate-190811 2 2 2 2 6 2" xfId="54955" xr:uid="{00000000-0005-0000-0000-0000BCD60000}"/>
    <cellStyle name="v_Godrej Platinum_ball park estimate-190811 2 2 2 2 6 3" xfId="54956" xr:uid="{00000000-0005-0000-0000-0000BDD60000}"/>
    <cellStyle name="v_Godrej Platinum_ball park estimate-190811 2 2 2 2 6 4" xfId="54957" xr:uid="{00000000-0005-0000-0000-0000BED60000}"/>
    <cellStyle name="v_Godrej Platinum_ball park estimate-190811 2 2 2 2 6 5" xfId="54958" xr:uid="{00000000-0005-0000-0000-0000BFD60000}"/>
    <cellStyle name="v_Godrej Platinum_ball park estimate-190811 2 2 2 2 7" xfId="54959" xr:uid="{00000000-0005-0000-0000-0000C0D60000}"/>
    <cellStyle name="v_Godrej Platinum_ball park estimate-190811 2 2 2 2 7 2" xfId="54960" xr:uid="{00000000-0005-0000-0000-0000C1D60000}"/>
    <cellStyle name="v_Godrej Platinum_ball park estimate-190811 2 2 2 2 8" xfId="54961" xr:uid="{00000000-0005-0000-0000-0000C2D60000}"/>
    <cellStyle name="v_Godrej Platinum_ball park estimate-190811 2 2 2 2 8 2" xfId="54962" xr:uid="{00000000-0005-0000-0000-0000C3D60000}"/>
    <cellStyle name="v_Godrej Platinum_ball park estimate-190811 2 2 2 2 8 3" xfId="54963" xr:uid="{00000000-0005-0000-0000-0000C4D60000}"/>
    <cellStyle name="v_Godrej Platinum_ball park estimate-190811 2 2 2 2 8 4" xfId="54964" xr:uid="{00000000-0005-0000-0000-0000C5D60000}"/>
    <cellStyle name="v_Godrej Platinum_ball park estimate-190811 2 2 2 2 9" xfId="54965" xr:uid="{00000000-0005-0000-0000-0000C6D60000}"/>
    <cellStyle name="v_Godrej Platinum_ball park estimate-190811 2 2 2 2 9 2" xfId="54966" xr:uid="{00000000-0005-0000-0000-0000C7D60000}"/>
    <cellStyle name="v_Godrej Platinum_ball park estimate-190811 2 2 2 20" xfId="54967" xr:uid="{00000000-0005-0000-0000-0000C8D60000}"/>
    <cellStyle name="v_Godrej Platinum_ball park estimate-190811 2 2 2 3" xfId="54968" xr:uid="{00000000-0005-0000-0000-0000C9D60000}"/>
    <cellStyle name="v_Godrej Platinum_ball park estimate-190811 2 2 2 3 2" xfId="54969" xr:uid="{00000000-0005-0000-0000-0000CAD60000}"/>
    <cellStyle name="v_Godrej Platinum_ball park estimate-190811 2 2 2 3 2 2" xfId="54970" xr:uid="{00000000-0005-0000-0000-0000CBD60000}"/>
    <cellStyle name="v_Godrej Platinum_ball park estimate-190811 2 2 2 3 2 2 2" xfId="54971" xr:uid="{00000000-0005-0000-0000-0000CCD60000}"/>
    <cellStyle name="v_Godrej Platinum_ball park estimate-190811 2 2 2 3 2 2 3" xfId="54972" xr:uid="{00000000-0005-0000-0000-0000CDD60000}"/>
    <cellStyle name="v_Godrej Platinum_ball park estimate-190811 2 2 2 3 2 2 4" xfId="54973" xr:uid="{00000000-0005-0000-0000-0000CED60000}"/>
    <cellStyle name="v_Godrej Platinum_ball park estimate-190811 2 2 2 3 2 2 5" xfId="54974" xr:uid="{00000000-0005-0000-0000-0000CFD60000}"/>
    <cellStyle name="v_Godrej Platinum_ball park estimate-190811 2 2 2 3 2 3" xfId="54975" xr:uid="{00000000-0005-0000-0000-0000D0D60000}"/>
    <cellStyle name="v_Godrej Platinum_ball park estimate-190811 2 2 2 3 2 4" xfId="54976" xr:uid="{00000000-0005-0000-0000-0000D1D60000}"/>
    <cellStyle name="v_Godrej Platinum_ball park estimate-190811 2 2 2 3 2 5" xfId="54977" xr:uid="{00000000-0005-0000-0000-0000D2D60000}"/>
    <cellStyle name="v_Godrej Platinum_ball park estimate-190811 2 2 2 3 2 6" xfId="54978" xr:uid="{00000000-0005-0000-0000-0000D3D60000}"/>
    <cellStyle name="v_Godrej Platinum_ball park estimate-190811 2 2 2 3 2 7" xfId="54979" xr:uid="{00000000-0005-0000-0000-0000D4D60000}"/>
    <cellStyle name="v_Godrej Platinum_ball park estimate-190811 2 2 2 3 3" xfId="54980" xr:uid="{00000000-0005-0000-0000-0000D5D60000}"/>
    <cellStyle name="v_Godrej Platinum_ball park estimate-190811 2 2 2 3 3 2" xfId="54981" xr:uid="{00000000-0005-0000-0000-0000D6D60000}"/>
    <cellStyle name="v_Godrej Platinum_ball park estimate-190811 2 2 2 3 3 2 2" xfId="54982" xr:uid="{00000000-0005-0000-0000-0000D7D60000}"/>
    <cellStyle name="v_Godrej Platinum_ball park estimate-190811 2 2 2 3 3 3" xfId="54983" xr:uid="{00000000-0005-0000-0000-0000D8D60000}"/>
    <cellStyle name="v_Godrej Platinum_ball park estimate-190811 2 2 2 3 3 4" xfId="54984" xr:uid="{00000000-0005-0000-0000-0000D9D60000}"/>
    <cellStyle name="v_Godrej Platinum_ball park estimate-190811 2 2 2 3 3 5" xfId="54985" xr:uid="{00000000-0005-0000-0000-0000DAD60000}"/>
    <cellStyle name="v_Godrej Platinum_ball park estimate-190811 2 2 2 3 3 6" xfId="54986" xr:uid="{00000000-0005-0000-0000-0000DBD60000}"/>
    <cellStyle name="v_Godrej Platinum_ball park estimate-190811 2 2 2 3 4" xfId="54987" xr:uid="{00000000-0005-0000-0000-0000DCD60000}"/>
    <cellStyle name="v_Godrej Platinum_ball park estimate-190811 2 2 2 3 4 2" xfId="54988" xr:uid="{00000000-0005-0000-0000-0000DDD60000}"/>
    <cellStyle name="v_Godrej Platinum_ball park estimate-190811 2 2 2 3 5" xfId="54989" xr:uid="{00000000-0005-0000-0000-0000DED60000}"/>
    <cellStyle name="v_Godrej Platinum_ball park estimate-190811 2 2 2 3 5 2" xfId="54990" xr:uid="{00000000-0005-0000-0000-0000DFD60000}"/>
    <cellStyle name="v_Godrej Platinum_ball park estimate-190811 2 2 2 3 6" xfId="54991" xr:uid="{00000000-0005-0000-0000-0000E0D60000}"/>
    <cellStyle name="v_Godrej Platinum_ball park estimate-190811 2 2 2 3 6 2" xfId="54992" xr:uid="{00000000-0005-0000-0000-0000E1D60000}"/>
    <cellStyle name="v_Godrej Platinum_ball park estimate-190811 2 2 2 3 7" xfId="54993" xr:uid="{00000000-0005-0000-0000-0000E2D60000}"/>
    <cellStyle name="v_Godrej Platinum_ball park estimate-190811 2 2 2 3 8" xfId="54994" xr:uid="{00000000-0005-0000-0000-0000E3D60000}"/>
    <cellStyle name="v_Godrej Platinum_ball park estimate-190811 2 2 2 4" xfId="54995" xr:uid="{00000000-0005-0000-0000-0000E4D60000}"/>
    <cellStyle name="v_Godrej Platinum_ball park estimate-190811 2 2 2 4 2" xfId="54996" xr:uid="{00000000-0005-0000-0000-0000E5D60000}"/>
    <cellStyle name="v_Godrej Platinum_ball park estimate-190811 2 2 2 4 2 2" xfId="54997" xr:uid="{00000000-0005-0000-0000-0000E6D60000}"/>
    <cellStyle name="v_Godrej Platinum_ball park estimate-190811 2 2 2 4 2 3" xfId="54998" xr:uid="{00000000-0005-0000-0000-0000E7D60000}"/>
    <cellStyle name="v_Godrej Platinum_ball park estimate-190811 2 2 2 4 2 4" xfId="54999" xr:uid="{00000000-0005-0000-0000-0000E8D60000}"/>
    <cellStyle name="v_Godrej Platinum_ball park estimate-190811 2 2 2 4 2 5" xfId="55000" xr:uid="{00000000-0005-0000-0000-0000E9D60000}"/>
    <cellStyle name="v_Godrej Platinum_ball park estimate-190811 2 2 2 4 2 6" xfId="55001" xr:uid="{00000000-0005-0000-0000-0000EAD60000}"/>
    <cellStyle name="v_Godrej Platinum_ball park estimate-190811 2 2 2 4 3" xfId="55002" xr:uid="{00000000-0005-0000-0000-0000EBD60000}"/>
    <cellStyle name="v_Godrej Platinum_ball park estimate-190811 2 2 2 4 3 2" xfId="55003" xr:uid="{00000000-0005-0000-0000-0000ECD60000}"/>
    <cellStyle name="v_Godrej Platinum_ball park estimate-190811 2 2 2 4 3 3" xfId="55004" xr:uid="{00000000-0005-0000-0000-0000EDD60000}"/>
    <cellStyle name="v_Godrej Platinum_ball park estimate-190811 2 2 2 4 3 4" xfId="55005" xr:uid="{00000000-0005-0000-0000-0000EED60000}"/>
    <cellStyle name="v_Godrej Platinum_ball park estimate-190811 2 2 2 4 3 5" xfId="55006" xr:uid="{00000000-0005-0000-0000-0000EFD60000}"/>
    <cellStyle name="v_Godrej Platinum_ball park estimate-190811 2 2 2 4 3 6" xfId="55007" xr:uid="{00000000-0005-0000-0000-0000F0D60000}"/>
    <cellStyle name="v_Godrej Platinum_ball park estimate-190811 2 2 2 4 4" xfId="55008" xr:uid="{00000000-0005-0000-0000-0000F1D60000}"/>
    <cellStyle name="v_Godrej Platinum_ball park estimate-190811 2 2 2 4 4 2" xfId="55009" xr:uid="{00000000-0005-0000-0000-0000F2D60000}"/>
    <cellStyle name="v_Godrej Platinum_ball park estimate-190811 2 2 2 4 5" xfId="55010" xr:uid="{00000000-0005-0000-0000-0000F3D60000}"/>
    <cellStyle name="v_Godrej Platinum_ball park estimate-190811 2 2 2 4 6" xfId="55011" xr:uid="{00000000-0005-0000-0000-0000F4D60000}"/>
    <cellStyle name="v_Godrej Platinum_ball park estimate-190811 2 2 2 4 7" xfId="55012" xr:uid="{00000000-0005-0000-0000-0000F5D60000}"/>
    <cellStyle name="v_Godrej Platinum_ball park estimate-190811 2 2 2 4 8" xfId="55013" xr:uid="{00000000-0005-0000-0000-0000F6D60000}"/>
    <cellStyle name="v_Godrej Platinum_ball park estimate-190811 2 2 2 5" xfId="55014" xr:uid="{00000000-0005-0000-0000-0000F7D60000}"/>
    <cellStyle name="v_Godrej Platinum_ball park estimate-190811 2 2 2 5 2" xfId="55015" xr:uid="{00000000-0005-0000-0000-0000F8D60000}"/>
    <cellStyle name="v_Godrej Platinum_ball park estimate-190811 2 2 2 5 2 2" xfId="55016" xr:uid="{00000000-0005-0000-0000-0000F9D60000}"/>
    <cellStyle name="v_Godrej Platinum_ball park estimate-190811 2 2 2 5 2 3" xfId="55017" xr:uid="{00000000-0005-0000-0000-0000FAD60000}"/>
    <cellStyle name="v_Godrej Platinum_ball park estimate-190811 2 2 2 5 2 4" xfId="55018" xr:uid="{00000000-0005-0000-0000-0000FBD60000}"/>
    <cellStyle name="v_Godrej Platinum_ball park estimate-190811 2 2 2 5 2 5" xfId="55019" xr:uid="{00000000-0005-0000-0000-0000FCD60000}"/>
    <cellStyle name="v_Godrej Platinum_ball park estimate-190811 2 2 2 5 2 6" xfId="55020" xr:uid="{00000000-0005-0000-0000-0000FDD60000}"/>
    <cellStyle name="v_Godrej Platinum_ball park estimate-190811 2 2 2 5 3" xfId="55021" xr:uid="{00000000-0005-0000-0000-0000FED60000}"/>
    <cellStyle name="v_Godrej Platinum_ball park estimate-190811 2 2 2 5 3 2" xfId="55022" xr:uid="{00000000-0005-0000-0000-0000FFD60000}"/>
    <cellStyle name="v_Godrej Platinum_ball park estimate-190811 2 2 2 5 3 3" xfId="55023" xr:uid="{00000000-0005-0000-0000-000000D70000}"/>
    <cellStyle name="v_Godrej Platinum_ball park estimate-190811 2 2 2 5 3 4" xfId="55024" xr:uid="{00000000-0005-0000-0000-000001D70000}"/>
    <cellStyle name="v_Godrej Platinum_ball park estimate-190811 2 2 2 5 3 5" xfId="55025" xr:uid="{00000000-0005-0000-0000-000002D70000}"/>
    <cellStyle name="v_Godrej Platinum_ball park estimate-190811 2 2 2 5 3 6" xfId="55026" xr:uid="{00000000-0005-0000-0000-000003D70000}"/>
    <cellStyle name="v_Godrej Platinum_ball park estimate-190811 2 2 2 5 4" xfId="55027" xr:uid="{00000000-0005-0000-0000-000004D70000}"/>
    <cellStyle name="v_Godrej Platinum_ball park estimate-190811 2 2 2 5 5" xfId="55028" xr:uid="{00000000-0005-0000-0000-000005D70000}"/>
    <cellStyle name="v_Godrej Platinum_ball park estimate-190811 2 2 2 5 6" xfId="55029" xr:uid="{00000000-0005-0000-0000-000006D70000}"/>
    <cellStyle name="v_Godrej Platinum_ball park estimate-190811 2 2 2 5 7" xfId="55030" xr:uid="{00000000-0005-0000-0000-000007D70000}"/>
    <cellStyle name="v_Godrej Platinum_ball park estimate-190811 2 2 2 5 8" xfId="55031" xr:uid="{00000000-0005-0000-0000-000008D70000}"/>
    <cellStyle name="v_Godrej Platinum_ball park estimate-190811 2 2 2 6" xfId="55032" xr:uid="{00000000-0005-0000-0000-000009D70000}"/>
    <cellStyle name="v_Godrej Platinum_ball park estimate-190811 2 2 2 6 2" xfId="55033" xr:uid="{00000000-0005-0000-0000-00000AD70000}"/>
    <cellStyle name="v_Godrej Platinum_ball park estimate-190811 2 2 2 6 2 2" xfId="55034" xr:uid="{00000000-0005-0000-0000-00000BD70000}"/>
    <cellStyle name="v_Godrej Platinum_ball park estimate-190811 2 2 2 6 2 3" xfId="55035" xr:uid="{00000000-0005-0000-0000-00000CD70000}"/>
    <cellStyle name="v_Godrej Platinum_ball park estimate-190811 2 2 2 6 2 4" xfId="55036" xr:uid="{00000000-0005-0000-0000-00000DD70000}"/>
    <cellStyle name="v_Godrej Platinum_ball park estimate-190811 2 2 2 6 2 5" xfId="55037" xr:uid="{00000000-0005-0000-0000-00000ED70000}"/>
    <cellStyle name="v_Godrej Platinum_ball park estimate-190811 2 2 2 6 2 6" xfId="55038" xr:uid="{00000000-0005-0000-0000-00000FD70000}"/>
    <cellStyle name="v_Godrej Platinum_ball park estimate-190811 2 2 2 6 3" xfId="55039" xr:uid="{00000000-0005-0000-0000-000010D70000}"/>
    <cellStyle name="v_Godrej Platinum_ball park estimate-190811 2 2 2 6 3 2" xfId="55040" xr:uid="{00000000-0005-0000-0000-000011D70000}"/>
    <cellStyle name="v_Godrej Platinum_ball park estimate-190811 2 2 2 6 3 3" xfId="55041" xr:uid="{00000000-0005-0000-0000-000012D70000}"/>
    <cellStyle name="v_Godrej Platinum_ball park estimate-190811 2 2 2 6 3 4" xfId="55042" xr:uid="{00000000-0005-0000-0000-000013D70000}"/>
    <cellStyle name="v_Godrej Platinum_ball park estimate-190811 2 2 2 6 3 5" xfId="55043" xr:uid="{00000000-0005-0000-0000-000014D70000}"/>
    <cellStyle name="v_Godrej Platinum_ball park estimate-190811 2 2 2 6 3 6" xfId="55044" xr:uid="{00000000-0005-0000-0000-000015D70000}"/>
    <cellStyle name="v_Godrej Platinum_ball park estimate-190811 2 2 2 6 4" xfId="55045" xr:uid="{00000000-0005-0000-0000-000016D70000}"/>
    <cellStyle name="v_Godrej Platinum_ball park estimate-190811 2 2 2 6 5" xfId="55046" xr:uid="{00000000-0005-0000-0000-000017D70000}"/>
    <cellStyle name="v_Godrej Platinum_ball park estimate-190811 2 2 2 6 6" xfId="55047" xr:uid="{00000000-0005-0000-0000-000018D70000}"/>
    <cellStyle name="v_Godrej Platinum_ball park estimate-190811 2 2 2 6 7" xfId="55048" xr:uid="{00000000-0005-0000-0000-000019D70000}"/>
    <cellStyle name="v_Godrej Platinum_ball park estimate-190811 2 2 2 6 8" xfId="55049" xr:uid="{00000000-0005-0000-0000-00001AD70000}"/>
    <cellStyle name="v_Godrej Platinum_ball park estimate-190811 2 2 2 7" xfId="55050" xr:uid="{00000000-0005-0000-0000-00001BD70000}"/>
    <cellStyle name="v_Godrej Platinum_ball park estimate-190811 2 2 2 7 2" xfId="55051" xr:uid="{00000000-0005-0000-0000-00001CD70000}"/>
    <cellStyle name="v_Godrej Platinum_ball park estimate-190811 2 2 2 7 2 2" xfId="55052" xr:uid="{00000000-0005-0000-0000-00001DD70000}"/>
    <cellStyle name="v_Godrej Platinum_ball park estimate-190811 2 2 2 7 2 3" xfId="55053" xr:uid="{00000000-0005-0000-0000-00001ED70000}"/>
    <cellStyle name="v_Godrej Platinum_ball park estimate-190811 2 2 2 7 2 4" xfId="55054" xr:uid="{00000000-0005-0000-0000-00001FD70000}"/>
    <cellStyle name="v_Godrej Platinum_ball park estimate-190811 2 2 2 7 2 5" xfId="55055" xr:uid="{00000000-0005-0000-0000-000020D70000}"/>
    <cellStyle name="v_Godrej Platinum_ball park estimate-190811 2 2 2 7 2 6" xfId="55056" xr:uid="{00000000-0005-0000-0000-000021D70000}"/>
    <cellStyle name="v_Godrej Platinum_ball park estimate-190811 2 2 2 7 3" xfId="55057" xr:uid="{00000000-0005-0000-0000-000022D70000}"/>
    <cellStyle name="v_Godrej Platinum_ball park estimate-190811 2 2 2 7 3 2" xfId="55058" xr:uid="{00000000-0005-0000-0000-000023D70000}"/>
    <cellStyle name="v_Godrej Platinum_ball park estimate-190811 2 2 2 7 3 3" xfId="55059" xr:uid="{00000000-0005-0000-0000-000024D70000}"/>
    <cellStyle name="v_Godrej Platinum_ball park estimate-190811 2 2 2 7 3 4" xfId="55060" xr:uid="{00000000-0005-0000-0000-000025D70000}"/>
    <cellStyle name="v_Godrej Platinum_ball park estimate-190811 2 2 2 7 3 5" xfId="55061" xr:uid="{00000000-0005-0000-0000-000026D70000}"/>
    <cellStyle name="v_Godrej Platinum_ball park estimate-190811 2 2 2 7 3 6" xfId="55062" xr:uid="{00000000-0005-0000-0000-000027D70000}"/>
    <cellStyle name="v_Godrej Platinum_ball park estimate-190811 2 2 2 7 4" xfId="55063" xr:uid="{00000000-0005-0000-0000-000028D70000}"/>
    <cellStyle name="v_Godrej Platinum_ball park estimate-190811 2 2 2 7 5" xfId="55064" xr:uid="{00000000-0005-0000-0000-000029D70000}"/>
    <cellStyle name="v_Godrej Platinum_ball park estimate-190811 2 2 2 7 6" xfId="55065" xr:uid="{00000000-0005-0000-0000-00002AD70000}"/>
    <cellStyle name="v_Godrej Platinum_ball park estimate-190811 2 2 2 7 7" xfId="55066" xr:uid="{00000000-0005-0000-0000-00002BD70000}"/>
    <cellStyle name="v_Godrej Platinum_ball park estimate-190811 2 2 2 7 8" xfId="55067" xr:uid="{00000000-0005-0000-0000-00002CD70000}"/>
    <cellStyle name="v_Godrej Platinum_ball park estimate-190811 2 2 2 8" xfId="55068" xr:uid="{00000000-0005-0000-0000-00002DD70000}"/>
    <cellStyle name="v_Godrej Platinum_ball park estimate-190811 2 2 2 8 2" xfId="55069" xr:uid="{00000000-0005-0000-0000-00002ED70000}"/>
    <cellStyle name="v_Godrej Platinum_ball park estimate-190811 2 2 2 8 2 2" xfId="55070" xr:uid="{00000000-0005-0000-0000-00002FD70000}"/>
    <cellStyle name="v_Godrej Platinum_ball park estimate-190811 2 2 2 8 2 3" xfId="55071" xr:uid="{00000000-0005-0000-0000-000030D70000}"/>
    <cellStyle name="v_Godrej Platinum_ball park estimate-190811 2 2 2 8 2 4" xfId="55072" xr:uid="{00000000-0005-0000-0000-000031D70000}"/>
    <cellStyle name="v_Godrej Platinum_ball park estimate-190811 2 2 2 8 2 5" xfId="55073" xr:uid="{00000000-0005-0000-0000-000032D70000}"/>
    <cellStyle name="v_Godrej Platinum_ball park estimate-190811 2 2 2 8 2 6" xfId="55074" xr:uid="{00000000-0005-0000-0000-000033D70000}"/>
    <cellStyle name="v_Godrej Platinum_ball park estimate-190811 2 2 2 8 3" xfId="55075" xr:uid="{00000000-0005-0000-0000-000034D70000}"/>
    <cellStyle name="v_Godrej Platinum_ball park estimate-190811 2 2 2 8 3 2" xfId="55076" xr:uid="{00000000-0005-0000-0000-000035D70000}"/>
    <cellStyle name="v_Godrej Platinum_ball park estimate-190811 2 2 2 8 3 3" xfId="55077" xr:uid="{00000000-0005-0000-0000-000036D70000}"/>
    <cellStyle name="v_Godrej Platinum_ball park estimate-190811 2 2 2 8 3 4" xfId="55078" xr:uid="{00000000-0005-0000-0000-000037D70000}"/>
    <cellStyle name="v_Godrej Platinum_ball park estimate-190811 2 2 2 8 3 5" xfId="55079" xr:uid="{00000000-0005-0000-0000-000038D70000}"/>
    <cellStyle name="v_Godrej Platinum_ball park estimate-190811 2 2 2 8 3 6" xfId="55080" xr:uid="{00000000-0005-0000-0000-000039D70000}"/>
    <cellStyle name="v_Godrej Platinum_ball park estimate-190811 2 2 2 8 4" xfId="55081" xr:uid="{00000000-0005-0000-0000-00003AD70000}"/>
    <cellStyle name="v_Godrej Platinum_ball park estimate-190811 2 2 2 8 5" xfId="55082" xr:uid="{00000000-0005-0000-0000-00003BD70000}"/>
    <cellStyle name="v_Godrej Platinum_ball park estimate-190811 2 2 2 8 6" xfId="55083" xr:uid="{00000000-0005-0000-0000-00003CD70000}"/>
    <cellStyle name="v_Godrej Platinum_ball park estimate-190811 2 2 2 8 7" xfId="55084" xr:uid="{00000000-0005-0000-0000-00003DD70000}"/>
    <cellStyle name="v_Godrej Platinum_ball park estimate-190811 2 2 2 8 8" xfId="55085" xr:uid="{00000000-0005-0000-0000-00003ED70000}"/>
    <cellStyle name="v_Godrej Platinum_ball park estimate-190811 2 2 2 9" xfId="55086" xr:uid="{00000000-0005-0000-0000-00003FD70000}"/>
    <cellStyle name="v_Godrej Platinum_ball park estimate-190811 2 2 2 9 2" xfId="55087" xr:uid="{00000000-0005-0000-0000-000040D70000}"/>
    <cellStyle name="v_Godrej Platinum_ball park estimate-190811 2 2 2 9 2 2" xfId="55088" xr:uid="{00000000-0005-0000-0000-000041D70000}"/>
    <cellStyle name="v_Godrej Platinum_ball park estimate-190811 2 2 2 9 2 3" xfId="55089" xr:uid="{00000000-0005-0000-0000-000042D70000}"/>
    <cellStyle name="v_Godrej Platinum_ball park estimate-190811 2 2 2 9 2 4" xfId="55090" xr:uid="{00000000-0005-0000-0000-000043D70000}"/>
    <cellStyle name="v_Godrej Platinum_ball park estimate-190811 2 2 2 9 2 5" xfId="55091" xr:uid="{00000000-0005-0000-0000-000044D70000}"/>
    <cellStyle name="v_Godrej Platinum_ball park estimate-190811 2 2 2 9 2 6" xfId="55092" xr:uid="{00000000-0005-0000-0000-000045D70000}"/>
    <cellStyle name="v_Godrej Platinum_ball park estimate-190811 2 2 2 9 3" xfId="55093" xr:uid="{00000000-0005-0000-0000-000046D70000}"/>
    <cellStyle name="v_Godrej Platinum_ball park estimate-190811 2 2 2 9 3 2" xfId="55094" xr:uid="{00000000-0005-0000-0000-000047D70000}"/>
    <cellStyle name="v_Godrej Platinum_ball park estimate-190811 2 2 2 9 3 3" xfId="55095" xr:uid="{00000000-0005-0000-0000-000048D70000}"/>
    <cellStyle name="v_Godrej Platinum_ball park estimate-190811 2 2 2 9 3 4" xfId="55096" xr:uid="{00000000-0005-0000-0000-000049D70000}"/>
    <cellStyle name="v_Godrej Platinum_ball park estimate-190811 2 2 2 9 3 5" xfId="55097" xr:uid="{00000000-0005-0000-0000-00004AD70000}"/>
    <cellStyle name="v_Godrej Platinum_ball park estimate-190811 2 2 2 9 3 6" xfId="55098" xr:uid="{00000000-0005-0000-0000-00004BD70000}"/>
    <cellStyle name="v_Godrej Platinum_ball park estimate-190811 2 2 2 9 4" xfId="55099" xr:uid="{00000000-0005-0000-0000-00004CD70000}"/>
    <cellStyle name="v_Godrej Platinum_ball park estimate-190811 2 2 2 9 5" xfId="55100" xr:uid="{00000000-0005-0000-0000-00004DD70000}"/>
    <cellStyle name="v_Godrej Platinum_ball park estimate-190811 2 2 2 9 6" xfId="55101" xr:uid="{00000000-0005-0000-0000-00004ED70000}"/>
    <cellStyle name="v_Godrej Platinum_ball park estimate-190811 2 2 2 9 7" xfId="55102" xr:uid="{00000000-0005-0000-0000-00004FD70000}"/>
    <cellStyle name="v_Godrej Platinum_ball park estimate-190811 2 2 2 9 8" xfId="55103" xr:uid="{00000000-0005-0000-0000-000050D70000}"/>
    <cellStyle name="v_Godrej Platinum_ball park estimate-190811 2 2 3" xfId="55104" xr:uid="{00000000-0005-0000-0000-000051D70000}"/>
    <cellStyle name="v_Godrej Platinum_ball park estimate-190811 2 2 3 2" xfId="55105" xr:uid="{00000000-0005-0000-0000-000052D70000}"/>
    <cellStyle name="v_Godrej Platinum_ball park estimate-190811 2 2 3 2 2" xfId="55106" xr:uid="{00000000-0005-0000-0000-000053D70000}"/>
    <cellStyle name="v_Godrej Platinum_ball park estimate-190811 2 2 3 2 2 2" xfId="55107" xr:uid="{00000000-0005-0000-0000-000054D70000}"/>
    <cellStyle name="v_Godrej Platinum_ball park estimate-190811 2 2 3 2 2 2 2" xfId="55108" xr:uid="{00000000-0005-0000-0000-000055D70000}"/>
    <cellStyle name="v_Godrej Platinum_ball park estimate-190811 2 2 3 2 2 2 3" xfId="55109" xr:uid="{00000000-0005-0000-0000-000056D70000}"/>
    <cellStyle name="v_Godrej Platinum_ball park estimate-190811 2 2 3 2 2 3" xfId="55110" xr:uid="{00000000-0005-0000-0000-000057D70000}"/>
    <cellStyle name="v_Godrej Platinum_ball park estimate-190811 2 2 3 2 2 3 2" xfId="55111" xr:uid="{00000000-0005-0000-0000-000058D70000}"/>
    <cellStyle name="v_Godrej Platinum_ball park estimate-190811 2 2 3 2 2 4" xfId="55112" xr:uid="{00000000-0005-0000-0000-000059D70000}"/>
    <cellStyle name="v_Godrej Platinum_ball park estimate-190811 2 2 3 2 2 4 2" xfId="55113" xr:uid="{00000000-0005-0000-0000-00005AD70000}"/>
    <cellStyle name="v_Godrej Platinum_ball park estimate-190811 2 2 3 2 2 4 3" xfId="55114" xr:uid="{00000000-0005-0000-0000-00005BD70000}"/>
    <cellStyle name="v_Godrej Platinum_ball park estimate-190811 2 2 3 2 2 4 4" xfId="55115" xr:uid="{00000000-0005-0000-0000-00005CD70000}"/>
    <cellStyle name="v_Godrej Platinum_ball park estimate-190811 2 2 3 2 2 5" xfId="55116" xr:uid="{00000000-0005-0000-0000-00005DD70000}"/>
    <cellStyle name="v_Godrej Platinum_ball park estimate-190811 2 2 3 2 2 5 2" xfId="55117" xr:uid="{00000000-0005-0000-0000-00005ED70000}"/>
    <cellStyle name="v_Godrej Platinum_ball park estimate-190811 2 2 3 2 2 5 3" xfId="55118" xr:uid="{00000000-0005-0000-0000-00005FD70000}"/>
    <cellStyle name="v_Godrej Platinum_ball park estimate-190811 2 2 3 2 2 5 4" xfId="55119" xr:uid="{00000000-0005-0000-0000-000060D70000}"/>
    <cellStyle name="v_Godrej Platinum_ball park estimate-190811 2 2 3 2 2 6" xfId="55120" xr:uid="{00000000-0005-0000-0000-000061D70000}"/>
    <cellStyle name="v_Godrej Platinum_ball park estimate-190811 2 2 3 2 2 7" xfId="55121" xr:uid="{00000000-0005-0000-0000-000062D70000}"/>
    <cellStyle name="v_Godrej Platinum_ball park estimate-190811 2 2 3 2 3" xfId="55122" xr:uid="{00000000-0005-0000-0000-000063D70000}"/>
    <cellStyle name="v_Godrej Platinum_ball park estimate-190811 2 2 3 2 3 2" xfId="55123" xr:uid="{00000000-0005-0000-0000-000064D70000}"/>
    <cellStyle name="v_Godrej Platinum_ball park estimate-190811 2 2 3 2 3 2 2" xfId="55124" xr:uid="{00000000-0005-0000-0000-000065D70000}"/>
    <cellStyle name="v_Godrej Platinum_ball park estimate-190811 2 2 3 2 3 2 3" xfId="55125" xr:uid="{00000000-0005-0000-0000-000066D70000}"/>
    <cellStyle name="v_Godrej Platinum_ball park estimate-190811 2 2 3 2 3 2 4" xfId="55126" xr:uid="{00000000-0005-0000-0000-000067D70000}"/>
    <cellStyle name="v_Godrej Platinum_ball park estimate-190811 2 2 3 2 3 2 5" xfId="55127" xr:uid="{00000000-0005-0000-0000-000068D70000}"/>
    <cellStyle name="v_Godrej Platinum_ball park estimate-190811 2 2 3 2 3 3" xfId="55128" xr:uid="{00000000-0005-0000-0000-000069D70000}"/>
    <cellStyle name="v_Godrej Platinum_ball park estimate-190811 2 2 3 2 3 3 2" xfId="55129" xr:uid="{00000000-0005-0000-0000-00006AD70000}"/>
    <cellStyle name="v_Godrej Platinum_ball park estimate-190811 2 2 3 2 3 3 3" xfId="55130" xr:uid="{00000000-0005-0000-0000-00006BD70000}"/>
    <cellStyle name="v_Godrej Platinum_ball park estimate-190811 2 2 3 2 3 3 4" xfId="55131" xr:uid="{00000000-0005-0000-0000-00006CD70000}"/>
    <cellStyle name="v_Godrej Platinum_ball park estimate-190811 2 2 3 2 3 3 5" xfId="55132" xr:uid="{00000000-0005-0000-0000-00006DD70000}"/>
    <cellStyle name="v_Godrej Platinum_ball park estimate-190811 2 2 3 2 3 4" xfId="55133" xr:uid="{00000000-0005-0000-0000-00006ED70000}"/>
    <cellStyle name="v_Godrej Platinum_ball park estimate-190811 2 2 3 2 3 5" xfId="55134" xr:uid="{00000000-0005-0000-0000-00006FD70000}"/>
    <cellStyle name="v_Godrej Platinum_ball park estimate-190811 2 2 3 2 3 6" xfId="55135" xr:uid="{00000000-0005-0000-0000-000070D70000}"/>
    <cellStyle name="v_Godrej Platinum_ball park estimate-190811 2 2 3 2 3 7" xfId="55136" xr:uid="{00000000-0005-0000-0000-000071D70000}"/>
    <cellStyle name="v_Godrej Platinum_ball park estimate-190811 2 2 3 2 3 8" xfId="55137" xr:uid="{00000000-0005-0000-0000-000072D70000}"/>
    <cellStyle name="v_Godrej Platinum_ball park estimate-190811 2 2 3 2 4" xfId="55138" xr:uid="{00000000-0005-0000-0000-000073D70000}"/>
    <cellStyle name="v_Godrej Platinum_ball park estimate-190811 2 2 3 2 4 2" xfId="55139" xr:uid="{00000000-0005-0000-0000-000074D70000}"/>
    <cellStyle name="v_Godrej Platinum_ball park estimate-190811 2 2 3 2 5" xfId="55140" xr:uid="{00000000-0005-0000-0000-000075D70000}"/>
    <cellStyle name="v_Godrej Platinum_ball park estimate-190811 2 2 3 2 5 2" xfId="55141" xr:uid="{00000000-0005-0000-0000-000076D70000}"/>
    <cellStyle name="v_Godrej Platinum_ball park estimate-190811 2 2 3 2 5 3" xfId="55142" xr:uid="{00000000-0005-0000-0000-000077D70000}"/>
    <cellStyle name="v_Godrej Platinum_ball park estimate-190811 2 2 3 2 5 4" xfId="55143" xr:uid="{00000000-0005-0000-0000-000078D70000}"/>
    <cellStyle name="v_Godrej Platinum_ball park estimate-190811 2 2 3 2 6" xfId="55144" xr:uid="{00000000-0005-0000-0000-000079D70000}"/>
    <cellStyle name="v_Godrej Platinum_ball park estimate-190811 2 2 3 3" xfId="55145" xr:uid="{00000000-0005-0000-0000-00007AD70000}"/>
    <cellStyle name="v_Godrej Platinum_ball park estimate-190811 2 2 3 3 2" xfId="55146" xr:uid="{00000000-0005-0000-0000-00007BD70000}"/>
    <cellStyle name="v_Godrej Platinum_ball park estimate-190811 2 2 3 3 2 2" xfId="55147" xr:uid="{00000000-0005-0000-0000-00007CD70000}"/>
    <cellStyle name="v_Godrej Platinum_ball park estimate-190811 2 2 3 3 2 3" xfId="55148" xr:uid="{00000000-0005-0000-0000-00007DD70000}"/>
    <cellStyle name="v_Godrej Platinum_ball park estimate-190811 2 2 3 3 2 4" xfId="55149" xr:uid="{00000000-0005-0000-0000-00007ED70000}"/>
    <cellStyle name="v_Godrej Platinum_ball park estimate-190811 2 2 3 3 3" xfId="55150" xr:uid="{00000000-0005-0000-0000-00007FD70000}"/>
    <cellStyle name="v_Godrej Platinum_ball park estimate-190811 2 2 3 3 4" xfId="55151" xr:uid="{00000000-0005-0000-0000-000080D70000}"/>
    <cellStyle name="v_Godrej Platinum_ball park estimate-190811 2 2 3 3 5" xfId="55152" xr:uid="{00000000-0005-0000-0000-000081D70000}"/>
    <cellStyle name="v_Godrej Platinum_ball park estimate-190811 2 2 3 3 6" xfId="55153" xr:uid="{00000000-0005-0000-0000-000082D70000}"/>
    <cellStyle name="v_Godrej Platinum_ball park estimate-190811 2 2 3 3 7" xfId="55154" xr:uid="{00000000-0005-0000-0000-000083D70000}"/>
    <cellStyle name="v_Godrej Platinum_ball park estimate-190811 2 2 3 3 8" xfId="55155" xr:uid="{00000000-0005-0000-0000-000084D70000}"/>
    <cellStyle name="v_Godrej Platinum_ball park estimate-190811 2 2 3 4" xfId="55156" xr:uid="{00000000-0005-0000-0000-000085D70000}"/>
    <cellStyle name="v_Godrej Platinum_ball park estimate-190811 2 2 3 4 2" xfId="55157" xr:uid="{00000000-0005-0000-0000-000086D70000}"/>
    <cellStyle name="v_Godrej Platinum_ball park estimate-190811 2 2 3 4 2 2" xfId="55158" xr:uid="{00000000-0005-0000-0000-000087D70000}"/>
    <cellStyle name="v_Godrej Platinum_ball park estimate-190811 2 2 3 4 2 3" xfId="55159" xr:uid="{00000000-0005-0000-0000-000088D70000}"/>
    <cellStyle name="v_Godrej Platinum_ball park estimate-190811 2 2 3 4 2 4" xfId="55160" xr:uid="{00000000-0005-0000-0000-000089D70000}"/>
    <cellStyle name="v_Godrej Platinum_ball park estimate-190811 2 2 3 4 3" xfId="55161" xr:uid="{00000000-0005-0000-0000-00008AD70000}"/>
    <cellStyle name="v_Godrej Platinum_ball park estimate-190811 2 2 3 4 4" xfId="55162" xr:uid="{00000000-0005-0000-0000-00008BD70000}"/>
    <cellStyle name="v_Godrej Platinum_ball park estimate-190811 2 2 3 4 5" xfId="55163" xr:uid="{00000000-0005-0000-0000-00008CD70000}"/>
    <cellStyle name="v_Godrej Platinum_ball park estimate-190811 2 2 3 4 6" xfId="55164" xr:uid="{00000000-0005-0000-0000-00008DD70000}"/>
    <cellStyle name="v_Godrej Platinum_ball park estimate-190811 2 2 3 5" xfId="55165" xr:uid="{00000000-0005-0000-0000-00008ED70000}"/>
    <cellStyle name="v_Godrej Platinum_ball park estimate-190811 2 2 3 6" xfId="55166" xr:uid="{00000000-0005-0000-0000-00008FD70000}"/>
    <cellStyle name="v_Godrej Platinum_ball park estimate-190811 2 2 3 7" xfId="55167" xr:uid="{00000000-0005-0000-0000-000090D70000}"/>
    <cellStyle name="v_Godrej Platinum_ball park estimate-190811 2 2 4" xfId="55168" xr:uid="{00000000-0005-0000-0000-000091D70000}"/>
    <cellStyle name="v_Godrej Platinum_ball park estimate-190811 2 2 4 2" xfId="55169" xr:uid="{00000000-0005-0000-0000-000092D70000}"/>
    <cellStyle name="v_Godrej Platinum_ball park estimate-190811 2 2 4 2 2" xfId="55170" xr:uid="{00000000-0005-0000-0000-000093D70000}"/>
    <cellStyle name="v_Godrej Platinum_ball park estimate-190811 2 2 4 2 2 2" xfId="55171" xr:uid="{00000000-0005-0000-0000-000094D70000}"/>
    <cellStyle name="v_Godrej Platinum_ball park estimate-190811 2 2 4 2 2 2 2" xfId="55172" xr:uid="{00000000-0005-0000-0000-000095D70000}"/>
    <cellStyle name="v_Godrej Platinum_ball park estimate-190811 2 2 4 2 2 2 3" xfId="55173" xr:uid="{00000000-0005-0000-0000-000096D70000}"/>
    <cellStyle name="v_Godrej Platinum_ball park estimate-190811 2 2 4 2 2 2 4" xfId="55174" xr:uid="{00000000-0005-0000-0000-000097D70000}"/>
    <cellStyle name="v_Godrej Platinum_ball park estimate-190811 2 2 4 2 2 2 5" xfId="55175" xr:uid="{00000000-0005-0000-0000-000098D70000}"/>
    <cellStyle name="v_Godrej Platinum_ball park estimate-190811 2 2 4 2 2 3" xfId="55176" xr:uid="{00000000-0005-0000-0000-000099D70000}"/>
    <cellStyle name="v_Godrej Platinum_ball park estimate-190811 2 2 4 2 2 4" xfId="55177" xr:uid="{00000000-0005-0000-0000-00009AD70000}"/>
    <cellStyle name="v_Godrej Platinum_ball park estimate-190811 2 2 4 2 2 5" xfId="55178" xr:uid="{00000000-0005-0000-0000-00009BD70000}"/>
    <cellStyle name="v_Godrej Platinum_ball park estimate-190811 2 2 4 2 2 6" xfId="55179" xr:uid="{00000000-0005-0000-0000-00009CD70000}"/>
    <cellStyle name="v_Godrej Platinum_ball park estimate-190811 2 2 4 2 3" xfId="55180" xr:uid="{00000000-0005-0000-0000-00009DD70000}"/>
    <cellStyle name="v_Godrej Platinum_ball park estimate-190811 2 2 4 2 3 2" xfId="55181" xr:uid="{00000000-0005-0000-0000-00009ED70000}"/>
    <cellStyle name="v_Godrej Platinum_ball park estimate-190811 2 2 4 2 3 3" xfId="55182" xr:uid="{00000000-0005-0000-0000-00009FD70000}"/>
    <cellStyle name="v_Godrej Platinum_ball park estimate-190811 2 2 4 2 3 4" xfId="55183" xr:uid="{00000000-0005-0000-0000-0000A0D70000}"/>
    <cellStyle name="v_Godrej Platinum_ball park estimate-190811 2 2 4 2 3 5" xfId="55184" xr:uid="{00000000-0005-0000-0000-0000A1D70000}"/>
    <cellStyle name="v_Godrej Platinum_ball park estimate-190811 2 2 4 2 4" xfId="55185" xr:uid="{00000000-0005-0000-0000-0000A2D70000}"/>
    <cellStyle name="v_Godrej Platinum_ball park estimate-190811 2 2 4 2 5" xfId="55186" xr:uid="{00000000-0005-0000-0000-0000A3D70000}"/>
    <cellStyle name="v_Godrej Platinum_ball park estimate-190811 2 2 4 2 6" xfId="55187" xr:uid="{00000000-0005-0000-0000-0000A4D70000}"/>
    <cellStyle name="v_Godrej Platinum_ball park estimate-190811 2 2 4 2 7" xfId="55188" xr:uid="{00000000-0005-0000-0000-0000A5D70000}"/>
    <cellStyle name="v_Godrej Platinum_ball park estimate-190811 2 2 4 2 8" xfId="55189" xr:uid="{00000000-0005-0000-0000-0000A6D70000}"/>
    <cellStyle name="v_Godrej Platinum_ball park estimate-190811 2 2 4 3" xfId="55190" xr:uid="{00000000-0005-0000-0000-0000A7D70000}"/>
    <cellStyle name="v_Godrej Platinum_ball park estimate-190811 2 2 4 3 2" xfId="55191" xr:uid="{00000000-0005-0000-0000-0000A8D70000}"/>
    <cellStyle name="v_Godrej Platinum_ball park estimate-190811 2 2 4 3 2 2" xfId="55192" xr:uid="{00000000-0005-0000-0000-0000A9D70000}"/>
    <cellStyle name="v_Godrej Platinum_ball park estimate-190811 2 2 4 3 3" xfId="55193" xr:uid="{00000000-0005-0000-0000-0000AAD70000}"/>
    <cellStyle name="v_Godrej Platinum_ball park estimate-190811 2 2 4 3 3 2" xfId="55194" xr:uid="{00000000-0005-0000-0000-0000ABD70000}"/>
    <cellStyle name="v_Godrej Platinum_ball park estimate-190811 2 2 4 3 3 3" xfId="55195" xr:uid="{00000000-0005-0000-0000-0000ACD70000}"/>
    <cellStyle name="v_Godrej Platinum_ball park estimate-190811 2 2 4 3 3 4" xfId="55196" xr:uid="{00000000-0005-0000-0000-0000ADD70000}"/>
    <cellStyle name="v_Godrej Platinum_ball park estimate-190811 2 2 4 3 4" xfId="55197" xr:uid="{00000000-0005-0000-0000-0000AED70000}"/>
    <cellStyle name="v_Godrej Platinum_ball park estimate-190811 2 2 4 3 5" xfId="55198" xr:uid="{00000000-0005-0000-0000-0000AFD70000}"/>
    <cellStyle name="v_Godrej Platinum_ball park estimate-190811 2 2 4 3 6" xfId="55199" xr:uid="{00000000-0005-0000-0000-0000B0D70000}"/>
    <cellStyle name="v_Godrej Platinum_ball park estimate-190811 2 2 4 4" xfId="55200" xr:uid="{00000000-0005-0000-0000-0000B1D70000}"/>
    <cellStyle name="v_Godrej Platinum_ball park estimate-190811 2 2 4 4 2" xfId="55201" xr:uid="{00000000-0005-0000-0000-0000B2D70000}"/>
    <cellStyle name="v_Godrej Platinum_ball park estimate-190811 2 2 4 4 3" xfId="55202" xr:uid="{00000000-0005-0000-0000-0000B3D70000}"/>
    <cellStyle name="v_Godrej Platinum_ball park estimate-190811 2 2 4 4 4" xfId="55203" xr:uid="{00000000-0005-0000-0000-0000B4D70000}"/>
    <cellStyle name="v_Godrej Platinum_ball park estimate-190811 2 2 4 5" xfId="55204" xr:uid="{00000000-0005-0000-0000-0000B5D70000}"/>
    <cellStyle name="v_Godrej Platinum_ball park estimate-190811 2 2 4 6" xfId="55205" xr:uid="{00000000-0005-0000-0000-0000B6D70000}"/>
    <cellStyle name="v_Godrej Platinum_ball park estimate-190811 2 2 4 7" xfId="55206" xr:uid="{00000000-0005-0000-0000-0000B7D70000}"/>
    <cellStyle name="v_Godrej Platinum_ball park estimate-190811 2 2 4 8" xfId="55207" xr:uid="{00000000-0005-0000-0000-0000B8D70000}"/>
    <cellStyle name="v_Godrej Platinum_ball park estimate-190811 2 2 5" xfId="55208" xr:uid="{00000000-0005-0000-0000-0000B9D70000}"/>
    <cellStyle name="v_Godrej Platinum_ball park estimate-190811 2 2 5 2" xfId="55209" xr:uid="{00000000-0005-0000-0000-0000BAD70000}"/>
    <cellStyle name="v_Godrej Platinum_ball park estimate-190811 2 2 5 2 2" xfId="55210" xr:uid="{00000000-0005-0000-0000-0000BBD70000}"/>
    <cellStyle name="v_Godrej Platinum_ball park estimate-190811 2 2 5 2 2 2" xfId="55211" xr:uid="{00000000-0005-0000-0000-0000BCD70000}"/>
    <cellStyle name="v_Godrej Platinum_ball park estimate-190811 2 2 5 2 2 3" xfId="55212" xr:uid="{00000000-0005-0000-0000-0000BDD70000}"/>
    <cellStyle name="v_Godrej Platinum_ball park estimate-190811 2 2 5 2 2 4" xfId="55213" xr:uid="{00000000-0005-0000-0000-0000BED70000}"/>
    <cellStyle name="v_Godrej Platinum_ball park estimate-190811 2 2 5 2 3" xfId="55214" xr:uid="{00000000-0005-0000-0000-0000BFD70000}"/>
    <cellStyle name="v_Godrej Platinum_ball park estimate-190811 2 2 5 2 4" xfId="55215" xr:uid="{00000000-0005-0000-0000-0000C0D70000}"/>
    <cellStyle name="v_Godrej Platinum_ball park estimate-190811 2 2 5 2 5" xfId="55216" xr:uid="{00000000-0005-0000-0000-0000C1D70000}"/>
    <cellStyle name="v_Godrej Platinum_ball park estimate-190811 2 2 5 2 6" xfId="55217" xr:uid="{00000000-0005-0000-0000-0000C2D70000}"/>
    <cellStyle name="v_Godrej Platinum_ball park estimate-190811 2 2 5 3" xfId="55218" xr:uid="{00000000-0005-0000-0000-0000C3D70000}"/>
    <cellStyle name="v_Godrej Platinum_ball park estimate-190811 2 2 5 3 2" xfId="55219" xr:uid="{00000000-0005-0000-0000-0000C4D70000}"/>
    <cellStyle name="v_Godrej Platinum_ball park estimate-190811 2 2 5 3 2 2" xfId="55220" xr:uid="{00000000-0005-0000-0000-0000C5D70000}"/>
    <cellStyle name="v_Godrej Platinum_ball park estimate-190811 2 2 5 3 2 3" xfId="55221" xr:uid="{00000000-0005-0000-0000-0000C6D70000}"/>
    <cellStyle name="v_Godrej Platinum_ball park estimate-190811 2 2 5 3 2 4" xfId="55222" xr:uid="{00000000-0005-0000-0000-0000C7D70000}"/>
    <cellStyle name="v_Godrej Platinum_ball park estimate-190811 2 2 5 3 3" xfId="55223" xr:uid="{00000000-0005-0000-0000-0000C8D70000}"/>
    <cellStyle name="v_Godrej Platinum_ball park estimate-190811 2 2 5 3 4" xfId="55224" xr:uid="{00000000-0005-0000-0000-0000C9D70000}"/>
    <cellStyle name="v_Godrej Platinum_ball park estimate-190811 2 2 5 3 5" xfId="55225" xr:uid="{00000000-0005-0000-0000-0000CAD70000}"/>
    <cellStyle name="v_Godrej Platinum_ball park estimate-190811 2 2 5 3 6" xfId="55226" xr:uid="{00000000-0005-0000-0000-0000CBD70000}"/>
    <cellStyle name="v_Godrej Platinum_ball park estimate-190811 2 2 5 4" xfId="55227" xr:uid="{00000000-0005-0000-0000-0000CCD70000}"/>
    <cellStyle name="v_Godrej Platinum_ball park estimate-190811 2 2 5 4 2" xfId="55228" xr:uid="{00000000-0005-0000-0000-0000CDD70000}"/>
    <cellStyle name="v_Godrej Platinum_ball park estimate-190811 2 2 5 4 3" xfId="55229" xr:uid="{00000000-0005-0000-0000-0000CED70000}"/>
    <cellStyle name="v_Godrej Platinum_ball park estimate-190811 2 2 5 4 4" xfId="55230" xr:uid="{00000000-0005-0000-0000-0000CFD70000}"/>
    <cellStyle name="v_Godrej Platinum_ball park estimate-190811 2 2 5 5" xfId="55231" xr:uid="{00000000-0005-0000-0000-0000D0D70000}"/>
    <cellStyle name="v_Godrej Platinum_ball park estimate-190811 2 2 5 6" xfId="55232" xr:uid="{00000000-0005-0000-0000-0000D1D70000}"/>
    <cellStyle name="v_Godrej Platinum_ball park estimate-190811 2 2 5 7" xfId="55233" xr:uid="{00000000-0005-0000-0000-0000D2D70000}"/>
    <cellStyle name="v_Godrej Platinum_ball park estimate-190811 2 2 5 8" xfId="55234" xr:uid="{00000000-0005-0000-0000-0000D3D70000}"/>
    <cellStyle name="v_Godrej Platinum_ball park estimate-190811 2 2 6" xfId="55235" xr:uid="{00000000-0005-0000-0000-0000D4D70000}"/>
    <cellStyle name="v_Godrej Platinum_ball park estimate-190811 2 2 6 2" xfId="55236" xr:uid="{00000000-0005-0000-0000-0000D5D70000}"/>
    <cellStyle name="v_Godrej Platinum_ball park estimate-190811 2 2 6 2 2" xfId="55237" xr:uid="{00000000-0005-0000-0000-0000D6D70000}"/>
    <cellStyle name="v_Godrej Platinum_ball park estimate-190811 2 2 6 2 2 2" xfId="55238" xr:uid="{00000000-0005-0000-0000-0000D7D70000}"/>
    <cellStyle name="v_Godrej Platinum_ball park estimate-190811 2 2 6 2 2 3" xfId="55239" xr:uid="{00000000-0005-0000-0000-0000D8D70000}"/>
    <cellStyle name="v_Godrej Platinum_ball park estimate-190811 2 2 6 2 2 4" xfId="55240" xr:uid="{00000000-0005-0000-0000-0000D9D70000}"/>
    <cellStyle name="v_Godrej Platinum_ball park estimate-190811 2 2 6 2 3" xfId="55241" xr:uid="{00000000-0005-0000-0000-0000DAD70000}"/>
    <cellStyle name="v_Godrej Platinum_ball park estimate-190811 2 2 6 2 4" xfId="55242" xr:uid="{00000000-0005-0000-0000-0000DBD70000}"/>
    <cellStyle name="v_Godrej Platinum_ball park estimate-190811 2 2 6 2 5" xfId="55243" xr:uid="{00000000-0005-0000-0000-0000DCD70000}"/>
    <cellStyle name="v_Godrej Platinum_ball park estimate-190811 2 2 6 2 6" xfId="55244" xr:uid="{00000000-0005-0000-0000-0000DDD70000}"/>
    <cellStyle name="v_Godrej Platinum_ball park estimate-190811 2 2 6 3" xfId="55245" xr:uid="{00000000-0005-0000-0000-0000DED70000}"/>
    <cellStyle name="v_Godrej Platinum_ball park estimate-190811 2 2 6 3 2" xfId="55246" xr:uid="{00000000-0005-0000-0000-0000DFD70000}"/>
    <cellStyle name="v_Godrej Platinum_ball park estimate-190811 2 2 6 3 2 2" xfId="55247" xr:uid="{00000000-0005-0000-0000-0000E0D70000}"/>
    <cellStyle name="v_Godrej Platinum_ball park estimate-190811 2 2 6 3 2 3" xfId="55248" xr:uid="{00000000-0005-0000-0000-0000E1D70000}"/>
    <cellStyle name="v_Godrej Platinum_ball park estimate-190811 2 2 6 3 2 4" xfId="55249" xr:uid="{00000000-0005-0000-0000-0000E2D70000}"/>
    <cellStyle name="v_Godrej Platinum_ball park estimate-190811 2 2 6 3 3" xfId="55250" xr:uid="{00000000-0005-0000-0000-0000E3D70000}"/>
    <cellStyle name="v_Godrej Platinum_ball park estimate-190811 2 2 6 3 4" xfId="55251" xr:uid="{00000000-0005-0000-0000-0000E4D70000}"/>
    <cellStyle name="v_Godrej Platinum_ball park estimate-190811 2 2 6 3 5" xfId="55252" xr:uid="{00000000-0005-0000-0000-0000E5D70000}"/>
    <cellStyle name="v_Godrej Platinum_ball park estimate-190811 2 2 6 3 6" xfId="55253" xr:uid="{00000000-0005-0000-0000-0000E6D70000}"/>
    <cellStyle name="v_Godrej Platinum_ball park estimate-190811 2 2 6 4" xfId="55254" xr:uid="{00000000-0005-0000-0000-0000E7D70000}"/>
    <cellStyle name="v_Godrej Platinum_ball park estimate-190811 2 2 6 4 2" xfId="55255" xr:uid="{00000000-0005-0000-0000-0000E8D70000}"/>
    <cellStyle name="v_Godrej Platinum_ball park estimate-190811 2 2 6 4 3" xfId="55256" xr:uid="{00000000-0005-0000-0000-0000E9D70000}"/>
    <cellStyle name="v_Godrej Platinum_ball park estimate-190811 2 2 6 4 4" xfId="55257" xr:uid="{00000000-0005-0000-0000-0000EAD70000}"/>
    <cellStyle name="v_Godrej Platinum_ball park estimate-190811 2 2 6 5" xfId="55258" xr:uid="{00000000-0005-0000-0000-0000EBD70000}"/>
    <cellStyle name="v_Godrej Platinum_ball park estimate-190811 2 2 6 6" xfId="55259" xr:uid="{00000000-0005-0000-0000-0000ECD70000}"/>
    <cellStyle name="v_Godrej Platinum_ball park estimate-190811 2 2 6 7" xfId="55260" xr:uid="{00000000-0005-0000-0000-0000EDD70000}"/>
    <cellStyle name="v_Godrej Platinum_ball park estimate-190811 2 2 6 8" xfId="55261" xr:uid="{00000000-0005-0000-0000-0000EED70000}"/>
    <cellStyle name="v_Godrej Platinum_ball park estimate-190811 2 2 7" xfId="55262" xr:uid="{00000000-0005-0000-0000-0000EFD70000}"/>
    <cellStyle name="v_Godrej Platinum_ball park estimate-190811 2 2 7 2" xfId="55263" xr:uid="{00000000-0005-0000-0000-0000F0D70000}"/>
    <cellStyle name="v_Godrej Platinum_ball park estimate-190811 2 2 7 2 2" xfId="55264" xr:uid="{00000000-0005-0000-0000-0000F1D70000}"/>
    <cellStyle name="v_Godrej Platinum_ball park estimate-190811 2 2 7 2 2 2" xfId="55265" xr:uid="{00000000-0005-0000-0000-0000F2D70000}"/>
    <cellStyle name="v_Godrej Platinum_ball park estimate-190811 2 2 7 2 2 3" xfId="55266" xr:uid="{00000000-0005-0000-0000-0000F3D70000}"/>
    <cellStyle name="v_Godrej Platinum_ball park estimate-190811 2 2 7 2 2 4" xfId="55267" xr:uid="{00000000-0005-0000-0000-0000F4D70000}"/>
    <cellStyle name="v_Godrej Platinum_ball park estimate-190811 2 2 7 2 3" xfId="55268" xr:uid="{00000000-0005-0000-0000-0000F5D70000}"/>
    <cellStyle name="v_Godrej Platinum_ball park estimate-190811 2 2 7 2 4" xfId="55269" xr:uid="{00000000-0005-0000-0000-0000F6D70000}"/>
    <cellStyle name="v_Godrej Platinum_ball park estimate-190811 2 2 7 2 5" xfId="55270" xr:uid="{00000000-0005-0000-0000-0000F7D70000}"/>
    <cellStyle name="v_Godrej Platinum_ball park estimate-190811 2 2 7 2 6" xfId="55271" xr:uid="{00000000-0005-0000-0000-0000F8D70000}"/>
    <cellStyle name="v_Godrej Platinum_ball park estimate-190811 2 2 7 3" xfId="55272" xr:uid="{00000000-0005-0000-0000-0000F9D70000}"/>
    <cellStyle name="v_Godrej Platinum_ball park estimate-190811 2 2 7 3 2" xfId="55273" xr:uid="{00000000-0005-0000-0000-0000FAD70000}"/>
    <cellStyle name="v_Godrej Platinum_ball park estimate-190811 2 2 7 3 2 2" xfId="55274" xr:uid="{00000000-0005-0000-0000-0000FBD70000}"/>
    <cellStyle name="v_Godrej Platinum_ball park estimate-190811 2 2 7 3 2 3" xfId="55275" xr:uid="{00000000-0005-0000-0000-0000FCD70000}"/>
    <cellStyle name="v_Godrej Platinum_ball park estimate-190811 2 2 7 3 2 4" xfId="55276" xr:uid="{00000000-0005-0000-0000-0000FDD70000}"/>
    <cellStyle name="v_Godrej Platinum_ball park estimate-190811 2 2 7 3 3" xfId="55277" xr:uid="{00000000-0005-0000-0000-0000FED70000}"/>
    <cellStyle name="v_Godrej Platinum_ball park estimate-190811 2 2 7 3 4" xfId="55278" xr:uid="{00000000-0005-0000-0000-0000FFD70000}"/>
    <cellStyle name="v_Godrej Platinum_ball park estimate-190811 2 2 7 3 5" xfId="55279" xr:uid="{00000000-0005-0000-0000-000000D80000}"/>
    <cellStyle name="v_Godrej Platinum_ball park estimate-190811 2 2 7 3 6" xfId="55280" xr:uid="{00000000-0005-0000-0000-000001D80000}"/>
    <cellStyle name="v_Godrej Platinum_ball park estimate-190811 2 2 7 4" xfId="55281" xr:uid="{00000000-0005-0000-0000-000002D80000}"/>
    <cellStyle name="v_Godrej Platinum_ball park estimate-190811 2 2 7 4 2" xfId="55282" xr:uid="{00000000-0005-0000-0000-000003D80000}"/>
    <cellStyle name="v_Godrej Platinum_ball park estimate-190811 2 2 7 4 3" xfId="55283" xr:uid="{00000000-0005-0000-0000-000004D80000}"/>
    <cellStyle name="v_Godrej Platinum_ball park estimate-190811 2 2 7 4 4" xfId="55284" xr:uid="{00000000-0005-0000-0000-000005D80000}"/>
    <cellStyle name="v_Godrej Platinum_ball park estimate-190811 2 2 7 5" xfId="55285" xr:uid="{00000000-0005-0000-0000-000006D80000}"/>
    <cellStyle name="v_Godrej Platinum_ball park estimate-190811 2 2 7 6" xfId="55286" xr:uid="{00000000-0005-0000-0000-000007D80000}"/>
    <cellStyle name="v_Godrej Platinum_ball park estimate-190811 2 2 7 7" xfId="55287" xr:uid="{00000000-0005-0000-0000-000008D80000}"/>
    <cellStyle name="v_Godrej Platinum_ball park estimate-190811 2 2 7 8" xfId="55288" xr:uid="{00000000-0005-0000-0000-000009D80000}"/>
    <cellStyle name="v_Godrej Platinum_ball park estimate-190811 2 2 8" xfId="55289" xr:uid="{00000000-0005-0000-0000-00000AD80000}"/>
    <cellStyle name="v_Godrej Platinum_ball park estimate-190811 2 2 8 2" xfId="55290" xr:uid="{00000000-0005-0000-0000-00000BD80000}"/>
    <cellStyle name="v_Godrej Platinum_ball park estimate-190811 2 2 8 2 2" xfId="55291" xr:uid="{00000000-0005-0000-0000-00000CD80000}"/>
    <cellStyle name="v_Godrej Platinum_ball park estimate-190811 2 2 8 2 2 2" xfId="55292" xr:uid="{00000000-0005-0000-0000-00000DD80000}"/>
    <cellStyle name="v_Godrej Platinum_ball park estimate-190811 2 2 8 2 2 3" xfId="55293" xr:uid="{00000000-0005-0000-0000-00000ED80000}"/>
    <cellStyle name="v_Godrej Platinum_ball park estimate-190811 2 2 8 2 2 4" xfId="55294" xr:uid="{00000000-0005-0000-0000-00000FD80000}"/>
    <cellStyle name="v_Godrej Platinum_ball park estimate-190811 2 2 8 2 3" xfId="55295" xr:uid="{00000000-0005-0000-0000-000010D80000}"/>
    <cellStyle name="v_Godrej Platinum_ball park estimate-190811 2 2 8 2 4" xfId="55296" xr:uid="{00000000-0005-0000-0000-000011D80000}"/>
    <cellStyle name="v_Godrej Platinum_ball park estimate-190811 2 2 8 2 5" xfId="55297" xr:uid="{00000000-0005-0000-0000-000012D80000}"/>
    <cellStyle name="v_Godrej Platinum_ball park estimate-190811 2 2 8 2 6" xfId="55298" xr:uid="{00000000-0005-0000-0000-000013D80000}"/>
    <cellStyle name="v_Godrej Platinum_ball park estimate-190811 2 2 8 3" xfId="55299" xr:uid="{00000000-0005-0000-0000-000014D80000}"/>
    <cellStyle name="v_Godrej Platinum_ball park estimate-190811 2 2 8 3 2" xfId="55300" xr:uid="{00000000-0005-0000-0000-000015D80000}"/>
    <cellStyle name="v_Godrej Platinum_ball park estimate-190811 2 2 8 3 2 2" xfId="55301" xr:uid="{00000000-0005-0000-0000-000016D80000}"/>
    <cellStyle name="v_Godrej Platinum_ball park estimate-190811 2 2 8 3 2 3" xfId="55302" xr:uid="{00000000-0005-0000-0000-000017D80000}"/>
    <cellStyle name="v_Godrej Platinum_ball park estimate-190811 2 2 8 3 2 4" xfId="55303" xr:uid="{00000000-0005-0000-0000-000018D80000}"/>
    <cellStyle name="v_Godrej Platinum_ball park estimate-190811 2 2 8 3 3" xfId="55304" xr:uid="{00000000-0005-0000-0000-000019D80000}"/>
    <cellStyle name="v_Godrej Platinum_ball park estimate-190811 2 2 8 3 4" xfId="55305" xr:uid="{00000000-0005-0000-0000-00001AD80000}"/>
    <cellStyle name="v_Godrej Platinum_ball park estimate-190811 2 2 8 3 5" xfId="55306" xr:uid="{00000000-0005-0000-0000-00001BD80000}"/>
    <cellStyle name="v_Godrej Platinum_ball park estimate-190811 2 2 8 3 6" xfId="55307" xr:uid="{00000000-0005-0000-0000-00001CD80000}"/>
    <cellStyle name="v_Godrej Platinum_ball park estimate-190811 2 2 8 4" xfId="55308" xr:uid="{00000000-0005-0000-0000-00001DD80000}"/>
    <cellStyle name="v_Godrej Platinum_ball park estimate-190811 2 2 8 4 2" xfId="55309" xr:uid="{00000000-0005-0000-0000-00001ED80000}"/>
    <cellStyle name="v_Godrej Platinum_ball park estimate-190811 2 2 8 4 3" xfId="55310" xr:uid="{00000000-0005-0000-0000-00001FD80000}"/>
    <cellStyle name="v_Godrej Platinum_ball park estimate-190811 2 2 8 4 4" xfId="55311" xr:uid="{00000000-0005-0000-0000-000020D80000}"/>
    <cellStyle name="v_Godrej Platinum_ball park estimate-190811 2 2 8 5" xfId="55312" xr:uid="{00000000-0005-0000-0000-000021D80000}"/>
    <cellStyle name="v_Godrej Platinum_ball park estimate-190811 2 2 8 6" xfId="55313" xr:uid="{00000000-0005-0000-0000-000022D80000}"/>
    <cellStyle name="v_Godrej Platinum_ball park estimate-190811 2 2 8 7" xfId="55314" xr:uid="{00000000-0005-0000-0000-000023D80000}"/>
    <cellStyle name="v_Godrej Platinum_ball park estimate-190811 2 2 8 8" xfId="55315" xr:uid="{00000000-0005-0000-0000-000024D80000}"/>
    <cellStyle name="v_Godrej Platinum_ball park estimate-190811 2 2 9" xfId="55316" xr:uid="{00000000-0005-0000-0000-000025D80000}"/>
    <cellStyle name="v_Godrej Platinum_ball park estimate-190811 2 3" xfId="55317" xr:uid="{00000000-0005-0000-0000-000026D80000}"/>
    <cellStyle name="v_Godrej Platinum_ball park estimate-190811 2 3 10" xfId="55318" xr:uid="{00000000-0005-0000-0000-000027D80000}"/>
    <cellStyle name="v_Godrej Platinum_ball park estimate-190811 2 3 11" xfId="55319" xr:uid="{00000000-0005-0000-0000-000028D80000}"/>
    <cellStyle name="v_Godrej Platinum_ball park estimate-190811 2 3 12" xfId="55320" xr:uid="{00000000-0005-0000-0000-000029D80000}"/>
    <cellStyle name="v_Godrej Platinum_ball park estimate-190811 2 3 2" xfId="55321" xr:uid="{00000000-0005-0000-0000-00002AD80000}"/>
    <cellStyle name="v_Godrej Platinum_ball park estimate-190811 2 3 2 2" xfId="55322" xr:uid="{00000000-0005-0000-0000-00002BD80000}"/>
    <cellStyle name="v_Godrej Platinum_ball park estimate-190811 2 3 2 2 2" xfId="55323" xr:uid="{00000000-0005-0000-0000-00002CD80000}"/>
    <cellStyle name="v_Godrej Platinum_ball park estimate-190811 2 3 2 2 2 2" xfId="55324" xr:uid="{00000000-0005-0000-0000-00002DD80000}"/>
    <cellStyle name="v_Godrej Platinum_ball park estimate-190811 2 3 2 2 2 2 2" xfId="55325" xr:uid="{00000000-0005-0000-0000-00002ED80000}"/>
    <cellStyle name="v_Godrej Platinum_ball park estimate-190811 2 3 2 2 2 3" xfId="55326" xr:uid="{00000000-0005-0000-0000-00002FD80000}"/>
    <cellStyle name="v_Godrej Platinum_ball park estimate-190811 2 3 2 2 2 3 2" xfId="55327" xr:uid="{00000000-0005-0000-0000-000030D80000}"/>
    <cellStyle name="v_Godrej Platinum_ball park estimate-190811 2 3 2 2 2 4" xfId="55328" xr:uid="{00000000-0005-0000-0000-000031D80000}"/>
    <cellStyle name="v_Godrej Platinum_ball park estimate-190811 2 3 2 2 2 4 2" xfId="55329" xr:uid="{00000000-0005-0000-0000-000032D80000}"/>
    <cellStyle name="v_Godrej Platinum_ball park estimate-190811 2 3 2 2 2 5" xfId="55330" xr:uid="{00000000-0005-0000-0000-000033D80000}"/>
    <cellStyle name="v_Godrej Platinum_ball park estimate-190811 2 3 2 2 2 5 2" xfId="55331" xr:uid="{00000000-0005-0000-0000-000034D80000}"/>
    <cellStyle name="v_Godrej Platinum_ball park estimate-190811 2 3 2 2 2 5 3" xfId="55332" xr:uid="{00000000-0005-0000-0000-000035D80000}"/>
    <cellStyle name="v_Godrej Platinum_ball park estimate-190811 2 3 2 2 2 5 4" xfId="55333" xr:uid="{00000000-0005-0000-0000-000036D80000}"/>
    <cellStyle name="v_Godrej Platinum_ball park estimate-190811 2 3 2 2 2 6" xfId="55334" xr:uid="{00000000-0005-0000-0000-000037D80000}"/>
    <cellStyle name="v_Godrej Platinum_ball park estimate-190811 2 3 2 2 2 7" xfId="55335" xr:uid="{00000000-0005-0000-0000-000038D80000}"/>
    <cellStyle name="v_Godrej Platinum_ball park estimate-190811 2 3 2 2 3" xfId="55336" xr:uid="{00000000-0005-0000-0000-000039D80000}"/>
    <cellStyle name="v_Godrej Platinum_ball park estimate-190811 2 3 2 2 3 2" xfId="55337" xr:uid="{00000000-0005-0000-0000-00003AD80000}"/>
    <cellStyle name="v_Godrej Platinum_ball park estimate-190811 2 3 2 2 3 2 2" xfId="55338" xr:uid="{00000000-0005-0000-0000-00003BD80000}"/>
    <cellStyle name="v_Godrej Platinum_ball park estimate-190811 2 3 2 2 3 2 3" xfId="55339" xr:uid="{00000000-0005-0000-0000-00003CD80000}"/>
    <cellStyle name="v_Godrej Platinum_ball park estimate-190811 2 3 2 2 3 2 4" xfId="55340" xr:uid="{00000000-0005-0000-0000-00003DD80000}"/>
    <cellStyle name="v_Godrej Platinum_ball park estimate-190811 2 3 2 2 3 2 5" xfId="55341" xr:uid="{00000000-0005-0000-0000-00003ED80000}"/>
    <cellStyle name="v_Godrej Platinum_ball park estimate-190811 2 3 2 2 3 3" xfId="55342" xr:uid="{00000000-0005-0000-0000-00003FD80000}"/>
    <cellStyle name="v_Godrej Platinum_ball park estimate-190811 2 3 2 2 3 3 2" xfId="55343" xr:uid="{00000000-0005-0000-0000-000040D80000}"/>
    <cellStyle name="v_Godrej Platinum_ball park estimate-190811 2 3 2 2 3 3 3" xfId="55344" xr:uid="{00000000-0005-0000-0000-000041D80000}"/>
    <cellStyle name="v_Godrej Platinum_ball park estimate-190811 2 3 2 2 3 3 4" xfId="55345" xr:uid="{00000000-0005-0000-0000-000042D80000}"/>
    <cellStyle name="v_Godrej Platinum_ball park estimate-190811 2 3 2 2 3 3 5" xfId="55346" xr:uid="{00000000-0005-0000-0000-000043D80000}"/>
    <cellStyle name="v_Godrej Platinum_ball park estimate-190811 2 3 2 2 3 4" xfId="55347" xr:uid="{00000000-0005-0000-0000-000044D80000}"/>
    <cellStyle name="v_Godrej Platinum_ball park estimate-190811 2 3 2 2 3 5" xfId="55348" xr:uid="{00000000-0005-0000-0000-000045D80000}"/>
    <cellStyle name="v_Godrej Platinum_ball park estimate-190811 2 3 2 2 3 6" xfId="55349" xr:uid="{00000000-0005-0000-0000-000046D80000}"/>
    <cellStyle name="v_Godrej Platinum_ball park estimate-190811 2 3 2 2 3 7" xfId="55350" xr:uid="{00000000-0005-0000-0000-000047D80000}"/>
    <cellStyle name="v_Godrej Platinum_ball park estimate-190811 2 3 2 2 3 8" xfId="55351" xr:uid="{00000000-0005-0000-0000-000048D80000}"/>
    <cellStyle name="v_Godrej Platinum_ball park estimate-190811 2 3 2 2 4" xfId="55352" xr:uid="{00000000-0005-0000-0000-000049D80000}"/>
    <cellStyle name="v_Godrej Platinum_ball park estimate-190811 2 3 2 2 4 2" xfId="55353" xr:uid="{00000000-0005-0000-0000-00004AD80000}"/>
    <cellStyle name="v_Godrej Platinum_ball park estimate-190811 2 3 2 2 4 3" xfId="55354" xr:uid="{00000000-0005-0000-0000-00004BD80000}"/>
    <cellStyle name="v_Godrej Platinum_ball park estimate-190811 2 3 2 2 5" xfId="55355" xr:uid="{00000000-0005-0000-0000-00004CD80000}"/>
    <cellStyle name="v_Godrej Platinum_ball park estimate-190811 2 3 2 2 5 2" xfId="55356" xr:uid="{00000000-0005-0000-0000-00004DD80000}"/>
    <cellStyle name="v_Godrej Platinum_ball park estimate-190811 2 3 2 2 6" xfId="55357" xr:uid="{00000000-0005-0000-0000-00004ED80000}"/>
    <cellStyle name="v_Godrej Platinum_ball park estimate-190811 2 3 2 2 6 2" xfId="55358" xr:uid="{00000000-0005-0000-0000-00004FD80000}"/>
    <cellStyle name="v_Godrej Platinum_ball park estimate-190811 2 3 2 2 7" xfId="55359" xr:uid="{00000000-0005-0000-0000-000050D80000}"/>
    <cellStyle name="v_Godrej Platinum_ball park estimate-190811 2 3 2 2 7 2" xfId="55360" xr:uid="{00000000-0005-0000-0000-000051D80000}"/>
    <cellStyle name="v_Godrej Platinum_ball park estimate-190811 2 3 2 2 7 3" xfId="55361" xr:uid="{00000000-0005-0000-0000-000052D80000}"/>
    <cellStyle name="v_Godrej Platinum_ball park estimate-190811 2 3 2 2 7 4" xfId="55362" xr:uid="{00000000-0005-0000-0000-000053D80000}"/>
    <cellStyle name="v_Godrej Platinum_ball park estimate-190811 2 3 2 2 8" xfId="55363" xr:uid="{00000000-0005-0000-0000-000054D80000}"/>
    <cellStyle name="v_Godrej Platinum_ball park estimate-190811 2 3 2 3" xfId="55364" xr:uid="{00000000-0005-0000-0000-000055D80000}"/>
    <cellStyle name="v_Godrej Platinum_ball park estimate-190811 2 3 2 3 2" xfId="55365" xr:uid="{00000000-0005-0000-0000-000056D80000}"/>
    <cellStyle name="v_Godrej Platinum_ball park estimate-190811 2 3 2 3 2 2" xfId="55366" xr:uid="{00000000-0005-0000-0000-000057D80000}"/>
    <cellStyle name="v_Godrej Platinum_ball park estimate-190811 2 3 2 3 3" xfId="55367" xr:uid="{00000000-0005-0000-0000-000058D80000}"/>
    <cellStyle name="v_Godrej Platinum_ball park estimate-190811 2 3 2 3 3 2" xfId="55368" xr:uid="{00000000-0005-0000-0000-000059D80000}"/>
    <cellStyle name="v_Godrej Platinum_ball park estimate-190811 2 3 2 3 4" xfId="55369" xr:uid="{00000000-0005-0000-0000-00005AD80000}"/>
    <cellStyle name="v_Godrej Platinum_ball park estimate-190811 2 3 2 3 4 2" xfId="55370" xr:uid="{00000000-0005-0000-0000-00005BD80000}"/>
    <cellStyle name="v_Godrej Platinum_ball park estimate-190811 2 3 2 3 5" xfId="55371" xr:uid="{00000000-0005-0000-0000-00005CD80000}"/>
    <cellStyle name="v_Godrej Platinum_ball park estimate-190811 2 3 2 3 5 2" xfId="55372" xr:uid="{00000000-0005-0000-0000-00005DD80000}"/>
    <cellStyle name="v_Godrej Platinum_ball park estimate-190811 2 3 2 3 6" xfId="55373" xr:uid="{00000000-0005-0000-0000-00005ED80000}"/>
    <cellStyle name="v_Godrej Platinum_ball park estimate-190811 2 3 2 3 7" xfId="55374" xr:uid="{00000000-0005-0000-0000-00005FD80000}"/>
    <cellStyle name="v_Godrej Platinum_ball park estimate-190811 2 3 2 3 8" xfId="55375" xr:uid="{00000000-0005-0000-0000-000060D80000}"/>
    <cellStyle name="v_Godrej Platinum_ball park estimate-190811 2 3 2 4" xfId="55376" xr:uid="{00000000-0005-0000-0000-000061D80000}"/>
    <cellStyle name="v_Godrej Platinum_ball park estimate-190811 2 3 2 4 2" xfId="55377" xr:uid="{00000000-0005-0000-0000-000062D80000}"/>
    <cellStyle name="v_Godrej Platinum_ball park estimate-190811 2 3 2 4 2 2" xfId="55378" xr:uid="{00000000-0005-0000-0000-000063D80000}"/>
    <cellStyle name="v_Godrej Platinum_ball park estimate-190811 2 3 2 4 3" xfId="55379" xr:uid="{00000000-0005-0000-0000-000064D80000}"/>
    <cellStyle name="v_Godrej Platinum_ball park estimate-190811 2 3 2 4 3 2" xfId="55380" xr:uid="{00000000-0005-0000-0000-000065D80000}"/>
    <cellStyle name="v_Godrej Platinum_ball park estimate-190811 2 3 2 4 3 3" xfId="55381" xr:uid="{00000000-0005-0000-0000-000066D80000}"/>
    <cellStyle name="v_Godrej Platinum_ball park estimate-190811 2 3 2 4 3 4" xfId="55382" xr:uid="{00000000-0005-0000-0000-000067D80000}"/>
    <cellStyle name="v_Godrej Platinum_ball park estimate-190811 2 3 2 4 4" xfId="55383" xr:uid="{00000000-0005-0000-0000-000068D80000}"/>
    <cellStyle name="v_Godrej Platinum_ball park estimate-190811 2 3 2 4 5" xfId="55384" xr:uid="{00000000-0005-0000-0000-000069D80000}"/>
    <cellStyle name="v_Godrej Platinum_ball park estimate-190811 2 3 2 4 6" xfId="55385" xr:uid="{00000000-0005-0000-0000-00006AD80000}"/>
    <cellStyle name="v_Godrej Platinum_ball park estimate-190811 2 3 2 5" xfId="55386" xr:uid="{00000000-0005-0000-0000-00006BD80000}"/>
    <cellStyle name="v_Godrej Platinum_ball park estimate-190811 2 3 2 5 2" xfId="55387" xr:uid="{00000000-0005-0000-0000-00006CD80000}"/>
    <cellStyle name="v_Godrej Platinum_ball park estimate-190811 2 3 2 6" xfId="55388" xr:uid="{00000000-0005-0000-0000-00006DD80000}"/>
    <cellStyle name="v_Godrej Platinum_ball park estimate-190811 2 3 2 6 2" xfId="55389" xr:uid="{00000000-0005-0000-0000-00006ED80000}"/>
    <cellStyle name="v_Godrej Platinum_ball park estimate-190811 2 3 2 7" xfId="55390" xr:uid="{00000000-0005-0000-0000-00006FD80000}"/>
    <cellStyle name="v_Godrej Platinum_ball park estimate-190811 2 3 2 7 2" xfId="55391" xr:uid="{00000000-0005-0000-0000-000070D80000}"/>
    <cellStyle name="v_Godrej Platinum_ball park estimate-190811 2 3 2 8" xfId="55392" xr:uid="{00000000-0005-0000-0000-000071D80000}"/>
    <cellStyle name="v_Godrej Platinum_ball park estimate-190811 2 3 3" xfId="55393" xr:uid="{00000000-0005-0000-0000-000072D80000}"/>
    <cellStyle name="v_Godrej Platinum_ball park estimate-190811 2 3 3 10" xfId="55394" xr:uid="{00000000-0005-0000-0000-000073D80000}"/>
    <cellStyle name="v_Godrej Platinum_ball park estimate-190811 2 3 3 2" xfId="55395" xr:uid="{00000000-0005-0000-0000-000074D80000}"/>
    <cellStyle name="v_Godrej Platinum_ball park estimate-190811 2 3 3 2 2" xfId="55396" xr:uid="{00000000-0005-0000-0000-000075D80000}"/>
    <cellStyle name="v_Godrej Platinum_ball park estimate-190811 2 3 3 2 2 2" xfId="55397" xr:uid="{00000000-0005-0000-0000-000076D80000}"/>
    <cellStyle name="v_Godrej Platinum_ball park estimate-190811 2 3 3 2 2 2 2" xfId="55398" xr:uid="{00000000-0005-0000-0000-000077D80000}"/>
    <cellStyle name="v_Godrej Platinum_ball park estimate-190811 2 3 3 2 2 2 3" xfId="55399" xr:uid="{00000000-0005-0000-0000-000078D80000}"/>
    <cellStyle name="v_Godrej Platinum_ball park estimate-190811 2 3 3 2 2 2 4" xfId="55400" xr:uid="{00000000-0005-0000-0000-000079D80000}"/>
    <cellStyle name="v_Godrej Platinum_ball park estimate-190811 2 3 3 2 2 2 5" xfId="55401" xr:uid="{00000000-0005-0000-0000-00007AD80000}"/>
    <cellStyle name="v_Godrej Platinum_ball park estimate-190811 2 3 3 2 2 3" xfId="55402" xr:uid="{00000000-0005-0000-0000-00007BD80000}"/>
    <cellStyle name="v_Godrej Platinum_ball park estimate-190811 2 3 3 2 2 4" xfId="55403" xr:uid="{00000000-0005-0000-0000-00007CD80000}"/>
    <cellStyle name="v_Godrej Platinum_ball park estimate-190811 2 3 3 2 2 5" xfId="55404" xr:uid="{00000000-0005-0000-0000-00007DD80000}"/>
    <cellStyle name="v_Godrej Platinum_ball park estimate-190811 2 3 3 2 2 6" xfId="55405" xr:uid="{00000000-0005-0000-0000-00007ED80000}"/>
    <cellStyle name="v_Godrej Platinum_ball park estimate-190811 2 3 3 2 3" xfId="55406" xr:uid="{00000000-0005-0000-0000-00007FD80000}"/>
    <cellStyle name="v_Godrej Platinum_ball park estimate-190811 2 3 3 2 3 2" xfId="55407" xr:uid="{00000000-0005-0000-0000-000080D80000}"/>
    <cellStyle name="v_Godrej Platinum_ball park estimate-190811 2 3 3 2 3 3" xfId="55408" xr:uid="{00000000-0005-0000-0000-000081D80000}"/>
    <cellStyle name="v_Godrej Platinum_ball park estimate-190811 2 3 3 2 3 4" xfId="55409" xr:uid="{00000000-0005-0000-0000-000082D80000}"/>
    <cellStyle name="v_Godrej Platinum_ball park estimate-190811 2 3 3 2 3 5" xfId="55410" xr:uid="{00000000-0005-0000-0000-000083D80000}"/>
    <cellStyle name="v_Godrej Platinum_ball park estimate-190811 2 3 3 2 4" xfId="55411" xr:uid="{00000000-0005-0000-0000-000084D80000}"/>
    <cellStyle name="v_Godrej Platinum_ball park estimate-190811 2 3 3 2 5" xfId="55412" xr:uid="{00000000-0005-0000-0000-000085D80000}"/>
    <cellStyle name="v_Godrej Platinum_ball park estimate-190811 2 3 3 2 6" xfId="55413" xr:uid="{00000000-0005-0000-0000-000086D80000}"/>
    <cellStyle name="v_Godrej Platinum_ball park estimate-190811 2 3 3 2 7" xfId="55414" xr:uid="{00000000-0005-0000-0000-000087D80000}"/>
    <cellStyle name="v_Godrej Platinum_ball park estimate-190811 2 3 3 2 8" xfId="55415" xr:uid="{00000000-0005-0000-0000-000088D80000}"/>
    <cellStyle name="v_Godrej Platinum_ball park estimate-190811 2 3 3 3" xfId="55416" xr:uid="{00000000-0005-0000-0000-000089D80000}"/>
    <cellStyle name="v_Godrej Platinum_ball park estimate-190811 2 3 3 3 2" xfId="55417" xr:uid="{00000000-0005-0000-0000-00008AD80000}"/>
    <cellStyle name="v_Godrej Platinum_ball park estimate-190811 2 3 3 3 2 2" xfId="55418" xr:uid="{00000000-0005-0000-0000-00008BD80000}"/>
    <cellStyle name="v_Godrej Platinum_ball park estimate-190811 2 3 3 3 2 3" xfId="55419" xr:uid="{00000000-0005-0000-0000-00008CD80000}"/>
    <cellStyle name="v_Godrej Platinum_ball park estimate-190811 2 3 3 3 2 4" xfId="55420" xr:uid="{00000000-0005-0000-0000-00008DD80000}"/>
    <cellStyle name="v_Godrej Platinum_ball park estimate-190811 2 3 3 3 3" xfId="55421" xr:uid="{00000000-0005-0000-0000-00008ED80000}"/>
    <cellStyle name="v_Godrej Platinum_ball park estimate-190811 2 3 3 3 4" xfId="55422" xr:uid="{00000000-0005-0000-0000-00008FD80000}"/>
    <cellStyle name="v_Godrej Platinum_ball park estimate-190811 2 3 3 3 5" xfId="55423" xr:uid="{00000000-0005-0000-0000-000090D80000}"/>
    <cellStyle name="v_Godrej Platinum_ball park estimate-190811 2 3 3 3 6" xfId="55424" xr:uid="{00000000-0005-0000-0000-000091D80000}"/>
    <cellStyle name="v_Godrej Platinum_ball park estimate-190811 2 3 3 4" xfId="55425" xr:uid="{00000000-0005-0000-0000-000092D80000}"/>
    <cellStyle name="v_Godrej Platinum_ball park estimate-190811 2 3 3 4 2" xfId="55426" xr:uid="{00000000-0005-0000-0000-000093D80000}"/>
    <cellStyle name="v_Godrej Platinum_ball park estimate-190811 2 3 3 4 3" xfId="55427" xr:uid="{00000000-0005-0000-0000-000094D80000}"/>
    <cellStyle name="v_Godrej Platinum_ball park estimate-190811 2 3 3 5" xfId="55428" xr:uid="{00000000-0005-0000-0000-000095D80000}"/>
    <cellStyle name="v_Godrej Platinum_ball park estimate-190811 2 3 3 5 2" xfId="55429" xr:uid="{00000000-0005-0000-0000-000096D80000}"/>
    <cellStyle name="v_Godrej Platinum_ball park estimate-190811 2 3 3 6" xfId="55430" xr:uid="{00000000-0005-0000-0000-000097D80000}"/>
    <cellStyle name="v_Godrej Platinum_ball park estimate-190811 2 3 3 7" xfId="55431" xr:uid="{00000000-0005-0000-0000-000098D80000}"/>
    <cellStyle name="v_Godrej Platinum_ball park estimate-190811 2 3 3 8" xfId="55432" xr:uid="{00000000-0005-0000-0000-000099D80000}"/>
    <cellStyle name="v_Godrej Platinum_ball park estimate-190811 2 3 3 9" xfId="55433" xr:uid="{00000000-0005-0000-0000-00009AD80000}"/>
    <cellStyle name="v_Godrej Platinum_ball park estimate-190811 2 3 4" xfId="55434" xr:uid="{00000000-0005-0000-0000-00009BD80000}"/>
    <cellStyle name="v_Godrej Platinum_ball park estimate-190811 2 3 4 2" xfId="55435" xr:uid="{00000000-0005-0000-0000-00009CD80000}"/>
    <cellStyle name="v_Godrej Platinum_ball park estimate-190811 2 3 4 2 2" xfId="55436" xr:uid="{00000000-0005-0000-0000-00009DD80000}"/>
    <cellStyle name="v_Godrej Platinum_ball park estimate-190811 2 3 4 2 2 2" xfId="55437" xr:uid="{00000000-0005-0000-0000-00009ED80000}"/>
    <cellStyle name="v_Godrej Platinum_ball park estimate-190811 2 3 4 2 3" xfId="55438" xr:uid="{00000000-0005-0000-0000-00009FD80000}"/>
    <cellStyle name="v_Godrej Platinum_ball park estimate-190811 2 3 4 2 3 2" xfId="55439" xr:uid="{00000000-0005-0000-0000-0000A0D80000}"/>
    <cellStyle name="v_Godrej Platinum_ball park estimate-190811 2 3 4 2 3 3" xfId="55440" xr:uid="{00000000-0005-0000-0000-0000A1D80000}"/>
    <cellStyle name="v_Godrej Platinum_ball park estimate-190811 2 3 4 2 3 4" xfId="55441" xr:uid="{00000000-0005-0000-0000-0000A2D80000}"/>
    <cellStyle name="v_Godrej Platinum_ball park estimate-190811 2 3 4 2 4" xfId="55442" xr:uid="{00000000-0005-0000-0000-0000A3D80000}"/>
    <cellStyle name="v_Godrej Platinum_ball park estimate-190811 2 3 4 2 5" xfId="55443" xr:uid="{00000000-0005-0000-0000-0000A4D80000}"/>
    <cellStyle name="v_Godrej Platinum_ball park estimate-190811 2 3 4 2 6" xfId="55444" xr:uid="{00000000-0005-0000-0000-0000A5D80000}"/>
    <cellStyle name="v_Godrej Platinum_ball park estimate-190811 2 3 4 3" xfId="55445" xr:uid="{00000000-0005-0000-0000-0000A6D80000}"/>
    <cellStyle name="v_Godrej Platinum_ball park estimate-190811 2 3 4 3 2" xfId="55446" xr:uid="{00000000-0005-0000-0000-0000A7D80000}"/>
    <cellStyle name="v_Godrej Platinum_ball park estimate-190811 2 3 4 3 2 2" xfId="55447" xr:uid="{00000000-0005-0000-0000-0000A8D80000}"/>
    <cellStyle name="v_Godrej Platinum_ball park estimate-190811 2 3 4 3 3" xfId="55448" xr:uid="{00000000-0005-0000-0000-0000A9D80000}"/>
    <cellStyle name="v_Godrej Platinum_ball park estimate-190811 2 3 4 3 3 2" xfId="55449" xr:uid="{00000000-0005-0000-0000-0000AAD80000}"/>
    <cellStyle name="v_Godrej Platinum_ball park estimate-190811 2 3 4 3 3 3" xfId="55450" xr:uid="{00000000-0005-0000-0000-0000ABD80000}"/>
    <cellStyle name="v_Godrej Platinum_ball park estimate-190811 2 3 4 3 3 4" xfId="55451" xr:uid="{00000000-0005-0000-0000-0000ACD80000}"/>
    <cellStyle name="v_Godrej Platinum_ball park estimate-190811 2 3 4 3 4" xfId="55452" xr:uid="{00000000-0005-0000-0000-0000ADD80000}"/>
    <cellStyle name="v_Godrej Platinum_ball park estimate-190811 2 3 4 3 5" xfId="55453" xr:uid="{00000000-0005-0000-0000-0000AED80000}"/>
    <cellStyle name="v_Godrej Platinum_ball park estimate-190811 2 3 4 3 6" xfId="55454" xr:uid="{00000000-0005-0000-0000-0000AFD80000}"/>
    <cellStyle name="v_Godrej Platinum_ball park estimate-190811 2 3 4 4" xfId="55455" xr:uid="{00000000-0005-0000-0000-0000B0D80000}"/>
    <cellStyle name="v_Godrej Platinum_ball park estimate-190811 2 3 4 4 2" xfId="55456" xr:uid="{00000000-0005-0000-0000-0000B1D80000}"/>
    <cellStyle name="v_Godrej Platinum_ball park estimate-190811 2 3 4 5" xfId="55457" xr:uid="{00000000-0005-0000-0000-0000B2D80000}"/>
    <cellStyle name="v_Godrej Platinum_ball park estimate-190811 2 3 4 5 2" xfId="55458" xr:uid="{00000000-0005-0000-0000-0000B3D80000}"/>
    <cellStyle name="v_Godrej Platinum_ball park estimate-190811 2 3 4 5 3" xfId="55459" xr:uid="{00000000-0005-0000-0000-0000B4D80000}"/>
    <cellStyle name="v_Godrej Platinum_ball park estimate-190811 2 3 4 5 4" xfId="55460" xr:uid="{00000000-0005-0000-0000-0000B5D80000}"/>
    <cellStyle name="v_Godrej Platinum_ball park estimate-190811 2 3 4 6" xfId="55461" xr:uid="{00000000-0005-0000-0000-0000B6D80000}"/>
    <cellStyle name="v_Godrej Platinum_ball park estimate-190811 2 3 4 7" xfId="55462" xr:uid="{00000000-0005-0000-0000-0000B7D80000}"/>
    <cellStyle name="v_Godrej Platinum_ball park estimate-190811 2 3 4 8" xfId="55463" xr:uid="{00000000-0005-0000-0000-0000B8D80000}"/>
    <cellStyle name="v_Godrej Platinum_ball park estimate-190811 2 3 5" xfId="55464" xr:uid="{00000000-0005-0000-0000-0000B9D80000}"/>
    <cellStyle name="v_Godrej Platinum_ball park estimate-190811 2 3 5 2" xfId="55465" xr:uid="{00000000-0005-0000-0000-0000BAD80000}"/>
    <cellStyle name="v_Godrej Platinum_ball park estimate-190811 2 3 5 2 2" xfId="55466" xr:uid="{00000000-0005-0000-0000-0000BBD80000}"/>
    <cellStyle name="v_Godrej Platinum_ball park estimate-190811 2 3 5 2 2 2" xfId="55467" xr:uid="{00000000-0005-0000-0000-0000BCD80000}"/>
    <cellStyle name="v_Godrej Platinum_ball park estimate-190811 2 3 5 2 2 3" xfId="55468" xr:uid="{00000000-0005-0000-0000-0000BDD80000}"/>
    <cellStyle name="v_Godrej Platinum_ball park estimate-190811 2 3 5 2 2 4" xfId="55469" xr:uid="{00000000-0005-0000-0000-0000BED80000}"/>
    <cellStyle name="v_Godrej Platinum_ball park estimate-190811 2 3 5 2 3" xfId="55470" xr:uid="{00000000-0005-0000-0000-0000BFD80000}"/>
    <cellStyle name="v_Godrej Platinum_ball park estimate-190811 2 3 5 2 4" xfId="55471" xr:uid="{00000000-0005-0000-0000-0000C0D80000}"/>
    <cellStyle name="v_Godrej Platinum_ball park estimate-190811 2 3 5 2 5" xfId="55472" xr:uid="{00000000-0005-0000-0000-0000C1D80000}"/>
    <cellStyle name="v_Godrej Platinum_ball park estimate-190811 2 3 5 2 6" xfId="55473" xr:uid="{00000000-0005-0000-0000-0000C2D80000}"/>
    <cellStyle name="v_Godrej Platinum_ball park estimate-190811 2 3 5 3" xfId="55474" xr:uid="{00000000-0005-0000-0000-0000C3D80000}"/>
    <cellStyle name="v_Godrej Platinum_ball park estimate-190811 2 3 5 3 2" xfId="55475" xr:uid="{00000000-0005-0000-0000-0000C4D80000}"/>
    <cellStyle name="v_Godrej Platinum_ball park estimate-190811 2 3 5 3 2 2" xfId="55476" xr:uid="{00000000-0005-0000-0000-0000C5D80000}"/>
    <cellStyle name="v_Godrej Platinum_ball park estimate-190811 2 3 5 3 2 3" xfId="55477" xr:uid="{00000000-0005-0000-0000-0000C6D80000}"/>
    <cellStyle name="v_Godrej Platinum_ball park estimate-190811 2 3 5 3 2 4" xfId="55478" xr:uid="{00000000-0005-0000-0000-0000C7D80000}"/>
    <cellStyle name="v_Godrej Platinum_ball park estimate-190811 2 3 5 3 3" xfId="55479" xr:uid="{00000000-0005-0000-0000-0000C8D80000}"/>
    <cellStyle name="v_Godrej Platinum_ball park estimate-190811 2 3 5 3 4" xfId="55480" xr:uid="{00000000-0005-0000-0000-0000C9D80000}"/>
    <cellStyle name="v_Godrej Platinum_ball park estimate-190811 2 3 5 3 5" xfId="55481" xr:uid="{00000000-0005-0000-0000-0000CAD80000}"/>
    <cellStyle name="v_Godrej Platinum_ball park estimate-190811 2 3 5 3 6" xfId="55482" xr:uid="{00000000-0005-0000-0000-0000CBD80000}"/>
    <cellStyle name="v_Godrej Platinum_ball park estimate-190811 2 3 5 4" xfId="55483" xr:uid="{00000000-0005-0000-0000-0000CCD80000}"/>
    <cellStyle name="v_Godrej Platinum_ball park estimate-190811 2 3 5 4 2" xfId="55484" xr:uid="{00000000-0005-0000-0000-0000CDD80000}"/>
    <cellStyle name="v_Godrej Platinum_ball park estimate-190811 2 3 5 5" xfId="55485" xr:uid="{00000000-0005-0000-0000-0000CED80000}"/>
    <cellStyle name="v_Godrej Platinum_ball park estimate-190811 2 3 5 5 2" xfId="55486" xr:uid="{00000000-0005-0000-0000-0000CFD80000}"/>
    <cellStyle name="v_Godrej Platinum_ball park estimate-190811 2 3 5 5 3" xfId="55487" xr:uid="{00000000-0005-0000-0000-0000D0D80000}"/>
    <cellStyle name="v_Godrej Platinum_ball park estimate-190811 2 3 5 5 4" xfId="55488" xr:uid="{00000000-0005-0000-0000-0000D1D80000}"/>
    <cellStyle name="v_Godrej Platinum_ball park estimate-190811 2 3 5 6" xfId="55489" xr:uid="{00000000-0005-0000-0000-0000D2D80000}"/>
    <cellStyle name="v_Godrej Platinum_ball park estimate-190811 2 3 5 7" xfId="55490" xr:uid="{00000000-0005-0000-0000-0000D3D80000}"/>
    <cellStyle name="v_Godrej Platinum_ball park estimate-190811 2 3 5 8" xfId="55491" xr:uid="{00000000-0005-0000-0000-0000D4D80000}"/>
    <cellStyle name="v_Godrej Platinum_ball park estimate-190811 2 3 6" xfId="55492" xr:uid="{00000000-0005-0000-0000-0000D5D80000}"/>
    <cellStyle name="v_Godrej Platinum_ball park estimate-190811 2 3 6 2" xfId="55493" xr:uid="{00000000-0005-0000-0000-0000D6D80000}"/>
    <cellStyle name="v_Godrej Platinum_ball park estimate-190811 2 3 6 2 2" xfId="55494" xr:uid="{00000000-0005-0000-0000-0000D7D80000}"/>
    <cellStyle name="v_Godrej Platinum_ball park estimate-190811 2 3 6 2 2 2" xfId="55495" xr:uid="{00000000-0005-0000-0000-0000D8D80000}"/>
    <cellStyle name="v_Godrej Platinum_ball park estimate-190811 2 3 6 2 2 3" xfId="55496" xr:uid="{00000000-0005-0000-0000-0000D9D80000}"/>
    <cellStyle name="v_Godrej Platinum_ball park estimate-190811 2 3 6 2 2 4" xfId="55497" xr:uid="{00000000-0005-0000-0000-0000DAD80000}"/>
    <cellStyle name="v_Godrej Platinum_ball park estimate-190811 2 3 6 2 3" xfId="55498" xr:uid="{00000000-0005-0000-0000-0000DBD80000}"/>
    <cellStyle name="v_Godrej Platinum_ball park estimate-190811 2 3 6 2 4" xfId="55499" xr:uid="{00000000-0005-0000-0000-0000DCD80000}"/>
    <cellStyle name="v_Godrej Platinum_ball park estimate-190811 2 3 6 2 5" xfId="55500" xr:uid="{00000000-0005-0000-0000-0000DDD80000}"/>
    <cellStyle name="v_Godrej Platinum_ball park estimate-190811 2 3 6 2 6" xfId="55501" xr:uid="{00000000-0005-0000-0000-0000DED80000}"/>
    <cellStyle name="v_Godrej Platinum_ball park estimate-190811 2 3 6 3" xfId="55502" xr:uid="{00000000-0005-0000-0000-0000DFD80000}"/>
    <cellStyle name="v_Godrej Platinum_ball park estimate-190811 2 3 6 3 2" xfId="55503" xr:uid="{00000000-0005-0000-0000-0000E0D80000}"/>
    <cellStyle name="v_Godrej Platinum_ball park estimate-190811 2 3 6 3 2 2" xfId="55504" xr:uid="{00000000-0005-0000-0000-0000E1D80000}"/>
    <cellStyle name="v_Godrej Platinum_ball park estimate-190811 2 3 6 3 2 3" xfId="55505" xr:uid="{00000000-0005-0000-0000-0000E2D80000}"/>
    <cellStyle name="v_Godrej Platinum_ball park estimate-190811 2 3 6 3 2 4" xfId="55506" xr:uid="{00000000-0005-0000-0000-0000E3D80000}"/>
    <cellStyle name="v_Godrej Platinum_ball park estimate-190811 2 3 6 3 3" xfId="55507" xr:uid="{00000000-0005-0000-0000-0000E4D80000}"/>
    <cellStyle name="v_Godrej Platinum_ball park estimate-190811 2 3 6 3 4" xfId="55508" xr:uid="{00000000-0005-0000-0000-0000E5D80000}"/>
    <cellStyle name="v_Godrej Platinum_ball park estimate-190811 2 3 6 3 5" xfId="55509" xr:uid="{00000000-0005-0000-0000-0000E6D80000}"/>
    <cellStyle name="v_Godrej Platinum_ball park estimate-190811 2 3 6 3 6" xfId="55510" xr:uid="{00000000-0005-0000-0000-0000E7D80000}"/>
    <cellStyle name="v_Godrej Platinum_ball park estimate-190811 2 3 6 4" xfId="55511" xr:uid="{00000000-0005-0000-0000-0000E8D80000}"/>
    <cellStyle name="v_Godrej Platinum_ball park estimate-190811 2 3 6 4 2" xfId="55512" xr:uid="{00000000-0005-0000-0000-0000E9D80000}"/>
    <cellStyle name="v_Godrej Platinum_ball park estimate-190811 2 3 6 5" xfId="55513" xr:uid="{00000000-0005-0000-0000-0000EAD80000}"/>
    <cellStyle name="v_Godrej Platinum_ball park estimate-190811 2 3 6 5 2" xfId="55514" xr:uid="{00000000-0005-0000-0000-0000EBD80000}"/>
    <cellStyle name="v_Godrej Platinum_ball park estimate-190811 2 3 6 5 3" xfId="55515" xr:uid="{00000000-0005-0000-0000-0000ECD80000}"/>
    <cellStyle name="v_Godrej Platinum_ball park estimate-190811 2 3 6 5 4" xfId="55516" xr:uid="{00000000-0005-0000-0000-0000EDD80000}"/>
    <cellStyle name="v_Godrej Platinum_ball park estimate-190811 2 3 6 6" xfId="55517" xr:uid="{00000000-0005-0000-0000-0000EED80000}"/>
    <cellStyle name="v_Godrej Platinum_ball park estimate-190811 2 3 6 7" xfId="55518" xr:uid="{00000000-0005-0000-0000-0000EFD80000}"/>
    <cellStyle name="v_Godrej Platinum_ball park estimate-190811 2 3 6 8" xfId="55519" xr:uid="{00000000-0005-0000-0000-0000F0D80000}"/>
    <cellStyle name="v_Godrej Platinum_ball park estimate-190811 2 3 7" xfId="55520" xr:uid="{00000000-0005-0000-0000-0000F1D80000}"/>
    <cellStyle name="v_Godrej Platinum_ball park estimate-190811 2 3 7 2" xfId="55521" xr:uid="{00000000-0005-0000-0000-0000F2D80000}"/>
    <cellStyle name="v_Godrej Platinum_ball park estimate-190811 2 3 7 2 2" xfId="55522" xr:uid="{00000000-0005-0000-0000-0000F3D80000}"/>
    <cellStyle name="v_Godrej Platinum_ball park estimate-190811 2 3 7 2 2 2" xfId="55523" xr:uid="{00000000-0005-0000-0000-0000F4D80000}"/>
    <cellStyle name="v_Godrej Platinum_ball park estimate-190811 2 3 7 2 2 3" xfId="55524" xr:uid="{00000000-0005-0000-0000-0000F5D80000}"/>
    <cellStyle name="v_Godrej Platinum_ball park estimate-190811 2 3 7 2 2 4" xfId="55525" xr:uid="{00000000-0005-0000-0000-0000F6D80000}"/>
    <cellStyle name="v_Godrej Platinum_ball park estimate-190811 2 3 7 2 3" xfId="55526" xr:uid="{00000000-0005-0000-0000-0000F7D80000}"/>
    <cellStyle name="v_Godrej Platinum_ball park estimate-190811 2 3 7 2 4" xfId="55527" xr:uid="{00000000-0005-0000-0000-0000F8D80000}"/>
    <cellStyle name="v_Godrej Platinum_ball park estimate-190811 2 3 7 2 5" xfId="55528" xr:uid="{00000000-0005-0000-0000-0000F9D80000}"/>
    <cellStyle name="v_Godrej Platinum_ball park estimate-190811 2 3 7 2 6" xfId="55529" xr:uid="{00000000-0005-0000-0000-0000FAD80000}"/>
    <cellStyle name="v_Godrej Platinum_ball park estimate-190811 2 3 7 3" xfId="55530" xr:uid="{00000000-0005-0000-0000-0000FBD80000}"/>
    <cellStyle name="v_Godrej Platinum_ball park estimate-190811 2 3 7 3 2" xfId="55531" xr:uid="{00000000-0005-0000-0000-0000FCD80000}"/>
    <cellStyle name="v_Godrej Platinum_ball park estimate-190811 2 3 7 3 2 2" xfId="55532" xr:uid="{00000000-0005-0000-0000-0000FDD80000}"/>
    <cellStyle name="v_Godrej Platinum_ball park estimate-190811 2 3 7 3 2 3" xfId="55533" xr:uid="{00000000-0005-0000-0000-0000FED80000}"/>
    <cellStyle name="v_Godrej Platinum_ball park estimate-190811 2 3 7 3 2 4" xfId="55534" xr:uid="{00000000-0005-0000-0000-0000FFD80000}"/>
    <cellStyle name="v_Godrej Platinum_ball park estimate-190811 2 3 7 3 3" xfId="55535" xr:uid="{00000000-0005-0000-0000-000000D90000}"/>
    <cellStyle name="v_Godrej Platinum_ball park estimate-190811 2 3 7 3 4" xfId="55536" xr:uid="{00000000-0005-0000-0000-000001D90000}"/>
    <cellStyle name="v_Godrej Platinum_ball park estimate-190811 2 3 7 3 5" xfId="55537" xr:uid="{00000000-0005-0000-0000-000002D90000}"/>
    <cellStyle name="v_Godrej Platinum_ball park estimate-190811 2 3 7 3 6" xfId="55538" xr:uid="{00000000-0005-0000-0000-000003D90000}"/>
    <cellStyle name="v_Godrej Platinum_ball park estimate-190811 2 3 7 4" xfId="55539" xr:uid="{00000000-0005-0000-0000-000004D90000}"/>
    <cellStyle name="v_Godrej Platinum_ball park estimate-190811 2 3 7 4 2" xfId="55540" xr:uid="{00000000-0005-0000-0000-000005D90000}"/>
    <cellStyle name="v_Godrej Platinum_ball park estimate-190811 2 3 7 5" xfId="55541" xr:uid="{00000000-0005-0000-0000-000006D90000}"/>
    <cellStyle name="v_Godrej Platinum_ball park estimate-190811 2 3 7 5 2" xfId="55542" xr:uid="{00000000-0005-0000-0000-000007D90000}"/>
    <cellStyle name="v_Godrej Platinum_ball park estimate-190811 2 3 7 5 3" xfId="55543" xr:uid="{00000000-0005-0000-0000-000008D90000}"/>
    <cellStyle name="v_Godrej Platinum_ball park estimate-190811 2 3 7 5 4" xfId="55544" xr:uid="{00000000-0005-0000-0000-000009D90000}"/>
    <cellStyle name="v_Godrej Platinum_ball park estimate-190811 2 3 7 6" xfId="55545" xr:uid="{00000000-0005-0000-0000-00000AD90000}"/>
    <cellStyle name="v_Godrej Platinum_ball park estimate-190811 2 3 7 7" xfId="55546" xr:uid="{00000000-0005-0000-0000-00000BD90000}"/>
    <cellStyle name="v_Godrej Platinum_ball park estimate-190811 2 3 7 8" xfId="55547" xr:uid="{00000000-0005-0000-0000-00000CD90000}"/>
    <cellStyle name="v_Godrej Platinum_ball park estimate-190811 2 3 8" xfId="55548" xr:uid="{00000000-0005-0000-0000-00000DD90000}"/>
    <cellStyle name="v_Godrej Platinum_ball park estimate-190811 2 3 8 2" xfId="55549" xr:uid="{00000000-0005-0000-0000-00000ED90000}"/>
    <cellStyle name="v_Godrej Platinum_ball park estimate-190811 2 3 8 2 2" xfId="55550" xr:uid="{00000000-0005-0000-0000-00000FD90000}"/>
    <cellStyle name="v_Godrej Platinum_ball park estimate-190811 2 3 8 2 2 2" xfId="55551" xr:uid="{00000000-0005-0000-0000-000010D90000}"/>
    <cellStyle name="v_Godrej Platinum_ball park estimate-190811 2 3 8 2 2 3" xfId="55552" xr:uid="{00000000-0005-0000-0000-000011D90000}"/>
    <cellStyle name="v_Godrej Platinum_ball park estimate-190811 2 3 8 2 2 4" xfId="55553" xr:uid="{00000000-0005-0000-0000-000012D90000}"/>
    <cellStyle name="v_Godrej Platinum_ball park estimate-190811 2 3 8 2 3" xfId="55554" xr:uid="{00000000-0005-0000-0000-000013D90000}"/>
    <cellStyle name="v_Godrej Platinum_ball park estimate-190811 2 3 8 2 4" xfId="55555" xr:uid="{00000000-0005-0000-0000-000014D90000}"/>
    <cellStyle name="v_Godrej Platinum_ball park estimate-190811 2 3 8 2 5" xfId="55556" xr:uid="{00000000-0005-0000-0000-000015D90000}"/>
    <cellStyle name="v_Godrej Platinum_ball park estimate-190811 2 3 8 2 6" xfId="55557" xr:uid="{00000000-0005-0000-0000-000016D90000}"/>
    <cellStyle name="v_Godrej Platinum_ball park estimate-190811 2 3 8 3" xfId="55558" xr:uid="{00000000-0005-0000-0000-000017D90000}"/>
    <cellStyle name="v_Godrej Platinum_ball park estimate-190811 2 3 8 3 2" xfId="55559" xr:uid="{00000000-0005-0000-0000-000018D90000}"/>
    <cellStyle name="v_Godrej Platinum_ball park estimate-190811 2 3 8 3 2 2" xfId="55560" xr:uid="{00000000-0005-0000-0000-000019D90000}"/>
    <cellStyle name="v_Godrej Platinum_ball park estimate-190811 2 3 8 3 2 3" xfId="55561" xr:uid="{00000000-0005-0000-0000-00001AD90000}"/>
    <cellStyle name="v_Godrej Platinum_ball park estimate-190811 2 3 8 3 2 4" xfId="55562" xr:uid="{00000000-0005-0000-0000-00001BD90000}"/>
    <cellStyle name="v_Godrej Platinum_ball park estimate-190811 2 3 8 3 3" xfId="55563" xr:uid="{00000000-0005-0000-0000-00001CD90000}"/>
    <cellStyle name="v_Godrej Platinum_ball park estimate-190811 2 3 8 3 4" xfId="55564" xr:uid="{00000000-0005-0000-0000-00001DD90000}"/>
    <cellStyle name="v_Godrej Platinum_ball park estimate-190811 2 3 8 3 5" xfId="55565" xr:uid="{00000000-0005-0000-0000-00001ED90000}"/>
    <cellStyle name="v_Godrej Platinum_ball park estimate-190811 2 3 8 3 6" xfId="55566" xr:uid="{00000000-0005-0000-0000-00001FD90000}"/>
    <cellStyle name="v_Godrej Platinum_ball park estimate-190811 2 3 8 4" xfId="55567" xr:uid="{00000000-0005-0000-0000-000020D90000}"/>
    <cellStyle name="v_Godrej Platinum_ball park estimate-190811 2 3 8 4 2" xfId="55568" xr:uid="{00000000-0005-0000-0000-000021D90000}"/>
    <cellStyle name="v_Godrej Platinum_ball park estimate-190811 2 3 8 5" xfId="55569" xr:uid="{00000000-0005-0000-0000-000022D90000}"/>
    <cellStyle name="v_Godrej Platinum_ball park estimate-190811 2 3 8 5 2" xfId="55570" xr:uid="{00000000-0005-0000-0000-000023D90000}"/>
    <cellStyle name="v_Godrej Platinum_ball park estimate-190811 2 3 8 5 3" xfId="55571" xr:uid="{00000000-0005-0000-0000-000024D90000}"/>
    <cellStyle name="v_Godrej Platinum_ball park estimate-190811 2 3 8 5 4" xfId="55572" xr:uid="{00000000-0005-0000-0000-000025D90000}"/>
    <cellStyle name="v_Godrej Platinum_ball park estimate-190811 2 3 8 6" xfId="55573" xr:uid="{00000000-0005-0000-0000-000026D90000}"/>
    <cellStyle name="v_Godrej Platinum_ball park estimate-190811 2 3 8 7" xfId="55574" xr:uid="{00000000-0005-0000-0000-000027D90000}"/>
    <cellStyle name="v_Godrej Platinum_ball park estimate-190811 2 3 8 8" xfId="55575" xr:uid="{00000000-0005-0000-0000-000028D90000}"/>
    <cellStyle name="v_Godrej Platinum_ball park estimate-190811 2 3 9" xfId="55576" xr:uid="{00000000-0005-0000-0000-000029D90000}"/>
    <cellStyle name="v_Godrej Platinum_ball park estimate-190811 2 3 9 2" xfId="55577" xr:uid="{00000000-0005-0000-0000-00002AD90000}"/>
    <cellStyle name="v_Godrej Platinum_ball park estimate-190811 2 3 9 3" xfId="55578" xr:uid="{00000000-0005-0000-0000-00002BD90000}"/>
    <cellStyle name="v_Godrej Platinum_ball park estimate-190811 2 3 9 4" xfId="55579" xr:uid="{00000000-0005-0000-0000-00002CD90000}"/>
    <cellStyle name="v_Godrej Platinum_ball park estimate-190811 2 3 9 5" xfId="55580" xr:uid="{00000000-0005-0000-0000-00002DD90000}"/>
    <cellStyle name="v_Godrej Platinum_ball park estimate-190811 2 4" xfId="55581" xr:uid="{00000000-0005-0000-0000-00002ED90000}"/>
    <cellStyle name="v_Godrej Platinum_ball park estimate-190811 2 4 10" xfId="55582" xr:uid="{00000000-0005-0000-0000-00002FD90000}"/>
    <cellStyle name="v_Godrej Platinum_ball park estimate-190811 2 4 10 2" xfId="55583" xr:uid="{00000000-0005-0000-0000-000030D90000}"/>
    <cellStyle name="v_Godrej Platinum_ball park estimate-190811 2 4 10 2 2" xfId="55584" xr:uid="{00000000-0005-0000-0000-000031D90000}"/>
    <cellStyle name="v_Godrej Platinum_ball park estimate-190811 2 4 10 2 3" xfId="55585" xr:uid="{00000000-0005-0000-0000-000032D90000}"/>
    <cellStyle name="v_Godrej Platinum_ball park estimate-190811 2 4 10 2 4" xfId="55586" xr:uid="{00000000-0005-0000-0000-000033D90000}"/>
    <cellStyle name="v_Godrej Platinum_ball park estimate-190811 2 4 10 2 5" xfId="55587" xr:uid="{00000000-0005-0000-0000-000034D90000}"/>
    <cellStyle name="v_Godrej Platinum_ball park estimate-190811 2 4 10 2 6" xfId="55588" xr:uid="{00000000-0005-0000-0000-000035D90000}"/>
    <cellStyle name="v_Godrej Platinum_ball park estimate-190811 2 4 10 3" xfId="55589" xr:uid="{00000000-0005-0000-0000-000036D90000}"/>
    <cellStyle name="v_Godrej Platinum_ball park estimate-190811 2 4 10 3 2" xfId="55590" xr:uid="{00000000-0005-0000-0000-000037D90000}"/>
    <cellStyle name="v_Godrej Platinum_ball park estimate-190811 2 4 10 3 3" xfId="55591" xr:uid="{00000000-0005-0000-0000-000038D90000}"/>
    <cellStyle name="v_Godrej Platinum_ball park estimate-190811 2 4 10 3 4" xfId="55592" xr:uid="{00000000-0005-0000-0000-000039D90000}"/>
    <cellStyle name="v_Godrej Platinum_ball park estimate-190811 2 4 10 3 5" xfId="55593" xr:uid="{00000000-0005-0000-0000-00003AD90000}"/>
    <cellStyle name="v_Godrej Platinum_ball park estimate-190811 2 4 10 3 6" xfId="55594" xr:uid="{00000000-0005-0000-0000-00003BD90000}"/>
    <cellStyle name="v_Godrej Platinum_ball park estimate-190811 2 4 10 4" xfId="55595" xr:uid="{00000000-0005-0000-0000-00003CD90000}"/>
    <cellStyle name="v_Godrej Platinum_ball park estimate-190811 2 4 10 4 2" xfId="55596" xr:uid="{00000000-0005-0000-0000-00003DD90000}"/>
    <cellStyle name="v_Godrej Platinum_ball park estimate-190811 2 4 10 5" xfId="55597" xr:uid="{00000000-0005-0000-0000-00003ED90000}"/>
    <cellStyle name="v_Godrej Platinum_ball park estimate-190811 2 4 10 6" xfId="55598" xr:uid="{00000000-0005-0000-0000-00003FD90000}"/>
    <cellStyle name="v_Godrej Platinum_ball park estimate-190811 2 4 10 7" xfId="55599" xr:uid="{00000000-0005-0000-0000-000040D90000}"/>
    <cellStyle name="v_Godrej Platinum_ball park estimate-190811 2 4 10 8" xfId="55600" xr:uid="{00000000-0005-0000-0000-000041D90000}"/>
    <cellStyle name="v_Godrej Platinum_ball park estimate-190811 2 4 11" xfId="55601" xr:uid="{00000000-0005-0000-0000-000042D90000}"/>
    <cellStyle name="v_Godrej Platinum_ball park estimate-190811 2 4 11 2" xfId="55602" xr:uid="{00000000-0005-0000-0000-000043D90000}"/>
    <cellStyle name="v_Godrej Platinum_ball park estimate-190811 2 4 11 3" xfId="55603" xr:uid="{00000000-0005-0000-0000-000044D90000}"/>
    <cellStyle name="v_Godrej Platinum_ball park estimate-190811 2 4 11 4" xfId="55604" xr:uid="{00000000-0005-0000-0000-000045D90000}"/>
    <cellStyle name="v_Godrej Platinum_ball park estimate-190811 2 4 11 5" xfId="55605" xr:uid="{00000000-0005-0000-0000-000046D90000}"/>
    <cellStyle name="v_Godrej Platinum_ball park estimate-190811 2 4 11 6" xfId="55606" xr:uid="{00000000-0005-0000-0000-000047D90000}"/>
    <cellStyle name="v_Godrej Platinum_ball park estimate-190811 2 4 12" xfId="55607" xr:uid="{00000000-0005-0000-0000-000048D90000}"/>
    <cellStyle name="v_Godrej Platinum_ball park estimate-190811 2 4 12 2" xfId="55608" xr:uid="{00000000-0005-0000-0000-000049D90000}"/>
    <cellStyle name="v_Godrej Platinum_ball park estimate-190811 2 4 12 3" xfId="55609" xr:uid="{00000000-0005-0000-0000-00004AD90000}"/>
    <cellStyle name="v_Godrej Platinum_ball park estimate-190811 2 4 12 4" xfId="55610" xr:uid="{00000000-0005-0000-0000-00004BD90000}"/>
    <cellStyle name="v_Godrej Platinum_ball park estimate-190811 2 4 12 5" xfId="55611" xr:uid="{00000000-0005-0000-0000-00004CD90000}"/>
    <cellStyle name="v_Godrej Platinum_ball park estimate-190811 2 4 12 6" xfId="55612" xr:uid="{00000000-0005-0000-0000-00004DD90000}"/>
    <cellStyle name="v_Godrej Platinum_ball park estimate-190811 2 4 13" xfId="55613" xr:uid="{00000000-0005-0000-0000-00004ED90000}"/>
    <cellStyle name="v_Godrej Platinum_ball park estimate-190811 2 4 13 2" xfId="55614" xr:uid="{00000000-0005-0000-0000-00004FD90000}"/>
    <cellStyle name="v_Godrej Platinum_ball park estimate-190811 2 4 13 2 2" xfId="55615" xr:uid="{00000000-0005-0000-0000-000050D90000}"/>
    <cellStyle name="v_Godrej Platinum_ball park estimate-190811 2 4 13 2 3" xfId="55616" xr:uid="{00000000-0005-0000-0000-000051D90000}"/>
    <cellStyle name="v_Godrej Platinum_ball park estimate-190811 2 4 13 2 4" xfId="55617" xr:uid="{00000000-0005-0000-0000-000052D90000}"/>
    <cellStyle name="v_Godrej Platinum_ball park estimate-190811 2 4 13 3" xfId="55618" xr:uid="{00000000-0005-0000-0000-000053D90000}"/>
    <cellStyle name="v_Godrej Platinum_ball park estimate-190811 2 4 14" xfId="55619" xr:uid="{00000000-0005-0000-0000-000054D90000}"/>
    <cellStyle name="v_Godrej Platinum_ball park estimate-190811 2 4 15" xfId="55620" xr:uid="{00000000-0005-0000-0000-000055D90000}"/>
    <cellStyle name="v_Godrej Platinum_ball park estimate-190811 2 4 16" xfId="55621" xr:uid="{00000000-0005-0000-0000-000056D90000}"/>
    <cellStyle name="v_Godrej Platinum_ball park estimate-190811 2 4 17" xfId="55622" xr:uid="{00000000-0005-0000-0000-000057D90000}"/>
    <cellStyle name="v_Godrej Platinum_ball park estimate-190811 2 4 18" xfId="55623" xr:uid="{00000000-0005-0000-0000-000058D90000}"/>
    <cellStyle name="v_Godrej Platinum_ball park estimate-190811 2 4 19" xfId="55624" xr:uid="{00000000-0005-0000-0000-000059D90000}"/>
    <cellStyle name="v_Godrej Platinum_ball park estimate-190811 2 4 2" xfId="55625" xr:uid="{00000000-0005-0000-0000-00005AD90000}"/>
    <cellStyle name="v_Godrej Platinum_ball park estimate-190811 2 4 2 10" xfId="55626" xr:uid="{00000000-0005-0000-0000-00005BD90000}"/>
    <cellStyle name="v_Godrej Platinum_ball park estimate-190811 2 4 2 2" xfId="55627" xr:uid="{00000000-0005-0000-0000-00005CD90000}"/>
    <cellStyle name="v_Godrej Platinum_ball park estimate-190811 2 4 2 2 2" xfId="55628" xr:uid="{00000000-0005-0000-0000-00005DD90000}"/>
    <cellStyle name="v_Godrej Platinum_ball park estimate-190811 2 4 2 2 2 2" xfId="55629" xr:uid="{00000000-0005-0000-0000-00005ED90000}"/>
    <cellStyle name="v_Godrej Platinum_ball park estimate-190811 2 4 2 2 2 2 2" xfId="55630" xr:uid="{00000000-0005-0000-0000-00005FD90000}"/>
    <cellStyle name="v_Godrej Platinum_ball park estimate-190811 2 4 2 2 2 3" xfId="55631" xr:uid="{00000000-0005-0000-0000-000060D90000}"/>
    <cellStyle name="v_Godrej Platinum_ball park estimate-190811 2 4 2 2 2 3 2" xfId="55632" xr:uid="{00000000-0005-0000-0000-000061D90000}"/>
    <cellStyle name="v_Godrej Platinum_ball park estimate-190811 2 4 2 2 2 4" xfId="55633" xr:uid="{00000000-0005-0000-0000-000062D90000}"/>
    <cellStyle name="v_Godrej Platinum_ball park estimate-190811 2 4 2 2 2 4 2" xfId="55634" xr:uid="{00000000-0005-0000-0000-000063D90000}"/>
    <cellStyle name="v_Godrej Platinum_ball park estimate-190811 2 4 2 2 2 5" xfId="55635" xr:uid="{00000000-0005-0000-0000-000064D90000}"/>
    <cellStyle name="v_Godrej Platinum_ball park estimate-190811 2 4 2 2 2 6" xfId="55636" xr:uid="{00000000-0005-0000-0000-000065D90000}"/>
    <cellStyle name="v_Godrej Platinum_ball park estimate-190811 2 4 2 2 3" xfId="55637" xr:uid="{00000000-0005-0000-0000-000066D90000}"/>
    <cellStyle name="v_Godrej Platinum_ball park estimate-190811 2 4 2 2 3 2" xfId="55638" xr:uid="{00000000-0005-0000-0000-000067D90000}"/>
    <cellStyle name="v_Godrej Platinum_ball park estimate-190811 2 4 2 2 4" xfId="55639" xr:uid="{00000000-0005-0000-0000-000068D90000}"/>
    <cellStyle name="v_Godrej Platinum_ball park estimate-190811 2 4 2 2 4 2" xfId="55640" xr:uid="{00000000-0005-0000-0000-000069D90000}"/>
    <cellStyle name="v_Godrej Platinum_ball park estimate-190811 2 4 2 2 5" xfId="55641" xr:uid="{00000000-0005-0000-0000-00006AD90000}"/>
    <cellStyle name="v_Godrej Platinum_ball park estimate-190811 2 4 2 2 6" xfId="55642" xr:uid="{00000000-0005-0000-0000-00006BD90000}"/>
    <cellStyle name="v_Godrej Platinum_ball park estimate-190811 2 4 2 3" xfId="55643" xr:uid="{00000000-0005-0000-0000-00006CD90000}"/>
    <cellStyle name="v_Godrej Platinum_ball park estimate-190811 2 4 2 3 2" xfId="55644" xr:uid="{00000000-0005-0000-0000-00006DD90000}"/>
    <cellStyle name="v_Godrej Platinum_ball park estimate-190811 2 4 2 3 2 2" xfId="55645" xr:uid="{00000000-0005-0000-0000-00006ED90000}"/>
    <cellStyle name="v_Godrej Platinum_ball park estimate-190811 2 4 2 3 3" xfId="55646" xr:uid="{00000000-0005-0000-0000-00006FD90000}"/>
    <cellStyle name="v_Godrej Platinum_ball park estimate-190811 2 4 2 3 3 2" xfId="55647" xr:uid="{00000000-0005-0000-0000-000070D90000}"/>
    <cellStyle name="v_Godrej Platinum_ball park estimate-190811 2 4 2 3 4" xfId="55648" xr:uid="{00000000-0005-0000-0000-000071D90000}"/>
    <cellStyle name="v_Godrej Platinum_ball park estimate-190811 2 4 2 3 4 2" xfId="55649" xr:uid="{00000000-0005-0000-0000-000072D90000}"/>
    <cellStyle name="v_Godrej Platinum_ball park estimate-190811 2 4 2 3 5" xfId="55650" xr:uid="{00000000-0005-0000-0000-000073D90000}"/>
    <cellStyle name="v_Godrej Platinum_ball park estimate-190811 2 4 2 3 6" xfId="55651" xr:uid="{00000000-0005-0000-0000-000074D90000}"/>
    <cellStyle name="v_Godrej Platinum_ball park estimate-190811 2 4 2 4" xfId="55652" xr:uid="{00000000-0005-0000-0000-000075D90000}"/>
    <cellStyle name="v_Godrej Platinum_ball park estimate-190811 2 4 2 4 2" xfId="55653" xr:uid="{00000000-0005-0000-0000-000076D90000}"/>
    <cellStyle name="v_Godrej Platinum_ball park estimate-190811 2 4 2 4 3" xfId="55654" xr:uid="{00000000-0005-0000-0000-000077D90000}"/>
    <cellStyle name="v_Godrej Platinum_ball park estimate-190811 2 4 2 4 4" xfId="55655" xr:uid="{00000000-0005-0000-0000-000078D90000}"/>
    <cellStyle name="v_Godrej Platinum_ball park estimate-190811 2 4 2 4 5" xfId="55656" xr:uid="{00000000-0005-0000-0000-000079D90000}"/>
    <cellStyle name="v_Godrej Platinum_ball park estimate-190811 2 4 2 5" xfId="55657" xr:uid="{00000000-0005-0000-0000-00007AD90000}"/>
    <cellStyle name="v_Godrej Platinum_ball park estimate-190811 2 4 2 5 2" xfId="55658" xr:uid="{00000000-0005-0000-0000-00007BD90000}"/>
    <cellStyle name="v_Godrej Platinum_ball park estimate-190811 2 4 2 5 3" xfId="55659" xr:uid="{00000000-0005-0000-0000-00007CD90000}"/>
    <cellStyle name="v_Godrej Platinum_ball park estimate-190811 2 4 2 5 4" xfId="55660" xr:uid="{00000000-0005-0000-0000-00007DD90000}"/>
    <cellStyle name="v_Godrej Platinum_ball park estimate-190811 2 4 2 5 5" xfId="55661" xr:uid="{00000000-0005-0000-0000-00007ED90000}"/>
    <cellStyle name="v_Godrej Platinum_ball park estimate-190811 2 4 2 6" xfId="55662" xr:uid="{00000000-0005-0000-0000-00007FD90000}"/>
    <cellStyle name="v_Godrej Platinum_ball park estimate-190811 2 4 2 6 2" xfId="55663" xr:uid="{00000000-0005-0000-0000-000080D90000}"/>
    <cellStyle name="v_Godrej Platinum_ball park estimate-190811 2 4 2 6 3" xfId="55664" xr:uid="{00000000-0005-0000-0000-000081D90000}"/>
    <cellStyle name="v_Godrej Platinum_ball park estimate-190811 2 4 2 6 4" xfId="55665" xr:uid="{00000000-0005-0000-0000-000082D90000}"/>
    <cellStyle name="v_Godrej Platinum_ball park estimate-190811 2 4 2 7" xfId="55666" xr:uid="{00000000-0005-0000-0000-000083D90000}"/>
    <cellStyle name="v_Godrej Platinum_ball park estimate-190811 2 4 2 7 2" xfId="55667" xr:uid="{00000000-0005-0000-0000-000084D90000}"/>
    <cellStyle name="v_Godrej Platinum_ball park estimate-190811 2 4 2 8" xfId="55668" xr:uid="{00000000-0005-0000-0000-000085D90000}"/>
    <cellStyle name="v_Godrej Platinum_ball park estimate-190811 2 4 2 8 2" xfId="55669" xr:uid="{00000000-0005-0000-0000-000086D90000}"/>
    <cellStyle name="v_Godrej Platinum_ball park estimate-190811 2 4 2 9" xfId="55670" xr:uid="{00000000-0005-0000-0000-000087D90000}"/>
    <cellStyle name="v_Godrej Platinum_ball park estimate-190811 2 4 20" xfId="55671" xr:uid="{00000000-0005-0000-0000-000088D90000}"/>
    <cellStyle name="v_Godrej Platinum_ball park estimate-190811 2 4 3" xfId="55672" xr:uid="{00000000-0005-0000-0000-000089D90000}"/>
    <cellStyle name="v_Godrej Platinum_ball park estimate-190811 2 4 3 2" xfId="55673" xr:uid="{00000000-0005-0000-0000-00008AD90000}"/>
    <cellStyle name="v_Godrej Platinum_ball park estimate-190811 2 4 3 2 2" xfId="55674" xr:uid="{00000000-0005-0000-0000-00008BD90000}"/>
    <cellStyle name="v_Godrej Platinum_ball park estimate-190811 2 4 3 2 2 2" xfId="55675" xr:uid="{00000000-0005-0000-0000-00008CD90000}"/>
    <cellStyle name="v_Godrej Platinum_ball park estimate-190811 2 4 3 2 3" xfId="55676" xr:uid="{00000000-0005-0000-0000-00008DD90000}"/>
    <cellStyle name="v_Godrej Platinum_ball park estimate-190811 2 4 3 2 3 2" xfId="55677" xr:uid="{00000000-0005-0000-0000-00008ED90000}"/>
    <cellStyle name="v_Godrej Platinum_ball park estimate-190811 2 4 3 2 4" xfId="55678" xr:uid="{00000000-0005-0000-0000-00008FD90000}"/>
    <cellStyle name="v_Godrej Platinum_ball park estimate-190811 2 4 3 2 4 2" xfId="55679" xr:uid="{00000000-0005-0000-0000-000090D90000}"/>
    <cellStyle name="v_Godrej Platinum_ball park estimate-190811 2 4 3 2 5" xfId="55680" xr:uid="{00000000-0005-0000-0000-000091D90000}"/>
    <cellStyle name="v_Godrej Platinum_ball park estimate-190811 2 4 3 2 6" xfId="55681" xr:uid="{00000000-0005-0000-0000-000092D90000}"/>
    <cellStyle name="v_Godrej Platinum_ball park estimate-190811 2 4 3 3" xfId="55682" xr:uid="{00000000-0005-0000-0000-000093D90000}"/>
    <cellStyle name="v_Godrej Platinum_ball park estimate-190811 2 4 3 3 2" xfId="55683" xr:uid="{00000000-0005-0000-0000-000094D90000}"/>
    <cellStyle name="v_Godrej Platinum_ball park estimate-190811 2 4 3 3 2 2" xfId="55684" xr:uid="{00000000-0005-0000-0000-000095D90000}"/>
    <cellStyle name="v_Godrej Platinum_ball park estimate-190811 2 4 3 3 3" xfId="55685" xr:uid="{00000000-0005-0000-0000-000096D90000}"/>
    <cellStyle name="v_Godrej Platinum_ball park estimate-190811 2 4 3 3 4" xfId="55686" xr:uid="{00000000-0005-0000-0000-000097D90000}"/>
    <cellStyle name="v_Godrej Platinum_ball park estimate-190811 2 4 3 3 5" xfId="55687" xr:uid="{00000000-0005-0000-0000-000098D90000}"/>
    <cellStyle name="v_Godrej Platinum_ball park estimate-190811 2 4 3 3 6" xfId="55688" xr:uid="{00000000-0005-0000-0000-000099D90000}"/>
    <cellStyle name="v_Godrej Platinum_ball park estimate-190811 2 4 3 4" xfId="55689" xr:uid="{00000000-0005-0000-0000-00009AD90000}"/>
    <cellStyle name="v_Godrej Platinum_ball park estimate-190811 2 4 3 4 2" xfId="55690" xr:uid="{00000000-0005-0000-0000-00009BD90000}"/>
    <cellStyle name="v_Godrej Platinum_ball park estimate-190811 2 4 3 5" xfId="55691" xr:uid="{00000000-0005-0000-0000-00009CD90000}"/>
    <cellStyle name="v_Godrej Platinum_ball park estimate-190811 2 4 3 6" xfId="55692" xr:uid="{00000000-0005-0000-0000-00009DD90000}"/>
    <cellStyle name="v_Godrej Platinum_ball park estimate-190811 2 4 3 7" xfId="55693" xr:uid="{00000000-0005-0000-0000-00009ED90000}"/>
    <cellStyle name="v_Godrej Platinum_ball park estimate-190811 2 4 3 8" xfId="55694" xr:uid="{00000000-0005-0000-0000-00009FD90000}"/>
    <cellStyle name="v_Godrej Platinum_ball park estimate-190811 2 4 4" xfId="55695" xr:uid="{00000000-0005-0000-0000-0000A0D90000}"/>
    <cellStyle name="v_Godrej Platinum_ball park estimate-190811 2 4 4 2" xfId="55696" xr:uid="{00000000-0005-0000-0000-0000A1D90000}"/>
    <cellStyle name="v_Godrej Platinum_ball park estimate-190811 2 4 4 2 2" xfId="55697" xr:uid="{00000000-0005-0000-0000-0000A2D90000}"/>
    <cellStyle name="v_Godrej Platinum_ball park estimate-190811 2 4 4 2 2 2" xfId="55698" xr:uid="{00000000-0005-0000-0000-0000A3D90000}"/>
    <cellStyle name="v_Godrej Platinum_ball park estimate-190811 2 4 4 2 3" xfId="55699" xr:uid="{00000000-0005-0000-0000-0000A4D90000}"/>
    <cellStyle name="v_Godrej Platinum_ball park estimate-190811 2 4 4 2 4" xfId="55700" xr:uid="{00000000-0005-0000-0000-0000A5D90000}"/>
    <cellStyle name="v_Godrej Platinum_ball park estimate-190811 2 4 4 2 5" xfId="55701" xr:uid="{00000000-0005-0000-0000-0000A6D90000}"/>
    <cellStyle name="v_Godrej Platinum_ball park estimate-190811 2 4 4 2 6" xfId="55702" xr:uid="{00000000-0005-0000-0000-0000A7D90000}"/>
    <cellStyle name="v_Godrej Platinum_ball park estimate-190811 2 4 4 3" xfId="55703" xr:uid="{00000000-0005-0000-0000-0000A8D90000}"/>
    <cellStyle name="v_Godrej Platinum_ball park estimate-190811 2 4 4 3 2" xfId="55704" xr:uid="{00000000-0005-0000-0000-0000A9D90000}"/>
    <cellStyle name="v_Godrej Platinum_ball park estimate-190811 2 4 4 3 2 2" xfId="55705" xr:uid="{00000000-0005-0000-0000-0000AAD90000}"/>
    <cellStyle name="v_Godrej Platinum_ball park estimate-190811 2 4 4 3 3" xfId="55706" xr:uid="{00000000-0005-0000-0000-0000ABD90000}"/>
    <cellStyle name="v_Godrej Platinum_ball park estimate-190811 2 4 4 3 4" xfId="55707" xr:uid="{00000000-0005-0000-0000-0000ACD90000}"/>
    <cellStyle name="v_Godrej Platinum_ball park estimate-190811 2 4 4 3 5" xfId="55708" xr:uid="{00000000-0005-0000-0000-0000ADD90000}"/>
    <cellStyle name="v_Godrej Platinum_ball park estimate-190811 2 4 4 3 6" xfId="55709" xr:uid="{00000000-0005-0000-0000-0000AED90000}"/>
    <cellStyle name="v_Godrej Platinum_ball park estimate-190811 2 4 4 4" xfId="55710" xr:uid="{00000000-0005-0000-0000-0000AFD90000}"/>
    <cellStyle name="v_Godrej Platinum_ball park estimate-190811 2 4 4 4 2" xfId="55711" xr:uid="{00000000-0005-0000-0000-0000B0D90000}"/>
    <cellStyle name="v_Godrej Platinum_ball park estimate-190811 2 4 4 5" xfId="55712" xr:uid="{00000000-0005-0000-0000-0000B1D90000}"/>
    <cellStyle name="v_Godrej Platinum_ball park estimate-190811 2 4 4 6" xfId="55713" xr:uid="{00000000-0005-0000-0000-0000B2D90000}"/>
    <cellStyle name="v_Godrej Platinum_ball park estimate-190811 2 4 4 7" xfId="55714" xr:uid="{00000000-0005-0000-0000-0000B3D90000}"/>
    <cellStyle name="v_Godrej Platinum_ball park estimate-190811 2 4 4 8" xfId="55715" xr:uid="{00000000-0005-0000-0000-0000B4D90000}"/>
    <cellStyle name="v_Godrej Platinum_ball park estimate-190811 2 4 5" xfId="55716" xr:uid="{00000000-0005-0000-0000-0000B5D90000}"/>
    <cellStyle name="v_Godrej Platinum_ball park estimate-190811 2 4 5 2" xfId="55717" xr:uid="{00000000-0005-0000-0000-0000B6D90000}"/>
    <cellStyle name="v_Godrej Platinum_ball park estimate-190811 2 4 5 2 2" xfId="55718" xr:uid="{00000000-0005-0000-0000-0000B7D90000}"/>
    <cellStyle name="v_Godrej Platinum_ball park estimate-190811 2 4 5 2 3" xfId="55719" xr:uid="{00000000-0005-0000-0000-0000B8D90000}"/>
    <cellStyle name="v_Godrej Platinum_ball park estimate-190811 2 4 5 2 4" xfId="55720" xr:uid="{00000000-0005-0000-0000-0000B9D90000}"/>
    <cellStyle name="v_Godrej Platinum_ball park estimate-190811 2 4 5 2 5" xfId="55721" xr:uid="{00000000-0005-0000-0000-0000BAD90000}"/>
    <cellStyle name="v_Godrej Platinum_ball park estimate-190811 2 4 5 2 6" xfId="55722" xr:uid="{00000000-0005-0000-0000-0000BBD90000}"/>
    <cellStyle name="v_Godrej Platinum_ball park estimate-190811 2 4 5 3" xfId="55723" xr:uid="{00000000-0005-0000-0000-0000BCD90000}"/>
    <cellStyle name="v_Godrej Platinum_ball park estimate-190811 2 4 5 3 2" xfId="55724" xr:uid="{00000000-0005-0000-0000-0000BDD90000}"/>
    <cellStyle name="v_Godrej Platinum_ball park estimate-190811 2 4 5 3 3" xfId="55725" xr:uid="{00000000-0005-0000-0000-0000BED90000}"/>
    <cellStyle name="v_Godrej Platinum_ball park estimate-190811 2 4 5 3 4" xfId="55726" xr:uid="{00000000-0005-0000-0000-0000BFD90000}"/>
    <cellStyle name="v_Godrej Platinum_ball park estimate-190811 2 4 5 3 5" xfId="55727" xr:uid="{00000000-0005-0000-0000-0000C0D90000}"/>
    <cellStyle name="v_Godrej Platinum_ball park estimate-190811 2 4 5 3 6" xfId="55728" xr:uid="{00000000-0005-0000-0000-0000C1D90000}"/>
    <cellStyle name="v_Godrej Platinum_ball park estimate-190811 2 4 5 4" xfId="55729" xr:uid="{00000000-0005-0000-0000-0000C2D90000}"/>
    <cellStyle name="v_Godrej Platinum_ball park estimate-190811 2 4 5 4 2" xfId="55730" xr:uid="{00000000-0005-0000-0000-0000C3D90000}"/>
    <cellStyle name="v_Godrej Platinum_ball park estimate-190811 2 4 5 5" xfId="55731" xr:uid="{00000000-0005-0000-0000-0000C4D90000}"/>
    <cellStyle name="v_Godrej Platinum_ball park estimate-190811 2 4 5 6" xfId="55732" xr:uid="{00000000-0005-0000-0000-0000C5D90000}"/>
    <cellStyle name="v_Godrej Platinum_ball park estimate-190811 2 4 5 7" xfId="55733" xr:uid="{00000000-0005-0000-0000-0000C6D90000}"/>
    <cellStyle name="v_Godrej Platinum_ball park estimate-190811 2 4 5 8" xfId="55734" xr:uid="{00000000-0005-0000-0000-0000C7D90000}"/>
    <cellStyle name="v_Godrej Platinum_ball park estimate-190811 2 4 6" xfId="55735" xr:uid="{00000000-0005-0000-0000-0000C8D90000}"/>
    <cellStyle name="v_Godrej Platinum_ball park estimate-190811 2 4 6 2" xfId="55736" xr:uid="{00000000-0005-0000-0000-0000C9D90000}"/>
    <cellStyle name="v_Godrej Platinum_ball park estimate-190811 2 4 6 2 2" xfId="55737" xr:uid="{00000000-0005-0000-0000-0000CAD90000}"/>
    <cellStyle name="v_Godrej Platinum_ball park estimate-190811 2 4 6 2 3" xfId="55738" xr:uid="{00000000-0005-0000-0000-0000CBD90000}"/>
    <cellStyle name="v_Godrej Platinum_ball park estimate-190811 2 4 6 2 4" xfId="55739" xr:uid="{00000000-0005-0000-0000-0000CCD90000}"/>
    <cellStyle name="v_Godrej Platinum_ball park estimate-190811 2 4 6 2 5" xfId="55740" xr:uid="{00000000-0005-0000-0000-0000CDD90000}"/>
    <cellStyle name="v_Godrej Platinum_ball park estimate-190811 2 4 6 2 6" xfId="55741" xr:uid="{00000000-0005-0000-0000-0000CED90000}"/>
    <cellStyle name="v_Godrej Platinum_ball park estimate-190811 2 4 6 3" xfId="55742" xr:uid="{00000000-0005-0000-0000-0000CFD90000}"/>
    <cellStyle name="v_Godrej Platinum_ball park estimate-190811 2 4 6 3 2" xfId="55743" xr:uid="{00000000-0005-0000-0000-0000D0D90000}"/>
    <cellStyle name="v_Godrej Platinum_ball park estimate-190811 2 4 6 3 3" xfId="55744" xr:uid="{00000000-0005-0000-0000-0000D1D90000}"/>
    <cellStyle name="v_Godrej Platinum_ball park estimate-190811 2 4 6 3 4" xfId="55745" xr:uid="{00000000-0005-0000-0000-0000D2D90000}"/>
    <cellStyle name="v_Godrej Platinum_ball park estimate-190811 2 4 6 3 5" xfId="55746" xr:uid="{00000000-0005-0000-0000-0000D3D90000}"/>
    <cellStyle name="v_Godrej Platinum_ball park estimate-190811 2 4 6 3 6" xfId="55747" xr:uid="{00000000-0005-0000-0000-0000D4D90000}"/>
    <cellStyle name="v_Godrej Platinum_ball park estimate-190811 2 4 6 4" xfId="55748" xr:uid="{00000000-0005-0000-0000-0000D5D90000}"/>
    <cellStyle name="v_Godrej Platinum_ball park estimate-190811 2 4 6 4 2" xfId="55749" xr:uid="{00000000-0005-0000-0000-0000D6D90000}"/>
    <cellStyle name="v_Godrej Platinum_ball park estimate-190811 2 4 6 5" xfId="55750" xr:uid="{00000000-0005-0000-0000-0000D7D90000}"/>
    <cellStyle name="v_Godrej Platinum_ball park estimate-190811 2 4 6 6" xfId="55751" xr:uid="{00000000-0005-0000-0000-0000D8D90000}"/>
    <cellStyle name="v_Godrej Platinum_ball park estimate-190811 2 4 6 7" xfId="55752" xr:uid="{00000000-0005-0000-0000-0000D9D90000}"/>
    <cellStyle name="v_Godrej Platinum_ball park estimate-190811 2 4 6 8" xfId="55753" xr:uid="{00000000-0005-0000-0000-0000DAD90000}"/>
    <cellStyle name="v_Godrej Platinum_ball park estimate-190811 2 4 7" xfId="55754" xr:uid="{00000000-0005-0000-0000-0000DBD90000}"/>
    <cellStyle name="v_Godrej Platinum_ball park estimate-190811 2 4 7 2" xfId="55755" xr:uid="{00000000-0005-0000-0000-0000DCD90000}"/>
    <cellStyle name="v_Godrej Platinum_ball park estimate-190811 2 4 7 2 2" xfId="55756" xr:uid="{00000000-0005-0000-0000-0000DDD90000}"/>
    <cellStyle name="v_Godrej Platinum_ball park estimate-190811 2 4 7 2 3" xfId="55757" xr:uid="{00000000-0005-0000-0000-0000DED90000}"/>
    <cellStyle name="v_Godrej Platinum_ball park estimate-190811 2 4 7 2 4" xfId="55758" xr:uid="{00000000-0005-0000-0000-0000DFD90000}"/>
    <cellStyle name="v_Godrej Platinum_ball park estimate-190811 2 4 7 2 5" xfId="55759" xr:uid="{00000000-0005-0000-0000-0000E0D90000}"/>
    <cellStyle name="v_Godrej Platinum_ball park estimate-190811 2 4 7 2 6" xfId="55760" xr:uid="{00000000-0005-0000-0000-0000E1D90000}"/>
    <cellStyle name="v_Godrej Platinum_ball park estimate-190811 2 4 7 3" xfId="55761" xr:uid="{00000000-0005-0000-0000-0000E2D90000}"/>
    <cellStyle name="v_Godrej Platinum_ball park estimate-190811 2 4 7 3 2" xfId="55762" xr:uid="{00000000-0005-0000-0000-0000E3D90000}"/>
    <cellStyle name="v_Godrej Platinum_ball park estimate-190811 2 4 7 3 3" xfId="55763" xr:uid="{00000000-0005-0000-0000-0000E4D90000}"/>
    <cellStyle name="v_Godrej Platinum_ball park estimate-190811 2 4 7 3 4" xfId="55764" xr:uid="{00000000-0005-0000-0000-0000E5D90000}"/>
    <cellStyle name="v_Godrej Platinum_ball park estimate-190811 2 4 7 3 5" xfId="55765" xr:uid="{00000000-0005-0000-0000-0000E6D90000}"/>
    <cellStyle name="v_Godrej Platinum_ball park estimate-190811 2 4 7 3 6" xfId="55766" xr:uid="{00000000-0005-0000-0000-0000E7D90000}"/>
    <cellStyle name="v_Godrej Platinum_ball park estimate-190811 2 4 7 4" xfId="55767" xr:uid="{00000000-0005-0000-0000-0000E8D90000}"/>
    <cellStyle name="v_Godrej Platinum_ball park estimate-190811 2 4 7 4 2" xfId="55768" xr:uid="{00000000-0005-0000-0000-0000E9D90000}"/>
    <cellStyle name="v_Godrej Platinum_ball park estimate-190811 2 4 7 5" xfId="55769" xr:uid="{00000000-0005-0000-0000-0000EAD90000}"/>
    <cellStyle name="v_Godrej Platinum_ball park estimate-190811 2 4 7 6" xfId="55770" xr:uid="{00000000-0005-0000-0000-0000EBD90000}"/>
    <cellStyle name="v_Godrej Platinum_ball park estimate-190811 2 4 7 7" xfId="55771" xr:uid="{00000000-0005-0000-0000-0000ECD90000}"/>
    <cellStyle name="v_Godrej Platinum_ball park estimate-190811 2 4 7 8" xfId="55772" xr:uid="{00000000-0005-0000-0000-0000EDD90000}"/>
    <cellStyle name="v_Godrej Platinum_ball park estimate-190811 2 4 8" xfId="55773" xr:uid="{00000000-0005-0000-0000-0000EED90000}"/>
    <cellStyle name="v_Godrej Platinum_ball park estimate-190811 2 4 8 2" xfId="55774" xr:uid="{00000000-0005-0000-0000-0000EFD90000}"/>
    <cellStyle name="v_Godrej Platinum_ball park estimate-190811 2 4 8 2 2" xfId="55775" xr:uid="{00000000-0005-0000-0000-0000F0D90000}"/>
    <cellStyle name="v_Godrej Platinum_ball park estimate-190811 2 4 8 2 3" xfId="55776" xr:uid="{00000000-0005-0000-0000-0000F1D90000}"/>
    <cellStyle name="v_Godrej Platinum_ball park estimate-190811 2 4 8 2 4" xfId="55777" xr:uid="{00000000-0005-0000-0000-0000F2D90000}"/>
    <cellStyle name="v_Godrej Platinum_ball park estimate-190811 2 4 8 2 5" xfId="55778" xr:uid="{00000000-0005-0000-0000-0000F3D90000}"/>
    <cellStyle name="v_Godrej Platinum_ball park estimate-190811 2 4 8 2 6" xfId="55779" xr:uid="{00000000-0005-0000-0000-0000F4D90000}"/>
    <cellStyle name="v_Godrej Platinum_ball park estimate-190811 2 4 8 3" xfId="55780" xr:uid="{00000000-0005-0000-0000-0000F5D90000}"/>
    <cellStyle name="v_Godrej Platinum_ball park estimate-190811 2 4 8 3 2" xfId="55781" xr:uid="{00000000-0005-0000-0000-0000F6D90000}"/>
    <cellStyle name="v_Godrej Platinum_ball park estimate-190811 2 4 8 3 3" xfId="55782" xr:uid="{00000000-0005-0000-0000-0000F7D90000}"/>
    <cellStyle name="v_Godrej Platinum_ball park estimate-190811 2 4 8 3 4" xfId="55783" xr:uid="{00000000-0005-0000-0000-0000F8D90000}"/>
    <cellStyle name="v_Godrej Platinum_ball park estimate-190811 2 4 8 3 5" xfId="55784" xr:uid="{00000000-0005-0000-0000-0000F9D90000}"/>
    <cellStyle name="v_Godrej Platinum_ball park estimate-190811 2 4 8 3 6" xfId="55785" xr:uid="{00000000-0005-0000-0000-0000FAD90000}"/>
    <cellStyle name="v_Godrej Platinum_ball park estimate-190811 2 4 8 4" xfId="55786" xr:uid="{00000000-0005-0000-0000-0000FBD90000}"/>
    <cellStyle name="v_Godrej Platinum_ball park estimate-190811 2 4 8 4 2" xfId="55787" xr:uid="{00000000-0005-0000-0000-0000FCD90000}"/>
    <cellStyle name="v_Godrej Platinum_ball park estimate-190811 2 4 8 5" xfId="55788" xr:uid="{00000000-0005-0000-0000-0000FDD90000}"/>
    <cellStyle name="v_Godrej Platinum_ball park estimate-190811 2 4 8 6" xfId="55789" xr:uid="{00000000-0005-0000-0000-0000FED90000}"/>
    <cellStyle name="v_Godrej Platinum_ball park estimate-190811 2 4 8 7" xfId="55790" xr:uid="{00000000-0005-0000-0000-0000FFD90000}"/>
    <cellStyle name="v_Godrej Platinum_ball park estimate-190811 2 4 8 8" xfId="55791" xr:uid="{00000000-0005-0000-0000-000000DA0000}"/>
    <cellStyle name="v_Godrej Platinum_ball park estimate-190811 2 4 9" xfId="55792" xr:uid="{00000000-0005-0000-0000-000001DA0000}"/>
    <cellStyle name="v_Godrej Platinum_ball park estimate-190811 2 4 9 2" xfId="55793" xr:uid="{00000000-0005-0000-0000-000002DA0000}"/>
    <cellStyle name="v_Godrej Platinum_ball park estimate-190811 2 4 9 2 2" xfId="55794" xr:uid="{00000000-0005-0000-0000-000003DA0000}"/>
    <cellStyle name="v_Godrej Platinum_ball park estimate-190811 2 4 9 2 3" xfId="55795" xr:uid="{00000000-0005-0000-0000-000004DA0000}"/>
    <cellStyle name="v_Godrej Platinum_ball park estimate-190811 2 4 9 2 4" xfId="55796" xr:uid="{00000000-0005-0000-0000-000005DA0000}"/>
    <cellStyle name="v_Godrej Platinum_ball park estimate-190811 2 4 9 2 5" xfId="55797" xr:uid="{00000000-0005-0000-0000-000006DA0000}"/>
    <cellStyle name="v_Godrej Platinum_ball park estimate-190811 2 4 9 2 6" xfId="55798" xr:uid="{00000000-0005-0000-0000-000007DA0000}"/>
    <cellStyle name="v_Godrej Platinum_ball park estimate-190811 2 4 9 3" xfId="55799" xr:uid="{00000000-0005-0000-0000-000008DA0000}"/>
    <cellStyle name="v_Godrej Platinum_ball park estimate-190811 2 4 9 3 2" xfId="55800" xr:uid="{00000000-0005-0000-0000-000009DA0000}"/>
    <cellStyle name="v_Godrej Platinum_ball park estimate-190811 2 4 9 3 3" xfId="55801" xr:uid="{00000000-0005-0000-0000-00000ADA0000}"/>
    <cellStyle name="v_Godrej Platinum_ball park estimate-190811 2 4 9 3 4" xfId="55802" xr:uid="{00000000-0005-0000-0000-00000BDA0000}"/>
    <cellStyle name="v_Godrej Platinum_ball park estimate-190811 2 4 9 3 5" xfId="55803" xr:uid="{00000000-0005-0000-0000-00000CDA0000}"/>
    <cellStyle name="v_Godrej Platinum_ball park estimate-190811 2 4 9 3 6" xfId="55804" xr:uid="{00000000-0005-0000-0000-00000DDA0000}"/>
    <cellStyle name="v_Godrej Platinum_ball park estimate-190811 2 4 9 4" xfId="55805" xr:uid="{00000000-0005-0000-0000-00000EDA0000}"/>
    <cellStyle name="v_Godrej Platinum_ball park estimate-190811 2 4 9 4 2" xfId="55806" xr:uid="{00000000-0005-0000-0000-00000FDA0000}"/>
    <cellStyle name="v_Godrej Platinum_ball park estimate-190811 2 4 9 5" xfId="55807" xr:uid="{00000000-0005-0000-0000-000010DA0000}"/>
    <cellStyle name="v_Godrej Platinum_ball park estimate-190811 2 4 9 6" xfId="55808" xr:uid="{00000000-0005-0000-0000-000011DA0000}"/>
    <cellStyle name="v_Godrej Platinum_ball park estimate-190811 2 4 9 7" xfId="55809" xr:uid="{00000000-0005-0000-0000-000012DA0000}"/>
    <cellStyle name="v_Godrej Platinum_ball park estimate-190811 2 4 9 8" xfId="55810" xr:uid="{00000000-0005-0000-0000-000013DA0000}"/>
    <cellStyle name="v_Godrej Platinum_ball park estimate-190811 2 5" xfId="55811" xr:uid="{00000000-0005-0000-0000-000014DA0000}"/>
    <cellStyle name="v_Godrej Platinum_ball park estimate-190811 2 5 10" xfId="55812" xr:uid="{00000000-0005-0000-0000-000015DA0000}"/>
    <cellStyle name="v_Godrej Platinum_ball park estimate-190811 2 5 11" xfId="55813" xr:uid="{00000000-0005-0000-0000-000016DA0000}"/>
    <cellStyle name="v_Godrej Platinum_ball park estimate-190811 2 5 12" xfId="55814" xr:uid="{00000000-0005-0000-0000-000017DA0000}"/>
    <cellStyle name="v_Godrej Platinum_ball park estimate-190811 2 5 13" xfId="55815" xr:uid="{00000000-0005-0000-0000-000018DA0000}"/>
    <cellStyle name="v_Godrej Platinum_ball park estimate-190811 2 5 14" xfId="55816" xr:uid="{00000000-0005-0000-0000-000019DA0000}"/>
    <cellStyle name="v_Godrej Platinum_ball park estimate-190811 2 5 2" xfId="55817" xr:uid="{00000000-0005-0000-0000-00001ADA0000}"/>
    <cellStyle name="v_Godrej Platinum_ball park estimate-190811 2 5 2 10" xfId="55818" xr:uid="{00000000-0005-0000-0000-00001BDA0000}"/>
    <cellStyle name="v_Godrej Platinum_ball park estimate-190811 2 5 2 2" xfId="55819" xr:uid="{00000000-0005-0000-0000-00001CDA0000}"/>
    <cellStyle name="v_Godrej Platinum_ball park estimate-190811 2 5 2 2 2" xfId="55820" xr:uid="{00000000-0005-0000-0000-00001DDA0000}"/>
    <cellStyle name="v_Godrej Platinum_ball park estimate-190811 2 5 2 2 2 2" xfId="55821" xr:uid="{00000000-0005-0000-0000-00001EDA0000}"/>
    <cellStyle name="v_Godrej Platinum_ball park estimate-190811 2 5 2 2 2 2 2" xfId="55822" xr:uid="{00000000-0005-0000-0000-00001FDA0000}"/>
    <cellStyle name="v_Godrej Platinum_ball park estimate-190811 2 5 2 2 2 2 3" xfId="55823" xr:uid="{00000000-0005-0000-0000-000020DA0000}"/>
    <cellStyle name="v_Godrej Platinum_ball park estimate-190811 2 5 2 2 2 2 4" xfId="55824" xr:uid="{00000000-0005-0000-0000-000021DA0000}"/>
    <cellStyle name="v_Godrej Platinum_ball park estimate-190811 2 5 2 2 2 2 5" xfId="55825" xr:uid="{00000000-0005-0000-0000-000022DA0000}"/>
    <cellStyle name="v_Godrej Platinum_ball park estimate-190811 2 5 2 2 2 3" xfId="55826" xr:uid="{00000000-0005-0000-0000-000023DA0000}"/>
    <cellStyle name="v_Godrej Platinum_ball park estimate-190811 2 5 2 2 2 4" xfId="55827" xr:uid="{00000000-0005-0000-0000-000024DA0000}"/>
    <cellStyle name="v_Godrej Platinum_ball park estimate-190811 2 5 2 2 2 5" xfId="55828" xr:uid="{00000000-0005-0000-0000-000025DA0000}"/>
    <cellStyle name="v_Godrej Platinum_ball park estimate-190811 2 5 2 2 2 6" xfId="55829" xr:uid="{00000000-0005-0000-0000-000026DA0000}"/>
    <cellStyle name="v_Godrej Platinum_ball park estimate-190811 2 5 2 2 3" xfId="55830" xr:uid="{00000000-0005-0000-0000-000027DA0000}"/>
    <cellStyle name="v_Godrej Platinum_ball park estimate-190811 2 5 2 2 3 2" xfId="55831" xr:uid="{00000000-0005-0000-0000-000028DA0000}"/>
    <cellStyle name="v_Godrej Platinum_ball park estimate-190811 2 5 2 2 3 3" xfId="55832" xr:uid="{00000000-0005-0000-0000-000029DA0000}"/>
    <cellStyle name="v_Godrej Platinum_ball park estimate-190811 2 5 2 2 3 4" xfId="55833" xr:uid="{00000000-0005-0000-0000-00002ADA0000}"/>
    <cellStyle name="v_Godrej Platinum_ball park estimate-190811 2 5 2 2 3 5" xfId="55834" xr:uid="{00000000-0005-0000-0000-00002BDA0000}"/>
    <cellStyle name="v_Godrej Platinum_ball park estimate-190811 2 5 2 2 4" xfId="55835" xr:uid="{00000000-0005-0000-0000-00002CDA0000}"/>
    <cellStyle name="v_Godrej Platinum_ball park estimate-190811 2 5 2 2 4 2" xfId="55836" xr:uid="{00000000-0005-0000-0000-00002DDA0000}"/>
    <cellStyle name="v_Godrej Platinum_ball park estimate-190811 2 5 2 2 5" xfId="55837" xr:uid="{00000000-0005-0000-0000-00002EDA0000}"/>
    <cellStyle name="v_Godrej Platinum_ball park estimate-190811 2 5 2 2 5 2" xfId="55838" xr:uid="{00000000-0005-0000-0000-00002FDA0000}"/>
    <cellStyle name="v_Godrej Platinum_ball park estimate-190811 2 5 2 2 6" xfId="55839" xr:uid="{00000000-0005-0000-0000-000030DA0000}"/>
    <cellStyle name="v_Godrej Platinum_ball park estimate-190811 2 5 2 2 7" xfId="55840" xr:uid="{00000000-0005-0000-0000-000031DA0000}"/>
    <cellStyle name="v_Godrej Platinum_ball park estimate-190811 2 5 2 2 8" xfId="55841" xr:uid="{00000000-0005-0000-0000-000032DA0000}"/>
    <cellStyle name="v_Godrej Platinum_ball park estimate-190811 2 5 2 3" xfId="55842" xr:uid="{00000000-0005-0000-0000-000033DA0000}"/>
    <cellStyle name="v_Godrej Platinum_ball park estimate-190811 2 5 2 3 2" xfId="55843" xr:uid="{00000000-0005-0000-0000-000034DA0000}"/>
    <cellStyle name="v_Godrej Platinum_ball park estimate-190811 2 5 2 3 2 2" xfId="55844" xr:uid="{00000000-0005-0000-0000-000035DA0000}"/>
    <cellStyle name="v_Godrej Platinum_ball park estimate-190811 2 5 2 3 2 2 2" xfId="55845" xr:uid="{00000000-0005-0000-0000-000036DA0000}"/>
    <cellStyle name="v_Godrej Platinum_ball park estimate-190811 2 5 2 3 2 3" xfId="55846" xr:uid="{00000000-0005-0000-0000-000037DA0000}"/>
    <cellStyle name="v_Godrej Platinum_ball park estimate-190811 2 5 2 3 3" xfId="55847" xr:uid="{00000000-0005-0000-0000-000038DA0000}"/>
    <cellStyle name="v_Godrej Platinum_ball park estimate-190811 2 5 2 3 3 2" xfId="55848" xr:uid="{00000000-0005-0000-0000-000039DA0000}"/>
    <cellStyle name="v_Godrej Platinum_ball park estimate-190811 2 5 2 3 4" xfId="55849" xr:uid="{00000000-0005-0000-0000-00003ADA0000}"/>
    <cellStyle name="v_Godrej Platinum_ball park estimate-190811 2 5 2 3 4 2" xfId="55850" xr:uid="{00000000-0005-0000-0000-00003BDA0000}"/>
    <cellStyle name="v_Godrej Platinum_ball park estimate-190811 2 5 2 3 5" xfId="55851" xr:uid="{00000000-0005-0000-0000-00003CDA0000}"/>
    <cellStyle name="v_Godrej Platinum_ball park estimate-190811 2 5 2 3 5 2" xfId="55852" xr:uid="{00000000-0005-0000-0000-00003DDA0000}"/>
    <cellStyle name="v_Godrej Platinum_ball park estimate-190811 2 5 2 3 6" xfId="55853" xr:uid="{00000000-0005-0000-0000-00003EDA0000}"/>
    <cellStyle name="v_Godrej Platinum_ball park estimate-190811 2 5 2 4" xfId="55854" xr:uid="{00000000-0005-0000-0000-00003FDA0000}"/>
    <cellStyle name="v_Godrej Platinum_ball park estimate-190811 2 5 2 4 2" xfId="55855" xr:uid="{00000000-0005-0000-0000-000040DA0000}"/>
    <cellStyle name="v_Godrej Platinum_ball park estimate-190811 2 5 2 4 2 2" xfId="55856" xr:uid="{00000000-0005-0000-0000-000041DA0000}"/>
    <cellStyle name="v_Godrej Platinum_ball park estimate-190811 2 5 2 4 3" xfId="55857" xr:uid="{00000000-0005-0000-0000-000042DA0000}"/>
    <cellStyle name="v_Godrej Platinum_ball park estimate-190811 2 5 2 4 3 2" xfId="55858" xr:uid="{00000000-0005-0000-0000-000043DA0000}"/>
    <cellStyle name="v_Godrej Platinum_ball park estimate-190811 2 5 2 4 3 3" xfId="55859" xr:uid="{00000000-0005-0000-0000-000044DA0000}"/>
    <cellStyle name="v_Godrej Platinum_ball park estimate-190811 2 5 2 4 3 4" xfId="55860" xr:uid="{00000000-0005-0000-0000-000045DA0000}"/>
    <cellStyle name="v_Godrej Platinum_ball park estimate-190811 2 5 2 4 4" xfId="55861" xr:uid="{00000000-0005-0000-0000-000046DA0000}"/>
    <cellStyle name="v_Godrej Platinum_ball park estimate-190811 2 5 2 4 5" xfId="55862" xr:uid="{00000000-0005-0000-0000-000047DA0000}"/>
    <cellStyle name="v_Godrej Platinum_ball park estimate-190811 2 5 2 5" xfId="55863" xr:uid="{00000000-0005-0000-0000-000048DA0000}"/>
    <cellStyle name="v_Godrej Platinum_ball park estimate-190811 2 5 2 5 2" xfId="55864" xr:uid="{00000000-0005-0000-0000-000049DA0000}"/>
    <cellStyle name="v_Godrej Platinum_ball park estimate-190811 2 5 2 6" xfId="55865" xr:uid="{00000000-0005-0000-0000-00004ADA0000}"/>
    <cellStyle name="v_Godrej Platinum_ball park estimate-190811 2 5 2 7" xfId="55866" xr:uid="{00000000-0005-0000-0000-00004BDA0000}"/>
    <cellStyle name="v_Godrej Platinum_ball park estimate-190811 2 5 2 8" xfId="55867" xr:uid="{00000000-0005-0000-0000-00004CDA0000}"/>
    <cellStyle name="v_Godrej Platinum_ball park estimate-190811 2 5 2 9" xfId="55868" xr:uid="{00000000-0005-0000-0000-00004DDA0000}"/>
    <cellStyle name="v_Godrej Platinum_ball park estimate-190811 2 5 3" xfId="55869" xr:uid="{00000000-0005-0000-0000-00004EDA0000}"/>
    <cellStyle name="v_Godrej Platinum_ball park estimate-190811 2 5 3 10" xfId="55870" xr:uid="{00000000-0005-0000-0000-00004FDA0000}"/>
    <cellStyle name="v_Godrej Platinum_ball park estimate-190811 2 5 3 2" xfId="55871" xr:uid="{00000000-0005-0000-0000-000050DA0000}"/>
    <cellStyle name="v_Godrej Platinum_ball park estimate-190811 2 5 3 2 2" xfId="55872" xr:uid="{00000000-0005-0000-0000-000051DA0000}"/>
    <cellStyle name="v_Godrej Platinum_ball park estimate-190811 2 5 3 2 2 2" xfId="55873" xr:uid="{00000000-0005-0000-0000-000052DA0000}"/>
    <cellStyle name="v_Godrej Platinum_ball park estimate-190811 2 5 3 2 2 3" xfId="55874" xr:uid="{00000000-0005-0000-0000-000053DA0000}"/>
    <cellStyle name="v_Godrej Platinum_ball park estimate-190811 2 5 3 2 2 4" xfId="55875" xr:uid="{00000000-0005-0000-0000-000054DA0000}"/>
    <cellStyle name="v_Godrej Platinum_ball park estimate-190811 2 5 3 2 2 5" xfId="55876" xr:uid="{00000000-0005-0000-0000-000055DA0000}"/>
    <cellStyle name="v_Godrej Platinum_ball park estimate-190811 2 5 3 2 3" xfId="55877" xr:uid="{00000000-0005-0000-0000-000056DA0000}"/>
    <cellStyle name="v_Godrej Platinum_ball park estimate-190811 2 5 3 2 3 2" xfId="55878" xr:uid="{00000000-0005-0000-0000-000057DA0000}"/>
    <cellStyle name="v_Godrej Platinum_ball park estimate-190811 2 5 3 2 3 3" xfId="55879" xr:uid="{00000000-0005-0000-0000-000058DA0000}"/>
    <cellStyle name="v_Godrej Platinum_ball park estimate-190811 2 5 3 2 3 4" xfId="55880" xr:uid="{00000000-0005-0000-0000-000059DA0000}"/>
    <cellStyle name="v_Godrej Platinum_ball park estimate-190811 2 5 3 2 3 5" xfId="55881" xr:uid="{00000000-0005-0000-0000-00005ADA0000}"/>
    <cellStyle name="v_Godrej Platinum_ball park estimate-190811 2 5 3 2 4" xfId="55882" xr:uid="{00000000-0005-0000-0000-00005BDA0000}"/>
    <cellStyle name="v_Godrej Platinum_ball park estimate-190811 2 5 3 2 4 2" xfId="55883" xr:uid="{00000000-0005-0000-0000-00005CDA0000}"/>
    <cellStyle name="v_Godrej Platinum_ball park estimate-190811 2 5 3 2 5" xfId="55884" xr:uid="{00000000-0005-0000-0000-00005DDA0000}"/>
    <cellStyle name="v_Godrej Platinum_ball park estimate-190811 2 5 3 2 5 2" xfId="55885" xr:uid="{00000000-0005-0000-0000-00005EDA0000}"/>
    <cellStyle name="v_Godrej Platinum_ball park estimate-190811 2 5 3 2 5 3" xfId="55886" xr:uid="{00000000-0005-0000-0000-00005FDA0000}"/>
    <cellStyle name="v_Godrej Platinum_ball park estimate-190811 2 5 3 2 5 4" xfId="55887" xr:uid="{00000000-0005-0000-0000-000060DA0000}"/>
    <cellStyle name="v_Godrej Platinum_ball park estimate-190811 2 5 3 2 6" xfId="55888" xr:uid="{00000000-0005-0000-0000-000061DA0000}"/>
    <cellStyle name="v_Godrej Platinum_ball park estimate-190811 2 5 3 2 7" xfId="55889" xr:uid="{00000000-0005-0000-0000-000062DA0000}"/>
    <cellStyle name="v_Godrej Platinum_ball park estimate-190811 2 5 3 3" xfId="55890" xr:uid="{00000000-0005-0000-0000-000063DA0000}"/>
    <cellStyle name="v_Godrej Platinum_ball park estimate-190811 2 5 3 3 2" xfId="55891" xr:uid="{00000000-0005-0000-0000-000064DA0000}"/>
    <cellStyle name="v_Godrej Platinum_ball park estimate-190811 2 5 3 3 2 2" xfId="55892" xr:uid="{00000000-0005-0000-0000-000065DA0000}"/>
    <cellStyle name="v_Godrej Platinum_ball park estimate-190811 2 5 3 3 3" xfId="55893" xr:uid="{00000000-0005-0000-0000-000066DA0000}"/>
    <cellStyle name="v_Godrej Platinum_ball park estimate-190811 2 5 3 3 3 2" xfId="55894" xr:uid="{00000000-0005-0000-0000-000067DA0000}"/>
    <cellStyle name="v_Godrej Platinum_ball park estimate-190811 2 5 3 3 3 3" xfId="55895" xr:uid="{00000000-0005-0000-0000-000068DA0000}"/>
    <cellStyle name="v_Godrej Platinum_ball park estimate-190811 2 5 3 3 3 4" xfId="55896" xr:uid="{00000000-0005-0000-0000-000069DA0000}"/>
    <cellStyle name="v_Godrej Platinum_ball park estimate-190811 2 5 3 3 4" xfId="55897" xr:uid="{00000000-0005-0000-0000-00006ADA0000}"/>
    <cellStyle name="v_Godrej Platinum_ball park estimate-190811 2 5 3 3 5" xfId="55898" xr:uid="{00000000-0005-0000-0000-00006BDA0000}"/>
    <cellStyle name="v_Godrej Platinum_ball park estimate-190811 2 5 3 4" xfId="55899" xr:uid="{00000000-0005-0000-0000-00006CDA0000}"/>
    <cellStyle name="v_Godrej Platinum_ball park estimate-190811 2 5 3 4 2" xfId="55900" xr:uid="{00000000-0005-0000-0000-00006DDA0000}"/>
    <cellStyle name="v_Godrej Platinum_ball park estimate-190811 2 5 3 4 3" xfId="55901" xr:uid="{00000000-0005-0000-0000-00006EDA0000}"/>
    <cellStyle name="v_Godrej Platinum_ball park estimate-190811 2 5 3 4 4" xfId="55902" xr:uid="{00000000-0005-0000-0000-00006FDA0000}"/>
    <cellStyle name="v_Godrej Platinum_ball park estimate-190811 2 5 3 4 5" xfId="55903" xr:uid="{00000000-0005-0000-0000-000070DA0000}"/>
    <cellStyle name="v_Godrej Platinum_ball park estimate-190811 2 5 3 5" xfId="55904" xr:uid="{00000000-0005-0000-0000-000071DA0000}"/>
    <cellStyle name="v_Godrej Platinum_ball park estimate-190811 2 5 3 5 2" xfId="55905" xr:uid="{00000000-0005-0000-0000-000072DA0000}"/>
    <cellStyle name="v_Godrej Platinum_ball park estimate-190811 2 5 3 6" xfId="55906" xr:uid="{00000000-0005-0000-0000-000073DA0000}"/>
    <cellStyle name="v_Godrej Platinum_ball park estimate-190811 2 5 3 6 2" xfId="55907" xr:uid="{00000000-0005-0000-0000-000074DA0000}"/>
    <cellStyle name="v_Godrej Platinum_ball park estimate-190811 2 5 3 7" xfId="55908" xr:uid="{00000000-0005-0000-0000-000075DA0000}"/>
    <cellStyle name="v_Godrej Platinum_ball park estimate-190811 2 5 3 7 2" xfId="55909" xr:uid="{00000000-0005-0000-0000-000076DA0000}"/>
    <cellStyle name="v_Godrej Platinum_ball park estimate-190811 2 5 3 7 3" xfId="55910" xr:uid="{00000000-0005-0000-0000-000077DA0000}"/>
    <cellStyle name="v_Godrej Platinum_ball park estimate-190811 2 5 3 7 4" xfId="55911" xr:uid="{00000000-0005-0000-0000-000078DA0000}"/>
    <cellStyle name="v_Godrej Platinum_ball park estimate-190811 2 5 3 8" xfId="55912" xr:uid="{00000000-0005-0000-0000-000079DA0000}"/>
    <cellStyle name="v_Godrej Platinum_ball park estimate-190811 2 5 3 8 2" xfId="55913" xr:uid="{00000000-0005-0000-0000-00007ADA0000}"/>
    <cellStyle name="v_Godrej Platinum_ball park estimate-190811 2 5 3 9" xfId="55914" xr:uid="{00000000-0005-0000-0000-00007BDA0000}"/>
    <cellStyle name="v_Godrej Platinum_ball park estimate-190811 2 5 4" xfId="55915" xr:uid="{00000000-0005-0000-0000-00007CDA0000}"/>
    <cellStyle name="v_Godrej Platinum_ball park estimate-190811 2 5 4 2" xfId="55916" xr:uid="{00000000-0005-0000-0000-00007DDA0000}"/>
    <cellStyle name="v_Godrej Platinum_ball park estimate-190811 2 5 4 2 2" xfId="55917" xr:uid="{00000000-0005-0000-0000-00007EDA0000}"/>
    <cellStyle name="v_Godrej Platinum_ball park estimate-190811 2 5 4 2 2 2" xfId="55918" xr:uid="{00000000-0005-0000-0000-00007FDA0000}"/>
    <cellStyle name="v_Godrej Platinum_ball park estimate-190811 2 5 4 2 2 3" xfId="55919" xr:uid="{00000000-0005-0000-0000-000080DA0000}"/>
    <cellStyle name="v_Godrej Platinum_ball park estimate-190811 2 5 4 2 2 4" xfId="55920" xr:uid="{00000000-0005-0000-0000-000081DA0000}"/>
    <cellStyle name="v_Godrej Platinum_ball park estimate-190811 2 5 4 2 2 5" xfId="55921" xr:uid="{00000000-0005-0000-0000-000082DA0000}"/>
    <cellStyle name="v_Godrej Platinum_ball park estimate-190811 2 5 4 2 3" xfId="55922" xr:uid="{00000000-0005-0000-0000-000083DA0000}"/>
    <cellStyle name="v_Godrej Platinum_ball park estimate-190811 2 5 4 2 3 2" xfId="55923" xr:uid="{00000000-0005-0000-0000-000084DA0000}"/>
    <cellStyle name="v_Godrej Platinum_ball park estimate-190811 2 5 4 2 4" xfId="55924" xr:uid="{00000000-0005-0000-0000-000085DA0000}"/>
    <cellStyle name="v_Godrej Platinum_ball park estimate-190811 2 5 4 2 4 2" xfId="55925" xr:uid="{00000000-0005-0000-0000-000086DA0000}"/>
    <cellStyle name="v_Godrej Platinum_ball park estimate-190811 2 5 4 2 4 3" xfId="55926" xr:uid="{00000000-0005-0000-0000-000087DA0000}"/>
    <cellStyle name="v_Godrej Platinum_ball park estimate-190811 2 5 4 2 4 4" xfId="55927" xr:uid="{00000000-0005-0000-0000-000088DA0000}"/>
    <cellStyle name="v_Godrej Platinum_ball park estimate-190811 2 5 4 2 5" xfId="55928" xr:uid="{00000000-0005-0000-0000-000089DA0000}"/>
    <cellStyle name="v_Godrej Platinum_ball park estimate-190811 2 5 4 2 6" xfId="55929" xr:uid="{00000000-0005-0000-0000-00008ADA0000}"/>
    <cellStyle name="v_Godrej Platinum_ball park estimate-190811 2 5 4 2 7" xfId="55930" xr:uid="{00000000-0005-0000-0000-00008BDA0000}"/>
    <cellStyle name="v_Godrej Platinum_ball park estimate-190811 2 5 4 3" xfId="55931" xr:uid="{00000000-0005-0000-0000-00008CDA0000}"/>
    <cellStyle name="v_Godrej Platinum_ball park estimate-190811 2 5 4 3 2" xfId="55932" xr:uid="{00000000-0005-0000-0000-00008DDA0000}"/>
    <cellStyle name="v_Godrej Platinum_ball park estimate-190811 2 5 4 3 2 2" xfId="55933" xr:uid="{00000000-0005-0000-0000-00008EDA0000}"/>
    <cellStyle name="v_Godrej Platinum_ball park estimate-190811 2 5 4 3 3" xfId="55934" xr:uid="{00000000-0005-0000-0000-00008FDA0000}"/>
    <cellStyle name="v_Godrej Platinum_ball park estimate-190811 2 5 4 3 3 2" xfId="55935" xr:uid="{00000000-0005-0000-0000-000090DA0000}"/>
    <cellStyle name="v_Godrej Platinum_ball park estimate-190811 2 5 4 3 3 3" xfId="55936" xr:uid="{00000000-0005-0000-0000-000091DA0000}"/>
    <cellStyle name="v_Godrej Platinum_ball park estimate-190811 2 5 4 3 3 4" xfId="55937" xr:uid="{00000000-0005-0000-0000-000092DA0000}"/>
    <cellStyle name="v_Godrej Platinum_ball park estimate-190811 2 5 4 3 4" xfId="55938" xr:uid="{00000000-0005-0000-0000-000093DA0000}"/>
    <cellStyle name="v_Godrej Platinum_ball park estimate-190811 2 5 4 3 5" xfId="55939" xr:uid="{00000000-0005-0000-0000-000094DA0000}"/>
    <cellStyle name="v_Godrej Platinum_ball park estimate-190811 2 5 4 3 6" xfId="55940" xr:uid="{00000000-0005-0000-0000-000095DA0000}"/>
    <cellStyle name="v_Godrej Platinum_ball park estimate-190811 2 5 4 4" xfId="55941" xr:uid="{00000000-0005-0000-0000-000096DA0000}"/>
    <cellStyle name="v_Godrej Platinum_ball park estimate-190811 2 5 4 4 2" xfId="55942" xr:uid="{00000000-0005-0000-0000-000097DA0000}"/>
    <cellStyle name="v_Godrej Platinum_ball park estimate-190811 2 5 4 4 3" xfId="55943" xr:uid="{00000000-0005-0000-0000-000098DA0000}"/>
    <cellStyle name="v_Godrej Platinum_ball park estimate-190811 2 5 4 4 4" xfId="55944" xr:uid="{00000000-0005-0000-0000-000099DA0000}"/>
    <cellStyle name="v_Godrej Platinum_ball park estimate-190811 2 5 4 4 5" xfId="55945" xr:uid="{00000000-0005-0000-0000-00009ADA0000}"/>
    <cellStyle name="v_Godrej Platinum_ball park estimate-190811 2 5 4 5" xfId="55946" xr:uid="{00000000-0005-0000-0000-00009BDA0000}"/>
    <cellStyle name="v_Godrej Platinum_ball park estimate-190811 2 5 4 5 2" xfId="55947" xr:uid="{00000000-0005-0000-0000-00009CDA0000}"/>
    <cellStyle name="v_Godrej Platinum_ball park estimate-190811 2 5 4 5 3" xfId="55948" xr:uid="{00000000-0005-0000-0000-00009DDA0000}"/>
    <cellStyle name="v_Godrej Platinum_ball park estimate-190811 2 5 4 5 4" xfId="55949" xr:uid="{00000000-0005-0000-0000-00009EDA0000}"/>
    <cellStyle name="v_Godrej Platinum_ball park estimate-190811 2 5 4 6" xfId="55950" xr:uid="{00000000-0005-0000-0000-00009FDA0000}"/>
    <cellStyle name="v_Godrej Platinum_ball park estimate-190811 2 5 4 6 2" xfId="55951" xr:uid="{00000000-0005-0000-0000-0000A0DA0000}"/>
    <cellStyle name="v_Godrej Platinum_ball park estimate-190811 2 5 4 7" xfId="55952" xr:uid="{00000000-0005-0000-0000-0000A1DA0000}"/>
    <cellStyle name="v_Godrej Platinum_ball park estimate-190811 2 5 4 8" xfId="55953" xr:uid="{00000000-0005-0000-0000-0000A2DA0000}"/>
    <cellStyle name="v_Godrej Platinum_ball park estimate-190811 2 5 4 9" xfId="55954" xr:uid="{00000000-0005-0000-0000-0000A3DA0000}"/>
    <cellStyle name="v_Godrej Platinum_ball park estimate-190811 2 5 5" xfId="55955" xr:uid="{00000000-0005-0000-0000-0000A4DA0000}"/>
    <cellStyle name="v_Godrej Platinum_ball park estimate-190811 2 5 5 2" xfId="55956" xr:uid="{00000000-0005-0000-0000-0000A5DA0000}"/>
    <cellStyle name="v_Godrej Platinum_ball park estimate-190811 2 5 5 2 2" xfId="55957" xr:uid="{00000000-0005-0000-0000-0000A6DA0000}"/>
    <cellStyle name="v_Godrej Platinum_ball park estimate-190811 2 5 5 2 2 2" xfId="55958" xr:uid="{00000000-0005-0000-0000-0000A7DA0000}"/>
    <cellStyle name="v_Godrej Platinum_ball park estimate-190811 2 5 5 2 2 3" xfId="55959" xr:uid="{00000000-0005-0000-0000-0000A8DA0000}"/>
    <cellStyle name="v_Godrej Platinum_ball park estimate-190811 2 5 5 2 2 4" xfId="55960" xr:uid="{00000000-0005-0000-0000-0000A9DA0000}"/>
    <cellStyle name="v_Godrej Platinum_ball park estimate-190811 2 5 5 2 3" xfId="55961" xr:uid="{00000000-0005-0000-0000-0000AADA0000}"/>
    <cellStyle name="v_Godrej Platinum_ball park estimate-190811 2 5 5 2 4" xfId="55962" xr:uid="{00000000-0005-0000-0000-0000ABDA0000}"/>
    <cellStyle name="v_Godrej Platinum_ball park estimate-190811 2 5 5 2 5" xfId="55963" xr:uid="{00000000-0005-0000-0000-0000ACDA0000}"/>
    <cellStyle name="v_Godrej Platinum_ball park estimate-190811 2 5 5 2 6" xfId="55964" xr:uid="{00000000-0005-0000-0000-0000ADDA0000}"/>
    <cellStyle name="v_Godrej Platinum_ball park estimate-190811 2 5 5 3" xfId="55965" xr:uid="{00000000-0005-0000-0000-0000AEDA0000}"/>
    <cellStyle name="v_Godrej Platinum_ball park estimate-190811 2 5 5 3 2" xfId="55966" xr:uid="{00000000-0005-0000-0000-0000AFDA0000}"/>
    <cellStyle name="v_Godrej Platinum_ball park estimate-190811 2 5 5 3 2 2" xfId="55967" xr:uid="{00000000-0005-0000-0000-0000B0DA0000}"/>
    <cellStyle name="v_Godrej Platinum_ball park estimate-190811 2 5 5 3 2 3" xfId="55968" xr:uid="{00000000-0005-0000-0000-0000B1DA0000}"/>
    <cellStyle name="v_Godrej Platinum_ball park estimate-190811 2 5 5 3 2 4" xfId="55969" xr:uid="{00000000-0005-0000-0000-0000B2DA0000}"/>
    <cellStyle name="v_Godrej Platinum_ball park estimate-190811 2 5 5 3 3" xfId="55970" xr:uid="{00000000-0005-0000-0000-0000B3DA0000}"/>
    <cellStyle name="v_Godrej Platinum_ball park estimate-190811 2 5 5 3 4" xfId="55971" xr:uid="{00000000-0005-0000-0000-0000B4DA0000}"/>
    <cellStyle name="v_Godrej Platinum_ball park estimate-190811 2 5 5 3 5" xfId="55972" xr:uid="{00000000-0005-0000-0000-0000B5DA0000}"/>
    <cellStyle name="v_Godrej Platinum_ball park estimate-190811 2 5 5 3 6" xfId="55973" xr:uid="{00000000-0005-0000-0000-0000B6DA0000}"/>
    <cellStyle name="v_Godrej Platinum_ball park estimate-190811 2 5 5 4" xfId="55974" xr:uid="{00000000-0005-0000-0000-0000B7DA0000}"/>
    <cellStyle name="v_Godrej Platinum_ball park estimate-190811 2 5 5 4 2" xfId="55975" xr:uid="{00000000-0005-0000-0000-0000B8DA0000}"/>
    <cellStyle name="v_Godrej Platinum_ball park estimate-190811 2 5 5 4 3" xfId="55976" xr:uid="{00000000-0005-0000-0000-0000B9DA0000}"/>
    <cellStyle name="v_Godrej Platinum_ball park estimate-190811 2 5 5 4 4" xfId="55977" xr:uid="{00000000-0005-0000-0000-0000BADA0000}"/>
    <cellStyle name="v_Godrej Platinum_ball park estimate-190811 2 5 5 4 5" xfId="55978" xr:uid="{00000000-0005-0000-0000-0000BBDA0000}"/>
    <cellStyle name="v_Godrej Platinum_ball park estimate-190811 2 5 5 5" xfId="55979" xr:uid="{00000000-0005-0000-0000-0000BCDA0000}"/>
    <cellStyle name="v_Godrej Platinum_ball park estimate-190811 2 5 5 5 2" xfId="55980" xr:uid="{00000000-0005-0000-0000-0000BDDA0000}"/>
    <cellStyle name="v_Godrej Platinum_ball park estimate-190811 2 5 5 5 3" xfId="55981" xr:uid="{00000000-0005-0000-0000-0000BEDA0000}"/>
    <cellStyle name="v_Godrej Platinum_ball park estimate-190811 2 5 5 5 4" xfId="55982" xr:uid="{00000000-0005-0000-0000-0000BFDA0000}"/>
    <cellStyle name="v_Godrej Platinum_ball park estimate-190811 2 5 5 6" xfId="55983" xr:uid="{00000000-0005-0000-0000-0000C0DA0000}"/>
    <cellStyle name="v_Godrej Platinum_ball park estimate-190811 2 5 5 7" xfId="55984" xr:uid="{00000000-0005-0000-0000-0000C1DA0000}"/>
    <cellStyle name="v_Godrej Platinum_ball park estimate-190811 2 5 5 8" xfId="55985" xr:uid="{00000000-0005-0000-0000-0000C2DA0000}"/>
    <cellStyle name="v_Godrej Platinum_ball park estimate-190811 2 5 5 9" xfId="55986" xr:uid="{00000000-0005-0000-0000-0000C3DA0000}"/>
    <cellStyle name="v_Godrej Platinum_ball park estimate-190811 2 5 6" xfId="55987" xr:uid="{00000000-0005-0000-0000-0000C4DA0000}"/>
    <cellStyle name="v_Godrej Platinum_ball park estimate-190811 2 5 6 2" xfId="55988" xr:uid="{00000000-0005-0000-0000-0000C5DA0000}"/>
    <cellStyle name="v_Godrej Platinum_ball park estimate-190811 2 5 6 2 2" xfId="55989" xr:uid="{00000000-0005-0000-0000-0000C6DA0000}"/>
    <cellStyle name="v_Godrej Platinum_ball park estimate-190811 2 5 6 2 2 2" xfId="55990" xr:uid="{00000000-0005-0000-0000-0000C7DA0000}"/>
    <cellStyle name="v_Godrej Platinum_ball park estimate-190811 2 5 6 2 2 3" xfId="55991" xr:uid="{00000000-0005-0000-0000-0000C8DA0000}"/>
    <cellStyle name="v_Godrej Platinum_ball park estimate-190811 2 5 6 2 2 4" xfId="55992" xr:uid="{00000000-0005-0000-0000-0000C9DA0000}"/>
    <cellStyle name="v_Godrej Platinum_ball park estimate-190811 2 5 6 2 3" xfId="55993" xr:uid="{00000000-0005-0000-0000-0000CADA0000}"/>
    <cellStyle name="v_Godrej Platinum_ball park estimate-190811 2 5 6 2 4" xfId="55994" xr:uid="{00000000-0005-0000-0000-0000CBDA0000}"/>
    <cellStyle name="v_Godrej Platinum_ball park estimate-190811 2 5 6 2 5" xfId="55995" xr:uid="{00000000-0005-0000-0000-0000CCDA0000}"/>
    <cellStyle name="v_Godrej Platinum_ball park estimate-190811 2 5 6 2 6" xfId="55996" xr:uid="{00000000-0005-0000-0000-0000CDDA0000}"/>
    <cellStyle name="v_Godrej Platinum_ball park estimate-190811 2 5 6 3" xfId="55997" xr:uid="{00000000-0005-0000-0000-0000CEDA0000}"/>
    <cellStyle name="v_Godrej Platinum_ball park estimate-190811 2 5 6 3 2" xfId="55998" xr:uid="{00000000-0005-0000-0000-0000CFDA0000}"/>
    <cellStyle name="v_Godrej Platinum_ball park estimate-190811 2 5 6 3 2 2" xfId="55999" xr:uid="{00000000-0005-0000-0000-0000D0DA0000}"/>
    <cellStyle name="v_Godrej Platinum_ball park estimate-190811 2 5 6 3 2 3" xfId="56000" xr:uid="{00000000-0005-0000-0000-0000D1DA0000}"/>
    <cellStyle name="v_Godrej Platinum_ball park estimate-190811 2 5 6 3 2 4" xfId="56001" xr:uid="{00000000-0005-0000-0000-0000D2DA0000}"/>
    <cellStyle name="v_Godrej Platinum_ball park estimate-190811 2 5 6 3 3" xfId="56002" xr:uid="{00000000-0005-0000-0000-0000D3DA0000}"/>
    <cellStyle name="v_Godrej Platinum_ball park estimate-190811 2 5 6 3 4" xfId="56003" xr:uid="{00000000-0005-0000-0000-0000D4DA0000}"/>
    <cellStyle name="v_Godrej Platinum_ball park estimate-190811 2 5 6 3 5" xfId="56004" xr:uid="{00000000-0005-0000-0000-0000D5DA0000}"/>
    <cellStyle name="v_Godrej Platinum_ball park estimate-190811 2 5 6 3 6" xfId="56005" xr:uid="{00000000-0005-0000-0000-0000D6DA0000}"/>
    <cellStyle name="v_Godrej Platinum_ball park estimate-190811 2 5 6 4" xfId="56006" xr:uid="{00000000-0005-0000-0000-0000D7DA0000}"/>
    <cellStyle name="v_Godrej Platinum_ball park estimate-190811 2 5 6 4 2" xfId="56007" xr:uid="{00000000-0005-0000-0000-0000D8DA0000}"/>
    <cellStyle name="v_Godrej Platinum_ball park estimate-190811 2 5 6 4 3" xfId="56008" xr:uid="{00000000-0005-0000-0000-0000D9DA0000}"/>
    <cellStyle name="v_Godrej Platinum_ball park estimate-190811 2 5 6 4 4" xfId="56009" xr:uid="{00000000-0005-0000-0000-0000DADA0000}"/>
    <cellStyle name="v_Godrej Platinum_ball park estimate-190811 2 5 6 5" xfId="56010" xr:uid="{00000000-0005-0000-0000-0000DBDA0000}"/>
    <cellStyle name="v_Godrej Platinum_ball park estimate-190811 2 5 6 6" xfId="56011" xr:uid="{00000000-0005-0000-0000-0000DCDA0000}"/>
    <cellStyle name="v_Godrej Platinum_ball park estimate-190811 2 5 6 7" xfId="56012" xr:uid="{00000000-0005-0000-0000-0000DDDA0000}"/>
    <cellStyle name="v_Godrej Platinum_ball park estimate-190811 2 5 6 8" xfId="56013" xr:uid="{00000000-0005-0000-0000-0000DEDA0000}"/>
    <cellStyle name="v_Godrej Platinum_ball park estimate-190811 2 5 7" xfId="56014" xr:uid="{00000000-0005-0000-0000-0000DFDA0000}"/>
    <cellStyle name="v_Godrej Platinum_ball park estimate-190811 2 5 7 2" xfId="56015" xr:uid="{00000000-0005-0000-0000-0000E0DA0000}"/>
    <cellStyle name="v_Godrej Platinum_ball park estimate-190811 2 5 7 2 2" xfId="56016" xr:uid="{00000000-0005-0000-0000-0000E1DA0000}"/>
    <cellStyle name="v_Godrej Platinum_ball park estimate-190811 2 5 7 2 2 2" xfId="56017" xr:uid="{00000000-0005-0000-0000-0000E2DA0000}"/>
    <cellStyle name="v_Godrej Platinum_ball park estimate-190811 2 5 7 2 2 3" xfId="56018" xr:uid="{00000000-0005-0000-0000-0000E3DA0000}"/>
    <cellStyle name="v_Godrej Platinum_ball park estimate-190811 2 5 7 2 2 4" xfId="56019" xr:uid="{00000000-0005-0000-0000-0000E4DA0000}"/>
    <cellStyle name="v_Godrej Platinum_ball park estimate-190811 2 5 7 2 3" xfId="56020" xr:uid="{00000000-0005-0000-0000-0000E5DA0000}"/>
    <cellStyle name="v_Godrej Platinum_ball park estimate-190811 2 5 7 2 4" xfId="56021" xr:uid="{00000000-0005-0000-0000-0000E6DA0000}"/>
    <cellStyle name="v_Godrej Platinum_ball park estimate-190811 2 5 7 2 5" xfId="56022" xr:uid="{00000000-0005-0000-0000-0000E7DA0000}"/>
    <cellStyle name="v_Godrej Platinum_ball park estimate-190811 2 5 7 2 6" xfId="56023" xr:uid="{00000000-0005-0000-0000-0000E8DA0000}"/>
    <cellStyle name="v_Godrej Platinum_ball park estimate-190811 2 5 7 3" xfId="56024" xr:uid="{00000000-0005-0000-0000-0000E9DA0000}"/>
    <cellStyle name="v_Godrej Platinum_ball park estimate-190811 2 5 7 3 2" xfId="56025" xr:uid="{00000000-0005-0000-0000-0000EADA0000}"/>
    <cellStyle name="v_Godrej Platinum_ball park estimate-190811 2 5 7 3 2 2" xfId="56026" xr:uid="{00000000-0005-0000-0000-0000EBDA0000}"/>
    <cellStyle name="v_Godrej Platinum_ball park estimate-190811 2 5 7 3 2 3" xfId="56027" xr:uid="{00000000-0005-0000-0000-0000ECDA0000}"/>
    <cellStyle name="v_Godrej Platinum_ball park estimate-190811 2 5 7 3 2 4" xfId="56028" xr:uid="{00000000-0005-0000-0000-0000EDDA0000}"/>
    <cellStyle name="v_Godrej Platinum_ball park estimate-190811 2 5 7 3 3" xfId="56029" xr:uid="{00000000-0005-0000-0000-0000EEDA0000}"/>
    <cellStyle name="v_Godrej Platinum_ball park estimate-190811 2 5 7 3 4" xfId="56030" xr:uid="{00000000-0005-0000-0000-0000EFDA0000}"/>
    <cellStyle name="v_Godrej Platinum_ball park estimate-190811 2 5 7 3 5" xfId="56031" xr:uid="{00000000-0005-0000-0000-0000F0DA0000}"/>
    <cellStyle name="v_Godrej Platinum_ball park estimate-190811 2 5 7 3 6" xfId="56032" xr:uid="{00000000-0005-0000-0000-0000F1DA0000}"/>
    <cellStyle name="v_Godrej Platinum_ball park estimate-190811 2 5 7 4" xfId="56033" xr:uid="{00000000-0005-0000-0000-0000F2DA0000}"/>
    <cellStyle name="v_Godrej Platinum_ball park estimate-190811 2 5 7 4 2" xfId="56034" xr:uid="{00000000-0005-0000-0000-0000F3DA0000}"/>
    <cellStyle name="v_Godrej Platinum_ball park estimate-190811 2 5 7 4 3" xfId="56035" xr:uid="{00000000-0005-0000-0000-0000F4DA0000}"/>
    <cellStyle name="v_Godrej Platinum_ball park estimate-190811 2 5 7 4 4" xfId="56036" xr:uid="{00000000-0005-0000-0000-0000F5DA0000}"/>
    <cellStyle name="v_Godrej Platinum_ball park estimate-190811 2 5 7 5" xfId="56037" xr:uid="{00000000-0005-0000-0000-0000F6DA0000}"/>
    <cellStyle name="v_Godrej Platinum_ball park estimate-190811 2 5 7 6" xfId="56038" xr:uid="{00000000-0005-0000-0000-0000F7DA0000}"/>
    <cellStyle name="v_Godrej Platinum_ball park estimate-190811 2 5 7 7" xfId="56039" xr:uid="{00000000-0005-0000-0000-0000F8DA0000}"/>
    <cellStyle name="v_Godrej Platinum_ball park estimate-190811 2 5 7 8" xfId="56040" xr:uid="{00000000-0005-0000-0000-0000F9DA0000}"/>
    <cellStyle name="v_Godrej Platinum_ball park estimate-190811 2 5 8" xfId="56041" xr:uid="{00000000-0005-0000-0000-0000FADA0000}"/>
    <cellStyle name="v_Godrej Platinum_ball park estimate-190811 2 5 8 2" xfId="56042" xr:uid="{00000000-0005-0000-0000-0000FBDA0000}"/>
    <cellStyle name="v_Godrej Platinum_ball park estimate-190811 2 5 8 2 2" xfId="56043" xr:uid="{00000000-0005-0000-0000-0000FCDA0000}"/>
    <cellStyle name="v_Godrej Platinum_ball park estimate-190811 2 5 8 2 3" xfId="56044" xr:uid="{00000000-0005-0000-0000-0000FDDA0000}"/>
    <cellStyle name="v_Godrej Platinum_ball park estimate-190811 2 5 8 2 4" xfId="56045" xr:uid="{00000000-0005-0000-0000-0000FEDA0000}"/>
    <cellStyle name="v_Godrej Platinum_ball park estimate-190811 2 5 8 3" xfId="56046" xr:uid="{00000000-0005-0000-0000-0000FFDA0000}"/>
    <cellStyle name="v_Godrej Platinum_ball park estimate-190811 2 5 8 4" xfId="56047" xr:uid="{00000000-0005-0000-0000-000000DB0000}"/>
    <cellStyle name="v_Godrej Platinum_ball park estimate-190811 2 5 8 5" xfId="56048" xr:uid="{00000000-0005-0000-0000-000001DB0000}"/>
    <cellStyle name="v_Godrej Platinum_ball park estimate-190811 2 5 8 6" xfId="56049" xr:uid="{00000000-0005-0000-0000-000002DB0000}"/>
    <cellStyle name="v_Godrej Platinum_ball park estimate-190811 2 5 9" xfId="56050" xr:uid="{00000000-0005-0000-0000-000003DB0000}"/>
    <cellStyle name="v_Godrej Platinum_ball park estimate-190811 2 5 9 2" xfId="56051" xr:uid="{00000000-0005-0000-0000-000004DB0000}"/>
    <cellStyle name="v_Godrej Platinum_ball park estimate-190811 2 5 9 3" xfId="56052" xr:uid="{00000000-0005-0000-0000-000005DB0000}"/>
    <cellStyle name="v_Godrej Platinum_ball park estimate-190811 2 5 9 4" xfId="56053" xr:uid="{00000000-0005-0000-0000-000006DB0000}"/>
    <cellStyle name="v_Godrej Platinum_ball park estimate-190811 2 6" xfId="56054" xr:uid="{00000000-0005-0000-0000-000007DB0000}"/>
    <cellStyle name="v_Godrej Platinum_ball park estimate-190811 2 6 2" xfId="56055" xr:uid="{00000000-0005-0000-0000-000008DB0000}"/>
    <cellStyle name="v_Godrej Platinum_ball park estimate-190811 2 6 2 2" xfId="56056" xr:uid="{00000000-0005-0000-0000-000009DB0000}"/>
    <cellStyle name="v_Godrej Platinum_ball park estimate-190811 2 6 2 2 2" xfId="56057" xr:uid="{00000000-0005-0000-0000-00000ADB0000}"/>
    <cellStyle name="v_Godrej Platinum_ball park estimate-190811 2 6 2 2 3" xfId="56058" xr:uid="{00000000-0005-0000-0000-00000BDB0000}"/>
    <cellStyle name="v_Godrej Platinum_ball park estimate-190811 2 6 2 2 4" xfId="56059" xr:uid="{00000000-0005-0000-0000-00000CDB0000}"/>
    <cellStyle name="v_Godrej Platinum_ball park estimate-190811 2 6 2 2 5" xfId="56060" xr:uid="{00000000-0005-0000-0000-00000DDB0000}"/>
    <cellStyle name="v_Godrej Platinum_ball park estimate-190811 2 6 2 3" xfId="56061" xr:uid="{00000000-0005-0000-0000-00000EDB0000}"/>
    <cellStyle name="v_Godrej Platinum_ball park estimate-190811 2 6 2 4" xfId="56062" xr:uid="{00000000-0005-0000-0000-00000FDB0000}"/>
    <cellStyle name="v_Godrej Platinum_ball park estimate-190811 2 6 2 5" xfId="56063" xr:uid="{00000000-0005-0000-0000-000010DB0000}"/>
    <cellStyle name="v_Godrej Platinum_ball park estimate-190811 2 6 2 6" xfId="56064" xr:uid="{00000000-0005-0000-0000-000011DB0000}"/>
    <cellStyle name="v_Godrej Platinum_ball park estimate-190811 2 6 2 7" xfId="56065" xr:uid="{00000000-0005-0000-0000-000012DB0000}"/>
    <cellStyle name="v_Godrej Platinum_ball park estimate-190811 2 6 3" xfId="56066" xr:uid="{00000000-0005-0000-0000-000013DB0000}"/>
    <cellStyle name="v_Godrej Platinum_ball park estimate-190811 2 6 3 2" xfId="56067" xr:uid="{00000000-0005-0000-0000-000014DB0000}"/>
    <cellStyle name="v_Godrej Platinum_ball park estimate-190811 2 6 3 2 2" xfId="56068" xr:uid="{00000000-0005-0000-0000-000015DB0000}"/>
    <cellStyle name="v_Godrej Platinum_ball park estimate-190811 2 6 3 3" xfId="56069" xr:uid="{00000000-0005-0000-0000-000016DB0000}"/>
    <cellStyle name="v_Godrej Platinum_ball park estimate-190811 2 6 3 4" xfId="56070" xr:uid="{00000000-0005-0000-0000-000017DB0000}"/>
    <cellStyle name="v_Godrej Platinum_ball park estimate-190811 2 6 3 5" xfId="56071" xr:uid="{00000000-0005-0000-0000-000018DB0000}"/>
    <cellStyle name="v_Godrej Platinum_ball park estimate-190811 2 6 3 6" xfId="56072" xr:uid="{00000000-0005-0000-0000-000019DB0000}"/>
    <cellStyle name="v_Godrej Platinum_ball park estimate-190811 2 6 4" xfId="56073" xr:uid="{00000000-0005-0000-0000-00001ADB0000}"/>
    <cellStyle name="v_Godrej Platinum_ball park estimate-190811 2 6 4 2" xfId="56074" xr:uid="{00000000-0005-0000-0000-00001BDB0000}"/>
    <cellStyle name="v_Godrej Platinum_ball park estimate-190811 2 6 5" xfId="56075" xr:uid="{00000000-0005-0000-0000-00001CDB0000}"/>
    <cellStyle name="v_Godrej Platinum_ball park estimate-190811 2 6 5 2" xfId="56076" xr:uid="{00000000-0005-0000-0000-00001DDB0000}"/>
    <cellStyle name="v_Godrej Platinum_ball park estimate-190811 2 6 6" xfId="56077" xr:uid="{00000000-0005-0000-0000-00001EDB0000}"/>
    <cellStyle name="v_Godrej Platinum_ball park estimate-190811 2 6 6 2" xfId="56078" xr:uid="{00000000-0005-0000-0000-00001FDB0000}"/>
    <cellStyle name="v_Godrej Platinum_ball park estimate-190811 2 6 7" xfId="56079" xr:uid="{00000000-0005-0000-0000-000020DB0000}"/>
    <cellStyle name="v_Godrej Platinum_ball park estimate-190811 2 6 8" xfId="56080" xr:uid="{00000000-0005-0000-0000-000021DB0000}"/>
    <cellStyle name="v_Godrej Platinum_ball park estimate-190811 2 6 9" xfId="56081" xr:uid="{00000000-0005-0000-0000-000022DB0000}"/>
    <cellStyle name="v_Godrej Platinum_ball park estimate-190811 2 7" xfId="56082" xr:uid="{00000000-0005-0000-0000-000023DB0000}"/>
    <cellStyle name="v_Godrej Platinum_ball park estimate-190811 2 7 2" xfId="56083" xr:uid="{00000000-0005-0000-0000-000024DB0000}"/>
    <cellStyle name="v_Godrej Platinum_ball park estimate-190811 2 7 2 2" xfId="56084" xr:uid="{00000000-0005-0000-0000-000025DB0000}"/>
    <cellStyle name="v_Godrej Platinum_ball park estimate-190811 2 7 2 2 2" xfId="56085" xr:uid="{00000000-0005-0000-0000-000026DB0000}"/>
    <cellStyle name="v_Godrej Platinum_ball park estimate-190811 2 7 2 2 3" xfId="56086" xr:uid="{00000000-0005-0000-0000-000027DB0000}"/>
    <cellStyle name="v_Godrej Platinum_ball park estimate-190811 2 7 2 2 4" xfId="56087" xr:uid="{00000000-0005-0000-0000-000028DB0000}"/>
    <cellStyle name="v_Godrej Platinum_ball park estimate-190811 2 7 2 2 5" xfId="56088" xr:uid="{00000000-0005-0000-0000-000029DB0000}"/>
    <cellStyle name="v_Godrej Platinum_ball park estimate-190811 2 7 2 3" xfId="56089" xr:uid="{00000000-0005-0000-0000-00002ADB0000}"/>
    <cellStyle name="v_Godrej Platinum_ball park estimate-190811 2 7 2 3 2" xfId="56090" xr:uid="{00000000-0005-0000-0000-00002BDB0000}"/>
    <cellStyle name="v_Godrej Platinum_ball park estimate-190811 2 7 2 3 3" xfId="56091" xr:uid="{00000000-0005-0000-0000-00002CDB0000}"/>
    <cellStyle name="v_Godrej Platinum_ball park estimate-190811 2 7 2 3 4" xfId="56092" xr:uid="{00000000-0005-0000-0000-00002DDB0000}"/>
    <cellStyle name="v_Godrej Platinum_ball park estimate-190811 2 7 2 3 5" xfId="56093" xr:uid="{00000000-0005-0000-0000-00002EDB0000}"/>
    <cellStyle name="v_Godrej Platinum_ball park estimate-190811 2 7 2 4" xfId="56094" xr:uid="{00000000-0005-0000-0000-00002FDB0000}"/>
    <cellStyle name="v_Godrej Platinum_ball park estimate-190811 2 7 2 5" xfId="56095" xr:uid="{00000000-0005-0000-0000-000030DB0000}"/>
    <cellStyle name="v_Godrej Platinum_ball park estimate-190811 2 7 2 6" xfId="56096" xr:uid="{00000000-0005-0000-0000-000031DB0000}"/>
    <cellStyle name="v_Godrej Platinum_ball park estimate-190811 2 7 2 7" xfId="56097" xr:uid="{00000000-0005-0000-0000-000032DB0000}"/>
    <cellStyle name="v_Godrej Platinum_ball park estimate-190811 2 7 3" xfId="56098" xr:uid="{00000000-0005-0000-0000-000033DB0000}"/>
    <cellStyle name="v_Godrej Platinum_ball park estimate-190811 2 7 3 2" xfId="56099" xr:uid="{00000000-0005-0000-0000-000034DB0000}"/>
    <cellStyle name="v_Godrej Platinum_ball park estimate-190811 2 7 4" xfId="56100" xr:uid="{00000000-0005-0000-0000-000035DB0000}"/>
    <cellStyle name="v_Godrej Platinum_ball park estimate-190811 2 7 4 2" xfId="56101" xr:uid="{00000000-0005-0000-0000-000036DB0000}"/>
    <cellStyle name="v_Godrej Platinum_ball park estimate-190811 2 7 5" xfId="56102" xr:uid="{00000000-0005-0000-0000-000037DB0000}"/>
    <cellStyle name="v_Godrej Platinum_ball park estimate-190811 2 7 6" xfId="56103" xr:uid="{00000000-0005-0000-0000-000038DB0000}"/>
    <cellStyle name="v_Godrej Platinum_ball park estimate-190811 2 7 7" xfId="56104" xr:uid="{00000000-0005-0000-0000-000039DB0000}"/>
    <cellStyle name="v_Godrej Platinum_ball park estimate-190811 2 8" xfId="56105" xr:uid="{00000000-0005-0000-0000-00003ADB0000}"/>
    <cellStyle name="v_Godrej Platinum_ball park estimate-190811 2 8 2" xfId="56106" xr:uid="{00000000-0005-0000-0000-00003BDB0000}"/>
    <cellStyle name="v_Godrej Platinum_ball park estimate-190811 2 8 2 2" xfId="56107" xr:uid="{00000000-0005-0000-0000-00003CDB0000}"/>
    <cellStyle name="v_Godrej Platinum_ball park estimate-190811 2 8 2 3" xfId="56108" xr:uid="{00000000-0005-0000-0000-00003DDB0000}"/>
    <cellStyle name="v_Godrej Platinum_ball park estimate-190811 2 8 2 4" xfId="56109" xr:uid="{00000000-0005-0000-0000-00003EDB0000}"/>
    <cellStyle name="v_Godrej Platinum_ball park estimate-190811 2 8 2 5" xfId="56110" xr:uid="{00000000-0005-0000-0000-00003FDB0000}"/>
    <cellStyle name="v_Godrej Platinum_ball park estimate-190811 2 8 3" xfId="56111" xr:uid="{00000000-0005-0000-0000-000040DB0000}"/>
    <cellStyle name="v_Godrej Platinum_ball park estimate-190811 2 8 3 2" xfId="56112" xr:uid="{00000000-0005-0000-0000-000041DB0000}"/>
    <cellStyle name="v_Godrej Platinum_ball park estimate-190811 2 8 3 3" xfId="56113" xr:uid="{00000000-0005-0000-0000-000042DB0000}"/>
    <cellStyle name="v_Godrej Platinum_ball park estimate-190811 2 8 3 4" xfId="56114" xr:uid="{00000000-0005-0000-0000-000043DB0000}"/>
    <cellStyle name="v_Godrej Platinum_ball park estimate-190811 2 8 3 5" xfId="56115" xr:uid="{00000000-0005-0000-0000-000044DB0000}"/>
    <cellStyle name="v_Godrej Platinum_ball park estimate-190811 2 8 4" xfId="56116" xr:uid="{00000000-0005-0000-0000-000045DB0000}"/>
    <cellStyle name="v_Godrej Platinum_ball park estimate-190811 2 8 5" xfId="56117" xr:uid="{00000000-0005-0000-0000-000046DB0000}"/>
    <cellStyle name="v_Godrej Platinum_ball park estimate-190811 2 8 6" xfId="56118" xr:uid="{00000000-0005-0000-0000-000047DB0000}"/>
    <cellStyle name="v_Godrej Platinum_ball park estimate-190811 2 8 7" xfId="56119" xr:uid="{00000000-0005-0000-0000-000048DB0000}"/>
    <cellStyle name="v_Godrej Platinum_ball park estimate-190811 2 9" xfId="56120" xr:uid="{00000000-0005-0000-0000-000049DB0000}"/>
    <cellStyle name="v_Godrej Platinum_ball park estimate-190811 2 9 2" xfId="56121" xr:uid="{00000000-0005-0000-0000-00004ADB0000}"/>
    <cellStyle name="v_Godrej Platinum_ball park estimate-190811 2 9 3" xfId="56122" xr:uid="{00000000-0005-0000-0000-00004BDB0000}"/>
    <cellStyle name="v_Godrej Platinum_ball park estimate-190811 2 9 4" xfId="56123" xr:uid="{00000000-0005-0000-0000-00004CDB0000}"/>
    <cellStyle name="v_Godrej Platinum_ball park estimate-190811 2 9 5" xfId="56124" xr:uid="{00000000-0005-0000-0000-00004DDB0000}"/>
    <cellStyle name="v_Godrej Platinum_ball park estimate-190811 3" xfId="56125" xr:uid="{00000000-0005-0000-0000-00004EDB0000}"/>
    <cellStyle name="v_Godrej Platinum_ball park estimate-190811 3 10" xfId="56126" xr:uid="{00000000-0005-0000-0000-00004FDB0000}"/>
    <cellStyle name="v_Godrej Platinum_ball park estimate-190811 3 11" xfId="56127" xr:uid="{00000000-0005-0000-0000-000050DB0000}"/>
    <cellStyle name="v_Godrej Platinum_ball park estimate-190811 3 12" xfId="56128" xr:uid="{00000000-0005-0000-0000-000051DB0000}"/>
    <cellStyle name="v_Godrej Platinum_ball park estimate-190811 3 13" xfId="56129" xr:uid="{00000000-0005-0000-0000-000052DB0000}"/>
    <cellStyle name="v_Godrej Platinum_ball park estimate-190811 3 2" xfId="56130" xr:uid="{00000000-0005-0000-0000-000053DB0000}"/>
    <cellStyle name="v_Godrej Platinum_ball park estimate-190811 3 2 2" xfId="56131" xr:uid="{00000000-0005-0000-0000-000054DB0000}"/>
    <cellStyle name="v_Godrej Platinum_ball park estimate-190811 3 2 2 2" xfId="56132" xr:uid="{00000000-0005-0000-0000-000055DB0000}"/>
    <cellStyle name="v_Godrej Platinum_ball park estimate-190811 3 2 2 2 2" xfId="56133" xr:uid="{00000000-0005-0000-0000-000056DB0000}"/>
    <cellStyle name="v_Godrej Platinum_ball park estimate-190811 3 2 2 2 2 2" xfId="56134" xr:uid="{00000000-0005-0000-0000-000057DB0000}"/>
    <cellStyle name="v_Godrej Platinum_ball park estimate-190811 3 2 2 2 2 3" xfId="56135" xr:uid="{00000000-0005-0000-0000-000058DB0000}"/>
    <cellStyle name="v_Godrej Platinum_ball park estimate-190811 3 2 2 2 2 4" xfId="56136" xr:uid="{00000000-0005-0000-0000-000059DB0000}"/>
    <cellStyle name="v_Godrej Platinum_ball park estimate-190811 3 2 2 2 3" xfId="56137" xr:uid="{00000000-0005-0000-0000-00005ADB0000}"/>
    <cellStyle name="v_Godrej Platinum_ball park estimate-190811 3 2 2 2 4" xfId="56138" xr:uid="{00000000-0005-0000-0000-00005BDB0000}"/>
    <cellStyle name="v_Godrej Platinum_ball park estimate-190811 3 2 2 2 5" xfId="56139" xr:uid="{00000000-0005-0000-0000-00005CDB0000}"/>
    <cellStyle name="v_Godrej Platinum_ball park estimate-190811 3 2 2 3" xfId="56140" xr:uid="{00000000-0005-0000-0000-00005DDB0000}"/>
    <cellStyle name="v_Godrej Platinum_ball park estimate-190811 3 2 2 3 2" xfId="56141" xr:uid="{00000000-0005-0000-0000-00005EDB0000}"/>
    <cellStyle name="v_Godrej Platinum_ball park estimate-190811 3 2 2 3 3" xfId="56142" xr:uid="{00000000-0005-0000-0000-00005FDB0000}"/>
    <cellStyle name="v_Godrej Platinum_ball park estimate-190811 3 2 2 3 4" xfId="56143" xr:uid="{00000000-0005-0000-0000-000060DB0000}"/>
    <cellStyle name="v_Godrej Platinum_ball park estimate-190811 3 2 2 3 5" xfId="56144" xr:uid="{00000000-0005-0000-0000-000061DB0000}"/>
    <cellStyle name="v_Godrej Platinum_ball park estimate-190811 3 2 2 4" xfId="56145" xr:uid="{00000000-0005-0000-0000-000062DB0000}"/>
    <cellStyle name="v_Godrej Platinum_ball park estimate-190811 3 2 2 4 2" xfId="56146" xr:uid="{00000000-0005-0000-0000-000063DB0000}"/>
    <cellStyle name="v_Godrej Platinum_ball park estimate-190811 3 2 2 5" xfId="56147" xr:uid="{00000000-0005-0000-0000-000064DB0000}"/>
    <cellStyle name="v_Godrej Platinum_ball park estimate-190811 3 2 2 6" xfId="56148" xr:uid="{00000000-0005-0000-0000-000065DB0000}"/>
    <cellStyle name="v_Godrej Platinum_ball park estimate-190811 3 2 2 7" xfId="56149" xr:uid="{00000000-0005-0000-0000-000066DB0000}"/>
    <cellStyle name="v_Godrej Platinum_ball park estimate-190811 3 2 2 8" xfId="56150" xr:uid="{00000000-0005-0000-0000-000067DB0000}"/>
    <cellStyle name="v_Godrej Platinum_ball park estimate-190811 3 2 3" xfId="56151" xr:uid="{00000000-0005-0000-0000-000068DB0000}"/>
    <cellStyle name="v_Godrej Platinum_ball park estimate-190811 3 2 3 2" xfId="56152" xr:uid="{00000000-0005-0000-0000-000069DB0000}"/>
    <cellStyle name="v_Godrej Platinum_ball park estimate-190811 3 2 3 2 2" xfId="56153" xr:uid="{00000000-0005-0000-0000-00006ADB0000}"/>
    <cellStyle name="v_Godrej Platinum_ball park estimate-190811 3 2 3 2 2 2" xfId="56154" xr:uid="{00000000-0005-0000-0000-00006BDB0000}"/>
    <cellStyle name="v_Godrej Platinum_ball park estimate-190811 3 2 3 2 3" xfId="56155" xr:uid="{00000000-0005-0000-0000-00006CDB0000}"/>
    <cellStyle name="v_Godrej Platinum_ball park estimate-190811 3 2 3 2 3 2" xfId="56156" xr:uid="{00000000-0005-0000-0000-00006DDB0000}"/>
    <cellStyle name="v_Godrej Platinum_ball park estimate-190811 3 2 3 2 3 3" xfId="56157" xr:uid="{00000000-0005-0000-0000-00006EDB0000}"/>
    <cellStyle name="v_Godrej Platinum_ball park estimate-190811 3 2 3 2 3 4" xfId="56158" xr:uid="{00000000-0005-0000-0000-00006FDB0000}"/>
    <cellStyle name="v_Godrej Platinum_ball park estimate-190811 3 2 3 2 4" xfId="56159" xr:uid="{00000000-0005-0000-0000-000070DB0000}"/>
    <cellStyle name="v_Godrej Platinum_ball park estimate-190811 3 2 3 2 5" xfId="56160" xr:uid="{00000000-0005-0000-0000-000071DB0000}"/>
    <cellStyle name="v_Godrej Platinum_ball park estimate-190811 3 2 3 3" xfId="56161" xr:uid="{00000000-0005-0000-0000-000072DB0000}"/>
    <cellStyle name="v_Godrej Platinum_ball park estimate-190811 3 2 3 3 2" xfId="56162" xr:uid="{00000000-0005-0000-0000-000073DB0000}"/>
    <cellStyle name="v_Godrej Platinum_ball park estimate-190811 3 2 3 3 3" xfId="56163" xr:uid="{00000000-0005-0000-0000-000074DB0000}"/>
    <cellStyle name="v_Godrej Platinum_ball park estimate-190811 3 2 3 3 4" xfId="56164" xr:uid="{00000000-0005-0000-0000-000075DB0000}"/>
    <cellStyle name="v_Godrej Platinum_ball park estimate-190811 3 2 3 3 5" xfId="56165" xr:uid="{00000000-0005-0000-0000-000076DB0000}"/>
    <cellStyle name="v_Godrej Platinum_ball park estimate-190811 3 2 3 4" xfId="56166" xr:uid="{00000000-0005-0000-0000-000077DB0000}"/>
    <cellStyle name="v_Godrej Platinum_ball park estimate-190811 3 2 3 4 2" xfId="56167" xr:uid="{00000000-0005-0000-0000-000078DB0000}"/>
    <cellStyle name="v_Godrej Platinum_ball park estimate-190811 3 2 3 5" xfId="56168" xr:uid="{00000000-0005-0000-0000-000079DB0000}"/>
    <cellStyle name="v_Godrej Platinum_ball park estimate-190811 3 2 3 5 2" xfId="56169" xr:uid="{00000000-0005-0000-0000-00007ADB0000}"/>
    <cellStyle name="v_Godrej Platinum_ball park estimate-190811 3 2 3 6" xfId="56170" xr:uid="{00000000-0005-0000-0000-00007BDB0000}"/>
    <cellStyle name="v_Godrej Platinum_ball park estimate-190811 3 2 3 6 2" xfId="56171" xr:uid="{00000000-0005-0000-0000-00007CDB0000}"/>
    <cellStyle name="v_Godrej Platinum_ball park estimate-190811 3 2 3 6 3" xfId="56172" xr:uid="{00000000-0005-0000-0000-00007DDB0000}"/>
    <cellStyle name="v_Godrej Platinum_ball park estimate-190811 3 2 3 6 4" xfId="56173" xr:uid="{00000000-0005-0000-0000-00007EDB0000}"/>
    <cellStyle name="v_Godrej Platinum_ball park estimate-190811 3 2 3 7" xfId="56174" xr:uid="{00000000-0005-0000-0000-00007FDB0000}"/>
    <cellStyle name="v_Godrej Platinum_ball park estimate-190811 3 2 3 8" xfId="56175" xr:uid="{00000000-0005-0000-0000-000080DB0000}"/>
    <cellStyle name="v_Godrej Platinum_ball park estimate-190811 3 2 4" xfId="56176" xr:uid="{00000000-0005-0000-0000-000081DB0000}"/>
    <cellStyle name="v_Godrej Platinum_ball park estimate-190811 3 2 4 2" xfId="56177" xr:uid="{00000000-0005-0000-0000-000082DB0000}"/>
    <cellStyle name="v_Godrej Platinum_ball park estimate-190811 3 2 4 3" xfId="56178" xr:uid="{00000000-0005-0000-0000-000083DB0000}"/>
    <cellStyle name="v_Godrej Platinum_ball park estimate-190811 3 2 4 4" xfId="56179" xr:uid="{00000000-0005-0000-0000-000084DB0000}"/>
    <cellStyle name="v_Godrej Platinum_ball park estimate-190811 3 2 5" xfId="56180" xr:uid="{00000000-0005-0000-0000-000085DB0000}"/>
    <cellStyle name="v_Godrej Platinum_ball park estimate-190811 3 2 6" xfId="56181" xr:uid="{00000000-0005-0000-0000-000086DB0000}"/>
    <cellStyle name="v_Godrej Platinum_ball park estimate-190811 3 3" xfId="56182" xr:uid="{00000000-0005-0000-0000-000087DB0000}"/>
    <cellStyle name="v_Godrej Platinum_ball park estimate-190811 3 3 10" xfId="56183" xr:uid="{00000000-0005-0000-0000-000088DB0000}"/>
    <cellStyle name="v_Godrej Platinum_ball park estimate-190811 3 3 2" xfId="56184" xr:uid="{00000000-0005-0000-0000-000089DB0000}"/>
    <cellStyle name="v_Godrej Platinum_ball park estimate-190811 3 3 2 2" xfId="56185" xr:uid="{00000000-0005-0000-0000-00008ADB0000}"/>
    <cellStyle name="v_Godrej Platinum_ball park estimate-190811 3 3 2 2 2" xfId="56186" xr:uid="{00000000-0005-0000-0000-00008BDB0000}"/>
    <cellStyle name="v_Godrej Platinum_ball park estimate-190811 3 3 2 2 2 2" xfId="56187" xr:uid="{00000000-0005-0000-0000-00008CDB0000}"/>
    <cellStyle name="v_Godrej Platinum_ball park estimate-190811 3 3 2 2 3" xfId="56188" xr:uid="{00000000-0005-0000-0000-00008DDB0000}"/>
    <cellStyle name="v_Godrej Platinum_ball park estimate-190811 3 3 2 2 3 2" xfId="56189" xr:uid="{00000000-0005-0000-0000-00008EDB0000}"/>
    <cellStyle name="v_Godrej Platinum_ball park estimate-190811 3 3 2 2 3 3" xfId="56190" xr:uid="{00000000-0005-0000-0000-00008FDB0000}"/>
    <cellStyle name="v_Godrej Platinum_ball park estimate-190811 3 3 2 2 3 4" xfId="56191" xr:uid="{00000000-0005-0000-0000-000090DB0000}"/>
    <cellStyle name="v_Godrej Platinum_ball park estimate-190811 3 3 2 2 4" xfId="56192" xr:uid="{00000000-0005-0000-0000-000091DB0000}"/>
    <cellStyle name="v_Godrej Platinum_ball park estimate-190811 3 3 2 3" xfId="56193" xr:uid="{00000000-0005-0000-0000-000092DB0000}"/>
    <cellStyle name="v_Godrej Platinum_ball park estimate-190811 3 3 2 3 2" xfId="56194" xr:uid="{00000000-0005-0000-0000-000093DB0000}"/>
    <cellStyle name="v_Godrej Platinum_ball park estimate-190811 3 3 2 4" xfId="56195" xr:uid="{00000000-0005-0000-0000-000094DB0000}"/>
    <cellStyle name="v_Godrej Platinum_ball park estimate-190811 3 3 2 4 2" xfId="56196" xr:uid="{00000000-0005-0000-0000-000095DB0000}"/>
    <cellStyle name="v_Godrej Platinum_ball park estimate-190811 3 3 2 5" xfId="56197" xr:uid="{00000000-0005-0000-0000-000096DB0000}"/>
    <cellStyle name="v_Godrej Platinum_ball park estimate-190811 3 3 2 5 2" xfId="56198" xr:uid="{00000000-0005-0000-0000-000097DB0000}"/>
    <cellStyle name="v_Godrej Platinum_ball park estimate-190811 3 3 2 5 3" xfId="56199" xr:uid="{00000000-0005-0000-0000-000098DB0000}"/>
    <cellStyle name="v_Godrej Platinum_ball park estimate-190811 3 3 2 5 4" xfId="56200" xr:uid="{00000000-0005-0000-0000-000099DB0000}"/>
    <cellStyle name="v_Godrej Platinum_ball park estimate-190811 3 3 2 6" xfId="56201" xr:uid="{00000000-0005-0000-0000-00009ADB0000}"/>
    <cellStyle name="v_Godrej Platinum_ball park estimate-190811 3 3 2 6 2" xfId="56202" xr:uid="{00000000-0005-0000-0000-00009BDB0000}"/>
    <cellStyle name="v_Godrej Platinum_ball park estimate-190811 3 3 3" xfId="56203" xr:uid="{00000000-0005-0000-0000-00009CDB0000}"/>
    <cellStyle name="v_Godrej Platinum_ball park estimate-190811 3 3 3 2" xfId="56204" xr:uid="{00000000-0005-0000-0000-00009DDB0000}"/>
    <cellStyle name="v_Godrej Platinum_ball park estimate-190811 3 3 3 2 2" xfId="56205" xr:uid="{00000000-0005-0000-0000-00009EDB0000}"/>
    <cellStyle name="v_Godrej Platinum_ball park estimate-190811 3 3 3 2 3" xfId="56206" xr:uid="{00000000-0005-0000-0000-00009FDB0000}"/>
    <cellStyle name="v_Godrej Platinum_ball park estimate-190811 3 3 3 2 4" xfId="56207" xr:uid="{00000000-0005-0000-0000-0000A0DB0000}"/>
    <cellStyle name="v_Godrej Platinum_ball park estimate-190811 3 3 3 2 5" xfId="56208" xr:uid="{00000000-0005-0000-0000-0000A1DB0000}"/>
    <cellStyle name="v_Godrej Platinum_ball park estimate-190811 3 3 3 3" xfId="56209" xr:uid="{00000000-0005-0000-0000-0000A2DB0000}"/>
    <cellStyle name="v_Godrej Platinum_ball park estimate-190811 3 3 3 4" xfId="56210" xr:uid="{00000000-0005-0000-0000-0000A3DB0000}"/>
    <cellStyle name="v_Godrej Platinum_ball park estimate-190811 3 3 3 5" xfId="56211" xr:uid="{00000000-0005-0000-0000-0000A4DB0000}"/>
    <cellStyle name="v_Godrej Platinum_ball park estimate-190811 3 3 3 6" xfId="56212" xr:uid="{00000000-0005-0000-0000-0000A5DB0000}"/>
    <cellStyle name="v_Godrej Platinum_ball park estimate-190811 3 3 3 7" xfId="56213" xr:uid="{00000000-0005-0000-0000-0000A6DB0000}"/>
    <cellStyle name="v_Godrej Platinum_ball park estimate-190811 3 3 4" xfId="56214" xr:uid="{00000000-0005-0000-0000-0000A7DB0000}"/>
    <cellStyle name="v_Godrej Platinum_ball park estimate-190811 3 3 4 2" xfId="56215" xr:uid="{00000000-0005-0000-0000-0000A8DB0000}"/>
    <cellStyle name="v_Godrej Platinum_ball park estimate-190811 3 3 4 3" xfId="56216" xr:uid="{00000000-0005-0000-0000-0000A9DB0000}"/>
    <cellStyle name="v_Godrej Platinum_ball park estimate-190811 3 3 4 4" xfId="56217" xr:uid="{00000000-0005-0000-0000-0000AADB0000}"/>
    <cellStyle name="v_Godrej Platinum_ball park estimate-190811 3 3 5" xfId="56218" xr:uid="{00000000-0005-0000-0000-0000ABDB0000}"/>
    <cellStyle name="v_Godrej Platinum_ball park estimate-190811 3 3 6" xfId="56219" xr:uid="{00000000-0005-0000-0000-0000ACDB0000}"/>
    <cellStyle name="v_Godrej Platinum_ball park estimate-190811 3 3 7" xfId="56220" xr:uid="{00000000-0005-0000-0000-0000ADDB0000}"/>
    <cellStyle name="v_Godrej Platinum_ball park estimate-190811 3 3 8" xfId="56221" xr:uid="{00000000-0005-0000-0000-0000AEDB0000}"/>
    <cellStyle name="v_Godrej Platinum_ball park estimate-190811 3 3 9" xfId="56222" xr:uid="{00000000-0005-0000-0000-0000AFDB0000}"/>
    <cellStyle name="v_Godrej Platinum_ball park estimate-190811 3 4" xfId="56223" xr:uid="{00000000-0005-0000-0000-0000B0DB0000}"/>
    <cellStyle name="v_Godrej Platinum_ball park estimate-190811 3 4 2" xfId="56224" xr:uid="{00000000-0005-0000-0000-0000B1DB0000}"/>
    <cellStyle name="v_Godrej Platinum_ball park estimate-190811 3 4 2 2" xfId="56225" xr:uid="{00000000-0005-0000-0000-0000B2DB0000}"/>
    <cellStyle name="v_Godrej Platinum_ball park estimate-190811 3 4 2 2 2" xfId="56226" xr:uid="{00000000-0005-0000-0000-0000B3DB0000}"/>
    <cellStyle name="v_Godrej Platinum_ball park estimate-190811 3 4 2 2 2 2" xfId="56227" xr:uid="{00000000-0005-0000-0000-0000B4DB0000}"/>
    <cellStyle name="v_Godrej Platinum_ball park estimate-190811 3 4 2 2 3" xfId="56228" xr:uid="{00000000-0005-0000-0000-0000B5DB0000}"/>
    <cellStyle name="v_Godrej Platinum_ball park estimate-190811 3 4 2 2 3 2" xfId="56229" xr:uid="{00000000-0005-0000-0000-0000B6DB0000}"/>
    <cellStyle name="v_Godrej Platinum_ball park estimate-190811 3 4 2 2 3 3" xfId="56230" xr:uid="{00000000-0005-0000-0000-0000B7DB0000}"/>
    <cellStyle name="v_Godrej Platinum_ball park estimate-190811 3 4 2 2 3 4" xfId="56231" xr:uid="{00000000-0005-0000-0000-0000B8DB0000}"/>
    <cellStyle name="v_Godrej Platinum_ball park estimate-190811 3 4 2 2 4" xfId="56232" xr:uid="{00000000-0005-0000-0000-0000B9DB0000}"/>
    <cellStyle name="v_Godrej Platinum_ball park estimate-190811 3 4 2 3" xfId="56233" xr:uid="{00000000-0005-0000-0000-0000BADB0000}"/>
    <cellStyle name="v_Godrej Platinum_ball park estimate-190811 3 4 2 3 2" xfId="56234" xr:uid="{00000000-0005-0000-0000-0000BBDB0000}"/>
    <cellStyle name="v_Godrej Platinum_ball park estimate-190811 3 4 2 4" xfId="56235" xr:uid="{00000000-0005-0000-0000-0000BCDB0000}"/>
    <cellStyle name="v_Godrej Platinum_ball park estimate-190811 3 4 2 4 2" xfId="56236" xr:uid="{00000000-0005-0000-0000-0000BDDB0000}"/>
    <cellStyle name="v_Godrej Platinum_ball park estimate-190811 3 4 2 5" xfId="56237" xr:uid="{00000000-0005-0000-0000-0000BEDB0000}"/>
    <cellStyle name="v_Godrej Platinum_ball park estimate-190811 3 4 2 5 2" xfId="56238" xr:uid="{00000000-0005-0000-0000-0000BFDB0000}"/>
    <cellStyle name="v_Godrej Platinum_ball park estimate-190811 3 4 2 6" xfId="56239" xr:uid="{00000000-0005-0000-0000-0000C0DB0000}"/>
    <cellStyle name="v_Godrej Platinum_ball park estimate-190811 3 4 2 6 2" xfId="56240" xr:uid="{00000000-0005-0000-0000-0000C1DB0000}"/>
    <cellStyle name="v_Godrej Platinum_ball park estimate-190811 3 4 2 6 3" xfId="56241" xr:uid="{00000000-0005-0000-0000-0000C2DB0000}"/>
    <cellStyle name="v_Godrej Platinum_ball park estimate-190811 3 4 2 6 4" xfId="56242" xr:uid="{00000000-0005-0000-0000-0000C3DB0000}"/>
    <cellStyle name="v_Godrej Platinum_ball park estimate-190811 3 4 3" xfId="56243" xr:uid="{00000000-0005-0000-0000-0000C4DB0000}"/>
    <cellStyle name="v_Godrej Platinum_ball park estimate-190811 3 4 3 2" xfId="56244" xr:uid="{00000000-0005-0000-0000-0000C5DB0000}"/>
    <cellStyle name="v_Godrej Platinum_ball park estimate-190811 3 4 3 2 2" xfId="56245" xr:uid="{00000000-0005-0000-0000-0000C6DB0000}"/>
    <cellStyle name="v_Godrej Platinum_ball park estimate-190811 3 4 3 2 3" xfId="56246" xr:uid="{00000000-0005-0000-0000-0000C7DB0000}"/>
    <cellStyle name="v_Godrej Platinum_ball park estimate-190811 3 4 3 2 4" xfId="56247" xr:uid="{00000000-0005-0000-0000-0000C8DB0000}"/>
    <cellStyle name="v_Godrej Platinum_ball park estimate-190811 3 4 3 3" xfId="56248" xr:uid="{00000000-0005-0000-0000-0000C9DB0000}"/>
    <cellStyle name="v_Godrej Platinum_ball park estimate-190811 3 4 3 4" xfId="56249" xr:uid="{00000000-0005-0000-0000-0000CADB0000}"/>
    <cellStyle name="v_Godrej Platinum_ball park estimate-190811 3 4 3 5" xfId="56250" xr:uid="{00000000-0005-0000-0000-0000CBDB0000}"/>
    <cellStyle name="v_Godrej Platinum_ball park estimate-190811 3 4 3 6" xfId="56251" xr:uid="{00000000-0005-0000-0000-0000CCDB0000}"/>
    <cellStyle name="v_Godrej Platinum_ball park estimate-190811 3 4 4" xfId="56252" xr:uid="{00000000-0005-0000-0000-0000CDDB0000}"/>
    <cellStyle name="v_Godrej Platinum_ball park estimate-190811 3 4 4 2" xfId="56253" xr:uid="{00000000-0005-0000-0000-0000CEDB0000}"/>
    <cellStyle name="v_Godrej Platinum_ball park estimate-190811 3 4 4 3" xfId="56254" xr:uid="{00000000-0005-0000-0000-0000CFDB0000}"/>
    <cellStyle name="v_Godrej Platinum_ball park estimate-190811 3 4 4 4" xfId="56255" xr:uid="{00000000-0005-0000-0000-0000D0DB0000}"/>
    <cellStyle name="v_Godrej Platinum_ball park estimate-190811 3 4 4 5" xfId="56256" xr:uid="{00000000-0005-0000-0000-0000D1DB0000}"/>
    <cellStyle name="v_Godrej Platinum_ball park estimate-190811 3 4 5" xfId="56257" xr:uid="{00000000-0005-0000-0000-0000D2DB0000}"/>
    <cellStyle name="v_Godrej Platinum_ball park estimate-190811 3 4 6" xfId="56258" xr:uid="{00000000-0005-0000-0000-0000D3DB0000}"/>
    <cellStyle name="v_Godrej Platinum_ball park estimate-190811 3 4 7" xfId="56259" xr:uid="{00000000-0005-0000-0000-0000D4DB0000}"/>
    <cellStyle name="v_Godrej Platinum_ball park estimate-190811 3 4 8" xfId="56260" xr:uid="{00000000-0005-0000-0000-0000D5DB0000}"/>
    <cellStyle name="v_Godrej Platinum_ball park estimate-190811 3 4 9" xfId="56261" xr:uid="{00000000-0005-0000-0000-0000D6DB0000}"/>
    <cellStyle name="v_Godrej Platinum_ball park estimate-190811 3 5" xfId="56262" xr:uid="{00000000-0005-0000-0000-0000D7DB0000}"/>
    <cellStyle name="v_Godrej Platinum_ball park estimate-190811 3 5 2" xfId="56263" xr:uid="{00000000-0005-0000-0000-0000D8DB0000}"/>
    <cellStyle name="v_Godrej Platinum_ball park estimate-190811 3 5 2 2" xfId="56264" xr:uid="{00000000-0005-0000-0000-0000D9DB0000}"/>
    <cellStyle name="v_Godrej Platinum_ball park estimate-190811 3 5 2 2 2" xfId="56265" xr:uid="{00000000-0005-0000-0000-0000DADB0000}"/>
    <cellStyle name="v_Godrej Platinum_ball park estimate-190811 3 5 2 3" xfId="56266" xr:uid="{00000000-0005-0000-0000-0000DBDB0000}"/>
    <cellStyle name="v_Godrej Platinum_ball park estimate-190811 3 5 2 3 2" xfId="56267" xr:uid="{00000000-0005-0000-0000-0000DCDB0000}"/>
    <cellStyle name="v_Godrej Platinum_ball park estimate-190811 3 5 2 3 3" xfId="56268" xr:uid="{00000000-0005-0000-0000-0000DDDB0000}"/>
    <cellStyle name="v_Godrej Platinum_ball park estimate-190811 3 5 2 3 4" xfId="56269" xr:uid="{00000000-0005-0000-0000-0000DEDB0000}"/>
    <cellStyle name="v_Godrej Platinum_ball park estimate-190811 3 5 2 4" xfId="56270" xr:uid="{00000000-0005-0000-0000-0000DFDB0000}"/>
    <cellStyle name="v_Godrej Platinum_ball park estimate-190811 3 5 2 4 2" xfId="56271" xr:uid="{00000000-0005-0000-0000-0000E0DB0000}"/>
    <cellStyle name="v_Godrej Platinum_ball park estimate-190811 3 5 2 5" xfId="56272" xr:uid="{00000000-0005-0000-0000-0000E1DB0000}"/>
    <cellStyle name="v_Godrej Platinum_ball park estimate-190811 3 5 2 5 2" xfId="56273" xr:uid="{00000000-0005-0000-0000-0000E2DB0000}"/>
    <cellStyle name="v_Godrej Platinum_ball park estimate-190811 3 5 2 5 3" xfId="56274" xr:uid="{00000000-0005-0000-0000-0000E3DB0000}"/>
    <cellStyle name="v_Godrej Platinum_ball park estimate-190811 3 5 2 5 4" xfId="56275" xr:uid="{00000000-0005-0000-0000-0000E4DB0000}"/>
    <cellStyle name="v_Godrej Platinum_ball park estimate-190811 3 5 2 6" xfId="56276" xr:uid="{00000000-0005-0000-0000-0000E5DB0000}"/>
    <cellStyle name="v_Godrej Platinum_ball park estimate-190811 3 5 3" xfId="56277" xr:uid="{00000000-0005-0000-0000-0000E6DB0000}"/>
    <cellStyle name="v_Godrej Platinum_ball park estimate-190811 3 5 3 2" xfId="56278" xr:uid="{00000000-0005-0000-0000-0000E7DB0000}"/>
    <cellStyle name="v_Godrej Platinum_ball park estimate-190811 3 5 3 2 2" xfId="56279" xr:uid="{00000000-0005-0000-0000-0000E8DB0000}"/>
    <cellStyle name="v_Godrej Platinum_ball park estimate-190811 3 5 3 2 3" xfId="56280" xr:uid="{00000000-0005-0000-0000-0000E9DB0000}"/>
    <cellStyle name="v_Godrej Platinum_ball park estimate-190811 3 5 3 2 4" xfId="56281" xr:uid="{00000000-0005-0000-0000-0000EADB0000}"/>
    <cellStyle name="v_Godrej Platinum_ball park estimate-190811 3 5 3 3" xfId="56282" xr:uid="{00000000-0005-0000-0000-0000EBDB0000}"/>
    <cellStyle name="v_Godrej Platinum_ball park estimate-190811 3 5 3 4" xfId="56283" xr:uid="{00000000-0005-0000-0000-0000ECDB0000}"/>
    <cellStyle name="v_Godrej Platinum_ball park estimate-190811 3 5 3 5" xfId="56284" xr:uid="{00000000-0005-0000-0000-0000EDDB0000}"/>
    <cellStyle name="v_Godrej Platinum_ball park estimate-190811 3 5 3 6" xfId="56285" xr:uid="{00000000-0005-0000-0000-0000EEDB0000}"/>
    <cellStyle name="v_Godrej Platinum_ball park estimate-190811 3 5 4" xfId="56286" xr:uid="{00000000-0005-0000-0000-0000EFDB0000}"/>
    <cellStyle name="v_Godrej Platinum_ball park estimate-190811 3 5 4 2" xfId="56287" xr:uid="{00000000-0005-0000-0000-0000F0DB0000}"/>
    <cellStyle name="v_Godrej Platinum_ball park estimate-190811 3 5 5" xfId="56288" xr:uid="{00000000-0005-0000-0000-0000F1DB0000}"/>
    <cellStyle name="v_Godrej Platinum_ball park estimate-190811 3 5 5 2" xfId="56289" xr:uid="{00000000-0005-0000-0000-0000F2DB0000}"/>
    <cellStyle name="v_Godrej Platinum_ball park estimate-190811 3 5 6" xfId="56290" xr:uid="{00000000-0005-0000-0000-0000F3DB0000}"/>
    <cellStyle name="v_Godrej Platinum_ball park estimate-190811 3 5 6 2" xfId="56291" xr:uid="{00000000-0005-0000-0000-0000F4DB0000}"/>
    <cellStyle name="v_Godrej Platinum_ball park estimate-190811 3 5 6 3" xfId="56292" xr:uid="{00000000-0005-0000-0000-0000F5DB0000}"/>
    <cellStyle name="v_Godrej Platinum_ball park estimate-190811 3 5 6 4" xfId="56293" xr:uid="{00000000-0005-0000-0000-0000F6DB0000}"/>
    <cellStyle name="v_Godrej Platinum_ball park estimate-190811 3 5 7" xfId="56294" xr:uid="{00000000-0005-0000-0000-0000F7DB0000}"/>
    <cellStyle name="v_Godrej Platinum_ball park estimate-190811 3 5 8" xfId="56295" xr:uid="{00000000-0005-0000-0000-0000F8DB0000}"/>
    <cellStyle name="v_Godrej Platinum_ball park estimate-190811 3 6" xfId="56296" xr:uid="{00000000-0005-0000-0000-0000F9DB0000}"/>
    <cellStyle name="v_Godrej Platinum_ball park estimate-190811 3 6 2" xfId="56297" xr:uid="{00000000-0005-0000-0000-0000FADB0000}"/>
    <cellStyle name="v_Godrej Platinum_ball park estimate-190811 3 6 2 2" xfId="56298" xr:uid="{00000000-0005-0000-0000-0000FBDB0000}"/>
    <cellStyle name="v_Godrej Platinum_ball park estimate-190811 3 6 2 2 2" xfId="56299" xr:uid="{00000000-0005-0000-0000-0000FCDB0000}"/>
    <cellStyle name="v_Godrej Platinum_ball park estimate-190811 3 6 2 3" xfId="56300" xr:uid="{00000000-0005-0000-0000-0000FDDB0000}"/>
    <cellStyle name="v_Godrej Platinum_ball park estimate-190811 3 6 2 3 2" xfId="56301" xr:uid="{00000000-0005-0000-0000-0000FEDB0000}"/>
    <cellStyle name="v_Godrej Platinum_ball park estimate-190811 3 6 2 3 3" xfId="56302" xr:uid="{00000000-0005-0000-0000-0000FFDB0000}"/>
    <cellStyle name="v_Godrej Platinum_ball park estimate-190811 3 6 2 3 4" xfId="56303" xr:uid="{00000000-0005-0000-0000-000000DC0000}"/>
    <cellStyle name="v_Godrej Platinum_ball park estimate-190811 3 6 2 4" xfId="56304" xr:uid="{00000000-0005-0000-0000-000001DC0000}"/>
    <cellStyle name="v_Godrej Platinum_ball park estimate-190811 3 6 2 4 2" xfId="56305" xr:uid="{00000000-0005-0000-0000-000002DC0000}"/>
    <cellStyle name="v_Godrej Platinum_ball park estimate-190811 3 6 2 5" xfId="56306" xr:uid="{00000000-0005-0000-0000-000003DC0000}"/>
    <cellStyle name="v_Godrej Platinum_ball park estimate-190811 3 6 2 5 2" xfId="56307" xr:uid="{00000000-0005-0000-0000-000004DC0000}"/>
    <cellStyle name="v_Godrej Platinum_ball park estimate-190811 3 6 2 5 3" xfId="56308" xr:uid="{00000000-0005-0000-0000-000005DC0000}"/>
    <cellStyle name="v_Godrej Platinum_ball park estimate-190811 3 6 2 5 4" xfId="56309" xr:uid="{00000000-0005-0000-0000-000006DC0000}"/>
    <cellStyle name="v_Godrej Platinum_ball park estimate-190811 3 6 2 6" xfId="56310" xr:uid="{00000000-0005-0000-0000-000007DC0000}"/>
    <cellStyle name="v_Godrej Platinum_ball park estimate-190811 3 6 3" xfId="56311" xr:uid="{00000000-0005-0000-0000-000008DC0000}"/>
    <cellStyle name="v_Godrej Platinum_ball park estimate-190811 3 6 3 2" xfId="56312" xr:uid="{00000000-0005-0000-0000-000009DC0000}"/>
    <cellStyle name="v_Godrej Platinum_ball park estimate-190811 3 6 3 2 2" xfId="56313" xr:uid="{00000000-0005-0000-0000-00000ADC0000}"/>
    <cellStyle name="v_Godrej Platinum_ball park estimate-190811 3 6 3 2 3" xfId="56314" xr:uid="{00000000-0005-0000-0000-00000BDC0000}"/>
    <cellStyle name="v_Godrej Platinum_ball park estimate-190811 3 6 3 2 4" xfId="56315" xr:uid="{00000000-0005-0000-0000-00000CDC0000}"/>
    <cellStyle name="v_Godrej Platinum_ball park estimate-190811 3 6 3 3" xfId="56316" xr:uid="{00000000-0005-0000-0000-00000DDC0000}"/>
    <cellStyle name="v_Godrej Platinum_ball park estimate-190811 3 6 3 4" xfId="56317" xr:uid="{00000000-0005-0000-0000-00000EDC0000}"/>
    <cellStyle name="v_Godrej Platinum_ball park estimate-190811 3 6 3 5" xfId="56318" xr:uid="{00000000-0005-0000-0000-00000FDC0000}"/>
    <cellStyle name="v_Godrej Platinum_ball park estimate-190811 3 6 3 6" xfId="56319" xr:uid="{00000000-0005-0000-0000-000010DC0000}"/>
    <cellStyle name="v_Godrej Platinum_ball park estimate-190811 3 6 4" xfId="56320" xr:uid="{00000000-0005-0000-0000-000011DC0000}"/>
    <cellStyle name="v_Godrej Platinum_ball park estimate-190811 3 6 4 2" xfId="56321" xr:uid="{00000000-0005-0000-0000-000012DC0000}"/>
    <cellStyle name="v_Godrej Platinum_ball park estimate-190811 3 6 5" xfId="56322" xr:uid="{00000000-0005-0000-0000-000013DC0000}"/>
    <cellStyle name="v_Godrej Platinum_ball park estimate-190811 3 6 5 2" xfId="56323" xr:uid="{00000000-0005-0000-0000-000014DC0000}"/>
    <cellStyle name="v_Godrej Platinum_ball park estimate-190811 3 6 6" xfId="56324" xr:uid="{00000000-0005-0000-0000-000015DC0000}"/>
    <cellStyle name="v_Godrej Platinum_ball park estimate-190811 3 6 6 2" xfId="56325" xr:uid="{00000000-0005-0000-0000-000016DC0000}"/>
    <cellStyle name="v_Godrej Platinum_ball park estimate-190811 3 6 6 3" xfId="56326" xr:uid="{00000000-0005-0000-0000-000017DC0000}"/>
    <cellStyle name="v_Godrej Platinum_ball park estimate-190811 3 6 6 4" xfId="56327" xr:uid="{00000000-0005-0000-0000-000018DC0000}"/>
    <cellStyle name="v_Godrej Platinum_ball park estimate-190811 3 6 7" xfId="56328" xr:uid="{00000000-0005-0000-0000-000019DC0000}"/>
    <cellStyle name="v_Godrej Platinum_ball park estimate-190811 3 6 8" xfId="56329" xr:uid="{00000000-0005-0000-0000-00001ADC0000}"/>
    <cellStyle name="v_Godrej Platinum_ball park estimate-190811 3 7" xfId="56330" xr:uid="{00000000-0005-0000-0000-00001BDC0000}"/>
    <cellStyle name="v_Godrej Platinum_ball park estimate-190811 3 7 2" xfId="56331" xr:uid="{00000000-0005-0000-0000-00001CDC0000}"/>
    <cellStyle name="v_Godrej Platinum_ball park estimate-190811 3 7 2 2" xfId="56332" xr:uid="{00000000-0005-0000-0000-00001DDC0000}"/>
    <cellStyle name="v_Godrej Platinum_ball park estimate-190811 3 7 2 2 2" xfId="56333" xr:uid="{00000000-0005-0000-0000-00001EDC0000}"/>
    <cellStyle name="v_Godrej Platinum_ball park estimate-190811 3 7 2 2 3" xfId="56334" xr:uid="{00000000-0005-0000-0000-00001FDC0000}"/>
    <cellStyle name="v_Godrej Platinum_ball park estimate-190811 3 7 2 2 4" xfId="56335" xr:uid="{00000000-0005-0000-0000-000020DC0000}"/>
    <cellStyle name="v_Godrej Platinum_ball park estimate-190811 3 7 2 3" xfId="56336" xr:uid="{00000000-0005-0000-0000-000021DC0000}"/>
    <cellStyle name="v_Godrej Platinum_ball park estimate-190811 3 7 2 4" xfId="56337" xr:uid="{00000000-0005-0000-0000-000022DC0000}"/>
    <cellStyle name="v_Godrej Platinum_ball park estimate-190811 3 7 2 5" xfId="56338" xr:uid="{00000000-0005-0000-0000-000023DC0000}"/>
    <cellStyle name="v_Godrej Platinum_ball park estimate-190811 3 7 2 6" xfId="56339" xr:uid="{00000000-0005-0000-0000-000024DC0000}"/>
    <cellStyle name="v_Godrej Platinum_ball park estimate-190811 3 7 3" xfId="56340" xr:uid="{00000000-0005-0000-0000-000025DC0000}"/>
    <cellStyle name="v_Godrej Platinum_ball park estimate-190811 3 7 3 2" xfId="56341" xr:uid="{00000000-0005-0000-0000-000026DC0000}"/>
    <cellStyle name="v_Godrej Platinum_ball park estimate-190811 3 7 3 2 2" xfId="56342" xr:uid="{00000000-0005-0000-0000-000027DC0000}"/>
    <cellStyle name="v_Godrej Platinum_ball park estimate-190811 3 7 3 2 3" xfId="56343" xr:uid="{00000000-0005-0000-0000-000028DC0000}"/>
    <cellStyle name="v_Godrej Platinum_ball park estimate-190811 3 7 3 2 4" xfId="56344" xr:uid="{00000000-0005-0000-0000-000029DC0000}"/>
    <cellStyle name="v_Godrej Platinum_ball park estimate-190811 3 7 3 3" xfId="56345" xr:uid="{00000000-0005-0000-0000-00002ADC0000}"/>
    <cellStyle name="v_Godrej Platinum_ball park estimate-190811 3 7 3 4" xfId="56346" xr:uid="{00000000-0005-0000-0000-00002BDC0000}"/>
    <cellStyle name="v_Godrej Platinum_ball park estimate-190811 3 7 3 5" xfId="56347" xr:uid="{00000000-0005-0000-0000-00002CDC0000}"/>
    <cellStyle name="v_Godrej Platinum_ball park estimate-190811 3 7 3 6" xfId="56348" xr:uid="{00000000-0005-0000-0000-00002DDC0000}"/>
    <cellStyle name="v_Godrej Platinum_ball park estimate-190811 3 7 4" xfId="56349" xr:uid="{00000000-0005-0000-0000-00002EDC0000}"/>
    <cellStyle name="v_Godrej Platinum_ball park estimate-190811 3 7 4 2" xfId="56350" xr:uid="{00000000-0005-0000-0000-00002FDC0000}"/>
    <cellStyle name="v_Godrej Platinum_ball park estimate-190811 3 7 4 3" xfId="56351" xr:uid="{00000000-0005-0000-0000-000030DC0000}"/>
    <cellStyle name="v_Godrej Platinum_ball park estimate-190811 3 7 4 4" xfId="56352" xr:uid="{00000000-0005-0000-0000-000031DC0000}"/>
    <cellStyle name="v_Godrej Platinum_ball park estimate-190811 3 7 5" xfId="56353" xr:uid="{00000000-0005-0000-0000-000032DC0000}"/>
    <cellStyle name="v_Godrej Platinum_ball park estimate-190811 3 7 6" xfId="56354" xr:uid="{00000000-0005-0000-0000-000033DC0000}"/>
    <cellStyle name="v_Godrej Platinum_ball park estimate-190811 3 7 7" xfId="56355" xr:uid="{00000000-0005-0000-0000-000034DC0000}"/>
    <cellStyle name="v_Godrej Platinum_ball park estimate-190811 3 7 8" xfId="56356" xr:uid="{00000000-0005-0000-0000-000035DC0000}"/>
    <cellStyle name="v_Godrej Platinum_ball park estimate-190811 3 8" xfId="56357" xr:uid="{00000000-0005-0000-0000-000036DC0000}"/>
    <cellStyle name="v_Godrej Platinum_ball park estimate-190811 3 8 2" xfId="56358" xr:uid="{00000000-0005-0000-0000-000037DC0000}"/>
    <cellStyle name="v_Godrej Platinum_ball park estimate-190811 3 8 2 2" xfId="56359" xr:uid="{00000000-0005-0000-0000-000038DC0000}"/>
    <cellStyle name="v_Godrej Platinum_ball park estimate-190811 3 8 2 3" xfId="56360" xr:uid="{00000000-0005-0000-0000-000039DC0000}"/>
    <cellStyle name="v_Godrej Platinum_ball park estimate-190811 3 8 2 4" xfId="56361" xr:uid="{00000000-0005-0000-0000-00003ADC0000}"/>
    <cellStyle name="v_Godrej Platinum_ball park estimate-190811 3 8 3" xfId="56362" xr:uid="{00000000-0005-0000-0000-00003BDC0000}"/>
    <cellStyle name="v_Godrej Platinum_ball park estimate-190811 3 8 4" xfId="56363" xr:uid="{00000000-0005-0000-0000-00003CDC0000}"/>
    <cellStyle name="v_Godrej Platinum_ball park estimate-190811 3 8 5" xfId="56364" xr:uid="{00000000-0005-0000-0000-00003DDC0000}"/>
    <cellStyle name="v_Godrej Platinum_ball park estimate-190811 3 8 6" xfId="56365" xr:uid="{00000000-0005-0000-0000-00003EDC0000}"/>
    <cellStyle name="v_Godrej Platinum_ball park estimate-190811 3 9" xfId="56366" xr:uid="{00000000-0005-0000-0000-00003FDC0000}"/>
    <cellStyle name="v_Godrej Platinum_ball park estimate-190811 3 9 2" xfId="56367" xr:uid="{00000000-0005-0000-0000-000040DC0000}"/>
    <cellStyle name="v_Godrej Platinum_ball park estimate-190811 3 9 3" xfId="56368" xr:uid="{00000000-0005-0000-0000-000041DC0000}"/>
    <cellStyle name="v_Godrej Platinum_ball park estimate-190811 3 9 4" xfId="56369" xr:uid="{00000000-0005-0000-0000-000042DC0000}"/>
    <cellStyle name="v_Godrej Platinum_ball park estimate-190811 3 9 5" xfId="56370" xr:uid="{00000000-0005-0000-0000-000043DC0000}"/>
    <cellStyle name="v_Godrej Platinum_ball park estimate-190811 4" xfId="56371" xr:uid="{00000000-0005-0000-0000-000044DC0000}"/>
    <cellStyle name="v_Godrej Platinum_ball park estimate-190811 4 10" xfId="56372" xr:uid="{00000000-0005-0000-0000-000045DC0000}"/>
    <cellStyle name="v_Godrej Platinum_ball park estimate-190811 4 10 2" xfId="56373" xr:uid="{00000000-0005-0000-0000-000046DC0000}"/>
    <cellStyle name="v_Godrej Platinum_ball park estimate-190811 4 10 2 2" xfId="56374" xr:uid="{00000000-0005-0000-0000-000047DC0000}"/>
    <cellStyle name="v_Godrej Platinum_ball park estimate-190811 4 10 2 3" xfId="56375" xr:uid="{00000000-0005-0000-0000-000048DC0000}"/>
    <cellStyle name="v_Godrej Platinum_ball park estimate-190811 4 10 2 4" xfId="56376" xr:uid="{00000000-0005-0000-0000-000049DC0000}"/>
    <cellStyle name="v_Godrej Platinum_ball park estimate-190811 4 10 2 5" xfId="56377" xr:uid="{00000000-0005-0000-0000-00004ADC0000}"/>
    <cellStyle name="v_Godrej Platinum_ball park estimate-190811 4 10 2 6" xfId="56378" xr:uid="{00000000-0005-0000-0000-00004BDC0000}"/>
    <cellStyle name="v_Godrej Platinum_ball park estimate-190811 4 10 3" xfId="56379" xr:uid="{00000000-0005-0000-0000-00004CDC0000}"/>
    <cellStyle name="v_Godrej Platinum_ball park estimate-190811 4 10 3 2" xfId="56380" xr:uid="{00000000-0005-0000-0000-00004DDC0000}"/>
    <cellStyle name="v_Godrej Platinum_ball park estimate-190811 4 10 3 3" xfId="56381" xr:uid="{00000000-0005-0000-0000-00004EDC0000}"/>
    <cellStyle name="v_Godrej Platinum_ball park estimate-190811 4 10 3 4" xfId="56382" xr:uid="{00000000-0005-0000-0000-00004FDC0000}"/>
    <cellStyle name="v_Godrej Platinum_ball park estimate-190811 4 10 3 5" xfId="56383" xr:uid="{00000000-0005-0000-0000-000050DC0000}"/>
    <cellStyle name="v_Godrej Platinum_ball park estimate-190811 4 10 3 6" xfId="56384" xr:uid="{00000000-0005-0000-0000-000051DC0000}"/>
    <cellStyle name="v_Godrej Platinum_ball park estimate-190811 4 10 4" xfId="56385" xr:uid="{00000000-0005-0000-0000-000052DC0000}"/>
    <cellStyle name="v_Godrej Platinum_ball park estimate-190811 4 10 5" xfId="56386" xr:uid="{00000000-0005-0000-0000-000053DC0000}"/>
    <cellStyle name="v_Godrej Platinum_ball park estimate-190811 4 10 6" xfId="56387" xr:uid="{00000000-0005-0000-0000-000054DC0000}"/>
    <cellStyle name="v_Godrej Platinum_ball park estimate-190811 4 10 7" xfId="56388" xr:uid="{00000000-0005-0000-0000-000055DC0000}"/>
    <cellStyle name="v_Godrej Platinum_ball park estimate-190811 4 10 8" xfId="56389" xr:uid="{00000000-0005-0000-0000-000056DC0000}"/>
    <cellStyle name="v_Godrej Platinum_ball park estimate-190811 4 11" xfId="56390" xr:uid="{00000000-0005-0000-0000-000057DC0000}"/>
    <cellStyle name="v_Godrej Platinum_ball park estimate-190811 4 11 2" xfId="56391" xr:uid="{00000000-0005-0000-0000-000058DC0000}"/>
    <cellStyle name="v_Godrej Platinum_ball park estimate-190811 4 11 3" xfId="56392" xr:uid="{00000000-0005-0000-0000-000059DC0000}"/>
    <cellStyle name="v_Godrej Platinum_ball park estimate-190811 4 11 4" xfId="56393" xr:uid="{00000000-0005-0000-0000-00005ADC0000}"/>
    <cellStyle name="v_Godrej Platinum_ball park estimate-190811 4 11 5" xfId="56394" xr:uid="{00000000-0005-0000-0000-00005BDC0000}"/>
    <cellStyle name="v_Godrej Platinum_ball park estimate-190811 4 11 6" xfId="56395" xr:uid="{00000000-0005-0000-0000-00005CDC0000}"/>
    <cellStyle name="v_Godrej Platinum_ball park estimate-190811 4 12" xfId="56396" xr:uid="{00000000-0005-0000-0000-00005DDC0000}"/>
    <cellStyle name="v_Godrej Platinum_ball park estimate-190811 4 12 2" xfId="56397" xr:uid="{00000000-0005-0000-0000-00005EDC0000}"/>
    <cellStyle name="v_Godrej Platinum_ball park estimate-190811 4 12 3" xfId="56398" xr:uid="{00000000-0005-0000-0000-00005FDC0000}"/>
    <cellStyle name="v_Godrej Platinum_ball park estimate-190811 4 12 4" xfId="56399" xr:uid="{00000000-0005-0000-0000-000060DC0000}"/>
    <cellStyle name="v_Godrej Platinum_ball park estimate-190811 4 12 5" xfId="56400" xr:uid="{00000000-0005-0000-0000-000061DC0000}"/>
    <cellStyle name="v_Godrej Platinum_ball park estimate-190811 4 12 6" xfId="56401" xr:uid="{00000000-0005-0000-0000-000062DC0000}"/>
    <cellStyle name="v_Godrej Platinum_ball park estimate-190811 4 13" xfId="56402" xr:uid="{00000000-0005-0000-0000-000063DC0000}"/>
    <cellStyle name="v_Godrej Platinum_ball park estimate-190811 4 13 2" xfId="56403" xr:uid="{00000000-0005-0000-0000-000064DC0000}"/>
    <cellStyle name="v_Godrej Platinum_ball park estimate-190811 4 13 3" xfId="56404" xr:uid="{00000000-0005-0000-0000-000065DC0000}"/>
    <cellStyle name="v_Godrej Platinum_ball park estimate-190811 4 13 4" xfId="56405" xr:uid="{00000000-0005-0000-0000-000066DC0000}"/>
    <cellStyle name="v_Godrej Platinum_ball park estimate-190811 4 13 5" xfId="56406" xr:uid="{00000000-0005-0000-0000-000067DC0000}"/>
    <cellStyle name="v_Godrej Platinum_ball park estimate-190811 4 14" xfId="56407" xr:uid="{00000000-0005-0000-0000-000068DC0000}"/>
    <cellStyle name="v_Godrej Platinum_ball park estimate-190811 4 15" xfId="56408" xr:uid="{00000000-0005-0000-0000-000069DC0000}"/>
    <cellStyle name="v_Godrej Platinum_ball park estimate-190811 4 16" xfId="56409" xr:uid="{00000000-0005-0000-0000-00006ADC0000}"/>
    <cellStyle name="v_Godrej Platinum_ball park estimate-190811 4 17" xfId="56410" xr:uid="{00000000-0005-0000-0000-00006BDC0000}"/>
    <cellStyle name="v_Godrej Platinum_ball park estimate-190811 4 18" xfId="56411" xr:uid="{00000000-0005-0000-0000-00006CDC0000}"/>
    <cellStyle name="v_Godrej Platinum_ball park estimate-190811 4 19" xfId="56412" xr:uid="{00000000-0005-0000-0000-00006DDC0000}"/>
    <cellStyle name="v_Godrej Platinum_ball park estimate-190811 4 2" xfId="56413" xr:uid="{00000000-0005-0000-0000-00006EDC0000}"/>
    <cellStyle name="v_Godrej Platinum_ball park estimate-190811 4 2 10" xfId="56414" xr:uid="{00000000-0005-0000-0000-00006FDC0000}"/>
    <cellStyle name="v_Godrej Platinum_ball park estimate-190811 4 2 2" xfId="56415" xr:uid="{00000000-0005-0000-0000-000070DC0000}"/>
    <cellStyle name="v_Godrej Platinum_ball park estimate-190811 4 2 2 2" xfId="56416" xr:uid="{00000000-0005-0000-0000-000071DC0000}"/>
    <cellStyle name="v_Godrej Platinum_ball park estimate-190811 4 2 2 2 2" xfId="56417" xr:uid="{00000000-0005-0000-0000-000072DC0000}"/>
    <cellStyle name="v_Godrej Platinum_ball park estimate-190811 4 2 2 2 2 2" xfId="56418" xr:uid="{00000000-0005-0000-0000-000073DC0000}"/>
    <cellStyle name="v_Godrej Platinum_ball park estimate-190811 4 2 2 2 3" xfId="56419" xr:uid="{00000000-0005-0000-0000-000074DC0000}"/>
    <cellStyle name="v_Godrej Platinum_ball park estimate-190811 4 2 2 2 3 2" xfId="56420" xr:uid="{00000000-0005-0000-0000-000075DC0000}"/>
    <cellStyle name="v_Godrej Platinum_ball park estimate-190811 4 2 2 2 4" xfId="56421" xr:uid="{00000000-0005-0000-0000-000076DC0000}"/>
    <cellStyle name="v_Godrej Platinum_ball park estimate-190811 4 2 2 2 4 2" xfId="56422" xr:uid="{00000000-0005-0000-0000-000077DC0000}"/>
    <cellStyle name="v_Godrej Platinum_ball park estimate-190811 4 2 2 2 5" xfId="56423" xr:uid="{00000000-0005-0000-0000-000078DC0000}"/>
    <cellStyle name="v_Godrej Platinum_ball park estimate-190811 4 2 2 2 6" xfId="56424" xr:uid="{00000000-0005-0000-0000-000079DC0000}"/>
    <cellStyle name="v_Godrej Platinum_ball park estimate-190811 4 2 2 3" xfId="56425" xr:uid="{00000000-0005-0000-0000-00007ADC0000}"/>
    <cellStyle name="v_Godrej Platinum_ball park estimate-190811 4 2 2 3 2" xfId="56426" xr:uid="{00000000-0005-0000-0000-00007BDC0000}"/>
    <cellStyle name="v_Godrej Platinum_ball park estimate-190811 4 2 2 4" xfId="56427" xr:uid="{00000000-0005-0000-0000-00007CDC0000}"/>
    <cellStyle name="v_Godrej Platinum_ball park estimate-190811 4 2 2 4 2" xfId="56428" xr:uid="{00000000-0005-0000-0000-00007DDC0000}"/>
    <cellStyle name="v_Godrej Platinum_ball park estimate-190811 4 2 2 5" xfId="56429" xr:uid="{00000000-0005-0000-0000-00007EDC0000}"/>
    <cellStyle name="v_Godrej Platinum_ball park estimate-190811 4 2 2 6" xfId="56430" xr:uid="{00000000-0005-0000-0000-00007FDC0000}"/>
    <cellStyle name="v_Godrej Platinum_ball park estimate-190811 4 2 3" xfId="56431" xr:uid="{00000000-0005-0000-0000-000080DC0000}"/>
    <cellStyle name="v_Godrej Platinum_ball park estimate-190811 4 2 3 2" xfId="56432" xr:uid="{00000000-0005-0000-0000-000081DC0000}"/>
    <cellStyle name="v_Godrej Platinum_ball park estimate-190811 4 2 3 2 2" xfId="56433" xr:uid="{00000000-0005-0000-0000-000082DC0000}"/>
    <cellStyle name="v_Godrej Platinum_ball park estimate-190811 4 2 3 3" xfId="56434" xr:uid="{00000000-0005-0000-0000-000083DC0000}"/>
    <cellStyle name="v_Godrej Platinum_ball park estimate-190811 4 2 3 3 2" xfId="56435" xr:uid="{00000000-0005-0000-0000-000084DC0000}"/>
    <cellStyle name="v_Godrej Platinum_ball park estimate-190811 4 2 3 4" xfId="56436" xr:uid="{00000000-0005-0000-0000-000085DC0000}"/>
    <cellStyle name="v_Godrej Platinum_ball park estimate-190811 4 2 3 4 2" xfId="56437" xr:uid="{00000000-0005-0000-0000-000086DC0000}"/>
    <cellStyle name="v_Godrej Platinum_ball park estimate-190811 4 2 3 5" xfId="56438" xr:uid="{00000000-0005-0000-0000-000087DC0000}"/>
    <cellStyle name="v_Godrej Platinum_ball park estimate-190811 4 2 3 6" xfId="56439" xr:uid="{00000000-0005-0000-0000-000088DC0000}"/>
    <cellStyle name="v_Godrej Platinum_ball park estimate-190811 4 2 4" xfId="56440" xr:uid="{00000000-0005-0000-0000-000089DC0000}"/>
    <cellStyle name="v_Godrej Platinum_ball park estimate-190811 4 2 4 2" xfId="56441" xr:uid="{00000000-0005-0000-0000-00008ADC0000}"/>
    <cellStyle name="v_Godrej Platinum_ball park estimate-190811 4 2 4 3" xfId="56442" xr:uid="{00000000-0005-0000-0000-00008BDC0000}"/>
    <cellStyle name="v_Godrej Platinum_ball park estimate-190811 4 2 5" xfId="56443" xr:uid="{00000000-0005-0000-0000-00008CDC0000}"/>
    <cellStyle name="v_Godrej Platinum_ball park estimate-190811 4 2 5 2" xfId="56444" xr:uid="{00000000-0005-0000-0000-00008DDC0000}"/>
    <cellStyle name="v_Godrej Platinum_ball park estimate-190811 4 2 5 3" xfId="56445" xr:uid="{00000000-0005-0000-0000-00008EDC0000}"/>
    <cellStyle name="v_Godrej Platinum_ball park estimate-190811 4 2 6" xfId="56446" xr:uid="{00000000-0005-0000-0000-00008FDC0000}"/>
    <cellStyle name="v_Godrej Platinum_ball park estimate-190811 4 2 6 2" xfId="56447" xr:uid="{00000000-0005-0000-0000-000090DC0000}"/>
    <cellStyle name="v_Godrej Platinum_ball park estimate-190811 4 2 7" xfId="56448" xr:uid="{00000000-0005-0000-0000-000091DC0000}"/>
    <cellStyle name="v_Godrej Platinum_ball park estimate-190811 4 2 7 2" xfId="56449" xr:uid="{00000000-0005-0000-0000-000092DC0000}"/>
    <cellStyle name="v_Godrej Platinum_ball park estimate-190811 4 2 7 3" xfId="56450" xr:uid="{00000000-0005-0000-0000-000093DC0000}"/>
    <cellStyle name="v_Godrej Platinum_ball park estimate-190811 4 2 7 4" xfId="56451" xr:uid="{00000000-0005-0000-0000-000094DC0000}"/>
    <cellStyle name="v_Godrej Platinum_ball park estimate-190811 4 2 8" xfId="56452" xr:uid="{00000000-0005-0000-0000-000095DC0000}"/>
    <cellStyle name="v_Godrej Platinum_ball park estimate-190811 4 2 8 2" xfId="56453" xr:uid="{00000000-0005-0000-0000-000096DC0000}"/>
    <cellStyle name="v_Godrej Platinum_ball park estimate-190811 4 2 9" xfId="56454" xr:uid="{00000000-0005-0000-0000-000097DC0000}"/>
    <cellStyle name="v_Godrej Platinum_ball park estimate-190811 4 2 9 2" xfId="56455" xr:uid="{00000000-0005-0000-0000-000098DC0000}"/>
    <cellStyle name="v_Godrej Platinum_ball park estimate-190811 4 20" xfId="56456" xr:uid="{00000000-0005-0000-0000-000099DC0000}"/>
    <cellStyle name="v_Godrej Platinum_ball park estimate-190811 4 21" xfId="56457" xr:uid="{00000000-0005-0000-0000-00009ADC0000}"/>
    <cellStyle name="v_Godrej Platinum_ball park estimate-190811 4 3" xfId="56458" xr:uid="{00000000-0005-0000-0000-00009BDC0000}"/>
    <cellStyle name="v_Godrej Platinum_ball park estimate-190811 4 3 2" xfId="56459" xr:uid="{00000000-0005-0000-0000-00009CDC0000}"/>
    <cellStyle name="v_Godrej Platinum_ball park estimate-190811 4 3 2 2" xfId="56460" xr:uid="{00000000-0005-0000-0000-00009DDC0000}"/>
    <cellStyle name="v_Godrej Platinum_ball park estimate-190811 4 3 2 2 2" xfId="56461" xr:uid="{00000000-0005-0000-0000-00009EDC0000}"/>
    <cellStyle name="v_Godrej Platinum_ball park estimate-190811 4 3 2 3" xfId="56462" xr:uid="{00000000-0005-0000-0000-00009FDC0000}"/>
    <cellStyle name="v_Godrej Platinum_ball park estimate-190811 4 3 2 3 2" xfId="56463" xr:uid="{00000000-0005-0000-0000-0000A0DC0000}"/>
    <cellStyle name="v_Godrej Platinum_ball park estimate-190811 4 3 2 4" xfId="56464" xr:uid="{00000000-0005-0000-0000-0000A1DC0000}"/>
    <cellStyle name="v_Godrej Platinum_ball park estimate-190811 4 3 2 4 2" xfId="56465" xr:uid="{00000000-0005-0000-0000-0000A2DC0000}"/>
    <cellStyle name="v_Godrej Platinum_ball park estimate-190811 4 3 2 5" xfId="56466" xr:uid="{00000000-0005-0000-0000-0000A3DC0000}"/>
    <cellStyle name="v_Godrej Platinum_ball park estimate-190811 4 3 2 6" xfId="56467" xr:uid="{00000000-0005-0000-0000-0000A4DC0000}"/>
    <cellStyle name="v_Godrej Platinum_ball park estimate-190811 4 3 3" xfId="56468" xr:uid="{00000000-0005-0000-0000-0000A5DC0000}"/>
    <cellStyle name="v_Godrej Platinum_ball park estimate-190811 4 3 3 2" xfId="56469" xr:uid="{00000000-0005-0000-0000-0000A6DC0000}"/>
    <cellStyle name="v_Godrej Platinum_ball park estimate-190811 4 3 3 2 2" xfId="56470" xr:uid="{00000000-0005-0000-0000-0000A7DC0000}"/>
    <cellStyle name="v_Godrej Platinum_ball park estimate-190811 4 3 3 3" xfId="56471" xr:uid="{00000000-0005-0000-0000-0000A8DC0000}"/>
    <cellStyle name="v_Godrej Platinum_ball park estimate-190811 4 3 3 4" xfId="56472" xr:uid="{00000000-0005-0000-0000-0000A9DC0000}"/>
    <cellStyle name="v_Godrej Platinum_ball park estimate-190811 4 3 3 5" xfId="56473" xr:uid="{00000000-0005-0000-0000-0000AADC0000}"/>
    <cellStyle name="v_Godrej Platinum_ball park estimate-190811 4 3 3 6" xfId="56474" xr:uid="{00000000-0005-0000-0000-0000ABDC0000}"/>
    <cellStyle name="v_Godrej Platinum_ball park estimate-190811 4 3 4" xfId="56475" xr:uid="{00000000-0005-0000-0000-0000ACDC0000}"/>
    <cellStyle name="v_Godrej Platinum_ball park estimate-190811 4 3 4 2" xfId="56476" xr:uid="{00000000-0005-0000-0000-0000ADDC0000}"/>
    <cellStyle name="v_Godrej Platinum_ball park estimate-190811 4 3 5" xfId="56477" xr:uid="{00000000-0005-0000-0000-0000AEDC0000}"/>
    <cellStyle name="v_Godrej Platinum_ball park estimate-190811 4 3 6" xfId="56478" xr:uid="{00000000-0005-0000-0000-0000AFDC0000}"/>
    <cellStyle name="v_Godrej Platinum_ball park estimate-190811 4 3 7" xfId="56479" xr:uid="{00000000-0005-0000-0000-0000B0DC0000}"/>
    <cellStyle name="v_Godrej Platinum_ball park estimate-190811 4 3 8" xfId="56480" xr:uid="{00000000-0005-0000-0000-0000B1DC0000}"/>
    <cellStyle name="v_Godrej Platinum_ball park estimate-190811 4 4" xfId="56481" xr:uid="{00000000-0005-0000-0000-0000B2DC0000}"/>
    <cellStyle name="v_Godrej Platinum_ball park estimate-190811 4 4 2" xfId="56482" xr:uid="{00000000-0005-0000-0000-0000B3DC0000}"/>
    <cellStyle name="v_Godrej Platinum_ball park estimate-190811 4 4 2 2" xfId="56483" xr:uid="{00000000-0005-0000-0000-0000B4DC0000}"/>
    <cellStyle name="v_Godrej Platinum_ball park estimate-190811 4 4 2 2 2" xfId="56484" xr:uid="{00000000-0005-0000-0000-0000B5DC0000}"/>
    <cellStyle name="v_Godrej Platinum_ball park estimate-190811 4 4 2 3" xfId="56485" xr:uid="{00000000-0005-0000-0000-0000B6DC0000}"/>
    <cellStyle name="v_Godrej Platinum_ball park estimate-190811 4 4 2 4" xfId="56486" xr:uid="{00000000-0005-0000-0000-0000B7DC0000}"/>
    <cellStyle name="v_Godrej Platinum_ball park estimate-190811 4 4 2 5" xfId="56487" xr:uid="{00000000-0005-0000-0000-0000B8DC0000}"/>
    <cellStyle name="v_Godrej Platinum_ball park estimate-190811 4 4 2 6" xfId="56488" xr:uid="{00000000-0005-0000-0000-0000B9DC0000}"/>
    <cellStyle name="v_Godrej Platinum_ball park estimate-190811 4 4 3" xfId="56489" xr:uid="{00000000-0005-0000-0000-0000BADC0000}"/>
    <cellStyle name="v_Godrej Platinum_ball park estimate-190811 4 4 3 2" xfId="56490" xr:uid="{00000000-0005-0000-0000-0000BBDC0000}"/>
    <cellStyle name="v_Godrej Platinum_ball park estimate-190811 4 4 3 2 2" xfId="56491" xr:uid="{00000000-0005-0000-0000-0000BCDC0000}"/>
    <cellStyle name="v_Godrej Platinum_ball park estimate-190811 4 4 3 3" xfId="56492" xr:uid="{00000000-0005-0000-0000-0000BDDC0000}"/>
    <cellStyle name="v_Godrej Platinum_ball park estimate-190811 4 4 3 4" xfId="56493" xr:uid="{00000000-0005-0000-0000-0000BEDC0000}"/>
    <cellStyle name="v_Godrej Platinum_ball park estimate-190811 4 4 3 5" xfId="56494" xr:uid="{00000000-0005-0000-0000-0000BFDC0000}"/>
    <cellStyle name="v_Godrej Platinum_ball park estimate-190811 4 4 3 6" xfId="56495" xr:uid="{00000000-0005-0000-0000-0000C0DC0000}"/>
    <cellStyle name="v_Godrej Platinum_ball park estimate-190811 4 4 4" xfId="56496" xr:uid="{00000000-0005-0000-0000-0000C1DC0000}"/>
    <cellStyle name="v_Godrej Platinum_ball park estimate-190811 4 4 4 2" xfId="56497" xr:uid="{00000000-0005-0000-0000-0000C2DC0000}"/>
    <cellStyle name="v_Godrej Platinum_ball park estimate-190811 4 4 5" xfId="56498" xr:uid="{00000000-0005-0000-0000-0000C3DC0000}"/>
    <cellStyle name="v_Godrej Platinum_ball park estimate-190811 4 4 6" xfId="56499" xr:uid="{00000000-0005-0000-0000-0000C4DC0000}"/>
    <cellStyle name="v_Godrej Platinum_ball park estimate-190811 4 4 7" xfId="56500" xr:uid="{00000000-0005-0000-0000-0000C5DC0000}"/>
    <cellStyle name="v_Godrej Platinum_ball park estimate-190811 4 4 8" xfId="56501" xr:uid="{00000000-0005-0000-0000-0000C6DC0000}"/>
    <cellStyle name="v_Godrej Platinum_ball park estimate-190811 4 5" xfId="56502" xr:uid="{00000000-0005-0000-0000-0000C7DC0000}"/>
    <cellStyle name="v_Godrej Platinum_ball park estimate-190811 4 5 2" xfId="56503" xr:uid="{00000000-0005-0000-0000-0000C8DC0000}"/>
    <cellStyle name="v_Godrej Platinum_ball park estimate-190811 4 5 2 2" xfId="56504" xr:uid="{00000000-0005-0000-0000-0000C9DC0000}"/>
    <cellStyle name="v_Godrej Platinum_ball park estimate-190811 4 5 2 3" xfId="56505" xr:uid="{00000000-0005-0000-0000-0000CADC0000}"/>
    <cellStyle name="v_Godrej Platinum_ball park estimate-190811 4 5 2 4" xfId="56506" xr:uid="{00000000-0005-0000-0000-0000CBDC0000}"/>
    <cellStyle name="v_Godrej Platinum_ball park estimate-190811 4 5 2 5" xfId="56507" xr:uid="{00000000-0005-0000-0000-0000CCDC0000}"/>
    <cellStyle name="v_Godrej Platinum_ball park estimate-190811 4 5 2 6" xfId="56508" xr:uid="{00000000-0005-0000-0000-0000CDDC0000}"/>
    <cellStyle name="v_Godrej Platinum_ball park estimate-190811 4 5 3" xfId="56509" xr:uid="{00000000-0005-0000-0000-0000CEDC0000}"/>
    <cellStyle name="v_Godrej Platinum_ball park estimate-190811 4 5 3 2" xfId="56510" xr:uid="{00000000-0005-0000-0000-0000CFDC0000}"/>
    <cellStyle name="v_Godrej Platinum_ball park estimate-190811 4 5 3 3" xfId="56511" xr:uid="{00000000-0005-0000-0000-0000D0DC0000}"/>
    <cellStyle name="v_Godrej Platinum_ball park estimate-190811 4 5 3 4" xfId="56512" xr:uid="{00000000-0005-0000-0000-0000D1DC0000}"/>
    <cellStyle name="v_Godrej Platinum_ball park estimate-190811 4 5 3 5" xfId="56513" xr:uid="{00000000-0005-0000-0000-0000D2DC0000}"/>
    <cellStyle name="v_Godrej Platinum_ball park estimate-190811 4 5 3 6" xfId="56514" xr:uid="{00000000-0005-0000-0000-0000D3DC0000}"/>
    <cellStyle name="v_Godrej Platinum_ball park estimate-190811 4 5 4" xfId="56515" xr:uid="{00000000-0005-0000-0000-0000D4DC0000}"/>
    <cellStyle name="v_Godrej Platinum_ball park estimate-190811 4 5 4 2" xfId="56516" xr:uid="{00000000-0005-0000-0000-0000D5DC0000}"/>
    <cellStyle name="v_Godrej Platinum_ball park estimate-190811 4 5 5" xfId="56517" xr:uid="{00000000-0005-0000-0000-0000D6DC0000}"/>
    <cellStyle name="v_Godrej Platinum_ball park estimate-190811 4 5 6" xfId="56518" xr:uid="{00000000-0005-0000-0000-0000D7DC0000}"/>
    <cellStyle name="v_Godrej Platinum_ball park estimate-190811 4 5 7" xfId="56519" xr:uid="{00000000-0005-0000-0000-0000D8DC0000}"/>
    <cellStyle name="v_Godrej Platinum_ball park estimate-190811 4 5 8" xfId="56520" xr:uid="{00000000-0005-0000-0000-0000D9DC0000}"/>
    <cellStyle name="v_Godrej Platinum_ball park estimate-190811 4 6" xfId="56521" xr:uid="{00000000-0005-0000-0000-0000DADC0000}"/>
    <cellStyle name="v_Godrej Platinum_ball park estimate-190811 4 6 2" xfId="56522" xr:uid="{00000000-0005-0000-0000-0000DBDC0000}"/>
    <cellStyle name="v_Godrej Platinum_ball park estimate-190811 4 6 2 2" xfId="56523" xr:uid="{00000000-0005-0000-0000-0000DCDC0000}"/>
    <cellStyle name="v_Godrej Platinum_ball park estimate-190811 4 6 2 3" xfId="56524" xr:uid="{00000000-0005-0000-0000-0000DDDC0000}"/>
    <cellStyle name="v_Godrej Platinum_ball park estimate-190811 4 6 2 4" xfId="56525" xr:uid="{00000000-0005-0000-0000-0000DEDC0000}"/>
    <cellStyle name="v_Godrej Platinum_ball park estimate-190811 4 6 2 5" xfId="56526" xr:uid="{00000000-0005-0000-0000-0000DFDC0000}"/>
    <cellStyle name="v_Godrej Platinum_ball park estimate-190811 4 6 2 6" xfId="56527" xr:uid="{00000000-0005-0000-0000-0000E0DC0000}"/>
    <cellStyle name="v_Godrej Platinum_ball park estimate-190811 4 6 3" xfId="56528" xr:uid="{00000000-0005-0000-0000-0000E1DC0000}"/>
    <cellStyle name="v_Godrej Platinum_ball park estimate-190811 4 6 3 2" xfId="56529" xr:uid="{00000000-0005-0000-0000-0000E2DC0000}"/>
    <cellStyle name="v_Godrej Platinum_ball park estimate-190811 4 6 3 3" xfId="56530" xr:uid="{00000000-0005-0000-0000-0000E3DC0000}"/>
    <cellStyle name="v_Godrej Platinum_ball park estimate-190811 4 6 3 4" xfId="56531" xr:uid="{00000000-0005-0000-0000-0000E4DC0000}"/>
    <cellStyle name="v_Godrej Platinum_ball park estimate-190811 4 6 3 5" xfId="56532" xr:uid="{00000000-0005-0000-0000-0000E5DC0000}"/>
    <cellStyle name="v_Godrej Platinum_ball park estimate-190811 4 6 3 6" xfId="56533" xr:uid="{00000000-0005-0000-0000-0000E6DC0000}"/>
    <cellStyle name="v_Godrej Platinum_ball park estimate-190811 4 6 4" xfId="56534" xr:uid="{00000000-0005-0000-0000-0000E7DC0000}"/>
    <cellStyle name="v_Godrej Platinum_ball park estimate-190811 4 6 4 2" xfId="56535" xr:uid="{00000000-0005-0000-0000-0000E8DC0000}"/>
    <cellStyle name="v_Godrej Platinum_ball park estimate-190811 4 6 5" xfId="56536" xr:uid="{00000000-0005-0000-0000-0000E9DC0000}"/>
    <cellStyle name="v_Godrej Platinum_ball park estimate-190811 4 6 6" xfId="56537" xr:uid="{00000000-0005-0000-0000-0000EADC0000}"/>
    <cellStyle name="v_Godrej Platinum_ball park estimate-190811 4 6 7" xfId="56538" xr:uid="{00000000-0005-0000-0000-0000EBDC0000}"/>
    <cellStyle name="v_Godrej Platinum_ball park estimate-190811 4 6 8" xfId="56539" xr:uid="{00000000-0005-0000-0000-0000ECDC0000}"/>
    <cellStyle name="v_Godrej Platinum_ball park estimate-190811 4 7" xfId="56540" xr:uid="{00000000-0005-0000-0000-0000EDDC0000}"/>
    <cellStyle name="v_Godrej Platinum_ball park estimate-190811 4 7 2" xfId="56541" xr:uid="{00000000-0005-0000-0000-0000EEDC0000}"/>
    <cellStyle name="v_Godrej Platinum_ball park estimate-190811 4 7 2 2" xfId="56542" xr:uid="{00000000-0005-0000-0000-0000EFDC0000}"/>
    <cellStyle name="v_Godrej Platinum_ball park estimate-190811 4 7 2 3" xfId="56543" xr:uid="{00000000-0005-0000-0000-0000F0DC0000}"/>
    <cellStyle name="v_Godrej Platinum_ball park estimate-190811 4 7 2 4" xfId="56544" xr:uid="{00000000-0005-0000-0000-0000F1DC0000}"/>
    <cellStyle name="v_Godrej Platinum_ball park estimate-190811 4 7 2 5" xfId="56545" xr:uid="{00000000-0005-0000-0000-0000F2DC0000}"/>
    <cellStyle name="v_Godrej Platinum_ball park estimate-190811 4 7 2 6" xfId="56546" xr:uid="{00000000-0005-0000-0000-0000F3DC0000}"/>
    <cellStyle name="v_Godrej Platinum_ball park estimate-190811 4 7 3" xfId="56547" xr:uid="{00000000-0005-0000-0000-0000F4DC0000}"/>
    <cellStyle name="v_Godrej Platinum_ball park estimate-190811 4 7 3 2" xfId="56548" xr:uid="{00000000-0005-0000-0000-0000F5DC0000}"/>
    <cellStyle name="v_Godrej Platinum_ball park estimate-190811 4 7 3 3" xfId="56549" xr:uid="{00000000-0005-0000-0000-0000F6DC0000}"/>
    <cellStyle name="v_Godrej Platinum_ball park estimate-190811 4 7 3 4" xfId="56550" xr:uid="{00000000-0005-0000-0000-0000F7DC0000}"/>
    <cellStyle name="v_Godrej Platinum_ball park estimate-190811 4 7 3 5" xfId="56551" xr:uid="{00000000-0005-0000-0000-0000F8DC0000}"/>
    <cellStyle name="v_Godrej Platinum_ball park estimate-190811 4 7 3 6" xfId="56552" xr:uid="{00000000-0005-0000-0000-0000F9DC0000}"/>
    <cellStyle name="v_Godrej Platinum_ball park estimate-190811 4 7 4" xfId="56553" xr:uid="{00000000-0005-0000-0000-0000FADC0000}"/>
    <cellStyle name="v_Godrej Platinum_ball park estimate-190811 4 7 4 2" xfId="56554" xr:uid="{00000000-0005-0000-0000-0000FBDC0000}"/>
    <cellStyle name="v_Godrej Platinum_ball park estimate-190811 4 7 5" xfId="56555" xr:uid="{00000000-0005-0000-0000-0000FCDC0000}"/>
    <cellStyle name="v_Godrej Platinum_ball park estimate-190811 4 7 6" xfId="56556" xr:uid="{00000000-0005-0000-0000-0000FDDC0000}"/>
    <cellStyle name="v_Godrej Platinum_ball park estimate-190811 4 7 7" xfId="56557" xr:uid="{00000000-0005-0000-0000-0000FEDC0000}"/>
    <cellStyle name="v_Godrej Platinum_ball park estimate-190811 4 7 8" xfId="56558" xr:uid="{00000000-0005-0000-0000-0000FFDC0000}"/>
    <cellStyle name="v_Godrej Platinum_ball park estimate-190811 4 8" xfId="56559" xr:uid="{00000000-0005-0000-0000-000000DD0000}"/>
    <cellStyle name="v_Godrej Platinum_ball park estimate-190811 4 8 2" xfId="56560" xr:uid="{00000000-0005-0000-0000-000001DD0000}"/>
    <cellStyle name="v_Godrej Platinum_ball park estimate-190811 4 8 2 2" xfId="56561" xr:uid="{00000000-0005-0000-0000-000002DD0000}"/>
    <cellStyle name="v_Godrej Platinum_ball park estimate-190811 4 8 2 3" xfId="56562" xr:uid="{00000000-0005-0000-0000-000003DD0000}"/>
    <cellStyle name="v_Godrej Platinum_ball park estimate-190811 4 8 2 4" xfId="56563" xr:uid="{00000000-0005-0000-0000-000004DD0000}"/>
    <cellStyle name="v_Godrej Platinum_ball park estimate-190811 4 8 2 5" xfId="56564" xr:uid="{00000000-0005-0000-0000-000005DD0000}"/>
    <cellStyle name="v_Godrej Platinum_ball park estimate-190811 4 8 2 6" xfId="56565" xr:uid="{00000000-0005-0000-0000-000006DD0000}"/>
    <cellStyle name="v_Godrej Platinum_ball park estimate-190811 4 8 3" xfId="56566" xr:uid="{00000000-0005-0000-0000-000007DD0000}"/>
    <cellStyle name="v_Godrej Platinum_ball park estimate-190811 4 8 3 2" xfId="56567" xr:uid="{00000000-0005-0000-0000-000008DD0000}"/>
    <cellStyle name="v_Godrej Platinum_ball park estimate-190811 4 8 3 3" xfId="56568" xr:uid="{00000000-0005-0000-0000-000009DD0000}"/>
    <cellStyle name="v_Godrej Platinum_ball park estimate-190811 4 8 3 4" xfId="56569" xr:uid="{00000000-0005-0000-0000-00000ADD0000}"/>
    <cellStyle name="v_Godrej Platinum_ball park estimate-190811 4 8 3 5" xfId="56570" xr:uid="{00000000-0005-0000-0000-00000BDD0000}"/>
    <cellStyle name="v_Godrej Platinum_ball park estimate-190811 4 8 3 6" xfId="56571" xr:uid="{00000000-0005-0000-0000-00000CDD0000}"/>
    <cellStyle name="v_Godrej Platinum_ball park estimate-190811 4 8 4" xfId="56572" xr:uid="{00000000-0005-0000-0000-00000DDD0000}"/>
    <cellStyle name="v_Godrej Platinum_ball park estimate-190811 4 8 4 2" xfId="56573" xr:uid="{00000000-0005-0000-0000-00000EDD0000}"/>
    <cellStyle name="v_Godrej Platinum_ball park estimate-190811 4 8 5" xfId="56574" xr:uid="{00000000-0005-0000-0000-00000FDD0000}"/>
    <cellStyle name="v_Godrej Platinum_ball park estimate-190811 4 8 6" xfId="56575" xr:uid="{00000000-0005-0000-0000-000010DD0000}"/>
    <cellStyle name="v_Godrej Platinum_ball park estimate-190811 4 8 7" xfId="56576" xr:uid="{00000000-0005-0000-0000-000011DD0000}"/>
    <cellStyle name="v_Godrej Platinum_ball park estimate-190811 4 8 8" xfId="56577" xr:uid="{00000000-0005-0000-0000-000012DD0000}"/>
    <cellStyle name="v_Godrej Platinum_ball park estimate-190811 4 9" xfId="56578" xr:uid="{00000000-0005-0000-0000-000013DD0000}"/>
    <cellStyle name="v_Godrej Platinum_ball park estimate-190811 4 9 2" xfId="56579" xr:uid="{00000000-0005-0000-0000-000014DD0000}"/>
    <cellStyle name="v_Godrej Platinum_ball park estimate-190811 4 9 2 2" xfId="56580" xr:uid="{00000000-0005-0000-0000-000015DD0000}"/>
    <cellStyle name="v_Godrej Platinum_ball park estimate-190811 4 9 2 3" xfId="56581" xr:uid="{00000000-0005-0000-0000-000016DD0000}"/>
    <cellStyle name="v_Godrej Platinum_ball park estimate-190811 4 9 2 4" xfId="56582" xr:uid="{00000000-0005-0000-0000-000017DD0000}"/>
    <cellStyle name="v_Godrej Platinum_ball park estimate-190811 4 9 2 5" xfId="56583" xr:uid="{00000000-0005-0000-0000-000018DD0000}"/>
    <cellStyle name="v_Godrej Platinum_ball park estimate-190811 4 9 2 6" xfId="56584" xr:uid="{00000000-0005-0000-0000-000019DD0000}"/>
    <cellStyle name="v_Godrej Platinum_ball park estimate-190811 4 9 3" xfId="56585" xr:uid="{00000000-0005-0000-0000-00001ADD0000}"/>
    <cellStyle name="v_Godrej Platinum_ball park estimate-190811 4 9 3 2" xfId="56586" xr:uid="{00000000-0005-0000-0000-00001BDD0000}"/>
    <cellStyle name="v_Godrej Platinum_ball park estimate-190811 4 9 3 3" xfId="56587" xr:uid="{00000000-0005-0000-0000-00001CDD0000}"/>
    <cellStyle name="v_Godrej Platinum_ball park estimate-190811 4 9 3 4" xfId="56588" xr:uid="{00000000-0005-0000-0000-00001DDD0000}"/>
    <cellStyle name="v_Godrej Platinum_ball park estimate-190811 4 9 3 5" xfId="56589" xr:uid="{00000000-0005-0000-0000-00001EDD0000}"/>
    <cellStyle name="v_Godrej Platinum_ball park estimate-190811 4 9 3 6" xfId="56590" xr:uid="{00000000-0005-0000-0000-00001FDD0000}"/>
    <cellStyle name="v_Godrej Platinum_ball park estimate-190811 4 9 4" xfId="56591" xr:uid="{00000000-0005-0000-0000-000020DD0000}"/>
    <cellStyle name="v_Godrej Platinum_ball park estimate-190811 4 9 4 2" xfId="56592" xr:uid="{00000000-0005-0000-0000-000021DD0000}"/>
    <cellStyle name="v_Godrej Platinum_ball park estimate-190811 4 9 5" xfId="56593" xr:uid="{00000000-0005-0000-0000-000022DD0000}"/>
    <cellStyle name="v_Godrej Platinum_ball park estimate-190811 4 9 6" xfId="56594" xr:uid="{00000000-0005-0000-0000-000023DD0000}"/>
    <cellStyle name="v_Godrej Platinum_ball park estimate-190811 4 9 7" xfId="56595" xr:uid="{00000000-0005-0000-0000-000024DD0000}"/>
    <cellStyle name="v_Godrej Platinum_ball park estimate-190811 4 9 8" xfId="56596" xr:uid="{00000000-0005-0000-0000-000025DD0000}"/>
    <cellStyle name="v_Godrej Platinum_ball park estimate-190811 5" xfId="56597" xr:uid="{00000000-0005-0000-0000-000026DD0000}"/>
    <cellStyle name="v_Godrej Platinum_ball park estimate-190811 5 2" xfId="56598" xr:uid="{00000000-0005-0000-0000-000027DD0000}"/>
    <cellStyle name="v_Godrej Platinum_ball park estimate-190811 5 2 2" xfId="56599" xr:uid="{00000000-0005-0000-0000-000028DD0000}"/>
    <cellStyle name="v_Godrej Platinum_ball park estimate-190811 5 2 2 2" xfId="56600" xr:uid="{00000000-0005-0000-0000-000029DD0000}"/>
    <cellStyle name="v_Godrej Platinum_ball park estimate-190811 5 2 2 2 2" xfId="56601" xr:uid="{00000000-0005-0000-0000-00002ADD0000}"/>
    <cellStyle name="v_Godrej Platinum_ball park estimate-190811 5 2 2 2 2 2" xfId="56602" xr:uid="{00000000-0005-0000-0000-00002BDD0000}"/>
    <cellStyle name="v_Godrej Platinum_ball park estimate-190811 5 2 2 2 3" xfId="56603" xr:uid="{00000000-0005-0000-0000-00002CDD0000}"/>
    <cellStyle name="v_Godrej Platinum_ball park estimate-190811 5 2 2 2 3 2" xfId="56604" xr:uid="{00000000-0005-0000-0000-00002DDD0000}"/>
    <cellStyle name="v_Godrej Platinum_ball park estimate-190811 5 2 2 2 4" xfId="56605" xr:uid="{00000000-0005-0000-0000-00002EDD0000}"/>
    <cellStyle name="v_Godrej Platinum_ball park estimate-190811 5 2 2 3" xfId="56606" xr:uid="{00000000-0005-0000-0000-00002FDD0000}"/>
    <cellStyle name="v_Godrej Platinum_ball park estimate-190811 5 2 2 3 2" xfId="56607" xr:uid="{00000000-0005-0000-0000-000030DD0000}"/>
    <cellStyle name="v_Godrej Platinum_ball park estimate-190811 5 2 2 4" xfId="56608" xr:uid="{00000000-0005-0000-0000-000031DD0000}"/>
    <cellStyle name="v_Godrej Platinum_ball park estimate-190811 5 2 2 4 2" xfId="56609" xr:uid="{00000000-0005-0000-0000-000032DD0000}"/>
    <cellStyle name="v_Godrej Platinum_ball park estimate-190811 5 2 2 5" xfId="56610" xr:uid="{00000000-0005-0000-0000-000033DD0000}"/>
    <cellStyle name="v_Godrej Platinum_ball park estimate-190811 5 2 2 5 2" xfId="56611" xr:uid="{00000000-0005-0000-0000-000034DD0000}"/>
    <cellStyle name="v_Godrej Platinum_ball park estimate-190811 5 2 2 6" xfId="56612" xr:uid="{00000000-0005-0000-0000-000035DD0000}"/>
    <cellStyle name="v_Godrej Platinum_ball park estimate-190811 5 2 3" xfId="56613" xr:uid="{00000000-0005-0000-0000-000036DD0000}"/>
    <cellStyle name="v_Godrej Platinum_ball park estimate-190811 5 2 3 2" xfId="56614" xr:uid="{00000000-0005-0000-0000-000037DD0000}"/>
    <cellStyle name="v_Godrej Platinum_ball park estimate-190811 5 2 3 2 2" xfId="56615" xr:uid="{00000000-0005-0000-0000-000038DD0000}"/>
    <cellStyle name="v_Godrej Platinum_ball park estimate-190811 5 2 3 3" xfId="56616" xr:uid="{00000000-0005-0000-0000-000039DD0000}"/>
    <cellStyle name="v_Godrej Platinum_ball park estimate-190811 5 2 3 3 2" xfId="56617" xr:uid="{00000000-0005-0000-0000-00003ADD0000}"/>
    <cellStyle name="v_Godrej Platinum_ball park estimate-190811 5 2 3 4" xfId="56618" xr:uid="{00000000-0005-0000-0000-00003BDD0000}"/>
    <cellStyle name="v_Godrej Platinum_ball park estimate-190811 5 2 3 4 2" xfId="56619" xr:uid="{00000000-0005-0000-0000-00003CDD0000}"/>
    <cellStyle name="v_Godrej Platinum_ball park estimate-190811 5 2 3 5" xfId="56620" xr:uid="{00000000-0005-0000-0000-00003DDD0000}"/>
    <cellStyle name="v_Godrej Platinum_ball park estimate-190811 5 2 3 6" xfId="56621" xr:uid="{00000000-0005-0000-0000-00003EDD0000}"/>
    <cellStyle name="v_Godrej Platinum_ball park estimate-190811 5 2 4" xfId="56622" xr:uid="{00000000-0005-0000-0000-00003FDD0000}"/>
    <cellStyle name="v_Godrej Platinum_ball park estimate-190811 5 2 4 2" xfId="56623" xr:uid="{00000000-0005-0000-0000-000040DD0000}"/>
    <cellStyle name="v_Godrej Platinum_ball park estimate-190811 5 2 4 3" xfId="56624" xr:uid="{00000000-0005-0000-0000-000041DD0000}"/>
    <cellStyle name="v_Godrej Platinum_ball park estimate-190811 5 2 5" xfId="56625" xr:uid="{00000000-0005-0000-0000-000042DD0000}"/>
    <cellStyle name="v_Godrej Platinum_ball park estimate-190811 5 2 5 2" xfId="56626" xr:uid="{00000000-0005-0000-0000-000043DD0000}"/>
    <cellStyle name="v_Godrej Platinum_ball park estimate-190811 5 2 5 3" xfId="56627" xr:uid="{00000000-0005-0000-0000-000044DD0000}"/>
    <cellStyle name="v_Godrej Platinum_ball park estimate-190811 5 2 6" xfId="56628" xr:uid="{00000000-0005-0000-0000-000045DD0000}"/>
    <cellStyle name="v_Godrej Platinum_ball park estimate-190811 5 2 6 2" xfId="56629" xr:uid="{00000000-0005-0000-0000-000046DD0000}"/>
    <cellStyle name="v_Godrej Platinum_ball park estimate-190811 5 2 7" xfId="56630" xr:uid="{00000000-0005-0000-0000-000047DD0000}"/>
    <cellStyle name="v_Godrej Platinum_ball park estimate-190811 5 2 7 2" xfId="56631" xr:uid="{00000000-0005-0000-0000-000048DD0000}"/>
    <cellStyle name="v_Godrej Platinum_ball park estimate-190811 5 2 7 3" xfId="56632" xr:uid="{00000000-0005-0000-0000-000049DD0000}"/>
    <cellStyle name="v_Godrej Platinum_ball park estimate-190811 5 2 7 4" xfId="56633" xr:uid="{00000000-0005-0000-0000-00004ADD0000}"/>
    <cellStyle name="v_Godrej Platinum_ball park estimate-190811 5 2 8" xfId="56634" xr:uid="{00000000-0005-0000-0000-00004BDD0000}"/>
    <cellStyle name="v_Godrej Platinum_ball park estimate-190811 5 2 8 2" xfId="56635" xr:uid="{00000000-0005-0000-0000-00004CDD0000}"/>
    <cellStyle name="v_Godrej Platinum_ball park estimate-190811 5 2 9" xfId="56636" xr:uid="{00000000-0005-0000-0000-00004DDD0000}"/>
    <cellStyle name="v_Godrej Platinum_ball park estimate-190811 5 3" xfId="56637" xr:uid="{00000000-0005-0000-0000-00004EDD0000}"/>
    <cellStyle name="v_Godrej Platinum_ball park estimate-190811 5 3 2" xfId="56638" xr:uid="{00000000-0005-0000-0000-00004FDD0000}"/>
    <cellStyle name="v_Godrej Platinum_ball park estimate-190811 5 3 2 2" xfId="56639" xr:uid="{00000000-0005-0000-0000-000050DD0000}"/>
    <cellStyle name="v_Godrej Platinum_ball park estimate-190811 5 3 2 2 2" xfId="56640" xr:uid="{00000000-0005-0000-0000-000051DD0000}"/>
    <cellStyle name="v_Godrej Platinum_ball park estimate-190811 5 3 2 3" xfId="56641" xr:uid="{00000000-0005-0000-0000-000052DD0000}"/>
    <cellStyle name="v_Godrej Platinum_ball park estimate-190811 5 3 2 3 2" xfId="56642" xr:uid="{00000000-0005-0000-0000-000053DD0000}"/>
    <cellStyle name="v_Godrej Platinum_ball park estimate-190811 5 3 2 4" xfId="56643" xr:uid="{00000000-0005-0000-0000-000054DD0000}"/>
    <cellStyle name="v_Godrej Platinum_ball park estimate-190811 5 3 3" xfId="56644" xr:uid="{00000000-0005-0000-0000-000055DD0000}"/>
    <cellStyle name="v_Godrej Platinum_ball park estimate-190811 5 3 3 2" xfId="56645" xr:uid="{00000000-0005-0000-0000-000056DD0000}"/>
    <cellStyle name="v_Godrej Platinum_ball park estimate-190811 5 3 4" xfId="56646" xr:uid="{00000000-0005-0000-0000-000057DD0000}"/>
    <cellStyle name="v_Godrej Platinum_ball park estimate-190811 5 3 4 2" xfId="56647" xr:uid="{00000000-0005-0000-0000-000058DD0000}"/>
    <cellStyle name="v_Godrej Platinum_ball park estimate-190811 5 3 5" xfId="56648" xr:uid="{00000000-0005-0000-0000-000059DD0000}"/>
    <cellStyle name="v_Godrej Platinum_ball park estimate-190811 5 3 5 2" xfId="56649" xr:uid="{00000000-0005-0000-0000-00005ADD0000}"/>
    <cellStyle name="v_Godrej Platinum_ball park estimate-190811 5 3 6" xfId="56650" xr:uid="{00000000-0005-0000-0000-00005BDD0000}"/>
    <cellStyle name="v_Godrej Platinum_ball park estimate-190811 5 3 6 2" xfId="56651" xr:uid="{00000000-0005-0000-0000-00005CDD0000}"/>
    <cellStyle name="v_Godrej Platinum_ball park estimate-190811 5 3 7" xfId="56652" xr:uid="{00000000-0005-0000-0000-00005DDD0000}"/>
    <cellStyle name="v_Godrej Platinum_ball park estimate-190811 5 3 7 2" xfId="56653" xr:uid="{00000000-0005-0000-0000-00005EDD0000}"/>
    <cellStyle name="v_Godrej Platinum_ball park estimate-190811 5 3 7 3" xfId="56654" xr:uid="{00000000-0005-0000-0000-00005FDD0000}"/>
    <cellStyle name="v_Godrej Platinum_ball park estimate-190811 5 3 7 4" xfId="56655" xr:uid="{00000000-0005-0000-0000-000060DD0000}"/>
    <cellStyle name="v_Godrej Platinum_ball park estimate-190811 5 3 8" xfId="56656" xr:uid="{00000000-0005-0000-0000-000061DD0000}"/>
    <cellStyle name="v_Godrej Platinum_ball park estimate-190811 5 4" xfId="56657" xr:uid="{00000000-0005-0000-0000-000062DD0000}"/>
    <cellStyle name="v_Godrej Platinum_ball park estimate-190811 5 4 2" xfId="56658" xr:uid="{00000000-0005-0000-0000-000063DD0000}"/>
    <cellStyle name="v_Godrej Platinum_ball park estimate-190811 5 4 2 2" xfId="56659" xr:uid="{00000000-0005-0000-0000-000064DD0000}"/>
    <cellStyle name="v_Godrej Platinum_ball park estimate-190811 5 4 3" xfId="56660" xr:uid="{00000000-0005-0000-0000-000065DD0000}"/>
    <cellStyle name="v_Godrej Platinum_ball park estimate-190811 5 4 3 2" xfId="56661" xr:uid="{00000000-0005-0000-0000-000066DD0000}"/>
    <cellStyle name="v_Godrej Platinum_ball park estimate-190811 5 4 4" xfId="56662" xr:uid="{00000000-0005-0000-0000-000067DD0000}"/>
    <cellStyle name="v_Godrej Platinum_ball park estimate-190811 5 4 4 2" xfId="56663" xr:uid="{00000000-0005-0000-0000-000068DD0000}"/>
    <cellStyle name="v_Godrej Platinum_ball park estimate-190811 5 4 5" xfId="56664" xr:uid="{00000000-0005-0000-0000-000069DD0000}"/>
    <cellStyle name="v_Godrej Platinum_ball park estimate-190811 5 4 5 2" xfId="56665" xr:uid="{00000000-0005-0000-0000-00006ADD0000}"/>
    <cellStyle name="v_Godrej Platinum_ball park estimate-190811 5 4 5 3" xfId="56666" xr:uid="{00000000-0005-0000-0000-00006BDD0000}"/>
    <cellStyle name="v_Godrej Platinum_ball park estimate-190811 5 4 5 4" xfId="56667" xr:uid="{00000000-0005-0000-0000-00006CDD0000}"/>
    <cellStyle name="v_Godrej Platinum_ball park estimate-190811 5 4 6" xfId="56668" xr:uid="{00000000-0005-0000-0000-00006DDD0000}"/>
    <cellStyle name="v_Godrej Platinum_ball park estimate-190811 5 4 7" xfId="56669" xr:uid="{00000000-0005-0000-0000-00006EDD0000}"/>
    <cellStyle name="v_Godrej Platinum_ball park estimate-190811 5 5" xfId="56670" xr:uid="{00000000-0005-0000-0000-00006FDD0000}"/>
    <cellStyle name="v_Godrej Platinum_ball park estimate-190811 5 5 2" xfId="56671" xr:uid="{00000000-0005-0000-0000-000070DD0000}"/>
    <cellStyle name="v_Godrej Platinum_ball park estimate-190811 5 5 3" xfId="56672" xr:uid="{00000000-0005-0000-0000-000071DD0000}"/>
    <cellStyle name="v_Godrej Platinum_ball park estimate-190811 5 6" xfId="56673" xr:uid="{00000000-0005-0000-0000-000072DD0000}"/>
    <cellStyle name="v_Godrej Platinum_ball park estimate-190811 5 6 2" xfId="56674" xr:uid="{00000000-0005-0000-0000-000073DD0000}"/>
    <cellStyle name="v_Godrej Platinum_ball park estimate-190811 5 7" xfId="56675" xr:uid="{00000000-0005-0000-0000-000074DD0000}"/>
    <cellStyle name="v_Godrej Platinum_ball park estimate-190811 5 7 2" xfId="56676" xr:uid="{00000000-0005-0000-0000-000075DD0000}"/>
    <cellStyle name="v_Godrej Platinum_ball park estimate-190811 5 8" xfId="56677" xr:uid="{00000000-0005-0000-0000-000076DD0000}"/>
    <cellStyle name="v_Godrej Platinum_ball park estimate-190811 5 8 2" xfId="56678" xr:uid="{00000000-0005-0000-0000-000077DD0000}"/>
    <cellStyle name="v_Godrej Platinum_ball park estimate-190811 5 9" xfId="56679" xr:uid="{00000000-0005-0000-0000-000078DD0000}"/>
    <cellStyle name="v_Godrej Platinum_ball park estimate-190811 6" xfId="56680" xr:uid="{00000000-0005-0000-0000-000079DD0000}"/>
    <cellStyle name="v_Godrej Platinum_ball park estimate-190811 6 2" xfId="56681" xr:uid="{00000000-0005-0000-0000-00007ADD0000}"/>
    <cellStyle name="v_Godrej Platinum_ball park estimate-190811 6 2 2" xfId="56682" xr:uid="{00000000-0005-0000-0000-00007BDD0000}"/>
    <cellStyle name="v_Godrej Platinum_ball park estimate-190811 6 2 2 2" xfId="56683" xr:uid="{00000000-0005-0000-0000-00007CDD0000}"/>
    <cellStyle name="v_Godrej Platinum_ball park estimate-190811 6 2 2 2 2" xfId="56684" xr:uid="{00000000-0005-0000-0000-00007DDD0000}"/>
    <cellStyle name="v_Godrej Platinum_ball park estimate-190811 6 2 2 2 2 2" xfId="56685" xr:uid="{00000000-0005-0000-0000-00007EDD0000}"/>
    <cellStyle name="v_Godrej Platinum_ball park estimate-190811 6 2 2 2 3" xfId="56686" xr:uid="{00000000-0005-0000-0000-00007FDD0000}"/>
    <cellStyle name="v_Godrej Platinum_ball park estimate-190811 6 2 2 2 3 2" xfId="56687" xr:uid="{00000000-0005-0000-0000-000080DD0000}"/>
    <cellStyle name="v_Godrej Platinum_ball park estimate-190811 6 2 2 2 4" xfId="56688" xr:uid="{00000000-0005-0000-0000-000081DD0000}"/>
    <cellStyle name="v_Godrej Platinum_ball park estimate-190811 6 2 2 3" xfId="56689" xr:uid="{00000000-0005-0000-0000-000082DD0000}"/>
    <cellStyle name="v_Godrej Platinum_ball park estimate-190811 6 2 2 3 2" xfId="56690" xr:uid="{00000000-0005-0000-0000-000083DD0000}"/>
    <cellStyle name="v_Godrej Platinum_ball park estimate-190811 6 2 2 4" xfId="56691" xr:uid="{00000000-0005-0000-0000-000084DD0000}"/>
    <cellStyle name="v_Godrej Platinum_ball park estimate-190811 6 2 2 4 2" xfId="56692" xr:uid="{00000000-0005-0000-0000-000085DD0000}"/>
    <cellStyle name="v_Godrej Platinum_ball park estimate-190811 6 2 2 5" xfId="56693" xr:uid="{00000000-0005-0000-0000-000086DD0000}"/>
    <cellStyle name="v_Godrej Platinum_ball park estimate-190811 6 2 2 5 2" xfId="56694" xr:uid="{00000000-0005-0000-0000-000087DD0000}"/>
    <cellStyle name="v_Godrej Platinum_ball park estimate-190811 6 2 2 6" xfId="56695" xr:uid="{00000000-0005-0000-0000-000088DD0000}"/>
    <cellStyle name="v_Godrej Platinum_ball park estimate-190811 6 2 2 6 2" xfId="56696" xr:uid="{00000000-0005-0000-0000-000089DD0000}"/>
    <cellStyle name="v_Godrej Platinum_ball park estimate-190811 6 2 2 7" xfId="56697" xr:uid="{00000000-0005-0000-0000-00008ADD0000}"/>
    <cellStyle name="v_Godrej Platinum_ball park estimate-190811 6 2 2 8" xfId="56698" xr:uid="{00000000-0005-0000-0000-00008BDD0000}"/>
    <cellStyle name="v_Godrej Platinum_ball park estimate-190811 6 2 2 9" xfId="56699" xr:uid="{00000000-0005-0000-0000-00008CDD0000}"/>
    <cellStyle name="v_Godrej Platinum_ball park estimate-190811 6 2 3" xfId="56700" xr:uid="{00000000-0005-0000-0000-00008DDD0000}"/>
    <cellStyle name="v_Godrej Platinum_ball park estimate-190811 6 2 3 2" xfId="56701" xr:uid="{00000000-0005-0000-0000-00008EDD0000}"/>
    <cellStyle name="v_Godrej Platinum_ball park estimate-190811 6 2 3 2 2" xfId="56702" xr:uid="{00000000-0005-0000-0000-00008FDD0000}"/>
    <cellStyle name="v_Godrej Platinum_ball park estimate-190811 6 2 3 2 2 2" xfId="56703" xr:uid="{00000000-0005-0000-0000-000090DD0000}"/>
    <cellStyle name="v_Godrej Platinum_ball park estimate-190811 6 2 3 2 3" xfId="56704" xr:uid="{00000000-0005-0000-0000-000091DD0000}"/>
    <cellStyle name="v_Godrej Platinum_ball park estimate-190811 6 2 3 3" xfId="56705" xr:uid="{00000000-0005-0000-0000-000092DD0000}"/>
    <cellStyle name="v_Godrej Platinum_ball park estimate-190811 6 2 3 3 2" xfId="56706" xr:uid="{00000000-0005-0000-0000-000093DD0000}"/>
    <cellStyle name="v_Godrej Platinum_ball park estimate-190811 6 2 3 4" xfId="56707" xr:uid="{00000000-0005-0000-0000-000094DD0000}"/>
    <cellStyle name="v_Godrej Platinum_ball park estimate-190811 6 2 3 4 2" xfId="56708" xr:uid="{00000000-0005-0000-0000-000095DD0000}"/>
    <cellStyle name="v_Godrej Platinum_ball park estimate-190811 6 2 3 5" xfId="56709" xr:uid="{00000000-0005-0000-0000-000096DD0000}"/>
    <cellStyle name="v_Godrej Platinum_ball park estimate-190811 6 2 3 5 2" xfId="56710" xr:uid="{00000000-0005-0000-0000-000097DD0000}"/>
    <cellStyle name="v_Godrej Platinum_ball park estimate-190811 6 2 3 6" xfId="56711" xr:uid="{00000000-0005-0000-0000-000098DD0000}"/>
    <cellStyle name="v_Godrej Platinum_ball park estimate-190811 6 2 3 7" xfId="56712" xr:uid="{00000000-0005-0000-0000-000099DD0000}"/>
    <cellStyle name="v_Godrej Platinum_ball park estimate-190811 6 2 4" xfId="56713" xr:uid="{00000000-0005-0000-0000-00009ADD0000}"/>
    <cellStyle name="v_Godrej Platinum_ball park estimate-190811 6 2 4 2" xfId="56714" xr:uid="{00000000-0005-0000-0000-00009BDD0000}"/>
    <cellStyle name="v_Godrej Platinum_ball park estimate-190811 6 2 5" xfId="56715" xr:uid="{00000000-0005-0000-0000-00009CDD0000}"/>
    <cellStyle name="v_Godrej Platinum_ball park estimate-190811 6 2 5 2" xfId="56716" xr:uid="{00000000-0005-0000-0000-00009DDD0000}"/>
    <cellStyle name="v_Godrej Platinum_ball park estimate-190811 6 2 6" xfId="56717" xr:uid="{00000000-0005-0000-0000-00009EDD0000}"/>
    <cellStyle name="v_Godrej Platinum_ball park estimate-190811 6 2 6 2" xfId="56718" xr:uid="{00000000-0005-0000-0000-00009FDD0000}"/>
    <cellStyle name="v_Godrej Platinum_ball park estimate-190811 6 2 7" xfId="56719" xr:uid="{00000000-0005-0000-0000-0000A0DD0000}"/>
    <cellStyle name="v_Godrej Platinum_ball park estimate-190811 6 2 8" xfId="56720" xr:uid="{00000000-0005-0000-0000-0000A1DD0000}"/>
    <cellStyle name="v_Godrej Platinum_ball park estimate-190811 6 3" xfId="56721" xr:uid="{00000000-0005-0000-0000-0000A2DD0000}"/>
    <cellStyle name="v_Godrej Platinum_ball park estimate-190811 6 3 2" xfId="56722" xr:uid="{00000000-0005-0000-0000-0000A3DD0000}"/>
    <cellStyle name="v_Godrej Platinum_ball park estimate-190811 6 3 2 2" xfId="56723" xr:uid="{00000000-0005-0000-0000-0000A4DD0000}"/>
    <cellStyle name="v_Godrej Platinum_ball park estimate-190811 6 3 2 2 2" xfId="56724" xr:uid="{00000000-0005-0000-0000-0000A5DD0000}"/>
    <cellStyle name="v_Godrej Platinum_ball park estimate-190811 6 3 2 3" xfId="56725" xr:uid="{00000000-0005-0000-0000-0000A6DD0000}"/>
    <cellStyle name="v_Godrej Platinum_ball park estimate-190811 6 3 2 3 2" xfId="56726" xr:uid="{00000000-0005-0000-0000-0000A7DD0000}"/>
    <cellStyle name="v_Godrej Platinum_ball park estimate-190811 6 3 2 4" xfId="56727" xr:uid="{00000000-0005-0000-0000-0000A8DD0000}"/>
    <cellStyle name="v_Godrej Platinum_ball park estimate-190811 6 3 2 5" xfId="56728" xr:uid="{00000000-0005-0000-0000-0000A9DD0000}"/>
    <cellStyle name="v_Godrej Platinum_ball park estimate-190811 6 3 3" xfId="56729" xr:uid="{00000000-0005-0000-0000-0000AADD0000}"/>
    <cellStyle name="v_Godrej Platinum_ball park estimate-190811 6 3 3 2" xfId="56730" xr:uid="{00000000-0005-0000-0000-0000ABDD0000}"/>
    <cellStyle name="v_Godrej Platinum_ball park estimate-190811 6 3 3 3" xfId="56731" xr:uid="{00000000-0005-0000-0000-0000ACDD0000}"/>
    <cellStyle name="v_Godrej Platinum_ball park estimate-190811 6 3 4" xfId="56732" xr:uid="{00000000-0005-0000-0000-0000ADDD0000}"/>
    <cellStyle name="v_Godrej Platinum_ball park estimate-190811 6 3 4 2" xfId="56733" xr:uid="{00000000-0005-0000-0000-0000AEDD0000}"/>
    <cellStyle name="v_Godrej Platinum_ball park estimate-190811 6 3 5" xfId="56734" xr:uid="{00000000-0005-0000-0000-0000AFDD0000}"/>
    <cellStyle name="v_Godrej Platinum_ball park estimate-190811 6 3 5 2" xfId="56735" xr:uid="{00000000-0005-0000-0000-0000B0DD0000}"/>
    <cellStyle name="v_Godrej Platinum_ball park estimate-190811 6 3 6" xfId="56736" xr:uid="{00000000-0005-0000-0000-0000B1DD0000}"/>
    <cellStyle name="v_Godrej Platinum_ball park estimate-190811 6 3 6 2" xfId="56737" xr:uid="{00000000-0005-0000-0000-0000B2DD0000}"/>
    <cellStyle name="v_Godrej Platinum_ball park estimate-190811 6 3 7" xfId="56738" xr:uid="{00000000-0005-0000-0000-0000B3DD0000}"/>
    <cellStyle name="v_Godrej Platinum_ball park estimate-190811 6 3 7 2" xfId="56739" xr:uid="{00000000-0005-0000-0000-0000B4DD0000}"/>
    <cellStyle name="v_Godrej Platinum_ball park estimate-190811 6 3 8" xfId="56740" xr:uid="{00000000-0005-0000-0000-0000B5DD0000}"/>
    <cellStyle name="v_Godrej Platinum_ball park estimate-190811 6 4" xfId="56741" xr:uid="{00000000-0005-0000-0000-0000B6DD0000}"/>
    <cellStyle name="v_Godrej Platinum_ball park estimate-190811 6 4 2" xfId="56742" xr:uid="{00000000-0005-0000-0000-0000B7DD0000}"/>
    <cellStyle name="v_Godrej Platinum_ball park estimate-190811 6 4 2 2" xfId="56743" xr:uid="{00000000-0005-0000-0000-0000B8DD0000}"/>
    <cellStyle name="v_Godrej Platinum_ball park estimate-190811 6 4 2 2 2" xfId="56744" xr:uid="{00000000-0005-0000-0000-0000B9DD0000}"/>
    <cellStyle name="v_Godrej Platinum_ball park estimate-190811 6 4 2 3" xfId="56745" xr:uid="{00000000-0005-0000-0000-0000BADD0000}"/>
    <cellStyle name="v_Godrej Platinum_ball park estimate-190811 6 4 3" xfId="56746" xr:uid="{00000000-0005-0000-0000-0000BBDD0000}"/>
    <cellStyle name="v_Godrej Platinum_ball park estimate-190811 6 4 3 2" xfId="56747" xr:uid="{00000000-0005-0000-0000-0000BCDD0000}"/>
    <cellStyle name="v_Godrej Platinum_ball park estimate-190811 6 4 4" xfId="56748" xr:uid="{00000000-0005-0000-0000-0000BDDD0000}"/>
    <cellStyle name="v_Godrej Platinum_ball park estimate-190811 6 4 4 2" xfId="56749" xr:uid="{00000000-0005-0000-0000-0000BEDD0000}"/>
    <cellStyle name="v_Godrej Platinum_ball park estimate-190811 6 4 5" xfId="56750" xr:uid="{00000000-0005-0000-0000-0000BFDD0000}"/>
    <cellStyle name="v_Godrej Platinum_ball park estimate-190811 6 4 5 2" xfId="56751" xr:uid="{00000000-0005-0000-0000-0000C0DD0000}"/>
    <cellStyle name="v_Godrej Platinum_ball park estimate-190811 6 4 5 3" xfId="56752" xr:uid="{00000000-0005-0000-0000-0000C1DD0000}"/>
    <cellStyle name="v_Godrej Platinum_ball park estimate-190811 6 4 5 4" xfId="56753" xr:uid="{00000000-0005-0000-0000-0000C2DD0000}"/>
    <cellStyle name="v_Godrej Platinum_ball park estimate-190811 6 4 6" xfId="56754" xr:uid="{00000000-0005-0000-0000-0000C3DD0000}"/>
    <cellStyle name="v_Godrej Platinum_ball park estimate-190811 6 4 6 2" xfId="56755" xr:uid="{00000000-0005-0000-0000-0000C4DD0000}"/>
    <cellStyle name="v_Godrej Platinum_ball park estimate-190811 6 4 7" xfId="56756" xr:uid="{00000000-0005-0000-0000-0000C5DD0000}"/>
    <cellStyle name="v_Godrej Platinum_ball park estimate-190811 6 4 8" xfId="56757" xr:uid="{00000000-0005-0000-0000-0000C6DD0000}"/>
    <cellStyle name="v_Godrej Platinum_ball park estimate-190811 6 5" xfId="56758" xr:uid="{00000000-0005-0000-0000-0000C7DD0000}"/>
    <cellStyle name="v_Godrej Platinum_ball park estimate-190811 6 5 2" xfId="56759" xr:uid="{00000000-0005-0000-0000-0000C8DD0000}"/>
    <cellStyle name="v_Godrej Platinum_ball park estimate-190811 6 5 3" xfId="56760" xr:uid="{00000000-0005-0000-0000-0000C9DD0000}"/>
    <cellStyle name="v_Godrej Platinum_ball park estimate-190811 6 6" xfId="56761" xr:uid="{00000000-0005-0000-0000-0000CADD0000}"/>
    <cellStyle name="v_Godrej Platinum_ball park estimate-190811 6 6 2" xfId="56762" xr:uid="{00000000-0005-0000-0000-0000CBDD0000}"/>
    <cellStyle name="v_Godrej Platinum_ball park estimate-190811 6 6 3" xfId="56763" xr:uid="{00000000-0005-0000-0000-0000CCDD0000}"/>
    <cellStyle name="v_Godrej Platinum_ball park estimate-190811 6 7" xfId="56764" xr:uid="{00000000-0005-0000-0000-0000CDDD0000}"/>
    <cellStyle name="v_Godrej Platinum_ball park estimate-190811 6 7 2" xfId="56765" xr:uid="{00000000-0005-0000-0000-0000CEDD0000}"/>
    <cellStyle name="v_Godrej Platinum_ball park estimate-190811 6 8" xfId="56766" xr:uid="{00000000-0005-0000-0000-0000CFDD0000}"/>
    <cellStyle name="v_Godrej Platinum_ball park estimate-190811 6 9" xfId="56767" xr:uid="{00000000-0005-0000-0000-0000D0DD0000}"/>
    <cellStyle name="v_Godrej Platinum_ball park estimate-190811 7" xfId="56768" xr:uid="{00000000-0005-0000-0000-0000D1DD0000}"/>
    <cellStyle name="v_Godrej Platinum_ball park estimate-190811 7 10" xfId="56769" xr:uid="{00000000-0005-0000-0000-0000D2DD0000}"/>
    <cellStyle name="v_Godrej Platinum_ball park estimate-190811 7 2" xfId="56770" xr:uid="{00000000-0005-0000-0000-0000D3DD0000}"/>
    <cellStyle name="v_Godrej Platinum_ball park estimate-190811 7 2 2" xfId="56771" xr:uid="{00000000-0005-0000-0000-0000D4DD0000}"/>
    <cellStyle name="v_Godrej Platinum_ball park estimate-190811 7 2 2 2" xfId="56772" xr:uid="{00000000-0005-0000-0000-0000D5DD0000}"/>
    <cellStyle name="v_Godrej Platinum_ball park estimate-190811 7 2 2 2 2" xfId="56773" xr:uid="{00000000-0005-0000-0000-0000D6DD0000}"/>
    <cellStyle name="v_Godrej Platinum_ball park estimate-190811 7 2 2 3" xfId="56774" xr:uid="{00000000-0005-0000-0000-0000D7DD0000}"/>
    <cellStyle name="v_Godrej Platinum_ball park estimate-190811 7 2 3" xfId="56775" xr:uid="{00000000-0005-0000-0000-0000D8DD0000}"/>
    <cellStyle name="v_Godrej Platinum_ball park estimate-190811 7 2 3 2" xfId="56776" xr:uid="{00000000-0005-0000-0000-0000D9DD0000}"/>
    <cellStyle name="v_Godrej Platinum_ball park estimate-190811 7 2 4" xfId="56777" xr:uid="{00000000-0005-0000-0000-0000DADD0000}"/>
    <cellStyle name="v_Godrej Platinum_ball park estimate-190811 7 2 4 2" xfId="56778" xr:uid="{00000000-0005-0000-0000-0000DBDD0000}"/>
    <cellStyle name="v_Godrej Platinum_ball park estimate-190811 7 2 5" xfId="56779" xr:uid="{00000000-0005-0000-0000-0000DCDD0000}"/>
    <cellStyle name="v_Godrej Platinum_ball park estimate-190811 7 2 5 2" xfId="56780" xr:uid="{00000000-0005-0000-0000-0000DDDD0000}"/>
    <cellStyle name="v_Godrej Platinum_ball park estimate-190811 7 2 6" xfId="56781" xr:uid="{00000000-0005-0000-0000-0000DEDD0000}"/>
    <cellStyle name="v_Godrej Platinum_ball park estimate-190811 7 2 6 2" xfId="56782" xr:uid="{00000000-0005-0000-0000-0000DFDD0000}"/>
    <cellStyle name="v_Godrej Platinum_ball park estimate-190811 7 2 6 3" xfId="56783" xr:uid="{00000000-0005-0000-0000-0000E0DD0000}"/>
    <cellStyle name="v_Godrej Platinum_ball park estimate-190811 7 2 6 4" xfId="56784" xr:uid="{00000000-0005-0000-0000-0000E1DD0000}"/>
    <cellStyle name="v_Godrej Platinum_ball park estimate-190811 7 2 7" xfId="56785" xr:uid="{00000000-0005-0000-0000-0000E2DD0000}"/>
    <cellStyle name="v_Godrej Platinum_ball park estimate-190811 7 2 7 2" xfId="56786" xr:uid="{00000000-0005-0000-0000-0000E3DD0000}"/>
    <cellStyle name="v_Godrej Platinum_ball park estimate-190811 7 2 8" xfId="56787" xr:uid="{00000000-0005-0000-0000-0000E4DD0000}"/>
    <cellStyle name="v_Godrej Platinum_ball park estimate-190811 7 2 9" xfId="56788" xr:uid="{00000000-0005-0000-0000-0000E5DD0000}"/>
    <cellStyle name="v_Godrej Platinum_ball park estimate-190811 7 3" xfId="56789" xr:uid="{00000000-0005-0000-0000-0000E6DD0000}"/>
    <cellStyle name="v_Godrej Platinum_ball park estimate-190811 7 3 2" xfId="56790" xr:uid="{00000000-0005-0000-0000-0000E7DD0000}"/>
    <cellStyle name="v_Godrej Platinum_ball park estimate-190811 7 3 2 2" xfId="56791" xr:uid="{00000000-0005-0000-0000-0000E8DD0000}"/>
    <cellStyle name="v_Godrej Platinum_ball park estimate-190811 7 3 2 2 2" xfId="56792" xr:uid="{00000000-0005-0000-0000-0000E9DD0000}"/>
    <cellStyle name="v_Godrej Platinum_ball park estimate-190811 7 3 2 3" xfId="56793" xr:uid="{00000000-0005-0000-0000-0000EADD0000}"/>
    <cellStyle name="v_Godrej Platinum_ball park estimate-190811 7 3 3" xfId="56794" xr:uid="{00000000-0005-0000-0000-0000EBDD0000}"/>
    <cellStyle name="v_Godrej Platinum_ball park estimate-190811 7 3 3 2" xfId="56795" xr:uid="{00000000-0005-0000-0000-0000ECDD0000}"/>
    <cellStyle name="v_Godrej Platinum_ball park estimate-190811 7 3 4" xfId="56796" xr:uid="{00000000-0005-0000-0000-0000EDDD0000}"/>
    <cellStyle name="v_Godrej Platinum_ball park estimate-190811 7 3 4 2" xfId="56797" xr:uid="{00000000-0005-0000-0000-0000EEDD0000}"/>
    <cellStyle name="v_Godrej Platinum_ball park estimate-190811 7 3 5" xfId="56798" xr:uid="{00000000-0005-0000-0000-0000EFDD0000}"/>
    <cellStyle name="v_Godrej Platinum_ball park estimate-190811 7 3 5 2" xfId="56799" xr:uid="{00000000-0005-0000-0000-0000F0DD0000}"/>
    <cellStyle name="v_Godrej Platinum_ball park estimate-190811 7 3 5 3" xfId="56800" xr:uid="{00000000-0005-0000-0000-0000F1DD0000}"/>
    <cellStyle name="v_Godrej Platinum_ball park estimate-190811 7 3 5 4" xfId="56801" xr:uid="{00000000-0005-0000-0000-0000F2DD0000}"/>
    <cellStyle name="v_Godrej Platinum_ball park estimate-190811 7 3 6" xfId="56802" xr:uid="{00000000-0005-0000-0000-0000F3DD0000}"/>
    <cellStyle name="v_Godrej Platinum_ball park estimate-190811 7 3 6 2" xfId="56803" xr:uid="{00000000-0005-0000-0000-0000F4DD0000}"/>
    <cellStyle name="v_Godrej Platinum_ball park estimate-190811 7 3 7" xfId="56804" xr:uid="{00000000-0005-0000-0000-0000F5DD0000}"/>
    <cellStyle name="v_Godrej Platinum_ball park estimate-190811 7 4" xfId="56805" xr:uid="{00000000-0005-0000-0000-0000F6DD0000}"/>
    <cellStyle name="v_Godrej Platinum_ball park estimate-190811 7 4 2" xfId="56806" xr:uid="{00000000-0005-0000-0000-0000F7DD0000}"/>
    <cellStyle name="v_Godrej Platinum_ball park estimate-190811 7 5" xfId="56807" xr:uid="{00000000-0005-0000-0000-0000F8DD0000}"/>
    <cellStyle name="v_Godrej Platinum_ball park estimate-190811 7 5 2" xfId="56808" xr:uid="{00000000-0005-0000-0000-0000F9DD0000}"/>
    <cellStyle name="v_Godrej Platinum_ball park estimate-190811 7 6" xfId="56809" xr:uid="{00000000-0005-0000-0000-0000FADD0000}"/>
    <cellStyle name="v_Godrej Platinum_ball park estimate-190811 7 6 2" xfId="56810" xr:uid="{00000000-0005-0000-0000-0000FBDD0000}"/>
    <cellStyle name="v_Godrej Platinum_ball park estimate-190811 7 7" xfId="56811" xr:uid="{00000000-0005-0000-0000-0000FCDD0000}"/>
    <cellStyle name="v_Godrej Platinum_ball park estimate-190811 7 7 2" xfId="56812" xr:uid="{00000000-0005-0000-0000-0000FDDD0000}"/>
    <cellStyle name="v_Godrej Platinum_ball park estimate-190811 7 8" xfId="56813" xr:uid="{00000000-0005-0000-0000-0000FEDD0000}"/>
    <cellStyle name="v_Godrej Platinum_ball park estimate-190811 7 9" xfId="56814" xr:uid="{00000000-0005-0000-0000-0000FFDD0000}"/>
    <cellStyle name="v_Godrej Platinum_ball park estimate-190811 8" xfId="56815" xr:uid="{00000000-0005-0000-0000-000000DE0000}"/>
    <cellStyle name="v_Godrej Platinum_ball park estimate-190811 8 2" xfId="56816" xr:uid="{00000000-0005-0000-0000-000001DE0000}"/>
    <cellStyle name="v_Godrej Platinum_ball park estimate-190811 8 2 2" xfId="56817" xr:uid="{00000000-0005-0000-0000-000002DE0000}"/>
    <cellStyle name="v_Godrej Platinum_ball park estimate-190811 8 2 2 2" xfId="56818" xr:uid="{00000000-0005-0000-0000-000003DE0000}"/>
    <cellStyle name="v_Godrej Platinum_ball park estimate-190811 8 2 3" xfId="56819" xr:uid="{00000000-0005-0000-0000-000004DE0000}"/>
    <cellStyle name="v_Godrej Platinum_ball park estimate-190811 8 3" xfId="56820" xr:uid="{00000000-0005-0000-0000-000005DE0000}"/>
    <cellStyle name="v_Godrej Platinum_ball park estimate-190811 8 3 2" xfId="56821" xr:uid="{00000000-0005-0000-0000-000006DE0000}"/>
    <cellStyle name="v_Godrej Platinum_ball park estimate-190811 8 3 2 2" xfId="56822" xr:uid="{00000000-0005-0000-0000-000007DE0000}"/>
    <cellStyle name="v_Godrej Platinum_ball park estimate-190811 8 3 3" xfId="56823" xr:uid="{00000000-0005-0000-0000-000008DE0000}"/>
    <cellStyle name="v_Godrej Platinum_ball park estimate-190811 8 4" xfId="56824" xr:uid="{00000000-0005-0000-0000-000009DE0000}"/>
    <cellStyle name="v_Godrej Platinum_ball park estimate-190811 8 4 2" xfId="56825" xr:uid="{00000000-0005-0000-0000-00000ADE0000}"/>
    <cellStyle name="v_Godrej Platinum_ball park estimate-190811 8 5" xfId="56826" xr:uid="{00000000-0005-0000-0000-00000BDE0000}"/>
    <cellStyle name="v_Godrej Platinum_ball park estimate-190811 8 5 2" xfId="56827" xr:uid="{00000000-0005-0000-0000-00000CDE0000}"/>
    <cellStyle name="v_Godrej Platinum_ball park estimate-190811 8 6" xfId="56828" xr:uid="{00000000-0005-0000-0000-00000DDE0000}"/>
    <cellStyle name="v_Godrej Platinum_ball park estimate-190811 8 7" xfId="56829" xr:uid="{00000000-0005-0000-0000-00000EDE0000}"/>
    <cellStyle name="v_Godrej Platinum_ball park estimate-190811 9" xfId="56830" xr:uid="{00000000-0005-0000-0000-00000FDE0000}"/>
    <cellStyle name="v_Godrej Platinum_ball park estimate-190811 9 2" xfId="56831" xr:uid="{00000000-0005-0000-0000-000010DE0000}"/>
    <cellStyle name="v_Godrej Platinum_ball park estimate-190811 9 2 2" xfId="56832" xr:uid="{00000000-0005-0000-0000-000011DE0000}"/>
    <cellStyle name="v_Godrej Platinum_ball park estimate-190811 9 2 2 2" xfId="56833" xr:uid="{00000000-0005-0000-0000-000012DE0000}"/>
    <cellStyle name="v_Godrej Platinum_ball park estimate-190811 9 2 3" xfId="56834" xr:uid="{00000000-0005-0000-0000-000013DE0000}"/>
    <cellStyle name="v_Godrej Platinum_ball park estimate-190811 9 3" xfId="56835" xr:uid="{00000000-0005-0000-0000-000014DE0000}"/>
    <cellStyle name="v_Godrej Platinum_ball park estimate-190811 9 3 2" xfId="56836" xr:uid="{00000000-0005-0000-0000-000015DE0000}"/>
    <cellStyle name="v_Godrej Platinum_ball park estimate-190811 9 4" xfId="56837" xr:uid="{00000000-0005-0000-0000-000016DE0000}"/>
    <cellStyle name="v_Godrej Platinum_ball park estimate-190811 9 4 2" xfId="56838" xr:uid="{00000000-0005-0000-0000-000017DE0000}"/>
    <cellStyle name="v_Godrej Platinum_ball park estimate-190811 9 5" xfId="56839" xr:uid="{00000000-0005-0000-0000-000018DE0000}"/>
    <cellStyle name="Valuta (0)_laroux" xfId="56840" xr:uid="{00000000-0005-0000-0000-000019DE0000}"/>
    <cellStyle name="Valuta_laroux" xfId="56841" xr:uid="{00000000-0005-0000-0000-00001ADE0000}"/>
    <cellStyle name="Warning Text 2" xfId="56842" xr:uid="{00000000-0005-0000-0000-00001BDE0000}"/>
    <cellStyle name="콤마 [0]_Book1" xfId="56843" xr:uid="{00000000-0005-0000-0000-00001CDE0000}"/>
    <cellStyle name="콤마_Book1" xfId="56844" xr:uid="{00000000-0005-0000-0000-00001DDE0000}"/>
    <cellStyle name="통화 [0]_9634매출 " xfId="56845" xr:uid="{00000000-0005-0000-0000-00001EDE0000}"/>
    <cellStyle name="통화_9634매출 " xfId="56846" xr:uid="{00000000-0005-0000-0000-00001FDE0000}"/>
    <cellStyle name="표준_0N-HANDLING " xfId="56847" xr:uid="{00000000-0005-0000-0000-000020DE0000}"/>
    <cellStyle name="桁区切り [0.00]_0098 China Embassy AQ Summary" xfId="56848" xr:uid="{00000000-0005-0000-0000-000021DE0000}"/>
    <cellStyle name="桁区切り_0098 China Embassy AQ Summary" xfId="56849" xr:uid="{00000000-0005-0000-0000-000022DE0000}"/>
    <cellStyle name="標準_0098 China Embassy AQ Summary" xfId="56850" xr:uid="{00000000-0005-0000-0000-000023DE0000}"/>
    <cellStyle name="通貨 [0.00]_0098 China Embassy AQ Summary" xfId="56851" xr:uid="{00000000-0005-0000-0000-000024DE0000}"/>
    <cellStyle name="通貨_0098 China Embassy AQ Summary" xfId="56852" xr:uid="{00000000-0005-0000-0000-000025DE0000}"/>
  </cellStyles>
  <dxfs count="13">
    <dxf>
      <font>
        <b val="0"/>
        <color indexed="10"/>
      </font>
    </dxf>
    <dxf>
      <font>
        <b val="0"/>
        <color indexed="10"/>
      </font>
    </dxf>
    <dxf>
      <font>
        <b val="0"/>
        <color indexed="10"/>
      </font>
    </dxf>
    <dxf>
      <font>
        <b val="0"/>
        <color indexed="10"/>
      </font>
    </dxf>
    <dxf>
      <font>
        <b val="0"/>
        <color indexed="10"/>
      </font>
    </dxf>
    <dxf>
      <font>
        <b val="0"/>
        <color indexed="10"/>
      </font>
    </dxf>
    <dxf>
      <font>
        <b val="0"/>
        <color indexed="10"/>
      </font>
    </dxf>
    <dxf>
      <font>
        <b val="0"/>
        <color indexed="10"/>
      </font>
    </dxf>
    <dxf>
      <font>
        <b val="0"/>
        <color indexed="10"/>
      </font>
    </dxf>
    <dxf>
      <font>
        <b val="0"/>
        <color indexed="10"/>
      </font>
    </dxf>
    <dxf>
      <font>
        <b val="0"/>
        <color indexed="10"/>
      </font>
    </dxf>
    <dxf>
      <font>
        <b val="0"/>
        <color indexed="10"/>
      </font>
    </dxf>
    <dxf>
      <font>
        <condense val="0"/>
        <extend val="0"/>
        <color indexed="1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8.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2795229</xdr:colOff>
      <xdr:row>670</xdr:row>
      <xdr:rowOff>0</xdr:rowOff>
    </xdr:from>
    <xdr:ext cx="6423" cy="150574"/>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071579" y="10525125"/>
          <a:ext cx="6423" cy="150574"/>
        </a:xfrm>
        <a:prstGeom prst="rect">
          <a:avLst/>
        </a:prstGeom>
      </xdr:spPr>
    </xdr:pic>
    <xdr:clientData/>
  </xdr:oneCellAnchor>
  <xdr:oneCellAnchor>
    <xdr:from>
      <xdr:col>1</xdr:col>
      <xdr:colOff>2622550</xdr:colOff>
      <xdr:row>670</xdr:row>
      <xdr:rowOff>0</xdr:rowOff>
    </xdr:from>
    <xdr:ext cx="1" cy="104293"/>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98900" y="10525125"/>
          <a:ext cx="1" cy="1042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2940050</xdr:colOff>
      <xdr:row>670</xdr:row>
      <xdr:rowOff>0</xdr:rowOff>
    </xdr:from>
    <xdr:ext cx="1053" cy="3810"/>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4216400" y="10525125"/>
          <a:ext cx="1053" cy="3810"/>
        </a:xfrm>
        <a:prstGeom prst="rect">
          <a:avLst/>
        </a:prstGeom>
      </xdr:spPr>
    </xdr:pic>
    <xdr:clientData/>
  </xdr:oneCellAnchor>
  <xdr:oneCellAnchor>
    <xdr:from>
      <xdr:col>1</xdr:col>
      <xdr:colOff>73478</xdr:colOff>
      <xdr:row>643</xdr:row>
      <xdr:rowOff>63953</xdr:rowOff>
    </xdr:from>
    <xdr:ext cx="1879600" cy="914400"/>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25978" y="323315239"/>
          <a:ext cx="1879600" cy="914400"/>
        </a:xfrm>
        <a:prstGeom prst="rect">
          <a:avLst/>
        </a:prstGeom>
      </xdr:spPr>
    </xdr:pic>
    <xdr:clientData/>
  </xdr:oneCellAnchor>
  <xdr:oneCellAnchor>
    <xdr:from>
      <xdr:col>1</xdr:col>
      <xdr:colOff>1619249</xdr:colOff>
      <xdr:row>643</xdr:row>
      <xdr:rowOff>85724</xdr:rowOff>
    </xdr:from>
    <xdr:ext cx="0" cy="95250"/>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2895599" y="5210174"/>
          <a:ext cx="0" cy="95250"/>
        </a:xfrm>
        <a:prstGeom prst="rect">
          <a:avLst/>
        </a:prstGeom>
      </xdr:spPr>
    </xdr:pic>
    <xdr:clientData/>
  </xdr:oneCellAnchor>
  <xdr:oneCellAnchor>
    <xdr:from>
      <xdr:col>1</xdr:col>
      <xdr:colOff>2905125</xdr:colOff>
      <xdr:row>643</xdr:row>
      <xdr:rowOff>142874</xdr:rowOff>
    </xdr:from>
    <xdr:ext cx="0" cy="34718"/>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4181475" y="5267324"/>
          <a:ext cx="0" cy="34718"/>
        </a:xfrm>
        <a:prstGeom prst="rect">
          <a:avLst/>
        </a:prstGeom>
      </xdr:spPr>
    </xdr:pic>
    <xdr:clientData/>
  </xdr:oneCellAnchor>
  <xdr:oneCellAnchor>
    <xdr:from>
      <xdr:col>1</xdr:col>
      <xdr:colOff>3181350</xdr:colOff>
      <xdr:row>647</xdr:row>
      <xdr:rowOff>194708</xdr:rowOff>
    </xdr:from>
    <xdr:ext cx="0" cy="674"/>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4457700" y="6119258"/>
          <a:ext cx="0" cy="674"/>
        </a:xfrm>
        <a:prstGeom prst="rect">
          <a:avLst/>
        </a:prstGeom>
      </xdr:spPr>
    </xdr:pic>
    <xdr:clientData/>
  </xdr:oneCellAnchor>
  <xdr:oneCellAnchor>
    <xdr:from>
      <xdr:col>1</xdr:col>
      <xdr:colOff>2124075</xdr:colOff>
      <xdr:row>650</xdr:row>
      <xdr:rowOff>0</xdr:rowOff>
    </xdr:from>
    <xdr:ext cx="818" cy="0"/>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a:stretch>
          <a:fillRect/>
        </a:stretch>
      </xdr:blipFill>
      <xdr:spPr>
        <a:xfrm>
          <a:off x="3400425" y="6524625"/>
          <a:ext cx="818" cy="0"/>
        </a:xfrm>
        <a:prstGeom prst="rect">
          <a:avLst/>
        </a:prstGeom>
      </xdr:spPr>
    </xdr:pic>
    <xdr:clientData/>
  </xdr:oneCellAnchor>
  <xdr:oneCellAnchor>
    <xdr:from>
      <xdr:col>1</xdr:col>
      <xdr:colOff>1657350</xdr:colOff>
      <xdr:row>666</xdr:row>
      <xdr:rowOff>85725</xdr:rowOff>
    </xdr:from>
    <xdr:ext cx="0" cy="98741"/>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2933700" y="9810750"/>
          <a:ext cx="0" cy="98741"/>
        </a:xfrm>
        <a:prstGeom prst="rect">
          <a:avLst/>
        </a:prstGeom>
      </xdr:spPr>
    </xdr:pic>
    <xdr:clientData/>
  </xdr:oneCellAnchor>
  <xdr:oneCellAnchor>
    <xdr:from>
      <xdr:col>1</xdr:col>
      <xdr:colOff>2895600</xdr:colOff>
      <xdr:row>666</xdr:row>
      <xdr:rowOff>180975</xdr:rowOff>
    </xdr:from>
    <xdr:ext cx="1" cy="2165"/>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
        <a:stretch>
          <a:fillRect/>
        </a:stretch>
      </xdr:blipFill>
      <xdr:spPr>
        <a:xfrm>
          <a:off x="4171950" y="9906000"/>
          <a:ext cx="1" cy="2165"/>
        </a:xfrm>
        <a:prstGeom prst="rect">
          <a:avLst/>
        </a:prstGeom>
      </xdr:spPr>
    </xdr:pic>
    <xdr:clientData/>
  </xdr:oneCellAnchor>
  <xdr:oneCellAnchor>
    <xdr:from>
      <xdr:col>1</xdr:col>
      <xdr:colOff>1743075</xdr:colOff>
      <xdr:row>667</xdr:row>
      <xdr:rowOff>142875</xdr:rowOff>
    </xdr:from>
    <xdr:ext cx="4266" cy="40790"/>
    <xdr:pic>
      <xdr:nvPicPr>
        <xdr:cNvPr id="12" name="Picture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019425" y="10067925"/>
          <a:ext cx="4266" cy="407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3105150</xdr:colOff>
      <xdr:row>650</xdr:row>
      <xdr:rowOff>0</xdr:rowOff>
    </xdr:from>
    <xdr:ext cx="0" cy="105789"/>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9"/>
        <a:stretch>
          <a:fillRect/>
        </a:stretch>
      </xdr:blipFill>
      <xdr:spPr>
        <a:xfrm>
          <a:off x="4381500" y="6524625"/>
          <a:ext cx="0" cy="105789"/>
        </a:xfrm>
        <a:prstGeom prst="rect">
          <a:avLst/>
        </a:prstGeom>
      </xdr:spPr>
    </xdr:pic>
    <xdr:clientData/>
  </xdr:oneCellAnchor>
  <xdr:oneCellAnchor>
    <xdr:from>
      <xdr:col>1</xdr:col>
      <xdr:colOff>2124075</xdr:colOff>
      <xdr:row>643</xdr:row>
      <xdr:rowOff>66675</xdr:rowOff>
    </xdr:from>
    <xdr:ext cx="885825" cy="885825"/>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5"/>
        <a:stretch>
          <a:fillRect/>
        </a:stretch>
      </xdr:blipFill>
      <xdr:spPr>
        <a:xfrm>
          <a:off x="3076575" y="323317961"/>
          <a:ext cx="885825" cy="885825"/>
        </a:xfrm>
        <a:prstGeom prst="rect">
          <a:avLst/>
        </a:prstGeom>
      </xdr:spPr>
    </xdr:pic>
    <xdr:clientData/>
  </xdr:oneCellAnchor>
  <xdr:oneCellAnchor>
    <xdr:from>
      <xdr:col>1</xdr:col>
      <xdr:colOff>3276600</xdr:colOff>
      <xdr:row>643</xdr:row>
      <xdr:rowOff>57150</xdr:rowOff>
    </xdr:from>
    <xdr:ext cx="1028700" cy="1111043"/>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6"/>
        <a:stretch>
          <a:fillRect/>
        </a:stretch>
      </xdr:blipFill>
      <xdr:spPr>
        <a:xfrm>
          <a:off x="4229100" y="323308436"/>
          <a:ext cx="1028700" cy="1111043"/>
        </a:xfrm>
        <a:prstGeom prst="rect">
          <a:avLst/>
        </a:prstGeom>
      </xdr:spPr>
    </xdr:pic>
    <xdr:clientData/>
  </xdr:oneCellAnchor>
  <xdr:oneCellAnchor>
    <xdr:from>
      <xdr:col>1</xdr:col>
      <xdr:colOff>123824</xdr:colOff>
      <xdr:row>647</xdr:row>
      <xdr:rowOff>156305</xdr:rowOff>
    </xdr:from>
    <xdr:ext cx="2562226" cy="910495"/>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0"/>
        <a:stretch>
          <a:fillRect/>
        </a:stretch>
      </xdr:blipFill>
      <xdr:spPr>
        <a:xfrm>
          <a:off x="1400174" y="6080855"/>
          <a:ext cx="2562226" cy="910495"/>
        </a:xfrm>
        <a:prstGeom prst="rect">
          <a:avLst/>
        </a:prstGeom>
      </xdr:spPr>
    </xdr:pic>
    <xdr:clientData/>
  </xdr:oneCellAnchor>
  <xdr:oneCellAnchor>
    <xdr:from>
      <xdr:col>1</xdr:col>
      <xdr:colOff>3076575</xdr:colOff>
      <xdr:row>647</xdr:row>
      <xdr:rowOff>180975</xdr:rowOff>
    </xdr:from>
    <xdr:ext cx="1285875" cy="904201"/>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7"/>
        <a:stretch>
          <a:fillRect/>
        </a:stretch>
      </xdr:blipFill>
      <xdr:spPr>
        <a:xfrm>
          <a:off x="4352925" y="6105525"/>
          <a:ext cx="1285875" cy="904201"/>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314325</xdr:colOff>
          <xdr:row>660</xdr:row>
          <xdr:rowOff>76200</xdr:rowOff>
        </xdr:from>
        <xdr:to>
          <xdr:col>1</xdr:col>
          <xdr:colOff>2057400</xdr:colOff>
          <xdr:row>660</xdr:row>
          <xdr:rowOff>1885950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3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1</xdr:col>
      <xdr:colOff>161925</xdr:colOff>
      <xdr:row>666</xdr:row>
      <xdr:rowOff>161924</xdr:rowOff>
    </xdr:from>
    <xdr:ext cx="1514915" cy="809625"/>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1"/>
        <a:stretch>
          <a:fillRect/>
        </a:stretch>
      </xdr:blipFill>
      <xdr:spPr>
        <a:xfrm>
          <a:off x="1438275" y="9886949"/>
          <a:ext cx="1514915" cy="809625"/>
        </a:xfrm>
        <a:prstGeom prst="rect">
          <a:avLst/>
        </a:prstGeom>
      </xdr:spPr>
    </xdr:pic>
    <xdr:clientData/>
  </xdr:oneCellAnchor>
  <xdr:oneCellAnchor>
    <xdr:from>
      <xdr:col>1</xdr:col>
      <xdr:colOff>1876425</xdr:colOff>
      <xdr:row>666</xdr:row>
      <xdr:rowOff>95250</xdr:rowOff>
    </xdr:from>
    <xdr:ext cx="942975" cy="851216"/>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8"/>
        <a:stretch>
          <a:fillRect/>
        </a:stretch>
      </xdr:blipFill>
      <xdr:spPr>
        <a:xfrm>
          <a:off x="3152775" y="9820275"/>
          <a:ext cx="942975" cy="851216"/>
        </a:xfrm>
        <a:prstGeom prst="rect">
          <a:avLst/>
        </a:prstGeom>
      </xdr:spPr>
    </xdr:pic>
    <xdr:clientData/>
  </xdr:oneCellAnchor>
  <xdr:oneCellAnchor>
    <xdr:from>
      <xdr:col>1</xdr:col>
      <xdr:colOff>3038475</xdr:colOff>
      <xdr:row>666</xdr:row>
      <xdr:rowOff>85725</xdr:rowOff>
    </xdr:from>
    <xdr:ext cx="1028699" cy="735590"/>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
        <a:stretch>
          <a:fillRect/>
        </a:stretch>
      </xdr:blipFill>
      <xdr:spPr>
        <a:xfrm>
          <a:off x="4314825" y="9810750"/>
          <a:ext cx="1028699" cy="735590"/>
        </a:xfrm>
        <a:prstGeom prst="rect">
          <a:avLst/>
        </a:prstGeom>
      </xdr:spPr>
    </xdr:pic>
    <xdr:clientData/>
  </xdr:oneCellAnchor>
  <xdr:oneCellAnchor>
    <xdr:from>
      <xdr:col>1</xdr:col>
      <xdr:colOff>409575</xdr:colOff>
      <xdr:row>667</xdr:row>
      <xdr:rowOff>133350</xdr:rowOff>
    </xdr:from>
    <xdr:ext cx="1368862" cy="687455"/>
    <xdr:pic>
      <xdr:nvPicPr>
        <xdr:cNvPr id="21" name="Picture 20">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a:xfrm>
          <a:off x="1685925" y="10058400"/>
          <a:ext cx="1368862" cy="6874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2038350</xdr:colOff>
      <xdr:row>667</xdr:row>
      <xdr:rowOff>142875</xdr:rowOff>
    </xdr:from>
    <xdr:ext cx="1367334" cy="678965"/>
    <xdr:pic>
      <xdr:nvPicPr>
        <xdr:cNvPr id="22" name="Picture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3314700" y="10067925"/>
          <a:ext cx="1367334" cy="6789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3105150</xdr:colOff>
      <xdr:row>653</xdr:row>
      <xdr:rowOff>76200</xdr:rowOff>
    </xdr:from>
    <xdr:ext cx="0" cy="105789"/>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9"/>
        <a:stretch>
          <a:fillRect/>
        </a:stretch>
      </xdr:blipFill>
      <xdr:spPr>
        <a:xfrm>
          <a:off x="4381500" y="7200900"/>
          <a:ext cx="0" cy="105789"/>
        </a:xfrm>
        <a:prstGeom prst="rect">
          <a:avLst/>
        </a:prstGeom>
      </xdr:spPr>
    </xdr:pic>
    <xdr:clientData/>
  </xdr:oneCellAnchor>
  <xdr:oneCellAnchor>
    <xdr:from>
      <xdr:col>1</xdr:col>
      <xdr:colOff>679753</xdr:colOff>
      <xdr:row>651</xdr:row>
      <xdr:rowOff>72124</xdr:rowOff>
    </xdr:from>
    <xdr:ext cx="2651275" cy="1114425"/>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3"/>
        <a:stretch>
          <a:fillRect/>
        </a:stretch>
      </xdr:blipFill>
      <xdr:spPr>
        <a:xfrm>
          <a:off x="1319289" y="265356981"/>
          <a:ext cx="2651275" cy="1114425"/>
        </a:xfrm>
        <a:prstGeom prst="rect">
          <a:avLst/>
        </a:prstGeom>
      </xdr:spPr>
    </xdr:pic>
    <xdr:clientData/>
  </xdr:oneCellAnchor>
  <xdr:oneCellAnchor>
    <xdr:from>
      <xdr:col>1</xdr:col>
      <xdr:colOff>198344</xdr:colOff>
      <xdr:row>653</xdr:row>
      <xdr:rowOff>41546</xdr:rowOff>
    </xdr:from>
    <xdr:ext cx="2675283" cy="952500"/>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4"/>
        <a:stretch>
          <a:fillRect/>
        </a:stretch>
      </xdr:blipFill>
      <xdr:spPr>
        <a:xfrm>
          <a:off x="657785" y="302902928"/>
          <a:ext cx="2675283" cy="952500"/>
        </a:xfrm>
        <a:prstGeom prst="rect">
          <a:avLst/>
        </a:prstGeom>
      </xdr:spPr>
    </xdr:pic>
    <xdr:clientData/>
  </xdr:oneCellAnchor>
  <xdr:oneCellAnchor>
    <xdr:from>
      <xdr:col>1</xdr:col>
      <xdr:colOff>3214967</xdr:colOff>
      <xdr:row>653</xdr:row>
      <xdr:rowOff>90292</xdr:rowOff>
    </xdr:from>
    <xdr:ext cx="1609725" cy="1134489"/>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9"/>
        <a:stretch>
          <a:fillRect/>
        </a:stretch>
      </xdr:blipFill>
      <xdr:spPr>
        <a:xfrm>
          <a:off x="3674408" y="302951674"/>
          <a:ext cx="1609725" cy="11344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2795229</xdr:colOff>
      <xdr:row>5</xdr:row>
      <xdr:rowOff>0</xdr:rowOff>
    </xdr:from>
    <xdr:ext cx="6423" cy="150574"/>
    <xdr:pic>
      <xdr:nvPicPr>
        <xdr:cNvPr id="2" name="Picture 1">
          <a:extLst>
            <a:ext uri="{FF2B5EF4-FFF2-40B4-BE49-F238E27FC236}">
              <a16:creationId xmlns:a16="http://schemas.microsoft.com/office/drawing/2014/main" id="{C33413B6-35A4-4E4B-9A19-7F8ED25E7FE5}"/>
            </a:ext>
          </a:extLst>
        </xdr:cNvPr>
        <xdr:cNvPicPr>
          <a:picLocks noChangeAspect="1"/>
        </xdr:cNvPicPr>
      </xdr:nvPicPr>
      <xdr:blipFill>
        <a:blip xmlns:r="http://schemas.openxmlformats.org/officeDocument/2006/relationships" r:embed="rId1"/>
        <a:stretch>
          <a:fillRect/>
        </a:stretch>
      </xdr:blipFill>
      <xdr:spPr>
        <a:xfrm>
          <a:off x="3433404" y="1143000"/>
          <a:ext cx="6423" cy="150574"/>
        </a:xfrm>
        <a:prstGeom prst="rect">
          <a:avLst/>
        </a:prstGeom>
      </xdr:spPr>
    </xdr:pic>
    <xdr:clientData/>
  </xdr:oneCellAnchor>
  <xdr:oneCellAnchor>
    <xdr:from>
      <xdr:col>1</xdr:col>
      <xdr:colOff>2622550</xdr:colOff>
      <xdr:row>5</xdr:row>
      <xdr:rowOff>0</xdr:rowOff>
    </xdr:from>
    <xdr:ext cx="1" cy="104293"/>
    <xdr:pic>
      <xdr:nvPicPr>
        <xdr:cNvPr id="3" name="Picture 2">
          <a:extLst>
            <a:ext uri="{FF2B5EF4-FFF2-40B4-BE49-F238E27FC236}">
              <a16:creationId xmlns:a16="http://schemas.microsoft.com/office/drawing/2014/main" id="{09A82F4C-42F0-45E0-874D-4FE25AF3AC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60725" y="1143000"/>
          <a:ext cx="1" cy="1042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2940050</xdr:colOff>
      <xdr:row>5</xdr:row>
      <xdr:rowOff>0</xdr:rowOff>
    </xdr:from>
    <xdr:ext cx="1053" cy="3810"/>
    <xdr:pic>
      <xdr:nvPicPr>
        <xdr:cNvPr id="4" name="Picture 3">
          <a:extLst>
            <a:ext uri="{FF2B5EF4-FFF2-40B4-BE49-F238E27FC236}">
              <a16:creationId xmlns:a16="http://schemas.microsoft.com/office/drawing/2014/main" id="{C92A3AC4-788A-4F28-8DEB-E7F33760B7E5}"/>
            </a:ext>
          </a:extLst>
        </xdr:cNvPr>
        <xdr:cNvPicPr>
          <a:picLocks noChangeAspect="1"/>
        </xdr:cNvPicPr>
      </xdr:nvPicPr>
      <xdr:blipFill>
        <a:blip xmlns:r="http://schemas.openxmlformats.org/officeDocument/2006/relationships" r:embed="rId3"/>
        <a:stretch>
          <a:fillRect/>
        </a:stretch>
      </xdr:blipFill>
      <xdr:spPr>
        <a:xfrm>
          <a:off x="3578225" y="1143000"/>
          <a:ext cx="1053" cy="3810"/>
        </a:xfrm>
        <a:prstGeom prst="rect">
          <a:avLst/>
        </a:prstGeom>
      </xdr:spPr>
    </xdr:pic>
    <xdr:clientData/>
  </xdr:oneCellAnchor>
  <xdr:oneCellAnchor>
    <xdr:from>
      <xdr:col>1</xdr:col>
      <xdr:colOff>1619249</xdr:colOff>
      <xdr:row>5</xdr:row>
      <xdr:rowOff>0</xdr:rowOff>
    </xdr:from>
    <xdr:ext cx="0" cy="95250"/>
    <xdr:pic>
      <xdr:nvPicPr>
        <xdr:cNvPr id="5" name="Picture 4">
          <a:extLst>
            <a:ext uri="{FF2B5EF4-FFF2-40B4-BE49-F238E27FC236}">
              <a16:creationId xmlns:a16="http://schemas.microsoft.com/office/drawing/2014/main" id="{16B4CA59-5E68-4DC4-B504-D088E9333067}"/>
            </a:ext>
          </a:extLst>
        </xdr:cNvPr>
        <xdr:cNvPicPr>
          <a:picLocks noChangeAspect="1"/>
        </xdr:cNvPicPr>
      </xdr:nvPicPr>
      <xdr:blipFill>
        <a:blip xmlns:r="http://schemas.openxmlformats.org/officeDocument/2006/relationships" r:embed="rId4"/>
        <a:stretch>
          <a:fillRect/>
        </a:stretch>
      </xdr:blipFill>
      <xdr:spPr>
        <a:xfrm>
          <a:off x="2257424" y="1143000"/>
          <a:ext cx="0" cy="95250"/>
        </a:xfrm>
        <a:prstGeom prst="rect">
          <a:avLst/>
        </a:prstGeom>
      </xdr:spPr>
    </xdr:pic>
    <xdr:clientData/>
  </xdr:oneCellAnchor>
  <xdr:oneCellAnchor>
    <xdr:from>
      <xdr:col>1</xdr:col>
      <xdr:colOff>2905125</xdr:colOff>
      <xdr:row>5</xdr:row>
      <xdr:rowOff>0</xdr:rowOff>
    </xdr:from>
    <xdr:ext cx="0" cy="34718"/>
    <xdr:pic>
      <xdr:nvPicPr>
        <xdr:cNvPr id="6" name="Picture 5">
          <a:extLst>
            <a:ext uri="{FF2B5EF4-FFF2-40B4-BE49-F238E27FC236}">
              <a16:creationId xmlns:a16="http://schemas.microsoft.com/office/drawing/2014/main" id="{CEF20BA3-F70A-4C69-AFF6-9D6C0E41484A}"/>
            </a:ext>
          </a:extLst>
        </xdr:cNvPr>
        <xdr:cNvPicPr>
          <a:picLocks noChangeAspect="1"/>
        </xdr:cNvPicPr>
      </xdr:nvPicPr>
      <xdr:blipFill>
        <a:blip xmlns:r="http://schemas.openxmlformats.org/officeDocument/2006/relationships" r:embed="rId5"/>
        <a:stretch>
          <a:fillRect/>
        </a:stretch>
      </xdr:blipFill>
      <xdr:spPr>
        <a:xfrm>
          <a:off x="3543300" y="1143000"/>
          <a:ext cx="0" cy="34718"/>
        </a:xfrm>
        <a:prstGeom prst="rect">
          <a:avLst/>
        </a:prstGeom>
      </xdr:spPr>
    </xdr:pic>
    <xdr:clientData/>
  </xdr:oneCellAnchor>
  <xdr:oneCellAnchor>
    <xdr:from>
      <xdr:col>1</xdr:col>
      <xdr:colOff>3181350</xdr:colOff>
      <xdr:row>5</xdr:row>
      <xdr:rowOff>0</xdr:rowOff>
    </xdr:from>
    <xdr:ext cx="0" cy="674"/>
    <xdr:pic>
      <xdr:nvPicPr>
        <xdr:cNvPr id="7" name="Picture 6">
          <a:extLst>
            <a:ext uri="{FF2B5EF4-FFF2-40B4-BE49-F238E27FC236}">
              <a16:creationId xmlns:a16="http://schemas.microsoft.com/office/drawing/2014/main" id="{D16A76A4-5ED3-4FBA-9D90-7D1369E5645D}"/>
            </a:ext>
          </a:extLst>
        </xdr:cNvPr>
        <xdr:cNvPicPr>
          <a:picLocks noChangeAspect="1"/>
        </xdr:cNvPicPr>
      </xdr:nvPicPr>
      <xdr:blipFill>
        <a:blip xmlns:r="http://schemas.openxmlformats.org/officeDocument/2006/relationships" r:embed="rId6"/>
        <a:stretch>
          <a:fillRect/>
        </a:stretch>
      </xdr:blipFill>
      <xdr:spPr>
        <a:xfrm>
          <a:off x="3819525" y="1143000"/>
          <a:ext cx="0" cy="674"/>
        </a:xfrm>
        <a:prstGeom prst="rect">
          <a:avLst/>
        </a:prstGeom>
      </xdr:spPr>
    </xdr:pic>
    <xdr:clientData/>
  </xdr:oneCellAnchor>
  <xdr:oneCellAnchor>
    <xdr:from>
      <xdr:col>1</xdr:col>
      <xdr:colOff>2124075</xdr:colOff>
      <xdr:row>5</xdr:row>
      <xdr:rowOff>0</xdr:rowOff>
    </xdr:from>
    <xdr:ext cx="818" cy="0"/>
    <xdr:pic>
      <xdr:nvPicPr>
        <xdr:cNvPr id="8" name="Picture 7">
          <a:extLst>
            <a:ext uri="{FF2B5EF4-FFF2-40B4-BE49-F238E27FC236}">
              <a16:creationId xmlns:a16="http://schemas.microsoft.com/office/drawing/2014/main" id="{E583E293-CBC6-44D8-B3DA-62C570A05449}"/>
            </a:ext>
          </a:extLst>
        </xdr:cNvPr>
        <xdr:cNvPicPr>
          <a:picLocks noChangeAspect="1"/>
        </xdr:cNvPicPr>
      </xdr:nvPicPr>
      <xdr:blipFill>
        <a:blip xmlns:r="http://schemas.openxmlformats.org/officeDocument/2006/relationships" r:embed="rId4"/>
        <a:stretch>
          <a:fillRect/>
        </a:stretch>
      </xdr:blipFill>
      <xdr:spPr>
        <a:xfrm>
          <a:off x="2762250" y="1143000"/>
          <a:ext cx="818" cy="0"/>
        </a:xfrm>
        <a:prstGeom prst="rect">
          <a:avLst/>
        </a:prstGeom>
      </xdr:spPr>
    </xdr:pic>
    <xdr:clientData/>
  </xdr:oneCellAnchor>
  <xdr:oneCellAnchor>
    <xdr:from>
      <xdr:col>1</xdr:col>
      <xdr:colOff>1657350</xdr:colOff>
      <xdr:row>5</xdr:row>
      <xdr:rowOff>0</xdr:rowOff>
    </xdr:from>
    <xdr:ext cx="0" cy="98741"/>
    <xdr:pic>
      <xdr:nvPicPr>
        <xdr:cNvPr id="9" name="Picture 8">
          <a:extLst>
            <a:ext uri="{FF2B5EF4-FFF2-40B4-BE49-F238E27FC236}">
              <a16:creationId xmlns:a16="http://schemas.microsoft.com/office/drawing/2014/main" id="{1C48E228-1E77-46E5-8058-B62CCDACEA2C}"/>
            </a:ext>
          </a:extLst>
        </xdr:cNvPr>
        <xdr:cNvPicPr>
          <a:picLocks noChangeAspect="1"/>
        </xdr:cNvPicPr>
      </xdr:nvPicPr>
      <xdr:blipFill>
        <a:blip xmlns:r="http://schemas.openxmlformats.org/officeDocument/2006/relationships" r:embed="rId7"/>
        <a:stretch>
          <a:fillRect/>
        </a:stretch>
      </xdr:blipFill>
      <xdr:spPr>
        <a:xfrm>
          <a:off x="2295525" y="1143000"/>
          <a:ext cx="0" cy="98741"/>
        </a:xfrm>
        <a:prstGeom prst="rect">
          <a:avLst/>
        </a:prstGeom>
      </xdr:spPr>
    </xdr:pic>
    <xdr:clientData/>
  </xdr:oneCellAnchor>
  <xdr:oneCellAnchor>
    <xdr:from>
      <xdr:col>1</xdr:col>
      <xdr:colOff>2895600</xdr:colOff>
      <xdr:row>5</xdr:row>
      <xdr:rowOff>0</xdr:rowOff>
    </xdr:from>
    <xdr:ext cx="1" cy="2165"/>
    <xdr:pic>
      <xdr:nvPicPr>
        <xdr:cNvPr id="10" name="Picture 9">
          <a:extLst>
            <a:ext uri="{FF2B5EF4-FFF2-40B4-BE49-F238E27FC236}">
              <a16:creationId xmlns:a16="http://schemas.microsoft.com/office/drawing/2014/main" id="{C99EA44B-7163-4319-B989-1C6D6FCA7550}"/>
            </a:ext>
          </a:extLst>
        </xdr:cNvPr>
        <xdr:cNvPicPr>
          <a:picLocks noChangeAspect="1"/>
        </xdr:cNvPicPr>
      </xdr:nvPicPr>
      <xdr:blipFill>
        <a:blip xmlns:r="http://schemas.openxmlformats.org/officeDocument/2006/relationships" r:embed="rId1"/>
        <a:stretch>
          <a:fillRect/>
        </a:stretch>
      </xdr:blipFill>
      <xdr:spPr>
        <a:xfrm>
          <a:off x="3533775" y="1143000"/>
          <a:ext cx="1" cy="2165"/>
        </a:xfrm>
        <a:prstGeom prst="rect">
          <a:avLst/>
        </a:prstGeom>
      </xdr:spPr>
    </xdr:pic>
    <xdr:clientData/>
  </xdr:oneCellAnchor>
  <xdr:oneCellAnchor>
    <xdr:from>
      <xdr:col>1</xdr:col>
      <xdr:colOff>1743075</xdr:colOff>
      <xdr:row>5</xdr:row>
      <xdr:rowOff>0</xdr:rowOff>
    </xdr:from>
    <xdr:ext cx="4266" cy="40790"/>
    <xdr:pic>
      <xdr:nvPicPr>
        <xdr:cNvPr id="11" name="Picture 10">
          <a:extLst>
            <a:ext uri="{FF2B5EF4-FFF2-40B4-BE49-F238E27FC236}">
              <a16:creationId xmlns:a16="http://schemas.microsoft.com/office/drawing/2014/main" id="{13E5758C-D8C3-4A66-853C-0A181F9ED3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381250" y="1143000"/>
          <a:ext cx="4266" cy="407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3105150</xdr:colOff>
      <xdr:row>5</xdr:row>
      <xdr:rowOff>0</xdr:rowOff>
    </xdr:from>
    <xdr:ext cx="0" cy="105789"/>
    <xdr:pic>
      <xdr:nvPicPr>
        <xdr:cNvPr id="12" name="Picture 11">
          <a:extLst>
            <a:ext uri="{FF2B5EF4-FFF2-40B4-BE49-F238E27FC236}">
              <a16:creationId xmlns:a16="http://schemas.microsoft.com/office/drawing/2014/main" id="{8792ED70-C8F1-44A2-A9A4-E82DEF30562B}"/>
            </a:ext>
          </a:extLst>
        </xdr:cNvPr>
        <xdr:cNvPicPr>
          <a:picLocks noChangeAspect="1"/>
        </xdr:cNvPicPr>
      </xdr:nvPicPr>
      <xdr:blipFill>
        <a:blip xmlns:r="http://schemas.openxmlformats.org/officeDocument/2006/relationships" r:embed="rId8"/>
        <a:stretch>
          <a:fillRect/>
        </a:stretch>
      </xdr:blipFill>
      <xdr:spPr>
        <a:xfrm>
          <a:off x="3743325" y="1143000"/>
          <a:ext cx="0" cy="105789"/>
        </a:xfrm>
        <a:prstGeom prst="rect">
          <a:avLst/>
        </a:prstGeom>
      </xdr:spPr>
    </xdr:pic>
    <xdr:clientData/>
  </xdr:oneCellAnchor>
  <xdr:oneCellAnchor>
    <xdr:from>
      <xdr:col>1</xdr:col>
      <xdr:colOff>3105150</xdr:colOff>
      <xdr:row>5</xdr:row>
      <xdr:rowOff>0</xdr:rowOff>
    </xdr:from>
    <xdr:ext cx="0" cy="105789"/>
    <xdr:pic>
      <xdr:nvPicPr>
        <xdr:cNvPr id="13" name="Picture 12">
          <a:extLst>
            <a:ext uri="{FF2B5EF4-FFF2-40B4-BE49-F238E27FC236}">
              <a16:creationId xmlns:a16="http://schemas.microsoft.com/office/drawing/2014/main" id="{F48F81BB-D491-4A77-A8D5-80D4661DCD8E}"/>
            </a:ext>
          </a:extLst>
        </xdr:cNvPr>
        <xdr:cNvPicPr>
          <a:picLocks noChangeAspect="1"/>
        </xdr:cNvPicPr>
      </xdr:nvPicPr>
      <xdr:blipFill>
        <a:blip xmlns:r="http://schemas.openxmlformats.org/officeDocument/2006/relationships" r:embed="rId8"/>
        <a:stretch>
          <a:fillRect/>
        </a:stretch>
      </xdr:blipFill>
      <xdr:spPr>
        <a:xfrm>
          <a:off x="3743325" y="1143000"/>
          <a:ext cx="0" cy="10578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uravankara-my.sharepoint.com/Qdc/P-people/binitha/1517/B-3%20Dining%20Hall/Bill%20#%203-%20DINING%20HAL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ata%20Files\FILES-95\S-4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uravankara-my.sharepoint.com/Pcspc1/pcspc1_disk/DOCUME~1/LSTS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S-4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puravankara-my.sharepoint.com/Nas1/iqbalteam/Users/shejin/Desktop/Editable/Bill%20#%202-%20Main%20Build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puravankara-my.sharepoint.com/Pcspc7/my%20documents/My%20Documents/Sheets/CES%20COST%20ITEM%20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puravankara-my.sharepoint.com/Nirmala/Pre%20Tender/11-WATER%20TANK%20YAR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puravankara-my.sharepoint.com/Variation%20Order%20Statements/KPIL/Variation%20Order-02/VO-02%20R1/NT-items%20Set-01-ECOPOLITAN-PEAB/NT-10%20HDPE%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
      <sheetName val="1-Exca"/>
      <sheetName val="2-Conc"/>
      <sheetName val="13-Sum"/>
      <sheetName val="2_Conc"/>
      <sheetName val="BOQ"/>
      <sheetName val="Chiet tinh dz35"/>
      <sheetName val="CIF COST ITEM"/>
    </sheetNames>
    <sheetDataSet>
      <sheetData sheetId="0" refreshError="1"/>
      <sheetData sheetId="1" refreshError="1"/>
      <sheetData sheetId="2"/>
      <sheetData sheetId="3" refreshError="1"/>
      <sheetData sheetId="4"/>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2-Conc"/>
      <sheetName val="산근"/>
      <sheetName val="대비표"/>
      <sheetName val="SubmitCal"/>
      <sheetName val="Notes"/>
      <sheetName val="Raw Data"/>
      <sheetName val="Assumptions"/>
      <sheetName val="@risk rents and incentives"/>
      <sheetName val="Car park lease"/>
      <sheetName val="Net rent analysis"/>
      <sheetName val="C1ㅇ"/>
      <sheetName val="Cash2"/>
      <sheetName val="Z"/>
      <sheetName val="CIF COST ITEM"/>
      <sheetName val="Option"/>
      <sheetName val="Lstsub"/>
      <sheetName val="Doha WBS Clean"/>
      <sheetName val="REINF-WTM"/>
      <sheetName val="Basis"/>
      <sheetName val="Bill 1"/>
      <sheetName val="Bill 2"/>
      <sheetName val="Bill 3"/>
      <sheetName val="Bill 4"/>
      <sheetName val="Bill 5"/>
      <sheetName val="Bill 6"/>
      <sheetName val="Bill 7"/>
      <sheetName val="COST"/>
      <sheetName val="C3"/>
      <sheetName val="Cashflow"/>
      <sheetName val="S-C+Market"/>
      <sheetName val="Ramp data"/>
      <sheetName val="Day work"/>
      <sheetName val="Lower Ground"/>
      <sheetName val="Income"/>
      <sheetName val="Letting"/>
      <sheetName val="UBR"/>
      <sheetName val="Sheet1"/>
      <sheetName val="#REF"/>
      <sheetName val="Inputs"/>
      <sheetName val="PPlay_Data"/>
      <sheetName val="Cap Cost"/>
      <sheetName val="Control"/>
      <sheetName val="Data_Sheet"/>
      <sheetName val="RLV Calc"/>
      <sheetName val="Costs (dev)"/>
      <sheetName val="Summary"/>
      <sheetName val="Bluewater NPV - sell January"/>
      <sheetName val="Calcs"/>
      <sheetName val="Upper Ground"/>
      <sheetName val="Financial Summary"/>
      <sheetName val="D&amp;C Calcs"/>
      <sheetName val="CA Upside_Downside Old"/>
      <sheetName val="EASEL CA Example"/>
      <sheetName val="OIL SYST DATA SHTS"/>
      <sheetName val="LEGEND"/>
      <sheetName val="Sum"/>
      <sheetName val="B5"/>
      <sheetName val="B7"/>
      <sheetName val="B9"/>
      <sheetName val="CT Thang Mo"/>
      <sheetName val="S-400"/>
      <sheetName val="DGchitiet "/>
      <sheetName val="MTP"/>
      <sheetName val="MTP1"/>
      <sheetName val="Rates"/>
      <sheetName val="Price Schedule"/>
      <sheetName val="간접비내역-1"/>
      <sheetName val="FitOutConfCentre"/>
      <sheetName val="Z- GENERAL PRICE SUMMARY"/>
      <sheetName val="WITHOUT C&amp;I PROFIT (3)"/>
      <sheetName val="PriceSummary"/>
      <sheetName val="Estimate"/>
      <sheetName val="Takeoff"/>
      <sheetName val="MOS"/>
      <sheetName val=""/>
      <sheetName val="Raw_Data"/>
      <sheetName val="@risk_rents_and_incentives"/>
      <sheetName val="Car_park_lease"/>
      <sheetName val="Net_rent_analysis"/>
      <sheetName val="CT_Thang_Mo"/>
      <sheetName val="DGchitiet_"/>
      <sheetName val="CIF_COST_ITEM"/>
      <sheetName val="Doha_WBS_Clean"/>
      <sheetName val="Bill_1"/>
      <sheetName val="Bill_2"/>
      <sheetName val="Bill_3"/>
      <sheetName val="Bill_4"/>
      <sheetName val="Bill_5"/>
      <sheetName val="Bill_6"/>
      <sheetName val="Bill_7"/>
      <sheetName val="Ramp_data"/>
      <sheetName val="Day_work"/>
      <sheetName val="Lower_Ground"/>
      <sheetName val="Cap_Cost"/>
      <sheetName val="RLV_Calc"/>
      <sheetName val="Costs_(dev)"/>
      <sheetName val="Bluewater_NPV_-_sell_January"/>
      <sheetName val="Upper_Ground"/>
      <sheetName val="Financial_Summary"/>
      <sheetName val="D&amp;C_Calcs"/>
      <sheetName val="CA_Upside_Downside_Old"/>
      <sheetName val="EASEL_CA_Example"/>
      <sheetName val="qty schedule"/>
      <sheetName val="ERECIN"/>
      <sheetName val="Data"/>
      <sheetName val="5 Line Bill"/>
      <sheetName val="Addition-ProtectionSummary"/>
      <sheetName val="GRSummary"/>
      <sheetName val="1-G1"/>
      <sheetName val="SPT_vs_PHI2"/>
      <sheetName val="SRC-B3U2"/>
      <sheetName val="집계표"/>
      <sheetName val="집계표(OPTION)"/>
      <sheetName val="Bill No. 3 Podium"/>
      <sheetName val="Z-_GENERAL_PRICE_SUMMARY"/>
      <sheetName val="WITHOUT_C&amp;I_PROFIT_(3)"/>
      <sheetName val="Details"/>
      <sheetName val="9600-T1"/>
      <sheetName val="Fee Rate Summary"/>
      <sheetName val="Details for Charts"/>
      <sheetName val="2013"/>
      <sheetName val="2014"/>
      <sheetName val="landsca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ivil Works Breakdown"/>
      <sheetName val="Lstsub"/>
      <sheetName val="#3E1_GCR"/>
      <sheetName val="___Raw Data"/>
      <sheetName val="___Option"/>
      <sheetName val="BOQ"/>
      <sheetName val="Doha WBS Clean"/>
      <sheetName val="Sheet1"/>
      <sheetName val="Devco Cashflow"/>
      <sheetName val="C3"/>
      <sheetName val="SubmitCal"/>
      <sheetName val="BQ"/>
      <sheetName val="BQ External"/>
      <sheetName val="Notes"/>
      <sheetName val="1-Excavation"/>
      <sheetName val="2-Substructure"/>
      <sheetName val="3-Concrete"/>
      <sheetName val="4-Masonry"/>
      <sheetName val="5-Thermal &amp; Moisture"/>
      <sheetName val="Sheet2"/>
      <sheetName val="Assumptions"/>
      <sheetName val="@risk rents and incentives"/>
      <sheetName val="Car park lease"/>
      <sheetName val="Net rent analysis"/>
      <sheetName val="Build-up"/>
      <sheetName val="General"/>
      <sheetName val="Raw Data"/>
      <sheetName val="Sheet3"/>
      <sheetName val="Elem 2G Pricing"/>
      <sheetName val="Elem 2G Synopsis"/>
      <sheetName val="Elem 2H Synopsis"/>
      <sheetName val="Elem 3A Pricing"/>
      <sheetName val="Elem 3A Synopsis"/>
      <sheetName val="#REF"/>
      <sheetName val="Input"/>
      <sheetName val="Activity"/>
      <sheetName val="Crew"/>
      <sheetName val="Piping"/>
      <sheetName val="Pipe Supports"/>
      <sheetName val="Project Brief"/>
      <sheetName val="당초"/>
      <sheetName val="Validation_Data"/>
      <sheetName val="Order Book Assumptions 2007"/>
      <sheetName val="LEGEND"/>
      <sheetName val="E_Summary"/>
      <sheetName val="POWER"/>
      <sheetName val="주관사업"/>
      <sheetName val="Civil_Works_Breakdown"/>
      <sheetName val="Doha_WBS_Clean"/>
      <sheetName val="Elem_2G_Pricing"/>
      <sheetName val="Elem_2G_Synopsis"/>
      <sheetName val="Elem_2H_Synopsis"/>
      <sheetName val="Elem_3A_Pricing"/>
      <sheetName val="Elem_3A_Synopsis"/>
      <sheetName val="Devco_Cashflow"/>
      <sheetName val="BQ_External"/>
      <sheetName val="___Raw_Data"/>
      <sheetName val="Raw_Data"/>
      <sheetName val="Project_Brief"/>
      <sheetName val="5-Thermal_&amp;_Moisture"/>
      <sheetName val="@risk_rents_and_incentives"/>
      <sheetName val="Car_park_lease"/>
      <sheetName val="Net_rent_analysis"/>
      <sheetName val="Pipe_Supports"/>
      <sheetName val=" GULF"/>
      <sheetName val="Cat_A_Change_Control"/>
      <sheetName val="Dropdown_list"/>
      <sheetName val="Breaker_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Data"/>
      <sheetName val="부표총괄"/>
      <sheetName val="1-G1"/>
      <sheetName val="Dropdown list"/>
      <sheetName val="Breaker size"/>
      <sheetName val="Schedule of payments"/>
      <sheetName val="Summary"/>
      <sheetName val="Cumulative staff pay"/>
      <sheetName val="Jan 2014"/>
      <sheetName val="January 2013"/>
      <sheetName val="February 2013"/>
      <sheetName val="March 2013"/>
      <sheetName val="April 2013"/>
      <sheetName val="May 2013"/>
      <sheetName val="June 2013 "/>
      <sheetName val="July 2013 "/>
      <sheetName val="Aug 2013  "/>
      <sheetName val="Sep 2013"/>
      <sheetName val="Oct 2013"/>
      <sheetName val="Template"/>
      <sheetName val="Approved Staff"/>
      <sheetName val="Bill No. 3 Podium"/>
      <sheetName val="Westin FOH &amp; BOH Split"/>
      <sheetName val="2"/>
      <sheetName val="DETAILED  BOQ"/>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Lstsub"/>
      <sheetName val="2-Conc"/>
      <sheetName val="OIL SYST DATA SHTS"/>
      <sheetName val="SubmitCal"/>
      <sheetName val="Notes"/>
      <sheetName val="Assumptions"/>
      <sheetName val="@risk rents and incentives"/>
      <sheetName val="Car park lease"/>
      <sheetName val="Net rent analysis"/>
      <sheetName val="Cash2"/>
      <sheetName val="Z"/>
      <sheetName val="Option"/>
      <sheetName val="Basis"/>
      <sheetName val="Raw Data"/>
      <sheetName val="C1ㅇ"/>
      <sheetName val="Day work"/>
      <sheetName val="C3"/>
      <sheetName val="CIF COST ITEM"/>
      <sheetName val="Bill 1"/>
      <sheetName val="Bill 2"/>
      <sheetName val="Bill 3"/>
      <sheetName val="Bill 4"/>
      <sheetName val="Bill 5"/>
      <sheetName val="Bill 6"/>
      <sheetName val="Bill 7"/>
      <sheetName val="COST"/>
      <sheetName val="MTP"/>
      <sheetName val="MTP1"/>
      <sheetName val="Data"/>
      <sheetName val="Doha WBS Clean"/>
      <sheetName val="Cashflow"/>
      <sheetName val="S-C+Market"/>
      <sheetName val="Ramp data"/>
      <sheetName val="Lower Ground"/>
      <sheetName val="Income"/>
      <sheetName val="Letting"/>
      <sheetName val="UBR"/>
      <sheetName val="Sheet1"/>
      <sheetName val="#REF"/>
      <sheetName val="Inputs"/>
      <sheetName val="PPlay_Data"/>
      <sheetName val="Cap Cost"/>
      <sheetName val="Control"/>
      <sheetName val="Data_Sheet"/>
      <sheetName val="RLV Calc"/>
      <sheetName val="Costs (dev)"/>
      <sheetName val="Summary"/>
      <sheetName val="Bluewater NPV - sell January"/>
      <sheetName val="Calcs"/>
      <sheetName val="Upper Ground"/>
      <sheetName val="Financial Summary"/>
      <sheetName val="D&amp;C Calcs"/>
      <sheetName val="CA Upside_Downside Old"/>
      <sheetName val="EASEL CA Example"/>
      <sheetName val="REINF-WTM"/>
      <sheetName val="PriceSummary"/>
      <sheetName val="FitOutConfCentre"/>
      <sheetName val="Z- GENERAL PRICE SUMMARY"/>
      <sheetName val="WITHOUT C&amp;I PROFIT (3)"/>
      <sheetName val="LEGEND"/>
      <sheetName val="Sum"/>
      <sheetName val="B5"/>
      <sheetName val="B7"/>
      <sheetName val="B9"/>
      <sheetName val="CT Thang Mo"/>
      <sheetName val="S-400"/>
      <sheetName val="DGchitiet "/>
      <sheetName val="Takeoff"/>
      <sheetName val="MOS"/>
      <sheetName val="Estimate"/>
      <sheetName val="산근"/>
      <sheetName val="대비표"/>
      <sheetName val="Price Schedule"/>
      <sheetName val="간접비내역-1"/>
      <sheetName val="5 Line Bill"/>
      <sheetName val="Addition-ProtectionSummary"/>
      <sheetName val="GRSummary"/>
      <sheetName val="1-G1"/>
      <sheetName val="@risk_rents_and_incentives"/>
      <sheetName val="Car_park_lease"/>
      <sheetName val="Net_rent_analysis"/>
      <sheetName val="Raw_Data"/>
      <sheetName val="Bill_1"/>
      <sheetName val="Bill_2"/>
      <sheetName val="Bill_3"/>
      <sheetName val="Bill_4"/>
      <sheetName val="Bill_5"/>
      <sheetName val="Bill_6"/>
      <sheetName val="Bill_7"/>
      <sheetName val="CIF_COST_ITEM"/>
      <sheetName val="Doha_WBS_Clean"/>
      <sheetName val="Ramp_data"/>
      <sheetName val="Day_work"/>
      <sheetName val="Lower_Ground"/>
      <sheetName val="Cap_Cost"/>
      <sheetName val="RLV_Calc"/>
      <sheetName val="Costs_(dev)"/>
      <sheetName val="Bluewater_NPV_-_sell_January"/>
      <sheetName val="Upper_Ground"/>
      <sheetName val="Financial_Summary"/>
      <sheetName val="D&amp;C_Calcs"/>
      <sheetName val="CA_Upside_Downside_Old"/>
      <sheetName val="EASEL_CA_Example"/>
      <sheetName val=""/>
      <sheetName val="CT_Thang_Mo"/>
      <sheetName val="DGchitiet_"/>
      <sheetName val="Rates"/>
      <sheetName val="M-Book_for_Conc"/>
      <sheetName val="M-Book_for_FW"/>
      <sheetName val="HQ-TO"/>
      <sheetName val="집계표"/>
      <sheetName val="Bill No. 3 Podium"/>
      <sheetName val="SRC-B3U2"/>
      <sheetName val="집계표(OPTION)"/>
      <sheetName val="Details"/>
      <sheetName val="5_Line_Bill"/>
      <sheetName val="OIL_SYST_DATA_SHTS"/>
      <sheetName val="Z-_GENERAL_PRICE_SUMMARY"/>
      <sheetName val="WITHOUT_C&amp;I_PROFIT_(3)"/>
      <sheetName val="③赤紙(日文)"/>
      <sheetName val="#3E1_GCR"/>
      <sheetName val="final abstract"/>
      <sheetName val="Trade Package"/>
      <sheetName val="Info Sheet"/>
      <sheetName val="Data Sheet"/>
      <sheetName val="EEV(Prili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Conc"/>
      <sheetName val="12-Sum"/>
      <sheetName val="CIF COST ITE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IF COST ITEM"/>
      <sheetName val="BOQ"/>
      <sheetName val="Lstsub"/>
      <sheetName val="LOOKUP-II"/>
      <sheetName val="LOOKUP-I"/>
      <sheetName val="Data Control Centre"/>
      <sheetName val="CES COST ITEM LIST"/>
      <sheetName val="Testing"/>
      <sheetName val="Kfactor"/>
      <sheetName val="Job Details"/>
      <sheetName val="ValEdits"/>
      <sheetName val="Doha WBS Clean"/>
      <sheetName val="HQ-TO"/>
      <sheetName val="Master Data Sheet"/>
      <sheetName val="Basis"/>
      <sheetName val="ancillary"/>
      <sheetName val="BQ"/>
      <sheetName val="BQ External"/>
      <sheetName val="CES%20COST%20ITEM%20LIST.xls"/>
      <sheetName val="Control"/>
      <sheetName val="CPA33-34"/>
      <sheetName val="Construction"/>
      <sheetName val="FORM7"/>
      <sheetName val="Elem 2G Pricing"/>
      <sheetName val="Elem 2G Synopsis"/>
      <sheetName val="Elem 2H Synopsis"/>
      <sheetName val="Elem 3A Pricing"/>
      <sheetName val="Elem 3A Synopsis"/>
      <sheetName val="Ra  stair"/>
      <sheetName val="Raw Data"/>
      <sheetName val="Sch. Areas"/>
      <sheetName val="Tank"/>
      <sheetName val="Sheet1"/>
      <sheetName val="\\Pcspc7\my documents\My Docume"/>
      <sheetName val="CES COST ITEM LIST.xls"/>
      <sheetName val="Ground Covers Schedule"/>
      <sheetName val="Plants_Shrubs_Trees"/>
      <sheetName val="Planting_Data"/>
      <sheetName val="Bill"/>
      <sheetName val="Contents"/>
      <sheetName val="NPV"/>
      <sheetName val="간접비"/>
      <sheetName val="CIF_COST_ITEM"/>
      <sheetName val="CES_COST_ITEM_LIST"/>
      <sheetName val="Job_Details"/>
      <sheetName val="Elem_2G_Pricing"/>
      <sheetName val="Elem_2G_Synopsis"/>
      <sheetName val="Elem_2H_Synopsis"/>
      <sheetName val="Elem_3A_Pricing"/>
      <sheetName val="Elem_3A_Synopsis"/>
      <sheetName val="Doha_WBS_Clean"/>
      <sheetName val="Master_Data_Sheet"/>
      <sheetName val="CES%20COST%20ITEM%20LIST_xls"/>
      <sheetName val="Raw_Data"/>
      <sheetName val="HVAC BoQ"/>
      <sheetName val="CCS Summary"/>
      <sheetName val="Gen Sum"/>
      <sheetName val="2-Conc"/>
      <sheetName val="__Pcspc7_my documents_My Docume"/>
      <sheetName val="COEFF"/>
      <sheetName val="CR#13 - SUMMARY"/>
      <sheetName val="CR#13 Additions"/>
      <sheetName val="CR#13 Ommisions"/>
      <sheetName val="Measurements-127"/>
      <sheetName val="Measurements-132"/>
      <sheetName val="Measurements-142"/>
      <sheetName val="Rate Buildup-129"/>
      <sheetName val="BOND &amp; INSURENCE"/>
      <sheetName val="OCT.FDN"/>
      <sheetName val="DPS17"/>
      <sheetName val="Jafiliya"/>
      <sheetName val="Oud Metha"/>
      <sheetName val="Port Saeed"/>
      <sheetName val="Al Wasl"/>
      <sheetName val="Zabeel"/>
      <sheetName val="Cash Flow"/>
      <sheetName val="Notes"/>
      <sheetName val="Intro"/>
      <sheetName val="Hotel Summary"/>
      <sheetName val="Sensitivities"/>
      <sheetName val="StructSchedules"/>
      <sheetName val="DW Shed"/>
      <sheetName val="Sch__Areas"/>
      <sheetName val="BQ_External"/>
      <sheetName val="Data_Control_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BOQ"/>
      <sheetName val="COVER "/>
      <sheetName val="1-Exca"/>
      <sheetName val="2-Conc"/>
      <sheetName val="3-Block"/>
      <sheetName val="4-Roofing"/>
      <sheetName val="5-Metal"/>
      <sheetName val="6-Finishes"/>
      <sheetName val="7-Painting"/>
      <sheetName val="8-Sum"/>
      <sheetName val="ESTSUMMARY"/>
      <sheetName val="General Data"/>
      <sheetName val="대비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tract HDPE Sheet"/>
      <sheetName val="Measurement"/>
      <sheetName val="HDPE Quote"/>
    </sheetNames>
    <sheetDataSet>
      <sheetData sheetId="0">
        <row r="9">
          <cell r="C9" t="str">
            <v>Sqm</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1"/>
  <sheetViews>
    <sheetView showGridLines="0" topLeftCell="A26" zoomScaleNormal="100" zoomScaleSheetLayoutView="70" workbookViewId="0">
      <selection activeCell="D42" sqref="D42"/>
    </sheetView>
  </sheetViews>
  <sheetFormatPr defaultColWidth="9.140625" defaultRowHeight="20.100000000000001" customHeight="1"/>
  <cols>
    <col min="1" max="1" width="1.85546875" style="6" customWidth="1"/>
    <col min="2" max="2" width="6.7109375" style="6" bestFit="1" customWidth="1"/>
    <col min="3" max="3" width="48" style="6" customWidth="1"/>
    <col min="4" max="4" width="19" style="5" bestFit="1" customWidth="1"/>
    <col min="5" max="5" width="17.28515625" style="5" bestFit="1" customWidth="1"/>
    <col min="6" max="6" width="20.85546875" style="28" customWidth="1"/>
    <col min="7" max="7" width="15" style="5" bestFit="1" customWidth="1"/>
    <col min="8" max="16384" width="9.140625" style="6"/>
  </cols>
  <sheetData>
    <row r="1" spans="2:7" ht="20.100000000000001" customHeight="1">
      <c r="B1" s="1"/>
      <c r="C1" s="2"/>
      <c r="D1" s="3"/>
      <c r="E1" s="3"/>
      <c r="F1" s="4"/>
      <c r="G1" s="6"/>
    </row>
    <row r="2" spans="2:7" ht="39" customHeight="1">
      <c r="B2" s="586" t="s">
        <v>0</v>
      </c>
      <c r="C2" s="586"/>
      <c r="D2" s="586"/>
      <c r="E2" s="586"/>
      <c r="F2" s="586"/>
      <c r="G2" s="6"/>
    </row>
    <row r="3" spans="2:7" ht="27" customHeight="1">
      <c r="B3" s="584" t="s">
        <v>1</v>
      </c>
      <c r="C3" s="584"/>
      <c r="D3" s="584"/>
      <c r="E3" s="584"/>
      <c r="F3" s="584"/>
      <c r="G3" s="6"/>
    </row>
    <row r="4" spans="2:7" ht="57" customHeight="1">
      <c r="B4" s="32">
        <v>1</v>
      </c>
      <c r="C4" s="588" t="s">
        <v>2</v>
      </c>
      <c r="D4" s="588"/>
      <c r="E4" s="588"/>
      <c r="F4" s="588"/>
      <c r="G4" s="6"/>
    </row>
    <row r="5" spans="2:7" ht="79.5" customHeight="1">
      <c r="B5" s="32">
        <v>2</v>
      </c>
      <c r="C5" s="588" t="s">
        <v>3</v>
      </c>
      <c r="D5" s="588"/>
      <c r="E5" s="588"/>
      <c r="F5" s="588"/>
      <c r="G5" s="6"/>
    </row>
    <row r="6" spans="2:7" ht="45" customHeight="1">
      <c r="B6" s="32">
        <v>3</v>
      </c>
      <c r="C6" s="588" t="s">
        <v>4</v>
      </c>
      <c r="D6" s="588"/>
      <c r="E6" s="588"/>
      <c r="F6" s="588"/>
      <c r="G6" s="6"/>
    </row>
    <row r="7" spans="2:7" ht="63.75" customHeight="1">
      <c r="B7" s="32">
        <v>4</v>
      </c>
      <c r="C7" s="588" t="s">
        <v>5</v>
      </c>
      <c r="D7" s="588"/>
      <c r="E7" s="588"/>
      <c r="F7" s="588"/>
      <c r="G7" s="6"/>
    </row>
    <row r="8" spans="2:7" ht="45" customHeight="1">
      <c r="B8" s="32">
        <v>5</v>
      </c>
      <c r="C8" s="588" t="s">
        <v>6</v>
      </c>
      <c r="D8" s="588"/>
      <c r="E8" s="588"/>
      <c r="F8" s="588"/>
      <c r="G8" s="6"/>
    </row>
    <row r="9" spans="2:7" ht="60.75" customHeight="1">
      <c r="B9" s="32">
        <v>6</v>
      </c>
      <c r="C9" s="588" t="s">
        <v>7</v>
      </c>
      <c r="D9" s="588"/>
      <c r="E9" s="588"/>
      <c r="F9" s="588"/>
      <c r="G9" s="6"/>
    </row>
    <row r="10" spans="2:7" ht="45.75" customHeight="1">
      <c r="B10" s="32">
        <v>7</v>
      </c>
      <c r="C10" s="588" t="s">
        <v>8</v>
      </c>
      <c r="D10" s="588"/>
      <c r="E10" s="588"/>
      <c r="F10" s="588"/>
      <c r="G10" s="6"/>
    </row>
    <row r="11" spans="2:7" ht="44.25" customHeight="1">
      <c r="B11" s="32">
        <v>8</v>
      </c>
      <c r="C11" s="588" t="s">
        <v>9</v>
      </c>
      <c r="D11" s="588"/>
      <c r="E11" s="588"/>
      <c r="F11" s="588"/>
      <c r="G11" s="6"/>
    </row>
    <row r="12" spans="2:7" ht="42" customHeight="1">
      <c r="B12" s="32">
        <v>9</v>
      </c>
      <c r="C12" s="588" t="s">
        <v>10</v>
      </c>
      <c r="D12" s="588"/>
      <c r="E12" s="588"/>
      <c r="F12" s="588"/>
      <c r="G12" s="6"/>
    </row>
    <row r="13" spans="2:7" ht="45.75" customHeight="1">
      <c r="B13" s="33">
        <v>10</v>
      </c>
      <c r="C13" s="587" t="s">
        <v>11</v>
      </c>
      <c r="D13" s="587"/>
      <c r="E13" s="587"/>
      <c r="F13" s="587"/>
      <c r="G13" s="6"/>
    </row>
    <row r="14" spans="2:7" ht="20.25" customHeight="1">
      <c r="B14" s="34"/>
      <c r="C14" s="35"/>
      <c r="D14" s="35"/>
      <c r="E14" s="35"/>
      <c r="F14" s="35"/>
      <c r="G14" s="6"/>
    </row>
    <row r="15" spans="2:7" ht="20.100000000000001" customHeight="1">
      <c r="B15" s="585" t="s">
        <v>12</v>
      </c>
      <c r="C15" s="585"/>
      <c r="D15" s="585"/>
      <c r="E15" s="585"/>
      <c r="F15" s="585"/>
      <c r="G15" s="6"/>
    </row>
    <row r="16" spans="2:7" s="9" customFormat="1" ht="15.75">
      <c r="B16" s="644" t="s">
        <v>13</v>
      </c>
      <c r="C16" s="645" t="s">
        <v>14</v>
      </c>
      <c r="D16" s="646" t="s">
        <v>15</v>
      </c>
      <c r="E16" s="647"/>
      <c r="F16" s="648"/>
    </row>
    <row r="17" spans="2:7" s="9" customFormat="1" ht="15.75">
      <c r="B17" s="583"/>
      <c r="C17" s="582"/>
      <c r="D17" s="10" t="s">
        <v>16</v>
      </c>
      <c r="E17" s="10" t="s">
        <v>17</v>
      </c>
      <c r="F17" s="11" t="s">
        <v>18</v>
      </c>
    </row>
    <row r="18" spans="2:7" ht="15.75">
      <c r="B18" s="12" t="s">
        <v>19</v>
      </c>
      <c r="C18" s="13" t="s">
        <v>20</v>
      </c>
      <c r="D18" s="13"/>
      <c r="E18" s="13"/>
      <c r="F18" s="14"/>
      <c r="G18" s="6"/>
    </row>
    <row r="19" spans="2:7" ht="15.75">
      <c r="B19" s="12"/>
      <c r="C19" s="13"/>
      <c r="D19" s="13"/>
      <c r="E19" s="13"/>
      <c r="F19" s="14"/>
      <c r="G19" s="6"/>
    </row>
    <row r="20" spans="2:7" ht="15.75">
      <c r="B20" s="15">
        <v>1</v>
      </c>
      <c r="C20" s="16" t="s">
        <v>21</v>
      </c>
      <c r="D20" s="17">
        <f>'Part-A &amp; B_BOQ'!H33+'Part-A &amp; B_BOQ'!H37</f>
        <v>4906025.68</v>
      </c>
      <c r="E20" s="17">
        <f>'Part-A &amp; B_BOQ'!I33+'Part-A &amp; B_BOQ'!I37</f>
        <v>943346.34</v>
      </c>
      <c r="F20" s="18">
        <f>SUM(D20:E20)</f>
        <v>5849372.0199999996</v>
      </c>
      <c r="G20" s="6"/>
    </row>
    <row r="21" spans="2:7" ht="15.75">
      <c r="B21" s="15">
        <f>B20+1</f>
        <v>2</v>
      </c>
      <c r="C21" s="16" t="s">
        <v>22</v>
      </c>
      <c r="D21" s="17">
        <f>'Part-A &amp; B_BOQ'!H58</f>
        <v>10582619.489999998</v>
      </c>
      <c r="E21" s="17">
        <f>'Part-A &amp; B_BOQ'!I58</f>
        <v>2536822.5699999998</v>
      </c>
      <c r="F21" s="18">
        <f t="shared" ref="F21:F31" si="0">SUM(D21:E21)</f>
        <v>13119442.059999999</v>
      </c>
      <c r="G21" s="6"/>
    </row>
    <row r="22" spans="2:7" ht="15.75">
      <c r="B22" s="15">
        <f t="shared" ref="B22:B31" si="1">B21+1</f>
        <v>3</v>
      </c>
      <c r="C22" s="16" t="s">
        <v>23</v>
      </c>
      <c r="D22" s="17">
        <f>'Part-A &amp; B_BOQ'!H332</f>
        <v>552033997.98000002</v>
      </c>
      <c r="E22" s="17">
        <f>'Part-A &amp; B_BOQ'!I332</f>
        <v>147816650.03000024</v>
      </c>
      <c r="F22" s="18">
        <f t="shared" si="0"/>
        <v>699850648.01000023</v>
      </c>
    </row>
    <row r="23" spans="2:7" ht="15.75">
      <c r="B23" s="15">
        <f t="shared" si="1"/>
        <v>4</v>
      </c>
      <c r="C23" s="16" t="s">
        <v>24</v>
      </c>
      <c r="D23" s="17">
        <f>'Part-A &amp; B_BOQ'!H463</f>
        <v>436733650.57550019</v>
      </c>
      <c r="E23" s="17">
        <f>'Part-A &amp; B_BOQ'!I463</f>
        <v>112608151.8908</v>
      </c>
      <c r="F23" s="18">
        <f t="shared" si="0"/>
        <v>549341802.46630025</v>
      </c>
      <c r="G23" s="6"/>
    </row>
    <row r="24" spans="2:7" ht="15.75">
      <c r="B24" s="15">
        <f t="shared" si="1"/>
        <v>5</v>
      </c>
      <c r="C24" s="16" t="s">
        <v>25</v>
      </c>
      <c r="D24" s="17">
        <f>'Part-A &amp; B_BOQ'!H496</f>
        <v>592135497.75</v>
      </c>
      <c r="E24" s="17">
        <f>'Part-A &amp; B_BOQ'!I496</f>
        <v>116382530.59</v>
      </c>
      <c r="F24" s="18">
        <f t="shared" si="0"/>
        <v>708518028.34000003</v>
      </c>
    </row>
    <row r="25" spans="2:7" ht="15.75">
      <c r="B25" s="15">
        <f t="shared" si="1"/>
        <v>6</v>
      </c>
      <c r="C25" s="16" t="s">
        <v>26</v>
      </c>
      <c r="D25" s="17">
        <f>'Part-A &amp; B_BOQ'!H548</f>
        <v>71378946.709999993</v>
      </c>
      <c r="E25" s="17">
        <f>'Part-A &amp; B_BOQ'!I548</f>
        <v>10371681.349999998</v>
      </c>
      <c r="F25" s="18">
        <f t="shared" si="0"/>
        <v>81750628.059999987</v>
      </c>
    </row>
    <row r="26" spans="2:7" ht="15.75">
      <c r="B26" s="15">
        <f t="shared" si="1"/>
        <v>7</v>
      </c>
      <c r="C26" s="16" t="s">
        <v>27</v>
      </c>
      <c r="D26" s="17">
        <f>'Part-A &amp; B_BOQ'!H625</f>
        <v>80780573.739999995</v>
      </c>
      <c r="E26" s="17">
        <f>'Part-A &amp; B_BOQ'!I625</f>
        <v>17186502.680000007</v>
      </c>
      <c r="F26" s="18">
        <f t="shared" si="0"/>
        <v>97967076.420000002</v>
      </c>
      <c r="G26" s="8"/>
    </row>
    <row r="27" spans="2:7" ht="15.75">
      <c r="B27" s="15">
        <f t="shared" si="1"/>
        <v>8</v>
      </c>
      <c r="C27" s="19" t="s">
        <v>28</v>
      </c>
      <c r="D27" s="17">
        <f>'Part-A &amp; B_BOQ'!H671</f>
        <v>24090074.16</v>
      </c>
      <c r="E27" s="17">
        <f>'Part-A &amp; B_BOQ'!I671</f>
        <v>1226506.8000000003</v>
      </c>
      <c r="F27" s="18">
        <f t="shared" si="0"/>
        <v>25316580.960000001</v>
      </c>
      <c r="G27" s="6"/>
    </row>
    <row r="28" spans="2:7" ht="15.75">
      <c r="B28" s="15">
        <f t="shared" si="1"/>
        <v>9</v>
      </c>
      <c r="C28" s="16" t="s">
        <v>29</v>
      </c>
      <c r="D28" s="17">
        <f>'Part-A &amp; B_BOQ'!H750</f>
        <v>6149479.8700000001</v>
      </c>
      <c r="E28" s="17">
        <f>'Part-A &amp; B_BOQ'!I750</f>
        <v>782887.34000000008</v>
      </c>
      <c r="F28" s="18">
        <f>SUM(D28:E28)</f>
        <v>6932367.21</v>
      </c>
      <c r="G28" s="8"/>
    </row>
    <row r="29" spans="2:7" ht="15.75">
      <c r="B29" s="15">
        <f t="shared" si="1"/>
        <v>10</v>
      </c>
      <c r="C29" s="16" t="s">
        <v>30</v>
      </c>
      <c r="D29" s="17">
        <f>'Part-A &amp; B_BOQ'!H765</f>
        <v>6127294.2000000002</v>
      </c>
      <c r="E29" s="17">
        <f>'Part-A &amp; B_BOQ'!I765</f>
        <v>1372044.3</v>
      </c>
      <c r="F29" s="18">
        <f t="shared" si="0"/>
        <v>7499338.5</v>
      </c>
      <c r="G29" s="8"/>
    </row>
    <row r="30" spans="2:7" ht="15.75">
      <c r="B30" s="15">
        <f t="shared" si="1"/>
        <v>11</v>
      </c>
      <c r="C30" s="16" t="s">
        <v>31</v>
      </c>
      <c r="D30" s="17">
        <f>'Part-A &amp; B_BOQ'!H827</f>
        <v>13659266.460000003</v>
      </c>
      <c r="E30" s="17">
        <f>'Part-A &amp; B_BOQ'!I827</f>
        <v>1997022.4200000013</v>
      </c>
      <c r="F30" s="18">
        <f t="shared" si="0"/>
        <v>15656288.880000005</v>
      </c>
      <c r="G30" s="8"/>
    </row>
    <row r="31" spans="2:7" ht="15.75">
      <c r="B31" s="15">
        <f t="shared" si="1"/>
        <v>12</v>
      </c>
      <c r="C31" s="16" t="s">
        <v>32</v>
      </c>
      <c r="D31" s="17">
        <f>'Part-A &amp; B_BOQ'!H933</f>
        <v>39215474.890000015</v>
      </c>
      <c r="E31" s="17">
        <f>'Part-A &amp; B_BOQ'!I933</f>
        <v>8563677.9799999967</v>
      </c>
      <c r="F31" s="18">
        <f t="shared" si="0"/>
        <v>47779152.870000012</v>
      </c>
      <c r="G31" s="8"/>
    </row>
    <row r="32" spans="2:7" ht="15.75">
      <c r="B32" s="15"/>
      <c r="C32" s="20" t="s">
        <v>33</v>
      </c>
      <c r="D32" s="21">
        <f>SUM(D19:D31)</f>
        <v>1837792901.5055003</v>
      </c>
      <c r="E32" s="21">
        <f t="shared" ref="E32" si="2">SUM(E19:E31)</f>
        <v>421787824.29080027</v>
      </c>
      <c r="F32" s="21">
        <f>SUM(F19:F31)</f>
        <v>2259580725.7963009</v>
      </c>
      <c r="G32" s="8"/>
    </row>
    <row r="33" spans="2:7" ht="15.75">
      <c r="B33" s="15"/>
      <c r="C33" s="16"/>
      <c r="D33" s="16"/>
      <c r="E33" s="16"/>
      <c r="F33" s="18"/>
      <c r="G33" s="8"/>
    </row>
    <row r="34" spans="2:7" ht="15.75">
      <c r="B34" s="12" t="s">
        <v>34</v>
      </c>
      <c r="C34" s="13" t="s">
        <v>35</v>
      </c>
      <c r="D34" s="13"/>
      <c r="E34" s="13"/>
      <c r="F34" s="14"/>
      <c r="G34" s="8"/>
    </row>
    <row r="35" spans="2:7" ht="15.75">
      <c r="B35" s="15"/>
      <c r="C35" s="16"/>
      <c r="D35" s="16"/>
      <c r="E35" s="16"/>
      <c r="F35" s="18"/>
      <c r="G35" s="8"/>
    </row>
    <row r="36" spans="2:7" ht="15.75">
      <c r="B36" s="15">
        <v>1</v>
      </c>
      <c r="C36" s="16" t="s">
        <v>36</v>
      </c>
      <c r="D36" s="22">
        <f>'Part-A &amp; B_BOQ'!H1001</f>
        <v>81720366.000000119</v>
      </c>
      <c r="E36" s="22">
        <f>'Part-A &amp; B_BOQ'!I1001</f>
        <v>24225197.100000009</v>
      </c>
      <c r="F36" s="18">
        <f>SUM(D36:E36)</f>
        <v>105945563.10000013</v>
      </c>
      <c r="G36" s="8"/>
    </row>
    <row r="37" spans="2:7" ht="15.75">
      <c r="B37" s="15">
        <v>2</v>
      </c>
      <c r="C37" s="16" t="s">
        <v>37</v>
      </c>
      <c r="D37" s="22">
        <f>'Part-A &amp; B_BOQ'!H1171</f>
        <v>121975760.36999984</v>
      </c>
      <c r="E37" s="22">
        <f>'Part-A &amp; B_BOQ'!I1171</f>
        <v>36679463.599999972</v>
      </c>
      <c r="F37" s="18">
        <f t="shared" ref="F37:F43" si="3">SUM(D37:E37)</f>
        <v>158655223.96999982</v>
      </c>
      <c r="G37" s="8"/>
    </row>
    <row r="38" spans="2:7" ht="15.75">
      <c r="B38" s="15">
        <v>3</v>
      </c>
      <c r="C38" s="16" t="s">
        <v>38</v>
      </c>
      <c r="D38" s="22">
        <f>'Part-A &amp; B_BOQ'!H1644</f>
        <v>233396296.82999954</v>
      </c>
      <c r="E38" s="22">
        <f>'Part-A &amp; B_BOQ'!I1644</f>
        <v>78290369.370000571</v>
      </c>
      <c r="F38" s="18">
        <f t="shared" si="3"/>
        <v>311686666.20000011</v>
      </c>
      <c r="G38" s="8"/>
    </row>
    <row r="39" spans="2:7" ht="15.75">
      <c r="B39" s="15">
        <v>4</v>
      </c>
      <c r="C39" s="16" t="s">
        <v>39</v>
      </c>
      <c r="D39" s="22">
        <f>'Part-A &amp; B_BOQ'!H1738</f>
        <v>29568146.250000015</v>
      </c>
      <c r="E39" s="22">
        <f>'Part-A &amp; B_BOQ'!I1738</f>
        <v>6885942.7000000011</v>
      </c>
      <c r="F39" s="18">
        <f t="shared" si="3"/>
        <v>36454088.950000018</v>
      </c>
      <c r="G39" s="8"/>
    </row>
    <row r="40" spans="2:7" ht="15.75">
      <c r="B40" s="15">
        <v>5</v>
      </c>
      <c r="C40" s="16" t="s">
        <v>29</v>
      </c>
      <c r="D40" s="22">
        <f>'Part-A &amp; B_BOQ'!H1778</f>
        <v>48407815.95000001</v>
      </c>
      <c r="E40" s="22">
        <f>'Part-A &amp; B_BOQ'!I1778</f>
        <v>9807160.4099999983</v>
      </c>
      <c r="F40" s="18">
        <f t="shared" si="3"/>
        <v>58214976.360000007</v>
      </c>
      <c r="G40" s="8"/>
    </row>
    <row r="41" spans="2:7" ht="15.75">
      <c r="B41" s="15">
        <v>6</v>
      </c>
      <c r="C41" s="16" t="s">
        <v>40</v>
      </c>
      <c r="D41" s="23">
        <f>'Part-A &amp; B_BOQ'!H1954</f>
        <v>88350480.25</v>
      </c>
      <c r="E41" s="23">
        <f>'Part-A &amp; B_BOQ'!I1954</f>
        <v>28616661.75</v>
      </c>
      <c r="F41" s="18">
        <f t="shared" si="3"/>
        <v>116967142</v>
      </c>
      <c r="G41" s="8"/>
    </row>
    <row r="42" spans="2:7" ht="15.75">
      <c r="B42" s="15">
        <v>7</v>
      </c>
      <c r="C42" s="16" t="s">
        <v>41</v>
      </c>
      <c r="D42" s="23">
        <f>'Part-A &amp; B_BOQ'!H2389</f>
        <v>0</v>
      </c>
      <c r="E42" s="23">
        <f>'Part-A &amp; B_BOQ'!I2389</f>
        <v>0</v>
      </c>
      <c r="F42" s="18">
        <f t="shared" si="3"/>
        <v>0</v>
      </c>
      <c r="G42" s="8"/>
    </row>
    <row r="43" spans="2:7" ht="15.75">
      <c r="B43" s="15">
        <v>8</v>
      </c>
      <c r="C43" s="16" t="s">
        <v>42</v>
      </c>
      <c r="D43" s="23">
        <f>'Part-A &amp; B_BOQ'!H2418</f>
        <v>9848691.3000000007</v>
      </c>
      <c r="E43" s="23">
        <f>'Part-A &amp; B_BOQ'!I2418</f>
        <v>3134128.2000000007</v>
      </c>
      <c r="F43" s="18">
        <f t="shared" si="3"/>
        <v>12982819.500000002</v>
      </c>
      <c r="G43" s="8"/>
    </row>
    <row r="44" spans="2:7" ht="15.75">
      <c r="B44" s="15"/>
      <c r="C44" s="20" t="s">
        <v>33</v>
      </c>
      <c r="D44" s="21">
        <f>SUM(D36:D43)</f>
        <v>613267556.94999933</v>
      </c>
      <c r="E44" s="21">
        <f t="shared" ref="E44" si="4">SUM(E36:E43)</f>
        <v>187638923.13000053</v>
      </c>
      <c r="F44" s="21">
        <f>SUM(F36:F43)</f>
        <v>800906480.08000004</v>
      </c>
      <c r="G44" s="8"/>
    </row>
    <row r="45" spans="2:7" ht="15.75">
      <c r="B45" s="15"/>
      <c r="C45" s="16"/>
      <c r="D45" s="16"/>
      <c r="E45" s="16"/>
      <c r="F45" s="18"/>
      <c r="G45" s="8"/>
    </row>
    <row r="46" spans="2:7" ht="15.75">
      <c r="B46" s="24"/>
      <c r="C46" s="25" t="s">
        <v>43</v>
      </c>
      <c r="D46" s="26">
        <f>D32+D44</f>
        <v>2451060458.4554996</v>
      </c>
      <c r="E46" s="26">
        <f t="shared" ref="E46" si="5">E32+E44</f>
        <v>609426747.42080081</v>
      </c>
      <c r="F46" s="26">
        <f>F32+F44</f>
        <v>3060487205.8763008</v>
      </c>
      <c r="G46" s="8"/>
    </row>
    <row r="47" spans="2:7" ht="15.75" hidden="1">
      <c r="B47" s="7"/>
      <c r="C47" s="27" t="s">
        <v>44</v>
      </c>
      <c r="D47" s="29">
        <f t="shared" ref="D47:E47" si="6">D46*18%</f>
        <v>441190882.52198994</v>
      </c>
      <c r="E47" s="29">
        <f t="shared" si="6"/>
        <v>109696814.53574415</v>
      </c>
      <c r="F47" s="29">
        <f>F46*18%</f>
        <v>550887697.05773413</v>
      </c>
      <c r="G47" s="8"/>
    </row>
    <row r="48" spans="2:7" ht="15.75" hidden="1">
      <c r="B48" s="24"/>
      <c r="C48" s="25" t="s">
        <v>45</v>
      </c>
      <c r="D48" s="26">
        <f t="shared" ref="D48:E48" si="7">D46+D47</f>
        <v>2892251340.9774895</v>
      </c>
      <c r="E48" s="26">
        <f t="shared" si="7"/>
        <v>719123561.956545</v>
      </c>
      <c r="F48" s="26">
        <f>F46+F47</f>
        <v>3611374902.9340348</v>
      </c>
      <c r="G48" s="8"/>
    </row>
    <row r="50" spans="4:6" ht="20.100000000000001" customHeight="1">
      <c r="D50" s="30"/>
      <c r="E50" s="30"/>
      <c r="F50" s="31"/>
    </row>
    <row r="51" spans="4:6" ht="20.100000000000001" customHeight="1">
      <c r="D51" s="30"/>
      <c r="E51" s="30"/>
      <c r="F51" s="30"/>
    </row>
  </sheetData>
  <sheetProtection formatCells="0" formatColumns="0" formatRows="0" insertColumns="0" insertRows="0" insertHyperlinks="0" deleteColumns="0" deleteRows="0" sort="0" autoFilter="0" pivotTables="0"/>
  <mergeCells count="16">
    <mergeCell ref="B2:F2"/>
    <mergeCell ref="C13:F13"/>
    <mergeCell ref="C12:F12"/>
    <mergeCell ref="C11:F11"/>
    <mergeCell ref="C10:F10"/>
    <mergeCell ref="C8:F8"/>
    <mergeCell ref="C9:F9"/>
    <mergeCell ref="C7:F7"/>
    <mergeCell ref="C6:F6"/>
    <mergeCell ref="C5:F5"/>
    <mergeCell ref="C4:F4"/>
    <mergeCell ref="D16:F16"/>
    <mergeCell ref="C16:C17"/>
    <mergeCell ref="B16:B17"/>
    <mergeCell ref="B3:F3"/>
    <mergeCell ref="B15:F15"/>
  </mergeCells>
  <printOptions horizontalCentered="1"/>
  <pageMargins left="0.11811023622047245" right="0.11811023622047245" top="0.62992125984251968" bottom="0.55118110236220474" header="0.31496062992125984" footer="0.31496062992125984"/>
  <pageSetup paperSize="9" scale="69" orientation="portrait" r:id="rId1"/>
  <headerFooter>
    <oddHeader>&amp;LPHL/ECO/GC/LOA/2023-24/886&amp;CAnnexure 3</oddHeader>
    <oddFooter>&amp;LClient&amp;CPage&amp;Pof&amp;N&amp;RContractor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19DE-98D0-4C6C-8353-5CE5D3E1B16B}">
  <dimension ref="A1:L53"/>
  <sheetViews>
    <sheetView tabSelected="1" view="pageBreakPreview" zoomScaleNormal="100" zoomScaleSheetLayoutView="100" workbookViewId="0">
      <selection activeCell="D3" sqref="D3:D4"/>
    </sheetView>
  </sheetViews>
  <sheetFormatPr defaultColWidth="9.140625" defaultRowHeight="15.75"/>
  <cols>
    <col min="1" max="1" width="6.5703125" style="167" bestFit="1" customWidth="1"/>
    <col min="2" max="2" width="41.85546875" style="167" customWidth="1"/>
    <col min="3" max="3" width="18.5703125" style="195" customWidth="1"/>
    <col min="4" max="4" width="21.85546875" style="167" bestFit="1" customWidth="1"/>
    <col min="5" max="5" width="18.85546875" style="167" bestFit="1" customWidth="1"/>
    <col min="6" max="6" width="15.140625" style="167" customWidth="1"/>
    <col min="7" max="7" width="11.28515625" style="167" bestFit="1" customWidth="1"/>
    <col min="8" max="8" width="14.42578125" style="167" bestFit="1" customWidth="1"/>
    <col min="9" max="9" width="0" style="167" hidden="1" customWidth="1"/>
    <col min="10" max="10" width="17.140625" style="167" hidden="1" customWidth="1"/>
    <col min="11" max="11" width="0" style="167" hidden="1" customWidth="1"/>
    <col min="12" max="12" width="14.42578125" style="167" hidden="1" customWidth="1"/>
    <col min="13" max="15" width="0" style="167" hidden="1" customWidth="1"/>
    <col min="16" max="16384" width="9.140625" style="167"/>
  </cols>
  <sheetData>
    <row r="1" spans="1:12" ht="24.75" customHeight="1">
      <c r="A1" s="164" t="s">
        <v>46</v>
      </c>
      <c r="B1" s="165"/>
      <c r="C1" s="166"/>
      <c r="D1" s="165"/>
      <c r="E1" s="165"/>
    </row>
    <row r="2" spans="1:12" ht="24.75" customHeight="1">
      <c r="A2" s="401" t="s">
        <v>47</v>
      </c>
      <c r="B2" s="402"/>
      <c r="C2" s="403"/>
      <c r="D2" s="402"/>
      <c r="E2" s="402"/>
      <c r="F2" s="404"/>
    </row>
    <row r="3" spans="1:12" s="168" customFormat="1">
      <c r="A3" s="649" t="s">
        <v>13</v>
      </c>
      <c r="B3" s="578" t="s">
        <v>14</v>
      </c>
      <c r="C3" s="581" t="s">
        <v>48</v>
      </c>
      <c r="D3" s="576" t="s">
        <v>49</v>
      </c>
      <c r="E3" s="576" t="s">
        <v>50</v>
      </c>
      <c r="F3" s="577" t="s">
        <v>51</v>
      </c>
    </row>
    <row r="4" spans="1:12" s="168" customFormat="1" ht="32.25" customHeight="1">
      <c r="A4" s="579"/>
      <c r="B4" s="578"/>
      <c r="C4" s="581"/>
      <c r="D4" s="576"/>
      <c r="E4" s="576"/>
      <c r="F4" s="577"/>
    </row>
    <row r="5" spans="1:12" s="168" customFormat="1">
      <c r="A5" s="580"/>
      <c r="B5" s="578"/>
      <c r="C5" s="576" t="s">
        <v>52</v>
      </c>
      <c r="D5" s="576"/>
      <c r="E5" s="576"/>
      <c r="F5" s="577"/>
    </row>
    <row r="6" spans="1:12" s="172" customFormat="1" ht="24.75" customHeight="1">
      <c r="A6" s="169" t="s">
        <v>19</v>
      </c>
      <c r="B6" s="170" t="s">
        <v>20</v>
      </c>
      <c r="C6" s="171"/>
      <c r="D6" s="171"/>
      <c r="E6" s="171"/>
      <c r="F6" s="201"/>
    </row>
    <row r="7" spans="1:12" s="172" customFormat="1" ht="24.75" customHeight="1">
      <c r="A7" s="173">
        <v>1</v>
      </c>
      <c r="B7" s="174" t="s">
        <v>21</v>
      </c>
      <c r="C7" s="175">
        <f>'Grand summary'!F20</f>
        <v>5849372.0199999996</v>
      </c>
      <c r="D7" s="175">
        <f>E7-C7</f>
        <v>3595399.3881004006</v>
      </c>
      <c r="E7" s="175">
        <f>'Part-A &amp; B_BOQ'!O33+'Part-A &amp; B_BOQ'!O37</f>
        <v>9444771.4081004001</v>
      </c>
      <c r="F7" s="201"/>
      <c r="J7" s="176">
        <v>21706452.978180241</v>
      </c>
      <c r="L7" s="177">
        <f t="shared" ref="L7:L18" si="0">D7-J7</f>
        <v>-18111053.59007984</v>
      </c>
    </row>
    <row r="8" spans="1:12" s="172" customFormat="1" ht="24.75" customHeight="1">
      <c r="A8" s="173">
        <f>A7+1</f>
        <v>2</v>
      </c>
      <c r="B8" s="174" t="s">
        <v>22</v>
      </c>
      <c r="C8" s="175">
        <f>'Grand summary'!F21</f>
        <v>13119442.059999999</v>
      </c>
      <c r="D8" s="175">
        <f t="shared" ref="D8:D18" si="1">E8-C8</f>
        <v>6010316.6953629516</v>
      </c>
      <c r="E8" s="17">
        <f>'Part-A &amp; B_BOQ'!O58</f>
        <v>19129758.75536295</v>
      </c>
      <c r="F8" s="201"/>
      <c r="J8" s="176">
        <v>28217814.614617858</v>
      </c>
      <c r="L8" s="178">
        <f t="shared" si="0"/>
        <v>-22207497.919254906</v>
      </c>
    </row>
    <row r="9" spans="1:12" s="172" customFormat="1" ht="24.75" customHeight="1">
      <c r="A9" s="173">
        <f t="shared" ref="A9:A18" si="2">A8+1</f>
        <v>3</v>
      </c>
      <c r="B9" s="174" t="s">
        <v>23</v>
      </c>
      <c r="C9" s="175">
        <f>'Grand summary'!F22</f>
        <v>699850648.01000023</v>
      </c>
      <c r="D9" s="175">
        <f t="shared" si="1"/>
        <v>-20811381.58671391</v>
      </c>
      <c r="E9" s="17">
        <f>'Part-A &amp; B_BOQ'!O332</f>
        <v>679039266.42328632</v>
      </c>
      <c r="F9" s="201"/>
      <c r="J9" s="176">
        <v>640731920.8522495</v>
      </c>
      <c r="L9" s="177">
        <f t="shared" si="0"/>
        <v>-661543302.43896341</v>
      </c>
    </row>
    <row r="10" spans="1:12" s="172" customFormat="1" ht="24.75" customHeight="1">
      <c r="A10" s="173">
        <f t="shared" si="2"/>
        <v>4</v>
      </c>
      <c r="B10" s="174" t="s">
        <v>24</v>
      </c>
      <c r="C10" s="175">
        <f>'Grand summary'!F23</f>
        <v>549341802.46630025</v>
      </c>
      <c r="D10" s="175">
        <f t="shared" si="1"/>
        <v>17278453.983425975</v>
      </c>
      <c r="E10" s="17">
        <f>'Part-A &amp; B_BOQ'!O463</f>
        <v>566620256.44972622</v>
      </c>
      <c r="F10" s="201"/>
      <c r="J10" s="176">
        <v>520121340.95147502</v>
      </c>
      <c r="L10" s="177">
        <f t="shared" si="0"/>
        <v>-502842886.96804905</v>
      </c>
    </row>
    <row r="11" spans="1:12" s="172" customFormat="1" ht="24.75" customHeight="1">
      <c r="A11" s="173">
        <f t="shared" si="2"/>
        <v>5</v>
      </c>
      <c r="B11" s="174" t="s">
        <v>25</v>
      </c>
      <c r="C11" s="175">
        <f>'Grand summary'!F24</f>
        <v>708518028.34000003</v>
      </c>
      <c r="D11" s="175">
        <f t="shared" si="1"/>
        <v>-2340950.2399998903</v>
      </c>
      <c r="E11" s="17">
        <f>'Part-A &amp; B_BOQ'!O496</f>
        <v>706177078.10000014</v>
      </c>
      <c r="F11" s="201"/>
      <c r="J11" s="176">
        <v>729720015</v>
      </c>
      <c r="L11" s="178">
        <f t="shared" si="0"/>
        <v>-732060965.23999989</v>
      </c>
    </row>
    <row r="12" spans="1:12" s="172" customFormat="1" ht="24.75" customHeight="1">
      <c r="A12" s="173">
        <f t="shared" si="2"/>
        <v>6</v>
      </c>
      <c r="B12" s="174" t="s">
        <v>26</v>
      </c>
      <c r="C12" s="175">
        <f>'Grand summary'!F25</f>
        <v>81750628.059999987</v>
      </c>
      <c r="D12" s="175">
        <f t="shared" si="1"/>
        <v>-6695511.3299999833</v>
      </c>
      <c r="E12" s="17">
        <f>'Part-A &amp; B_BOQ'!O548</f>
        <v>75055116.730000004</v>
      </c>
      <c r="F12" s="201"/>
      <c r="J12" s="176">
        <v>85598862</v>
      </c>
      <c r="L12" s="178">
        <f t="shared" si="0"/>
        <v>-92294373.329999983</v>
      </c>
    </row>
    <row r="13" spans="1:12" s="172" customFormat="1" ht="24.75" customHeight="1">
      <c r="A13" s="173">
        <f t="shared" si="2"/>
        <v>7</v>
      </c>
      <c r="B13" s="174" t="s">
        <v>53</v>
      </c>
      <c r="C13" s="175">
        <f>'Grand summary'!F26</f>
        <v>97967076.420000002</v>
      </c>
      <c r="D13" s="175">
        <f t="shared" si="1"/>
        <v>474215.10826998949</v>
      </c>
      <c r="E13" s="17">
        <f>'Part-A &amp; B_BOQ'!O625</f>
        <v>98441291.528269991</v>
      </c>
      <c r="F13" s="201"/>
      <c r="J13" s="176">
        <v>122161309</v>
      </c>
      <c r="L13" s="178">
        <f t="shared" si="0"/>
        <v>-121687093.89173001</v>
      </c>
    </row>
    <row r="14" spans="1:12" s="172" customFormat="1" ht="24.75" customHeight="1">
      <c r="A14" s="173">
        <f t="shared" si="2"/>
        <v>8</v>
      </c>
      <c r="B14" s="179" t="s">
        <v>54</v>
      </c>
      <c r="C14" s="175">
        <f>'Grand summary'!F27</f>
        <v>25316580.960000001</v>
      </c>
      <c r="D14" s="175">
        <f t="shared" si="1"/>
        <v>0</v>
      </c>
      <c r="E14" s="17">
        <f>'Part-A &amp; B_BOQ'!O671</f>
        <v>25316580.959999997</v>
      </c>
      <c r="F14" s="201"/>
      <c r="J14" s="176">
        <v>25833910</v>
      </c>
      <c r="L14" s="178">
        <f t="shared" si="0"/>
        <v>-25833910</v>
      </c>
    </row>
    <row r="15" spans="1:12" s="172" customFormat="1" ht="24.75" customHeight="1">
      <c r="A15" s="173">
        <f t="shared" si="2"/>
        <v>9</v>
      </c>
      <c r="B15" s="174" t="s">
        <v>29</v>
      </c>
      <c r="C15" s="175">
        <f>'Grand summary'!F28</f>
        <v>6932367.21</v>
      </c>
      <c r="D15" s="175">
        <f t="shared" si="1"/>
        <v>-2074452.2700000005</v>
      </c>
      <c r="E15" s="17">
        <f>'Part-A &amp; B_BOQ'!O750</f>
        <v>4857914.9399999995</v>
      </c>
      <c r="F15" s="201"/>
      <c r="J15" s="176">
        <v>8982055</v>
      </c>
      <c r="L15" s="178">
        <f t="shared" si="0"/>
        <v>-11056507.27</v>
      </c>
    </row>
    <row r="16" spans="1:12" s="172" customFormat="1" ht="24.75" customHeight="1">
      <c r="A16" s="173">
        <f t="shared" si="2"/>
        <v>10</v>
      </c>
      <c r="B16" s="174" t="s">
        <v>30</v>
      </c>
      <c r="C16" s="175">
        <f>'Grand summary'!F29</f>
        <v>7499338.5</v>
      </c>
      <c r="D16" s="175">
        <f t="shared" si="1"/>
        <v>-1150248.7100000009</v>
      </c>
      <c r="E16" s="17">
        <f>'Part-A &amp; B_BOQ'!O765</f>
        <v>6349089.7899999991</v>
      </c>
      <c r="F16" s="201"/>
      <c r="J16" s="176">
        <v>24362630</v>
      </c>
      <c r="L16" s="178">
        <f t="shared" si="0"/>
        <v>-25512878.710000001</v>
      </c>
    </row>
    <row r="17" spans="1:12" s="172" customFormat="1" ht="24.75" customHeight="1">
      <c r="A17" s="173">
        <f t="shared" si="2"/>
        <v>11</v>
      </c>
      <c r="B17" s="174" t="s">
        <v>31</v>
      </c>
      <c r="C17" s="175">
        <f>'Grand summary'!F30</f>
        <v>15656288.880000005</v>
      </c>
      <c r="D17" s="175">
        <f t="shared" si="1"/>
        <v>-227732.8240000084</v>
      </c>
      <c r="E17" s="17">
        <f>'Part-A &amp; B_BOQ'!O827</f>
        <v>15428556.055999996</v>
      </c>
      <c r="F17" s="201"/>
      <c r="J17" s="176">
        <v>19477735</v>
      </c>
      <c r="L17" s="178">
        <f t="shared" si="0"/>
        <v>-19705467.824000008</v>
      </c>
    </row>
    <row r="18" spans="1:12" s="172" customFormat="1" ht="24.75" customHeight="1">
      <c r="A18" s="173">
        <f t="shared" si="2"/>
        <v>12</v>
      </c>
      <c r="B18" s="174" t="s">
        <v>32</v>
      </c>
      <c r="C18" s="175">
        <f>'Grand summary'!F31</f>
        <v>47779152.870000012</v>
      </c>
      <c r="D18" s="175">
        <f t="shared" si="1"/>
        <v>-244144.25499998033</v>
      </c>
      <c r="E18" s="17">
        <f>'Part-A &amp; B_BOQ'!O933</f>
        <v>47535008.615000032</v>
      </c>
      <c r="F18" s="201"/>
      <c r="J18" s="176">
        <v>46436588</v>
      </c>
      <c r="L18" s="178">
        <f t="shared" si="0"/>
        <v>-46680732.25499998</v>
      </c>
    </row>
    <row r="19" spans="1:12" s="172" customFormat="1" ht="24.75" customHeight="1">
      <c r="A19" s="173"/>
      <c r="B19" s="180" t="s">
        <v>55</v>
      </c>
      <c r="C19" s="181">
        <f>SUM(C7:C18)</f>
        <v>2259580725.7963009</v>
      </c>
      <c r="D19" s="181">
        <f>SUM(D7:D18)</f>
        <v>-6186036.0405544573</v>
      </c>
      <c r="E19" s="181">
        <f>SUM(E7:E18)</f>
        <v>2253394689.7557464</v>
      </c>
      <c r="F19" s="201"/>
      <c r="J19" s="182">
        <f>SUM(J7:J18)</f>
        <v>2273350633.3965225</v>
      </c>
      <c r="L19" s="183">
        <f>SUM(L7:L18)</f>
        <v>-2279536669.437077</v>
      </c>
    </row>
    <row r="20" spans="1:12" s="172" customFormat="1" ht="24.75" customHeight="1">
      <c r="A20" s="169" t="s">
        <v>34</v>
      </c>
      <c r="B20" s="170" t="s">
        <v>35</v>
      </c>
      <c r="C20" s="171"/>
      <c r="D20" s="171"/>
      <c r="E20" s="171"/>
      <c r="F20" s="201"/>
      <c r="J20" s="184"/>
      <c r="L20" s="178">
        <f t="shared" ref="L20:L35" si="3">D20-J20</f>
        <v>0</v>
      </c>
    </row>
    <row r="21" spans="1:12" s="172" customFormat="1" ht="24.75" customHeight="1">
      <c r="A21" s="173">
        <v>1</v>
      </c>
      <c r="B21" s="174" t="s">
        <v>36</v>
      </c>
      <c r="C21" s="175">
        <f>'Grand summary'!F36</f>
        <v>105945563.10000013</v>
      </c>
      <c r="D21" s="175">
        <f t="shared" ref="D21:D28" si="4">E21-C21</f>
        <v>-6040315.5540000647</v>
      </c>
      <c r="E21" s="175">
        <f>'Part-A &amp; B_BOQ'!O1001</f>
        <v>99905247.546000063</v>
      </c>
      <c r="F21" s="201"/>
      <c r="J21" s="176">
        <v>80879463</v>
      </c>
      <c r="L21" s="178">
        <f t="shared" si="3"/>
        <v>-86919778.554000065</v>
      </c>
    </row>
    <row r="22" spans="1:12" s="172" customFormat="1" ht="24.75" customHeight="1">
      <c r="A22" s="173">
        <v>2</v>
      </c>
      <c r="B22" s="174" t="s">
        <v>37</v>
      </c>
      <c r="C22" s="175">
        <f>'Part-A &amp; B_BOQ'!O1171</f>
        <v>158655223.97000033</v>
      </c>
      <c r="D22" s="175">
        <f t="shared" si="4"/>
        <v>0</v>
      </c>
      <c r="E22" s="175">
        <f>'Part-A &amp; B_BOQ'!O1171</f>
        <v>158655223.97000033</v>
      </c>
      <c r="F22" s="201"/>
      <c r="J22" s="176">
        <v>138465821</v>
      </c>
      <c r="L22" s="178">
        <f t="shared" si="3"/>
        <v>-138465821</v>
      </c>
    </row>
    <row r="23" spans="1:12" s="172" customFormat="1" ht="24.75" customHeight="1">
      <c r="A23" s="173">
        <v>3</v>
      </c>
      <c r="B23" s="174" t="s">
        <v>38</v>
      </c>
      <c r="C23" s="175">
        <f>'Part-A &amp; B_BOQ'!J1644</f>
        <v>311686666.19999933</v>
      </c>
      <c r="D23" s="175">
        <f t="shared" si="4"/>
        <v>3429530.8149997592</v>
      </c>
      <c r="E23" s="175">
        <f>'Part-A &amp; B_BOQ'!O1644</f>
        <v>315116197.01499909</v>
      </c>
      <c r="F23" s="201"/>
      <c r="J23" s="176">
        <v>298669783</v>
      </c>
      <c r="L23" s="178">
        <f t="shared" si="3"/>
        <v>-295240252.18500024</v>
      </c>
    </row>
    <row r="24" spans="1:12" s="172" customFormat="1" ht="24.75" customHeight="1">
      <c r="A24" s="173">
        <v>4</v>
      </c>
      <c r="B24" s="174" t="s">
        <v>39</v>
      </c>
      <c r="C24" s="175">
        <f>'Grand summary'!F39</f>
        <v>36454088.950000018</v>
      </c>
      <c r="D24" s="175">
        <f t="shared" si="4"/>
        <v>-4840100.0000000186</v>
      </c>
      <c r="E24" s="175">
        <f>'Part-A &amp; B_BOQ'!O1738</f>
        <v>31613988.949999999</v>
      </c>
      <c r="F24" s="201"/>
      <c r="J24" s="176">
        <v>27158421</v>
      </c>
      <c r="L24" s="178">
        <f t="shared" si="3"/>
        <v>-31998521.000000019</v>
      </c>
    </row>
    <row r="25" spans="1:12" s="172" customFormat="1" ht="24.75" customHeight="1">
      <c r="A25" s="173">
        <v>5</v>
      </c>
      <c r="B25" s="174" t="s">
        <v>29</v>
      </c>
      <c r="C25" s="175">
        <f>'Grand summary'!F40</f>
        <v>58214976.360000007</v>
      </c>
      <c r="D25" s="175">
        <f t="shared" si="4"/>
        <v>-21785978.720000006</v>
      </c>
      <c r="E25" s="175">
        <f>'Part-A &amp; B_BOQ'!O1778</f>
        <v>36428997.640000001</v>
      </c>
      <c r="F25" s="201"/>
      <c r="J25" s="176">
        <v>43257223</v>
      </c>
      <c r="L25" s="178">
        <f t="shared" si="3"/>
        <v>-65043201.720000006</v>
      </c>
    </row>
    <row r="26" spans="1:12" s="172" customFormat="1" ht="24.75" customHeight="1">
      <c r="A26" s="173">
        <v>6</v>
      </c>
      <c r="B26" s="174" t="s">
        <v>40</v>
      </c>
      <c r="C26" s="175">
        <f>'Grand summary'!F41</f>
        <v>116967142</v>
      </c>
      <c r="D26" s="175">
        <f t="shared" si="4"/>
        <v>4261950</v>
      </c>
      <c r="E26" s="175">
        <f>'Part-A &amp; B_BOQ'!O1954</f>
        <v>121229092</v>
      </c>
      <c r="F26" s="201"/>
      <c r="J26" s="185">
        <v>128956950</v>
      </c>
      <c r="L26" s="178">
        <f t="shared" si="3"/>
        <v>-124695000</v>
      </c>
    </row>
    <row r="27" spans="1:12" s="172" customFormat="1" ht="24.75" customHeight="1">
      <c r="A27" s="173">
        <v>7</v>
      </c>
      <c r="B27" s="174" t="s">
        <v>41</v>
      </c>
      <c r="C27" s="175">
        <f>'Grand summary'!F42</f>
        <v>0</v>
      </c>
      <c r="D27" s="175">
        <f t="shared" si="4"/>
        <v>0</v>
      </c>
      <c r="E27" s="175">
        <f>'Part-A &amp; B_BOQ'!O2389</f>
        <v>0</v>
      </c>
      <c r="F27" s="201"/>
      <c r="J27" s="185">
        <v>106523340</v>
      </c>
      <c r="L27" s="178">
        <f t="shared" si="3"/>
        <v>-106523340</v>
      </c>
    </row>
    <row r="28" spans="1:12" s="172" customFormat="1" ht="24.75" customHeight="1">
      <c r="A28" s="173">
        <v>8</v>
      </c>
      <c r="B28" s="174" t="s">
        <v>42</v>
      </c>
      <c r="C28" s="175">
        <f>'Grand summary'!F43</f>
        <v>12982819.500000002</v>
      </c>
      <c r="D28" s="175">
        <f t="shared" si="4"/>
        <v>-203999.25</v>
      </c>
      <c r="E28" s="175">
        <f>'Part-A &amp; B_BOQ'!O2418</f>
        <v>12778820.250000002</v>
      </c>
      <c r="F28" s="201"/>
      <c r="J28" s="185">
        <v>9511224</v>
      </c>
      <c r="L28" s="178">
        <f t="shared" si="3"/>
        <v>-9715223.25</v>
      </c>
    </row>
    <row r="29" spans="1:12" s="172" customFormat="1" ht="24.75" customHeight="1">
      <c r="A29" s="173"/>
      <c r="B29" s="180" t="s">
        <v>56</v>
      </c>
      <c r="C29" s="181">
        <f>SUM(C21:C28)</f>
        <v>800906480.0799998</v>
      </c>
      <c r="D29" s="181">
        <f>SUM(D21:D28)</f>
        <v>-25178912.70900033</v>
      </c>
      <c r="E29" s="181">
        <f>SUM(E21:E28)</f>
        <v>775727567.37099946</v>
      </c>
      <c r="F29" s="201"/>
      <c r="J29" s="182">
        <f t="shared" ref="J29" si="5">SUM(J21:J28)</f>
        <v>833422225</v>
      </c>
      <c r="L29" s="178">
        <f>D29-J29</f>
        <v>-858601137.70900035</v>
      </c>
    </row>
    <row r="30" spans="1:12" s="172" customFormat="1" ht="24.75" customHeight="1">
      <c r="A30" s="406"/>
      <c r="B30" s="407" t="s">
        <v>57</v>
      </c>
      <c r="C30" s="408">
        <f>C29+C19</f>
        <v>3060487205.8763008</v>
      </c>
      <c r="D30" s="408">
        <f>D29+D19</f>
        <v>-31364948.749554787</v>
      </c>
      <c r="E30" s="408">
        <f>E29+E19</f>
        <v>3029122257.1267457</v>
      </c>
      <c r="F30" s="409"/>
      <c r="J30" s="182"/>
      <c r="L30" s="178"/>
    </row>
    <row r="31" spans="1:12" s="187" customFormat="1" ht="23.25" customHeight="1">
      <c r="A31" s="186" t="s">
        <v>58</v>
      </c>
      <c r="B31" s="180" t="s">
        <v>59</v>
      </c>
      <c r="C31" s="181"/>
      <c r="D31" s="181"/>
      <c r="E31" s="181"/>
      <c r="F31" s="202"/>
      <c r="J31" s="182"/>
      <c r="L31" s="183"/>
    </row>
    <row r="32" spans="1:12" s="172" customFormat="1" ht="23.25" customHeight="1">
      <c r="A32" s="173">
        <v>1</v>
      </c>
      <c r="B32" s="174" t="s">
        <v>60</v>
      </c>
      <c r="C32" s="188">
        <f>NT_01!F8</f>
        <v>1000000</v>
      </c>
      <c r="D32" s="188">
        <f>E32-C32</f>
        <v>0</v>
      </c>
      <c r="E32" s="188">
        <f>NT_01!F8</f>
        <v>1000000</v>
      </c>
      <c r="F32" s="201"/>
      <c r="J32" s="182"/>
      <c r="L32" s="178"/>
    </row>
    <row r="33" spans="1:12" s="172" customFormat="1" ht="23.25" customHeight="1">
      <c r="A33" s="173"/>
      <c r="B33" s="180" t="s">
        <v>61</v>
      </c>
      <c r="C33" s="181">
        <f>SUM(C32)</f>
        <v>1000000</v>
      </c>
      <c r="D33" s="181">
        <f>SUM(D32:D32)</f>
        <v>0</v>
      </c>
      <c r="E33" s="181">
        <f>SUM(E32:E32)</f>
        <v>1000000</v>
      </c>
      <c r="F33" s="201"/>
      <c r="J33" s="182" t="e">
        <f>SUM(#REF!)</f>
        <v>#REF!</v>
      </c>
      <c r="L33" s="183" t="e">
        <f t="shared" ref="L33" si="6">D33-J33</f>
        <v>#REF!</v>
      </c>
    </row>
    <row r="34" spans="1:12" s="172" customFormat="1" ht="23.25" customHeight="1">
      <c r="A34" s="169" t="s">
        <v>62</v>
      </c>
      <c r="B34" s="170" t="s">
        <v>63</v>
      </c>
      <c r="C34" s="188">
        <f>NT_02!F21</f>
        <v>25404407.355875</v>
      </c>
      <c r="D34" s="189">
        <f>E34-C34</f>
        <v>0</v>
      </c>
      <c r="E34" s="175">
        <f>NT_02!F21</f>
        <v>25404407.355875</v>
      </c>
      <c r="F34" s="201"/>
      <c r="J34" s="190">
        <v>121268162.229765</v>
      </c>
      <c r="L34" s="178">
        <f t="shared" si="3"/>
        <v>-121268162.229765</v>
      </c>
    </row>
    <row r="35" spans="1:12" s="172" customFormat="1" ht="23.25" customHeight="1">
      <c r="A35" s="173"/>
      <c r="B35" s="180" t="s">
        <v>64</v>
      </c>
      <c r="C35" s="181">
        <f>SUM(C34:C34)</f>
        <v>25404407.355875</v>
      </c>
      <c r="D35" s="181">
        <f>SUM(D34:D34)</f>
        <v>0</v>
      </c>
      <c r="E35" s="181">
        <f>SUM(E34:E34)</f>
        <v>25404407.355875</v>
      </c>
      <c r="F35" s="201"/>
      <c r="J35" s="182">
        <f>SUM(J34:J34)</f>
        <v>121268162.229765</v>
      </c>
      <c r="L35" s="183">
        <f t="shared" si="3"/>
        <v>-121268162.229765</v>
      </c>
    </row>
    <row r="36" spans="1:12" s="187" customFormat="1" ht="39.75" customHeight="1">
      <c r="A36" s="186" t="s">
        <v>65</v>
      </c>
      <c r="B36" s="209" t="s">
        <v>66</v>
      </c>
      <c r="C36" s="188">
        <f>'Derived Items_UPVC'!F40</f>
        <v>109219275.97875002</v>
      </c>
      <c r="D36" s="175">
        <f t="shared" ref="D36:D44" si="7">E36-C36</f>
        <v>0</v>
      </c>
      <c r="E36" s="198">
        <f>'Derived Items_UPVC'!F40</f>
        <v>109219275.97875002</v>
      </c>
      <c r="F36" s="202"/>
      <c r="G36" s="183"/>
      <c r="J36" s="182"/>
      <c r="L36" s="183"/>
    </row>
    <row r="37" spans="1:12" s="172" customFormat="1" ht="23.25" customHeight="1">
      <c r="A37" s="173"/>
      <c r="B37" s="180" t="s">
        <v>67</v>
      </c>
      <c r="C37" s="181">
        <f>SUM(C36:C36)</f>
        <v>109219275.97875002</v>
      </c>
      <c r="D37" s="181">
        <f>SUM(D36:D36)</f>
        <v>0</v>
      </c>
      <c r="E37" s="181">
        <f>SUM(E36:E36)</f>
        <v>109219275.97875002</v>
      </c>
      <c r="F37" s="201"/>
      <c r="J37" s="182"/>
      <c r="L37" s="183"/>
    </row>
    <row r="38" spans="1:12" s="187" customFormat="1" ht="23.25" customHeight="1">
      <c r="A38" s="186" t="s">
        <v>68</v>
      </c>
      <c r="B38" s="180" t="s">
        <v>69</v>
      </c>
      <c r="C38" s="181"/>
      <c r="D38" s="175">
        <f t="shared" si="7"/>
        <v>41887062.254219994</v>
      </c>
      <c r="E38" s="181">
        <f>'Derived Items_RMC &amp; Others'!O45</f>
        <v>41887062.254219994</v>
      </c>
      <c r="F38" s="202"/>
      <c r="J38" s="182"/>
      <c r="L38" s="183"/>
    </row>
    <row r="39" spans="1:12" s="172" customFormat="1" ht="23.25" customHeight="1">
      <c r="A39" s="173"/>
      <c r="B39" s="180" t="s">
        <v>70</v>
      </c>
      <c r="C39" s="181">
        <f>SUM(C38:C38)</f>
        <v>0</v>
      </c>
      <c r="D39" s="181">
        <f>SUM(D38:D38)</f>
        <v>41887062.254219994</v>
      </c>
      <c r="E39" s="181">
        <f>SUM(E38:E38)</f>
        <v>41887062.254219994</v>
      </c>
      <c r="F39" s="201"/>
      <c r="J39" s="182"/>
      <c r="L39" s="183"/>
    </row>
    <row r="40" spans="1:12" s="187" customFormat="1" ht="23.25" customHeight="1">
      <c r="A40" s="186" t="s">
        <v>71</v>
      </c>
      <c r="B40" s="170" t="s">
        <v>72</v>
      </c>
      <c r="C40" s="181"/>
      <c r="D40" s="188">
        <f>E40-C40</f>
        <v>8502749.3404510021</v>
      </c>
      <c r="E40" s="188">
        <f>NT_03!J10</f>
        <v>8502749.3404510021</v>
      </c>
      <c r="F40" s="202"/>
      <c r="J40" s="182"/>
      <c r="L40" s="183"/>
    </row>
    <row r="41" spans="1:12" s="172" customFormat="1" ht="23.25" customHeight="1">
      <c r="A41" s="173"/>
      <c r="B41" s="180" t="s">
        <v>73</v>
      </c>
      <c r="C41" s="181">
        <f>SUM(C40:C40)</f>
        <v>0</v>
      </c>
      <c r="D41" s="181">
        <f>SUM(D40:D40)</f>
        <v>8502749.3404510021</v>
      </c>
      <c r="E41" s="181">
        <f>SUM(E40:E40)</f>
        <v>8502749.3404510021</v>
      </c>
      <c r="F41" s="201"/>
      <c r="J41" s="182"/>
      <c r="L41" s="183"/>
    </row>
    <row r="42" spans="1:12" s="187" customFormat="1" ht="23.25" customHeight="1">
      <c r="A42" s="186" t="s">
        <v>74</v>
      </c>
      <c r="B42" s="180" t="s">
        <v>75</v>
      </c>
      <c r="C42" s="181"/>
      <c r="D42" s="175">
        <f t="shared" si="7"/>
        <v>42099257</v>
      </c>
      <c r="E42" s="181">
        <f>'Compound Wall Works'!G43</f>
        <v>42099257</v>
      </c>
      <c r="F42" s="202"/>
      <c r="J42" s="182"/>
      <c r="L42" s="183"/>
    </row>
    <row r="43" spans="1:12" s="172" customFormat="1" ht="23.25" customHeight="1">
      <c r="A43" s="173"/>
      <c r="B43" s="180" t="s">
        <v>76</v>
      </c>
      <c r="C43" s="181">
        <f>SUM(C42:C42)</f>
        <v>0</v>
      </c>
      <c r="D43" s="181">
        <f>SUM(D42:D42)</f>
        <v>42099257</v>
      </c>
      <c r="E43" s="181">
        <f>SUM(E42:E42)</f>
        <v>42099257</v>
      </c>
      <c r="F43" s="201"/>
      <c r="J43" s="182"/>
      <c r="L43" s="183"/>
    </row>
    <row r="44" spans="1:12" s="187" customFormat="1" ht="23.25" customHeight="1">
      <c r="A44" s="186" t="s">
        <v>77</v>
      </c>
      <c r="B44" s="180" t="s">
        <v>78</v>
      </c>
      <c r="C44" s="181"/>
      <c r="D44" s="198">
        <f t="shared" si="7"/>
        <v>107750645</v>
      </c>
      <c r="E44" s="181">
        <f>'Ext Dev. Works'!F89</f>
        <v>107750645</v>
      </c>
      <c r="F44" s="202"/>
      <c r="J44" s="182"/>
      <c r="L44" s="183"/>
    </row>
    <row r="45" spans="1:12" s="172" customFormat="1" ht="23.25" customHeight="1">
      <c r="A45" s="173"/>
      <c r="B45" s="180" t="s">
        <v>79</v>
      </c>
      <c r="C45" s="181">
        <f>SUM(C44:C44)</f>
        <v>0</v>
      </c>
      <c r="D45" s="181">
        <f>SUM(D44)</f>
        <v>107750645</v>
      </c>
      <c r="E45" s="181">
        <f>SUM(E44)</f>
        <v>107750645</v>
      </c>
      <c r="F45" s="201"/>
      <c r="J45" s="182"/>
      <c r="L45" s="183"/>
    </row>
    <row r="46" spans="1:12" s="172" customFormat="1" ht="6.75" customHeight="1">
      <c r="A46" s="173"/>
      <c r="B46" s="180"/>
      <c r="C46" s="181"/>
      <c r="D46" s="181"/>
      <c r="E46" s="181"/>
      <c r="F46" s="201"/>
      <c r="J46" s="182"/>
      <c r="L46" s="183"/>
    </row>
    <row r="47" spans="1:12" s="172" customFormat="1" ht="38.25" customHeight="1">
      <c r="A47" s="406"/>
      <c r="B47" s="410" t="s">
        <v>80</v>
      </c>
      <c r="C47" s="408">
        <f>C45+C43+C41+C39</f>
        <v>0</v>
      </c>
      <c r="D47" s="408">
        <f>D45+D43+D41+D39</f>
        <v>200239713.59467101</v>
      </c>
      <c r="E47" s="408">
        <f>E45+E43+E41+E39</f>
        <v>200239713.59467101</v>
      </c>
      <c r="F47" s="409"/>
      <c r="J47" s="182"/>
      <c r="L47" s="183"/>
    </row>
    <row r="48" spans="1:12" s="172" customFormat="1" ht="10.5" customHeight="1">
      <c r="A48" s="173"/>
      <c r="B48" s="180"/>
      <c r="C48" s="181"/>
      <c r="D48" s="181"/>
      <c r="E48" s="181"/>
      <c r="F48" s="201"/>
      <c r="J48" s="182"/>
      <c r="L48" s="183"/>
    </row>
    <row r="49" spans="1:12" s="172" customFormat="1" ht="20.25" customHeight="1">
      <c r="A49" s="191"/>
      <c r="B49" s="192" t="s">
        <v>81</v>
      </c>
      <c r="C49" s="193">
        <f>C47+C37+C35+C33+C30</f>
        <v>3196110889.2109261</v>
      </c>
      <c r="D49" s="193">
        <f>D47+D37+D35+D33+D30</f>
        <v>168874764.84511623</v>
      </c>
      <c r="E49" s="193">
        <f>E47+E37+E35+E33+E30</f>
        <v>3364985654.0560417</v>
      </c>
      <c r="F49" s="203"/>
      <c r="J49" s="194" t="e">
        <f>J19+J29+J35+#REF!</f>
        <v>#REF!</v>
      </c>
      <c r="L49" s="194" t="e">
        <f>L19+L29+L35+#REF!</f>
        <v>#REF!</v>
      </c>
    </row>
    <row r="50" spans="1:12">
      <c r="D50" s="196"/>
      <c r="E50" s="196"/>
    </row>
    <row r="51" spans="1:12">
      <c r="E51" s="196"/>
    </row>
    <row r="53" spans="1:12">
      <c r="D53" s="195"/>
      <c r="E53" s="195"/>
    </row>
  </sheetData>
  <mergeCells count="7">
    <mergeCell ref="C5:E5"/>
    <mergeCell ref="F3:F5"/>
    <mergeCell ref="B3:B5"/>
    <mergeCell ref="A3:A5"/>
    <mergeCell ref="C3:C4"/>
    <mergeCell ref="D3:D4"/>
    <mergeCell ref="E3:E4"/>
  </mergeCells>
  <printOptions horizontalCentered="1"/>
  <pageMargins left="0.11811023622047245" right="0.11811023622047245" top="0.74803149606299213" bottom="0.62992125984251968" header="0.31496062992125984" footer="0.31496062992125984"/>
  <pageSetup paperSize="9" scale="62" fitToHeight="2" orientation="portrait" verticalDpi="0" r:id="rId1"/>
  <headerFooter>
    <oddHeader>&amp;LProvident Ecopolitan&amp;CAnnexure 1&amp;RPHL/ECO/GC/LOA/2023-24/886/VO#03</oddHeader>
    <oddFooter>&amp;LClient&amp;CPage&amp;Pof&amp;N&amp;RContractor</oddFooter>
  </headerFooter>
  <ignoredErrors>
    <ignoredError sqref="D35:E37 D38:E44"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420"/>
  <sheetViews>
    <sheetView showGridLines="0" showZeros="0" view="pageBreakPreview" zoomScale="85" zoomScaleNormal="85" zoomScaleSheetLayoutView="85" workbookViewId="0">
      <pane xSplit="3" ySplit="5" topLeftCell="D2414" activePane="bottomRight" state="frozen"/>
      <selection pane="bottomRight" activeCell="D3" sqref="D3:D4"/>
      <selection pane="bottomLeft" activeCell="D3" sqref="D3:D4"/>
      <selection pane="topRight" activeCell="D3" sqref="D3:D4"/>
    </sheetView>
  </sheetViews>
  <sheetFormatPr defaultRowHeight="15"/>
  <cols>
    <col min="1" max="1" width="6.85546875" style="467" customWidth="1"/>
    <col min="2" max="2" width="83.85546875" style="554" customWidth="1"/>
    <col min="3" max="3" width="6" style="467" bestFit="1" customWidth="1"/>
    <col min="4" max="4" width="9.28515625" style="569" bestFit="1" customWidth="1"/>
    <col min="5" max="5" width="11.7109375" style="555" bestFit="1" customWidth="1"/>
    <col min="6" max="6" width="11.7109375" style="555" customWidth="1"/>
    <col min="7" max="7" width="11.7109375" style="555" bestFit="1" customWidth="1"/>
    <col min="8" max="8" width="17" style="556" hidden="1" customWidth="1"/>
    <col min="9" max="9" width="15.42578125" style="556" hidden="1" customWidth="1"/>
    <col min="10" max="10" width="17" style="557" hidden="1" customWidth="1"/>
    <col min="11" max="11" width="12.42578125" style="414" bestFit="1" customWidth="1"/>
    <col min="12" max="12" width="10.85546875" style="414" bestFit="1" customWidth="1"/>
    <col min="13" max="13" width="10.28515625" style="414" bestFit="1" customWidth="1"/>
    <col min="14" max="14" width="11.42578125" style="414" bestFit="1" customWidth="1"/>
    <col min="15" max="15" width="17" style="415" bestFit="1" customWidth="1"/>
    <col min="16" max="122" width="9.140625" style="414"/>
    <col min="123" max="123" width="12.7109375" style="414" customWidth="1"/>
    <col min="124" max="124" width="111.42578125" style="414" customWidth="1"/>
    <col min="125" max="125" width="6.7109375" style="414" customWidth="1"/>
    <col min="126" max="131" width="13" style="414" customWidth="1"/>
    <col min="132" max="132" width="8.5703125" style="414" customWidth="1"/>
    <col min="133" max="133" width="12.5703125" style="414" customWidth="1"/>
    <col min="134" max="378" width="9.140625" style="414"/>
    <col min="379" max="379" width="12.7109375" style="414" customWidth="1"/>
    <col min="380" max="380" width="111.42578125" style="414" customWidth="1"/>
    <col min="381" max="381" width="6.7109375" style="414" customWidth="1"/>
    <col min="382" max="387" width="13" style="414" customWidth="1"/>
    <col min="388" max="388" width="8.5703125" style="414" customWidth="1"/>
    <col min="389" max="389" width="12.5703125" style="414" customWidth="1"/>
    <col min="390" max="634" width="9.140625" style="414"/>
    <col min="635" max="635" width="12.7109375" style="414" customWidth="1"/>
    <col min="636" max="636" width="111.42578125" style="414" customWidth="1"/>
    <col min="637" max="637" width="6.7109375" style="414" customWidth="1"/>
    <col min="638" max="643" width="13" style="414" customWidth="1"/>
    <col min="644" max="644" width="8.5703125" style="414" customWidth="1"/>
    <col min="645" max="645" width="12.5703125" style="414" customWidth="1"/>
    <col min="646" max="890" width="9.140625" style="414"/>
    <col min="891" max="891" width="12.7109375" style="414" customWidth="1"/>
    <col min="892" max="892" width="111.42578125" style="414" customWidth="1"/>
    <col min="893" max="893" width="6.7109375" style="414" customWidth="1"/>
    <col min="894" max="899" width="13" style="414" customWidth="1"/>
    <col min="900" max="900" width="8.5703125" style="414" customWidth="1"/>
    <col min="901" max="901" width="12.5703125" style="414" customWidth="1"/>
    <col min="902" max="1146" width="9.140625" style="414"/>
    <col min="1147" max="1147" width="12.7109375" style="414" customWidth="1"/>
    <col min="1148" max="1148" width="111.42578125" style="414" customWidth="1"/>
    <col min="1149" max="1149" width="6.7109375" style="414" customWidth="1"/>
    <col min="1150" max="1155" width="13" style="414" customWidth="1"/>
    <col min="1156" max="1156" width="8.5703125" style="414" customWidth="1"/>
    <col min="1157" max="1157" width="12.5703125" style="414" customWidth="1"/>
    <col min="1158" max="1402" width="9.140625" style="414"/>
    <col min="1403" max="1403" width="12.7109375" style="414" customWidth="1"/>
    <col min="1404" max="1404" width="111.42578125" style="414" customWidth="1"/>
    <col min="1405" max="1405" width="6.7109375" style="414" customWidth="1"/>
    <col min="1406" max="1411" width="13" style="414" customWidth="1"/>
    <col min="1412" max="1412" width="8.5703125" style="414" customWidth="1"/>
    <col min="1413" max="1413" width="12.5703125" style="414" customWidth="1"/>
    <col min="1414" max="1658" width="9.140625" style="414"/>
    <col min="1659" max="1659" width="12.7109375" style="414" customWidth="1"/>
    <col min="1660" max="1660" width="111.42578125" style="414" customWidth="1"/>
    <col min="1661" max="1661" width="6.7109375" style="414" customWidth="1"/>
    <col min="1662" max="1667" width="13" style="414" customWidth="1"/>
    <col min="1668" max="1668" width="8.5703125" style="414" customWidth="1"/>
    <col min="1669" max="1669" width="12.5703125" style="414" customWidth="1"/>
    <col min="1670" max="1914" width="9.140625" style="414"/>
    <col min="1915" max="1915" width="12.7109375" style="414" customWidth="1"/>
    <col min="1916" max="1916" width="111.42578125" style="414" customWidth="1"/>
    <col min="1917" max="1917" width="6.7109375" style="414" customWidth="1"/>
    <col min="1918" max="1923" width="13" style="414" customWidth="1"/>
    <col min="1924" max="1924" width="8.5703125" style="414" customWidth="1"/>
    <col min="1925" max="1925" width="12.5703125" style="414" customWidth="1"/>
    <col min="1926" max="2170" width="9.140625" style="414"/>
    <col min="2171" max="2171" width="12.7109375" style="414" customWidth="1"/>
    <col min="2172" max="2172" width="111.42578125" style="414" customWidth="1"/>
    <col min="2173" max="2173" width="6.7109375" style="414" customWidth="1"/>
    <col min="2174" max="2179" width="13" style="414" customWidth="1"/>
    <col min="2180" max="2180" width="8.5703125" style="414" customWidth="1"/>
    <col min="2181" max="2181" width="12.5703125" style="414" customWidth="1"/>
    <col min="2182" max="2426" width="9.140625" style="414"/>
    <col min="2427" max="2427" width="12.7109375" style="414" customWidth="1"/>
    <col min="2428" max="2428" width="111.42578125" style="414" customWidth="1"/>
    <col min="2429" max="2429" width="6.7109375" style="414" customWidth="1"/>
    <col min="2430" max="2435" width="13" style="414" customWidth="1"/>
    <col min="2436" max="2436" width="8.5703125" style="414" customWidth="1"/>
    <col min="2437" max="2437" width="12.5703125" style="414" customWidth="1"/>
    <col min="2438" max="2682" width="9.140625" style="414"/>
    <col min="2683" max="2683" width="12.7109375" style="414" customWidth="1"/>
    <col min="2684" max="2684" width="111.42578125" style="414" customWidth="1"/>
    <col min="2685" max="2685" width="6.7109375" style="414" customWidth="1"/>
    <col min="2686" max="2691" width="13" style="414" customWidth="1"/>
    <col min="2692" max="2692" width="8.5703125" style="414" customWidth="1"/>
    <col min="2693" max="2693" width="12.5703125" style="414" customWidth="1"/>
    <col min="2694" max="2938" width="9.140625" style="414"/>
    <col min="2939" max="2939" width="12.7109375" style="414" customWidth="1"/>
    <col min="2940" max="2940" width="111.42578125" style="414" customWidth="1"/>
    <col min="2941" max="2941" width="6.7109375" style="414" customWidth="1"/>
    <col min="2942" max="2947" width="13" style="414" customWidth="1"/>
    <col min="2948" max="2948" width="8.5703125" style="414" customWidth="1"/>
    <col min="2949" max="2949" width="12.5703125" style="414" customWidth="1"/>
    <col min="2950" max="3194" width="9.140625" style="414"/>
    <col min="3195" max="3195" width="12.7109375" style="414" customWidth="1"/>
    <col min="3196" max="3196" width="111.42578125" style="414" customWidth="1"/>
    <col min="3197" max="3197" width="6.7109375" style="414" customWidth="1"/>
    <col min="3198" max="3203" width="13" style="414" customWidth="1"/>
    <col min="3204" max="3204" width="8.5703125" style="414" customWidth="1"/>
    <col min="3205" max="3205" width="12.5703125" style="414" customWidth="1"/>
    <col min="3206" max="3450" width="9.140625" style="414"/>
    <col min="3451" max="3451" width="12.7109375" style="414" customWidth="1"/>
    <col min="3452" max="3452" width="111.42578125" style="414" customWidth="1"/>
    <col min="3453" max="3453" width="6.7109375" style="414" customWidth="1"/>
    <col min="3454" max="3459" width="13" style="414" customWidth="1"/>
    <col min="3460" max="3460" width="8.5703125" style="414" customWidth="1"/>
    <col min="3461" max="3461" width="12.5703125" style="414" customWidth="1"/>
    <col min="3462" max="3706" width="9.140625" style="414"/>
    <col min="3707" max="3707" width="12.7109375" style="414" customWidth="1"/>
    <col min="3708" max="3708" width="111.42578125" style="414" customWidth="1"/>
    <col min="3709" max="3709" width="6.7109375" style="414" customWidth="1"/>
    <col min="3710" max="3715" width="13" style="414" customWidth="1"/>
    <col min="3716" max="3716" width="8.5703125" style="414" customWidth="1"/>
    <col min="3717" max="3717" width="12.5703125" style="414" customWidth="1"/>
    <col min="3718" max="3962" width="9.140625" style="414"/>
    <col min="3963" max="3963" width="12.7109375" style="414" customWidth="1"/>
    <col min="3964" max="3964" width="111.42578125" style="414" customWidth="1"/>
    <col min="3965" max="3965" width="6.7109375" style="414" customWidth="1"/>
    <col min="3966" max="3971" width="13" style="414" customWidth="1"/>
    <col min="3972" max="3972" width="8.5703125" style="414" customWidth="1"/>
    <col min="3973" max="3973" width="12.5703125" style="414" customWidth="1"/>
    <col min="3974" max="4218" width="9.140625" style="414"/>
    <col min="4219" max="4219" width="12.7109375" style="414" customWidth="1"/>
    <col min="4220" max="4220" width="111.42578125" style="414" customWidth="1"/>
    <col min="4221" max="4221" width="6.7109375" style="414" customWidth="1"/>
    <col min="4222" max="4227" width="13" style="414" customWidth="1"/>
    <col min="4228" max="4228" width="8.5703125" style="414" customWidth="1"/>
    <col min="4229" max="4229" width="12.5703125" style="414" customWidth="1"/>
    <col min="4230" max="4474" width="9.140625" style="414"/>
    <col min="4475" max="4475" width="12.7109375" style="414" customWidth="1"/>
    <col min="4476" max="4476" width="111.42578125" style="414" customWidth="1"/>
    <col min="4477" max="4477" width="6.7109375" style="414" customWidth="1"/>
    <col min="4478" max="4483" width="13" style="414" customWidth="1"/>
    <col min="4484" max="4484" width="8.5703125" style="414" customWidth="1"/>
    <col min="4485" max="4485" width="12.5703125" style="414" customWidth="1"/>
    <col min="4486" max="4730" width="9.140625" style="414"/>
    <col min="4731" max="4731" width="12.7109375" style="414" customWidth="1"/>
    <col min="4732" max="4732" width="111.42578125" style="414" customWidth="1"/>
    <col min="4733" max="4733" width="6.7109375" style="414" customWidth="1"/>
    <col min="4734" max="4739" width="13" style="414" customWidth="1"/>
    <col min="4740" max="4740" width="8.5703125" style="414" customWidth="1"/>
    <col min="4741" max="4741" width="12.5703125" style="414" customWidth="1"/>
    <col min="4742" max="4986" width="9.140625" style="414"/>
    <col min="4987" max="4987" width="12.7109375" style="414" customWidth="1"/>
    <col min="4988" max="4988" width="111.42578125" style="414" customWidth="1"/>
    <col min="4989" max="4989" width="6.7109375" style="414" customWidth="1"/>
    <col min="4990" max="4995" width="13" style="414" customWidth="1"/>
    <col min="4996" max="4996" width="8.5703125" style="414" customWidth="1"/>
    <col min="4997" max="4997" width="12.5703125" style="414" customWidth="1"/>
    <col min="4998" max="5242" width="9.140625" style="414"/>
    <col min="5243" max="5243" width="12.7109375" style="414" customWidth="1"/>
    <col min="5244" max="5244" width="111.42578125" style="414" customWidth="1"/>
    <col min="5245" max="5245" width="6.7109375" style="414" customWidth="1"/>
    <col min="5246" max="5251" width="13" style="414" customWidth="1"/>
    <col min="5252" max="5252" width="8.5703125" style="414" customWidth="1"/>
    <col min="5253" max="5253" width="12.5703125" style="414" customWidth="1"/>
    <col min="5254" max="5498" width="9.140625" style="414"/>
    <col min="5499" max="5499" width="12.7109375" style="414" customWidth="1"/>
    <col min="5500" max="5500" width="111.42578125" style="414" customWidth="1"/>
    <col min="5501" max="5501" width="6.7109375" style="414" customWidth="1"/>
    <col min="5502" max="5507" width="13" style="414" customWidth="1"/>
    <col min="5508" max="5508" width="8.5703125" style="414" customWidth="1"/>
    <col min="5509" max="5509" width="12.5703125" style="414" customWidth="1"/>
    <col min="5510" max="5754" width="9.140625" style="414"/>
    <col min="5755" max="5755" width="12.7109375" style="414" customWidth="1"/>
    <col min="5756" max="5756" width="111.42578125" style="414" customWidth="1"/>
    <col min="5757" max="5757" width="6.7109375" style="414" customWidth="1"/>
    <col min="5758" max="5763" width="13" style="414" customWidth="1"/>
    <col min="5764" max="5764" width="8.5703125" style="414" customWidth="1"/>
    <col min="5765" max="5765" width="12.5703125" style="414" customWidth="1"/>
    <col min="5766" max="6010" width="9.140625" style="414"/>
    <col min="6011" max="6011" width="12.7109375" style="414" customWidth="1"/>
    <col min="6012" max="6012" width="111.42578125" style="414" customWidth="1"/>
    <col min="6013" max="6013" width="6.7109375" style="414" customWidth="1"/>
    <col min="6014" max="6019" width="13" style="414" customWidth="1"/>
    <col min="6020" max="6020" width="8.5703125" style="414" customWidth="1"/>
    <col min="6021" max="6021" width="12.5703125" style="414" customWidth="1"/>
    <col min="6022" max="6266" width="9.140625" style="414"/>
    <col min="6267" max="6267" width="12.7109375" style="414" customWidth="1"/>
    <col min="6268" max="6268" width="111.42578125" style="414" customWidth="1"/>
    <col min="6269" max="6269" width="6.7109375" style="414" customWidth="1"/>
    <col min="6270" max="6275" width="13" style="414" customWidth="1"/>
    <col min="6276" max="6276" width="8.5703125" style="414" customWidth="1"/>
    <col min="6277" max="6277" width="12.5703125" style="414" customWidth="1"/>
    <col min="6278" max="6522" width="9.140625" style="414"/>
    <col min="6523" max="6523" width="12.7109375" style="414" customWidth="1"/>
    <col min="6524" max="6524" width="111.42578125" style="414" customWidth="1"/>
    <col min="6525" max="6525" width="6.7109375" style="414" customWidth="1"/>
    <col min="6526" max="6531" width="13" style="414" customWidth="1"/>
    <col min="6532" max="6532" width="8.5703125" style="414" customWidth="1"/>
    <col min="6533" max="6533" width="12.5703125" style="414" customWidth="1"/>
    <col min="6534" max="6778" width="9.140625" style="414"/>
    <col min="6779" max="6779" width="12.7109375" style="414" customWidth="1"/>
    <col min="6780" max="6780" width="111.42578125" style="414" customWidth="1"/>
    <col min="6781" max="6781" width="6.7109375" style="414" customWidth="1"/>
    <col min="6782" max="6787" width="13" style="414" customWidth="1"/>
    <col min="6788" max="6788" width="8.5703125" style="414" customWidth="1"/>
    <col min="6789" max="6789" width="12.5703125" style="414" customWidth="1"/>
    <col min="6790" max="7034" width="9.140625" style="414"/>
    <col min="7035" max="7035" width="12.7109375" style="414" customWidth="1"/>
    <col min="7036" max="7036" width="111.42578125" style="414" customWidth="1"/>
    <col min="7037" max="7037" width="6.7109375" style="414" customWidth="1"/>
    <col min="7038" max="7043" width="13" style="414" customWidth="1"/>
    <col min="7044" max="7044" width="8.5703125" style="414" customWidth="1"/>
    <col min="7045" max="7045" width="12.5703125" style="414" customWidth="1"/>
    <col min="7046" max="7290" width="9.140625" style="414"/>
    <col min="7291" max="7291" width="12.7109375" style="414" customWidth="1"/>
    <col min="7292" max="7292" width="111.42578125" style="414" customWidth="1"/>
    <col min="7293" max="7293" width="6.7109375" style="414" customWidth="1"/>
    <col min="7294" max="7299" width="13" style="414" customWidth="1"/>
    <col min="7300" max="7300" width="8.5703125" style="414" customWidth="1"/>
    <col min="7301" max="7301" width="12.5703125" style="414" customWidth="1"/>
    <col min="7302" max="7546" width="9.140625" style="414"/>
    <col min="7547" max="7547" width="12.7109375" style="414" customWidth="1"/>
    <col min="7548" max="7548" width="111.42578125" style="414" customWidth="1"/>
    <col min="7549" max="7549" width="6.7109375" style="414" customWidth="1"/>
    <col min="7550" max="7555" width="13" style="414" customWidth="1"/>
    <col min="7556" max="7556" width="8.5703125" style="414" customWidth="1"/>
    <col min="7557" max="7557" width="12.5703125" style="414" customWidth="1"/>
    <col min="7558" max="7802" width="9.140625" style="414"/>
    <col min="7803" max="7803" width="12.7109375" style="414" customWidth="1"/>
    <col min="7804" max="7804" width="111.42578125" style="414" customWidth="1"/>
    <col min="7805" max="7805" width="6.7109375" style="414" customWidth="1"/>
    <col min="7806" max="7811" width="13" style="414" customWidth="1"/>
    <col min="7812" max="7812" width="8.5703125" style="414" customWidth="1"/>
    <col min="7813" max="7813" width="12.5703125" style="414" customWidth="1"/>
    <col min="7814" max="8058" width="9.140625" style="414"/>
    <col min="8059" max="8059" width="12.7109375" style="414" customWidth="1"/>
    <col min="8060" max="8060" width="111.42578125" style="414" customWidth="1"/>
    <col min="8061" max="8061" width="6.7109375" style="414" customWidth="1"/>
    <col min="8062" max="8067" width="13" style="414" customWidth="1"/>
    <col min="8068" max="8068" width="8.5703125" style="414" customWidth="1"/>
    <col min="8069" max="8069" width="12.5703125" style="414" customWidth="1"/>
    <col min="8070" max="8314" width="9.140625" style="414"/>
    <col min="8315" max="8315" width="12.7109375" style="414" customWidth="1"/>
    <col min="8316" max="8316" width="111.42578125" style="414" customWidth="1"/>
    <col min="8317" max="8317" width="6.7109375" style="414" customWidth="1"/>
    <col min="8318" max="8323" width="13" style="414" customWidth="1"/>
    <col min="8324" max="8324" width="8.5703125" style="414" customWidth="1"/>
    <col min="8325" max="8325" width="12.5703125" style="414" customWidth="1"/>
    <col min="8326" max="8570" width="9.140625" style="414"/>
    <col min="8571" max="8571" width="12.7109375" style="414" customWidth="1"/>
    <col min="8572" max="8572" width="111.42578125" style="414" customWidth="1"/>
    <col min="8573" max="8573" width="6.7109375" style="414" customWidth="1"/>
    <col min="8574" max="8579" width="13" style="414" customWidth="1"/>
    <col min="8580" max="8580" width="8.5703125" style="414" customWidth="1"/>
    <col min="8581" max="8581" width="12.5703125" style="414" customWidth="1"/>
    <col min="8582" max="8826" width="9.140625" style="414"/>
    <col min="8827" max="8827" width="12.7109375" style="414" customWidth="1"/>
    <col min="8828" max="8828" width="111.42578125" style="414" customWidth="1"/>
    <col min="8829" max="8829" width="6.7109375" style="414" customWidth="1"/>
    <col min="8830" max="8835" width="13" style="414" customWidth="1"/>
    <col min="8836" max="8836" width="8.5703125" style="414" customWidth="1"/>
    <col min="8837" max="8837" width="12.5703125" style="414" customWidth="1"/>
    <col min="8838" max="9082" width="9.140625" style="414"/>
    <col min="9083" max="9083" width="12.7109375" style="414" customWidth="1"/>
    <col min="9084" max="9084" width="111.42578125" style="414" customWidth="1"/>
    <col min="9085" max="9085" width="6.7109375" style="414" customWidth="1"/>
    <col min="9086" max="9091" width="13" style="414" customWidth="1"/>
    <col min="9092" max="9092" width="8.5703125" style="414" customWidth="1"/>
    <col min="9093" max="9093" width="12.5703125" style="414" customWidth="1"/>
    <col min="9094" max="9338" width="9.140625" style="414"/>
    <col min="9339" max="9339" width="12.7109375" style="414" customWidth="1"/>
    <col min="9340" max="9340" width="111.42578125" style="414" customWidth="1"/>
    <col min="9341" max="9341" width="6.7109375" style="414" customWidth="1"/>
    <col min="9342" max="9347" width="13" style="414" customWidth="1"/>
    <col min="9348" max="9348" width="8.5703125" style="414" customWidth="1"/>
    <col min="9349" max="9349" width="12.5703125" style="414" customWidth="1"/>
    <col min="9350" max="9594" width="9.140625" style="414"/>
    <col min="9595" max="9595" width="12.7109375" style="414" customWidth="1"/>
    <col min="9596" max="9596" width="111.42578125" style="414" customWidth="1"/>
    <col min="9597" max="9597" width="6.7109375" style="414" customWidth="1"/>
    <col min="9598" max="9603" width="13" style="414" customWidth="1"/>
    <col min="9604" max="9604" width="8.5703125" style="414" customWidth="1"/>
    <col min="9605" max="9605" width="12.5703125" style="414" customWidth="1"/>
    <col min="9606" max="9850" width="9.140625" style="414"/>
    <col min="9851" max="9851" width="12.7109375" style="414" customWidth="1"/>
    <col min="9852" max="9852" width="111.42578125" style="414" customWidth="1"/>
    <col min="9853" max="9853" width="6.7109375" style="414" customWidth="1"/>
    <col min="9854" max="9859" width="13" style="414" customWidth="1"/>
    <col min="9860" max="9860" width="8.5703125" style="414" customWidth="1"/>
    <col min="9861" max="9861" width="12.5703125" style="414" customWidth="1"/>
    <col min="9862" max="10106" width="9.140625" style="414"/>
    <col min="10107" max="10107" width="12.7109375" style="414" customWidth="1"/>
    <col min="10108" max="10108" width="111.42578125" style="414" customWidth="1"/>
    <col min="10109" max="10109" width="6.7109375" style="414" customWidth="1"/>
    <col min="10110" max="10115" width="13" style="414" customWidth="1"/>
    <col min="10116" max="10116" width="8.5703125" style="414" customWidth="1"/>
    <col min="10117" max="10117" width="12.5703125" style="414" customWidth="1"/>
    <col min="10118" max="10362" width="9.140625" style="414"/>
    <col min="10363" max="10363" width="12.7109375" style="414" customWidth="1"/>
    <col min="10364" max="10364" width="111.42578125" style="414" customWidth="1"/>
    <col min="10365" max="10365" width="6.7109375" style="414" customWidth="1"/>
    <col min="10366" max="10371" width="13" style="414" customWidth="1"/>
    <col min="10372" max="10372" width="8.5703125" style="414" customWidth="1"/>
    <col min="10373" max="10373" width="12.5703125" style="414" customWidth="1"/>
    <col min="10374" max="10618" width="9.140625" style="414"/>
    <col min="10619" max="10619" width="12.7109375" style="414" customWidth="1"/>
    <col min="10620" max="10620" width="111.42578125" style="414" customWidth="1"/>
    <col min="10621" max="10621" width="6.7109375" style="414" customWidth="1"/>
    <col min="10622" max="10627" width="13" style="414" customWidth="1"/>
    <col min="10628" max="10628" width="8.5703125" style="414" customWidth="1"/>
    <col min="10629" max="10629" width="12.5703125" style="414" customWidth="1"/>
    <col min="10630" max="10874" width="9.140625" style="414"/>
    <col min="10875" max="10875" width="12.7109375" style="414" customWidth="1"/>
    <col min="10876" max="10876" width="111.42578125" style="414" customWidth="1"/>
    <col min="10877" max="10877" width="6.7109375" style="414" customWidth="1"/>
    <col min="10878" max="10883" width="13" style="414" customWidth="1"/>
    <col min="10884" max="10884" width="8.5703125" style="414" customWidth="1"/>
    <col min="10885" max="10885" width="12.5703125" style="414" customWidth="1"/>
    <col min="10886" max="11130" width="9.140625" style="414"/>
    <col min="11131" max="11131" width="12.7109375" style="414" customWidth="1"/>
    <col min="11132" max="11132" width="111.42578125" style="414" customWidth="1"/>
    <col min="11133" max="11133" width="6.7109375" style="414" customWidth="1"/>
    <col min="11134" max="11139" width="13" style="414" customWidth="1"/>
    <col min="11140" max="11140" width="8.5703125" style="414" customWidth="1"/>
    <col min="11141" max="11141" width="12.5703125" style="414" customWidth="1"/>
    <col min="11142" max="11386" width="9.140625" style="414"/>
    <col min="11387" max="11387" width="12.7109375" style="414" customWidth="1"/>
    <col min="11388" max="11388" width="111.42578125" style="414" customWidth="1"/>
    <col min="11389" max="11389" width="6.7109375" style="414" customWidth="1"/>
    <col min="11390" max="11395" width="13" style="414" customWidth="1"/>
    <col min="11396" max="11396" width="8.5703125" style="414" customWidth="1"/>
    <col min="11397" max="11397" width="12.5703125" style="414" customWidth="1"/>
    <col min="11398" max="11642" width="9.140625" style="414"/>
    <col min="11643" max="11643" width="12.7109375" style="414" customWidth="1"/>
    <col min="11644" max="11644" width="111.42578125" style="414" customWidth="1"/>
    <col min="11645" max="11645" width="6.7109375" style="414" customWidth="1"/>
    <col min="11646" max="11651" width="13" style="414" customWidth="1"/>
    <col min="11652" max="11652" width="8.5703125" style="414" customWidth="1"/>
    <col min="11653" max="11653" width="12.5703125" style="414" customWidth="1"/>
    <col min="11654" max="11898" width="9.140625" style="414"/>
    <col min="11899" max="11899" width="12.7109375" style="414" customWidth="1"/>
    <col min="11900" max="11900" width="111.42578125" style="414" customWidth="1"/>
    <col min="11901" max="11901" width="6.7109375" style="414" customWidth="1"/>
    <col min="11902" max="11907" width="13" style="414" customWidth="1"/>
    <col min="11908" max="11908" width="8.5703125" style="414" customWidth="1"/>
    <col min="11909" max="11909" width="12.5703125" style="414" customWidth="1"/>
    <col min="11910" max="12154" width="9.140625" style="414"/>
    <col min="12155" max="12155" width="12.7109375" style="414" customWidth="1"/>
    <col min="12156" max="12156" width="111.42578125" style="414" customWidth="1"/>
    <col min="12157" max="12157" width="6.7109375" style="414" customWidth="1"/>
    <col min="12158" max="12163" width="13" style="414" customWidth="1"/>
    <col min="12164" max="12164" width="8.5703125" style="414" customWidth="1"/>
    <col min="12165" max="12165" width="12.5703125" style="414" customWidth="1"/>
    <col min="12166" max="12410" width="9.140625" style="414"/>
    <col min="12411" max="12411" width="12.7109375" style="414" customWidth="1"/>
    <col min="12412" max="12412" width="111.42578125" style="414" customWidth="1"/>
    <col min="12413" max="12413" width="6.7109375" style="414" customWidth="1"/>
    <col min="12414" max="12419" width="13" style="414" customWidth="1"/>
    <col min="12420" max="12420" width="8.5703125" style="414" customWidth="1"/>
    <col min="12421" max="12421" width="12.5703125" style="414" customWidth="1"/>
    <col min="12422" max="12666" width="9.140625" style="414"/>
    <col min="12667" max="12667" width="12.7109375" style="414" customWidth="1"/>
    <col min="12668" max="12668" width="111.42578125" style="414" customWidth="1"/>
    <col min="12669" max="12669" width="6.7109375" style="414" customWidth="1"/>
    <col min="12670" max="12675" width="13" style="414" customWidth="1"/>
    <col min="12676" max="12676" width="8.5703125" style="414" customWidth="1"/>
    <col min="12677" max="12677" width="12.5703125" style="414" customWidth="1"/>
    <col min="12678" max="12922" width="9.140625" style="414"/>
    <col min="12923" max="12923" width="12.7109375" style="414" customWidth="1"/>
    <col min="12924" max="12924" width="111.42578125" style="414" customWidth="1"/>
    <col min="12925" max="12925" width="6.7109375" style="414" customWidth="1"/>
    <col min="12926" max="12931" width="13" style="414" customWidth="1"/>
    <col min="12932" max="12932" width="8.5703125" style="414" customWidth="1"/>
    <col min="12933" max="12933" width="12.5703125" style="414" customWidth="1"/>
    <col min="12934" max="13178" width="9.140625" style="414"/>
    <col min="13179" max="13179" width="12.7109375" style="414" customWidth="1"/>
    <col min="13180" max="13180" width="111.42578125" style="414" customWidth="1"/>
    <col min="13181" max="13181" width="6.7109375" style="414" customWidth="1"/>
    <col min="13182" max="13187" width="13" style="414" customWidth="1"/>
    <col min="13188" max="13188" width="8.5703125" style="414" customWidth="1"/>
    <col min="13189" max="13189" width="12.5703125" style="414" customWidth="1"/>
    <col min="13190" max="13434" width="9.140625" style="414"/>
    <col min="13435" max="13435" width="12.7109375" style="414" customWidth="1"/>
    <col min="13436" max="13436" width="111.42578125" style="414" customWidth="1"/>
    <col min="13437" max="13437" width="6.7109375" style="414" customWidth="1"/>
    <col min="13438" max="13443" width="13" style="414" customWidth="1"/>
    <col min="13444" max="13444" width="8.5703125" style="414" customWidth="1"/>
    <col min="13445" max="13445" width="12.5703125" style="414" customWidth="1"/>
    <col min="13446" max="13690" width="9.140625" style="414"/>
    <col min="13691" max="13691" width="12.7109375" style="414" customWidth="1"/>
    <col min="13692" max="13692" width="111.42578125" style="414" customWidth="1"/>
    <col min="13693" max="13693" width="6.7109375" style="414" customWidth="1"/>
    <col min="13694" max="13699" width="13" style="414" customWidth="1"/>
    <col min="13700" max="13700" width="8.5703125" style="414" customWidth="1"/>
    <col min="13701" max="13701" width="12.5703125" style="414" customWidth="1"/>
    <col min="13702" max="13946" width="9.140625" style="414"/>
    <col min="13947" max="13947" width="12.7109375" style="414" customWidth="1"/>
    <col min="13948" max="13948" width="111.42578125" style="414" customWidth="1"/>
    <col min="13949" max="13949" width="6.7109375" style="414" customWidth="1"/>
    <col min="13950" max="13955" width="13" style="414" customWidth="1"/>
    <col min="13956" max="13956" width="8.5703125" style="414" customWidth="1"/>
    <col min="13957" max="13957" width="12.5703125" style="414" customWidth="1"/>
    <col min="13958" max="14202" width="9.140625" style="414"/>
    <col min="14203" max="14203" width="12.7109375" style="414" customWidth="1"/>
    <col min="14204" max="14204" width="111.42578125" style="414" customWidth="1"/>
    <col min="14205" max="14205" width="6.7109375" style="414" customWidth="1"/>
    <col min="14206" max="14211" width="13" style="414" customWidth="1"/>
    <col min="14212" max="14212" width="8.5703125" style="414" customWidth="1"/>
    <col min="14213" max="14213" width="12.5703125" style="414" customWidth="1"/>
    <col min="14214" max="14458" width="9.140625" style="414"/>
    <col min="14459" max="14459" width="12.7109375" style="414" customWidth="1"/>
    <col min="14460" max="14460" width="111.42578125" style="414" customWidth="1"/>
    <col min="14461" max="14461" width="6.7109375" style="414" customWidth="1"/>
    <col min="14462" max="14467" width="13" style="414" customWidth="1"/>
    <col min="14468" max="14468" width="8.5703125" style="414" customWidth="1"/>
    <col min="14469" max="14469" width="12.5703125" style="414" customWidth="1"/>
    <col min="14470" max="14714" width="9.140625" style="414"/>
    <col min="14715" max="14715" width="12.7109375" style="414" customWidth="1"/>
    <col min="14716" max="14716" width="111.42578125" style="414" customWidth="1"/>
    <col min="14717" max="14717" width="6.7109375" style="414" customWidth="1"/>
    <col min="14718" max="14723" width="13" style="414" customWidth="1"/>
    <col min="14724" max="14724" width="8.5703125" style="414" customWidth="1"/>
    <col min="14725" max="14725" width="12.5703125" style="414" customWidth="1"/>
    <col min="14726" max="14970" width="9.140625" style="414"/>
    <col min="14971" max="14971" width="12.7109375" style="414" customWidth="1"/>
    <col min="14972" max="14972" width="111.42578125" style="414" customWidth="1"/>
    <col min="14973" max="14973" width="6.7109375" style="414" customWidth="1"/>
    <col min="14974" max="14979" width="13" style="414" customWidth="1"/>
    <col min="14980" max="14980" width="8.5703125" style="414" customWidth="1"/>
    <col min="14981" max="14981" width="12.5703125" style="414" customWidth="1"/>
    <col min="14982" max="16384" width="9.140625" style="414"/>
  </cols>
  <sheetData>
    <row r="1" spans="1:15" ht="21" customHeight="1">
      <c r="A1" s="411" t="s">
        <v>82</v>
      </c>
      <c r="B1" s="411"/>
      <c r="C1" s="411"/>
      <c r="D1" s="558"/>
      <c r="E1" s="412"/>
      <c r="F1" s="412"/>
      <c r="G1" s="412"/>
      <c r="H1" s="413"/>
      <c r="I1" s="413"/>
      <c r="J1" s="413"/>
    </row>
    <row r="2" spans="1:15" ht="21" customHeight="1">
      <c r="A2" s="595" t="s">
        <v>83</v>
      </c>
      <c r="B2" s="594" t="s">
        <v>84</v>
      </c>
      <c r="C2" s="594" t="s">
        <v>85</v>
      </c>
      <c r="D2" s="593" t="s">
        <v>86</v>
      </c>
      <c r="E2" s="596" t="s">
        <v>48</v>
      </c>
      <c r="F2" s="596"/>
      <c r="G2" s="596"/>
      <c r="H2" s="596"/>
      <c r="I2" s="596"/>
      <c r="J2" s="596"/>
      <c r="K2" s="589" t="s">
        <v>87</v>
      </c>
      <c r="L2" s="589"/>
      <c r="M2" s="589" t="s">
        <v>49</v>
      </c>
      <c r="N2" s="589"/>
      <c r="O2" s="589"/>
    </row>
    <row r="3" spans="1:15" s="418" customFormat="1" ht="24" customHeight="1">
      <c r="A3" s="595"/>
      <c r="B3" s="594"/>
      <c r="C3" s="594"/>
      <c r="D3" s="593"/>
      <c r="E3" s="592" t="s">
        <v>88</v>
      </c>
      <c r="F3" s="592"/>
      <c r="G3" s="592"/>
      <c r="H3" s="592" t="s">
        <v>89</v>
      </c>
      <c r="I3" s="592"/>
      <c r="J3" s="592"/>
      <c r="K3" s="590" t="s">
        <v>90</v>
      </c>
      <c r="L3" s="590"/>
      <c r="M3" s="590" t="s">
        <v>90</v>
      </c>
      <c r="N3" s="590"/>
      <c r="O3" s="591" t="s">
        <v>91</v>
      </c>
    </row>
    <row r="4" spans="1:15" s="418" customFormat="1" ht="24" customHeight="1">
      <c r="A4" s="595"/>
      <c r="B4" s="594"/>
      <c r="C4" s="594"/>
      <c r="D4" s="593"/>
      <c r="E4" s="416" t="s">
        <v>16</v>
      </c>
      <c r="F4" s="416" t="s">
        <v>92</v>
      </c>
      <c r="G4" s="416" t="s">
        <v>18</v>
      </c>
      <c r="H4" s="419" t="s">
        <v>16</v>
      </c>
      <c r="I4" s="419" t="s">
        <v>92</v>
      </c>
      <c r="J4" s="416" t="s">
        <v>18</v>
      </c>
      <c r="K4" s="417" t="s">
        <v>93</v>
      </c>
      <c r="L4" s="417" t="s">
        <v>17</v>
      </c>
      <c r="M4" s="417" t="s">
        <v>93</v>
      </c>
      <c r="N4" s="417" t="s">
        <v>17</v>
      </c>
      <c r="O4" s="591"/>
    </row>
    <row r="5" spans="1:15" s="426" customFormat="1">
      <c r="A5" s="420" t="s">
        <v>19</v>
      </c>
      <c r="B5" s="420" t="s">
        <v>94</v>
      </c>
      <c r="C5" s="421"/>
      <c r="D5" s="559"/>
      <c r="E5" s="422"/>
      <c r="F5" s="422"/>
      <c r="G5" s="423"/>
      <c r="H5" s="424"/>
      <c r="I5" s="424"/>
      <c r="J5" s="425"/>
      <c r="K5" s="425"/>
      <c r="L5" s="425"/>
      <c r="M5" s="425"/>
      <c r="N5" s="425"/>
      <c r="O5" s="425"/>
    </row>
    <row r="6" spans="1:15">
      <c r="A6" s="650"/>
      <c r="B6" s="651"/>
      <c r="C6" s="650"/>
      <c r="D6" s="560"/>
      <c r="E6" s="427"/>
      <c r="F6" s="427"/>
      <c r="G6" s="428"/>
      <c r="H6" s="429"/>
      <c r="I6" s="429"/>
      <c r="J6" s="428"/>
      <c r="K6" s="430"/>
      <c r="L6" s="430"/>
      <c r="M6" s="430"/>
      <c r="N6" s="430"/>
      <c r="O6" s="431"/>
    </row>
    <row r="7" spans="1:15" s="432" customFormat="1">
      <c r="A7" s="652">
        <v>1</v>
      </c>
      <c r="B7" s="532" t="s">
        <v>95</v>
      </c>
      <c r="C7" s="650"/>
      <c r="D7" s="560"/>
      <c r="E7" s="427"/>
      <c r="F7" s="427"/>
      <c r="G7" s="428"/>
      <c r="H7" s="429"/>
      <c r="I7" s="429"/>
      <c r="J7" s="428"/>
      <c r="K7" s="430"/>
      <c r="L7" s="430"/>
      <c r="M7" s="430"/>
      <c r="N7" s="430"/>
      <c r="O7" s="431"/>
    </row>
    <row r="8" spans="1:15" s="432" customFormat="1" ht="45">
      <c r="A8" s="653"/>
      <c r="B8" s="654" t="s">
        <v>96</v>
      </c>
      <c r="C8" s="650"/>
      <c r="D8" s="560"/>
      <c r="E8" s="427"/>
      <c r="F8" s="427"/>
      <c r="G8" s="428"/>
      <c r="H8" s="429"/>
      <c r="I8" s="429"/>
      <c r="J8" s="428"/>
      <c r="K8" s="430"/>
      <c r="L8" s="430"/>
      <c r="M8" s="430"/>
      <c r="N8" s="430"/>
      <c r="O8" s="431"/>
    </row>
    <row r="9" spans="1:15" s="432" customFormat="1" ht="141.75" customHeight="1">
      <c r="A9" s="653"/>
      <c r="B9" s="654" t="s">
        <v>97</v>
      </c>
      <c r="C9" s="650"/>
      <c r="D9" s="560"/>
      <c r="E9" s="427"/>
      <c r="F9" s="427"/>
      <c r="G9" s="428"/>
      <c r="H9" s="429"/>
      <c r="I9" s="429"/>
      <c r="J9" s="428"/>
      <c r="K9" s="430"/>
      <c r="L9" s="430"/>
      <c r="M9" s="430"/>
      <c r="N9" s="430"/>
      <c r="O9" s="431"/>
    </row>
    <row r="10" spans="1:15" s="432" customFormat="1" ht="120">
      <c r="A10" s="653"/>
      <c r="B10" s="654" t="s">
        <v>98</v>
      </c>
      <c r="C10" s="650"/>
      <c r="D10" s="560"/>
      <c r="E10" s="427"/>
      <c r="F10" s="427"/>
      <c r="G10" s="428"/>
      <c r="H10" s="429"/>
      <c r="I10" s="429"/>
      <c r="J10" s="428"/>
      <c r="K10" s="430"/>
      <c r="L10" s="430"/>
      <c r="M10" s="430"/>
      <c r="N10" s="430"/>
      <c r="O10" s="431"/>
    </row>
    <row r="11" spans="1:15" s="432" customFormat="1" ht="36" customHeight="1">
      <c r="A11" s="653"/>
      <c r="B11" s="654" t="s">
        <v>99</v>
      </c>
      <c r="C11" s="650"/>
      <c r="D11" s="560"/>
      <c r="E11" s="427"/>
      <c r="F11" s="427"/>
      <c r="G11" s="428"/>
      <c r="H11" s="429"/>
      <c r="I11" s="429"/>
      <c r="J11" s="428"/>
      <c r="K11" s="430"/>
      <c r="L11" s="430"/>
      <c r="M11" s="430"/>
      <c r="N11" s="430"/>
      <c r="O11" s="431"/>
    </row>
    <row r="12" spans="1:15" s="432" customFormat="1" ht="68.25" customHeight="1">
      <c r="A12" s="653"/>
      <c r="B12" s="654" t="s">
        <v>100</v>
      </c>
      <c r="C12" s="650"/>
      <c r="D12" s="560"/>
      <c r="E12" s="427"/>
      <c r="F12" s="427"/>
      <c r="G12" s="428"/>
      <c r="H12" s="429"/>
      <c r="I12" s="429"/>
      <c r="J12" s="428"/>
      <c r="K12" s="430"/>
      <c r="L12" s="430"/>
      <c r="M12" s="430"/>
      <c r="N12" s="430"/>
      <c r="O12" s="431"/>
    </row>
    <row r="13" spans="1:15" s="432" customFormat="1" ht="36.75" customHeight="1">
      <c r="A13" s="653"/>
      <c r="B13" s="654" t="s">
        <v>101</v>
      </c>
      <c r="C13" s="650"/>
      <c r="D13" s="560"/>
      <c r="E13" s="427"/>
      <c r="F13" s="427"/>
      <c r="G13" s="428"/>
      <c r="H13" s="429"/>
      <c r="I13" s="429"/>
      <c r="J13" s="428"/>
      <c r="K13" s="430"/>
      <c r="L13" s="430"/>
      <c r="M13" s="430"/>
      <c r="N13" s="430"/>
      <c r="O13" s="431"/>
    </row>
    <row r="14" spans="1:15" s="432" customFormat="1" ht="60.75" customHeight="1">
      <c r="A14" s="653"/>
      <c r="B14" s="654" t="s">
        <v>102</v>
      </c>
      <c r="C14" s="650"/>
      <c r="D14" s="560"/>
      <c r="E14" s="427"/>
      <c r="F14" s="427"/>
      <c r="G14" s="428"/>
      <c r="H14" s="429"/>
      <c r="I14" s="429"/>
      <c r="J14" s="428"/>
      <c r="K14" s="430"/>
      <c r="L14" s="430"/>
      <c r="M14" s="430"/>
      <c r="N14" s="430"/>
      <c r="O14" s="431"/>
    </row>
    <row r="15" spans="1:15" s="432" customFormat="1" ht="60.75" customHeight="1">
      <c r="A15" s="653"/>
      <c r="B15" s="654" t="s">
        <v>103</v>
      </c>
      <c r="C15" s="650"/>
      <c r="D15" s="560"/>
      <c r="E15" s="427"/>
      <c r="F15" s="427"/>
      <c r="G15" s="428"/>
      <c r="H15" s="429"/>
      <c r="I15" s="429"/>
      <c r="J15" s="428"/>
      <c r="K15" s="430"/>
      <c r="L15" s="430"/>
      <c r="M15" s="430"/>
      <c r="N15" s="430"/>
      <c r="O15" s="431"/>
    </row>
    <row r="16" spans="1:15" s="432" customFormat="1" ht="49.5" customHeight="1">
      <c r="A16" s="653"/>
      <c r="B16" s="654" t="s">
        <v>104</v>
      </c>
      <c r="C16" s="650"/>
      <c r="D16" s="560"/>
      <c r="E16" s="427"/>
      <c r="F16" s="427"/>
      <c r="G16" s="428"/>
      <c r="H16" s="429"/>
      <c r="I16" s="429"/>
      <c r="J16" s="428"/>
      <c r="K16" s="430"/>
      <c r="L16" s="430"/>
      <c r="M16" s="430"/>
      <c r="N16" s="430"/>
      <c r="O16" s="431"/>
    </row>
    <row r="17" spans="1:15" s="432" customFormat="1">
      <c r="A17" s="653"/>
      <c r="B17" s="654" t="s">
        <v>105</v>
      </c>
      <c r="C17" s="650"/>
      <c r="D17" s="560"/>
      <c r="E17" s="427"/>
      <c r="F17" s="427"/>
      <c r="G17" s="428"/>
      <c r="H17" s="429"/>
      <c r="I17" s="429"/>
      <c r="J17" s="428"/>
      <c r="K17" s="430"/>
      <c r="L17" s="430"/>
      <c r="M17" s="430"/>
      <c r="N17" s="430"/>
      <c r="O17" s="431"/>
    </row>
    <row r="18" spans="1:15" s="432" customFormat="1" ht="60">
      <c r="A18" s="653"/>
      <c r="B18" s="654" t="s">
        <v>106</v>
      </c>
      <c r="C18" s="650"/>
      <c r="D18" s="560"/>
      <c r="E18" s="427"/>
      <c r="F18" s="427"/>
      <c r="G18" s="428"/>
      <c r="H18" s="429"/>
      <c r="I18" s="429"/>
      <c r="J18" s="428"/>
      <c r="K18" s="430"/>
      <c r="L18" s="430"/>
      <c r="M18" s="430"/>
      <c r="N18" s="430"/>
      <c r="O18" s="431"/>
    </row>
    <row r="19" spans="1:15" s="432" customFormat="1" ht="49.5" customHeight="1">
      <c r="A19" s="653"/>
      <c r="B19" s="654" t="s">
        <v>107</v>
      </c>
      <c r="C19" s="650"/>
      <c r="D19" s="560"/>
      <c r="E19" s="427"/>
      <c r="F19" s="427"/>
      <c r="G19" s="428"/>
      <c r="H19" s="429"/>
      <c r="I19" s="429"/>
      <c r="J19" s="428"/>
      <c r="K19" s="430"/>
      <c r="L19" s="430"/>
      <c r="M19" s="430"/>
      <c r="N19" s="430"/>
      <c r="O19" s="431"/>
    </row>
    <row r="20" spans="1:15" s="432" customFormat="1" ht="30">
      <c r="A20" s="653"/>
      <c r="B20" s="654" t="s">
        <v>108</v>
      </c>
      <c r="C20" s="650"/>
      <c r="D20" s="560"/>
      <c r="E20" s="427"/>
      <c r="F20" s="427"/>
      <c r="G20" s="428"/>
      <c r="H20" s="429"/>
      <c r="I20" s="429"/>
      <c r="J20" s="428"/>
      <c r="K20" s="430"/>
      <c r="L20" s="430"/>
      <c r="M20" s="430"/>
      <c r="N20" s="430"/>
      <c r="O20" s="431"/>
    </row>
    <row r="21" spans="1:15" s="432" customFormat="1" ht="60">
      <c r="A21" s="653"/>
      <c r="B21" s="654" t="s">
        <v>109</v>
      </c>
      <c r="C21" s="650"/>
      <c r="D21" s="560"/>
      <c r="E21" s="427"/>
      <c r="F21" s="427"/>
      <c r="G21" s="428"/>
      <c r="H21" s="429"/>
      <c r="I21" s="429"/>
      <c r="J21" s="428"/>
      <c r="K21" s="430"/>
      <c r="L21" s="430"/>
      <c r="M21" s="430"/>
      <c r="N21" s="430"/>
      <c r="O21" s="431"/>
    </row>
    <row r="22" spans="1:15" s="432" customFormat="1" ht="165.75" customHeight="1">
      <c r="A22" s="653"/>
      <c r="B22" s="654" t="s">
        <v>110</v>
      </c>
      <c r="C22" s="650"/>
      <c r="D22" s="560"/>
      <c r="E22" s="427"/>
      <c r="F22" s="427"/>
      <c r="G22" s="428"/>
      <c r="H22" s="429"/>
      <c r="I22" s="429"/>
      <c r="J22" s="428"/>
      <c r="K22" s="430"/>
      <c r="L22" s="430"/>
      <c r="M22" s="430"/>
      <c r="N22" s="430"/>
      <c r="O22" s="431"/>
    </row>
    <row r="23" spans="1:15" s="432" customFormat="1" ht="195">
      <c r="A23" s="653"/>
      <c r="B23" s="654" t="s">
        <v>111</v>
      </c>
      <c r="C23" s="650"/>
      <c r="D23" s="560"/>
      <c r="E23" s="427"/>
      <c r="F23" s="427"/>
      <c r="G23" s="428"/>
      <c r="H23" s="429"/>
      <c r="I23" s="429"/>
      <c r="J23" s="428"/>
      <c r="K23" s="430"/>
      <c r="L23" s="430"/>
      <c r="M23" s="430"/>
      <c r="N23" s="430"/>
      <c r="O23" s="431"/>
    </row>
    <row r="24" spans="1:15" s="432" customFormat="1" ht="46.5" customHeight="1">
      <c r="A24" s="653"/>
      <c r="B24" s="654" t="s">
        <v>112</v>
      </c>
      <c r="C24" s="650"/>
      <c r="D24" s="560"/>
      <c r="E24" s="427"/>
      <c r="F24" s="427"/>
      <c r="G24" s="428"/>
      <c r="H24" s="429"/>
      <c r="I24" s="429"/>
      <c r="J24" s="428"/>
      <c r="K24" s="430"/>
      <c r="L24" s="430"/>
      <c r="M24" s="430"/>
      <c r="N24" s="430"/>
      <c r="O24" s="431"/>
    </row>
    <row r="25" spans="1:15" s="432" customFormat="1" ht="61.5" customHeight="1">
      <c r="A25" s="653"/>
      <c r="B25" s="654" t="s">
        <v>113</v>
      </c>
      <c r="C25" s="650"/>
      <c r="D25" s="560"/>
      <c r="E25" s="427"/>
      <c r="F25" s="427"/>
      <c r="G25" s="428"/>
      <c r="H25" s="429"/>
      <c r="I25" s="429"/>
      <c r="J25" s="428"/>
      <c r="K25" s="430"/>
      <c r="L25" s="430"/>
      <c r="M25" s="430"/>
      <c r="N25" s="430"/>
      <c r="O25" s="431"/>
    </row>
    <row r="26" spans="1:15" s="432" customFormat="1">
      <c r="A26" s="655">
        <v>1.01</v>
      </c>
      <c r="B26" s="656" t="s">
        <v>114</v>
      </c>
      <c r="C26" s="650"/>
      <c r="D26" s="560"/>
      <c r="E26" s="427"/>
      <c r="F26" s="427"/>
      <c r="G26" s="428"/>
      <c r="H26" s="429"/>
      <c r="I26" s="429"/>
      <c r="J26" s="428"/>
      <c r="K26" s="430"/>
      <c r="L26" s="430"/>
      <c r="M26" s="430"/>
      <c r="N26" s="430"/>
      <c r="O26" s="431"/>
    </row>
    <row r="27" spans="1:15" s="432" customFormat="1" ht="150">
      <c r="A27" s="655"/>
      <c r="B27" s="654" t="s">
        <v>115</v>
      </c>
      <c r="C27" s="650" t="s">
        <v>116</v>
      </c>
      <c r="D27" s="560">
        <v>243</v>
      </c>
      <c r="E27" s="428">
        <v>2578.46</v>
      </c>
      <c r="F27" s="427">
        <v>1018.5</v>
      </c>
      <c r="G27" s="428">
        <f>SUM(E27:F27)</f>
        <v>3596.96</v>
      </c>
      <c r="H27" s="428">
        <f>$D27*E27</f>
        <v>626565.78</v>
      </c>
      <c r="I27" s="428">
        <f>$D27*F27</f>
        <v>247495.5</v>
      </c>
      <c r="J27" s="428">
        <f>SUBTOTAL(9,H27:I27)</f>
        <v>874061.28</v>
      </c>
      <c r="K27" s="433">
        <f>M27-E27</f>
        <v>9936.6923790139954</v>
      </c>
      <c r="L27" s="433">
        <f>N27-F27</f>
        <v>5143.5559999999996</v>
      </c>
      <c r="M27" s="433">
        <v>12515.152379013995</v>
      </c>
      <c r="N27" s="433">
        <v>6162.0559999999996</v>
      </c>
      <c r="O27" s="431">
        <f>(M27+N27)*$D27</f>
        <v>4538561.6361004012</v>
      </c>
    </row>
    <row r="28" spans="1:15" s="432" customFormat="1" ht="183" customHeight="1">
      <c r="A28" s="655">
        <v>1.02</v>
      </c>
      <c r="B28" s="654" t="s">
        <v>117</v>
      </c>
      <c r="C28" s="650" t="s">
        <v>116</v>
      </c>
      <c r="D28" s="560">
        <v>2774</v>
      </c>
      <c r="E28" s="428">
        <v>97</v>
      </c>
      <c r="F28" s="427">
        <v>48.5</v>
      </c>
      <c r="G28" s="428">
        <f>SUM(E28:F28)</f>
        <v>145.5</v>
      </c>
      <c r="H28" s="428">
        <f>$D28*E28</f>
        <v>269078</v>
      </c>
      <c r="I28" s="428">
        <f>$D28*F28</f>
        <v>134539</v>
      </c>
      <c r="J28" s="428">
        <f>SUBTOTAL(9,H28:I28)</f>
        <v>403617</v>
      </c>
      <c r="K28" s="433">
        <f t="shared" ref="K28:K91" si="0">M28-E28</f>
        <v>-97</v>
      </c>
      <c r="L28" s="433">
        <f t="shared" ref="L28:L91" si="1">N28-F28</f>
        <v>-48.5</v>
      </c>
      <c r="M28" s="433">
        <v>0</v>
      </c>
      <c r="N28" s="433">
        <v>0</v>
      </c>
      <c r="O28" s="431">
        <f t="shared" ref="O28:O91" si="2">(M28+N28)*$D28</f>
        <v>0</v>
      </c>
    </row>
    <row r="29" spans="1:15" s="432" customFormat="1">
      <c r="A29" s="655">
        <v>1.02</v>
      </c>
      <c r="B29" s="656" t="s">
        <v>118</v>
      </c>
      <c r="C29" s="650"/>
      <c r="D29" s="560">
        <v>0</v>
      </c>
      <c r="E29" s="427">
        <v>0</v>
      </c>
      <c r="F29" s="427">
        <v>0</v>
      </c>
      <c r="G29" s="428"/>
      <c r="H29" s="429"/>
      <c r="I29" s="429"/>
      <c r="J29" s="428"/>
      <c r="K29" s="433">
        <f t="shared" si="0"/>
        <v>0</v>
      </c>
      <c r="L29" s="433">
        <f t="shared" si="1"/>
        <v>0</v>
      </c>
      <c r="M29" s="433"/>
      <c r="N29" s="433"/>
      <c r="O29" s="431">
        <f t="shared" si="2"/>
        <v>0</v>
      </c>
    </row>
    <row r="30" spans="1:15" s="432" customFormat="1" ht="165" customHeight="1">
      <c r="A30" s="655"/>
      <c r="B30" s="654" t="s">
        <v>119</v>
      </c>
      <c r="C30" s="650" t="s">
        <v>116</v>
      </c>
      <c r="D30" s="560">
        <v>150</v>
      </c>
      <c r="E30" s="428">
        <v>15633.13</v>
      </c>
      <c r="F30" s="427">
        <v>2425</v>
      </c>
      <c r="G30" s="428">
        <f>SUM(E30:F30)</f>
        <v>18058.129999999997</v>
      </c>
      <c r="H30" s="428">
        <f>$D30*E30</f>
        <v>2344969.5</v>
      </c>
      <c r="I30" s="428">
        <f>$D30*F30</f>
        <v>363750</v>
      </c>
      <c r="J30" s="428">
        <f>SUBTOTAL(9,H30:I30)</f>
        <v>2708719.5</v>
      </c>
      <c r="K30" s="433">
        <f t="shared" si="0"/>
        <v>0</v>
      </c>
      <c r="L30" s="433">
        <f t="shared" si="1"/>
        <v>0</v>
      </c>
      <c r="M30" s="433">
        <v>15633.13</v>
      </c>
      <c r="N30" s="433">
        <v>2425</v>
      </c>
      <c r="O30" s="431">
        <f t="shared" si="2"/>
        <v>2708719.4999999995</v>
      </c>
    </row>
    <row r="31" spans="1:15" s="432" customFormat="1" ht="122.25" customHeight="1">
      <c r="A31" s="655">
        <v>1.03</v>
      </c>
      <c r="B31" s="654" t="s">
        <v>120</v>
      </c>
      <c r="C31" s="650" t="s">
        <v>116</v>
      </c>
      <c r="D31" s="560">
        <v>278</v>
      </c>
      <c r="E31" s="428">
        <v>2425</v>
      </c>
      <c r="F31" s="427">
        <v>97</v>
      </c>
      <c r="G31" s="428">
        <f>SUM(E31:F31)</f>
        <v>2522</v>
      </c>
      <c r="H31" s="428">
        <f>$D31*E31</f>
        <v>674150</v>
      </c>
      <c r="I31" s="428">
        <f>$D31*F31</f>
        <v>26966</v>
      </c>
      <c r="J31" s="428">
        <f>SUBTOTAL(9,H31:I31)</f>
        <v>701116</v>
      </c>
      <c r="K31" s="433">
        <f t="shared" si="0"/>
        <v>0</v>
      </c>
      <c r="L31" s="433">
        <f t="shared" si="1"/>
        <v>0</v>
      </c>
      <c r="M31" s="433">
        <v>2425</v>
      </c>
      <c r="N31" s="433">
        <v>97</v>
      </c>
      <c r="O31" s="431">
        <f t="shared" si="2"/>
        <v>701116</v>
      </c>
    </row>
    <row r="32" spans="1:15" s="432" customFormat="1">
      <c r="A32" s="655"/>
      <c r="B32" s="654"/>
      <c r="C32" s="650"/>
      <c r="D32" s="560"/>
      <c r="E32" s="427">
        <v>0</v>
      </c>
      <c r="F32" s="427">
        <v>0</v>
      </c>
      <c r="G32" s="428"/>
      <c r="H32" s="429"/>
      <c r="I32" s="429"/>
      <c r="J32" s="428"/>
      <c r="K32" s="433">
        <f t="shared" si="0"/>
        <v>0</v>
      </c>
      <c r="L32" s="433">
        <f t="shared" si="1"/>
        <v>0</v>
      </c>
      <c r="M32" s="433"/>
      <c r="N32" s="433"/>
      <c r="O32" s="431">
        <f t="shared" si="2"/>
        <v>0</v>
      </c>
    </row>
    <row r="33" spans="1:15" s="432" customFormat="1">
      <c r="A33" s="657"/>
      <c r="B33" s="658" t="s">
        <v>33</v>
      </c>
      <c r="C33" s="659"/>
      <c r="D33" s="561"/>
      <c r="E33" s="434">
        <v>0</v>
      </c>
      <c r="F33" s="434">
        <v>0</v>
      </c>
      <c r="G33" s="434">
        <v>0</v>
      </c>
      <c r="H33" s="435">
        <f>SUM(H12:H32)</f>
        <v>3914763.2800000003</v>
      </c>
      <c r="I33" s="435">
        <f>SUM(I12:I32)</f>
        <v>772750.5</v>
      </c>
      <c r="J33" s="435">
        <f t="shared" ref="J33" si="3">SUM(J12:J32)</f>
        <v>4687513.78</v>
      </c>
      <c r="K33" s="435">
        <f t="shared" si="0"/>
        <v>0</v>
      </c>
      <c r="L33" s="435">
        <f t="shared" si="1"/>
        <v>0</v>
      </c>
      <c r="M33" s="435"/>
      <c r="N33" s="435"/>
      <c r="O33" s="436">
        <f t="shared" ref="O33" si="4">SUM(O12:O32)</f>
        <v>7948397.1361004002</v>
      </c>
    </row>
    <row r="34" spans="1:15" s="439" customFormat="1">
      <c r="A34" s="531">
        <v>2</v>
      </c>
      <c r="B34" s="532" t="s">
        <v>121</v>
      </c>
      <c r="C34" s="660"/>
      <c r="D34" s="562"/>
      <c r="E34" s="437">
        <v>0</v>
      </c>
      <c r="F34" s="437">
        <v>0</v>
      </c>
      <c r="G34" s="437"/>
      <c r="H34" s="438"/>
      <c r="I34" s="438"/>
      <c r="J34" s="437"/>
      <c r="K34" s="433">
        <f t="shared" si="0"/>
        <v>0</v>
      </c>
      <c r="L34" s="433">
        <f t="shared" si="1"/>
        <v>0</v>
      </c>
      <c r="M34" s="433"/>
      <c r="N34" s="433"/>
      <c r="O34" s="431">
        <f t="shared" si="2"/>
        <v>0</v>
      </c>
    </row>
    <row r="35" spans="1:15" s="439" customFormat="1" ht="186" customHeight="1">
      <c r="A35" s="661" t="s">
        <v>122</v>
      </c>
      <c r="B35" s="654" t="s">
        <v>123</v>
      </c>
      <c r="C35" s="660" t="s">
        <v>124</v>
      </c>
      <c r="D35" s="560">
        <v>96</v>
      </c>
      <c r="E35" s="437">
        <v>10325.65</v>
      </c>
      <c r="F35" s="437">
        <v>1777.04</v>
      </c>
      <c r="G35" s="428">
        <f>SUM(E35:F35)</f>
        <v>12102.689999999999</v>
      </c>
      <c r="H35" s="428">
        <f>$D35*E35</f>
        <v>991262.39999999991</v>
      </c>
      <c r="I35" s="428">
        <f>$D35*F35</f>
        <v>170595.84</v>
      </c>
      <c r="J35" s="428">
        <f>SUBTOTAL(9,H35:I35)</f>
        <v>1161858.24</v>
      </c>
      <c r="K35" s="433">
        <f t="shared" si="0"/>
        <v>0</v>
      </c>
      <c r="L35" s="433">
        <f t="shared" si="1"/>
        <v>3484.5420000000004</v>
      </c>
      <c r="M35" s="433">
        <v>10325.65</v>
      </c>
      <c r="N35" s="433">
        <v>5261.5820000000003</v>
      </c>
      <c r="O35" s="431">
        <f t="shared" si="2"/>
        <v>1496374.2719999999</v>
      </c>
    </row>
    <row r="36" spans="1:15" s="432" customFormat="1">
      <c r="A36" s="662"/>
      <c r="B36" s="663"/>
      <c r="C36" s="650"/>
      <c r="D36" s="560"/>
      <c r="E36" s="427">
        <v>0</v>
      </c>
      <c r="F36" s="427">
        <v>0</v>
      </c>
      <c r="G36" s="428">
        <v>0</v>
      </c>
      <c r="H36" s="429"/>
      <c r="I36" s="429"/>
      <c r="J36" s="428"/>
      <c r="K36" s="433">
        <f t="shared" si="0"/>
        <v>0</v>
      </c>
      <c r="L36" s="433">
        <f t="shared" si="1"/>
        <v>0</v>
      </c>
      <c r="M36" s="433"/>
      <c r="N36" s="433"/>
      <c r="O36" s="431">
        <f t="shared" si="2"/>
        <v>0</v>
      </c>
    </row>
    <row r="37" spans="1:15" s="432" customFormat="1">
      <c r="A37" s="657"/>
      <c r="B37" s="658" t="s">
        <v>33</v>
      </c>
      <c r="C37" s="659"/>
      <c r="D37" s="561"/>
      <c r="E37" s="434">
        <v>0</v>
      </c>
      <c r="F37" s="434">
        <v>0</v>
      </c>
      <c r="G37" s="434">
        <v>0</v>
      </c>
      <c r="H37" s="435">
        <f>SUM(H35:H36)</f>
        <v>991262.39999999991</v>
      </c>
      <c r="I37" s="435">
        <f>SUM(I35:I36)</f>
        <v>170595.84</v>
      </c>
      <c r="J37" s="435">
        <f>SUM(J35:J36)</f>
        <v>1161858.24</v>
      </c>
      <c r="K37" s="435">
        <f t="shared" si="0"/>
        <v>0</v>
      </c>
      <c r="L37" s="435">
        <f t="shared" si="1"/>
        <v>0</v>
      </c>
      <c r="M37" s="435"/>
      <c r="N37" s="435"/>
      <c r="O37" s="436">
        <f>SUM(O35:O36)</f>
        <v>1496374.2719999999</v>
      </c>
    </row>
    <row r="38" spans="1:15" s="432" customFormat="1">
      <c r="A38" s="662"/>
      <c r="B38" s="663"/>
      <c r="C38" s="650"/>
      <c r="D38" s="560"/>
      <c r="E38" s="427">
        <v>0</v>
      </c>
      <c r="F38" s="427">
        <v>0</v>
      </c>
      <c r="G38" s="428">
        <v>0</v>
      </c>
      <c r="H38" s="429"/>
      <c r="I38" s="429"/>
      <c r="J38" s="428"/>
      <c r="K38" s="433">
        <f t="shared" si="0"/>
        <v>0</v>
      </c>
      <c r="L38" s="433">
        <f t="shared" si="1"/>
        <v>0</v>
      </c>
      <c r="M38" s="433"/>
      <c r="N38" s="433"/>
      <c r="O38" s="431">
        <f t="shared" si="2"/>
        <v>0</v>
      </c>
    </row>
    <row r="39" spans="1:15" s="440" customFormat="1">
      <c r="A39" s="531">
        <v>2</v>
      </c>
      <c r="B39" s="532" t="s">
        <v>125</v>
      </c>
      <c r="C39" s="650"/>
      <c r="D39" s="560"/>
      <c r="E39" s="427">
        <v>0</v>
      </c>
      <c r="F39" s="427">
        <v>0</v>
      </c>
      <c r="G39" s="428">
        <v>0</v>
      </c>
      <c r="H39" s="429"/>
      <c r="I39" s="429"/>
      <c r="J39" s="428">
        <f t="shared" ref="J39:J56" si="5">SUM(H39+I39)</f>
        <v>0</v>
      </c>
      <c r="K39" s="433">
        <f t="shared" si="0"/>
        <v>0</v>
      </c>
      <c r="L39" s="433">
        <f t="shared" si="1"/>
        <v>0</v>
      </c>
      <c r="M39" s="433"/>
      <c r="N39" s="433"/>
      <c r="O39" s="431">
        <f t="shared" si="2"/>
        <v>0</v>
      </c>
    </row>
    <row r="40" spans="1:15" s="440" customFormat="1">
      <c r="A40" s="662"/>
      <c r="B40" s="664" t="s">
        <v>126</v>
      </c>
      <c r="C40" s="650"/>
      <c r="D40" s="560"/>
      <c r="E40" s="427">
        <v>0</v>
      </c>
      <c r="F40" s="427">
        <v>0</v>
      </c>
      <c r="G40" s="428">
        <v>0</v>
      </c>
      <c r="H40" s="429"/>
      <c r="I40" s="429"/>
      <c r="J40" s="428">
        <f t="shared" si="5"/>
        <v>0</v>
      </c>
      <c r="K40" s="433">
        <f t="shared" si="0"/>
        <v>0</v>
      </c>
      <c r="L40" s="433">
        <f t="shared" si="1"/>
        <v>0</v>
      </c>
      <c r="M40" s="433"/>
      <c r="N40" s="433"/>
      <c r="O40" s="431">
        <f t="shared" si="2"/>
        <v>0</v>
      </c>
    </row>
    <row r="41" spans="1:15" s="440" customFormat="1" ht="30">
      <c r="A41" s="662"/>
      <c r="B41" s="663" t="s">
        <v>127</v>
      </c>
      <c r="C41" s="650"/>
      <c r="D41" s="560"/>
      <c r="E41" s="427">
        <v>0</v>
      </c>
      <c r="F41" s="427">
        <v>0</v>
      </c>
      <c r="G41" s="428">
        <v>0</v>
      </c>
      <c r="H41" s="429"/>
      <c r="I41" s="429"/>
      <c r="J41" s="428">
        <f t="shared" si="5"/>
        <v>0</v>
      </c>
      <c r="K41" s="433">
        <f t="shared" si="0"/>
        <v>0</v>
      </c>
      <c r="L41" s="433">
        <f t="shared" si="1"/>
        <v>0</v>
      </c>
      <c r="M41" s="433"/>
      <c r="N41" s="433"/>
      <c r="O41" s="431">
        <f t="shared" si="2"/>
        <v>0</v>
      </c>
    </row>
    <row r="42" spans="1:15" s="440" customFormat="1" ht="30">
      <c r="A42" s="662"/>
      <c r="B42" s="663" t="s">
        <v>128</v>
      </c>
      <c r="C42" s="650"/>
      <c r="D42" s="560"/>
      <c r="E42" s="427">
        <v>0</v>
      </c>
      <c r="F42" s="427">
        <v>0</v>
      </c>
      <c r="G42" s="428">
        <v>0</v>
      </c>
      <c r="H42" s="429"/>
      <c r="I42" s="429"/>
      <c r="J42" s="428">
        <f t="shared" si="5"/>
        <v>0</v>
      </c>
      <c r="K42" s="433">
        <f t="shared" si="0"/>
        <v>0</v>
      </c>
      <c r="L42" s="433">
        <f t="shared" si="1"/>
        <v>0</v>
      </c>
      <c r="M42" s="433"/>
      <c r="N42" s="433"/>
      <c r="O42" s="431">
        <f t="shared" si="2"/>
        <v>0</v>
      </c>
    </row>
    <row r="43" spans="1:15" s="440" customFormat="1" ht="30">
      <c r="A43" s="662"/>
      <c r="B43" s="663" t="s">
        <v>129</v>
      </c>
      <c r="C43" s="650"/>
      <c r="D43" s="560"/>
      <c r="E43" s="427">
        <v>0</v>
      </c>
      <c r="F43" s="427">
        <v>0</v>
      </c>
      <c r="G43" s="428">
        <v>0</v>
      </c>
      <c r="H43" s="429"/>
      <c r="I43" s="429"/>
      <c r="J43" s="428">
        <f t="shared" si="5"/>
        <v>0</v>
      </c>
      <c r="K43" s="433">
        <f t="shared" si="0"/>
        <v>0</v>
      </c>
      <c r="L43" s="433">
        <f t="shared" si="1"/>
        <v>0</v>
      </c>
      <c r="M43" s="433"/>
      <c r="N43" s="433"/>
      <c r="O43" s="431">
        <f t="shared" si="2"/>
        <v>0</v>
      </c>
    </row>
    <row r="44" spans="1:15" s="440" customFormat="1">
      <c r="A44" s="662"/>
      <c r="B44" s="663" t="s">
        <v>130</v>
      </c>
      <c r="C44" s="650"/>
      <c r="D44" s="560"/>
      <c r="E44" s="427">
        <v>0</v>
      </c>
      <c r="F44" s="427">
        <v>0</v>
      </c>
      <c r="G44" s="428">
        <v>0</v>
      </c>
      <c r="H44" s="429"/>
      <c r="I44" s="429"/>
      <c r="J44" s="428">
        <f t="shared" si="5"/>
        <v>0</v>
      </c>
      <c r="K44" s="433">
        <f t="shared" si="0"/>
        <v>0</v>
      </c>
      <c r="L44" s="433">
        <f t="shared" si="1"/>
        <v>0</v>
      </c>
      <c r="M44" s="433"/>
      <c r="N44" s="433"/>
      <c r="O44" s="431">
        <f t="shared" si="2"/>
        <v>0</v>
      </c>
    </row>
    <row r="45" spans="1:15" s="440" customFormat="1" ht="30">
      <c r="A45" s="662"/>
      <c r="B45" s="663" t="s">
        <v>131</v>
      </c>
      <c r="C45" s="650"/>
      <c r="D45" s="560"/>
      <c r="E45" s="427">
        <v>0</v>
      </c>
      <c r="F45" s="427">
        <v>0</v>
      </c>
      <c r="G45" s="428">
        <v>0</v>
      </c>
      <c r="H45" s="429"/>
      <c r="I45" s="429"/>
      <c r="J45" s="428">
        <f t="shared" si="5"/>
        <v>0</v>
      </c>
      <c r="K45" s="433">
        <f t="shared" si="0"/>
        <v>0</v>
      </c>
      <c r="L45" s="433">
        <f t="shared" si="1"/>
        <v>0</v>
      </c>
      <c r="M45" s="433"/>
      <c r="N45" s="433"/>
      <c r="O45" s="431">
        <f t="shared" si="2"/>
        <v>0</v>
      </c>
    </row>
    <row r="46" spans="1:15" s="440" customFormat="1" ht="30">
      <c r="A46" s="662"/>
      <c r="B46" s="663" t="s">
        <v>132</v>
      </c>
      <c r="C46" s="650"/>
      <c r="D46" s="560"/>
      <c r="E46" s="427">
        <v>0</v>
      </c>
      <c r="F46" s="427">
        <v>0</v>
      </c>
      <c r="G46" s="428">
        <v>0</v>
      </c>
      <c r="H46" s="429"/>
      <c r="I46" s="429"/>
      <c r="J46" s="428">
        <f t="shared" si="5"/>
        <v>0</v>
      </c>
      <c r="K46" s="433">
        <f t="shared" si="0"/>
        <v>0</v>
      </c>
      <c r="L46" s="433">
        <f t="shared" si="1"/>
        <v>0</v>
      </c>
      <c r="M46" s="433"/>
      <c r="N46" s="433"/>
      <c r="O46" s="431">
        <f t="shared" si="2"/>
        <v>0</v>
      </c>
    </row>
    <row r="47" spans="1:15" s="440" customFormat="1" ht="30">
      <c r="A47" s="662"/>
      <c r="B47" s="663" t="s">
        <v>133</v>
      </c>
      <c r="C47" s="650"/>
      <c r="D47" s="560"/>
      <c r="E47" s="427">
        <v>0</v>
      </c>
      <c r="F47" s="427">
        <v>0</v>
      </c>
      <c r="G47" s="428">
        <v>0</v>
      </c>
      <c r="H47" s="429"/>
      <c r="I47" s="429"/>
      <c r="J47" s="428">
        <f t="shared" si="5"/>
        <v>0</v>
      </c>
      <c r="K47" s="433">
        <f t="shared" si="0"/>
        <v>0</v>
      </c>
      <c r="L47" s="433">
        <f t="shared" si="1"/>
        <v>0</v>
      </c>
      <c r="M47" s="433"/>
      <c r="N47" s="433"/>
      <c r="O47" s="431">
        <f t="shared" si="2"/>
        <v>0</v>
      </c>
    </row>
    <row r="48" spans="1:15" s="440" customFormat="1" ht="30">
      <c r="A48" s="662"/>
      <c r="B48" s="663" t="s">
        <v>134</v>
      </c>
      <c r="C48" s="650"/>
      <c r="D48" s="560"/>
      <c r="E48" s="427">
        <v>0</v>
      </c>
      <c r="F48" s="427">
        <v>0</v>
      </c>
      <c r="G48" s="428">
        <v>0</v>
      </c>
      <c r="H48" s="429"/>
      <c r="I48" s="429"/>
      <c r="J48" s="428">
        <f t="shared" si="5"/>
        <v>0</v>
      </c>
      <c r="K48" s="433">
        <f t="shared" si="0"/>
        <v>0</v>
      </c>
      <c r="L48" s="433">
        <f t="shared" si="1"/>
        <v>0</v>
      </c>
      <c r="M48" s="433"/>
      <c r="N48" s="433"/>
      <c r="O48" s="431">
        <f t="shared" si="2"/>
        <v>0</v>
      </c>
    </row>
    <row r="49" spans="1:15" s="440" customFormat="1" ht="30">
      <c r="A49" s="662"/>
      <c r="B49" s="663" t="s">
        <v>135</v>
      </c>
      <c r="C49" s="650"/>
      <c r="D49" s="560"/>
      <c r="E49" s="427">
        <v>0</v>
      </c>
      <c r="F49" s="427">
        <v>0</v>
      </c>
      <c r="G49" s="428">
        <v>0</v>
      </c>
      <c r="H49" s="429"/>
      <c r="I49" s="429"/>
      <c r="J49" s="428">
        <f t="shared" si="5"/>
        <v>0</v>
      </c>
      <c r="K49" s="433">
        <f t="shared" si="0"/>
        <v>0</v>
      </c>
      <c r="L49" s="433">
        <f t="shared" si="1"/>
        <v>0</v>
      </c>
      <c r="M49" s="433"/>
      <c r="N49" s="433"/>
      <c r="O49" s="431">
        <f t="shared" si="2"/>
        <v>0</v>
      </c>
    </row>
    <row r="50" spans="1:15" s="440" customFormat="1" ht="72.75" customHeight="1">
      <c r="A50" s="662"/>
      <c r="B50" s="663" t="s">
        <v>136</v>
      </c>
      <c r="C50" s="650"/>
      <c r="D50" s="560"/>
      <c r="E50" s="427">
        <v>0</v>
      </c>
      <c r="F50" s="427">
        <v>0</v>
      </c>
      <c r="G50" s="428">
        <v>0</v>
      </c>
      <c r="H50" s="429"/>
      <c r="I50" s="429"/>
      <c r="J50" s="428">
        <f t="shared" si="5"/>
        <v>0</v>
      </c>
      <c r="K50" s="433">
        <f t="shared" si="0"/>
        <v>0</v>
      </c>
      <c r="L50" s="433">
        <f t="shared" si="1"/>
        <v>0</v>
      </c>
      <c r="M50" s="433"/>
      <c r="N50" s="433"/>
      <c r="O50" s="431">
        <f t="shared" si="2"/>
        <v>0</v>
      </c>
    </row>
    <row r="51" spans="1:15" s="440" customFormat="1" ht="108" customHeight="1">
      <c r="A51" s="662"/>
      <c r="B51" s="663" t="s">
        <v>137</v>
      </c>
      <c r="C51" s="650"/>
      <c r="D51" s="560"/>
      <c r="E51" s="427">
        <v>0</v>
      </c>
      <c r="F51" s="427">
        <v>0</v>
      </c>
      <c r="G51" s="428">
        <v>0</v>
      </c>
      <c r="H51" s="429"/>
      <c r="I51" s="429"/>
      <c r="J51" s="428">
        <f t="shared" si="5"/>
        <v>0</v>
      </c>
      <c r="K51" s="433">
        <f t="shared" si="0"/>
        <v>0</v>
      </c>
      <c r="L51" s="433">
        <f t="shared" si="1"/>
        <v>0</v>
      </c>
      <c r="M51" s="433"/>
      <c r="N51" s="433"/>
      <c r="O51" s="431">
        <f t="shared" si="2"/>
        <v>0</v>
      </c>
    </row>
    <row r="52" spans="1:15" s="440" customFormat="1">
      <c r="A52" s="662"/>
      <c r="B52" s="663" t="s">
        <v>138</v>
      </c>
      <c r="C52" s="650"/>
      <c r="D52" s="560"/>
      <c r="E52" s="427">
        <v>0</v>
      </c>
      <c r="F52" s="427">
        <v>0</v>
      </c>
      <c r="G52" s="428">
        <v>0</v>
      </c>
      <c r="H52" s="429"/>
      <c r="I52" s="429"/>
      <c r="J52" s="428">
        <f t="shared" si="5"/>
        <v>0</v>
      </c>
      <c r="K52" s="433">
        <f t="shared" si="0"/>
        <v>0</v>
      </c>
      <c r="L52" s="433">
        <f t="shared" si="1"/>
        <v>0</v>
      </c>
      <c r="M52" s="433"/>
      <c r="N52" s="433"/>
      <c r="O52" s="431">
        <f t="shared" si="2"/>
        <v>0</v>
      </c>
    </row>
    <row r="53" spans="1:15" s="440" customFormat="1" ht="105">
      <c r="A53" s="662">
        <v>2.1</v>
      </c>
      <c r="B53" s="663" t="s">
        <v>139</v>
      </c>
      <c r="C53" s="650" t="s">
        <v>116</v>
      </c>
      <c r="D53" s="560">
        <v>5787</v>
      </c>
      <c r="E53" s="427">
        <v>183.33</v>
      </c>
      <c r="F53" s="427">
        <v>40.74</v>
      </c>
      <c r="G53" s="428">
        <f t="shared" ref="G53:G57" si="6">SUM(E53:F53)</f>
        <v>224.07000000000002</v>
      </c>
      <c r="H53" s="428">
        <f>$D53*E53</f>
        <v>1060930.71</v>
      </c>
      <c r="I53" s="428">
        <f>$D53*F53</f>
        <v>235762.38</v>
      </c>
      <c r="J53" s="428">
        <f>SUBTOTAL(9,H53:I53)</f>
        <v>1296693.0899999999</v>
      </c>
      <c r="K53" s="433">
        <f t="shared" si="0"/>
        <v>1115.8230128500002</v>
      </c>
      <c r="L53" s="433">
        <f t="shared" si="1"/>
        <v>15.000000000000007</v>
      </c>
      <c r="M53" s="433">
        <v>1299.1530128500001</v>
      </c>
      <c r="N53" s="433">
        <v>55.740000000000009</v>
      </c>
      <c r="O53" s="431">
        <f t="shared" si="2"/>
        <v>7840765.8653629506</v>
      </c>
    </row>
    <row r="54" spans="1:15" s="440" customFormat="1" ht="92.25" customHeight="1">
      <c r="A54" s="662">
        <v>2.2000000000000002</v>
      </c>
      <c r="B54" s="663" t="s">
        <v>140</v>
      </c>
      <c r="C54" s="650"/>
      <c r="D54" s="560">
        <v>0</v>
      </c>
      <c r="E54" s="427">
        <v>0</v>
      </c>
      <c r="F54" s="427">
        <v>0</v>
      </c>
      <c r="G54" s="428">
        <f t="shared" si="6"/>
        <v>0</v>
      </c>
      <c r="H54" s="429">
        <f>E54*$D54</f>
        <v>0</v>
      </c>
      <c r="I54" s="429">
        <f>F54*$D54</f>
        <v>0</v>
      </c>
      <c r="J54" s="428">
        <f t="shared" si="5"/>
        <v>0</v>
      </c>
      <c r="K54" s="433">
        <f t="shared" si="0"/>
        <v>0</v>
      </c>
      <c r="L54" s="433">
        <f t="shared" si="1"/>
        <v>0</v>
      </c>
      <c r="M54" s="433"/>
      <c r="N54" s="433"/>
      <c r="O54" s="431">
        <f t="shared" si="2"/>
        <v>0</v>
      </c>
    </row>
    <row r="55" spans="1:15" s="440" customFormat="1">
      <c r="A55" s="662" t="s">
        <v>122</v>
      </c>
      <c r="B55" s="663" t="s">
        <v>141</v>
      </c>
      <c r="C55" s="650" t="s">
        <v>116</v>
      </c>
      <c r="D55" s="560">
        <v>6027</v>
      </c>
      <c r="E55" s="427">
        <v>1507.38</v>
      </c>
      <c r="F55" s="427">
        <v>365.69</v>
      </c>
      <c r="G55" s="428">
        <f t="shared" si="6"/>
        <v>1873.0700000000002</v>
      </c>
      <c r="H55" s="428">
        <f>$D55*E55</f>
        <v>9084979.2599999998</v>
      </c>
      <c r="I55" s="428">
        <f>$D55*F55</f>
        <v>2204013.63</v>
      </c>
      <c r="J55" s="428">
        <f>SUBTOTAL(9,H55:I55)</f>
        <v>11288992.890000001</v>
      </c>
      <c r="K55" s="433">
        <f t="shared" si="0"/>
        <v>0</v>
      </c>
      <c r="L55" s="433">
        <f t="shared" si="1"/>
        <v>0</v>
      </c>
      <c r="M55" s="433">
        <v>1507.3799999999997</v>
      </c>
      <c r="N55" s="433">
        <v>365.69</v>
      </c>
      <c r="O55" s="431">
        <f t="shared" si="2"/>
        <v>11288992.889999999</v>
      </c>
    </row>
    <row r="56" spans="1:15" s="440" customFormat="1" ht="75">
      <c r="A56" s="662">
        <v>2.2999999999999998</v>
      </c>
      <c r="B56" s="663" t="s">
        <v>142</v>
      </c>
      <c r="C56" s="650"/>
      <c r="D56" s="560">
        <v>0</v>
      </c>
      <c r="E56" s="427">
        <v>0</v>
      </c>
      <c r="F56" s="427">
        <v>0</v>
      </c>
      <c r="G56" s="428">
        <f t="shared" si="6"/>
        <v>0</v>
      </c>
      <c r="H56" s="429">
        <f>E56*$D56</f>
        <v>0</v>
      </c>
      <c r="I56" s="429">
        <f>F56*$D56</f>
        <v>0</v>
      </c>
      <c r="J56" s="428">
        <f t="shared" si="5"/>
        <v>0</v>
      </c>
      <c r="K56" s="433">
        <f t="shared" si="0"/>
        <v>0</v>
      </c>
      <c r="L56" s="433">
        <f t="shared" si="1"/>
        <v>0</v>
      </c>
      <c r="M56" s="433"/>
      <c r="N56" s="433"/>
      <c r="O56" s="431">
        <f t="shared" si="2"/>
        <v>0</v>
      </c>
    </row>
    <row r="57" spans="1:15" s="440" customFormat="1">
      <c r="A57" s="662" t="s">
        <v>122</v>
      </c>
      <c r="B57" s="663" t="s">
        <v>143</v>
      </c>
      <c r="C57" s="650" t="s">
        <v>116</v>
      </c>
      <c r="D57" s="560">
        <v>6253</v>
      </c>
      <c r="E57" s="427">
        <v>69.84</v>
      </c>
      <c r="F57" s="427">
        <v>15.52</v>
      </c>
      <c r="G57" s="428">
        <f t="shared" si="6"/>
        <v>85.36</v>
      </c>
      <c r="H57" s="428">
        <f>$D57*E57</f>
        <v>436709.52</v>
      </c>
      <c r="I57" s="428">
        <f>$D57*F57</f>
        <v>97046.56</v>
      </c>
      <c r="J57" s="428">
        <f>SUBTOTAL(9,H57:I57)</f>
        <v>533756.08000000007</v>
      </c>
      <c r="K57" s="433">
        <f t="shared" si="0"/>
        <v>-69.84</v>
      </c>
      <c r="L57" s="433">
        <f t="shared" si="1"/>
        <v>-15.52</v>
      </c>
      <c r="M57" s="433"/>
      <c r="N57" s="433">
        <v>0</v>
      </c>
      <c r="O57" s="431">
        <f t="shared" si="2"/>
        <v>0</v>
      </c>
    </row>
    <row r="58" spans="1:15" s="432" customFormat="1">
      <c r="A58" s="657"/>
      <c r="B58" s="658" t="s">
        <v>33</v>
      </c>
      <c r="C58" s="659"/>
      <c r="D58" s="561"/>
      <c r="E58" s="434">
        <v>0</v>
      </c>
      <c r="F58" s="434">
        <v>0</v>
      </c>
      <c r="G58" s="434">
        <v>0</v>
      </c>
      <c r="H58" s="435">
        <f>SUM(H39:H57)</f>
        <v>10582619.489999998</v>
      </c>
      <c r="I58" s="435">
        <f t="shared" ref="I58:J58" si="7">SUM(I39:I57)</f>
        <v>2536822.5699999998</v>
      </c>
      <c r="J58" s="435">
        <f t="shared" si="7"/>
        <v>13119442.060000001</v>
      </c>
      <c r="K58" s="435">
        <f t="shared" si="0"/>
        <v>0</v>
      </c>
      <c r="L58" s="435">
        <f t="shared" si="1"/>
        <v>0</v>
      </c>
      <c r="M58" s="435"/>
      <c r="N58" s="435"/>
      <c r="O58" s="436">
        <f t="shared" ref="O58" si="8">SUM(O39:O57)</f>
        <v>19129758.75536295</v>
      </c>
    </row>
    <row r="59" spans="1:15" s="442" customFormat="1">
      <c r="A59" s="665"/>
      <c r="B59" s="666"/>
      <c r="C59" s="667"/>
      <c r="D59" s="560"/>
      <c r="E59" s="441">
        <v>0</v>
      </c>
      <c r="F59" s="441">
        <v>0</v>
      </c>
      <c r="G59" s="428">
        <v>0</v>
      </c>
      <c r="H59" s="429"/>
      <c r="I59" s="429"/>
      <c r="J59" s="428"/>
      <c r="K59" s="433">
        <f t="shared" si="0"/>
        <v>0</v>
      </c>
      <c r="L59" s="433">
        <f t="shared" si="1"/>
        <v>0</v>
      </c>
      <c r="M59" s="433"/>
      <c r="N59" s="433"/>
      <c r="O59" s="431">
        <f t="shared" si="2"/>
        <v>0</v>
      </c>
    </row>
    <row r="60" spans="1:15" s="440" customFormat="1">
      <c r="A60" s="531">
        <v>3</v>
      </c>
      <c r="B60" s="532" t="s">
        <v>144</v>
      </c>
      <c r="C60" s="650"/>
      <c r="D60" s="560"/>
      <c r="E60" s="427">
        <v>0</v>
      </c>
      <c r="F60" s="427">
        <v>0</v>
      </c>
      <c r="G60" s="428">
        <v>0</v>
      </c>
      <c r="H60" s="443"/>
      <c r="I60" s="443"/>
      <c r="J60" s="428"/>
      <c r="K60" s="433">
        <f t="shared" si="0"/>
        <v>0</v>
      </c>
      <c r="L60" s="433">
        <f t="shared" si="1"/>
        <v>0</v>
      </c>
      <c r="M60" s="433"/>
      <c r="N60" s="433"/>
      <c r="O60" s="431">
        <f t="shared" si="2"/>
        <v>0</v>
      </c>
    </row>
    <row r="61" spans="1:15" s="440" customFormat="1">
      <c r="A61" s="662"/>
      <c r="B61" s="664" t="s">
        <v>145</v>
      </c>
      <c r="C61" s="650"/>
      <c r="D61" s="560"/>
      <c r="E61" s="427">
        <v>0</v>
      </c>
      <c r="F61" s="427">
        <v>0</v>
      </c>
      <c r="G61" s="428">
        <v>0</v>
      </c>
      <c r="H61" s="443"/>
      <c r="I61" s="443"/>
      <c r="J61" s="428"/>
      <c r="K61" s="433">
        <f t="shared" si="0"/>
        <v>0</v>
      </c>
      <c r="L61" s="433">
        <f t="shared" si="1"/>
        <v>0</v>
      </c>
      <c r="M61" s="433"/>
      <c r="N61" s="433"/>
      <c r="O61" s="431">
        <f t="shared" si="2"/>
        <v>0</v>
      </c>
    </row>
    <row r="62" spans="1:15" s="440" customFormat="1" ht="30">
      <c r="A62" s="662"/>
      <c r="B62" s="663" t="s">
        <v>146</v>
      </c>
      <c r="C62" s="650"/>
      <c r="D62" s="560"/>
      <c r="E62" s="427">
        <v>0</v>
      </c>
      <c r="F62" s="427">
        <v>0</v>
      </c>
      <c r="G62" s="428">
        <v>0</v>
      </c>
      <c r="H62" s="443"/>
      <c r="I62" s="443"/>
      <c r="J62" s="428"/>
      <c r="K62" s="433">
        <f t="shared" si="0"/>
        <v>0</v>
      </c>
      <c r="L62" s="433">
        <f t="shared" si="1"/>
        <v>0</v>
      </c>
      <c r="M62" s="433"/>
      <c r="N62" s="433"/>
      <c r="O62" s="431">
        <f t="shared" si="2"/>
        <v>0</v>
      </c>
    </row>
    <row r="63" spans="1:15" s="440" customFormat="1">
      <c r="A63" s="662"/>
      <c r="B63" s="663" t="s">
        <v>147</v>
      </c>
      <c r="C63" s="650"/>
      <c r="D63" s="560"/>
      <c r="E63" s="427">
        <v>0</v>
      </c>
      <c r="F63" s="427">
        <v>0</v>
      </c>
      <c r="G63" s="428">
        <v>0</v>
      </c>
      <c r="H63" s="443"/>
      <c r="I63" s="443"/>
      <c r="J63" s="428"/>
      <c r="K63" s="433">
        <f t="shared" si="0"/>
        <v>0</v>
      </c>
      <c r="L63" s="433">
        <f t="shared" si="1"/>
        <v>0</v>
      </c>
      <c r="M63" s="433"/>
      <c r="N63" s="433"/>
      <c r="O63" s="431">
        <f t="shared" si="2"/>
        <v>0</v>
      </c>
    </row>
    <row r="64" spans="1:15" s="440" customFormat="1">
      <c r="A64" s="662"/>
      <c r="B64" s="663" t="s">
        <v>148</v>
      </c>
      <c r="C64" s="650"/>
      <c r="D64" s="560"/>
      <c r="E64" s="427">
        <v>0</v>
      </c>
      <c r="F64" s="427">
        <v>0</v>
      </c>
      <c r="G64" s="428">
        <v>0</v>
      </c>
      <c r="H64" s="443"/>
      <c r="I64" s="443"/>
      <c r="J64" s="428"/>
      <c r="K64" s="433">
        <f t="shared" si="0"/>
        <v>0</v>
      </c>
      <c r="L64" s="433">
        <f t="shared" si="1"/>
        <v>0</v>
      </c>
      <c r="M64" s="433"/>
      <c r="N64" s="433"/>
      <c r="O64" s="431">
        <f t="shared" si="2"/>
        <v>0</v>
      </c>
    </row>
    <row r="65" spans="1:15" s="440" customFormat="1" ht="93" customHeight="1">
      <c r="A65" s="662"/>
      <c r="B65" s="663" t="s">
        <v>149</v>
      </c>
      <c r="C65" s="650"/>
      <c r="D65" s="560"/>
      <c r="E65" s="427">
        <v>0</v>
      </c>
      <c r="F65" s="427">
        <v>0</v>
      </c>
      <c r="G65" s="428">
        <v>0</v>
      </c>
      <c r="H65" s="443"/>
      <c r="I65" s="443"/>
      <c r="J65" s="428"/>
      <c r="K65" s="433">
        <f t="shared" si="0"/>
        <v>0</v>
      </c>
      <c r="L65" s="433">
        <f t="shared" si="1"/>
        <v>0</v>
      </c>
      <c r="M65" s="433"/>
      <c r="N65" s="433"/>
      <c r="O65" s="431">
        <f t="shared" si="2"/>
        <v>0</v>
      </c>
    </row>
    <row r="66" spans="1:15" s="440" customFormat="1" ht="94.5" customHeight="1">
      <c r="A66" s="662"/>
      <c r="B66" s="663" t="s">
        <v>150</v>
      </c>
      <c r="C66" s="650"/>
      <c r="D66" s="560"/>
      <c r="E66" s="427">
        <v>0</v>
      </c>
      <c r="F66" s="427">
        <v>0</v>
      </c>
      <c r="G66" s="428">
        <v>0</v>
      </c>
      <c r="H66" s="443"/>
      <c r="I66" s="443"/>
      <c r="J66" s="428"/>
      <c r="K66" s="433">
        <f t="shared" si="0"/>
        <v>0</v>
      </c>
      <c r="L66" s="433">
        <f t="shared" si="1"/>
        <v>0</v>
      </c>
      <c r="M66" s="433"/>
      <c r="N66" s="433"/>
      <c r="O66" s="431">
        <f t="shared" si="2"/>
        <v>0</v>
      </c>
    </row>
    <row r="67" spans="1:15" s="440" customFormat="1" ht="30">
      <c r="A67" s="662"/>
      <c r="B67" s="663" t="s">
        <v>151</v>
      </c>
      <c r="C67" s="650"/>
      <c r="D67" s="560"/>
      <c r="E67" s="427">
        <v>0</v>
      </c>
      <c r="F67" s="427">
        <v>0</v>
      </c>
      <c r="G67" s="428">
        <v>0</v>
      </c>
      <c r="H67" s="443"/>
      <c r="I67" s="443"/>
      <c r="J67" s="428"/>
      <c r="K67" s="433">
        <f t="shared" si="0"/>
        <v>0</v>
      </c>
      <c r="L67" s="433">
        <f t="shared" si="1"/>
        <v>0</v>
      </c>
      <c r="M67" s="433"/>
      <c r="N67" s="433"/>
      <c r="O67" s="431">
        <f t="shared" si="2"/>
        <v>0</v>
      </c>
    </row>
    <row r="68" spans="1:15" s="440" customFormat="1" ht="30">
      <c r="A68" s="662"/>
      <c r="B68" s="663" t="s">
        <v>152</v>
      </c>
      <c r="C68" s="650"/>
      <c r="D68" s="560"/>
      <c r="E68" s="427">
        <v>0</v>
      </c>
      <c r="F68" s="427">
        <v>0</v>
      </c>
      <c r="G68" s="428">
        <v>0</v>
      </c>
      <c r="H68" s="443"/>
      <c r="I68" s="443"/>
      <c r="J68" s="428"/>
      <c r="K68" s="433">
        <f t="shared" si="0"/>
        <v>0</v>
      </c>
      <c r="L68" s="433">
        <f t="shared" si="1"/>
        <v>0</v>
      </c>
      <c r="M68" s="433"/>
      <c r="N68" s="433"/>
      <c r="O68" s="431">
        <f t="shared" si="2"/>
        <v>0</v>
      </c>
    </row>
    <row r="69" spans="1:15" s="440" customFormat="1" ht="30">
      <c r="A69" s="662"/>
      <c r="B69" s="663" t="s">
        <v>128</v>
      </c>
      <c r="C69" s="650"/>
      <c r="D69" s="560"/>
      <c r="E69" s="427">
        <v>0</v>
      </c>
      <c r="F69" s="427">
        <v>0</v>
      </c>
      <c r="G69" s="428">
        <v>0</v>
      </c>
      <c r="H69" s="443"/>
      <c r="I69" s="443"/>
      <c r="J69" s="428"/>
      <c r="K69" s="433">
        <f t="shared" si="0"/>
        <v>0</v>
      </c>
      <c r="L69" s="433">
        <f t="shared" si="1"/>
        <v>0</v>
      </c>
      <c r="M69" s="433"/>
      <c r="N69" s="433"/>
      <c r="O69" s="431">
        <f t="shared" si="2"/>
        <v>0</v>
      </c>
    </row>
    <row r="70" spans="1:15" s="440" customFormat="1">
      <c r="A70" s="662"/>
      <c r="B70" s="663" t="s">
        <v>153</v>
      </c>
      <c r="C70" s="650"/>
      <c r="D70" s="560"/>
      <c r="E70" s="427">
        <v>0</v>
      </c>
      <c r="F70" s="427">
        <v>0</v>
      </c>
      <c r="G70" s="428">
        <v>0</v>
      </c>
      <c r="H70" s="443"/>
      <c r="I70" s="443"/>
      <c r="J70" s="428"/>
      <c r="K70" s="433">
        <f t="shared" si="0"/>
        <v>0</v>
      </c>
      <c r="L70" s="433">
        <f t="shared" si="1"/>
        <v>0</v>
      </c>
      <c r="M70" s="433"/>
      <c r="N70" s="433"/>
      <c r="O70" s="431">
        <f t="shared" si="2"/>
        <v>0</v>
      </c>
    </row>
    <row r="71" spans="1:15" s="440" customFormat="1">
      <c r="A71" s="662"/>
      <c r="B71" s="663" t="s">
        <v>154</v>
      </c>
      <c r="C71" s="650"/>
      <c r="D71" s="560"/>
      <c r="E71" s="427">
        <v>0</v>
      </c>
      <c r="F71" s="427">
        <v>0</v>
      </c>
      <c r="G71" s="428">
        <v>0</v>
      </c>
      <c r="H71" s="443"/>
      <c r="I71" s="443"/>
      <c r="J71" s="428"/>
      <c r="K71" s="433">
        <f t="shared" si="0"/>
        <v>0</v>
      </c>
      <c r="L71" s="433">
        <f t="shared" si="1"/>
        <v>0</v>
      </c>
      <c r="M71" s="433"/>
      <c r="N71" s="433"/>
      <c r="O71" s="431">
        <f t="shared" si="2"/>
        <v>0</v>
      </c>
    </row>
    <row r="72" spans="1:15" s="440" customFormat="1">
      <c r="A72" s="662"/>
      <c r="B72" s="663" t="s">
        <v>155</v>
      </c>
      <c r="C72" s="650"/>
      <c r="D72" s="560"/>
      <c r="E72" s="427">
        <v>0</v>
      </c>
      <c r="F72" s="427">
        <v>0</v>
      </c>
      <c r="G72" s="428">
        <v>0</v>
      </c>
      <c r="H72" s="443"/>
      <c r="I72" s="443"/>
      <c r="J72" s="428"/>
      <c r="K72" s="433">
        <f t="shared" si="0"/>
        <v>0</v>
      </c>
      <c r="L72" s="433">
        <f t="shared" si="1"/>
        <v>0</v>
      </c>
      <c r="M72" s="433"/>
      <c r="N72" s="433"/>
      <c r="O72" s="431">
        <f t="shared" si="2"/>
        <v>0</v>
      </c>
    </row>
    <row r="73" spans="1:15" s="440" customFormat="1">
      <c r="A73" s="662"/>
      <c r="B73" s="663" t="s">
        <v>156</v>
      </c>
      <c r="C73" s="650"/>
      <c r="D73" s="560"/>
      <c r="E73" s="427">
        <v>0</v>
      </c>
      <c r="F73" s="427">
        <v>0</v>
      </c>
      <c r="G73" s="428">
        <v>0</v>
      </c>
      <c r="H73" s="443"/>
      <c r="I73" s="443"/>
      <c r="J73" s="428"/>
      <c r="K73" s="433">
        <f t="shared" si="0"/>
        <v>0</v>
      </c>
      <c r="L73" s="433">
        <f t="shared" si="1"/>
        <v>0</v>
      </c>
      <c r="M73" s="433"/>
      <c r="N73" s="433"/>
      <c r="O73" s="431">
        <f t="shared" si="2"/>
        <v>0</v>
      </c>
    </row>
    <row r="74" spans="1:15" s="440" customFormat="1" ht="30">
      <c r="A74" s="662"/>
      <c r="B74" s="663" t="s">
        <v>157</v>
      </c>
      <c r="C74" s="650"/>
      <c r="D74" s="560"/>
      <c r="E74" s="427">
        <v>0</v>
      </c>
      <c r="F74" s="427">
        <v>0</v>
      </c>
      <c r="G74" s="428">
        <v>0</v>
      </c>
      <c r="H74" s="443"/>
      <c r="I74" s="443"/>
      <c r="J74" s="428"/>
      <c r="K74" s="433">
        <f t="shared" si="0"/>
        <v>0</v>
      </c>
      <c r="L74" s="433">
        <f t="shared" si="1"/>
        <v>0</v>
      </c>
      <c r="M74" s="433"/>
      <c r="N74" s="433"/>
      <c r="O74" s="431">
        <f t="shared" si="2"/>
        <v>0</v>
      </c>
    </row>
    <row r="75" spans="1:15" s="440" customFormat="1" ht="30">
      <c r="A75" s="662"/>
      <c r="B75" s="663" t="s">
        <v>158</v>
      </c>
      <c r="C75" s="650"/>
      <c r="D75" s="560"/>
      <c r="E75" s="427">
        <v>0</v>
      </c>
      <c r="F75" s="427">
        <v>0</v>
      </c>
      <c r="G75" s="428">
        <v>0</v>
      </c>
      <c r="H75" s="443"/>
      <c r="I75" s="443"/>
      <c r="J75" s="428"/>
      <c r="K75" s="433">
        <f t="shared" si="0"/>
        <v>0</v>
      </c>
      <c r="L75" s="433">
        <f t="shared" si="1"/>
        <v>0</v>
      </c>
      <c r="M75" s="433"/>
      <c r="N75" s="433"/>
      <c r="O75" s="431">
        <f t="shared" si="2"/>
        <v>0</v>
      </c>
    </row>
    <row r="76" spans="1:15" s="440" customFormat="1">
      <c r="A76" s="662"/>
      <c r="B76" s="663" t="s">
        <v>159</v>
      </c>
      <c r="C76" s="650"/>
      <c r="D76" s="560"/>
      <c r="E76" s="427">
        <v>0</v>
      </c>
      <c r="F76" s="427">
        <v>0</v>
      </c>
      <c r="G76" s="428">
        <v>0</v>
      </c>
      <c r="H76" s="443"/>
      <c r="I76" s="443"/>
      <c r="J76" s="428"/>
      <c r="K76" s="433">
        <f t="shared" si="0"/>
        <v>0</v>
      </c>
      <c r="L76" s="433">
        <f t="shared" si="1"/>
        <v>0</v>
      </c>
      <c r="M76" s="433"/>
      <c r="N76" s="433"/>
      <c r="O76" s="431">
        <f t="shared" si="2"/>
        <v>0</v>
      </c>
    </row>
    <row r="77" spans="1:15" s="440" customFormat="1" ht="90">
      <c r="A77" s="662"/>
      <c r="B77" s="663" t="s">
        <v>160</v>
      </c>
      <c r="C77" s="650"/>
      <c r="D77" s="560"/>
      <c r="E77" s="427">
        <v>0</v>
      </c>
      <c r="F77" s="427">
        <v>0</v>
      </c>
      <c r="G77" s="428">
        <v>0</v>
      </c>
      <c r="H77" s="443"/>
      <c r="I77" s="443"/>
      <c r="J77" s="428"/>
      <c r="K77" s="433">
        <f t="shared" si="0"/>
        <v>0</v>
      </c>
      <c r="L77" s="433">
        <f t="shared" si="1"/>
        <v>0</v>
      </c>
      <c r="M77" s="433"/>
      <c r="N77" s="433"/>
      <c r="O77" s="431">
        <f t="shared" si="2"/>
        <v>0</v>
      </c>
    </row>
    <row r="78" spans="1:15" s="440" customFormat="1" ht="30">
      <c r="A78" s="662"/>
      <c r="B78" s="663" t="s">
        <v>161</v>
      </c>
      <c r="C78" s="650"/>
      <c r="D78" s="560"/>
      <c r="E78" s="427">
        <v>0</v>
      </c>
      <c r="F78" s="427">
        <v>0</v>
      </c>
      <c r="G78" s="428">
        <v>0</v>
      </c>
      <c r="H78" s="443"/>
      <c r="I78" s="443"/>
      <c r="J78" s="428"/>
      <c r="K78" s="433">
        <f t="shared" si="0"/>
        <v>0</v>
      </c>
      <c r="L78" s="433">
        <f t="shared" si="1"/>
        <v>0</v>
      </c>
      <c r="M78" s="433"/>
      <c r="N78" s="433"/>
      <c r="O78" s="431">
        <f t="shared" si="2"/>
        <v>0</v>
      </c>
    </row>
    <row r="79" spans="1:15" s="440" customFormat="1" ht="45">
      <c r="A79" s="662"/>
      <c r="B79" s="663" t="s">
        <v>162</v>
      </c>
      <c r="C79" s="650"/>
      <c r="D79" s="560"/>
      <c r="E79" s="427">
        <v>0</v>
      </c>
      <c r="F79" s="427">
        <v>0</v>
      </c>
      <c r="G79" s="428">
        <v>0</v>
      </c>
      <c r="H79" s="443"/>
      <c r="I79" s="443"/>
      <c r="J79" s="428"/>
      <c r="K79" s="433">
        <f t="shared" si="0"/>
        <v>0</v>
      </c>
      <c r="L79" s="433">
        <f t="shared" si="1"/>
        <v>0</v>
      </c>
      <c r="M79" s="433"/>
      <c r="N79" s="433"/>
      <c r="O79" s="431">
        <f t="shared" si="2"/>
        <v>0</v>
      </c>
    </row>
    <row r="80" spans="1:15" s="440" customFormat="1">
      <c r="A80" s="662"/>
      <c r="B80" s="663" t="s">
        <v>163</v>
      </c>
      <c r="C80" s="650"/>
      <c r="D80" s="560"/>
      <c r="E80" s="427">
        <v>0</v>
      </c>
      <c r="F80" s="427">
        <v>0</v>
      </c>
      <c r="G80" s="428">
        <v>0</v>
      </c>
      <c r="H80" s="443"/>
      <c r="I80" s="443"/>
      <c r="J80" s="428"/>
      <c r="K80" s="433">
        <f t="shared" si="0"/>
        <v>0</v>
      </c>
      <c r="L80" s="433">
        <f t="shared" si="1"/>
        <v>0</v>
      </c>
      <c r="M80" s="433"/>
      <c r="N80" s="433"/>
      <c r="O80" s="431">
        <f t="shared" si="2"/>
        <v>0</v>
      </c>
    </row>
    <row r="81" spans="1:15" s="440" customFormat="1" ht="19.5" customHeight="1">
      <c r="A81" s="662"/>
      <c r="B81" s="663" t="s">
        <v>134</v>
      </c>
      <c r="C81" s="650"/>
      <c r="D81" s="560"/>
      <c r="E81" s="427">
        <v>0</v>
      </c>
      <c r="F81" s="427">
        <v>0</v>
      </c>
      <c r="G81" s="428">
        <v>0</v>
      </c>
      <c r="H81" s="443"/>
      <c r="I81" s="443"/>
      <c r="J81" s="428"/>
      <c r="K81" s="433">
        <f t="shared" si="0"/>
        <v>0</v>
      </c>
      <c r="L81" s="433">
        <f t="shared" si="1"/>
        <v>0</v>
      </c>
      <c r="M81" s="433"/>
      <c r="N81" s="433"/>
      <c r="O81" s="431">
        <f t="shared" si="2"/>
        <v>0</v>
      </c>
    </row>
    <row r="82" spans="1:15" s="440" customFormat="1" ht="30">
      <c r="A82" s="662"/>
      <c r="B82" s="663" t="s">
        <v>164</v>
      </c>
      <c r="C82" s="650"/>
      <c r="D82" s="560"/>
      <c r="E82" s="427">
        <v>0</v>
      </c>
      <c r="F82" s="427">
        <v>0</v>
      </c>
      <c r="G82" s="428">
        <v>0</v>
      </c>
      <c r="H82" s="443"/>
      <c r="I82" s="443"/>
      <c r="J82" s="428"/>
      <c r="K82" s="433">
        <f t="shared" si="0"/>
        <v>0</v>
      </c>
      <c r="L82" s="433">
        <f t="shared" si="1"/>
        <v>0</v>
      </c>
      <c r="M82" s="433"/>
      <c r="N82" s="433"/>
      <c r="O82" s="431">
        <f t="shared" si="2"/>
        <v>0</v>
      </c>
    </row>
    <row r="83" spans="1:15" s="440" customFormat="1" ht="45">
      <c r="A83" s="662"/>
      <c r="B83" s="663" t="s">
        <v>165</v>
      </c>
      <c r="C83" s="650"/>
      <c r="D83" s="560"/>
      <c r="E83" s="427">
        <v>0</v>
      </c>
      <c r="F83" s="427">
        <v>0</v>
      </c>
      <c r="G83" s="428">
        <v>0</v>
      </c>
      <c r="H83" s="443"/>
      <c r="I83" s="443"/>
      <c r="J83" s="428"/>
      <c r="K83" s="433">
        <f t="shared" si="0"/>
        <v>0</v>
      </c>
      <c r="L83" s="433">
        <f t="shared" si="1"/>
        <v>0</v>
      </c>
      <c r="M83" s="433"/>
      <c r="N83" s="433"/>
      <c r="O83" s="431">
        <f t="shared" si="2"/>
        <v>0</v>
      </c>
    </row>
    <row r="84" spans="1:15" s="440" customFormat="1" ht="60">
      <c r="A84" s="662"/>
      <c r="B84" s="663" t="s">
        <v>166</v>
      </c>
      <c r="C84" s="650"/>
      <c r="D84" s="560"/>
      <c r="E84" s="427">
        <v>0</v>
      </c>
      <c r="F84" s="427">
        <v>0</v>
      </c>
      <c r="G84" s="428">
        <v>0</v>
      </c>
      <c r="H84" s="443"/>
      <c r="I84" s="443"/>
      <c r="J84" s="428"/>
      <c r="K84" s="433">
        <f t="shared" si="0"/>
        <v>0</v>
      </c>
      <c r="L84" s="433">
        <f t="shared" si="1"/>
        <v>0</v>
      </c>
      <c r="M84" s="433"/>
      <c r="N84" s="433"/>
      <c r="O84" s="431">
        <f t="shared" si="2"/>
        <v>0</v>
      </c>
    </row>
    <row r="85" spans="1:15" s="440" customFormat="1" ht="90">
      <c r="A85" s="662"/>
      <c r="B85" s="663" t="s">
        <v>167</v>
      </c>
      <c r="C85" s="650"/>
      <c r="D85" s="560"/>
      <c r="E85" s="427">
        <v>0</v>
      </c>
      <c r="F85" s="427">
        <v>0</v>
      </c>
      <c r="G85" s="428">
        <v>0</v>
      </c>
      <c r="H85" s="443"/>
      <c r="I85" s="443"/>
      <c r="J85" s="428"/>
      <c r="K85" s="433">
        <f t="shared" si="0"/>
        <v>0</v>
      </c>
      <c r="L85" s="433">
        <f t="shared" si="1"/>
        <v>0</v>
      </c>
      <c r="M85" s="433"/>
      <c r="N85" s="433"/>
      <c r="O85" s="431">
        <f t="shared" si="2"/>
        <v>0</v>
      </c>
    </row>
    <row r="86" spans="1:15" s="440" customFormat="1">
      <c r="A86" s="662"/>
      <c r="B86" s="663" t="s">
        <v>168</v>
      </c>
      <c r="C86" s="650"/>
      <c r="D86" s="560"/>
      <c r="E86" s="427">
        <v>0</v>
      </c>
      <c r="F86" s="427">
        <v>0</v>
      </c>
      <c r="G86" s="428">
        <v>0</v>
      </c>
      <c r="H86" s="443"/>
      <c r="I86" s="443"/>
      <c r="J86" s="428"/>
      <c r="K86" s="433">
        <f t="shared" si="0"/>
        <v>0</v>
      </c>
      <c r="L86" s="433">
        <f t="shared" si="1"/>
        <v>0</v>
      </c>
      <c r="M86" s="433"/>
      <c r="N86" s="433"/>
      <c r="O86" s="431">
        <f t="shared" si="2"/>
        <v>0</v>
      </c>
    </row>
    <row r="87" spans="1:15" s="440" customFormat="1" ht="45">
      <c r="A87" s="662"/>
      <c r="B87" s="663" t="s">
        <v>169</v>
      </c>
      <c r="C87" s="650"/>
      <c r="D87" s="560"/>
      <c r="E87" s="427">
        <v>0</v>
      </c>
      <c r="F87" s="427">
        <v>0</v>
      </c>
      <c r="G87" s="428">
        <v>0</v>
      </c>
      <c r="H87" s="443"/>
      <c r="I87" s="443"/>
      <c r="J87" s="428"/>
      <c r="K87" s="433">
        <f t="shared" si="0"/>
        <v>0</v>
      </c>
      <c r="L87" s="433">
        <f t="shared" si="1"/>
        <v>0</v>
      </c>
      <c r="M87" s="433"/>
      <c r="N87" s="433"/>
      <c r="O87" s="431">
        <f t="shared" si="2"/>
        <v>0</v>
      </c>
    </row>
    <row r="88" spans="1:15" s="440" customFormat="1" ht="60">
      <c r="A88" s="662"/>
      <c r="B88" s="663" t="s">
        <v>170</v>
      </c>
      <c r="C88" s="650"/>
      <c r="D88" s="560"/>
      <c r="E88" s="427">
        <v>0</v>
      </c>
      <c r="F88" s="427">
        <v>0</v>
      </c>
      <c r="G88" s="428">
        <v>0</v>
      </c>
      <c r="H88" s="443"/>
      <c r="I88" s="443"/>
      <c r="J88" s="428"/>
      <c r="K88" s="433">
        <f t="shared" si="0"/>
        <v>0</v>
      </c>
      <c r="L88" s="433">
        <f t="shared" si="1"/>
        <v>0</v>
      </c>
      <c r="M88" s="433"/>
      <c r="N88" s="433"/>
      <c r="O88" s="431">
        <f t="shared" si="2"/>
        <v>0</v>
      </c>
    </row>
    <row r="89" spans="1:15" s="440" customFormat="1" ht="45">
      <c r="A89" s="662"/>
      <c r="B89" s="663" t="s">
        <v>171</v>
      </c>
      <c r="C89" s="650"/>
      <c r="D89" s="560"/>
      <c r="E89" s="427">
        <v>0</v>
      </c>
      <c r="F89" s="427">
        <v>0</v>
      </c>
      <c r="G89" s="428">
        <v>0</v>
      </c>
      <c r="H89" s="443"/>
      <c r="I89" s="443"/>
      <c r="J89" s="428"/>
      <c r="K89" s="433">
        <f t="shared" si="0"/>
        <v>0</v>
      </c>
      <c r="L89" s="433">
        <f t="shared" si="1"/>
        <v>0</v>
      </c>
      <c r="M89" s="433"/>
      <c r="N89" s="433"/>
      <c r="O89" s="431">
        <f t="shared" si="2"/>
        <v>0</v>
      </c>
    </row>
    <row r="90" spans="1:15" s="440" customFormat="1" ht="30">
      <c r="A90" s="662"/>
      <c r="B90" s="663" t="s">
        <v>172</v>
      </c>
      <c r="C90" s="650"/>
      <c r="D90" s="560"/>
      <c r="E90" s="427">
        <v>0</v>
      </c>
      <c r="F90" s="427">
        <v>0</v>
      </c>
      <c r="G90" s="428">
        <v>0</v>
      </c>
      <c r="H90" s="443"/>
      <c r="I90" s="443"/>
      <c r="J90" s="428"/>
      <c r="K90" s="433">
        <f t="shared" si="0"/>
        <v>0</v>
      </c>
      <c r="L90" s="433">
        <f t="shared" si="1"/>
        <v>0</v>
      </c>
      <c r="M90" s="433"/>
      <c r="N90" s="433"/>
      <c r="O90" s="431">
        <f t="shared" si="2"/>
        <v>0</v>
      </c>
    </row>
    <row r="91" spans="1:15" s="440" customFormat="1" ht="78" customHeight="1">
      <c r="A91" s="662"/>
      <c r="B91" s="663" t="s">
        <v>173</v>
      </c>
      <c r="C91" s="668"/>
      <c r="D91" s="560"/>
      <c r="E91" s="427">
        <v>0</v>
      </c>
      <c r="F91" s="427">
        <v>0</v>
      </c>
      <c r="G91" s="428">
        <v>0</v>
      </c>
      <c r="H91" s="443"/>
      <c r="I91" s="443"/>
      <c r="J91" s="428"/>
      <c r="K91" s="433">
        <f t="shared" si="0"/>
        <v>0</v>
      </c>
      <c r="L91" s="433">
        <f t="shared" si="1"/>
        <v>0</v>
      </c>
      <c r="M91" s="433"/>
      <c r="N91" s="433"/>
      <c r="O91" s="431">
        <f t="shared" si="2"/>
        <v>0</v>
      </c>
    </row>
    <row r="92" spans="1:15" s="440" customFormat="1" ht="45">
      <c r="A92" s="662"/>
      <c r="B92" s="663" t="s">
        <v>174</v>
      </c>
      <c r="C92" s="650"/>
      <c r="D92" s="560"/>
      <c r="E92" s="427">
        <v>0</v>
      </c>
      <c r="F92" s="427">
        <v>0</v>
      </c>
      <c r="G92" s="428">
        <v>0</v>
      </c>
      <c r="H92" s="443"/>
      <c r="I92" s="443"/>
      <c r="J92" s="428"/>
      <c r="K92" s="433">
        <f t="shared" ref="K92:K155" si="9">M92-E92</f>
        <v>0</v>
      </c>
      <c r="L92" s="433">
        <f t="shared" ref="L92:L155" si="10">N92-F92</f>
        <v>0</v>
      </c>
      <c r="M92" s="433"/>
      <c r="N92" s="433"/>
      <c r="O92" s="431">
        <f t="shared" ref="O92:O155" si="11">(M92+N92)*$D92</f>
        <v>0</v>
      </c>
    </row>
    <row r="93" spans="1:15" s="440" customFormat="1" ht="60.75" customHeight="1">
      <c r="A93" s="662"/>
      <c r="B93" s="663" t="s">
        <v>175</v>
      </c>
      <c r="C93" s="650"/>
      <c r="D93" s="560"/>
      <c r="E93" s="427">
        <v>0</v>
      </c>
      <c r="F93" s="427">
        <v>0</v>
      </c>
      <c r="G93" s="428">
        <v>0</v>
      </c>
      <c r="H93" s="443"/>
      <c r="I93" s="443"/>
      <c r="J93" s="428"/>
      <c r="K93" s="433">
        <f t="shared" si="9"/>
        <v>0</v>
      </c>
      <c r="L93" s="433">
        <f t="shared" si="10"/>
        <v>0</v>
      </c>
      <c r="M93" s="433"/>
      <c r="N93" s="433"/>
      <c r="O93" s="431">
        <f t="shared" si="11"/>
        <v>0</v>
      </c>
    </row>
    <row r="94" spans="1:15" s="440" customFormat="1">
      <c r="A94" s="662"/>
      <c r="B94" s="663" t="s">
        <v>176</v>
      </c>
      <c r="C94" s="650"/>
      <c r="D94" s="560"/>
      <c r="E94" s="427">
        <v>0</v>
      </c>
      <c r="F94" s="427">
        <v>0</v>
      </c>
      <c r="G94" s="428">
        <v>0</v>
      </c>
      <c r="H94" s="443"/>
      <c r="I94" s="443"/>
      <c r="J94" s="428"/>
      <c r="K94" s="433">
        <f t="shared" si="9"/>
        <v>0</v>
      </c>
      <c r="L94" s="433">
        <f t="shared" si="10"/>
        <v>0</v>
      </c>
      <c r="M94" s="433"/>
      <c r="N94" s="433"/>
      <c r="O94" s="431">
        <f t="shared" si="11"/>
        <v>0</v>
      </c>
    </row>
    <row r="95" spans="1:15" s="440" customFormat="1" ht="60">
      <c r="A95" s="662"/>
      <c r="B95" s="663" t="s">
        <v>177</v>
      </c>
      <c r="C95" s="650"/>
      <c r="D95" s="560"/>
      <c r="E95" s="427">
        <v>0</v>
      </c>
      <c r="F95" s="427">
        <v>0</v>
      </c>
      <c r="G95" s="428">
        <v>0</v>
      </c>
      <c r="H95" s="443"/>
      <c r="I95" s="443"/>
      <c r="J95" s="428"/>
      <c r="K95" s="433">
        <f t="shared" si="9"/>
        <v>0</v>
      </c>
      <c r="L95" s="433">
        <f t="shared" si="10"/>
        <v>0</v>
      </c>
      <c r="M95" s="433"/>
      <c r="N95" s="433"/>
      <c r="O95" s="431">
        <f t="shared" si="11"/>
        <v>0</v>
      </c>
    </row>
    <row r="96" spans="1:15" s="440" customFormat="1" ht="45">
      <c r="A96" s="662"/>
      <c r="B96" s="663" t="s">
        <v>178</v>
      </c>
      <c r="C96" s="650"/>
      <c r="D96" s="560"/>
      <c r="E96" s="427">
        <v>0</v>
      </c>
      <c r="F96" s="427">
        <v>0</v>
      </c>
      <c r="G96" s="428">
        <v>0</v>
      </c>
      <c r="H96" s="443"/>
      <c r="I96" s="443"/>
      <c r="J96" s="428"/>
      <c r="K96" s="433">
        <f t="shared" si="9"/>
        <v>0</v>
      </c>
      <c r="L96" s="433">
        <f t="shared" si="10"/>
        <v>0</v>
      </c>
      <c r="M96" s="433"/>
      <c r="N96" s="433"/>
      <c r="O96" s="431">
        <f t="shared" si="11"/>
        <v>0</v>
      </c>
    </row>
    <row r="97" spans="1:15" s="440" customFormat="1" ht="45">
      <c r="A97" s="662"/>
      <c r="B97" s="663" t="s">
        <v>179</v>
      </c>
      <c r="C97" s="650"/>
      <c r="D97" s="560"/>
      <c r="E97" s="427">
        <v>0</v>
      </c>
      <c r="F97" s="427">
        <v>0</v>
      </c>
      <c r="G97" s="428">
        <v>0</v>
      </c>
      <c r="H97" s="443"/>
      <c r="I97" s="443"/>
      <c r="J97" s="428"/>
      <c r="K97" s="433">
        <f t="shared" si="9"/>
        <v>0</v>
      </c>
      <c r="L97" s="433">
        <f t="shared" si="10"/>
        <v>0</v>
      </c>
      <c r="M97" s="433"/>
      <c r="N97" s="433"/>
      <c r="O97" s="431">
        <f t="shared" si="11"/>
        <v>0</v>
      </c>
    </row>
    <row r="98" spans="1:15" s="440" customFormat="1" ht="30">
      <c r="A98" s="662"/>
      <c r="B98" s="663" t="s">
        <v>180</v>
      </c>
      <c r="C98" s="650"/>
      <c r="D98" s="560"/>
      <c r="E98" s="427">
        <v>0</v>
      </c>
      <c r="F98" s="427">
        <v>0</v>
      </c>
      <c r="G98" s="428">
        <v>0</v>
      </c>
      <c r="H98" s="443"/>
      <c r="I98" s="443"/>
      <c r="J98" s="428"/>
      <c r="K98" s="433">
        <f t="shared" si="9"/>
        <v>0</v>
      </c>
      <c r="L98" s="433">
        <f t="shared" si="10"/>
        <v>0</v>
      </c>
      <c r="M98" s="433"/>
      <c r="N98" s="433"/>
      <c r="O98" s="431">
        <f t="shared" si="11"/>
        <v>0</v>
      </c>
    </row>
    <row r="99" spans="1:15" s="440" customFormat="1" ht="30">
      <c r="A99" s="662"/>
      <c r="B99" s="663" t="s">
        <v>181</v>
      </c>
      <c r="C99" s="650"/>
      <c r="D99" s="560"/>
      <c r="E99" s="427">
        <v>0</v>
      </c>
      <c r="F99" s="427">
        <v>0</v>
      </c>
      <c r="G99" s="428">
        <v>0</v>
      </c>
      <c r="H99" s="443"/>
      <c r="I99" s="443"/>
      <c r="J99" s="428"/>
      <c r="K99" s="433">
        <f t="shared" si="9"/>
        <v>0</v>
      </c>
      <c r="L99" s="433">
        <f t="shared" si="10"/>
        <v>0</v>
      </c>
      <c r="M99" s="433"/>
      <c r="N99" s="433"/>
      <c r="O99" s="431">
        <f t="shared" si="11"/>
        <v>0</v>
      </c>
    </row>
    <row r="100" spans="1:15" s="440" customFormat="1">
      <c r="A100" s="662"/>
      <c r="B100" s="663"/>
      <c r="C100" s="650"/>
      <c r="D100" s="560"/>
      <c r="E100" s="427">
        <v>0</v>
      </c>
      <c r="F100" s="427">
        <v>0</v>
      </c>
      <c r="G100" s="428">
        <v>0</v>
      </c>
      <c r="H100" s="443"/>
      <c r="I100" s="443"/>
      <c r="J100" s="428"/>
      <c r="K100" s="433">
        <f t="shared" si="9"/>
        <v>0</v>
      </c>
      <c r="L100" s="433">
        <f t="shared" si="10"/>
        <v>0</v>
      </c>
      <c r="M100" s="433"/>
      <c r="N100" s="433"/>
      <c r="O100" s="431">
        <f t="shared" si="11"/>
        <v>0</v>
      </c>
    </row>
    <row r="101" spans="1:15" s="440" customFormat="1" ht="210">
      <c r="A101" s="662"/>
      <c r="B101" s="663" t="s">
        <v>182</v>
      </c>
      <c r="C101" s="650"/>
      <c r="D101" s="560"/>
      <c r="E101" s="427">
        <v>0</v>
      </c>
      <c r="F101" s="427">
        <v>0</v>
      </c>
      <c r="G101" s="428">
        <v>0</v>
      </c>
      <c r="H101" s="443"/>
      <c r="I101" s="443"/>
      <c r="J101" s="428"/>
      <c r="K101" s="433">
        <f t="shared" si="9"/>
        <v>0</v>
      </c>
      <c r="L101" s="433">
        <f t="shared" si="10"/>
        <v>0</v>
      </c>
      <c r="M101" s="433"/>
      <c r="N101" s="433"/>
      <c r="O101" s="431">
        <f t="shared" si="11"/>
        <v>0</v>
      </c>
    </row>
    <row r="102" spans="1:15" s="440" customFormat="1" ht="135">
      <c r="A102" s="662"/>
      <c r="B102" s="663" t="s">
        <v>183</v>
      </c>
      <c r="C102" s="650"/>
      <c r="D102" s="560"/>
      <c r="E102" s="427">
        <v>0</v>
      </c>
      <c r="F102" s="427">
        <v>0</v>
      </c>
      <c r="G102" s="428">
        <v>0</v>
      </c>
      <c r="H102" s="443"/>
      <c r="I102" s="443"/>
      <c r="J102" s="428"/>
      <c r="K102" s="433">
        <f t="shared" si="9"/>
        <v>0</v>
      </c>
      <c r="L102" s="433">
        <f t="shared" si="10"/>
        <v>0</v>
      </c>
      <c r="M102" s="433"/>
      <c r="N102" s="433"/>
      <c r="O102" s="431">
        <f t="shared" si="11"/>
        <v>0</v>
      </c>
    </row>
    <row r="103" spans="1:15" s="440" customFormat="1" ht="45">
      <c r="A103" s="662"/>
      <c r="B103" s="663" t="s">
        <v>171</v>
      </c>
      <c r="C103" s="650"/>
      <c r="D103" s="560"/>
      <c r="E103" s="427">
        <v>0</v>
      </c>
      <c r="F103" s="427">
        <v>0</v>
      </c>
      <c r="G103" s="428">
        <v>0</v>
      </c>
      <c r="H103" s="443"/>
      <c r="I103" s="443"/>
      <c r="J103" s="428"/>
      <c r="K103" s="433">
        <f t="shared" si="9"/>
        <v>0</v>
      </c>
      <c r="L103" s="433">
        <f t="shared" si="10"/>
        <v>0</v>
      </c>
      <c r="M103" s="433"/>
      <c r="N103" s="433"/>
      <c r="O103" s="431">
        <f t="shared" si="11"/>
        <v>0</v>
      </c>
    </row>
    <row r="104" spans="1:15" s="440" customFormat="1">
      <c r="A104" s="665"/>
      <c r="B104" s="663"/>
      <c r="C104" s="650"/>
      <c r="D104" s="560"/>
      <c r="E104" s="427">
        <v>0</v>
      </c>
      <c r="F104" s="427">
        <v>0</v>
      </c>
      <c r="G104" s="428">
        <v>0</v>
      </c>
      <c r="H104" s="443"/>
      <c r="I104" s="443"/>
      <c r="J104" s="428"/>
      <c r="K104" s="433">
        <f t="shared" si="9"/>
        <v>0</v>
      </c>
      <c r="L104" s="433">
        <f t="shared" si="10"/>
        <v>0</v>
      </c>
      <c r="M104" s="433"/>
      <c r="N104" s="433"/>
      <c r="O104" s="431">
        <f t="shared" si="11"/>
        <v>0</v>
      </c>
    </row>
    <row r="105" spans="1:15" s="440" customFormat="1">
      <c r="A105" s="669">
        <v>3.1</v>
      </c>
      <c r="B105" s="666" t="s">
        <v>184</v>
      </c>
      <c r="C105" s="667"/>
      <c r="D105" s="560"/>
      <c r="E105" s="441">
        <v>0</v>
      </c>
      <c r="F105" s="441">
        <v>0</v>
      </c>
      <c r="G105" s="428">
        <v>0</v>
      </c>
      <c r="H105" s="443"/>
      <c r="I105" s="443"/>
      <c r="J105" s="428"/>
      <c r="K105" s="433">
        <f t="shared" si="9"/>
        <v>0</v>
      </c>
      <c r="L105" s="433">
        <f t="shared" si="10"/>
        <v>0</v>
      </c>
      <c r="M105" s="433"/>
      <c r="N105" s="433"/>
      <c r="O105" s="431">
        <f t="shared" si="11"/>
        <v>0</v>
      </c>
    </row>
    <row r="106" spans="1:15" s="440" customFormat="1">
      <c r="A106" s="670"/>
      <c r="B106" s="671" t="s">
        <v>185</v>
      </c>
      <c r="C106" s="672"/>
      <c r="D106" s="560"/>
      <c r="E106" s="427">
        <v>0</v>
      </c>
      <c r="F106" s="427">
        <v>0</v>
      </c>
      <c r="G106" s="428">
        <v>0</v>
      </c>
      <c r="H106" s="428"/>
      <c r="I106" s="428"/>
      <c r="J106" s="428"/>
      <c r="K106" s="433">
        <f t="shared" si="9"/>
        <v>0</v>
      </c>
      <c r="L106" s="433">
        <f t="shared" si="10"/>
        <v>0</v>
      </c>
      <c r="M106" s="433"/>
      <c r="N106" s="433"/>
      <c r="O106" s="431">
        <f t="shared" si="11"/>
        <v>0</v>
      </c>
    </row>
    <row r="107" spans="1:15" s="440" customFormat="1">
      <c r="A107" s="670" t="s">
        <v>186</v>
      </c>
      <c r="B107" s="673" t="s">
        <v>187</v>
      </c>
      <c r="C107" s="672" t="s">
        <v>116</v>
      </c>
      <c r="D107" s="560">
        <v>6835</v>
      </c>
      <c r="E107" s="427">
        <v>10859.15</v>
      </c>
      <c r="F107" s="427">
        <v>2518.12</v>
      </c>
      <c r="G107" s="428">
        <f t="shared" ref="G107:G124" si="12">SUM(E107:F107)</f>
        <v>13377.27</v>
      </c>
      <c r="H107" s="428">
        <f t="shared" ref="H107:H115" si="13">$D107*E107</f>
        <v>74222290.25</v>
      </c>
      <c r="I107" s="428">
        <f t="shared" ref="I107:I115" si="14">$D107*F107</f>
        <v>17211350.199999999</v>
      </c>
      <c r="J107" s="428">
        <f>SUBTOTAL(9,H107:I107)</f>
        <v>91433640.450000003</v>
      </c>
      <c r="K107" s="433">
        <f t="shared" si="9"/>
        <v>-545.11563801753982</v>
      </c>
      <c r="L107" s="433">
        <f t="shared" si="10"/>
        <v>580.95800000000008</v>
      </c>
      <c r="M107" s="433">
        <v>10314.03436198246</v>
      </c>
      <c r="N107" s="433">
        <v>3099.078</v>
      </c>
      <c r="O107" s="431">
        <f t="shared" si="11"/>
        <v>91678622.994150102</v>
      </c>
    </row>
    <row r="108" spans="1:15" s="440" customFormat="1">
      <c r="A108" s="670" t="s">
        <v>188</v>
      </c>
      <c r="B108" s="673" t="s">
        <v>189</v>
      </c>
      <c r="C108" s="672" t="s">
        <v>116</v>
      </c>
      <c r="D108" s="560">
        <v>6835</v>
      </c>
      <c r="E108" s="427">
        <v>1132.96</v>
      </c>
      <c r="F108" s="427">
        <v>251.23</v>
      </c>
      <c r="G108" s="428">
        <f t="shared" si="12"/>
        <v>1384.19</v>
      </c>
      <c r="H108" s="428">
        <f t="shared" si="13"/>
        <v>7743781.6000000006</v>
      </c>
      <c r="I108" s="428">
        <f t="shared" si="14"/>
        <v>1717157.0499999998</v>
      </c>
      <c r="J108" s="428">
        <f t="shared" ref="J108:J115" si="15">SUBTOTAL(9,H108:I108)</f>
        <v>9460938.6500000004</v>
      </c>
      <c r="K108" s="433">
        <f t="shared" si="9"/>
        <v>0</v>
      </c>
      <c r="L108" s="433">
        <f t="shared" si="10"/>
        <v>0</v>
      </c>
      <c r="M108" s="433">
        <v>1132.96</v>
      </c>
      <c r="N108" s="433">
        <v>251.23000000000002</v>
      </c>
      <c r="O108" s="431">
        <f t="shared" si="11"/>
        <v>9460938.6500000004</v>
      </c>
    </row>
    <row r="109" spans="1:15" s="440" customFormat="1">
      <c r="A109" s="670" t="s">
        <v>190</v>
      </c>
      <c r="B109" s="673" t="s">
        <v>191</v>
      </c>
      <c r="C109" s="672" t="s">
        <v>116</v>
      </c>
      <c r="D109" s="560">
        <v>6835</v>
      </c>
      <c r="E109" s="427">
        <v>386.5</v>
      </c>
      <c r="F109" s="427">
        <v>463.66</v>
      </c>
      <c r="G109" s="428">
        <f t="shared" si="12"/>
        <v>850.16000000000008</v>
      </c>
      <c r="H109" s="428">
        <f t="shared" si="13"/>
        <v>2641727.5</v>
      </c>
      <c r="I109" s="428">
        <f t="shared" si="14"/>
        <v>3169116.1</v>
      </c>
      <c r="J109" s="428">
        <f t="shared" si="15"/>
        <v>5810843.5999999996</v>
      </c>
      <c r="K109" s="433">
        <f t="shared" si="9"/>
        <v>0</v>
      </c>
      <c r="L109" s="433">
        <f t="shared" si="10"/>
        <v>0</v>
      </c>
      <c r="M109" s="433">
        <v>386.5</v>
      </c>
      <c r="N109" s="433">
        <v>463.65999999999997</v>
      </c>
      <c r="O109" s="431">
        <f t="shared" si="11"/>
        <v>5810843.5999999996</v>
      </c>
    </row>
    <row r="110" spans="1:15" s="440" customFormat="1">
      <c r="A110" s="670" t="s">
        <v>192</v>
      </c>
      <c r="B110" s="673" t="s">
        <v>193</v>
      </c>
      <c r="C110" s="672" t="s">
        <v>116</v>
      </c>
      <c r="D110" s="560">
        <v>6835</v>
      </c>
      <c r="E110" s="427">
        <v>29.1</v>
      </c>
      <c r="F110" s="427">
        <v>19.399999999999999</v>
      </c>
      <c r="G110" s="428">
        <f t="shared" si="12"/>
        <v>48.5</v>
      </c>
      <c r="H110" s="428">
        <f t="shared" si="13"/>
        <v>198898.5</v>
      </c>
      <c r="I110" s="428">
        <f t="shared" si="14"/>
        <v>132599</v>
      </c>
      <c r="J110" s="428">
        <f t="shared" si="15"/>
        <v>331497.5</v>
      </c>
      <c r="K110" s="433">
        <f t="shared" si="9"/>
        <v>163.881</v>
      </c>
      <c r="L110" s="433">
        <f t="shared" si="10"/>
        <v>0</v>
      </c>
      <c r="M110" s="433">
        <v>192.98099999999999</v>
      </c>
      <c r="N110" s="433">
        <v>19.399999999999999</v>
      </c>
      <c r="O110" s="431">
        <f t="shared" si="11"/>
        <v>1451624.135</v>
      </c>
    </row>
    <row r="111" spans="1:15" s="440" customFormat="1">
      <c r="A111" s="670" t="s">
        <v>194</v>
      </c>
      <c r="B111" s="673" t="s">
        <v>195</v>
      </c>
      <c r="C111" s="672" t="s">
        <v>116</v>
      </c>
      <c r="D111" s="560">
        <v>6835</v>
      </c>
      <c r="E111" s="427">
        <v>549.02</v>
      </c>
      <c r="F111" s="427">
        <v>0</v>
      </c>
      <c r="G111" s="428">
        <f t="shared" si="12"/>
        <v>549.02</v>
      </c>
      <c r="H111" s="428">
        <f t="shared" si="13"/>
        <v>3752551.6999999997</v>
      </c>
      <c r="I111" s="428">
        <f t="shared" si="14"/>
        <v>0</v>
      </c>
      <c r="J111" s="428">
        <f t="shared" si="15"/>
        <v>3752551.6999999997</v>
      </c>
      <c r="K111" s="433">
        <f t="shared" si="9"/>
        <v>-162.13099999999997</v>
      </c>
      <c r="L111" s="433">
        <f t="shared" si="10"/>
        <v>0</v>
      </c>
      <c r="M111" s="433">
        <v>386.88900000000001</v>
      </c>
      <c r="N111" s="433">
        <v>0</v>
      </c>
      <c r="O111" s="431">
        <f t="shared" si="11"/>
        <v>2644386.3149999999</v>
      </c>
    </row>
    <row r="112" spans="1:15" s="440" customFormat="1">
      <c r="A112" s="670" t="s">
        <v>196</v>
      </c>
      <c r="B112" s="673" t="s">
        <v>197</v>
      </c>
      <c r="C112" s="672" t="s">
        <v>116</v>
      </c>
      <c r="D112" s="560">
        <v>6835</v>
      </c>
      <c r="E112" s="427">
        <v>161.99</v>
      </c>
      <c r="F112" s="427">
        <v>40.74</v>
      </c>
      <c r="G112" s="428">
        <f t="shared" si="12"/>
        <v>202.73000000000002</v>
      </c>
      <c r="H112" s="428">
        <f t="shared" si="13"/>
        <v>1107201.6500000001</v>
      </c>
      <c r="I112" s="428">
        <f t="shared" si="14"/>
        <v>278457.90000000002</v>
      </c>
      <c r="J112" s="428">
        <f t="shared" si="15"/>
        <v>1385659.5500000003</v>
      </c>
      <c r="K112" s="433">
        <f t="shared" si="9"/>
        <v>0</v>
      </c>
      <c r="L112" s="433">
        <f t="shared" si="10"/>
        <v>0</v>
      </c>
      <c r="M112" s="433">
        <v>161.98999999999998</v>
      </c>
      <c r="N112" s="433">
        <v>40.74</v>
      </c>
      <c r="O112" s="431">
        <f t="shared" si="11"/>
        <v>1385659.5499999998</v>
      </c>
    </row>
    <row r="113" spans="1:15" s="440" customFormat="1">
      <c r="A113" s="670" t="s">
        <v>198</v>
      </c>
      <c r="B113" s="673" t="s">
        <v>199</v>
      </c>
      <c r="C113" s="672" t="s">
        <v>116</v>
      </c>
      <c r="D113" s="560">
        <v>6835</v>
      </c>
      <c r="E113" s="427">
        <v>69.84</v>
      </c>
      <c r="F113" s="427">
        <v>34.92</v>
      </c>
      <c r="G113" s="428">
        <f t="shared" si="12"/>
        <v>104.76</v>
      </c>
      <c r="H113" s="428">
        <f t="shared" si="13"/>
        <v>477356.4</v>
      </c>
      <c r="I113" s="428">
        <f t="shared" si="14"/>
        <v>238678.2</v>
      </c>
      <c r="J113" s="428">
        <f t="shared" si="15"/>
        <v>716034.60000000009</v>
      </c>
      <c r="K113" s="433">
        <f t="shared" si="9"/>
        <v>0</v>
      </c>
      <c r="L113" s="433">
        <f t="shared" si="10"/>
        <v>0</v>
      </c>
      <c r="M113" s="433">
        <v>69.84</v>
      </c>
      <c r="N113" s="433">
        <v>34.92</v>
      </c>
      <c r="O113" s="431">
        <f t="shared" si="11"/>
        <v>716034.60000000009</v>
      </c>
    </row>
    <row r="114" spans="1:15" s="440" customFormat="1">
      <c r="A114" s="670" t="s">
        <v>200</v>
      </c>
      <c r="B114" s="673" t="s">
        <v>201</v>
      </c>
      <c r="C114" s="672" t="s">
        <v>116</v>
      </c>
      <c r="D114" s="560">
        <v>6835</v>
      </c>
      <c r="E114" s="427">
        <v>53.35</v>
      </c>
      <c r="F114" s="427">
        <v>9.6999999999999993</v>
      </c>
      <c r="G114" s="428">
        <f t="shared" si="12"/>
        <v>63.05</v>
      </c>
      <c r="H114" s="428">
        <f t="shared" si="13"/>
        <v>364647.25</v>
      </c>
      <c r="I114" s="428">
        <f t="shared" si="14"/>
        <v>66299.5</v>
      </c>
      <c r="J114" s="428">
        <f t="shared" si="15"/>
        <v>430946.75</v>
      </c>
      <c r="K114" s="433">
        <f t="shared" si="9"/>
        <v>0</v>
      </c>
      <c r="L114" s="433">
        <f t="shared" si="10"/>
        <v>0</v>
      </c>
      <c r="M114" s="433">
        <v>53.350000000000009</v>
      </c>
      <c r="N114" s="433">
        <v>9.6999999999999993</v>
      </c>
      <c r="O114" s="431">
        <f t="shared" si="11"/>
        <v>430946.75000000006</v>
      </c>
    </row>
    <row r="115" spans="1:15" s="440" customFormat="1">
      <c r="A115" s="670" t="s">
        <v>122</v>
      </c>
      <c r="B115" s="673" t="s">
        <v>202</v>
      </c>
      <c r="C115" s="672" t="s">
        <v>116</v>
      </c>
      <c r="D115" s="560">
        <v>6835</v>
      </c>
      <c r="E115" s="427">
        <v>353.08</v>
      </c>
      <c r="F115" s="427">
        <v>79.540000000000006</v>
      </c>
      <c r="G115" s="428">
        <f t="shared" si="12"/>
        <v>432.62</v>
      </c>
      <c r="H115" s="428">
        <f t="shared" si="13"/>
        <v>2413301.7999999998</v>
      </c>
      <c r="I115" s="428">
        <f t="shared" si="14"/>
        <v>543655.9</v>
      </c>
      <c r="J115" s="428">
        <f t="shared" si="15"/>
        <v>2956957.6999999997</v>
      </c>
      <c r="K115" s="433">
        <f t="shared" si="9"/>
        <v>0</v>
      </c>
      <c r="L115" s="433">
        <f t="shared" si="10"/>
        <v>0</v>
      </c>
      <c r="M115" s="433">
        <v>353.08</v>
      </c>
      <c r="N115" s="433">
        <v>79.539999999999992</v>
      </c>
      <c r="O115" s="431">
        <f t="shared" si="11"/>
        <v>2956957.7</v>
      </c>
    </row>
    <row r="116" spans="1:15" s="440" customFormat="1">
      <c r="A116" s="670" t="s">
        <v>203</v>
      </c>
      <c r="B116" s="671" t="s">
        <v>204</v>
      </c>
      <c r="C116" s="672"/>
      <c r="D116" s="560">
        <v>0</v>
      </c>
      <c r="E116" s="427">
        <v>0</v>
      </c>
      <c r="F116" s="427">
        <v>0</v>
      </c>
      <c r="G116" s="428">
        <f t="shared" si="12"/>
        <v>0</v>
      </c>
      <c r="H116" s="429">
        <f>E116*$D116</f>
        <v>0</v>
      </c>
      <c r="I116" s="429">
        <f>F116*$D116</f>
        <v>0</v>
      </c>
      <c r="J116" s="428">
        <f t="shared" ref="J116:J165" si="16">SUM(H116+I116)</f>
        <v>0</v>
      </c>
      <c r="K116" s="433">
        <f t="shared" si="9"/>
        <v>0</v>
      </c>
      <c r="L116" s="433">
        <f t="shared" si="10"/>
        <v>0</v>
      </c>
      <c r="M116" s="433">
        <v>0</v>
      </c>
      <c r="N116" s="433">
        <v>0</v>
      </c>
      <c r="O116" s="431">
        <f t="shared" si="11"/>
        <v>0</v>
      </c>
    </row>
    <row r="117" spans="1:15" s="440" customFormat="1">
      <c r="A117" s="670" t="s">
        <v>205</v>
      </c>
      <c r="B117" s="673" t="s">
        <v>206</v>
      </c>
      <c r="C117" s="672" t="s">
        <v>116</v>
      </c>
      <c r="D117" s="560">
        <v>6835</v>
      </c>
      <c r="E117" s="427">
        <v>399.64</v>
      </c>
      <c r="F117" s="427">
        <v>0</v>
      </c>
      <c r="G117" s="428">
        <f t="shared" si="12"/>
        <v>399.64</v>
      </c>
      <c r="H117" s="428">
        <f t="shared" ref="H117:I120" si="17">$D117*E117</f>
        <v>2731539.4</v>
      </c>
      <c r="I117" s="428">
        <f t="shared" si="17"/>
        <v>0</v>
      </c>
      <c r="J117" s="428">
        <f t="shared" ref="J117:J120" si="18">SUBTOTAL(9,H117:I117)</f>
        <v>2731539.4</v>
      </c>
      <c r="K117" s="433">
        <f t="shared" si="9"/>
        <v>2.0000000000095497E-3</v>
      </c>
      <c r="L117" s="433">
        <f t="shared" si="10"/>
        <v>0</v>
      </c>
      <c r="M117" s="433">
        <v>399.642</v>
      </c>
      <c r="N117" s="433">
        <v>0</v>
      </c>
      <c r="O117" s="431">
        <f t="shared" si="11"/>
        <v>2731553.07</v>
      </c>
    </row>
    <row r="118" spans="1:15" s="440" customFormat="1">
      <c r="A118" s="670" t="s">
        <v>188</v>
      </c>
      <c r="B118" s="673" t="s">
        <v>207</v>
      </c>
      <c r="C118" s="672" t="s">
        <v>116</v>
      </c>
      <c r="D118" s="560">
        <v>6835</v>
      </c>
      <c r="E118" s="427">
        <v>379.27</v>
      </c>
      <c r="F118" s="427">
        <v>0</v>
      </c>
      <c r="G118" s="428">
        <f t="shared" si="12"/>
        <v>379.27</v>
      </c>
      <c r="H118" s="428">
        <f t="shared" si="17"/>
        <v>2592310.4499999997</v>
      </c>
      <c r="I118" s="428">
        <f t="shared" si="17"/>
        <v>0</v>
      </c>
      <c r="J118" s="428">
        <f t="shared" si="18"/>
        <v>2592310.4499999997</v>
      </c>
      <c r="K118" s="433">
        <f t="shared" si="9"/>
        <v>0</v>
      </c>
      <c r="L118" s="433">
        <f t="shared" si="10"/>
        <v>0</v>
      </c>
      <c r="M118" s="433">
        <v>379.27</v>
      </c>
      <c r="N118" s="433">
        <v>0</v>
      </c>
      <c r="O118" s="431">
        <f t="shared" si="11"/>
        <v>2592310.4499999997</v>
      </c>
    </row>
    <row r="119" spans="1:15" s="440" customFormat="1">
      <c r="A119" s="670" t="s">
        <v>190</v>
      </c>
      <c r="B119" s="673" t="s">
        <v>208</v>
      </c>
      <c r="C119" s="672" t="s">
        <v>116</v>
      </c>
      <c r="D119" s="560">
        <v>6835</v>
      </c>
      <c r="E119" s="427">
        <v>160.05000000000001</v>
      </c>
      <c r="F119" s="427">
        <v>0</v>
      </c>
      <c r="G119" s="428">
        <f t="shared" si="12"/>
        <v>160.05000000000001</v>
      </c>
      <c r="H119" s="428">
        <f t="shared" si="17"/>
        <v>1093941.75</v>
      </c>
      <c r="I119" s="428">
        <f t="shared" si="17"/>
        <v>0</v>
      </c>
      <c r="J119" s="428">
        <f t="shared" si="18"/>
        <v>1093941.75</v>
      </c>
      <c r="K119" s="433">
        <f t="shared" si="9"/>
        <v>0</v>
      </c>
      <c r="L119" s="433">
        <f t="shared" si="10"/>
        <v>0</v>
      </c>
      <c r="M119" s="433">
        <v>160.04999999999998</v>
      </c>
      <c r="N119" s="433">
        <v>0</v>
      </c>
      <c r="O119" s="431">
        <f t="shared" si="11"/>
        <v>1093941.7499999998</v>
      </c>
    </row>
    <row r="120" spans="1:15" s="440" customFormat="1">
      <c r="A120" s="670" t="s">
        <v>192</v>
      </c>
      <c r="B120" s="673" t="s">
        <v>209</v>
      </c>
      <c r="C120" s="672" t="s">
        <v>116</v>
      </c>
      <c r="D120" s="560">
        <v>6835</v>
      </c>
      <c r="E120" s="427">
        <v>7.76</v>
      </c>
      <c r="F120" s="427">
        <v>0</v>
      </c>
      <c r="G120" s="428">
        <f t="shared" si="12"/>
        <v>7.76</v>
      </c>
      <c r="H120" s="428">
        <f t="shared" si="17"/>
        <v>53039.6</v>
      </c>
      <c r="I120" s="428">
        <f t="shared" si="17"/>
        <v>0</v>
      </c>
      <c r="J120" s="428">
        <f t="shared" si="18"/>
        <v>53039.6</v>
      </c>
      <c r="K120" s="433">
        <f t="shared" si="9"/>
        <v>0</v>
      </c>
      <c r="L120" s="433">
        <f t="shared" si="10"/>
        <v>0</v>
      </c>
      <c r="M120" s="433">
        <v>7.76</v>
      </c>
      <c r="N120" s="433">
        <v>0</v>
      </c>
      <c r="O120" s="431">
        <f t="shared" si="11"/>
        <v>53039.6</v>
      </c>
    </row>
    <row r="121" spans="1:15" s="440" customFormat="1">
      <c r="A121" s="670" t="s">
        <v>210</v>
      </c>
      <c r="B121" s="671" t="s">
        <v>211</v>
      </c>
      <c r="C121" s="672"/>
      <c r="D121" s="560">
        <v>0</v>
      </c>
      <c r="E121" s="427">
        <v>0</v>
      </c>
      <c r="F121" s="427">
        <v>0</v>
      </c>
      <c r="G121" s="428">
        <f t="shared" si="12"/>
        <v>0</v>
      </c>
      <c r="H121" s="429">
        <f>E121*$D121</f>
        <v>0</v>
      </c>
      <c r="I121" s="429">
        <f>F121*$D121</f>
        <v>0</v>
      </c>
      <c r="J121" s="428">
        <f t="shared" si="16"/>
        <v>0</v>
      </c>
      <c r="K121" s="433">
        <f t="shared" si="9"/>
        <v>0</v>
      </c>
      <c r="L121" s="433">
        <f t="shared" si="10"/>
        <v>0</v>
      </c>
      <c r="M121" s="433"/>
      <c r="N121" s="433">
        <v>0</v>
      </c>
      <c r="O121" s="431">
        <f t="shared" si="11"/>
        <v>0</v>
      </c>
    </row>
    <row r="122" spans="1:15" s="440" customFormat="1">
      <c r="A122" s="670" t="s">
        <v>205</v>
      </c>
      <c r="B122" s="673" t="s">
        <v>206</v>
      </c>
      <c r="C122" s="672" t="s">
        <v>116</v>
      </c>
      <c r="D122" s="560">
        <v>6835</v>
      </c>
      <c r="E122" s="427">
        <v>649.9</v>
      </c>
      <c r="F122" s="427">
        <v>0</v>
      </c>
      <c r="G122" s="428">
        <f t="shared" si="12"/>
        <v>649.9</v>
      </c>
      <c r="H122" s="428">
        <f t="shared" ref="H122:I124" si="19">$D122*E122</f>
        <v>4442066.5</v>
      </c>
      <c r="I122" s="428">
        <f t="shared" si="19"/>
        <v>0</v>
      </c>
      <c r="J122" s="428">
        <f t="shared" ref="J122:J124" si="20">SUBTOTAL(9,H122:I122)</f>
        <v>4442066.5</v>
      </c>
      <c r="K122" s="433">
        <f t="shared" si="9"/>
        <v>-310.81699999999995</v>
      </c>
      <c r="L122" s="433">
        <f t="shared" si="10"/>
        <v>0</v>
      </c>
      <c r="M122" s="433">
        <v>339.08300000000003</v>
      </c>
      <c r="N122" s="433">
        <v>0</v>
      </c>
      <c r="O122" s="431">
        <f t="shared" si="11"/>
        <v>2317632.3050000002</v>
      </c>
    </row>
    <row r="123" spans="1:15" s="440" customFormat="1">
      <c r="A123" s="670" t="s">
        <v>188</v>
      </c>
      <c r="B123" s="673" t="s">
        <v>207</v>
      </c>
      <c r="C123" s="672" t="s">
        <v>116</v>
      </c>
      <c r="D123" s="560">
        <v>6835</v>
      </c>
      <c r="E123" s="427">
        <v>634.38</v>
      </c>
      <c r="F123" s="427">
        <v>0</v>
      </c>
      <c r="G123" s="428">
        <f t="shared" si="12"/>
        <v>634.38</v>
      </c>
      <c r="H123" s="428">
        <f t="shared" si="19"/>
        <v>4335987.3</v>
      </c>
      <c r="I123" s="428">
        <f t="shared" si="19"/>
        <v>0</v>
      </c>
      <c r="J123" s="428">
        <f t="shared" si="20"/>
        <v>4335987.3</v>
      </c>
      <c r="K123" s="433">
        <f t="shared" si="9"/>
        <v>4.5629999999999882</v>
      </c>
      <c r="L123" s="433">
        <f t="shared" si="10"/>
        <v>0</v>
      </c>
      <c r="M123" s="433">
        <v>638.94299999999998</v>
      </c>
      <c r="N123" s="433">
        <v>0</v>
      </c>
      <c r="O123" s="431">
        <f t="shared" si="11"/>
        <v>4367175.4050000003</v>
      </c>
    </row>
    <row r="124" spans="1:15" s="440" customFormat="1">
      <c r="A124" s="670" t="s">
        <v>190</v>
      </c>
      <c r="B124" s="673" t="s">
        <v>208</v>
      </c>
      <c r="C124" s="672" t="s">
        <v>116</v>
      </c>
      <c r="D124" s="560">
        <v>6835</v>
      </c>
      <c r="E124" s="427">
        <v>259.95999999999998</v>
      </c>
      <c r="F124" s="427">
        <v>0</v>
      </c>
      <c r="G124" s="428">
        <f t="shared" si="12"/>
        <v>259.95999999999998</v>
      </c>
      <c r="H124" s="428">
        <f t="shared" si="19"/>
        <v>1776826.5999999999</v>
      </c>
      <c r="I124" s="428">
        <f t="shared" si="19"/>
        <v>0</v>
      </c>
      <c r="J124" s="428">
        <f t="shared" si="20"/>
        <v>1776826.5999999999</v>
      </c>
      <c r="K124" s="433">
        <f t="shared" si="9"/>
        <v>8.80600000000004</v>
      </c>
      <c r="L124" s="433">
        <f t="shared" si="10"/>
        <v>0</v>
      </c>
      <c r="M124" s="433">
        <v>268.76600000000002</v>
      </c>
      <c r="N124" s="433">
        <v>0</v>
      </c>
      <c r="O124" s="431">
        <f t="shared" si="11"/>
        <v>1837015.61</v>
      </c>
    </row>
    <row r="125" spans="1:15" s="440" customFormat="1">
      <c r="A125" s="670" t="s">
        <v>212</v>
      </c>
      <c r="B125" s="671" t="s">
        <v>213</v>
      </c>
      <c r="C125" s="672"/>
      <c r="D125" s="560">
        <v>0</v>
      </c>
      <c r="E125" s="427">
        <v>0</v>
      </c>
      <c r="F125" s="427">
        <v>0</v>
      </c>
      <c r="G125" s="428">
        <v>0</v>
      </c>
      <c r="H125" s="429">
        <f>E125*$D125</f>
        <v>0</v>
      </c>
      <c r="I125" s="429">
        <f>F125*$D125</f>
        <v>0</v>
      </c>
      <c r="J125" s="428">
        <f t="shared" si="16"/>
        <v>0</v>
      </c>
      <c r="K125" s="433">
        <f t="shared" si="9"/>
        <v>0</v>
      </c>
      <c r="L125" s="433">
        <f t="shared" si="10"/>
        <v>0</v>
      </c>
      <c r="M125" s="433"/>
      <c r="N125" s="433">
        <v>0</v>
      </c>
      <c r="O125" s="431">
        <f t="shared" si="11"/>
        <v>0</v>
      </c>
    </row>
    <row r="126" spans="1:15" s="440" customFormat="1">
      <c r="A126" s="670" t="s">
        <v>205</v>
      </c>
      <c r="B126" s="673" t="s">
        <v>206</v>
      </c>
      <c r="C126" s="672" t="s">
        <v>116</v>
      </c>
      <c r="D126" s="560">
        <v>6835</v>
      </c>
      <c r="E126" s="427">
        <v>67.900000000000006</v>
      </c>
      <c r="F126" s="427">
        <v>19.399999999999999</v>
      </c>
      <c r="G126" s="428">
        <f t="shared" ref="G126:G189" si="21">SUM(E126:F126)</f>
        <v>87.300000000000011</v>
      </c>
      <c r="H126" s="428">
        <f t="shared" ref="H126:I128" si="22">$D126*E126</f>
        <v>464096.50000000006</v>
      </c>
      <c r="I126" s="428">
        <f t="shared" si="22"/>
        <v>132599</v>
      </c>
      <c r="J126" s="428">
        <f t="shared" ref="J126:J128" si="23">SUBTOTAL(9,H126:I126)</f>
        <v>596695.5</v>
      </c>
      <c r="K126" s="433">
        <f t="shared" si="9"/>
        <v>0</v>
      </c>
      <c r="L126" s="433">
        <f t="shared" si="10"/>
        <v>0</v>
      </c>
      <c r="M126" s="433">
        <v>67.900000000000006</v>
      </c>
      <c r="N126" s="433">
        <v>19.399999999999999</v>
      </c>
      <c r="O126" s="431">
        <f t="shared" si="11"/>
        <v>596695.50000000012</v>
      </c>
    </row>
    <row r="127" spans="1:15" s="440" customFormat="1">
      <c r="A127" s="670" t="s">
        <v>188</v>
      </c>
      <c r="B127" s="673" t="s">
        <v>207</v>
      </c>
      <c r="C127" s="672" t="s">
        <v>116</v>
      </c>
      <c r="D127" s="560">
        <v>6835</v>
      </c>
      <c r="E127" s="427">
        <v>176.54</v>
      </c>
      <c r="F127" s="427">
        <v>50.44</v>
      </c>
      <c r="G127" s="428">
        <f t="shared" si="21"/>
        <v>226.98</v>
      </c>
      <c r="H127" s="428">
        <f t="shared" si="22"/>
        <v>1206650.8999999999</v>
      </c>
      <c r="I127" s="428">
        <f t="shared" si="22"/>
        <v>344757.39999999997</v>
      </c>
      <c r="J127" s="428">
        <f t="shared" si="23"/>
        <v>1551408.2999999998</v>
      </c>
      <c r="K127" s="433">
        <f t="shared" si="9"/>
        <v>0</v>
      </c>
      <c r="L127" s="433">
        <f t="shared" si="10"/>
        <v>0</v>
      </c>
      <c r="M127" s="433">
        <v>176.54</v>
      </c>
      <c r="N127" s="433">
        <v>50.44</v>
      </c>
      <c r="O127" s="431">
        <f t="shared" si="11"/>
        <v>1551408.2999999998</v>
      </c>
    </row>
    <row r="128" spans="1:15" s="440" customFormat="1">
      <c r="A128" s="670" t="s">
        <v>190</v>
      </c>
      <c r="B128" s="673" t="s">
        <v>208</v>
      </c>
      <c r="C128" s="672" t="s">
        <v>116</v>
      </c>
      <c r="D128" s="560">
        <v>6835</v>
      </c>
      <c r="E128" s="427">
        <v>67.900000000000006</v>
      </c>
      <c r="F128" s="427">
        <v>19.399999999999999</v>
      </c>
      <c r="G128" s="428">
        <f t="shared" si="21"/>
        <v>87.300000000000011</v>
      </c>
      <c r="H128" s="428">
        <f t="shared" si="22"/>
        <v>464096.50000000006</v>
      </c>
      <c r="I128" s="428">
        <f t="shared" si="22"/>
        <v>132599</v>
      </c>
      <c r="J128" s="428">
        <f t="shared" si="23"/>
        <v>596695.5</v>
      </c>
      <c r="K128" s="433">
        <f t="shared" si="9"/>
        <v>0</v>
      </c>
      <c r="L128" s="433">
        <f t="shared" si="10"/>
        <v>0</v>
      </c>
      <c r="M128" s="433">
        <v>67.900000000000006</v>
      </c>
      <c r="N128" s="433">
        <v>19.399999999999999</v>
      </c>
      <c r="O128" s="431">
        <f t="shared" si="11"/>
        <v>596695.50000000012</v>
      </c>
    </row>
    <row r="129" spans="1:15" s="440" customFormat="1">
      <c r="A129" s="670" t="s">
        <v>214</v>
      </c>
      <c r="B129" s="671" t="s">
        <v>215</v>
      </c>
      <c r="C129" s="672"/>
      <c r="D129" s="560">
        <v>0</v>
      </c>
      <c r="E129" s="427">
        <v>0</v>
      </c>
      <c r="F129" s="427">
        <v>0</v>
      </c>
      <c r="G129" s="428">
        <f t="shared" si="21"/>
        <v>0</v>
      </c>
      <c r="H129" s="429">
        <f>E129*$D129</f>
        <v>0</v>
      </c>
      <c r="I129" s="429">
        <f>F129*$D129</f>
        <v>0</v>
      </c>
      <c r="J129" s="428">
        <f t="shared" si="16"/>
        <v>0</v>
      </c>
      <c r="K129" s="433">
        <f t="shared" si="9"/>
        <v>0</v>
      </c>
      <c r="L129" s="433">
        <f t="shared" si="10"/>
        <v>0</v>
      </c>
      <c r="M129" s="433"/>
      <c r="N129" s="433">
        <v>0</v>
      </c>
      <c r="O129" s="431">
        <f t="shared" si="11"/>
        <v>0</v>
      </c>
    </row>
    <row r="130" spans="1:15" s="440" customFormat="1">
      <c r="A130" s="670" t="s">
        <v>205</v>
      </c>
      <c r="B130" s="673" t="s">
        <v>206</v>
      </c>
      <c r="C130" s="672" t="s">
        <v>116</v>
      </c>
      <c r="D130" s="560">
        <v>6835</v>
      </c>
      <c r="E130" s="427">
        <v>14.55</v>
      </c>
      <c r="F130" s="427">
        <v>9.6999999999999993</v>
      </c>
      <c r="G130" s="428">
        <f t="shared" si="21"/>
        <v>24.25</v>
      </c>
      <c r="H130" s="428">
        <f t="shared" ref="H130:I132" si="24">$D130*E130</f>
        <v>99449.25</v>
      </c>
      <c r="I130" s="428">
        <f t="shared" si="24"/>
        <v>66299.5</v>
      </c>
      <c r="J130" s="428">
        <f t="shared" ref="J130:J132" si="25">SUBTOTAL(9,H130:I130)</f>
        <v>165748.75</v>
      </c>
      <c r="K130" s="433">
        <f t="shared" si="9"/>
        <v>-14.540000000000001</v>
      </c>
      <c r="L130" s="433">
        <f t="shared" si="10"/>
        <v>-9.6999999999999993</v>
      </c>
      <c r="M130" s="433">
        <v>0.01</v>
      </c>
      <c r="N130" s="433">
        <v>0</v>
      </c>
      <c r="O130" s="431">
        <f t="shared" si="11"/>
        <v>68.349999999999994</v>
      </c>
    </row>
    <row r="131" spans="1:15" s="440" customFormat="1">
      <c r="A131" s="670" t="s">
        <v>188</v>
      </c>
      <c r="B131" s="673" t="s">
        <v>207</v>
      </c>
      <c r="C131" s="672" t="s">
        <v>116</v>
      </c>
      <c r="D131" s="560">
        <v>6835</v>
      </c>
      <c r="E131" s="427">
        <v>29.1</v>
      </c>
      <c r="F131" s="427">
        <v>19.399999999999999</v>
      </c>
      <c r="G131" s="428">
        <f t="shared" si="21"/>
        <v>48.5</v>
      </c>
      <c r="H131" s="428">
        <f t="shared" si="24"/>
        <v>198898.5</v>
      </c>
      <c r="I131" s="428">
        <f t="shared" si="24"/>
        <v>132599</v>
      </c>
      <c r="J131" s="428">
        <f t="shared" si="25"/>
        <v>331497.5</v>
      </c>
      <c r="K131" s="433">
        <f t="shared" si="9"/>
        <v>-29.09</v>
      </c>
      <c r="L131" s="433">
        <f t="shared" si="10"/>
        <v>-19.399999999999999</v>
      </c>
      <c r="M131" s="433">
        <v>0.01</v>
      </c>
      <c r="N131" s="433">
        <v>0</v>
      </c>
      <c r="O131" s="431">
        <f t="shared" si="11"/>
        <v>68.349999999999994</v>
      </c>
    </row>
    <row r="132" spans="1:15" s="440" customFormat="1">
      <c r="A132" s="670" t="s">
        <v>190</v>
      </c>
      <c r="B132" s="673" t="s">
        <v>208</v>
      </c>
      <c r="C132" s="672" t="s">
        <v>116</v>
      </c>
      <c r="D132" s="560">
        <v>6835</v>
      </c>
      <c r="E132" s="427">
        <v>14.55</v>
      </c>
      <c r="F132" s="427">
        <v>9.6999999999999993</v>
      </c>
      <c r="G132" s="428">
        <f t="shared" si="21"/>
        <v>24.25</v>
      </c>
      <c r="H132" s="428">
        <f t="shared" si="24"/>
        <v>99449.25</v>
      </c>
      <c r="I132" s="428">
        <f t="shared" si="24"/>
        <v>66299.5</v>
      </c>
      <c r="J132" s="428">
        <f t="shared" si="25"/>
        <v>165748.75</v>
      </c>
      <c r="K132" s="433">
        <f t="shared" si="9"/>
        <v>-14.540000000000001</v>
      </c>
      <c r="L132" s="433">
        <f t="shared" si="10"/>
        <v>-9.6999999999999993</v>
      </c>
      <c r="M132" s="433">
        <v>0.01</v>
      </c>
      <c r="N132" s="433">
        <v>0</v>
      </c>
      <c r="O132" s="431">
        <f t="shared" si="11"/>
        <v>68.349999999999994</v>
      </c>
    </row>
    <row r="133" spans="1:15" s="440" customFormat="1">
      <c r="A133" s="670" t="s">
        <v>216</v>
      </c>
      <c r="B133" s="671" t="s">
        <v>217</v>
      </c>
      <c r="C133" s="672"/>
      <c r="D133" s="560">
        <v>0</v>
      </c>
      <c r="E133" s="427">
        <v>0</v>
      </c>
      <c r="F133" s="427">
        <v>0</v>
      </c>
      <c r="G133" s="428">
        <f t="shared" si="21"/>
        <v>0</v>
      </c>
      <c r="H133" s="429">
        <f>E133*$D133</f>
        <v>0</v>
      </c>
      <c r="I133" s="429">
        <f>F133*$D133</f>
        <v>0</v>
      </c>
      <c r="J133" s="428">
        <f t="shared" si="16"/>
        <v>0</v>
      </c>
      <c r="K133" s="433">
        <f t="shared" si="9"/>
        <v>0</v>
      </c>
      <c r="L133" s="433">
        <f t="shared" si="10"/>
        <v>0</v>
      </c>
      <c r="M133" s="433"/>
      <c r="N133" s="433">
        <v>0</v>
      </c>
      <c r="O133" s="431">
        <f t="shared" si="11"/>
        <v>0</v>
      </c>
    </row>
    <row r="134" spans="1:15" s="440" customFormat="1">
      <c r="A134" s="670"/>
      <c r="B134" s="671" t="s">
        <v>218</v>
      </c>
      <c r="C134" s="672"/>
      <c r="D134" s="560">
        <v>0</v>
      </c>
      <c r="E134" s="427">
        <v>0</v>
      </c>
      <c r="F134" s="427">
        <v>0</v>
      </c>
      <c r="G134" s="428">
        <f t="shared" si="21"/>
        <v>0</v>
      </c>
      <c r="H134" s="429">
        <f>E134*$D134</f>
        <v>0</v>
      </c>
      <c r="I134" s="429">
        <f>F134*$D134</f>
        <v>0</v>
      </c>
      <c r="J134" s="428">
        <f t="shared" si="16"/>
        <v>0</v>
      </c>
      <c r="K134" s="433">
        <f t="shared" si="9"/>
        <v>0</v>
      </c>
      <c r="L134" s="433">
        <f t="shared" si="10"/>
        <v>0</v>
      </c>
      <c r="M134" s="433"/>
      <c r="N134" s="433">
        <v>0</v>
      </c>
      <c r="O134" s="431">
        <f t="shared" si="11"/>
        <v>0</v>
      </c>
    </row>
    <row r="135" spans="1:15" s="440" customFormat="1">
      <c r="A135" s="670" t="s">
        <v>205</v>
      </c>
      <c r="B135" s="673" t="s">
        <v>219</v>
      </c>
      <c r="C135" s="672" t="s">
        <v>116</v>
      </c>
      <c r="D135" s="560">
        <v>7066</v>
      </c>
      <c r="E135" s="427">
        <v>28.13</v>
      </c>
      <c r="F135" s="427">
        <v>15.52</v>
      </c>
      <c r="G135" s="428">
        <f t="shared" si="21"/>
        <v>43.65</v>
      </c>
      <c r="H135" s="428">
        <f t="shared" ref="H135:H159" si="26">$D135*E135</f>
        <v>198766.58</v>
      </c>
      <c r="I135" s="428">
        <f t="shared" ref="I135:I159" si="27">$D135*F135</f>
        <v>109664.31999999999</v>
      </c>
      <c r="J135" s="428">
        <f t="shared" ref="J135:J159" si="28">SUBTOTAL(9,H135:I135)</f>
        <v>308430.89999999997</v>
      </c>
      <c r="K135" s="433">
        <f t="shared" si="9"/>
        <v>0</v>
      </c>
      <c r="L135" s="433">
        <f t="shared" si="10"/>
        <v>0</v>
      </c>
      <c r="M135" s="433">
        <v>28.13</v>
      </c>
      <c r="N135" s="433">
        <v>15.52</v>
      </c>
      <c r="O135" s="431">
        <f t="shared" si="11"/>
        <v>308430.89999999997</v>
      </c>
    </row>
    <row r="136" spans="1:15" s="440" customFormat="1">
      <c r="A136" s="670" t="s">
        <v>188</v>
      </c>
      <c r="B136" s="673" t="s">
        <v>220</v>
      </c>
      <c r="C136" s="672" t="s">
        <v>116</v>
      </c>
      <c r="D136" s="560">
        <v>7066</v>
      </c>
      <c r="E136" s="427">
        <v>81.48</v>
      </c>
      <c r="F136" s="427">
        <v>15.52</v>
      </c>
      <c r="G136" s="428">
        <f t="shared" si="21"/>
        <v>97</v>
      </c>
      <c r="H136" s="428">
        <f t="shared" si="26"/>
        <v>575737.68000000005</v>
      </c>
      <c r="I136" s="428">
        <f t="shared" si="27"/>
        <v>109664.31999999999</v>
      </c>
      <c r="J136" s="428">
        <f t="shared" si="28"/>
        <v>685402</v>
      </c>
      <c r="K136" s="433">
        <f t="shared" si="9"/>
        <v>0</v>
      </c>
      <c r="L136" s="433">
        <f t="shared" si="10"/>
        <v>0</v>
      </c>
      <c r="M136" s="433">
        <v>81.47999999999999</v>
      </c>
      <c r="N136" s="433">
        <v>15.52</v>
      </c>
      <c r="O136" s="431">
        <f t="shared" si="11"/>
        <v>685401.99999999988</v>
      </c>
    </row>
    <row r="137" spans="1:15" s="440" customFormat="1">
      <c r="A137" s="670" t="s">
        <v>190</v>
      </c>
      <c r="B137" s="673" t="s">
        <v>221</v>
      </c>
      <c r="C137" s="674" t="s">
        <v>116</v>
      </c>
      <c r="D137" s="560">
        <v>7066</v>
      </c>
      <c r="E137" s="444">
        <v>81.48</v>
      </c>
      <c r="F137" s="444">
        <v>15.52</v>
      </c>
      <c r="G137" s="428">
        <f t="shared" si="21"/>
        <v>97</v>
      </c>
      <c r="H137" s="428">
        <f t="shared" si="26"/>
        <v>575737.68000000005</v>
      </c>
      <c r="I137" s="428">
        <f t="shared" si="27"/>
        <v>109664.31999999999</v>
      </c>
      <c r="J137" s="428">
        <f t="shared" si="28"/>
        <v>685402</v>
      </c>
      <c r="K137" s="433">
        <f t="shared" si="9"/>
        <v>0</v>
      </c>
      <c r="L137" s="433">
        <f t="shared" si="10"/>
        <v>0</v>
      </c>
      <c r="M137" s="433">
        <v>81.47999999999999</v>
      </c>
      <c r="N137" s="433">
        <v>15.52</v>
      </c>
      <c r="O137" s="431">
        <f t="shared" si="11"/>
        <v>685401.99999999988</v>
      </c>
    </row>
    <row r="138" spans="1:15" s="440" customFormat="1">
      <c r="A138" s="670" t="s">
        <v>192</v>
      </c>
      <c r="B138" s="673" t="s">
        <v>222</v>
      </c>
      <c r="C138" s="672" t="s">
        <v>116</v>
      </c>
      <c r="D138" s="560">
        <v>7066</v>
      </c>
      <c r="E138" s="427">
        <v>81.48</v>
      </c>
      <c r="F138" s="427">
        <v>15.52</v>
      </c>
      <c r="G138" s="428">
        <f t="shared" si="21"/>
        <v>97</v>
      </c>
      <c r="H138" s="428">
        <f t="shared" si="26"/>
        <v>575737.68000000005</v>
      </c>
      <c r="I138" s="428">
        <f t="shared" si="27"/>
        <v>109664.31999999999</v>
      </c>
      <c r="J138" s="428">
        <f t="shared" si="28"/>
        <v>685402</v>
      </c>
      <c r="K138" s="433">
        <f t="shared" si="9"/>
        <v>0</v>
      </c>
      <c r="L138" s="433">
        <f t="shared" si="10"/>
        <v>0</v>
      </c>
      <c r="M138" s="433">
        <v>81.47999999999999</v>
      </c>
      <c r="N138" s="433">
        <v>15.52</v>
      </c>
      <c r="O138" s="431">
        <f t="shared" si="11"/>
        <v>685401.99999999988</v>
      </c>
    </row>
    <row r="139" spans="1:15" s="440" customFormat="1">
      <c r="A139" s="669" t="s">
        <v>194</v>
      </c>
      <c r="B139" s="673" t="s">
        <v>223</v>
      </c>
      <c r="C139" s="672" t="s">
        <v>116</v>
      </c>
      <c r="D139" s="560">
        <v>7066</v>
      </c>
      <c r="E139" s="427">
        <v>81.48</v>
      </c>
      <c r="F139" s="427">
        <v>15.52</v>
      </c>
      <c r="G139" s="428">
        <f t="shared" si="21"/>
        <v>97</v>
      </c>
      <c r="H139" s="428">
        <f t="shared" si="26"/>
        <v>575737.68000000005</v>
      </c>
      <c r="I139" s="428">
        <f t="shared" si="27"/>
        <v>109664.31999999999</v>
      </c>
      <c r="J139" s="428">
        <f t="shared" si="28"/>
        <v>685402</v>
      </c>
      <c r="K139" s="433">
        <f t="shared" si="9"/>
        <v>0</v>
      </c>
      <c r="L139" s="433">
        <f t="shared" si="10"/>
        <v>0</v>
      </c>
      <c r="M139" s="433">
        <v>81.47999999999999</v>
      </c>
      <c r="N139" s="433">
        <v>15.52</v>
      </c>
      <c r="O139" s="431">
        <f t="shared" si="11"/>
        <v>685401.99999999988</v>
      </c>
    </row>
    <row r="140" spans="1:15" s="440" customFormat="1">
      <c r="A140" s="670" t="s">
        <v>196</v>
      </c>
      <c r="B140" s="673" t="s">
        <v>224</v>
      </c>
      <c r="C140" s="672" t="s">
        <v>116</v>
      </c>
      <c r="D140" s="560">
        <v>7066</v>
      </c>
      <c r="E140" s="427">
        <v>66.930000000000007</v>
      </c>
      <c r="F140" s="427">
        <v>15.52</v>
      </c>
      <c r="G140" s="428">
        <f t="shared" si="21"/>
        <v>82.45</v>
      </c>
      <c r="H140" s="428">
        <f t="shared" si="26"/>
        <v>472927.38000000006</v>
      </c>
      <c r="I140" s="428">
        <f t="shared" si="27"/>
        <v>109664.31999999999</v>
      </c>
      <c r="J140" s="428">
        <f t="shared" si="28"/>
        <v>582591.70000000007</v>
      </c>
      <c r="K140" s="433">
        <f t="shared" si="9"/>
        <v>0</v>
      </c>
      <c r="L140" s="433">
        <f t="shared" si="10"/>
        <v>0</v>
      </c>
      <c r="M140" s="433">
        <v>66.929999999999993</v>
      </c>
      <c r="N140" s="433">
        <v>15.52</v>
      </c>
      <c r="O140" s="431">
        <f t="shared" si="11"/>
        <v>582591.69999999995</v>
      </c>
    </row>
    <row r="141" spans="1:15" s="440" customFormat="1">
      <c r="A141" s="670" t="s">
        <v>198</v>
      </c>
      <c r="B141" s="673" t="s">
        <v>225</v>
      </c>
      <c r="C141" s="672" t="s">
        <v>116</v>
      </c>
      <c r="D141" s="560">
        <v>7066</v>
      </c>
      <c r="E141" s="427">
        <v>66.930000000000007</v>
      </c>
      <c r="F141" s="427">
        <v>15.52</v>
      </c>
      <c r="G141" s="428">
        <f t="shared" si="21"/>
        <v>82.45</v>
      </c>
      <c r="H141" s="428">
        <f t="shared" si="26"/>
        <v>472927.38000000006</v>
      </c>
      <c r="I141" s="428">
        <f t="shared" si="27"/>
        <v>109664.31999999999</v>
      </c>
      <c r="J141" s="428">
        <f t="shared" si="28"/>
        <v>582591.70000000007</v>
      </c>
      <c r="K141" s="433">
        <f t="shared" si="9"/>
        <v>0</v>
      </c>
      <c r="L141" s="433">
        <f t="shared" si="10"/>
        <v>0</v>
      </c>
      <c r="M141" s="433">
        <v>66.929999999999993</v>
      </c>
      <c r="N141" s="433">
        <v>15.52</v>
      </c>
      <c r="O141" s="431">
        <f t="shared" si="11"/>
        <v>582591.69999999995</v>
      </c>
    </row>
    <row r="142" spans="1:15" s="440" customFormat="1">
      <c r="A142" s="670" t="s">
        <v>200</v>
      </c>
      <c r="B142" s="673" t="s">
        <v>226</v>
      </c>
      <c r="C142" s="672" t="s">
        <v>116</v>
      </c>
      <c r="D142" s="560">
        <v>7066</v>
      </c>
      <c r="E142" s="427">
        <v>54.32</v>
      </c>
      <c r="F142" s="427">
        <v>15.52</v>
      </c>
      <c r="G142" s="428">
        <f t="shared" si="21"/>
        <v>69.84</v>
      </c>
      <c r="H142" s="428">
        <f t="shared" si="26"/>
        <v>383825.12</v>
      </c>
      <c r="I142" s="428">
        <f t="shared" si="27"/>
        <v>109664.31999999999</v>
      </c>
      <c r="J142" s="428">
        <f t="shared" si="28"/>
        <v>493489.44</v>
      </c>
      <c r="K142" s="433">
        <f t="shared" si="9"/>
        <v>0</v>
      </c>
      <c r="L142" s="433">
        <f t="shared" si="10"/>
        <v>0</v>
      </c>
      <c r="M142" s="433">
        <v>54.319999999999993</v>
      </c>
      <c r="N142" s="433">
        <v>15.52</v>
      </c>
      <c r="O142" s="431">
        <f t="shared" si="11"/>
        <v>493489.43999999994</v>
      </c>
    </row>
    <row r="143" spans="1:15" s="440" customFormat="1">
      <c r="A143" s="670" t="s">
        <v>122</v>
      </c>
      <c r="B143" s="673" t="s">
        <v>227</v>
      </c>
      <c r="C143" s="672" t="s">
        <v>116</v>
      </c>
      <c r="D143" s="560">
        <v>7066</v>
      </c>
      <c r="E143" s="427">
        <v>54.32</v>
      </c>
      <c r="F143" s="427">
        <v>15.52</v>
      </c>
      <c r="G143" s="428">
        <f t="shared" si="21"/>
        <v>69.84</v>
      </c>
      <c r="H143" s="428">
        <f t="shared" si="26"/>
        <v>383825.12</v>
      </c>
      <c r="I143" s="428">
        <f t="shared" si="27"/>
        <v>109664.31999999999</v>
      </c>
      <c r="J143" s="428">
        <f t="shared" si="28"/>
        <v>493489.44</v>
      </c>
      <c r="K143" s="433">
        <f t="shared" si="9"/>
        <v>0</v>
      </c>
      <c r="L143" s="433">
        <f t="shared" si="10"/>
        <v>0</v>
      </c>
      <c r="M143" s="433">
        <v>54.319999999999993</v>
      </c>
      <c r="N143" s="433">
        <v>15.52</v>
      </c>
      <c r="O143" s="431">
        <f t="shared" si="11"/>
        <v>493489.43999999994</v>
      </c>
    </row>
    <row r="144" spans="1:15" s="440" customFormat="1">
      <c r="A144" s="670" t="s">
        <v>228</v>
      </c>
      <c r="B144" s="673" t="s">
        <v>229</v>
      </c>
      <c r="C144" s="672" t="s">
        <v>116</v>
      </c>
      <c r="D144" s="560">
        <v>7066</v>
      </c>
      <c r="E144" s="427">
        <v>54.32</v>
      </c>
      <c r="F144" s="427">
        <v>15.52</v>
      </c>
      <c r="G144" s="428">
        <f t="shared" si="21"/>
        <v>69.84</v>
      </c>
      <c r="H144" s="428">
        <f t="shared" si="26"/>
        <v>383825.12</v>
      </c>
      <c r="I144" s="428">
        <f t="shared" si="27"/>
        <v>109664.31999999999</v>
      </c>
      <c r="J144" s="428">
        <f t="shared" si="28"/>
        <v>493489.44</v>
      </c>
      <c r="K144" s="433">
        <f t="shared" si="9"/>
        <v>0</v>
      </c>
      <c r="L144" s="433">
        <f t="shared" si="10"/>
        <v>0</v>
      </c>
      <c r="M144" s="433">
        <v>54.319999999999993</v>
      </c>
      <c r="N144" s="433">
        <v>15.52</v>
      </c>
      <c r="O144" s="431">
        <f t="shared" si="11"/>
        <v>493489.43999999994</v>
      </c>
    </row>
    <row r="145" spans="1:15" s="440" customFormat="1">
      <c r="A145" s="670" t="s">
        <v>230</v>
      </c>
      <c r="B145" s="673" t="s">
        <v>231</v>
      </c>
      <c r="C145" s="672" t="s">
        <v>116</v>
      </c>
      <c r="D145" s="560">
        <v>7066</v>
      </c>
      <c r="E145" s="427">
        <v>54.32</v>
      </c>
      <c r="F145" s="427">
        <v>15.52</v>
      </c>
      <c r="G145" s="428">
        <f t="shared" si="21"/>
        <v>69.84</v>
      </c>
      <c r="H145" s="428">
        <f t="shared" si="26"/>
        <v>383825.12</v>
      </c>
      <c r="I145" s="428">
        <f t="shared" si="27"/>
        <v>109664.31999999999</v>
      </c>
      <c r="J145" s="428">
        <f t="shared" si="28"/>
        <v>493489.44</v>
      </c>
      <c r="K145" s="433">
        <f t="shared" si="9"/>
        <v>0</v>
      </c>
      <c r="L145" s="433">
        <f t="shared" si="10"/>
        <v>0</v>
      </c>
      <c r="M145" s="433">
        <v>54.319999999999993</v>
      </c>
      <c r="N145" s="433">
        <v>15.52</v>
      </c>
      <c r="O145" s="431">
        <f t="shared" si="11"/>
        <v>493489.43999999994</v>
      </c>
    </row>
    <row r="146" spans="1:15" s="440" customFormat="1">
      <c r="A146" s="670" t="s">
        <v>232</v>
      </c>
      <c r="B146" s="673" t="s">
        <v>233</v>
      </c>
      <c r="C146" s="672" t="s">
        <v>116</v>
      </c>
      <c r="D146" s="560">
        <v>7066</v>
      </c>
      <c r="E146" s="427">
        <v>54.32</v>
      </c>
      <c r="F146" s="427">
        <v>15.52</v>
      </c>
      <c r="G146" s="428">
        <f t="shared" si="21"/>
        <v>69.84</v>
      </c>
      <c r="H146" s="428">
        <f t="shared" si="26"/>
        <v>383825.12</v>
      </c>
      <c r="I146" s="428">
        <f t="shared" si="27"/>
        <v>109664.31999999999</v>
      </c>
      <c r="J146" s="428">
        <f t="shared" si="28"/>
        <v>493489.44</v>
      </c>
      <c r="K146" s="433">
        <f t="shared" si="9"/>
        <v>0</v>
      </c>
      <c r="L146" s="433">
        <f t="shared" si="10"/>
        <v>0</v>
      </c>
      <c r="M146" s="433">
        <v>54.319999999999993</v>
      </c>
      <c r="N146" s="433">
        <v>15.52</v>
      </c>
      <c r="O146" s="431">
        <f t="shared" si="11"/>
        <v>493489.43999999994</v>
      </c>
    </row>
    <row r="147" spans="1:15" s="440" customFormat="1">
      <c r="A147" s="670" t="s">
        <v>234</v>
      </c>
      <c r="B147" s="673" t="s">
        <v>235</v>
      </c>
      <c r="C147" s="672" t="s">
        <v>116</v>
      </c>
      <c r="D147" s="560">
        <v>7066</v>
      </c>
      <c r="E147" s="427">
        <v>54.32</v>
      </c>
      <c r="F147" s="427">
        <v>15.52</v>
      </c>
      <c r="G147" s="428">
        <f t="shared" si="21"/>
        <v>69.84</v>
      </c>
      <c r="H147" s="428">
        <f t="shared" si="26"/>
        <v>383825.12</v>
      </c>
      <c r="I147" s="428">
        <f t="shared" si="27"/>
        <v>109664.31999999999</v>
      </c>
      <c r="J147" s="428">
        <f t="shared" si="28"/>
        <v>493489.44</v>
      </c>
      <c r="K147" s="433">
        <f t="shared" si="9"/>
        <v>0</v>
      </c>
      <c r="L147" s="433">
        <f t="shared" si="10"/>
        <v>0</v>
      </c>
      <c r="M147" s="433">
        <v>54.319999999999993</v>
      </c>
      <c r="N147" s="433">
        <v>15.52</v>
      </c>
      <c r="O147" s="431">
        <f t="shared" si="11"/>
        <v>493489.43999999994</v>
      </c>
    </row>
    <row r="148" spans="1:15" s="440" customFormat="1">
      <c r="A148" s="670" t="s">
        <v>236</v>
      </c>
      <c r="B148" s="673" t="s">
        <v>237</v>
      </c>
      <c r="C148" s="672" t="s">
        <v>116</v>
      </c>
      <c r="D148" s="560">
        <v>7066</v>
      </c>
      <c r="E148" s="427">
        <v>54.32</v>
      </c>
      <c r="F148" s="427">
        <v>15.52</v>
      </c>
      <c r="G148" s="428">
        <f t="shared" si="21"/>
        <v>69.84</v>
      </c>
      <c r="H148" s="428">
        <f t="shared" si="26"/>
        <v>383825.12</v>
      </c>
      <c r="I148" s="428">
        <f t="shared" si="27"/>
        <v>109664.31999999999</v>
      </c>
      <c r="J148" s="428">
        <f t="shared" si="28"/>
        <v>493489.44</v>
      </c>
      <c r="K148" s="433">
        <f t="shared" si="9"/>
        <v>0</v>
      </c>
      <c r="L148" s="433">
        <f t="shared" si="10"/>
        <v>0</v>
      </c>
      <c r="M148" s="433">
        <v>54.319999999999993</v>
      </c>
      <c r="N148" s="433">
        <v>15.52</v>
      </c>
      <c r="O148" s="431">
        <f t="shared" si="11"/>
        <v>493489.43999999994</v>
      </c>
    </row>
    <row r="149" spans="1:15" s="440" customFormat="1">
      <c r="A149" s="670" t="s">
        <v>238</v>
      </c>
      <c r="B149" s="673" t="s">
        <v>239</v>
      </c>
      <c r="C149" s="672" t="s">
        <v>116</v>
      </c>
      <c r="D149" s="560">
        <v>7066</v>
      </c>
      <c r="E149" s="427">
        <v>54.32</v>
      </c>
      <c r="F149" s="427">
        <v>15.52</v>
      </c>
      <c r="G149" s="428">
        <f t="shared" si="21"/>
        <v>69.84</v>
      </c>
      <c r="H149" s="428">
        <f t="shared" si="26"/>
        <v>383825.12</v>
      </c>
      <c r="I149" s="428">
        <f t="shared" si="27"/>
        <v>109664.31999999999</v>
      </c>
      <c r="J149" s="428">
        <f t="shared" si="28"/>
        <v>493489.44</v>
      </c>
      <c r="K149" s="433">
        <f t="shared" si="9"/>
        <v>0</v>
      </c>
      <c r="L149" s="433">
        <f t="shared" si="10"/>
        <v>0</v>
      </c>
      <c r="M149" s="433">
        <v>54.319999999999993</v>
      </c>
      <c r="N149" s="433">
        <v>15.52</v>
      </c>
      <c r="O149" s="431">
        <f t="shared" si="11"/>
        <v>493489.43999999994</v>
      </c>
    </row>
    <row r="150" spans="1:15" s="440" customFormat="1">
      <c r="A150" s="670" t="s">
        <v>240</v>
      </c>
      <c r="B150" s="673" t="s">
        <v>241</v>
      </c>
      <c r="C150" s="672" t="s">
        <v>116</v>
      </c>
      <c r="D150" s="560">
        <v>7066</v>
      </c>
      <c r="E150" s="427">
        <v>54.32</v>
      </c>
      <c r="F150" s="427">
        <v>15.52</v>
      </c>
      <c r="G150" s="428">
        <f t="shared" si="21"/>
        <v>69.84</v>
      </c>
      <c r="H150" s="428">
        <f t="shared" si="26"/>
        <v>383825.12</v>
      </c>
      <c r="I150" s="428">
        <f t="shared" si="27"/>
        <v>109664.31999999999</v>
      </c>
      <c r="J150" s="428">
        <f t="shared" si="28"/>
        <v>493489.44</v>
      </c>
      <c r="K150" s="433">
        <f t="shared" si="9"/>
        <v>0</v>
      </c>
      <c r="L150" s="433">
        <f t="shared" si="10"/>
        <v>0</v>
      </c>
      <c r="M150" s="433">
        <v>54.319999999999993</v>
      </c>
      <c r="N150" s="433">
        <v>15.52</v>
      </c>
      <c r="O150" s="431">
        <f t="shared" si="11"/>
        <v>493489.43999999994</v>
      </c>
    </row>
    <row r="151" spans="1:15" s="440" customFormat="1">
      <c r="A151" s="670" t="s">
        <v>242</v>
      </c>
      <c r="B151" s="673" t="s">
        <v>243</v>
      </c>
      <c r="C151" s="672" t="s">
        <v>116</v>
      </c>
      <c r="D151" s="560">
        <v>7066</v>
      </c>
      <c r="E151" s="427">
        <v>54.32</v>
      </c>
      <c r="F151" s="427">
        <v>15.52</v>
      </c>
      <c r="G151" s="428">
        <f t="shared" si="21"/>
        <v>69.84</v>
      </c>
      <c r="H151" s="428">
        <f t="shared" si="26"/>
        <v>383825.12</v>
      </c>
      <c r="I151" s="428">
        <f t="shared" si="27"/>
        <v>109664.31999999999</v>
      </c>
      <c r="J151" s="428">
        <f t="shared" si="28"/>
        <v>493489.44</v>
      </c>
      <c r="K151" s="433">
        <f t="shared" si="9"/>
        <v>0</v>
      </c>
      <c r="L151" s="433">
        <f t="shared" si="10"/>
        <v>0</v>
      </c>
      <c r="M151" s="433">
        <v>54.319999999999993</v>
      </c>
      <c r="N151" s="433">
        <v>15.52</v>
      </c>
      <c r="O151" s="431">
        <f t="shared" si="11"/>
        <v>493489.43999999994</v>
      </c>
    </row>
    <row r="152" spans="1:15" s="440" customFormat="1">
      <c r="A152" s="670" t="s">
        <v>244</v>
      </c>
      <c r="B152" s="673" t="s">
        <v>245</v>
      </c>
      <c r="C152" s="672" t="s">
        <v>116</v>
      </c>
      <c r="D152" s="560">
        <v>7066</v>
      </c>
      <c r="E152" s="427">
        <v>54.32</v>
      </c>
      <c r="F152" s="427">
        <v>15.52</v>
      </c>
      <c r="G152" s="428">
        <f t="shared" si="21"/>
        <v>69.84</v>
      </c>
      <c r="H152" s="428">
        <f t="shared" si="26"/>
        <v>383825.12</v>
      </c>
      <c r="I152" s="428">
        <f t="shared" si="27"/>
        <v>109664.31999999999</v>
      </c>
      <c r="J152" s="428">
        <f t="shared" si="28"/>
        <v>493489.44</v>
      </c>
      <c r="K152" s="433">
        <f t="shared" si="9"/>
        <v>0</v>
      </c>
      <c r="L152" s="433">
        <f t="shared" si="10"/>
        <v>0</v>
      </c>
      <c r="M152" s="433">
        <v>54.319999999999993</v>
      </c>
      <c r="N152" s="433">
        <v>15.52</v>
      </c>
      <c r="O152" s="431">
        <f t="shared" si="11"/>
        <v>493489.43999999994</v>
      </c>
    </row>
    <row r="153" spans="1:15" s="440" customFormat="1">
      <c r="A153" s="670" t="s">
        <v>246</v>
      </c>
      <c r="B153" s="673" t="s">
        <v>247</v>
      </c>
      <c r="C153" s="672" t="s">
        <v>116</v>
      </c>
      <c r="D153" s="560">
        <v>7066</v>
      </c>
      <c r="E153" s="427">
        <v>54.32</v>
      </c>
      <c r="F153" s="427">
        <v>15.52</v>
      </c>
      <c r="G153" s="428">
        <f t="shared" si="21"/>
        <v>69.84</v>
      </c>
      <c r="H153" s="428">
        <f t="shared" si="26"/>
        <v>383825.12</v>
      </c>
      <c r="I153" s="428">
        <f t="shared" si="27"/>
        <v>109664.31999999999</v>
      </c>
      <c r="J153" s="428">
        <f t="shared" si="28"/>
        <v>493489.44</v>
      </c>
      <c r="K153" s="433">
        <f t="shared" si="9"/>
        <v>0</v>
      </c>
      <c r="L153" s="433">
        <f t="shared" si="10"/>
        <v>0</v>
      </c>
      <c r="M153" s="433">
        <v>54.319999999999993</v>
      </c>
      <c r="N153" s="433">
        <v>15.52</v>
      </c>
      <c r="O153" s="431">
        <f t="shared" si="11"/>
        <v>493489.43999999994</v>
      </c>
    </row>
    <row r="154" spans="1:15" s="440" customFormat="1">
      <c r="A154" s="670" t="s">
        <v>248</v>
      </c>
      <c r="B154" s="673" t="s">
        <v>249</v>
      </c>
      <c r="C154" s="672" t="s">
        <v>116</v>
      </c>
      <c r="D154" s="560">
        <v>7066</v>
      </c>
      <c r="E154" s="427">
        <v>54.32</v>
      </c>
      <c r="F154" s="427">
        <v>15.52</v>
      </c>
      <c r="G154" s="428">
        <f t="shared" si="21"/>
        <v>69.84</v>
      </c>
      <c r="H154" s="428">
        <f t="shared" si="26"/>
        <v>383825.12</v>
      </c>
      <c r="I154" s="428">
        <f t="shared" si="27"/>
        <v>109664.31999999999</v>
      </c>
      <c r="J154" s="428">
        <f t="shared" si="28"/>
        <v>493489.44</v>
      </c>
      <c r="K154" s="433">
        <f t="shared" si="9"/>
        <v>0</v>
      </c>
      <c r="L154" s="433">
        <f t="shared" si="10"/>
        <v>0</v>
      </c>
      <c r="M154" s="433">
        <v>54.319999999999993</v>
      </c>
      <c r="N154" s="433">
        <v>15.52</v>
      </c>
      <c r="O154" s="431">
        <f t="shared" si="11"/>
        <v>493489.43999999994</v>
      </c>
    </row>
    <row r="155" spans="1:15" s="440" customFormat="1">
      <c r="A155" s="670" t="s">
        <v>250</v>
      </c>
      <c r="B155" s="673" t="s">
        <v>251</v>
      </c>
      <c r="C155" s="672" t="s">
        <v>116</v>
      </c>
      <c r="D155" s="560">
        <v>7066</v>
      </c>
      <c r="E155" s="427">
        <v>54.32</v>
      </c>
      <c r="F155" s="427">
        <v>15.52</v>
      </c>
      <c r="G155" s="428">
        <f t="shared" si="21"/>
        <v>69.84</v>
      </c>
      <c r="H155" s="428">
        <f t="shared" si="26"/>
        <v>383825.12</v>
      </c>
      <c r="I155" s="428">
        <f t="shared" si="27"/>
        <v>109664.31999999999</v>
      </c>
      <c r="J155" s="428">
        <f t="shared" si="28"/>
        <v>493489.44</v>
      </c>
      <c r="K155" s="433">
        <f t="shared" si="9"/>
        <v>0</v>
      </c>
      <c r="L155" s="433">
        <f t="shared" si="10"/>
        <v>0</v>
      </c>
      <c r="M155" s="433">
        <v>54.319999999999993</v>
      </c>
      <c r="N155" s="433">
        <v>15.52</v>
      </c>
      <c r="O155" s="431">
        <f t="shared" si="11"/>
        <v>493489.43999999994</v>
      </c>
    </row>
    <row r="156" spans="1:15" s="440" customFormat="1">
      <c r="A156" s="675" t="s">
        <v>252</v>
      </c>
      <c r="B156" s="673" t="s">
        <v>253</v>
      </c>
      <c r="C156" s="672" t="s">
        <v>116</v>
      </c>
      <c r="D156" s="560">
        <v>7066</v>
      </c>
      <c r="E156" s="427">
        <v>0</v>
      </c>
      <c r="F156" s="427">
        <v>15.52</v>
      </c>
      <c r="G156" s="428">
        <f t="shared" si="21"/>
        <v>15.52</v>
      </c>
      <c r="H156" s="428">
        <f t="shared" si="26"/>
        <v>0</v>
      </c>
      <c r="I156" s="428">
        <f t="shared" si="27"/>
        <v>109664.31999999999</v>
      </c>
      <c r="J156" s="428">
        <f t="shared" si="28"/>
        <v>109664.31999999999</v>
      </c>
      <c r="K156" s="433">
        <f t="shared" ref="K156:K219" si="29">M156-E156</f>
        <v>0</v>
      </c>
      <c r="L156" s="433">
        <f t="shared" ref="L156:L219" si="30">N156-F156</f>
        <v>0</v>
      </c>
      <c r="M156" s="433">
        <v>0</v>
      </c>
      <c r="N156" s="433">
        <v>15.52</v>
      </c>
      <c r="O156" s="431">
        <f t="shared" ref="O156:O219" si="31">(M156+N156)*$D156</f>
        <v>109664.31999999999</v>
      </c>
    </row>
    <row r="157" spans="1:15" s="440" customFormat="1">
      <c r="A157" s="675" t="s">
        <v>254</v>
      </c>
      <c r="B157" s="673" t="s">
        <v>255</v>
      </c>
      <c r="C157" s="672" t="s">
        <v>116</v>
      </c>
      <c r="D157" s="560">
        <v>7066</v>
      </c>
      <c r="E157" s="427">
        <v>0</v>
      </c>
      <c r="F157" s="427">
        <v>7.76</v>
      </c>
      <c r="G157" s="428">
        <f t="shared" si="21"/>
        <v>7.76</v>
      </c>
      <c r="H157" s="428">
        <f t="shared" si="26"/>
        <v>0</v>
      </c>
      <c r="I157" s="428">
        <f t="shared" si="27"/>
        <v>54832.159999999996</v>
      </c>
      <c r="J157" s="428">
        <f t="shared" si="28"/>
        <v>54832.159999999996</v>
      </c>
      <c r="K157" s="433">
        <f t="shared" si="29"/>
        <v>0</v>
      </c>
      <c r="L157" s="433">
        <f t="shared" si="30"/>
        <v>7.76</v>
      </c>
      <c r="M157" s="433">
        <v>0</v>
      </c>
      <c r="N157" s="433">
        <v>15.52</v>
      </c>
      <c r="O157" s="431">
        <f t="shared" si="31"/>
        <v>109664.31999999999</v>
      </c>
    </row>
    <row r="158" spans="1:15" s="440" customFormat="1">
      <c r="A158" s="675" t="s">
        <v>256</v>
      </c>
      <c r="B158" s="673" t="s">
        <v>257</v>
      </c>
      <c r="C158" s="672" t="s">
        <v>116</v>
      </c>
      <c r="D158" s="560">
        <v>7066</v>
      </c>
      <c r="E158" s="427">
        <v>0</v>
      </c>
      <c r="F158" s="427">
        <v>7.76</v>
      </c>
      <c r="G158" s="428">
        <f t="shared" si="21"/>
        <v>7.76</v>
      </c>
      <c r="H158" s="428">
        <f t="shared" si="26"/>
        <v>0</v>
      </c>
      <c r="I158" s="428">
        <f t="shared" si="27"/>
        <v>54832.159999999996</v>
      </c>
      <c r="J158" s="428">
        <f t="shared" si="28"/>
        <v>54832.159999999996</v>
      </c>
      <c r="K158" s="433">
        <f t="shared" si="29"/>
        <v>0</v>
      </c>
      <c r="L158" s="433">
        <f t="shared" si="30"/>
        <v>0</v>
      </c>
      <c r="M158" s="433">
        <v>0</v>
      </c>
      <c r="N158" s="433">
        <v>7.76</v>
      </c>
      <c r="O158" s="431">
        <f t="shared" si="31"/>
        <v>54832.159999999996</v>
      </c>
    </row>
    <row r="159" spans="1:15" s="440" customFormat="1">
      <c r="A159" s="675" t="s">
        <v>258</v>
      </c>
      <c r="B159" s="673" t="s">
        <v>259</v>
      </c>
      <c r="C159" s="672" t="s">
        <v>116</v>
      </c>
      <c r="D159" s="560">
        <v>7066</v>
      </c>
      <c r="E159" s="427">
        <v>0</v>
      </c>
      <c r="F159" s="427">
        <v>0</v>
      </c>
      <c r="G159" s="428">
        <f t="shared" si="21"/>
        <v>0</v>
      </c>
      <c r="H159" s="428">
        <f t="shared" si="26"/>
        <v>0</v>
      </c>
      <c r="I159" s="428">
        <f t="shared" si="27"/>
        <v>0</v>
      </c>
      <c r="J159" s="428">
        <f t="shared" si="28"/>
        <v>0</v>
      </c>
      <c r="K159" s="433">
        <f t="shared" si="29"/>
        <v>0</v>
      </c>
      <c r="L159" s="433">
        <f t="shared" si="30"/>
        <v>0</v>
      </c>
      <c r="M159" s="433">
        <v>0</v>
      </c>
      <c r="N159" s="433">
        <v>0</v>
      </c>
      <c r="O159" s="431">
        <f t="shared" si="31"/>
        <v>0</v>
      </c>
    </row>
    <row r="160" spans="1:15" s="440" customFormat="1">
      <c r="A160" s="670" t="s">
        <v>260</v>
      </c>
      <c r="B160" s="671" t="s">
        <v>261</v>
      </c>
      <c r="C160" s="672"/>
      <c r="D160" s="560">
        <v>0</v>
      </c>
      <c r="E160" s="427">
        <v>0</v>
      </c>
      <c r="F160" s="427">
        <v>0</v>
      </c>
      <c r="G160" s="428">
        <f t="shared" si="21"/>
        <v>0</v>
      </c>
      <c r="H160" s="429">
        <f>E160*$D160</f>
        <v>0</v>
      </c>
      <c r="I160" s="429">
        <f>F160*$D160</f>
        <v>0</v>
      </c>
      <c r="J160" s="428">
        <f t="shared" si="16"/>
        <v>0</v>
      </c>
      <c r="K160" s="433">
        <f t="shared" si="29"/>
        <v>0</v>
      </c>
      <c r="L160" s="433">
        <f t="shared" si="30"/>
        <v>0</v>
      </c>
      <c r="M160" s="433">
        <v>0</v>
      </c>
      <c r="N160" s="433">
        <v>0</v>
      </c>
      <c r="O160" s="431">
        <f t="shared" si="31"/>
        <v>0</v>
      </c>
    </row>
    <row r="161" spans="1:15" s="440" customFormat="1">
      <c r="A161" s="669"/>
      <c r="B161" s="671" t="s">
        <v>218</v>
      </c>
      <c r="C161" s="672"/>
      <c r="D161" s="560">
        <v>0</v>
      </c>
      <c r="E161" s="427">
        <v>0</v>
      </c>
      <c r="F161" s="427">
        <v>0</v>
      </c>
      <c r="G161" s="428">
        <f t="shared" si="21"/>
        <v>0</v>
      </c>
      <c r="H161" s="429">
        <f>E161*$D161</f>
        <v>0</v>
      </c>
      <c r="I161" s="429">
        <f>F161*$D161</f>
        <v>0</v>
      </c>
      <c r="J161" s="428">
        <f t="shared" si="16"/>
        <v>0</v>
      </c>
      <c r="K161" s="433">
        <f t="shared" si="29"/>
        <v>0</v>
      </c>
      <c r="L161" s="433">
        <f t="shared" si="30"/>
        <v>0</v>
      </c>
      <c r="M161" s="433"/>
      <c r="N161" s="433">
        <v>0</v>
      </c>
      <c r="O161" s="431">
        <f t="shared" si="31"/>
        <v>0</v>
      </c>
    </row>
    <row r="162" spans="1:15" s="440" customFormat="1">
      <c r="A162" s="670" t="s">
        <v>205</v>
      </c>
      <c r="B162" s="673" t="s">
        <v>220</v>
      </c>
      <c r="C162" s="674" t="s">
        <v>116</v>
      </c>
      <c r="D162" s="560">
        <v>6835</v>
      </c>
      <c r="E162" s="444">
        <v>14.55</v>
      </c>
      <c r="F162" s="444">
        <v>0</v>
      </c>
      <c r="G162" s="428">
        <f t="shared" si="21"/>
        <v>14.55</v>
      </c>
      <c r="H162" s="428">
        <f>$D162*E162</f>
        <v>99449.25</v>
      </c>
      <c r="I162" s="428">
        <f>$D162*F162</f>
        <v>0</v>
      </c>
      <c r="J162" s="428">
        <f t="shared" ref="J162:J163" si="32">SUBTOTAL(9,H162:I162)</f>
        <v>99449.25</v>
      </c>
      <c r="K162" s="433">
        <f t="shared" si="29"/>
        <v>0</v>
      </c>
      <c r="L162" s="433">
        <f t="shared" si="30"/>
        <v>72.903000000000006</v>
      </c>
      <c r="M162" s="433">
        <v>14.549999999999999</v>
      </c>
      <c r="N162" s="433">
        <v>72.903000000000006</v>
      </c>
      <c r="O162" s="431">
        <f t="shared" si="31"/>
        <v>597741.255</v>
      </c>
    </row>
    <row r="163" spans="1:15" s="440" customFormat="1">
      <c r="A163" s="670" t="s">
        <v>188</v>
      </c>
      <c r="B163" s="673" t="s">
        <v>226</v>
      </c>
      <c r="C163" s="674" t="s">
        <v>116</v>
      </c>
      <c r="D163" s="560">
        <v>6835</v>
      </c>
      <c r="E163" s="444">
        <v>74.69</v>
      </c>
      <c r="F163" s="444">
        <v>0</v>
      </c>
      <c r="G163" s="428">
        <f t="shared" si="21"/>
        <v>74.69</v>
      </c>
      <c r="H163" s="428">
        <f>$D163*E163</f>
        <v>510506.14999999997</v>
      </c>
      <c r="I163" s="428">
        <f>$D163*F163</f>
        <v>0</v>
      </c>
      <c r="J163" s="428">
        <f t="shared" si="32"/>
        <v>510506.14999999997</v>
      </c>
      <c r="K163" s="433">
        <f t="shared" si="29"/>
        <v>10.81987500000001</v>
      </c>
      <c r="L163" s="433">
        <f t="shared" si="30"/>
        <v>0</v>
      </c>
      <c r="M163" s="433">
        <v>85.509875000000008</v>
      </c>
      <c r="N163" s="433">
        <v>0</v>
      </c>
      <c r="O163" s="431">
        <f t="shared" si="31"/>
        <v>584459.9956250001</v>
      </c>
    </row>
    <row r="164" spans="1:15" s="440" customFormat="1">
      <c r="A164" s="670" t="s">
        <v>262</v>
      </c>
      <c r="B164" s="671" t="s">
        <v>263</v>
      </c>
      <c r="C164" s="672"/>
      <c r="D164" s="560">
        <v>0</v>
      </c>
      <c r="E164" s="427">
        <v>0</v>
      </c>
      <c r="F164" s="427">
        <v>0</v>
      </c>
      <c r="G164" s="428">
        <f t="shared" si="21"/>
        <v>0</v>
      </c>
      <c r="H164" s="429">
        <f>E164*$D164</f>
        <v>0</v>
      </c>
      <c r="I164" s="429">
        <f>F164*$D164</f>
        <v>0</v>
      </c>
      <c r="J164" s="428">
        <f t="shared" si="16"/>
        <v>0</v>
      </c>
      <c r="K164" s="433">
        <f t="shared" si="29"/>
        <v>0</v>
      </c>
      <c r="L164" s="433">
        <f t="shared" si="30"/>
        <v>0</v>
      </c>
      <c r="M164" s="433"/>
      <c r="N164" s="433">
        <v>0</v>
      </c>
      <c r="O164" s="431">
        <f t="shared" si="31"/>
        <v>0</v>
      </c>
    </row>
    <row r="165" spans="1:15" s="440" customFormat="1">
      <c r="A165" s="669"/>
      <c r="B165" s="671" t="s">
        <v>218</v>
      </c>
      <c r="C165" s="672"/>
      <c r="D165" s="560">
        <v>0</v>
      </c>
      <c r="E165" s="427">
        <v>0</v>
      </c>
      <c r="F165" s="427">
        <v>0</v>
      </c>
      <c r="G165" s="428">
        <f t="shared" si="21"/>
        <v>0</v>
      </c>
      <c r="H165" s="429">
        <f>E165*$D165</f>
        <v>0</v>
      </c>
      <c r="I165" s="429">
        <f>F165*$D165</f>
        <v>0</v>
      </c>
      <c r="J165" s="428">
        <f t="shared" si="16"/>
        <v>0</v>
      </c>
      <c r="K165" s="433">
        <f t="shared" si="29"/>
        <v>0</v>
      </c>
      <c r="L165" s="433">
        <f t="shared" si="30"/>
        <v>0</v>
      </c>
      <c r="M165" s="433"/>
      <c r="N165" s="433">
        <v>0</v>
      </c>
      <c r="O165" s="431">
        <f t="shared" si="31"/>
        <v>0</v>
      </c>
    </row>
    <row r="166" spans="1:15" s="440" customFormat="1">
      <c r="A166" s="670" t="s">
        <v>205</v>
      </c>
      <c r="B166" s="673" t="s">
        <v>220</v>
      </c>
      <c r="C166" s="674" t="s">
        <v>116</v>
      </c>
      <c r="D166" s="560">
        <v>6835</v>
      </c>
      <c r="E166" s="444">
        <v>1001.04</v>
      </c>
      <c r="F166" s="444">
        <v>506.34</v>
      </c>
      <c r="G166" s="428">
        <f t="shared" si="21"/>
        <v>1507.3799999999999</v>
      </c>
      <c r="H166" s="428">
        <f t="shared" ref="H166:I172" si="33">$D166*E166</f>
        <v>6842108.3999999994</v>
      </c>
      <c r="I166" s="428">
        <f t="shared" si="33"/>
        <v>3460833.9</v>
      </c>
      <c r="J166" s="428">
        <f t="shared" ref="J166:J172" si="34">SUBTOTAL(9,H166:I166)</f>
        <v>10302942.299999999</v>
      </c>
      <c r="K166" s="433">
        <f t="shared" si="29"/>
        <v>44.939649999999801</v>
      </c>
      <c r="L166" s="433">
        <f t="shared" si="30"/>
        <v>287.19300000000004</v>
      </c>
      <c r="M166" s="433">
        <v>1045.9796499999998</v>
      </c>
      <c r="N166" s="433">
        <v>793.53300000000002</v>
      </c>
      <c r="O166" s="431">
        <f t="shared" si="31"/>
        <v>12573068.962749997</v>
      </c>
    </row>
    <row r="167" spans="1:15" s="440" customFormat="1">
      <c r="A167" s="670" t="s">
        <v>188</v>
      </c>
      <c r="B167" s="673" t="s">
        <v>221</v>
      </c>
      <c r="C167" s="674" t="s">
        <v>116</v>
      </c>
      <c r="D167" s="560">
        <v>6835</v>
      </c>
      <c r="E167" s="444">
        <v>866.21</v>
      </c>
      <c r="F167" s="444">
        <v>0</v>
      </c>
      <c r="G167" s="428">
        <f t="shared" si="21"/>
        <v>866.21</v>
      </c>
      <c r="H167" s="428">
        <f t="shared" si="33"/>
        <v>5920545.3500000006</v>
      </c>
      <c r="I167" s="428">
        <f t="shared" si="33"/>
        <v>0</v>
      </c>
      <c r="J167" s="428">
        <f t="shared" si="34"/>
        <v>5920545.3500000006</v>
      </c>
      <c r="K167" s="433">
        <f t="shared" si="29"/>
        <v>0</v>
      </c>
      <c r="L167" s="433">
        <f t="shared" si="30"/>
        <v>0</v>
      </c>
      <c r="M167" s="433">
        <v>866.20999999999992</v>
      </c>
      <c r="N167" s="433">
        <v>0</v>
      </c>
      <c r="O167" s="431">
        <f t="shared" si="31"/>
        <v>5920545.3499999996</v>
      </c>
    </row>
    <row r="168" spans="1:15" s="440" customFormat="1">
      <c r="A168" s="670" t="s">
        <v>190</v>
      </c>
      <c r="B168" s="673" t="s">
        <v>222</v>
      </c>
      <c r="C168" s="672" t="s">
        <v>116</v>
      </c>
      <c r="D168" s="560">
        <v>6835</v>
      </c>
      <c r="E168" s="427">
        <v>866.21</v>
      </c>
      <c r="F168" s="427">
        <v>0</v>
      </c>
      <c r="G168" s="428">
        <f t="shared" si="21"/>
        <v>866.21</v>
      </c>
      <c r="H168" s="428">
        <f t="shared" si="33"/>
        <v>5920545.3500000006</v>
      </c>
      <c r="I168" s="428">
        <f t="shared" si="33"/>
        <v>0</v>
      </c>
      <c r="J168" s="428">
        <f t="shared" si="34"/>
        <v>5920545.3500000006</v>
      </c>
      <c r="K168" s="433">
        <f t="shared" si="29"/>
        <v>0</v>
      </c>
      <c r="L168" s="433">
        <f t="shared" si="30"/>
        <v>0</v>
      </c>
      <c r="M168" s="433">
        <v>866.20999999999992</v>
      </c>
      <c r="N168" s="433">
        <v>0</v>
      </c>
      <c r="O168" s="431">
        <f t="shared" si="31"/>
        <v>5920545.3499999996</v>
      </c>
    </row>
    <row r="169" spans="1:15" s="440" customFormat="1">
      <c r="A169" s="670" t="s">
        <v>192</v>
      </c>
      <c r="B169" s="673" t="s">
        <v>223</v>
      </c>
      <c r="C169" s="672" t="s">
        <v>116</v>
      </c>
      <c r="D169" s="560">
        <v>6835</v>
      </c>
      <c r="E169" s="427">
        <v>866.21</v>
      </c>
      <c r="F169" s="427">
        <v>0</v>
      </c>
      <c r="G169" s="428">
        <f t="shared" si="21"/>
        <v>866.21</v>
      </c>
      <c r="H169" s="428">
        <f t="shared" si="33"/>
        <v>5920545.3500000006</v>
      </c>
      <c r="I169" s="428">
        <f t="shared" si="33"/>
        <v>0</v>
      </c>
      <c r="J169" s="428">
        <f t="shared" si="34"/>
        <v>5920545.3500000006</v>
      </c>
      <c r="K169" s="433">
        <f t="shared" si="29"/>
        <v>0</v>
      </c>
      <c r="L169" s="433">
        <f t="shared" si="30"/>
        <v>0</v>
      </c>
      <c r="M169" s="433">
        <v>866.20999999999992</v>
      </c>
      <c r="N169" s="433">
        <v>0</v>
      </c>
      <c r="O169" s="431">
        <f t="shared" si="31"/>
        <v>5920545.3499999996</v>
      </c>
    </row>
    <row r="170" spans="1:15" s="440" customFormat="1">
      <c r="A170" s="670" t="s">
        <v>194</v>
      </c>
      <c r="B170" s="673" t="s">
        <v>224</v>
      </c>
      <c r="C170" s="672" t="s">
        <v>116</v>
      </c>
      <c r="D170" s="560">
        <v>6835</v>
      </c>
      <c r="E170" s="427">
        <v>866.21</v>
      </c>
      <c r="F170" s="427">
        <v>0</v>
      </c>
      <c r="G170" s="428">
        <f t="shared" si="21"/>
        <v>866.21</v>
      </c>
      <c r="H170" s="428">
        <f t="shared" si="33"/>
        <v>5920545.3500000006</v>
      </c>
      <c r="I170" s="428">
        <f t="shared" si="33"/>
        <v>0</v>
      </c>
      <c r="J170" s="428">
        <f t="shared" si="34"/>
        <v>5920545.3500000006</v>
      </c>
      <c r="K170" s="433">
        <f t="shared" si="29"/>
        <v>0</v>
      </c>
      <c r="L170" s="433">
        <f t="shared" si="30"/>
        <v>0</v>
      </c>
      <c r="M170" s="433">
        <v>866.20999999999992</v>
      </c>
      <c r="N170" s="433">
        <v>0</v>
      </c>
      <c r="O170" s="431">
        <f t="shared" si="31"/>
        <v>5920545.3499999996</v>
      </c>
    </row>
    <row r="171" spans="1:15" s="440" customFormat="1">
      <c r="A171" s="669" t="s">
        <v>196</v>
      </c>
      <c r="B171" s="673" t="s">
        <v>225</v>
      </c>
      <c r="C171" s="672" t="s">
        <v>116</v>
      </c>
      <c r="D171" s="560">
        <v>6835</v>
      </c>
      <c r="E171" s="427">
        <v>866.21</v>
      </c>
      <c r="F171" s="427">
        <v>0</v>
      </c>
      <c r="G171" s="428">
        <f t="shared" si="21"/>
        <v>866.21</v>
      </c>
      <c r="H171" s="428">
        <f t="shared" si="33"/>
        <v>5920545.3500000006</v>
      </c>
      <c r="I171" s="428">
        <f t="shared" si="33"/>
        <v>0</v>
      </c>
      <c r="J171" s="428">
        <f t="shared" si="34"/>
        <v>5920545.3500000006</v>
      </c>
      <c r="K171" s="433">
        <f t="shared" si="29"/>
        <v>4.0000000000190994E-3</v>
      </c>
      <c r="L171" s="433">
        <f t="shared" si="30"/>
        <v>0</v>
      </c>
      <c r="M171" s="433">
        <v>866.21400000000006</v>
      </c>
      <c r="N171" s="433">
        <v>0</v>
      </c>
      <c r="O171" s="431">
        <f t="shared" si="31"/>
        <v>5920572.6900000004</v>
      </c>
    </row>
    <row r="172" spans="1:15" s="440" customFormat="1">
      <c r="A172" s="670" t="s">
        <v>198</v>
      </c>
      <c r="B172" s="673" t="s">
        <v>226</v>
      </c>
      <c r="C172" s="672" t="s">
        <v>116</v>
      </c>
      <c r="D172" s="560">
        <v>6835</v>
      </c>
      <c r="E172" s="427">
        <v>826.44</v>
      </c>
      <c r="F172" s="427">
        <v>0</v>
      </c>
      <c r="G172" s="428">
        <f t="shared" si="21"/>
        <v>826.44</v>
      </c>
      <c r="H172" s="428">
        <f t="shared" si="33"/>
        <v>5648717.4000000004</v>
      </c>
      <c r="I172" s="428">
        <f t="shared" si="33"/>
        <v>0</v>
      </c>
      <c r="J172" s="428">
        <f t="shared" si="34"/>
        <v>5648717.4000000004</v>
      </c>
      <c r="K172" s="433">
        <f t="shared" si="29"/>
        <v>31.043999999999983</v>
      </c>
      <c r="L172" s="433">
        <f t="shared" si="30"/>
        <v>0</v>
      </c>
      <c r="M172" s="433">
        <v>857.48400000000004</v>
      </c>
      <c r="N172" s="433">
        <v>0</v>
      </c>
      <c r="O172" s="431">
        <f t="shared" si="31"/>
        <v>5860903.1400000006</v>
      </c>
    </row>
    <row r="173" spans="1:15" s="440" customFormat="1">
      <c r="A173" s="670" t="s">
        <v>264</v>
      </c>
      <c r="B173" s="671" t="s">
        <v>265</v>
      </c>
      <c r="C173" s="672"/>
      <c r="D173" s="560">
        <v>0</v>
      </c>
      <c r="E173" s="427">
        <v>0</v>
      </c>
      <c r="F173" s="427">
        <v>0</v>
      </c>
      <c r="G173" s="428">
        <f t="shared" si="21"/>
        <v>0</v>
      </c>
      <c r="H173" s="429">
        <f>E173*$D173</f>
        <v>0</v>
      </c>
      <c r="I173" s="429">
        <f>F173*$D173</f>
        <v>0</v>
      </c>
      <c r="J173" s="428">
        <f t="shared" ref="J173:J231" si="35">SUM(H173+I173)</f>
        <v>0</v>
      </c>
      <c r="K173" s="433">
        <f t="shared" si="29"/>
        <v>0</v>
      </c>
      <c r="L173" s="433">
        <f t="shared" si="30"/>
        <v>0</v>
      </c>
      <c r="M173" s="433"/>
      <c r="N173" s="433">
        <v>0</v>
      </c>
      <c r="O173" s="431">
        <f t="shared" si="31"/>
        <v>0</v>
      </c>
    </row>
    <row r="174" spans="1:15" s="440" customFormat="1">
      <c r="A174" s="670"/>
      <c r="B174" s="671" t="s">
        <v>218</v>
      </c>
      <c r="C174" s="672"/>
      <c r="D174" s="560">
        <v>0</v>
      </c>
      <c r="E174" s="427">
        <v>0</v>
      </c>
      <c r="F174" s="427">
        <v>0</v>
      </c>
      <c r="G174" s="428">
        <f t="shared" si="21"/>
        <v>0</v>
      </c>
      <c r="H174" s="429">
        <f>E174*$D174</f>
        <v>0</v>
      </c>
      <c r="I174" s="429">
        <f>F174*$D174</f>
        <v>0</v>
      </c>
      <c r="J174" s="428">
        <f t="shared" si="35"/>
        <v>0</v>
      </c>
      <c r="K174" s="433">
        <f t="shared" si="29"/>
        <v>0</v>
      </c>
      <c r="L174" s="433">
        <f t="shared" si="30"/>
        <v>0</v>
      </c>
      <c r="M174" s="433"/>
      <c r="N174" s="433">
        <v>0</v>
      </c>
      <c r="O174" s="431">
        <f t="shared" si="31"/>
        <v>0</v>
      </c>
    </row>
    <row r="175" spans="1:15" s="440" customFormat="1">
      <c r="A175" s="670" t="s">
        <v>205</v>
      </c>
      <c r="B175" s="673" t="s">
        <v>220</v>
      </c>
      <c r="C175" s="674" t="s">
        <v>116</v>
      </c>
      <c r="D175" s="560">
        <v>7066</v>
      </c>
      <c r="E175" s="444">
        <v>0</v>
      </c>
      <c r="F175" s="444">
        <v>0</v>
      </c>
      <c r="G175" s="428">
        <f t="shared" si="21"/>
        <v>0</v>
      </c>
      <c r="H175" s="428">
        <f t="shared" ref="H175:H199" si="36">$D175*E175</f>
        <v>0</v>
      </c>
      <c r="I175" s="428">
        <f t="shared" ref="I175:I199" si="37">$D175*F175</f>
        <v>0</v>
      </c>
      <c r="J175" s="428">
        <f t="shared" ref="J175:J199" si="38">SUBTOTAL(9,H175:I175)</f>
        <v>0</v>
      </c>
      <c r="K175" s="433">
        <f t="shared" si="29"/>
        <v>0</v>
      </c>
      <c r="L175" s="433">
        <f t="shared" si="30"/>
        <v>150.42205000000001</v>
      </c>
      <c r="M175" s="433">
        <v>0</v>
      </c>
      <c r="N175" s="433">
        <v>150.42205000000001</v>
      </c>
      <c r="O175" s="431">
        <f t="shared" si="31"/>
        <v>1062882.2053</v>
      </c>
    </row>
    <row r="176" spans="1:15" s="440" customFormat="1">
      <c r="A176" s="670" t="s">
        <v>188</v>
      </c>
      <c r="B176" s="673" t="s">
        <v>221</v>
      </c>
      <c r="C176" s="674" t="s">
        <v>116</v>
      </c>
      <c r="D176" s="560">
        <v>7066</v>
      </c>
      <c r="E176" s="444">
        <v>993.28</v>
      </c>
      <c r="F176" s="444">
        <v>170.72</v>
      </c>
      <c r="G176" s="428">
        <f t="shared" si="21"/>
        <v>1164</v>
      </c>
      <c r="H176" s="428">
        <f t="shared" si="36"/>
        <v>7018516.4799999995</v>
      </c>
      <c r="I176" s="428">
        <f t="shared" si="37"/>
        <v>1206307.52</v>
      </c>
      <c r="J176" s="428">
        <f t="shared" si="38"/>
        <v>8224824</v>
      </c>
      <c r="K176" s="433">
        <f t="shared" si="29"/>
        <v>-279.99554999999987</v>
      </c>
      <c r="L176" s="433">
        <f t="shared" si="30"/>
        <v>-170.72</v>
      </c>
      <c r="M176" s="433">
        <v>713.28445000000011</v>
      </c>
      <c r="N176" s="433">
        <v>0</v>
      </c>
      <c r="O176" s="431">
        <f t="shared" si="31"/>
        <v>5040067.9237000011</v>
      </c>
    </row>
    <row r="177" spans="1:15" s="440" customFormat="1">
      <c r="A177" s="670" t="s">
        <v>190</v>
      </c>
      <c r="B177" s="673" t="s">
        <v>222</v>
      </c>
      <c r="C177" s="672" t="s">
        <v>116</v>
      </c>
      <c r="D177" s="560">
        <v>7066</v>
      </c>
      <c r="E177" s="427">
        <v>706.16</v>
      </c>
      <c r="F177" s="427">
        <v>170.72</v>
      </c>
      <c r="G177" s="428">
        <f t="shared" si="21"/>
        <v>876.88</v>
      </c>
      <c r="H177" s="428">
        <f t="shared" si="36"/>
        <v>4989726.5599999996</v>
      </c>
      <c r="I177" s="428">
        <f t="shared" si="37"/>
        <v>1206307.52</v>
      </c>
      <c r="J177" s="428">
        <f t="shared" si="38"/>
        <v>6196034.0800000001</v>
      </c>
      <c r="K177" s="433">
        <f t="shared" si="29"/>
        <v>-147.90846999999997</v>
      </c>
      <c r="L177" s="433">
        <f t="shared" si="30"/>
        <v>0</v>
      </c>
      <c r="M177" s="433">
        <v>558.25153</v>
      </c>
      <c r="N177" s="433">
        <v>170.72</v>
      </c>
      <c r="O177" s="431">
        <f t="shared" si="31"/>
        <v>5150912.8309800001</v>
      </c>
    </row>
    <row r="178" spans="1:15" s="440" customFormat="1">
      <c r="A178" s="670" t="s">
        <v>192</v>
      </c>
      <c r="B178" s="673" t="s">
        <v>223</v>
      </c>
      <c r="C178" s="672" t="s">
        <v>116</v>
      </c>
      <c r="D178" s="560">
        <v>7066</v>
      </c>
      <c r="E178" s="427">
        <v>603.34</v>
      </c>
      <c r="F178" s="427">
        <v>170.72</v>
      </c>
      <c r="G178" s="428">
        <f t="shared" si="21"/>
        <v>774.06000000000006</v>
      </c>
      <c r="H178" s="428">
        <f t="shared" si="36"/>
        <v>4263200.4400000004</v>
      </c>
      <c r="I178" s="428">
        <f t="shared" si="37"/>
        <v>1206307.52</v>
      </c>
      <c r="J178" s="428">
        <f t="shared" si="38"/>
        <v>5469507.9600000009</v>
      </c>
      <c r="K178" s="433">
        <f t="shared" si="29"/>
        <v>20.028625000000034</v>
      </c>
      <c r="L178" s="433">
        <f t="shared" si="30"/>
        <v>0</v>
      </c>
      <c r="M178" s="433">
        <v>623.36862500000007</v>
      </c>
      <c r="N178" s="433">
        <v>170.72</v>
      </c>
      <c r="O178" s="431">
        <f t="shared" si="31"/>
        <v>5611030.2242500009</v>
      </c>
    </row>
    <row r="179" spans="1:15" s="440" customFormat="1">
      <c r="A179" s="669" t="s">
        <v>194</v>
      </c>
      <c r="B179" s="673" t="s">
        <v>224</v>
      </c>
      <c r="C179" s="672" t="s">
        <v>116</v>
      </c>
      <c r="D179" s="560">
        <v>7066</v>
      </c>
      <c r="E179" s="427">
        <v>622.74</v>
      </c>
      <c r="F179" s="427">
        <v>170.72</v>
      </c>
      <c r="G179" s="428">
        <f t="shared" si="21"/>
        <v>793.46</v>
      </c>
      <c r="H179" s="428">
        <f t="shared" si="36"/>
        <v>4400280.84</v>
      </c>
      <c r="I179" s="428">
        <f t="shared" si="37"/>
        <v>1206307.52</v>
      </c>
      <c r="J179" s="428">
        <f t="shared" si="38"/>
        <v>5606588.3599999994</v>
      </c>
      <c r="K179" s="433">
        <f t="shared" si="29"/>
        <v>35.714860000000044</v>
      </c>
      <c r="L179" s="433">
        <f t="shared" si="30"/>
        <v>0</v>
      </c>
      <c r="M179" s="433">
        <v>658.45486000000005</v>
      </c>
      <c r="N179" s="433">
        <v>170.72</v>
      </c>
      <c r="O179" s="431">
        <f t="shared" si="31"/>
        <v>5858949.5607600007</v>
      </c>
    </row>
    <row r="180" spans="1:15" s="440" customFormat="1">
      <c r="A180" s="670" t="s">
        <v>196</v>
      </c>
      <c r="B180" s="673" t="s">
        <v>225</v>
      </c>
      <c r="C180" s="672" t="s">
        <v>116</v>
      </c>
      <c r="D180" s="560">
        <v>7066</v>
      </c>
      <c r="E180" s="427">
        <v>567.45000000000005</v>
      </c>
      <c r="F180" s="427">
        <v>170.72</v>
      </c>
      <c r="G180" s="428">
        <f t="shared" si="21"/>
        <v>738.17000000000007</v>
      </c>
      <c r="H180" s="428">
        <f t="shared" si="36"/>
        <v>4009601.7</v>
      </c>
      <c r="I180" s="428">
        <f t="shared" si="37"/>
        <v>1206307.52</v>
      </c>
      <c r="J180" s="428">
        <f t="shared" si="38"/>
        <v>5215909.2200000007</v>
      </c>
      <c r="K180" s="433">
        <f t="shared" si="29"/>
        <v>68.795929999999998</v>
      </c>
      <c r="L180" s="433">
        <f t="shared" si="30"/>
        <v>0</v>
      </c>
      <c r="M180" s="433">
        <v>636.24593000000004</v>
      </c>
      <c r="N180" s="433">
        <v>170.72</v>
      </c>
      <c r="O180" s="431">
        <f t="shared" si="31"/>
        <v>5702021.26138</v>
      </c>
    </row>
    <row r="181" spans="1:15" s="440" customFormat="1">
      <c r="A181" s="670" t="s">
        <v>198</v>
      </c>
      <c r="B181" s="673" t="s">
        <v>226</v>
      </c>
      <c r="C181" s="672" t="s">
        <v>116</v>
      </c>
      <c r="D181" s="560">
        <v>7066</v>
      </c>
      <c r="E181" s="427">
        <v>603.34</v>
      </c>
      <c r="F181" s="427">
        <v>170.72</v>
      </c>
      <c r="G181" s="428">
        <f t="shared" si="21"/>
        <v>774.06000000000006</v>
      </c>
      <c r="H181" s="428">
        <f t="shared" si="36"/>
        <v>4263200.4400000004</v>
      </c>
      <c r="I181" s="428">
        <f t="shared" si="37"/>
        <v>1206307.52</v>
      </c>
      <c r="J181" s="428">
        <f t="shared" si="38"/>
        <v>5469507.9600000009</v>
      </c>
      <c r="K181" s="433">
        <f t="shared" si="29"/>
        <v>-136.13</v>
      </c>
      <c r="L181" s="433">
        <f t="shared" si="30"/>
        <v>0</v>
      </c>
      <c r="M181" s="433">
        <v>467.21000000000004</v>
      </c>
      <c r="N181" s="433">
        <v>170.72</v>
      </c>
      <c r="O181" s="431">
        <f t="shared" si="31"/>
        <v>4507613.3800000008</v>
      </c>
    </row>
    <row r="182" spans="1:15" s="440" customFormat="1">
      <c r="A182" s="670" t="s">
        <v>200</v>
      </c>
      <c r="B182" s="673" t="s">
        <v>227</v>
      </c>
      <c r="C182" s="672" t="s">
        <v>116</v>
      </c>
      <c r="D182" s="560">
        <v>7066</v>
      </c>
      <c r="E182" s="427">
        <v>627.59</v>
      </c>
      <c r="F182" s="427">
        <v>170.72</v>
      </c>
      <c r="G182" s="428">
        <f t="shared" si="21"/>
        <v>798.31000000000006</v>
      </c>
      <c r="H182" s="428">
        <f t="shared" si="36"/>
        <v>4434550.9400000004</v>
      </c>
      <c r="I182" s="428">
        <f t="shared" si="37"/>
        <v>1206307.52</v>
      </c>
      <c r="J182" s="428">
        <f t="shared" si="38"/>
        <v>5640858.4600000009</v>
      </c>
      <c r="K182" s="433">
        <f t="shared" si="29"/>
        <v>-39.000000000000114</v>
      </c>
      <c r="L182" s="433">
        <f t="shared" si="30"/>
        <v>0</v>
      </c>
      <c r="M182" s="433">
        <v>588.58999999999992</v>
      </c>
      <c r="N182" s="433">
        <v>170.72</v>
      </c>
      <c r="O182" s="431">
        <f t="shared" si="31"/>
        <v>5365284.46</v>
      </c>
    </row>
    <row r="183" spans="1:15" s="440" customFormat="1">
      <c r="A183" s="670" t="s">
        <v>122</v>
      </c>
      <c r="B183" s="673" t="s">
        <v>229</v>
      </c>
      <c r="C183" s="672" t="s">
        <v>116</v>
      </c>
      <c r="D183" s="560">
        <v>7066</v>
      </c>
      <c r="E183" s="427">
        <v>627.59</v>
      </c>
      <c r="F183" s="427">
        <v>170.72</v>
      </c>
      <c r="G183" s="428">
        <f t="shared" si="21"/>
        <v>798.31000000000006</v>
      </c>
      <c r="H183" s="428">
        <f t="shared" si="36"/>
        <v>4434550.9400000004</v>
      </c>
      <c r="I183" s="428">
        <f t="shared" si="37"/>
        <v>1206307.52</v>
      </c>
      <c r="J183" s="428">
        <f t="shared" si="38"/>
        <v>5640858.4600000009</v>
      </c>
      <c r="K183" s="433">
        <f t="shared" si="29"/>
        <v>-39.000000000000114</v>
      </c>
      <c r="L183" s="433">
        <f t="shared" si="30"/>
        <v>0</v>
      </c>
      <c r="M183" s="433">
        <v>588.58999999999992</v>
      </c>
      <c r="N183" s="433">
        <v>170.72</v>
      </c>
      <c r="O183" s="431">
        <f t="shared" si="31"/>
        <v>5365284.46</v>
      </c>
    </row>
    <row r="184" spans="1:15" s="440" customFormat="1">
      <c r="A184" s="670" t="s">
        <v>228</v>
      </c>
      <c r="B184" s="673" t="s">
        <v>231</v>
      </c>
      <c r="C184" s="672" t="s">
        <v>116</v>
      </c>
      <c r="D184" s="560">
        <v>7066</v>
      </c>
      <c r="E184" s="427">
        <v>627.59</v>
      </c>
      <c r="F184" s="427">
        <v>170.72</v>
      </c>
      <c r="G184" s="428">
        <f t="shared" si="21"/>
        <v>798.31000000000006</v>
      </c>
      <c r="H184" s="428">
        <f t="shared" si="36"/>
        <v>4434550.9400000004</v>
      </c>
      <c r="I184" s="428">
        <f t="shared" si="37"/>
        <v>1206307.52</v>
      </c>
      <c r="J184" s="428">
        <f t="shared" si="38"/>
        <v>5640858.4600000009</v>
      </c>
      <c r="K184" s="433">
        <f t="shared" si="29"/>
        <v>-39.000000000000114</v>
      </c>
      <c r="L184" s="433">
        <f t="shared" si="30"/>
        <v>0</v>
      </c>
      <c r="M184" s="433">
        <v>588.58999999999992</v>
      </c>
      <c r="N184" s="433">
        <v>170.72</v>
      </c>
      <c r="O184" s="431">
        <f t="shared" si="31"/>
        <v>5365284.46</v>
      </c>
    </row>
    <row r="185" spans="1:15" s="440" customFormat="1">
      <c r="A185" s="670" t="s">
        <v>230</v>
      </c>
      <c r="B185" s="673" t="s">
        <v>233</v>
      </c>
      <c r="C185" s="672" t="s">
        <v>116</v>
      </c>
      <c r="D185" s="560">
        <v>7066</v>
      </c>
      <c r="E185" s="427">
        <v>627.59</v>
      </c>
      <c r="F185" s="427">
        <v>170.72</v>
      </c>
      <c r="G185" s="428">
        <f t="shared" si="21"/>
        <v>798.31000000000006</v>
      </c>
      <c r="H185" s="428">
        <f t="shared" si="36"/>
        <v>4434550.9400000004</v>
      </c>
      <c r="I185" s="428">
        <f t="shared" si="37"/>
        <v>1206307.52</v>
      </c>
      <c r="J185" s="428">
        <f t="shared" si="38"/>
        <v>5640858.4600000009</v>
      </c>
      <c r="K185" s="433">
        <f t="shared" si="29"/>
        <v>-39.000000000000114</v>
      </c>
      <c r="L185" s="433">
        <f t="shared" si="30"/>
        <v>0</v>
      </c>
      <c r="M185" s="433">
        <v>588.58999999999992</v>
      </c>
      <c r="N185" s="433">
        <v>170.72</v>
      </c>
      <c r="O185" s="431">
        <f t="shared" si="31"/>
        <v>5365284.46</v>
      </c>
    </row>
    <row r="186" spans="1:15" s="440" customFormat="1">
      <c r="A186" s="670" t="s">
        <v>232</v>
      </c>
      <c r="B186" s="673" t="s">
        <v>235</v>
      </c>
      <c r="C186" s="672" t="s">
        <v>116</v>
      </c>
      <c r="D186" s="560">
        <v>7066</v>
      </c>
      <c r="E186" s="427">
        <v>627.59</v>
      </c>
      <c r="F186" s="427">
        <v>170.72</v>
      </c>
      <c r="G186" s="428">
        <f t="shared" si="21"/>
        <v>798.31000000000006</v>
      </c>
      <c r="H186" s="428">
        <f t="shared" si="36"/>
        <v>4434550.9400000004</v>
      </c>
      <c r="I186" s="428">
        <f t="shared" si="37"/>
        <v>1206307.52</v>
      </c>
      <c r="J186" s="428">
        <f t="shared" si="38"/>
        <v>5640858.4600000009</v>
      </c>
      <c r="K186" s="433">
        <f t="shared" si="29"/>
        <v>-39.000000000000114</v>
      </c>
      <c r="L186" s="433">
        <f t="shared" si="30"/>
        <v>0</v>
      </c>
      <c r="M186" s="433">
        <v>588.58999999999992</v>
      </c>
      <c r="N186" s="433">
        <v>170.72</v>
      </c>
      <c r="O186" s="431">
        <f t="shared" si="31"/>
        <v>5365284.46</v>
      </c>
    </row>
    <row r="187" spans="1:15" s="440" customFormat="1">
      <c r="A187" s="670" t="s">
        <v>234</v>
      </c>
      <c r="B187" s="673" t="s">
        <v>237</v>
      </c>
      <c r="C187" s="672" t="s">
        <v>116</v>
      </c>
      <c r="D187" s="560">
        <v>7066</v>
      </c>
      <c r="E187" s="427">
        <v>627.59</v>
      </c>
      <c r="F187" s="427">
        <v>170.72</v>
      </c>
      <c r="G187" s="428">
        <f t="shared" si="21"/>
        <v>798.31000000000006</v>
      </c>
      <c r="H187" s="428">
        <f t="shared" si="36"/>
        <v>4434550.9400000004</v>
      </c>
      <c r="I187" s="428">
        <f t="shared" si="37"/>
        <v>1206307.52</v>
      </c>
      <c r="J187" s="428">
        <f t="shared" si="38"/>
        <v>5640858.4600000009</v>
      </c>
      <c r="K187" s="433">
        <f t="shared" si="29"/>
        <v>-39.000000000000114</v>
      </c>
      <c r="L187" s="433">
        <f t="shared" si="30"/>
        <v>0</v>
      </c>
      <c r="M187" s="433">
        <v>588.58999999999992</v>
      </c>
      <c r="N187" s="433">
        <v>170.72</v>
      </c>
      <c r="O187" s="431">
        <f t="shared" si="31"/>
        <v>5365284.46</v>
      </c>
    </row>
    <row r="188" spans="1:15" s="440" customFormat="1">
      <c r="A188" s="670" t="s">
        <v>236</v>
      </c>
      <c r="B188" s="673" t="s">
        <v>239</v>
      </c>
      <c r="C188" s="672" t="s">
        <v>116</v>
      </c>
      <c r="D188" s="560">
        <v>7066</v>
      </c>
      <c r="E188" s="427">
        <v>627.59</v>
      </c>
      <c r="F188" s="427">
        <v>170.72</v>
      </c>
      <c r="G188" s="428">
        <f t="shared" si="21"/>
        <v>798.31000000000006</v>
      </c>
      <c r="H188" s="428">
        <f t="shared" si="36"/>
        <v>4434550.9400000004</v>
      </c>
      <c r="I188" s="428">
        <f t="shared" si="37"/>
        <v>1206307.52</v>
      </c>
      <c r="J188" s="428">
        <f t="shared" si="38"/>
        <v>5640858.4600000009</v>
      </c>
      <c r="K188" s="433">
        <f t="shared" si="29"/>
        <v>-39.000000000000114</v>
      </c>
      <c r="L188" s="433">
        <f t="shared" si="30"/>
        <v>0</v>
      </c>
      <c r="M188" s="433">
        <v>588.58999999999992</v>
      </c>
      <c r="N188" s="433">
        <v>170.72</v>
      </c>
      <c r="O188" s="431">
        <f t="shared" si="31"/>
        <v>5365284.46</v>
      </c>
    </row>
    <row r="189" spans="1:15" s="440" customFormat="1">
      <c r="A189" s="670" t="s">
        <v>238</v>
      </c>
      <c r="B189" s="673" t="s">
        <v>241</v>
      </c>
      <c r="C189" s="672" t="s">
        <v>116</v>
      </c>
      <c r="D189" s="560">
        <v>7066</v>
      </c>
      <c r="E189" s="427">
        <v>627.59</v>
      </c>
      <c r="F189" s="427">
        <v>170.72</v>
      </c>
      <c r="G189" s="428">
        <f t="shared" si="21"/>
        <v>798.31000000000006</v>
      </c>
      <c r="H189" s="428">
        <f t="shared" si="36"/>
        <v>4434550.9400000004</v>
      </c>
      <c r="I189" s="428">
        <f t="shared" si="37"/>
        <v>1206307.52</v>
      </c>
      <c r="J189" s="428">
        <f t="shared" si="38"/>
        <v>5640858.4600000009</v>
      </c>
      <c r="K189" s="433">
        <f t="shared" si="29"/>
        <v>-39.000000000000114</v>
      </c>
      <c r="L189" s="433">
        <f t="shared" si="30"/>
        <v>0</v>
      </c>
      <c r="M189" s="433">
        <v>588.58999999999992</v>
      </c>
      <c r="N189" s="433">
        <v>170.72</v>
      </c>
      <c r="O189" s="431">
        <f t="shared" si="31"/>
        <v>5365284.46</v>
      </c>
    </row>
    <row r="190" spans="1:15" s="440" customFormat="1">
      <c r="A190" s="670" t="s">
        <v>240</v>
      </c>
      <c r="B190" s="673" t="s">
        <v>243</v>
      </c>
      <c r="C190" s="672" t="s">
        <v>116</v>
      </c>
      <c r="D190" s="560">
        <v>7066</v>
      </c>
      <c r="E190" s="427">
        <v>627.59</v>
      </c>
      <c r="F190" s="427">
        <v>170.72</v>
      </c>
      <c r="G190" s="428">
        <f t="shared" ref="G190:G253" si="39">SUM(E190:F190)</f>
        <v>798.31000000000006</v>
      </c>
      <c r="H190" s="428">
        <f t="shared" si="36"/>
        <v>4434550.9400000004</v>
      </c>
      <c r="I190" s="428">
        <f t="shared" si="37"/>
        <v>1206307.52</v>
      </c>
      <c r="J190" s="428">
        <f t="shared" si="38"/>
        <v>5640858.4600000009</v>
      </c>
      <c r="K190" s="433">
        <f t="shared" si="29"/>
        <v>-39.000000000000114</v>
      </c>
      <c r="L190" s="433">
        <f t="shared" si="30"/>
        <v>0</v>
      </c>
      <c r="M190" s="433">
        <v>588.58999999999992</v>
      </c>
      <c r="N190" s="433">
        <v>170.72</v>
      </c>
      <c r="O190" s="431">
        <f t="shared" si="31"/>
        <v>5365284.46</v>
      </c>
    </row>
    <row r="191" spans="1:15" s="440" customFormat="1">
      <c r="A191" s="670" t="s">
        <v>242</v>
      </c>
      <c r="B191" s="673" t="s">
        <v>245</v>
      </c>
      <c r="C191" s="672" t="s">
        <v>116</v>
      </c>
      <c r="D191" s="560">
        <v>7066</v>
      </c>
      <c r="E191" s="427">
        <v>627.59</v>
      </c>
      <c r="F191" s="427">
        <v>170.72</v>
      </c>
      <c r="G191" s="428">
        <f t="shared" si="39"/>
        <v>798.31000000000006</v>
      </c>
      <c r="H191" s="428">
        <f t="shared" si="36"/>
        <v>4434550.9400000004</v>
      </c>
      <c r="I191" s="428">
        <f t="shared" si="37"/>
        <v>1206307.52</v>
      </c>
      <c r="J191" s="428">
        <f t="shared" si="38"/>
        <v>5640858.4600000009</v>
      </c>
      <c r="K191" s="433">
        <f t="shared" si="29"/>
        <v>-39.000000000000114</v>
      </c>
      <c r="L191" s="433">
        <f t="shared" si="30"/>
        <v>0</v>
      </c>
      <c r="M191" s="433">
        <v>588.58999999999992</v>
      </c>
      <c r="N191" s="433">
        <v>170.72</v>
      </c>
      <c r="O191" s="431">
        <f t="shared" si="31"/>
        <v>5365284.46</v>
      </c>
    </row>
    <row r="192" spans="1:15" s="440" customFormat="1">
      <c r="A192" s="670" t="s">
        <v>244</v>
      </c>
      <c r="B192" s="673" t="s">
        <v>247</v>
      </c>
      <c r="C192" s="672" t="s">
        <v>116</v>
      </c>
      <c r="D192" s="560">
        <v>7066</v>
      </c>
      <c r="E192" s="427">
        <v>627.59</v>
      </c>
      <c r="F192" s="427">
        <v>170.72</v>
      </c>
      <c r="G192" s="428">
        <f t="shared" si="39"/>
        <v>798.31000000000006</v>
      </c>
      <c r="H192" s="428">
        <f t="shared" si="36"/>
        <v>4434550.9400000004</v>
      </c>
      <c r="I192" s="428">
        <f t="shared" si="37"/>
        <v>1206307.52</v>
      </c>
      <c r="J192" s="428">
        <f t="shared" si="38"/>
        <v>5640858.4600000009</v>
      </c>
      <c r="K192" s="433">
        <f t="shared" si="29"/>
        <v>-39.000000000000114</v>
      </c>
      <c r="L192" s="433">
        <f t="shared" si="30"/>
        <v>0</v>
      </c>
      <c r="M192" s="433">
        <v>588.58999999999992</v>
      </c>
      <c r="N192" s="433">
        <v>170.72</v>
      </c>
      <c r="O192" s="431">
        <f t="shared" si="31"/>
        <v>5365284.46</v>
      </c>
    </row>
    <row r="193" spans="1:15" s="440" customFormat="1">
      <c r="A193" s="670" t="s">
        <v>246</v>
      </c>
      <c r="B193" s="673" t="s">
        <v>249</v>
      </c>
      <c r="C193" s="672" t="s">
        <v>116</v>
      </c>
      <c r="D193" s="560">
        <v>7066</v>
      </c>
      <c r="E193" s="427">
        <v>627.59</v>
      </c>
      <c r="F193" s="427">
        <v>170.72</v>
      </c>
      <c r="G193" s="428">
        <f t="shared" si="39"/>
        <v>798.31000000000006</v>
      </c>
      <c r="H193" s="428">
        <f t="shared" si="36"/>
        <v>4434550.9400000004</v>
      </c>
      <c r="I193" s="428">
        <f t="shared" si="37"/>
        <v>1206307.52</v>
      </c>
      <c r="J193" s="428">
        <f t="shared" si="38"/>
        <v>5640858.4600000009</v>
      </c>
      <c r="K193" s="433">
        <f t="shared" si="29"/>
        <v>-39.000000000000114</v>
      </c>
      <c r="L193" s="433">
        <f t="shared" si="30"/>
        <v>0</v>
      </c>
      <c r="M193" s="433">
        <v>588.58999999999992</v>
      </c>
      <c r="N193" s="433">
        <v>170.72</v>
      </c>
      <c r="O193" s="431">
        <f t="shared" si="31"/>
        <v>5365284.46</v>
      </c>
    </row>
    <row r="194" spans="1:15" s="440" customFormat="1">
      <c r="A194" s="670" t="s">
        <v>248</v>
      </c>
      <c r="B194" s="673" t="s">
        <v>251</v>
      </c>
      <c r="C194" s="672" t="s">
        <v>116</v>
      </c>
      <c r="D194" s="560">
        <v>7066</v>
      </c>
      <c r="E194" s="427">
        <v>627.59</v>
      </c>
      <c r="F194" s="427">
        <v>170.72</v>
      </c>
      <c r="G194" s="428">
        <f t="shared" si="39"/>
        <v>798.31000000000006</v>
      </c>
      <c r="H194" s="428">
        <f t="shared" si="36"/>
        <v>4434550.9400000004</v>
      </c>
      <c r="I194" s="428">
        <f t="shared" si="37"/>
        <v>1206307.52</v>
      </c>
      <c r="J194" s="428">
        <f t="shared" si="38"/>
        <v>5640858.4600000009</v>
      </c>
      <c r="K194" s="433">
        <f t="shared" si="29"/>
        <v>-39.000000000000114</v>
      </c>
      <c r="L194" s="433">
        <f t="shared" si="30"/>
        <v>0</v>
      </c>
      <c r="M194" s="433">
        <v>588.58999999999992</v>
      </c>
      <c r="N194" s="433">
        <v>170.72</v>
      </c>
      <c r="O194" s="431">
        <f t="shared" si="31"/>
        <v>5365284.46</v>
      </c>
    </row>
    <row r="195" spans="1:15" s="440" customFormat="1">
      <c r="A195" s="670" t="s">
        <v>250</v>
      </c>
      <c r="B195" s="673" t="s">
        <v>253</v>
      </c>
      <c r="C195" s="672" t="s">
        <v>116</v>
      </c>
      <c r="D195" s="560">
        <v>7066</v>
      </c>
      <c r="E195" s="427">
        <v>0</v>
      </c>
      <c r="F195" s="427">
        <v>170.72</v>
      </c>
      <c r="G195" s="428">
        <f t="shared" si="39"/>
        <v>170.72</v>
      </c>
      <c r="H195" s="428">
        <f t="shared" si="36"/>
        <v>0</v>
      </c>
      <c r="I195" s="428">
        <f t="shared" si="37"/>
        <v>1206307.52</v>
      </c>
      <c r="J195" s="428">
        <f t="shared" si="38"/>
        <v>1206307.52</v>
      </c>
      <c r="K195" s="433">
        <f t="shared" si="29"/>
        <v>0</v>
      </c>
      <c r="L195" s="433">
        <f t="shared" si="30"/>
        <v>0</v>
      </c>
      <c r="M195" s="433">
        <v>0</v>
      </c>
      <c r="N195" s="433">
        <v>170.72</v>
      </c>
      <c r="O195" s="431">
        <f t="shared" si="31"/>
        <v>1206307.52</v>
      </c>
    </row>
    <row r="196" spans="1:15" s="440" customFormat="1">
      <c r="A196" s="670" t="s">
        <v>252</v>
      </c>
      <c r="B196" s="673" t="s">
        <v>255</v>
      </c>
      <c r="C196" s="672" t="s">
        <v>116</v>
      </c>
      <c r="D196" s="560">
        <v>7066</v>
      </c>
      <c r="E196" s="427">
        <v>0</v>
      </c>
      <c r="F196" s="427">
        <v>170.72</v>
      </c>
      <c r="G196" s="428">
        <f t="shared" si="39"/>
        <v>170.72</v>
      </c>
      <c r="H196" s="428">
        <f t="shared" si="36"/>
        <v>0</v>
      </c>
      <c r="I196" s="428">
        <f t="shared" si="37"/>
        <v>1206307.52</v>
      </c>
      <c r="J196" s="428">
        <f t="shared" si="38"/>
        <v>1206307.52</v>
      </c>
      <c r="K196" s="433">
        <f t="shared" si="29"/>
        <v>0</v>
      </c>
      <c r="L196" s="433">
        <f t="shared" si="30"/>
        <v>0</v>
      </c>
      <c r="M196" s="433">
        <v>0</v>
      </c>
      <c r="N196" s="433">
        <v>170.72</v>
      </c>
      <c r="O196" s="431">
        <f t="shared" si="31"/>
        <v>1206307.52</v>
      </c>
    </row>
    <row r="197" spans="1:15" s="440" customFormat="1">
      <c r="A197" s="670" t="s">
        <v>254</v>
      </c>
      <c r="B197" s="673" t="s">
        <v>257</v>
      </c>
      <c r="C197" s="672" t="s">
        <v>116</v>
      </c>
      <c r="D197" s="560">
        <v>7066</v>
      </c>
      <c r="E197" s="427">
        <v>0</v>
      </c>
      <c r="F197" s="427">
        <v>170.72</v>
      </c>
      <c r="G197" s="428">
        <f t="shared" si="39"/>
        <v>170.72</v>
      </c>
      <c r="H197" s="428">
        <f t="shared" si="36"/>
        <v>0</v>
      </c>
      <c r="I197" s="428">
        <f t="shared" si="37"/>
        <v>1206307.52</v>
      </c>
      <c r="J197" s="428">
        <f t="shared" si="38"/>
        <v>1206307.52</v>
      </c>
      <c r="K197" s="433">
        <f t="shared" si="29"/>
        <v>0</v>
      </c>
      <c r="L197" s="433">
        <f t="shared" si="30"/>
        <v>0</v>
      </c>
      <c r="M197" s="433">
        <v>0</v>
      </c>
      <c r="N197" s="433">
        <v>170.72</v>
      </c>
      <c r="O197" s="431">
        <f t="shared" si="31"/>
        <v>1206307.52</v>
      </c>
    </row>
    <row r="198" spans="1:15" s="440" customFormat="1">
      <c r="A198" s="670" t="s">
        <v>256</v>
      </c>
      <c r="B198" s="673" t="s">
        <v>266</v>
      </c>
      <c r="C198" s="672" t="s">
        <v>116</v>
      </c>
      <c r="D198" s="560">
        <v>7066</v>
      </c>
      <c r="E198" s="427">
        <v>627.59</v>
      </c>
      <c r="F198" s="427">
        <v>178.48</v>
      </c>
      <c r="G198" s="428">
        <f t="shared" si="39"/>
        <v>806.07</v>
      </c>
      <c r="H198" s="428">
        <f t="shared" si="36"/>
        <v>4434550.9400000004</v>
      </c>
      <c r="I198" s="428">
        <f t="shared" si="37"/>
        <v>1261139.68</v>
      </c>
      <c r="J198" s="428">
        <f t="shared" si="38"/>
        <v>5695690.6200000001</v>
      </c>
      <c r="K198" s="433">
        <f t="shared" si="29"/>
        <v>-39.000000000000114</v>
      </c>
      <c r="L198" s="433">
        <f t="shared" si="30"/>
        <v>0</v>
      </c>
      <c r="M198" s="433">
        <v>588.58999999999992</v>
      </c>
      <c r="N198" s="433">
        <v>178.48000000000002</v>
      </c>
      <c r="O198" s="431">
        <f t="shared" si="31"/>
        <v>5420116.6199999992</v>
      </c>
    </row>
    <row r="199" spans="1:15" s="440" customFormat="1">
      <c r="A199" s="670" t="s">
        <v>258</v>
      </c>
      <c r="B199" s="673" t="s">
        <v>267</v>
      </c>
      <c r="C199" s="672" t="s">
        <v>116</v>
      </c>
      <c r="D199" s="560">
        <v>7066</v>
      </c>
      <c r="E199" s="427">
        <v>97</v>
      </c>
      <c r="F199" s="427">
        <v>109.61</v>
      </c>
      <c r="G199" s="428">
        <f t="shared" si="39"/>
        <v>206.61</v>
      </c>
      <c r="H199" s="428">
        <f t="shared" si="36"/>
        <v>685402</v>
      </c>
      <c r="I199" s="428">
        <f t="shared" si="37"/>
        <v>774504.26</v>
      </c>
      <c r="J199" s="428">
        <f t="shared" si="38"/>
        <v>1459906.26</v>
      </c>
      <c r="K199" s="433">
        <f t="shared" si="29"/>
        <v>0</v>
      </c>
      <c r="L199" s="433">
        <f t="shared" si="30"/>
        <v>0</v>
      </c>
      <c r="M199" s="433">
        <v>97</v>
      </c>
      <c r="N199" s="433">
        <v>109.61</v>
      </c>
      <c r="O199" s="431">
        <f t="shared" si="31"/>
        <v>1459906.26</v>
      </c>
    </row>
    <row r="200" spans="1:15" s="440" customFormat="1">
      <c r="A200" s="670" t="s">
        <v>268</v>
      </c>
      <c r="B200" s="671" t="s">
        <v>269</v>
      </c>
      <c r="C200" s="672"/>
      <c r="D200" s="560">
        <v>0</v>
      </c>
      <c r="E200" s="427">
        <v>0</v>
      </c>
      <c r="F200" s="427">
        <v>0</v>
      </c>
      <c r="G200" s="428">
        <f t="shared" si="39"/>
        <v>0</v>
      </c>
      <c r="H200" s="429">
        <f>E200*$D200</f>
        <v>0</v>
      </c>
      <c r="I200" s="429">
        <f>F200*$D200</f>
        <v>0</v>
      </c>
      <c r="J200" s="428">
        <f t="shared" si="35"/>
        <v>0</v>
      </c>
      <c r="K200" s="433">
        <f t="shared" si="29"/>
        <v>0</v>
      </c>
      <c r="L200" s="433">
        <f t="shared" si="30"/>
        <v>0</v>
      </c>
      <c r="M200" s="433"/>
      <c r="N200" s="433">
        <v>0</v>
      </c>
      <c r="O200" s="431">
        <f t="shared" si="31"/>
        <v>0</v>
      </c>
    </row>
    <row r="201" spans="1:15" s="440" customFormat="1">
      <c r="A201" s="670"/>
      <c r="B201" s="671" t="s">
        <v>218</v>
      </c>
      <c r="C201" s="672"/>
      <c r="D201" s="560">
        <v>0</v>
      </c>
      <c r="E201" s="427">
        <v>0</v>
      </c>
      <c r="F201" s="427">
        <v>0</v>
      </c>
      <c r="G201" s="428">
        <f t="shared" si="39"/>
        <v>0</v>
      </c>
      <c r="H201" s="429">
        <f>E201*$D201</f>
        <v>0</v>
      </c>
      <c r="I201" s="429">
        <f>F201*$D201</f>
        <v>0</v>
      </c>
      <c r="J201" s="428">
        <f t="shared" si="35"/>
        <v>0</v>
      </c>
      <c r="K201" s="433">
        <f t="shared" si="29"/>
        <v>0</v>
      </c>
      <c r="L201" s="433">
        <f t="shared" si="30"/>
        <v>0</v>
      </c>
      <c r="M201" s="433"/>
      <c r="N201" s="433">
        <v>0</v>
      </c>
      <c r="O201" s="431">
        <f t="shared" si="31"/>
        <v>0</v>
      </c>
    </row>
    <row r="202" spans="1:15" s="440" customFormat="1">
      <c r="A202" s="670" t="s">
        <v>205</v>
      </c>
      <c r="B202" s="673" t="s">
        <v>220</v>
      </c>
      <c r="C202" s="672" t="s">
        <v>116</v>
      </c>
      <c r="D202" s="560">
        <v>7066</v>
      </c>
      <c r="E202" s="427">
        <v>74.69</v>
      </c>
      <c r="F202" s="427">
        <v>60.14</v>
      </c>
      <c r="G202" s="428">
        <f t="shared" si="39"/>
        <v>134.82999999999998</v>
      </c>
      <c r="H202" s="428">
        <f t="shared" ref="H202:H226" si="40">$D202*E202</f>
        <v>527759.54</v>
      </c>
      <c r="I202" s="428">
        <f t="shared" ref="I202:I226" si="41">$D202*F202</f>
        <v>424949.24</v>
      </c>
      <c r="J202" s="428">
        <f t="shared" ref="J202:J226" si="42">SUBTOTAL(9,H202:I202)</f>
        <v>952708.78</v>
      </c>
      <c r="K202" s="433">
        <f t="shared" si="29"/>
        <v>6.9320100000000053</v>
      </c>
      <c r="L202" s="433">
        <f t="shared" si="30"/>
        <v>41.350000000000009</v>
      </c>
      <c r="M202" s="433">
        <v>81.622010000000003</v>
      </c>
      <c r="N202" s="433">
        <v>101.49000000000001</v>
      </c>
      <c r="O202" s="431">
        <f t="shared" si="31"/>
        <v>1293869.46266</v>
      </c>
    </row>
    <row r="203" spans="1:15" s="440" customFormat="1">
      <c r="A203" s="670" t="s">
        <v>188</v>
      </c>
      <c r="B203" s="673" t="s">
        <v>221</v>
      </c>
      <c r="C203" s="672" t="s">
        <v>116</v>
      </c>
      <c r="D203" s="560">
        <v>7066</v>
      </c>
      <c r="E203" s="427">
        <v>351.14</v>
      </c>
      <c r="F203" s="427">
        <v>44.62</v>
      </c>
      <c r="G203" s="428">
        <f t="shared" si="39"/>
        <v>395.76</v>
      </c>
      <c r="H203" s="428">
        <f t="shared" si="40"/>
        <v>2481155.2399999998</v>
      </c>
      <c r="I203" s="428">
        <f t="shared" si="41"/>
        <v>315284.92</v>
      </c>
      <c r="J203" s="428">
        <f t="shared" si="42"/>
        <v>2796440.1599999997</v>
      </c>
      <c r="K203" s="433">
        <f t="shared" si="29"/>
        <v>-39.840669999999989</v>
      </c>
      <c r="L203" s="433">
        <f t="shared" si="30"/>
        <v>-44.62</v>
      </c>
      <c r="M203" s="433">
        <v>311.29933</v>
      </c>
      <c r="N203" s="433">
        <v>0</v>
      </c>
      <c r="O203" s="431">
        <f t="shared" si="31"/>
        <v>2199641.0657799998</v>
      </c>
    </row>
    <row r="204" spans="1:15" s="440" customFormat="1">
      <c r="A204" s="670" t="s">
        <v>190</v>
      </c>
      <c r="B204" s="673" t="s">
        <v>222</v>
      </c>
      <c r="C204" s="672" t="s">
        <v>116</v>
      </c>
      <c r="D204" s="560">
        <v>7066</v>
      </c>
      <c r="E204" s="427">
        <v>282.27</v>
      </c>
      <c r="F204" s="427">
        <v>44.62</v>
      </c>
      <c r="G204" s="428">
        <f t="shared" si="39"/>
        <v>326.89</v>
      </c>
      <c r="H204" s="428">
        <f t="shared" si="40"/>
        <v>1994519.8199999998</v>
      </c>
      <c r="I204" s="428">
        <f t="shared" si="41"/>
        <v>315284.92</v>
      </c>
      <c r="J204" s="428">
        <f t="shared" si="42"/>
        <v>2309804.7399999998</v>
      </c>
      <c r="K204" s="433">
        <f t="shared" si="29"/>
        <v>46.458133750000002</v>
      </c>
      <c r="L204" s="433">
        <f t="shared" si="30"/>
        <v>14.5</v>
      </c>
      <c r="M204" s="433">
        <v>328.72813374999998</v>
      </c>
      <c r="N204" s="433">
        <v>59.12</v>
      </c>
      <c r="O204" s="431">
        <f t="shared" si="31"/>
        <v>2740534.9130774997</v>
      </c>
    </row>
    <row r="205" spans="1:15" s="440" customFormat="1">
      <c r="A205" s="670" t="s">
        <v>192</v>
      </c>
      <c r="B205" s="673" t="s">
        <v>223</v>
      </c>
      <c r="C205" s="672" t="s">
        <v>116</v>
      </c>
      <c r="D205" s="560">
        <v>7066</v>
      </c>
      <c r="E205" s="427">
        <v>252.2</v>
      </c>
      <c r="F205" s="427">
        <v>44.62</v>
      </c>
      <c r="G205" s="428">
        <f t="shared" si="39"/>
        <v>296.82</v>
      </c>
      <c r="H205" s="428">
        <f t="shared" si="40"/>
        <v>1782045.2</v>
      </c>
      <c r="I205" s="428">
        <f t="shared" si="41"/>
        <v>315284.92</v>
      </c>
      <c r="J205" s="428">
        <f t="shared" si="42"/>
        <v>2097330.12</v>
      </c>
      <c r="K205" s="433">
        <f t="shared" si="29"/>
        <v>83.314040000000034</v>
      </c>
      <c r="L205" s="433">
        <f t="shared" si="30"/>
        <v>14.5</v>
      </c>
      <c r="M205" s="433">
        <v>335.51404000000002</v>
      </c>
      <c r="N205" s="433">
        <v>59.12</v>
      </c>
      <c r="O205" s="431">
        <f t="shared" si="31"/>
        <v>2788484.1266400004</v>
      </c>
    </row>
    <row r="206" spans="1:15" s="440" customFormat="1">
      <c r="A206" s="669" t="s">
        <v>194</v>
      </c>
      <c r="B206" s="673" t="s">
        <v>224</v>
      </c>
      <c r="C206" s="672" t="s">
        <v>116</v>
      </c>
      <c r="D206" s="560">
        <v>7066</v>
      </c>
      <c r="E206" s="427">
        <v>261.89999999999998</v>
      </c>
      <c r="F206" s="427">
        <v>44.62</v>
      </c>
      <c r="G206" s="428">
        <f t="shared" si="39"/>
        <v>306.52</v>
      </c>
      <c r="H206" s="428">
        <f t="shared" si="40"/>
        <v>1850585.4</v>
      </c>
      <c r="I206" s="428">
        <f t="shared" si="41"/>
        <v>315284.92</v>
      </c>
      <c r="J206" s="428">
        <f t="shared" si="42"/>
        <v>2165870.3199999998</v>
      </c>
      <c r="K206" s="433">
        <f t="shared" si="29"/>
        <v>84.557349999999985</v>
      </c>
      <c r="L206" s="433">
        <f t="shared" si="30"/>
        <v>14.5</v>
      </c>
      <c r="M206" s="433">
        <v>346.45734999999996</v>
      </c>
      <c r="N206" s="433">
        <v>59.12</v>
      </c>
      <c r="O206" s="431">
        <f t="shared" si="31"/>
        <v>2865809.5551</v>
      </c>
    </row>
    <row r="207" spans="1:15" s="440" customFormat="1">
      <c r="A207" s="670" t="s">
        <v>196</v>
      </c>
      <c r="B207" s="673" t="s">
        <v>225</v>
      </c>
      <c r="C207" s="672" t="s">
        <v>116</v>
      </c>
      <c r="D207" s="560">
        <v>7066</v>
      </c>
      <c r="E207" s="427">
        <v>220.19</v>
      </c>
      <c r="F207" s="427">
        <v>44.62</v>
      </c>
      <c r="G207" s="428">
        <f t="shared" si="39"/>
        <v>264.81</v>
      </c>
      <c r="H207" s="428">
        <f t="shared" si="40"/>
        <v>1555862.54</v>
      </c>
      <c r="I207" s="428">
        <f t="shared" si="41"/>
        <v>315284.92</v>
      </c>
      <c r="J207" s="428">
        <f t="shared" si="42"/>
        <v>1871147.46</v>
      </c>
      <c r="K207" s="433">
        <f t="shared" si="29"/>
        <v>88.939599999999984</v>
      </c>
      <c r="L207" s="433">
        <f t="shared" si="30"/>
        <v>14.5</v>
      </c>
      <c r="M207" s="433">
        <v>309.12959999999998</v>
      </c>
      <c r="N207" s="433">
        <v>59.12</v>
      </c>
      <c r="O207" s="431">
        <f t="shared" si="31"/>
        <v>2602051.6735999999</v>
      </c>
    </row>
    <row r="208" spans="1:15" s="440" customFormat="1">
      <c r="A208" s="670" t="s">
        <v>198</v>
      </c>
      <c r="B208" s="673" t="s">
        <v>226</v>
      </c>
      <c r="C208" s="672" t="s">
        <v>116</v>
      </c>
      <c r="D208" s="560">
        <v>7066</v>
      </c>
      <c r="E208" s="427">
        <v>182.36</v>
      </c>
      <c r="F208" s="427">
        <v>44.62</v>
      </c>
      <c r="G208" s="428">
        <f t="shared" si="39"/>
        <v>226.98000000000002</v>
      </c>
      <c r="H208" s="428">
        <f t="shared" si="40"/>
        <v>1288555.76</v>
      </c>
      <c r="I208" s="428">
        <f t="shared" si="41"/>
        <v>315284.92</v>
      </c>
      <c r="J208" s="428">
        <f t="shared" si="42"/>
        <v>1603840.68</v>
      </c>
      <c r="K208" s="433">
        <f t="shared" si="29"/>
        <v>36.079999999999984</v>
      </c>
      <c r="L208" s="433">
        <f t="shared" si="30"/>
        <v>14.5</v>
      </c>
      <c r="M208" s="433">
        <v>218.44</v>
      </c>
      <c r="N208" s="433">
        <v>59.12</v>
      </c>
      <c r="O208" s="431">
        <f t="shared" si="31"/>
        <v>1961238.96</v>
      </c>
    </row>
    <row r="209" spans="1:15" s="440" customFormat="1">
      <c r="A209" s="670" t="s">
        <v>200</v>
      </c>
      <c r="B209" s="673" t="s">
        <v>227</v>
      </c>
      <c r="C209" s="672" t="s">
        <v>116</v>
      </c>
      <c r="D209" s="560">
        <v>7066</v>
      </c>
      <c r="E209" s="427">
        <v>147.44</v>
      </c>
      <c r="F209" s="427">
        <v>44.62</v>
      </c>
      <c r="G209" s="428">
        <f t="shared" si="39"/>
        <v>192.06</v>
      </c>
      <c r="H209" s="428">
        <f t="shared" si="40"/>
        <v>1041811.04</v>
      </c>
      <c r="I209" s="428">
        <f t="shared" si="41"/>
        <v>315284.92</v>
      </c>
      <c r="J209" s="428">
        <f t="shared" si="42"/>
        <v>1357095.96</v>
      </c>
      <c r="K209" s="433">
        <f t="shared" si="29"/>
        <v>72.539999999999964</v>
      </c>
      <c r="L209" s="433">
        <f t="shared" si="30"/>
        <v>14.5</v>
      </c>
      <c r="M209" s="433">
        <v>219.97999999999996</v>
      </c>
      <c r="N209" s="433">
        <v>59.12</v>
      </c>
      <c r="O209" s="431">
        <f t="shared" si="31"/>
        <v>1972120.5999999999</v>
      </c>
    </row>
    <row r="210" spans="1:15" s="440" customFormat="1">
      <c r="A210" s="670" t="s">
        <v>122</v>
      </c>
      <c r="B210" s="673" t="s">
        <v>229</v>
      </c>
      <c r="C210" s="672" t="s">
        <v>116</v>
      </c>
      <c r="D210" s="560">
        <v>7066</v>
      </c>
      <c r="E210" s="427">
        <v>147.44</v>
      </c>
      <c r="F210" s="427">
        <v>44.62</v>
      </c>
      <c r="G210" s="428">
        <f t="shared" si="39"/>
        <v>192.06</v>
      </c>
      <c r="H210" s="428">
        <f t="shared" si="40"/>
        <v>1041811.04</v>
      </c>
      <c r="I210" s="428">
        <f t="shared" si="41"/>
        <v>315284.92</v>
      </c>
      <c r="J210" s="428">
        <f t="shared" si="42"/>
        <v>1357095.96</v>
      </c>
      <c r="K210" s="433">
        <f t="shared" si="29"/>
        <v>72.539999999999964</v>
      </c>
      <c r="L210" s="433">
        <f t="shared" si="30"/>
        <v>14.5</v>
      </c>
      <c r="M210" s="433">
        <v>219.97999999999996</v>
      </c>
      <c r="N210" s="433">
        <v>59.12</v>
      </c>
      <c r="O210" s="431">
        <f t="shared" si="31"/>
        <v>1972120.5999999999</v>
      </c>
    </row>
    <row r="211" spans="1:15" s="440" customFormat="1">
      <c r="A211" s="670" t="s">
        <v>228</v>
      </c>
      <c r="B211" s="673" t="s">
        <v>231</v>
      </c>
      <c r="C211" s="672" t="s">
        <v>116</v>
      </c>
      <c r="D211" s="560">
        <v>7066</v>
      </c>
      <c r="E211" s="427">
        <v>147.44</v>
      </c>
      <c r="F211" s="427">
        <v>44.62</v>
      </c>
      <c r="G211" s="428">
        <f t="shared" si="39"/>
        <v>192.06</v>
      </c>
      <c r="H211" s="428">
        <f t="shared" si="40"/>
        <v>1041811.04</v>
      </c>
      <c r="I211" s="428">
        <f t="shared" si="41"/>
        <v>315284.92</v>
      </c>
      <c r="J211" s="428">
        <f t="shared" si="42"/>
        <v>1357095.96</v>
      </c>
      <c r="K211" s="433">
        <f t="shared" si="29"/>
        <v>72.539999999999964</v>
      </c>
      <c r="L211" s="433">
        <f t="shared" si="30"/>
        <v>14.5</v>
      </c>
      <c r="M211" s="433">
        <v>219.97999999999996</v>
      </c>
      <c r="N211" s="433">
        <v>59.12</v>
      </c>
      <c r="O211" s="431">
        <f t="shared" si="31"/>
        <v>1972120.5999999999</v>
      </c>
    </row>
    <row r="212" spans="1:15" s="440" customFormat="1">
      <c r="A212" s="670" t="s">
        <v>230</v>
      </c>
      <c r="B212" s="673" t="s">
        <v>233</v>
      </c>
      <c r="C212" s="672" t="s">
        <v>116</v>
      </c>
      <c r="D212" s="560">
        <v>7066</v>
      </c>
      <c r="E212" s="427">
        <v>147.44</v>
      </c>
      <c r="F212" s="427">
        <v>44.62</v>
      </c>
      <c r="G212" s="428">
        <f t="shared" si="39"/>
        <v>192.06</v>
      </c>
      <c r="H212" s="428">
        <f t="shared" si="40"/>
        <v>1041811.04</v>
      </c>
      <c r="I212" s="428">
        <f t="shared" si="41"/>
        <v>315284.92</v>
      </c>
      <c r="J212" s="428">
        <f t="shared" si="42"/>
        <v>1357095.96</v>
      </c>
      <c r="K212" s="433">
        <f t="shared" si="29"/>
        <v>72.539999999999964</v>
      </c>
      <c r="L212" s="433">
        <f t="shared" si="30"/>
        <v>14.5</v>
      </c>
      <c r="M212" s="433">
        <v>219.97999999999996</v>
      </c>
      <c r="N212" s="433">
        <v>59.12</v>
      </c>
      <c r="O212" s="431">
        <f t="shared" si="31"/>
        <v>1972120.5999999999</v>
      </c>
    </row>
    <row r="213" spans="1:15" s="440" customFormat="1">
      <c r="A213" s="670" t="s">
        <v>232</v>
      </c>
      <c r="B213" s="673" t="s">
        <v>235</v>
      </c>
      <c r="C213" s="672" t="s">
        <v>116</v>
      </c>
      <c r="D213" s="560">
        <v>7066</v>
      </c>
      <c r="E213" s="427">
        <v>147.44</v>
      </c>
      <c r="F213" s="427">
        <v>44.62</v>
      </c>
      <c r="G213" s="428">
        <f t="shared" si="39"/>
        <v>192.06</v>
      </c>
      <c r="H213" s="428">
        <f t="shared" si="40"/>
        <v>1041811.04</v>
      </c>
      <c r="I213" s="428">
        <f t="shared" si="41"/>
        <v>315284.92</v>
      </c>
      <c r="J213" s="428">
        <f t="shared" si="42"/>
        <v>1357095.96</v>
      </c>
      <c r="K213" s="433">
        <f t="shared" si="29"/>
        <v>72.539999999999964</v>
      </c>
      <c r="L213" s="433">
        <f t="shared" si="30"/>
        <v>14.5</v>
      </c>
      <c r="M213" s="433">
        <v>219.97999999999996</v>
      </c>
      <c r="N213" s="433">
        <v>59.12</v>
      </c>
      <c r="O213" s="431">
        <f t="shared" si="31"/>
        <v>1972120.5999999999</v>
      </c>
    </row>
    <row r="214" spans="1:15" s="440" customFormat="1">
      <c r="A214" s="670" t="s">
        <v>234</v>
      </c>
      <c r="B214" s="673" t="s">
        <v>237</v>
      </c>
      <c r="C214" s="672" t="s">
        <v>116</v>
      </c>
      <c r="D214" s="560">
        <v>7066</v>
      </c>
      <c r="E214" s="427">
        <v>147.44</v>
      </c>
      <c r="F214" s="427">
        <v>44.62</v>
      </c>
      <c r="G214" s="428">
        <f t="shared" si="39"/>
        <v>192.06</v>
      </c>
      <c r="H214" s="428">
        <f t="shared" si="40"/>
        <v>1041811.04</v>
      </c>
      <c r="I214" s="428">
        <f t="shared" si="41"/>
        <v>315284.92</v>
      </c>
      <c r="J214" s="428">
        <f t="shared" si="42"/>
        <v>1357095.96</v>
      </c>
      <c r="K214" s="433">
        <f t="shared" si="29"/>
        <v>72.539999999999964</v>
      </c>
      <c r="L214" s="433">
        <f t="shared" si="30"/>
        <v>14.5</v>
      </c>
      <c r="M214" s="433">
        <v>219.97999999999996</v>
      </c>
      <c r="N214" s="433">
        <v>59.12</v>
      </c>
      <c r="O214" s="431">
        <f t="shared" si="31"/>
        <v>1972120.5999999999</v>
      </c>
    </row>
    <row r="215" spans="1:15" s="440" customFormat="1">
      <c r="A215" s="670" t="s">
        <v>236</v>
      </c>
      <c r="B215" s="673" t="s">
        <v>239</v>
      </c>
      <c r="C215" s="672" t="s">
        <v>116</v>
      </c>
      <c r="D215" s="560">
        <v>7066</v>
      </c>
      <c r="E215" s="427">
        <v>147.44</v>
      </c>
      <c r="F215" s="427">
        <v>44.62</v>
      </c>
      <c r="G215" s="428">
        <f t="shared" si="39"/>
        <v>192.06</v>
      </c>
      <c r="H215" s="428">
        <f t="shared" si="40"/>
        <v>1041811.04</v>
      </c>
      <c r="I215" s="428">
        <f t="shared" si="41"/>
        <v>315284.92</v>
      </c>
      <c r="J215" s="428">
        <f t="shared" si="42"/>
        <v>1357095.96</v>
      </c>
      <c r="K215" s="433">
        <f t="shared" si="29"/>
        <v>72.539999999999964</v>
      </c>
      <c r="L215" s="433">
        <f t="shared" si="30"/>
        <v>14.5</v>
      </c>
      <c r="M215" s="433">
        <v>219.97999999999996</v>
      </c>
      <c r="N215" s="433">
        <v>59.12</v>
      </c>
      <c r="O215" s="431">
        <f t="shared" si="31"/>
        <v>1972120.5999999999</v>
      </c>
    </row>
    <row r="216" spans="1:15" s="440" customFormat="1">
      <c r="A216" s="670" t="s">
        <v>238</v>
      </c>
      <c r="B216" s="673" t="s">
        <v>241</v>
      </c>
      <c r="C216" s="672" t="s">
        <v>116</v>
      </c>
      <c r="D216" s="560">
        <v>7066</v>
      </c>
      <c r="E216" s="427">
        <v>147.44</v>
      </c>
      <c r="F216" s="427">
        <v>44.62</v>
      </c>
      <c r="G216" s="428">
        <f t="shared" si="39"/>
        <v>192.06</v>
      </c>
      <c r="H216" s="428">
        <f t="shared" si="40"/>
        <v>1041811.04</v>
      </c>
      <c r="I216" s="428">
        <f t="shared" si="41"/>
        <v>315284.92</v>
      </c>
      <c r="J216" s="428">
        <f t="shared" si="42"/>
        <v>1357095.96</v>
      </c>
      <c r="K216" s="433">
        <f t="shared" si="29"/>
        <v>72.539999999999964</v>
      </c>
      <c r="L216" s="433">
        <f t="shared" si="30"/>
        <v>14.5</v>
      </c>
      <c r="M216" s="433">
        <v>219.97999999999996</v>
      </c>
      <c r="N216" s="433">
        <v>59.12</v>
      </c>
      <c r="O216" s="431">
        <f t="shared" si="31"/>
        <v>1972120.5999999999</v>
      </c>
    </row>
    <row r="217" spans="1:15" s="440" customFormat="1">
      <c r="A217" s="670" t="s">
        <v>240</v>
      </c>
      <c r="B217" s="673" t="s">
        <v>243</v>
      </c>
      <c r="C217" s="672" t="s">
        <v>116</v>
      </c>
      <c r="D217" s="560">
        <v>7066</v>
      </c>
      <c r="E217" s="427">
        <v>147.44</v>
      </c>
      <c r="F217" s="427">
        <v>44.62</v>
      </c>
      <c r="G217" s="428">
        <f t="shared" si="39"/>
        <v>192.06</v>
      </c>
      <c r="H217" s="428">
        <f t="shared" si="40"/>
        <v>1041811.04</v>
      </c>
      <c r="I217" s="428">
        <f t="shared" si="41"/>
        <v>315284.92</v>
      </c>
      <c r="J217" s="428">
        <f t="shared" si="42"/>
        <v>1357095.96</v>
      </c>
      <c r="K217" s="433">
        <f t="shared" si="29"/>
        <v>72.539999999999964</v>
      </c>
      <c r="L217" s="433">
        <f t="shared" si="30"/>
        <v>14.5</v>
      </c>
      <c r="M217" s="433">
        <v>219.97999999999996</v>
      </c>
      <c r="N217" s="433">
        <v>59.12</v>
      </c>
      <c r="O217" s="431">
        <f t="shared" si="31"/>
        <v>1972120.5999999999</v>
      </c>
    </row>
    <row r="218" spans="1:15" s="440" customFormat="1">
      <c r="A218" s="670" t="s">
        <v>242</v>
      </c>
      <c r="B218" s="673" t="s">
        <v>245</v>
      </c>
      <c r="C218" s="672" t="s">
        <v>116</v>
      </c>
      <c r="D218" s="560">
        <v>7066</v>
      </c>
      <c r="E218" s="427">
        <v>147.44</v>
      </c>
      <c r="F218" s="427">
        <v>44.62</v>
      </c>
      <c r="G218" s="428">
        <f t="shared" si="39"/>
        <v>192.06</v>
      </c>
      <c r="H218" s="428">
        <f t="shared" si="40"/>
        <v>1041811.04</v>
      </c>
      <c r="I218" s="428">
        <f t="shared" si="41"/>
        <v>315284.92</v>
      </c>
      <c r="J218" s="428">
        <f t="shared" si="42"/>
        <v>1357095.96</v>
      </c>
      <c r="K218" s="433">
        <f t="shared" si="29"/>
        <v>72.539999999999964</v>
      </c>
      <c r="L218" s="433">
        <f t="shared" si="30"/>
        <v>14.5</v>
      </c>
      <c r="M218" s="433">
        <v>219.97999999999996</v>
      </c>
      <c r="N218" s="433">
        <v>59.12</v>
      </c>
      <c r="O218" s="431">
        <f t="shared" si="31"/>
        <v>1972120.5999999999</v>
      </c>
    </row>
    <row r="219" spans="1:15" s="440" customFormat="1">
      <c r="A219" s="670" t="s">
        <v>244</v>
      </c>
      <c r="B219" s="673" t="s">
        <v>247</v>
      </c>
      <c r="C219" s="672" t="s">
        <v>116</v>
      </c>
      <c r="D219" s="560">
        <v>7066</v>
      </c>
      <c r="E219" s="427">
        <v>147.44</v>
      </c>
      <c r="F219" s="427">
        <v>44.62</v>
      </c>
      <c r="G219" s="428">
        <f t="shared" si="39"/>
        <v>192.06</v>
      </c>
      <c r="H219" s="428">
        <f t="shared" si="40"/>
        <v>1041811.04</v>
      </c>
      <c r="I219" s="428">
        <f t="shared" si="41"/>
        <v>315284.92</v>
      </c>
      <c r="J219" s="428">
        <f t="shared" si="42"/>
        <v>1357095.96</v>
      </c>
      <c r="K219" s="433">
        <f t="shared" si="29"/>
        <v>72.539999999999964</v>
      </c>
      <c r="L219" s="433">
        <f t="shared" si="30"/>
        <v>14.5</v>
      </c>
      <c r="M219" s="433">
        <v>219.97999999999996</v>
      </c>
      <c r="N219" s="433">
        <v>59.12</v>
      </c>
      <c r="O219" s="431">
        <f t="shared" si="31"/>
        <v>1972120.5999999999</v>
      </c>
    </row>
    <row r="220" spans="1:15" s="440" customFormat="1">
      <c r="A220" s="670" t="s">
        <v>246</v>
      </c>
      <c r="B220" s="673" t="s">
        <v>249</v>
      </c>
      <c r="C220" s="672" t="s">
        <v>116</v>
      </c>
      <c r="D220" s="560">
        <v>7066</v>
      </c>
      <c r="E220" s="427">
        <v>147.44</v>
      </c>
      <c r="F220" s="427">
        <v>44.62</v>
      </c>
      <c r="G220" s="428">
        <f t="shared" si="39"/>
        <v>192.06</v>
      </c>
      <c r="H220" s="428">
        <f t="shared" si="40"/>
        <v>1041811.04</v>
      </c>
      <c r="I220" s="428">
        <f t="shared" si="41"/>
        <v>315284.92</v>
      </c>
      <c r="J220" s="428">
        <f t="shared" si="42"/>
        <v>1357095.96</v>
      </c>
      <c r="K220" s="433">
        <f t="shared" ref="K220:K283" si="43">M220-E220</f>
        <v>72.539999999999964</v>
      </c>
      <c r="L220" s="433">
        <f t="shared" ref="L220:L283" si="44">N220-F220</f>
        <v>14.5</v>
      </c>
      <c r="M220" s="433">
        <v>219.97999999999996</v>
      </c>
      <c r="N220" s="433">
        <v>59.12</v>
      </c>
      <c r="O220" s="431">
        <f t="shared" ref="O220:O283" si="45">(M220+N220)*$D220</f>
        <v>1972120.5999999999</v>
      </c>
    </row>
    <row r="221" spans="1:15" s="440" customFormat="1">
      <c r="A221" s="670" t="s">
        <v>248</v>
      </c>
      <c r="B221" s="673" t="s">
        <v>251</v>
      </c>
      <c r="C221" s="672" t="s">
        <v>116</v>
      </c>
      <c r="D221" s="560">
        <v>7066</v>
      </c>
      <c r="E221" s="427">
        <v>147.44</v>
      </c>
      <c r="F221" s="427">
        <v>44.62</v>
      </c>
      <c r="G221" s="428">
        <f t="shared" si="39"/>
        <v>192.06</v>
      </c>
      <c r="H221" s="428">
        <f t="shared" si="40"/>
        <v>1041811.04</v>
      </c>
      <c r="I221" s="428">
        <f t="shared" si="41"/>
        <v>315284.92</v>
      </c>
      <c r="J221" s="428">
        <f t="shared" si="42"/>
        <v>1357095.96</v>
      </c>
      <c r="K221" s="433">
        <f t="shared" si="43"/>
        <v>72.539999999999964</v>
      </c>
      <c r="L221" s="433">
        <f t="shared" si="44"/>
        <v>14.5</v>
      </c>
      <c r="M221" s="433">
        <v>219.97999999999996</v>
      </c>
      <c r="N221" s="433">
        <v>59.12</v>
      </c>
      <c r="O221" s="431">
        <f t="shared" si="45"/>
        <v>1972120.5999999999</v>
      </c>
    </row>
    <row r="222" spans="1:15" s="440" customFormat="1">
      <c r="A222" s="670" t="s">
        <v>250</v>
      </c>
      <c r="B222" s="673" t="s">
        <v>253</v>
      </c>
      <c r="C222" s="672" t="s">
        <v>116</v>
      </c>
      <c r="D222" s="560">
        <v>7066</v>
      </c>
      <c r="E222" s="427">
        <v>0</v>
      </c>
      <c r="F222" s="427">
        <v>44.62</v>
      </c>
      <c r="G222" s="428">
        <f t="shared" si="39"/>
        <v>44.62</v>
      </c>
      <c r="H222" s="428">
        <f t="shared" si="40"/>
        <v>0</v>
      </c>
      <c r="I222" s="428">
        <f t="shared" si="41"/>
        <v>315284.92</v>
      </c>
      <c r="J222" s="428">
        <f t="shared" si="42"/>
        <v>315284.92</v>
      </c>
      <c r="K222" s="433">
        <f t="shared" si="43"/>
        <v>0</v>
      </c>
      <c r="L222" s="433">
        <f t="shared" si="44"/>
        <v>14.5</v>
      </c>
      <c r="M222" s="433">
        <v>0</v>
      </c>
      <c r="N222" s="433">
        <v>59.12</v>
      </c>
      <c r="O222" s="431">
        <f t="shared" si="45"/>
        <v>417741.92</v>
      </c>
    </row>
    <row r="223" spans="1:15" s="440" customFormat="1">
      <c r="A223" s="670" t="s">
        <v>252</v>
      </c>
      <c r="B223" s="673" t="s">
        <v>255</v>
      </c>
      <c r="C223" s="672" t="s">
        <v>116</v>
      </c>
      <c r="D223" s="560">
        <v>7066</v>
      </c>
      <c r="E223" s="427">
        <v>0</v>
      </c>
      <c r="F223" s="427">
        <v>44.62</v>
      </c>
      <c r="G223" s="428">
        <f t="shared" si="39"/>
        <v>44.62</v>
      </c>
      <c r="H223" s="428">
        <f t="shared" si="40"/>
        <v>0</v>
      </c>
      <c r="I223" s="428">
        <f t="shared" si="41"/>
        <v>315284.92</v>
      </c>
      <c r="J223" s="428">
        <f t="shared" si="42"/>
        <v>315284.92</v>
      </c>
      <c r="K223" s="433">
        <f t="shared" si="43"/>
        <v>0</v>
      </c>
      <c r="L223" s="433">
        <f t="shared" si="44"/>
        <v>14.5</v>
      </c>
      <c r="M223" s="433">
        <v>0</v>
      </c>
      <c r="N223" s="433">
        <v>59.12</v>
      </c>
      <c r="O223" s="431">
        <f t="shared" si="45"/>
        <v>417741.92</v>
      </c>
    </row>
    <row r="224" spans="1:15" s="440" customFormat="1">
      <c r="A224" s="670" t="s">
        <v>254</v>
      </c>
      <c r="B224" s="673" t="s">
        <v>257</v>
      </c>
      <c r="C224" s="672" t="s">
        <v>116</v>
      </c>
      <c r="D224" s="560">
        <v>7066</v>
      </c>
      <c r="E224" s="427">
        <v>0</v>
      </c>
      <c r="F224" s="427">
        <v>44.62</v>
      </c>
      <c r="G224" s="428">
        <f t="shared" si="39"/>
        <v>44.62</v>
      </c>
      <c r="H224" s="428">
        <f t="shared" si="40"/>
        <v>0</v>
      </c>
      <c r="I224" s="428">
        <f t="shared" si="41"/>
        <v>315284.92</v>
      </c>
      <c r="J224" s="428">
        <f t="shared" si="42"/>
        <v>315284.92</v>
      </c>
      <c r="K224" s="433">
        <f t="shared" si="43"/>
        <v>0</v>
      </c>
      <c r="L224" s="433">
        <f t="shared" si="44"/>
        <v>0</v>
      </c>
      <c r="M224" s="433">
        <v>0</v>
      </c>
      <c r="N224" s="433">
        <v>44.62</v>
      </c>
      <c r="O224" s="431">
        <f t="shared" si="45"/>
        <v>315284.92</v>
      </c>
    </row>
    <row r="225" spans="1:15" s="440" customFormat="1">
      <c r="A225" s="670" t="s">
        <v>256</v>
      </c>
      <c r="B225" s="673" t="s">
        <v>266</v>
      </c>
      <c r="C225" s="672" t="s">
        <v>116</v>
      </c>
      <c r="D225" s="560">
        <v>7066</v>
      </c>
      <c r="E225" s="427">
        <v>147.44</v>
      </c>
      <c r="F225" s="427">
        <v>42.68</v>
      </c>
      <c r="G225" s="428">
        <f t="shared" si="39"/>
        <v>190.12</v>
      </c>
      <c r="H225" s="428">
        <f t="shared" si="40"/>
        <v>1041811.04</v>
      </c>
      <c r="I225" s="428">
        <f t="shared" si="41"/>
        <v>301576.88</v>
      </c>
      <c r="J225" s="428">
        <f t="shared" si="42"/>
        <v>1343387.92</v>
      </c>
      <c r="K225" s="433">
        <f t="shared" si="43"/>
        <v>72.539999999999964</v>
      </c>
      <c r="L225" s="433">
        <f t="shared" si="44"/>
        <v>0</v>
      </c>
      <c r="M225" s="433">
        <v>219.97999999999996</v>
      </c>
      <c r="N225" s="433">
        <v>42.68</v>
      </c>
      <c r="O225" s="431">
        <f t="shared" si="45"/>
        <v>1855955.5599999998</v>
      </c>
    </row>
    <row r="226" spans="1:15" s="440" customFormat="1">
      <c r="A226" s="670" t="s">
        <v>258</v>
      </c>
      <c r="B226" s="673" t="s">
        <v>267</v>
      </c>
      <c r="C226" s="672" t="s">
        <v>116</v>
      </c>
      <c r="D226" s="560">
        <v>7066</v>
      </c>
      <c r="E226" s="427">
        <v>73.72</v>
      </c>
      <c r="F226" s="427">
        <v>21.34</v>
      </c>
      <c r="G226" s="428">
        <f t="shared" si="39"/>
        <v>95.06</v>
      </c>
      <c r="H226" s="428">
        <f t="shared" si="40"/>
        <v>520905.52</v>
      </c>
      <c r="I226" s="428">
        <f t="shared" si="41"/>
        <v>150788.44</v>
      </c>
      <c r="J226" s="428">
        <f t="shared" si="42"/>
        <v>671693.96</v>
      </c>
      <c r="K226" s="433">
        <f t="shared" si="43"/>
        <v>0</v>
      </c>
      <c r="L226" s="433">
        <f t="shared" si="44"/>
        <v>0</v>
      </c>
      <c r="M226" s="433">
        <v>73.72</v>
      </c>
      <c r="N226" s="433">
        <v>21.34</v>
      </c>
      <c r="O226" s="431">
        <f t="shared" si="45"/>
        <v>671693.96</v>
      </c>
    </row>
    <row r="227" spans="1:15" s="445" customFormat="1">
      <c r="A227" s="670" t="s">
        <v>270</v>
      </c>
      <c r="B227" s="676" t="s">
        <v>271</v>
      </c>
      <c r="C227" s="677"/>
      <c r="D227" s="560">
        <v>0</v>
      </c>
      <c r="E227" s="437">
        <v>0</v>
      </c>
      <c r="F227" s="437">
        <v>0</v>
      </c>
      <c r="G227" s="428">
        <f t="shared" si="39"/>
        <v>0</v>
      </c>
      <c r="H227" s="429">
        <f>E227*$D227</f>
        <v>0</v>
      </c>
      <c r="I227" s="429">
        <f>F227*$D227</f>
        <v>0</v>
      </c>
      <c r="J227" s="428">
        <f t="shared" si="35"/>
        <v>0</v>
      </c>
      <c r="K227" s="433">
        <f t="shared" si="43"/>
        <v>0</v>
      </c>
      <c r="L227" s="433">
        <f t="shared" si="44"/>
        <v>0</v>
      </c>
      <c r="M227" s="433"/>
      <c r="N227" s="433">
        <v>0</v>
      </c>
      <c r="O227" s="431">
        <f t="shared" si="45"/>
        <v>0</v>
      </c>
    </row>
    <row r="228" spans="1:15" s="445" customFormat="1">
      <c r="A228" s="678"/>
      <c r="B228" s="676" t="s">
        <v>272</v>
      </c>
      <c r="C228" s="677"/>
      <c r="D228" s="560">
        <v>0</v>
      </c>
      <c r="E228" s="437">
        <v>0</v>
      </c>
      <c r="F228" s="437">
        <v>0</v>
      </c>
      <c r="G228" s="428">
        <f t="shared" si="39"/>
        <v>0</v>
      </c>
      <c r="H228" s="429">
        <f>E228*$D228</f>
        <v>0</v>
      </c>
      <c r="I228" s="429">
        <f>F228*$D228</f>
        <v>0</v>
      </c>
      <c r="J228" s="428">
        <f t="shared" si="35"/>
        <v>0</v>
      </c>
      <c r="K228" s="433">
        <f t="shared" si="43"/>
        <v>0</v>
      </c>
      <c r="L228" s="433">
        <f t="shared" si="44"/>
        <v>0</v>
      </c>
      <c r="M228" s="433"/>
      <c r="N228" s="433">
        <v>0</v>
      </c>
      <c r="O228" s="431">
        <f t="shared" si="45"/>
        <v>0</v>
      </c>
    </row>
    <row r="229" spans="1:15" s="440" customFormat="1">
      <c r="A229" s="670" t="s">
        <v>205</v>
      </c>
      <c r="B229" s="673" t="s">
        <v>273</v>
      </c>
      <c r="C229" s="672" t="s">
        <v>116</v>
      </c>
      <c r="D229" s="560">
        <v>8226</v>
      </c>
      <c r="E229" s="428">
        <v>240.56</v>
      </c>
      <c r="F229" s="428">
        <v>0</v>
      </c>
      <c r="G229" s="428">
        <f t="shared" si="39"/>
        <v>240.56</v>
      </c>
      <c r="H229" s="428">
        <f>$D229*E229</f>
        <v>1978846.56</v>
      </c>
      <c r="I229" s="428">
        <f>$D229*F229</f>
        <v>0</v>
      </c>
      <c r="J229" s="428">
        <f>SUBTOTAL(9,H229:I229)</f>
        <v>1978846.56</v>
      </c>
      <c r="K229" s="433">
        <f t="shared" si="43"/>
        <v>613.10093367890204</v>
      </c>
      <c r="L229" s="433">
        <f t="shared" si="44"/>
        <v>179.27664499999997</v>
      </c>
      <c r="M229" s="433">
        <v>853.66093367890198</v>
      </c>
      <c r="N229" s="433">
        <v>179.27664499999997</v>
      </c>
      <c r="O229" s="431">
        <f t="shared" si="45"/>
        <v>8496944.5222126469</v>
      </c>
    </row>
    <row r="230" spans="1:15" s="440" customFormat="1">
      <c r="A230" s="670" t="s">
        <v>274</v>
      </c>
      <c r="B230" s="671" t="s">
        <v>275</v>
      </c>
      <c r="C230" s="672"/>
      <c r="D230" s="560">
        <v>0</v>
      </c>
      <c r="E230" s="427">
        <v>0</v>
      </c>
      <c r="F230" s="427">
        <v>0</v>
      </c>
      <c r="G230" s="428">
        <f t="shared" si="39"/>
        <v>0</v>
      </c>
      <c r="H230" s="429">
        <f>E230*$D230</f>
        <v>0</v>
      </c>
      <c r="I230" s="429">
        <f>F230*$D230</f>
        <v>0</v>
      </c>
      <c r="J230" s="428">
        <f t="shared" si="35"/>
        <v>0</v>
      </c>
      <c r="K230" s="433">
        <f t="shared" si="43"/>
        <v>0</v>
      </c>
      <c r="L230" s="433">
        <f t="shared" si="44"/>
        <v>0</v>
      </c>
      <c r="M230" s="433"/>
      <c r="N230" s="433">
        <v>0</v>
      </c>
      <c r="O230" s="431">
        <f t="shared" si="45"/>
        <v>0</v>
      </c>
    </row>
    <row r="231" spans="1:15" s="440" customFormat="1">
      <c r="A231" s="670"/>
      <c r="B231" s="671" t="s">
        <v>272</v>
      </c>
      <c r="C231" s="672"/>
      <c r="D231" s="560">
        <v>0</v>
      </c>
      <c r="E231" s="427">
        <v>0</v>
      </c>
      <c r="F231" s="427">
        <v>0</v>
      </c>
      <c r="G231" s="428">
        <f t="shared" si="39"/>
        <v>0</v>
      </c>
      <c r="H231" s="429">
        <f>E231*$D231</f>
        <v>0</v>
      </c>
      <c r="I231" s="429">
        <f>F231*$D231</f>
        <v>0</v>
      </c>
      <c r="J231" s="428">
        <f t="shared" si="35"/>
        <v>0</v>
      </c>
      <c r="K231" s="433">
        <f t="shared" si="43"/>
        <v>0</v>
      </c>
      <c r="L231" s="433">
        <f t="shared" si="44"/>
        <v>0</v>
      </c>
      <c r="M231" s="433"/>
      <c r="N231" s="433">
        <v>0</v>
      </c>
      <c r="O231" s="431">
        <f t="shared" si="45"/>
        <v>0</v>
      </c>
    </row>
    <row r="232" spans="1:15" s="440" customFormat="1">
      <c r="A232" s="670" t="s">
        <v>205</v>
      </c>
      <c r="B232" s="673" t="s">
        <v>221</v>
      </c>
      <c r="C232" s="672" t="s">
        <v>116</v>
      </c>
      <c r="D232" s="560">
        <v>8226</v>
      </c>
      <c r="E232" s="428">
        <v>304.58</v>
      </c>
      <c r="F232" s="428">
        <v>0</v>
      </c>
      <c r="G232" s="428">
        <f t="shared" si="39"/>
        <v>304.58</v>
      </c>
      <c r="H232" s="428">
        <f t="shared" ref="H232:I234" si="46">$D232*E232</f>
        <v>2505475.08</v>
      </c>
      <c r="I232" s="428">
        <f t="shared" si="46"/>
        <v>0</v>
      </c>
      <c r="J232" s="428">
        <f t="shared" ref="J232:J234" si="47">SUBTOTAL(9,H232:I232)</f>
        <v>2505475.08</v>
      </c>
      <c r="K232" s="433">
        <f t="shared" si="43"/>
        <v>132.64023399999991</v>
      </c>
      <c r="L232" s="433">
        <f t="shared" si="44"/>
        <v>296.35205934999999</v>
      </c>
      <c r="M232" s="433">
        <v>437.22023399999989</v>
      </c>
      <c r="N232" s="433">
        <v>296.35205934999999</v>
      </c>
      <c r="O232" s="431">
        <f t="shared" si="45"/>
        <v>6034365.6850970993</v>
      </c>
    </row>
    <row r="233" spans="1:15" s="440" customFormat="1">
      <c r="A233" s="670" t="s">
        <v>188</v>
      </c>
      <c r="B233" s="673" t="s">
        <v>222</v>
      </c>
      <c r="C233" s="672" t="s">
        <v>116</v>
      </c>
      <c r="D233" s="560">
        <v>8226</v>
      </c>
      <c r="E233" s="428">
        <v>209.52</v>
      </c>
      <c r="F233" s="428">
        <v>0</v>
      </c>
      <c r="G233" s="428">
        <f t="shared" si="39"/>
        <v>209.52</v>
      </c>
      <c r="H233" s="428">
        <f t="shared" si="46"/>
        <v>1723511.52</v>
      </c>
      <c r="I233" s="428">
        <f t="shared" si="46"/>
        <v>0</v>
      </c>
      <c r="J233" s="428">
        <f t="shared" si="47"/>
        <v>1723511.52</v>
      </c>
      <c r="K233" s="433">
        <f t="shared" si="43"/>
        <v>62.422999999999973</v>
      </c>
      <c r="L233" s="433">
        <f t="shared" si="44"/>
        <v>0</v>
      </c>
      <c r="M233" s="433">
        <v>271.94299999999998</v>
      </c>
      <c r="N233" s="433">
        <v>0</v>
      </c>
      <c r="O233" s="431">
        <f t="shared" si="45"/>
        <v>2237003.1179999998</v>
      </c>
    </row>
    <row r="234" spans="1:15" s="440" customFormat="1">
      <c r="A234" s="670" t="s">
        <v>190</v>
      </c>
      <c r="B234" s="673" t="s">
        <v>226</v>
      </c>
      <c r="C234" s="672" t="s">
        <v>116</v>
      </c>
      <c r="D234" s="560">
        <v>8226</v>
      </c>
      <c r="E234" s="427">
        <v>364.72</v>
      </c>
      <c r="F234" s="427">
        <v>0</v>
      </c>
      <c r="G234" s="428">
        <f t="shared" si="39"/>
        <v>364.72</v>
      </c>
      <c r="H234" s="428">
        <f t="shared" si="46"/>
        <v>3000186.72</v>
      </c>
      <c r="I234" s="428">
        <f t="shared" si="46"/>
        <v>0</v>
      </c>
      <c r="J234" s="428">
        <f t="shared" si="47"/>
        <v>3000186.72</v>
      </c>
      <c r="K234" s="433">
        <f t="shared" si="43"/>
        <v>46.673083749999989</v>
      </c>
      <c r="L234" s="433">
        <f t="shared" si="44"/>
        <v>0</v>
      </c>
      <c r="M234" s="433">
        <v>411.39308375000002</v>
      </c>
      <c r="N234" s="433">
        <v>0</v>
      </c>
      <c r="O234" s="431">
        <f t="shared" si="45"/>
        <v>3384119.5069275</v>
      </c>
    </row>
    <row r="235" spans="1:15" s="440" customFormat="1">
      <c r="A235" s="669">
        <v>3.2</v>
      </c>
      <c r="B235" s="671" t="s">
        <v>276</v>
      </c>
      <c r="C235" s="672"/>
      <c r="D235" s="560">
        <v>0</v>
      </c>
      <c r="E235" s="427">
        <v>0</v>
      </c>
      <c r="F235" s="427">
        <v>0</v>
      </c>
      <c r="G235" s="428">
        <f t="shared" si="39"/>
        <v>0</v>
      </c>
      <c r="H235" s="429">
        <f t="shared" ref="H235:I241" si="48">E235*$D235</f>
        <v>0</v>
      </c>
      <c r="I235" s="429">
        <f t="shared" si="48"/>
        <v>0</v>
      </c>
      <c r="J235" s="428">
        <f t="shared" ref="J235" si="49">SUM(H235+I235)</f>
        <v>0</v>
      </c>
      <c r="K235" s="433">
        <f t="shared" si="43"/>
        <v>0</v>
      </c>
      <c r="L235" s="433">
        <f t="shared" si="44"/>
        <v>0</v>
      </c>
      <c r="M235" s="433"/>
      <c r="N235" s="433">
        <v>0</v>
      </c>
      <c r="O235" s="431">
        <f t="shared" si="45"/>
        <v>0</v>
      </c>
    </row>
    <row r="236" spans="1:15" s="440" customFormat="1" ht="225">
      <c r="A236" s="670"/>
      <c r="B236" s="679" t="s">
        <v>277</v>
      </c>
      <c r="C236" s="672"/>
      <c r="D236" s="560">
        <v>0</v>
      </c>
      <c r="E236" s="427">
        <v>0</v>
      </c>
      <c r="F236" s="427">
        <v>0</v>
      </c>
      <c r="G236" s="428">
        <f t="shared" si="39"/>
        <v>0</v>
      </c>
      <c r="H236" s="429">
        <f t="shared" si="48"/>
        <v>0</v>
      </c>
      <c r="I236" s="429">
        <f t="shared" si="48"/>
        <v>0</v>
      </c>
      <c r="J236" s="428"/>
      <c r="K236" s="433">
        <f t="shared" si="43"/>
        <v>0</v>
      </c>
      <c r="L236" s="433">
        <f t="shared" si="44"/>
        <v>0</v>
      </c>
      <c r="M236" s="433"/>
      <c r="N236" s="433">
        <v>0</v>
      </c>
      <c r="O236" s="431">
        <f t="shared" si="45"/>
        <v>0</v>
      </c>
    </row>
    <row r="237" spans="1:15" s="440" customFormat="1" ht="168" customHeight="1">
      <c r="A237" s="670"/>
      <c r="B237" s="679" t="s">
        <v>278</v>
      </c>
      <c r="C237" s="672"/>
      <c r="D237" s="560">
        <v>0</v>
      </c>
      <c r="E237" s="427">
        <v>0</v>
      </c>
      <c r="F237" s="427">
        <v>0</v>
      </c>
      <c r="G237" s="428">
        <f t="shared" si="39"/>
        <v>0</v>
      </c>
      <c r="H237" s="429">
        <f t="shared" si="48"/>
        <v>0</v>
      </c>
      <c r="I237" s="429">
        <f t="shared" si="48"/>
        <v>0</v>
      </c>
      <c r="J237" s="428"/>
      <c r="K237" s="433">
        <f t="shared" si="43"/>
        <v>0</v>
      </c>
      <c r="L237" s="433">
        <f t="shared" si="44"/>
        <v>0</v>
      </c>
      <c r="M237" s="433"/>
      <c r="N237" s="433">
        <v>0</v>
      </c>
      <c r="O237" s="431">
        <f t="shared" si="45"/>
        <v>0</v>
      </c>
    </row>
    <row r="238" spans="1:15" s="440" customFormat="1" ht="126" customHeight="1">
      <c r="A238" s="670"/>
      <c r="B238" s="679" t="s">
        <v>279</v>
      </c>
      <c r="C238" s="672"/>
      <c r="D238" s="560">
        <v>0</v>
      </c>
      <c r="E238" s="427">
        <v>0</v>
      </c>
      <c r="F238" s="427">
        <v>0</v>
      </c>
      <c r="G238" s="428">
        <f t="shared" si="39"/>
        <v>0</v>
      </c>
      <c r="H238" s="429">
        <f t="shared" si="48"/>
        <v>0</v>
      </c>
      <c r="I238" s="429">
        <f t="shared" si="48"/>
        <v>0</v>
      </c>
      <c r="J238" s="428"/>
      <c r="K238" s="433">
        <f t="shared" si="43"/>
        <v>0</v>
      </c>
      <c r="L238" s="433">
        <f t="shared" si="44"/>
        <v>0</v>
      </c>
      <c r="M238" s="433"/>
      <c r="N238" s="433">
        <v>0</v>
      </c>
      <c r="O238" s="431">
        <f t="shared" si="45"/>
        <v>0</v>
      </c>
    </row>
    <row r="239" spans="1:15" s="440" customFormat="1" ht="105">
      <c r="A239" s="670"/>
      <c r="B239" s="679" t="s">
        <v>280</v>
      </c>
      <c r="C239" s="672"/>
      <c r="D239" s="560">
        <v>0</v>
      </c>
      <c r="E239" s="427">
        <v>0</v>
      </c>
      <c r="F239" s="427">
        <v>0</v>
      </c>
      <c r="G239" s="428">
        <f t="shared" si="39"/>
        <v>0</v>
      </c>
      <c r="H239" s="429">
        <f t="shared" si="48"/>
        <v>0</v>
      </c>
      <c r="I239" s="429">
        <f t="shared" si="48"/>
        <v>0</v>
      </c>
      <c r="J239" s="428"/>
      <c r="K239" s="433">
        <f t="shared" si="43"/>
        <v>0</v>
      </c>
      <c r="L239" s="433">
        <f t="shared" si="44"/>
        <v>0</v>
      </c>
      <c r="M239" s="433"/>
      <c r="N239" s="433">
        <v>0</v>
      </c>
      <c r="O239" s="431">
        <f t="shared" si="45"/>
        <v>0</v>
      </c>
    </row>
    <row r="240" spans="1:15" s="440" customFormat="1">
      <c r="A240" s="670" t="s">
        <v>281</v>
      </c>
      <c r="B240" s="671" t="s">
        <v>282</v>
      </c>
      <c r="C240" s="672"/>
      <c r="D240" s="560">
        <v>0</v>
      </c>
      <c r="E240" s="427">
        <v>0</v>
      </c>
      <c r="F240" s="427">
        <v>0</v>
      </c>
      <c r="G240" s="428">
        <f t="shared" si="39"/>
        <v>0</v>
      </c>
      <c r="H240" s="429">
        <f t="shared" si="48"/>
        <v>0</v>
      </c>
      <c r="I240" s="429">
        <f t="shared" si="48"/>
        <v>0</v>
      </c>
      <c r="J240" s="428"/>
      <c r="K240" s="433">
        <f t="shared" si="43"/>
        <v>0</v>
      </c>
      <c r="L240" s="433">
        <f t="shared" si="44"/>
        <v>0</v>
      </c>
      <c r="M240" s="433"/>
      <c r="N240" s="433">
        <v>0</v>
      </c>
      <c r="O240" s="431">
        <f t="shared" si="45"/>
        <v>0</v>
      </c>
    </row>
    <row r="241" spans="1:15" s="440" customFormat="1">
      <c r="A241" s="670"/>
      <c r="B241" s="671" t="s">
        <v>272</v>
      </c>
      <c r="C241" s="672"/>
      <c r="D241" s="560">
        <v>0</v>
      </c>
      <c r="E241" s="427">
        <v>0</v>
      </c>
      <c r="F241" s="427">
        <v>0</v>
      </c>
      <c r="G241" s="428">
        <f t="shared" si="39"/>
        <v>0</v>
      </c>
      <c r="H241" s="429">
        <f t="shared" si="48"/>
        <v>0</v>
      </c>
      <c r="I241" s="429">
        <f t="shared" si="48"/>
        <v>0</v>
      </c>
      <c r="J241" s="428"/>
      <c r="K241" s="433">
        <f t="shared" si="43"/>
        <v>0</v>
      </c>
      <c r="L241" s="433">
        <f t="shared" si="44"/>
        <v>0</v>
      </c>
      <c r="M241" s="433"/>
      <c r="N241" s="433">
        <v>0</v>
      </c>
      <c r="O241" s="431">
        <f t="shared" si="45"/>
        <v>0</v>
      </c>
    </row>
    <row r="242" spans="1:15" s="440" customFormat="1">
      <c r="A242" s="670" t="s">
        <v>205</v>
      </c>
      <c r="B242" s="673" t="s">
        <v>283</v>
      </c>
      <c r="C242" s="672" t="s">
        <v>116</v>
      </c>
      <c r="D242" s="560">
        <v>8226</v>
      </c>
      <c r="E242" s="427">
        <v>1099.01</v>
      </c>
      <c r="F242" s="427">
        <v>277.42</v>
      </c>
      <c r="G242" s="428">
        <f t="shared" si="39"/>
        <v>1376.43</v>
      </c>
      <c r="H242" s="428">
        <f t="shared" ref="H242:I246" si="50">$D242*E242</f>
        <v>9040456.2599999998</v>
      </c>
      <c r="I242" s="428">
        <f t="shared" si="50"/>
        <v>2282056.92</v>
      </c>
      <c r="J242" s="428">
        <f t="shared" ref="J242:J246" si="51">SUBTOTAL(9,H242:I242)</f>
        <v>11322513.18</v>
      </c>
      <c r="K242" s="433">
        <f t="shared" si="43"/>
        <v>-618.50673749999999</v>
      </c>
      <c r="L242" s="433">
        <f t="shared" si="44"/>
        <v>-92.697000000000003</v>
      </c>
      <c r="M242" s="433">
        <v>480.50326250000001</v>
      </c>
      <c r="N242" s="433">
        <v>184.72300000000001</v>
      </c>
      <c r="O242" s="431">
        <f t="shared" si="45"/>
        <v>5472151.2353250002</v>
      </c>
    </row>
    <row r="243" spans="1:15" s="440" customFormat="1">
      <c r="A243" s="670" t="s">
        <v>188</v>
      </c>
      <c r="B243" s="673" t="s">
        <v>220</v>
      </c>
      <c r="C243" s="672" t="s">
        <v>116</v>
      </c>
      <c r="D243" s="560">
        <v>8226</v>
      </c>
      <c r="E243" s="427">
        <v>1064.0899999999999</v>
      </c>
      <c r="F243" s="427">
        <v>242.5</v>
      </c>
      <c r="G243" s="428">
        <f t="shared" si="39"/>
        <v>1306.5899999999999</v>
      </c>
      <c r="H243" s="428">
        <f t="shared" si="50"/>
        <v>8753204.3399999999</v>
      </c>
      <c r="I243" s="428">
        <f t="shared" si="50"/>
        <v>1994805</v>
      </c>
      <c r="J243" s="428">
        <f t="shared" si="51"/>
        <v>10748009.34</v>
      </c>
      <c r="K243" s="433">
        <f t="shared" si="43"/>
        <v>117.26800000000026</v>
      </c>
      <c r="L243" s="433">
        <f t="shared" si="44"/>
        <v>73.814000000000021</v>
      </c>
      <c r="M243" s="433">
        <v>1181.3580000000002</v>
      </c>
      <c r="N243" s="433">
        <v>316.31400000000002</v>
      </c>
      <c r="O243" s="431">
        <f t="shared" si="45"/>
        <v>12319849.872000001</v>
      </c>
    </row>
    <row r="244" spans="1:15" s="440" customFormat="1">
      <c r="A244" s="670" t="s">
        <v>190</v>
      </c>
      <c r="B244" s="673" t="s">
        <v>221</v>
      </c>
      <c r="C244" s="672" t="s">
        <v>116</v>
      </c>
      <c r="D244" s="560">
        <v>8226</v>
      </c>
      <c r="E244" s="427">
        <v>802.19</v>
      </c>
      <c r="F244" s="427">
        <v>132.88999999999999</v>
      </c>
      <c r="G244" s="428">
        <f t="shared" si="39"/>
        <v>935.08</v>
      </c>
      <c r="H244" s="428">
        <f t="shared" si="50"/>
        <v>6598814.9400000004</v>
      </c>
      <c r="I244" s="428">
        <f t="shared" si="50"/>
        <v>1093153.1399999999</v>
      </c>
      <c r="J244" s="428">
        <f t="shared" si="51"/>
        <v>7691968.0800000001</v>
      </c>
      <c r="K244" s="433">
        <f t="shared" si="43"/>
        <v>-106.35515000000009</v>
      </c>
      <c r="L244" s="433">
        <f t="shared" si="44"/>
        <v>0</v>
      </c>
      <c r="M244" s="433">
        <v>695.83484999999996</v>
      </c>
      <c r="N244" s="433">
        <v>132.88999999999999</v>
      </c>
      <c r="O244" s="431">
        <f t="shared" si="45"/>
        <v>6817090.6160999993</v>
      </c>
    </row>
    <row r="245" spans="1:15" s="440" customFormat="1">
      <c r="A245" s="670" t="s">
        <v>192</v>
      </c>
      <c r="B245" s="673" t="s">
        <v>222</v>
      </c>
      <c r="C245" s="672" t="s">
        <v>116</v>
      </c>
      <c r="D245" s="560">
        <v>8226</v>
      </c>
      <c r="E245" s="427">
        <v>573.27</v>
      </c>
      <c r="F245" s="427">
        <v>117.37</v>
      </c>
      <c r="G245" s="428">
        <f t="shared" si="39"/>
        <v>690.64</v>
      </c>
      <c r="H245" s="428">
        <f t="shared" si="50"/>
        <v>4715719.0199999996</v>
      </c>
      <c r="I245" s="428">
        <f t="shared" si="50"/>
        <v>965485.62</v>
      </c>
      <c r="J245" s="428">
        <f t="shared" si="51"/>
        <v>5681204.6399999997</v>
      </c>
      <c r="K245" s="433">
        <f t="shared" si="43"/>
        <v>-565.11699999999996</v>
      </c>
      <c r="L245" s="433">
        <f t="shared" si="44"/>
        <v>0</v>
      </c>
      <c r="M245" s="433">
        <v>8.1530000000000005</v>
      </c>
      <c r="N245" s="433">
        <v>117.36999999999999</v>
      </c>
      <c r="O245" s="431">
        <f t="shared" si="45"/>
        <v>1032552.198</v>
      </c>
    </row>
    <row r="246" spans="1:15" s="440" customFormat="1">
      <c r="A246" s="670" t="s">
        <v>194</v>
      </c>
      <c r="B246" s="673" t="s">
        <v>223</v>
      </c>
      <c r="C246" s="672" t="s">
        <v>116</v>
      </c>
      <c r="D246" s="560">
        <v>8226</v>
      </c>
      <c r="E246" s="427">
        <v>568.41999999999996</v>
      </c>
      <c r="F246" s="427">
        <v>117.37</v>
      </c>
      <c r="G246" s="428">
        <f t="shared" si="39"/>
        <v>685.79</v>
      </c>
      <c r="H246" s="428">
        <f t="shared" si="50"/>
        <v>4675822.92</v>
      </c>
      <c r="I246" s="428">
        <f t="shared" si="50"/>
        <v>965485.62</v>
      </c>
      <c r="J246" s="428">
        <f t="shared" si="51"/>
        <v>5641308.54</v>
      </c>
      <c r="K246" s="433">
        <f t="shared" si="43"/>
        <v>-568.41999999999996</v>
      </c>
      <c r="L246" s="433">
        <f t="shared" si="44"/>
        <v>0</v>
      </c>
      <c r="M246" s="433">
        <v>0</v>
      </c>
      <c r="N246" s="433">
        <v>117.36999999999999</v>
      </c>
      <c r="O246" s="431">
        <f t="shared" si="45"/>
        <v>965485.61999999988</v>
      </c>
    </row>
    <row r="247" spans="1:15" s="440" customFormat="1">
      <c r="A247" s="670"/>
      <c r="B247" s="671" t="s">
        <v>284</v>
      </c>
      <c r="C247" s="672"/>
      <c r="D247" s="560">
        <v>0</v>
      </c>
      <c r="E247" s="427">
        <v>0</v>
      </c>
      <c r="F247" s="427">
        <v>0</v>
      </c>
      <c r="G247" s="428">
        <f t="shared" si="39"/>
        <v>0</v>
      </c>
      <c r="H247" s="429">
        <f>E247*$D247</f>
        <v>0</v>
      </c>
      <c r="I247" s="429">
        <f>F247*$D247</f>
        <v>0</v>
      </c>
      <c r="J247" s="428">
        <f t="shared" ref="J247:J305" si="52">SUM(H247+I247)</f>
        <v>0</v>
      </c>
      <c r="K247" s="433">
        <f t="shared" si="43"/>
        <v>0</v>
      </c>
      <c r="L247" s="433">
        <f t="shared" si="44"/>
        <v>0</v>
      </c>
      <c r="M247" s="433"/>
      <c r="N247" s="433">
        <v>0</v>
      </c>
      <c r="O247" s="431">
        <f t="shared" si="45"/>
        <v>0</v>
      </c>
    </row>
    <row r="248" spans="1:15" s="440" customFormat="1">
      <c r="A248" s="670" t="s">
        <v>196</v>
      </c>
      <c r="B248" s="673" t="s">
        <v>224</v>
      </c>
      <c r="C248" s="672" t="s">
        <v>116</v>
      </c>
      <c r="D248" s="560">
        <v>7386</v>
      </c>
      <c r="E248" s="427">
        <v>472.39</v>
      </c>
      <c r="F248" s="427">
        <v>114.46</v>
      </c>
      <c r="G248" s="428">
        <f t="shared" si="39"/>
        <v>586.85</v>
      </c>
      <c r="H248" s="428">
        <f>$D248*E248</f>
        <v>3489072.54</v>
      </c>
      <c r="I248" s="428">
        <f>$D248*F248</f>
        <v>845401.55999999994</v>
      </c>
      <c r="J248" s="428">
        <f t="shared" ref="J248:J249" si="53">SUBTOTAL(9,H248:I248)</f>
        <v>4334474.0999999996</v>
      </c>
      <c r="K248" s="433">
        <f t="shared" si="43"/>
        <v>-127.976</v>
      </c>
      <c r="L248" s="433">
        <f t="shared" si="44"/>
        <v>0</v>
      </c>
      <c r="M248" s="433">
        <v>344.41399999999999</v>
      </c>
      <c r="N248" s="433">
        <v>114.46</v>
      </c>
      <c r="O248" s="431">
        <f t="shared" si="45"/>
        <v>3389243.3639999996</v>
      </c>
    </row>
    <row r="249" spans="1:15" s="440" customFormat="1">
      <c r="A249" s="670" t="s">
        <v>198</v>
      </c>
      <c r="B249" s="673" t="s">
        <v>225</v>
      </c>
      <c r="C249" s="672" t="s">
        <v>116</v>
      </c>
      <c r="D249" s="560">
        <v>7386</v>
      </c>
      <c r="E249" s="427">
        <v>507.31</v>
      </c>
      <c r="F249" s="427">
        <v>126.1</v>
      </c>
      <c r="G249" s="428">
        <f t="shared" si="39"/>
        <v>633.41</v>
      </c>
      <c r="H249" s="428">
        <f>$D249*E249</f>
        <v>3746991.66</v>
      </c>
      <c r="I249" s="428">
        <f>$D249*F249</f>
        <v>931374.6</v>
      </c>
      <c r="J249" s="428">
        <f t="shared" si="53"/>
        <v>4678366.26</v>
      </c>
      <c r="K249" s="433">
        <f t="shared" si="43"/>
        <v>-167.27819499999987</v>
      </c>
      <c r="L249" s="433">
        <f t="shared" si="44"/>
        <v>0</v>
      </c>
      <c r="M249" s="433">
        <v>340.03180500000013</v>
      </c>
      <c r="N249" s="433">
        <v>126.1</v>
      </c>
      <c r="O249" s="431">
        <f t="shared" si="45"/>
        <v>3442849.5117300008</v>
      </c>
    </row>
    <row r="250" spans="1:15" s="440" customFormat="1">
      <c r="A250" s="670" t="s">
        <v>285</v>
      </c>
      <c r="B250" s="671" t="s">
        <v>286</v>
      </c>
      <c r="C250" s="672"/>
      <c r="D250" s="560">
        <v>0</v>
      </c>
      <c r="E250" s="427">
        <v>0</v>
      </c>
      <c r="F250" s="427">
        <v>0</v>
      </c>
      <c r="G250" s="428">
        <f t="shared" si="39"/>
        <v>0</v>
      </c>
      <c r="H250" s="429">
        <f>E250*$D250</f>
        <v>0</v>
      </c>
      <c r="I250" s="429">
        <f>F250*$D250</f>
        <v>0</v>
      </c>
      <c r="J250" s="428">
        <f t="shared" si="52"/>
        <v>0</v>
      </c>
      <c r="K250" s="433">
        <f t="shared" si="43"/>
        <v>0</v>
      </c>
      <c r="L250" s="433">
        <f t="shared" si="44"/>
        <v>0</v>
      </c>
      <c r="M250" s="433"/>
      <c r="N250" s="433">
        <v>0</v>
      </c>
      <c r="O250" s="431">
        <f t="shared" si="45"/>
        <v>0</v>
      </c>
    </row>
    <row r="251" spans="1:15" s="440" customFormat="1">
      <c r="A251" s="670"/>
      <c r="B251" s="671" t="s">
        <v>272</v>
      </c>
      <c r="C251" s="672"/>
      <c r="D251" s="560">
        <v>0</v>
      </c>
      <c r="E251" s="427">
        <v>0</v>
      </c>
      <c r="F251" s="427">
        <v>0</v>
      </c>
      <c r="G251" s="428">
        <f t="shared" si="39"/>
        <v>0</v>
      </c>
      <c r="H251" s="429">
        <f>E251*$D251</f>
        <v>0</v>
      </c>
      <c r="I251" s="429">
        <f>F251*$D251</f>
        <v>0</v>
      </c>
      <c r="J251" s="428">
        <f t="shared" si="52"/>
        <v>0</v>
      </c>
      <c r="K251" s="433">
        <f t="shared" si="43"/>
        <v>0</v>
      </c>
      <c r="L251" s="433">
        <f t="shared" si="44"/>
        <v>0</v>
      </c>
      <c r="M251" s="433"/>
      <c r="N251" s="433">
        <v>0</v>
      </c>
      <c r="O251" s="431">
        <f t="shared" si="45"/>
        <v>0</v>
      </c>
    </row>
    <row r="252" spans="1:15" s="440" customFormat="1">
      <c r="A252" s="670" t="s">
        <v>205</v>
      </c>
      <c r="B252" s="673" t="s">
        <v>283</v>
      </c>
      <c r="C252" s="672" t="s">
        <v>116</v>
      </c>
      <c r="D252" s="560">
        <v>8226</v>
      </c>
      <c r="E252" s="427">
        <v>209.52</v>
      </c>
      <c r="F252" s="427">
        <v>19.399999999999999</v>
      </c>
      <c r="G252" s="428">
        <f t="shared" si="39"/>
        <v>228.92000000000002</v>
      </c>
      <c r="H252" s="428">
        <f>$D252*E252</f>
        <v>1723511.52</v>
      </c>
      <c r="I252" s="428">
        <f>$D252*F252</f>
        <v>159584.4</v>
      </c>
      <c r="J252" s="428">
        <f t="shared" ref="J252:J253" si="54">SUBTOTAL(9,H252:I252)</f>
        <v>1883095.92</v>
      </c>
      <c r="K252" s="433">
        <f t="shared" si="43"/>
        <v>70.835600000000028</v>
      </c>
      <c r="L252" s="433">
        <f t="shared" si="44"/>
        <v>56.033999999999999</v>
      </c>
      <c r="M252" s="433">
        <v>280.35560000000004</v>
      </c>
      <c r="N252" s="433">
        <v>75.433999999999997</v>
      </c>
      <c r="O252" s="431">
        <f t="shared" si="45"/>
        <v>2926725.2496000007</v>
      </c>
    </row>
    <row r="253" spans="1:15" s="440" customFormat="1">
      <c r="A253" s="670" t="s">
        <v>188</v>
      </c>
      <c r="B253" s="673" t="s">
        <v>220</v>
      </c>
      <c r="C253" s="672" t="s">
        <v>116</v>
      </c>
      <c r="D253" s="560">
        <v>8226</v>
      </c>
      <c r="E253" s="427">
        <v>247.35</v>
      </c>
      <c r="F253" s="427">
        <v>36.86</v>
      </c>
      <c r="G253" s="428">
        <f t="shared" si="39"/>
        <v>284.20999999999998</v>
      </c>
      <c r="H253" s="428">
        <f>$D253*E253</f>
        <v>2034701.0999999999</v>
      </c>
      <c r="I253" s="428">
        <f>$D253*F253</f>
        <v>303210.36</v>
      </c>
      <c r="J253" s="428">
        <f t="shared" si="54"/>
        <v>2337911.46</v>
      </c>
      <c r="K253" s="433">
        <f t="shared" si="43"/>
        <v>224.06937000000059</v>
      </c>
      <c r="L253" s="433">
        <f t="shared" si="44"/>
        <v>79.988</v>
      </c>
      <c r="M253" s="433">
        <v>471.41937000000058</v>
      </c>
      <c r="N253" s="433">
        <v>116.848</v>
      </c>
      <c r="O253" s="431">
        <f t="shared" si="45"/>
        <v>4839087.3856200045</v>
      </c>
    </row>
    <row r="254" spans="1:15" s="440" customFormat="1">
      <c r="A254" s="670"/>
      <c r="B254" s="671" t="s">
        <v>284</v>
      </c>
      <c r="C254" s="672"/>
      <c r="D254" s="560">
        <v>0</v>
      </c>
      <c r="E254" s="427">
        <v>0</v>
      </c>
      <c r="F254" s="427">
        <v>0</v>
      </c>
      <c r="G254" s="428">
        <f t="shared" ref="G254:G317" si="55">SUM(E254:F254)</f>
        <v>0</v>
      </c>
      <c r="H254" s="429">
        <f>E254*$D254</f>
        <v>0</v>
      </c>
      <c r="I254" s="429">
        <f>F254*$D254</f>
        <v>0</v>
      </c>
      <c r="J254" s="428">
        <f t="shared" si="52"/>
        <v>0</v>
      </c>
      <c r="K254" s="433">
        <f t="shared" si="43"/>
        <v>0</v>
      </c>
      <c r="L254" s="433">
        <f t="shared" si="44"/>
        <v>0</v>
      </c>
      <c r="M254" s="433"/>
      <c r="N254" s="433">
        <v>0</v>
      </c>
      <c r="O254" s="431">
        <f t="shared" si="45"/>
        <v>0</v>
      </c>
    </row>
    <row r="255" spans="1:15" s="440" customFormat="1">
      <c r="A255" s="670" t="s">
        <v>190</v>
      </c>
      <c r="B255" s="673" t="s">
        <v>221</v>
      </c>
      <c r="C255" s="672" t="s">
        <v>116</v>
      </c>
      <c r="D255" s="560">
        <v>7386</v>
      </c>
      <c r="E255" s="427">
        <v>218.25</v>
      </c>
      <c r="F255" s="427">
        <v>44.62</v>
      </c>
      <c r="G255" s="428">
        <f t="shared" si="55"/>
        <v>262.87</v>
      </c>
      <c r="H255" s="428">
        <f t="shared" ref="H255:I260" si="56">$D255*E255</f>
        <v>1611994.5</v>
      </c>
      <c r="I255" s="428">
        <f t="shared" si="56"/>
        <v>329563.32</v>
      </c>
      <c r="J255" s="428">
        <f t="shared" ref="J255:J260" si="57">SUBTOTAL(9,H255:I255)</f>
        <v>1941557.82</v>
      </c>
      <c r="K255" s="433">
        <f t="shared" si="43"/>
        <v>20.094669999999326</v>
      </c>
      <c r="L255" s="433">
        <f t="shared" si="44"/>
        <v>-44.62</v>
      </c>
      <c r="M255" s="433">
        <v>238.34466999999933</v>
      </c>
      <c r="N255" s="433">
        <v>0</v>
      </c>
      <c r="O255" s="431">
        <f t="shared" si="45"/>
        <v>1760413.732619995</v>
      </c>
    </row>
    <row r="256" spans="1:15" s="440" customFormat="1">
      <c r="A256" s="670" t="s">
        <v>192</v>
      </c>
      <c r="B256" s="673" t="s">
        <v>222</v>
      </c>
      <c r="C256" s="672" t="s">
        <v>116</v>
      </c>
      <c r="D256" s="560">
        <v>7386</v>
      </c>
      <c r="E256" s="427">
        <v>218.25</v>
      </c>
      <c r="F256" s="427">
        <v>44.62</v>
      </c>
      <c r="G256" s="428">
        <f t="shared" si="55"/>
        <v>262.87</v>
      </c>
      <c r="H256" s="428">
        <f t="shared" si="56"/>
        <v>1611994.5</v>
      </c>
      <c r="I256" s="428">
        <f t="shared" si="56"/>
        <v>329563.32</v>
      </c>
      <c r="J256" s="428">
        <f t="shared" si="57"/>
        <v>1941557.82</v>
      </c>
      <c r="K256" s="433">
        <f t="shared" si="43"/>
        <v>20.102469999999471</v>
      </c>
      <c r="L256" s="433">
        <f t="shared" si="44"/>
        <v>-44.62</v>
      </c>
      <c r="M256" s="433">
        <v>238.35246999999947</v>
      </c>
      <c r="N256" s="433">
        <v>0</v>
      </c>
      <c r="O256" s="431">
        <f t="shared" si="45"/>
        <v>1760471.3434199961</v>
      </c>
    </row>
    <row r="257" spans="1:15" s="440" customFormat="1">
      <c r="A257" s="670" t="s">
        <v>194</v>
      </c>
      <c r="B257" s="673" t="s">
        <v>223</v>
      </c>
      <c r="C257" s="672" t="s">
        <v>116</v>
      </c>
      <c r="D257" s="560">
        <v>7386</v>
      </c>
      <c r="E257" s="427">
        <v>218.25</v>
      </c>
      <c r="F257" s="427">
        <v>44.62</v>
      </c>
      <c r="G257" s="428">
        <f t="shared" si="55"/>
        <v>262.87</v>
      </c>
      <c r="H257" s="428">
        <f t="shared" si="56"/>
        <v>1611994.5</v>
      </c>
      <c r="I257" s="428">
        <f t="shared" si="56"/>
        <v>329563.32</v>
      </c>
      <c r="J257" s="428">
        <f t="shared" si="57"/>
        <v>1941557.82</v>
      </c>
      <c r="K257" s="433">
        <f t="shared" si="43"/>
        <v>20.102469999999471</v>
      </c>
      <c r="L257" s="433">
        <f t="shared" si="44"/>
        <v>-44.62</v>
      </c>
      <c r="M257" s="433">
        <v>238.35246999999947</v>
      </c>
      <c r="N257" s="433">
        <v>0</v>
      </c>
      <c r="O257" s="431">
        <f t="shared" si="45"/>
        <v>1760471.3434199961</v>
      </c>
    </row>
    <row r="258" spans="1:15" s="440" customFormat="1">
      <c r="A258" s="670" t="s">
        <v>196</v>
      </c>
      <c r="B258" s="673" t="s">
        <v>224</v>
      </c>
      <c r="C258" s="672" t="s">
        <v>116</v>
      </c>
      <c r="D258" s="560">
        <v>7386</v>
      </c>
      <c r="E258" s="427">
        <v>208.55</v>
      </c>
      <c r="F258" s="427">
        <v>44.62</v>
      </c>
      <c r="G258" s="428">
        <f t="shared" si="55"/>
        <v>253.17000000000002</v>
      </c>
      <c r="H258" s="428">
        <f t="shared" si="56"/>
        <v>1540350.3</v>
      </c>
      <c r="I258" s="428">
        <f t="shared" si="56"/>
        <v>329563.32</v>
      </c>
      <c r="J258" s="428">
        <f t="shared" si="57"/>
        <v>1869913.62</v>
      </c>
      <c r="K258" s="433">
        <f t="shared" si="43"/>
        <v>20.102469999999471</v>
      </c>
      <c r="L258" s="433">
        <f t="shared" si="44"/>
        <v>-44.62</v>
      </c>
      <c r="M258" s="433">
        <v>228.65246999999948</v>
      </c>
      <c r="N258" s="433">
        <v>0</v>
      </c>
      <c r="O258" s="431">
        <f t="shared" si="45"/>
        <v>1688827.1434199961</v>
      </c>
    </row>
    <row r="259" spans="1:15" s="440" customFormat="1">
      <c r="A259" s="670" t="s">
        <v>198</v>
      </c>
      <c r="B259" s="673" t="s">
        <v>225</v>
      </c>
      <c r="C259" s="672" t="s">
        <v>116</v>
      </c>
      <c r="D259" s="560">
        <v>7386</v>
      </c>
      <c r="E259" s="427">
        <v>208.55</v>
      </c>
      <c r="F259" s="427">
        <v>44.62</v>
      </c>
      <c r="G259" s="428">
        <f t="shared" si="55"/>
        <v>253.17000000000002</v>
      </c>
      <c r="H259" s="428">
        <f t="shared" si="56"/>
        <v>1540350.3</v>
      </c>
      <c r="I259" s="428">
        <f t="shared" si="56"/>
        <v>329563.32</v>
      </c>
      <c r="J259" s="428">
        <f t="shared" si="57"/>
        <v>1869913.62</v>
      </c>
      <c r="K259" s="433">
        <f t="shared" si="43"/>
        <v>20.102469999999471</v>
      </c>
      <c r="L259" s="433">
        <f t="shared" si="44"/>
        <v>-44.62</v>
      </c>
      <c r="M259" s="433">
        <v>228.65246999999948</v>
      </c>
      <c r="N259" s="433">
        <v>0</v>
      </c>
      <c r="O259" s="431">
        <f t="shared" si="45"/>
        <v>1688827.1434199961</v>
      </c>
    </row>
    <row r="260" spans="1:15" s="440" customFormat="1">
      <c r="A260" s="670" t="s">
        <v>200</v>
      </c>
      <c r="B260" s="673" t="s">
        <v>226</v>
      </c>
      <c r="C260" s="672" t="s">
        <v>116</v>
      </c>
      <c r="D260" s="560">
        <v>7386</v>
      </c>
      <c r="E260" s="427">
        <v>217.28</v>
      </c>
      <c r="F260" s="427">
        <v>44.62</v>
      </c>
      <c r="G260" s="428">
        <f t="shared" si="55"/>
        <v>261.89999999999998</v>
      </c>
      <c r="H260" s="428">
        <f t="shared" si="56"/>
        <v>1604830.08</v>
      </c>
      <c r="I260" s="428">
        <f t="shared" si="56"/>
        <v>329563.32</v>
      </c>
      <c r="J260" s="428">
        <f t="shared" si="57"/>
        <v>1934393.4000000001</v>
      </c>
      <c r="K260" s="433">
        <f t="shared" si="43"/>
        <v>-128.93099999999998</v>
      </c>
      <c r="L260" s="433">
        <f t="shared" si="44"/>
        <v>-44.62</v>
      </c>
      <c r="M260" s="433">
        <v>88.349000000000004</v>
      </c>
      <c r="N260" s="433">
        <v>0</v>
      </c>
      <c r="O260" s="431">
        <f t="shared" si="45"/>
        <v>652545.71400000004</v>
      </c>
    </row>
    <row r="261" spans="1:15" s="440" customFormat="1">
      <c r="A261" s="670"/>
      <c r="B261" s="671" t="s">
        <v>218</v>
      </c>
      <c r="C261" s="672"/>
      <c r="D261" s="560">
        <v>0</v>
      </c>
      <c r="E261" s="427">
        <v>0</v>
      </c>
      <c r="F261" s="427">
        <v>0</v>
      </c>
      <c r="G261" s="428">
        <f t="shared" si="55"/>
        <v>0</v>
      </c>
      <c r="H261" s="429">
        <f>E261*$D261</f>
        <v>0</v>
      </c>
      <c r="I261" s="429">
        <f>F261*$D261</f>
        <v>0</v>
      </c>
      <c r="J261" s="428">
        <f t="shared" si="52"/>
        <v>0</v>
      </c>
      <c r="K261" s="433">
        <f t="shared" si="43"/>
        <v>0</v>
      </c>
      <c r="L261" s="433">
        <f t="shared" si="44"/>
        <v>0</v>
      </c>
      <c r="M261" s="433"/>
      <c r="N261" s="433">
        <v>0</v>
      </c>
      <c r="O261" s="431">
        <f t="shared" si="45"/>
        <v>0</v>
      </c>
    </row>
    <row r="262" spans="1:15" s="440" customFormat="1">
      <c r="A262" s="670" t="s">
        <v>122</v>
      </c>
      <c r="B262" s="673" t="s">
        <v>227</v>
      </c>
      <c r="C262" s="672" t="s">
        <v>116</v>
      </c>
      <c r="D262" s="560">
        <v>7066</v>
      </c>
      <c r="E262" s="427">
        <v>217.28</v>
      </c>
      <c r="F262" s="427">
        <v>44.62</v>
      </c>
      <c r="G262" s="428">
        <f t="shared" si="55"/>
        <v>261.89999999999998</v>
      </c>
      <c r="H262" s="428">
        <f t="shared" ref="H262:H278" si="58">$D262*E262</f>
        <v>1535300.48</v>
      </c>
      <c r="I262" s="428">
        <f t="shared" ref="I262:I278" si="59">$D262*F262</f>
        <v>315284.92</v>
      </c>
      <c r="J262" s="428">
        <f t="shared" ref="J262:J278" si="60">SUBTOTAL(9,H262:I262)</f>
        <v>1850585.4</v>
      </c>
      <c r="K262" s="433">
        <f t="shared" si="43"/>
        <v>24.688669999999632</v>
      </c>
      <c r="L262" s="433">
        <f t="shared" si="44"/>
        <v>16.827999999999996</v>
      </c>
      <c r="M262" s="433">
        <v>241.96866999999963</v>
      </c>
      <c r="N262" s="433">
        <v>61.447999999999993</v>
      </c>
      <c r="O262" s="431">
        <f t="shared" si="45"/>
        <v>2143942.1902199974</v>
      </c>
    </row>
    <row r="263" spans="1:15" s="440" customFormat="1">
      <c r="A263" s="670" t="s">
        <v>228</v>
      </c>
      <c r="B263" s="673" t="s">
        <v>229</v>
      </c>
      <c r="C263" s="672" t="s">
        <v>116</v>
      </c>
      <c r="D263" s="560">
        <v>7066</v>
      </c>
      <c r="E263" s="427">
        <v>217.28</v>
      </c>
      <c r="F263" s="427">
        <v>44.62</v>
      </c>
      <c r="G263" s="428">
        <f t="shared" si="55"/>
        <v>261.89999999999998</v>
      </c>
      <c r="H263" s="428">
        <f t="shared" si="58"/>
        <v>1535300.48</v>
      </c>
      <c r="I263" s="428">
        <f t="shared" si="59"/>
        <v>315284.92</v>
      </c>
      <c r="J263" s="428">
        <f t="shared" si="60"/>
        <v>1850585.4</v>
      </c>
      <c r="K263" s="433">
        <f t="shared" si="43"/>
        <v>24.688669999999632</v>
      </c>
      <c r="L263" s="433">
        <f t="shared" si="44"/>
        <v>16.827999999999996</v>
      </c>
      <c r="M263" s="433">
        <v>241.96866999999963</v>
      </c>
      <c r="N263" s="433">
        <v>61.447999999999993</v>
      </c>
      <c r="O263" s="431">
        <f t="shared" si="45"/>
        <v>2143942.1902199974</v>
      </c>
    </row>
    <row r="264" spans="1:15" s="440" customFormat="1">
      <c r="A264" s="670" t="s">
        <v>230</v>
      </c>
      <c r="B264" s="673" t="s">
        <v>231</v>
      </c>
      <c r="C264" s="672" t="s">
        <v>116</v>
      </c>
      <c r="D264" s="560">
        <v>7066</v>
      </c>
      <c r="E264" s="427">
        <v>217.28</v>
      </c>
      <c r="F264" s="427">
        <v>44.62</v>
      </c>
      <c r="G264" s="428">
        <f t="shared" si="55"/>
        <v>261.89999999999998</v>
      </c>
      <c r="H264" s="428">
        <f t="shared" si="58"/>
        <v>1535300.48</v>
      </c>
      <c r="I264" s="428">
        <f t="shared" si="59"/>
        <v>315284.92</v>
      </c>
      <c r="J264" s="428">
        <f t="shared" si="60"/>
        <v>1850585.4</v>
      </c>
      <c r="K264" s="433">
        <f t="shared" si="43"/>
        <v>24.688669999999632</v>
      </c>
      <c r="L264" s="433">
        <f t="shared" si="44"/>
        <v>16.827999999999996</v>
      </c>
      <c r="M264" s="433">
        <v>241.96866999999963</v>
      </c>
      <c r="N264" s="433">
        <v>61.447999999999993</v>
      </c>
      <c r="O264" s="431">
        <f t="shared" si="45"/>
        <v>2143942.1902199974</v>
      </c>
    </row>
    <row r="265" spans="1:15" s="440" customFormat="1">
      <c r="A265" s="670" t="s">
        <v>232</v>
      </c>
      <c r="B265" s="673" t="s">
        <v>233</v>
      </c>
      <c r="C265" s="672" t="s">
        <v>116</v>
      </c>
      <c r="D265" s="560">
        <v>7066</v>
      </c>
      <c r="E265" s="427">
        <v>217.28</v>
      </c>
      <c r="F265" s="427">
        <v>44.62</v>
      </c>
      <c r="G265" s="428">
        <f t="shared" si="55"/>
        <v>261.89999999999998</v>
      </c>
      <c r="H265" s="428">
        <f t="shared" si="58"/>
        <v>1535300.48</v>
      </c>
      <c r="I265" s="428">
        <f t="shared" si="59"/>
        <v>315284.92</v>
      </c>
      <c r="J265" s="428">
        <f t="shared" si="60"/>
        <v>1850585.4</v>
      </c>
      <c r="K265" s="433">
        <f t="shared" si="43"/>
        <v>24.688669999999632</v>
      </c>
      <c r="L265" s="433">
        <f t="shared" si="44"/>
        <v>16.827999999999996</v>
      </c>
      <c r="M265" s="433">
        <v>241.96866999999963</v>
      </c>
      <c r="N265" s="433">
        <v>61.447999999999993</v>
      </c>
      <c r="O265" s="431">
        <f t="shared" si="45"/>
        <v>2143942.1902199974</v>
      </c>
    </row>
    <row r="266" spans="1:15" s="440" customFormat="1">
      <c r="A266" s="670" t="s">
        <v>234</v>
      </c>
      <c r="B266" s="673" t="s">
        <v>235</v>
      </c>
      <c r="C266" s="672" t="s">
        <v>116</v>
      </c>
      <c r="D266" s="560">
        <v>7066</v>
      </c>
      <c r="E266" s="427">
        <v>217.28</v>
      </c>
      <c r="F266" s="427">
        <v>44.62</v>
      </c>
      <c r="G266" s="428">
        <f t="shared" si="55"/>
        <v>261.89999999999998</v>
      </c>
      <c r="H266" s="428">
        <f t="shared" si="58"/>
        <v>1535300.48</v>
      </c>
      <c r="I266" s="428">
        <f t="shared" si="59"/>
        <v>315284.92</v>
      </c>
      <c r="J266" s="428">
        <f t="shared" si="60"/>
        <v>1850585.4</v>
      </c>
      <c r="K266" s="433">
        <f t="shared" si="43"/>
        <v>24.688669999999632</v>
      </c>
      <c r="L266" s="433">
        <f t="shared" si="44"/>
        <v>16.827999999999996</v>
      </c>
      <c r="M266" s="433">
        <v>241.96866999999963</v>
      </c>
      <c r="N266" s="433">
        <v>61.447999999999993</v>
      </c>
      <c r="O266" s="431">
        <f t="shared" si="45"/>
        <v>2143942.1902199974</v>
      </c>
    </row>
    <row r="267" spans="1:15" s="440" customFormat="1">
      <c r="A267" s="670" t="s">
        <v>236</v>
      </c>
      <c r="B267" s="673" t="s">
        <v>237</v>
      </c>
      <c r="C267" s="672" t="s">
        <v>116</v>
      </c>
      <c r="D267" s="560">
        <v>7066</v>
      </c>
      <c r="E267" s="427">
        <v>217.28</v>
      </c>
      <c r="F267" s="427">
        <v>44.62</v>
      </c>
      <c r="G267" s="428">
        <f t="shared" si="55"/>
        <v>261.89999999999998</v>
      </c>
      <c r="H267" s="428">
        <f t="shared" si="58"/>
        <v>1535300.48</v>
      </c>
      <c r="I267" s="428">
        <f t="shared" si="59"/>
        <v>315284.92</v>
      </c>
      <c r="J267" s="428">
        <f t="shared" si="60"/>
        <v>1850585.4</v>
      </c>
      <c r="K267" s="433">
        <f t="shared" si="43"/>
        <v>24.688669999999632</v>
      </c>
      <c r="L267" s="433">
        <f t="shared" si="44"/>
        <v>16.827999999999996</v>
      </c>
      <c r="M267" s="433">
        <v>241.96866999999963</v>
      </c>
      <c r="N267" s="433">
        <v>61.447999999999993</v>
      </c>
      <c r="O267" s="431">
        <f t="shared" si="45"/>
        <v>2143942.1902199974</v>
      </c>
    </row>
    <row r="268" spans="1:15" s="440" customFormat="1">
      <c r="A268" s="670" t="s">
        <v>238</v>
      </c>
      <c r="B268" s="673" t="s">
        <v>239</v>
      </c>
      <c r="C268" s="672" t="s">
        <v>116</v>
      </c>
      <c r="D268" s="560">
        <v>7066</v>
      </c>
      <c r="E268" s="427">
        <v>217.28</v>
      </c>
      <c r="F268" s="427">
        <v>44.62</v>
      </c>
      <c r="G268" s="428">
        <f t="shared" si="55"/>
        <v>261.89999999999998</v>
      </c>
      <c r="H268" s="428">
        <f t="shared" si="58"/>
        <v>1535300.48</v>
      </c>
      <c r="I268" s="428">
        <f t="shared" si="59"/>
        <v>315284.92</v>
      </c>
      <c r="J268" s="428">
        <f t="shared" si="60"/>
        <v>1850585.4</v>
      </c>
      <c r="K268" s="433">
        <f t="shared" si="43"/>
        <v>24.688669999999632</v>
      </c>
      <c r="L268" s="433">
        <f t="shared" si="44"/>
        <v>16.827999999999996</v>
      </c>
      <c r="M268" s="433">
        <v>241.96866999999963</v>
      </c>
      <c r="N268" s="433">
        <v>61.447999999999993</v>
      </c>
      <c r="O268" s="431">
        <f t="shared" si="45"/>
        <v>2143942.1902199974</v>
      </c>
    </row>
    <row r="269" spans="1:15" s="440" customFormat="1">
      <c r="A269" s="670" t="s">
        <v>240</v>
      </c>
      <c r="B269" s="673" t="s">
        <v>241</v>
      </c>
      <c r="C269" s="672" t="s">
        <v>116</v>
      </c>
      <c r="D269" s="560">
        <v>7066</v>
      </c>
      <c r="E269" s="427">
        <v>217.28</v>
      </c>
      <c r="F269" s="427">
        <v>44.62</v>
      </c>
      <c r="G269" s="428">
        <f t="shared" si="55"/>
        <v>261.89999999999998</v>
      </c>
      <c r="H269" s="428">
        <f t="shared" si="58"/>
        <v>1535300.48</v>
      </c>
      <c r="I269" s="428">
        <f t="shared" si="59"/>
        <v>315284.92</v>
      </c>
      <c r="J269" s="428">
        <f t="shared" si="60"/>
        <v>1850585.4</v>
      </c>
      <c r="K269" s="433">
        <f t="shared" si="43"/>
        <v>24.688669999999632</v>
      </c>
      <c r="L269" s="433">
        <f t="shared" si="44"/>
        <v>16.827999999999996</v>
      </c>
      <c r="M269" s="433">
        <v>241.96866999999963</v>
      </c>
      <c r="N269" s="433">
        <v>61.447999999999993</v>
      </c>
      <c r="O269" s="431">
        <f t="shared" si="45"/>
        <v>2143942.1902199974</v>
      </c>
    </row>
    <row r="270" spans="1:15" s="440" customFormat="1">
      <c r="A270" s="670" t="s">
        <v>242</v>
      </c>
      <c r="B270" s="673" t="s">
        <v>243</v>
      </c>
      <c r="C270" s="672" t="s">
        <v>116</v>
      </c>
      <c r="D270" s="560">
        <v>7066</v>
      </c>
      <c r="E270" s="427">
        <v>217.28</v>
      </c>
      <c r="F270" s="427">
        <v>44.62</v>
      </c>
      <c r="G270" s="428">
        <f t="shared" si="55"/>
        <v>261.89999999999998</v>
      </c>
      <c r="H270" s="428">
        <f t="shared" si="58"/>
        <v>1535300.48</v>
      </c>
      <c r="I270" s="428">
        <f t="shared" si="59"/>
        <v>315284.92</v>
      </c>
      <c r="J270" s="428">
        <f t="shared" si="60"/>
        <v>1850585.4</v>
      </c>
      <c r="K270" s="433">
        <f t="shared" si="43"/>
        <v>24.688669999999632</v>
      </c>
      <c r="L270" s="433">
        <f t="shared" si="44"/>
        <v>16.827999999999996</v>
      </c>
      <c r="M270" s="433">
        <v>241.96866999999963</v>
      </c>
      <c r="N270" s="433">
        <v>61.447999999999993</v>
      </c>
      <c r="O270" s="431">
        <f t="shared" si="45"/>
        <v>2143942.1902199974</v>
      </c>
    </row>
    <row r="271" spans="1:15" s="440" customFormat="1">
      <c r="A271" s="670" t="s">
        <v>244</v>
      </c>
      <c r="B271" s="673" t="s">
        <v>245</v>
      </c>
      <c r="C271" s="672" t="s">
        <v>116</v>
      </c>
      <c r="D271" s="560">
        <v>7066</v>
      </c>
      <c r="E271" s="427">
        <v>217.28</v>
      </c>
      <c r="F271" s="427">
        <v>44.62</v>
      </c>
      <c r="G271" s="428">
        <f t="shared" si="55"/>
        <v>261.89999999999998</v>
      </c>
      <c r="H271" s="428">
        <f t="shared" si="58"/>
        <v>1535300.48</v>
      </c>
      <c r="I271" s="428">
        <f t="shared" si="59"/>
        <v>315284.92</v>
      </c>
      <c r="J271" s="428">
        <f t="shared" si="60"/>
        <v>1850585.4</v>
      </c>
      <c r="K271" s="433">
        <f t="shared" si="43"/>
        <v>24.688669999999632</v>
      </c>
      <c r="L271" s="433">
        <f t="shared" si="44"/>
        <v>16.827999999999996</v>
      </c>
      <c r="M271" s="433">
        <v>241.96866999999963</v>
      </c>
      <c r="N271" s="433">
        <v>61.447999999999993</v>
      </c>
      <c r="O271" s="431">
        <f t="shared" si="45"/>
        <v>2143942.1902199974</v>
      </c>
    </row>
    <row r="272" spans="1:15" s="440" customFormat="1">
      <c r="A272" s="670" t="s">
        <v>246</v>
      </c>
      <c r="B272" s="673" t="s">
        <v>247</v>
      </c>
      <c r="C272" s="672" t="s">
        <v>116</v>
      </c>
      <c r="D272" s="560">
        <v>7066</v>
      </c>
      <c r="E272" s="427">
        <v>217.28</v>
      </c>
      <c r="F272" s="427">
        <v>44.62</v>
      </c>
      <c r="G272" s="428">
        <f t="shared" si="55"/>
        <v>261.89999999999998</v>
      </c>
      <c r="H272" s="428">
        <f t="shared" si="58"/>
        <v>1535300.48</v>
      </c>
      <c r="I272" s="428">
        <f t="shared" si="59"/>
        <v>315284.92</v>
      </c>
      <c r="J272" s="428">
        <f t="shared" si="60"/>
        <v>1850585.4</v>
      </c>
      <c r="K272" s="433">
        <f t="shared" si="43"/>
        <v>24.688669999999632</v>
      </c>
      <c r="L272" s="433">
        <f t="shared" si="44"/>
        <v>16.827999999999996</v>
      </c>
      <c r="M272" s="433">
        <v>241.96866999999963</v>
      </c>
      <c r="N272" s="433">
        <v>61.447999999999993</v>
      </c>
      <c r="O272" s="431">
        <f t="shared" si="45"/>
        <v>2143942.1902199974</v>
      </c>
    </row>
    <row r="273" spans="1:15" s="440" customFormat="1">
      <c r="A273" s="670" t="s">
        <v>248</v>
      </c>
      <c r="B273" s="673" t="s">
        <v>249</v>
      </c>
      <c r="C273" s="672" t="s">
        <v>116</v>
      </c>
      <c r="D273" s="560">
        <v>7066</v>
      </c>
      <c r="E273" s="427">
        <v>217.28</v>
      </c>
      <c r="F273" s="427">
        <v>44.62</v>
      </c>
      <c r="G273" s="428">
        <f t="shared" si="55"/>
        <v>261.89999999999998</v>
      </c>
      <c r="H273" s="428">
        <f t="shared" si="58"/>
        <v>1535300.48</v>
      </c>
      <c r="I273" s="428">
        <f t="shared" si="59"/>
        <v>315284.92</v>
      </c>
      <c r="J273" s="428">
        <f t="shared" si="60"/>
        <v>1850585.4</v>
      </c>
      <c r="K273" s="433">
        <f t="shared" si="43"/>
        <v>24.688669999999632</v>
      </c>
      <c r="L273" s="433">
        <f t="shared" si="44"/>
        <v>16.827999999999996</v>
      </c>
      <c r="M273" s="433">
        <v>241.96866999999963</v>
      </c>
      <c r="N273" s="433">
        <v>61.447999999999993</v>
      </c>
      <c r="O273" s="431">
        <f t="shared" si="45"/>
        <v>2143942.1902199974</v>
      </c>
    </row>
    <row r="274" spans="1:15" s="440" customFormat="1">
      <c r="A274" s="670" t="s">
        <v>250</v>
      </c>
      <c r="B274" s="673" t="s">
        <v>251</v>
      </c>
      <c r="C274" s="672" t="s">
        <v>116</v>
      </c>
      <c r="D274" s="560">
        <v>7066</v>
      </c>
      <c r="E274" s="427">
        <v>217.28</v>
      </c>
      <c r="F274" s="427">
        <v>44.62</v>
      </c>
      <c r="G274" s="428">
        <f t="shared" si="55"/>
        <v>261.89999999999998</v>
      </c>
      <c r="H274" s="428">
        <f t="shared" si="58"/>
        <v>1535300.48</v>
      </c>
      <c r="I274" s="428">
        <f t="shared" si="59"/>
        <v>315284.92</v>
      </c>
      <c r="J274" s="428">
        <f t="shared" si="60"/>
        <v>1850585.4</v>
      </c>
      <c r="K274" s="433">
        <f t="shared" si="43"/>
        <v>24.688669999999632</v>
      </c>
      <c r="L274" s="433">
        <f t="shared" si="44"/>
        <v>16.827999999999996</v>
      </c>
      <c r="M274" s="433">
        <v>241.96866999999963</v>
      </c>
      <c r="N274" s="433">
        <v>61.447999999999993</v>
      </c>
      <c r="O274" s="431">
        <f t="shared" si="45"/>
        <v>2143942.1902199974</v>
      </c>
    </row>
    <row r="275" spans="1:15" s="440" customFormat="1">
      <c r="A275" s="670" t="s">
        <v>252</v>
      </c>
      <c r="B275" s="673" t="s">
        <v>253</v>
      </c>
      <c r="C275" s="672" t="s">
        <v>116</v>
      </c>
      <c r="D275" s="560">
        <v>7066</v>
      </c>
      <c r="E275" s="427">
        <v>0</v>
      </c>
      <c r="F275" s="427">
        <v>44.62</v>
      </c>
      <c r="G275" s="428">
        <f t="shared" si="55"/>
        <v>44.62</v>
      </c>
      <c r="H275" s="428">
        <f t="shared" si="58"/>
        <v>0</v>
      </c>
      <c r="I275" s="428">
        <f t="shared" si="59"/>
        <v>315284.92</v>
      </c>
      <c r="J275" s="428">
        <f t="shared" si="60"/>
        <v>315284.92</v>
      </c>
      <c r="K275" s="433">
        <f t="shared" si="43"/>
        <v>0</v>
      </c>
      <c r="L275" s="433">
        <f t="shared" si="44"/>
        <v>16.827999999999996</v>
      </c>
      <c r="M275" s="433">
        <v>0</v>
      </c>
      <c r="N275" s="433">
        <v>61.447999999999993</v>
      </c>
      <c r="O275" s="431">
        <f t="shared" si="45"/>
        <v>434191.56799999997</v>
      </c>
    </row>
    <row r="276" spans="1:15" s="440" customFormat="1">
      <c r="A276" s="670" t="s">
        <v>254</v>
      </c>
      <c r="B276" s="673" t="s">
        <v>255</v>
      </c>
      <c r="C276" s="672" t="s">
        <v>116</v>
      </c>
      <c r="D276" s="560">
        <v>7066</v>
      </c>
      <c r="E276" s="427">
        <v>0</v>
      </c>
      <c r="F276" s="427">
        <v>44.62</v>
      </c>
      <c r="G276" s="428">
        <f t="shared" si="55"/>
        <v>44.62</v>
      </c>
      <c r="H276" s="428">
        <f t="shared" si="58"/>
        <v>0</v>
      </c>
      <c r="I276" s="428">
        <f t="shared" si="59"/>
        <v>315284.92</v>
      </c>
      <c r="J276" s="428">
        <f t="shared" si="60"/>
        <v>315284.92</v>
      </c>
      <c r="K276" s="433">
        <f t="shared" si="43"/>
        <v>0</v>
      </c>
      <c r="L276" s="433">
        <f t="shared" si="44"/>
        <v>16.827999999999996</v>
      </c>
      <c r="M276" s="433">
        <v>0</v>
      </c>
      <c r="N276" s="433">
        <v>61.447999999999993</v>
      </c>
      <c r="O276" s="431">
        <f t="shared" si="45"/>
        <v>434191.56799999997</v>
      </c>
    </row>
    <row r="277" spans="1:15" s="440" customFormat="1">
      <c r="A277" s="670" t="s">
        <v>256</v>
      </c>
      <c r="B277" s="673" t="s">
        <v>257</v>
      </c>
      <c r="C277" s="672" t="s">
        <v>116</v>
      </c>
      <c r="D277" s="560">
        <v>7066</v>
      </c>
      <c r="E277" s="427">
        <v>0</v>
      </c>
      <c r="F277" s="427">
        <v>44.62</v>
      </c>
      <c r="G277" s="428">
        <f t="shared" si="55"/>
        <v>44.62</v>
      </c>
      <c r="H277" s="428">
        <f t="shared" si="58"/>
        <v>0</v>
      </c>
      <c r="I277" s="428">
        <f t="shared" si="59"/>
        <v>315284.92</v>
      </c>
      <c r="J277" s="428">
        <f t="shared" si="60"/>
        <v>315284.92</v>
      </c>
      <c r="K277" s="433">
        <f t="shared" si="43"/>
        <v>0</v>
      </c>
      <c r="L277" s="433">
        <f t="shared" si="44"/>
        <v>16.827999999999996</v>
      </c>
      <c r="M277" s="433">
        <v>0</v>
      </c>
      <c r="N277" s="433">
        <v>61.447999999999993</v>
      </c>
      <c r="O277" s="431">
        <f t="shared" si="45"/>
        <v>434191.56799999997</v>
      </c>
    </row>
    <row r="278" spans="1:15" s="440" customFormat="1">
      <c r="A278" s="670" t="s">
        <v>258</v>
      </c>
      <c r="B278" s="673" t="s">
        <v>266</v>
      </c>
      <c r="C278" s="672" t="s">
        <v>116</v>
      </c>
      <c r="D278" s="560">
        <v>7066</v>
      </c>
      <c r="E278" s="427">
        <v>89.24</v>
      </c>
      <c r="F278" s="427">
        <v>44.62</v>
      </c>
      <c r="G278" s="428">
        <f t="shared" si="55"/>
        <v>133.85999999999999</v>
      </c>
      <c r="H278" s="428">
        <f t="shared" si="58"/>
        <v>630569.84</v>
      </c>
      <c r="I278" s="428">
        <f t="shared" si="59"/>
        <v>315284.92</v>
      </c>
      <c r="J278" s="428">
        <f t="shared" si="60"/>
        <v>945854.76</v>
      </c>
      <c r="K278" s="433">
        <f t="shared" si="43"/>
        <v>2.7570499999999072</v>
      </c>
      <c r="L278" s="433">
        <f t="shared" si="44"/>
        <v>16.827999999999996</v>
      </c>
      <c r="M278" s="433">
        <v>91.997049999999902</v>
      </c>
      <c r="N278" s="433">
        <v>61.447999999999993</v>
      </c>
      <c r="O278" s="431">
        <f t="shared" si="45"/>
        <v>1084242.7232999993</v>
      </c>
    </row>
    <row r="279" spans="1:15" s="440" customFormat="1">
      <c r="A279" s="670" t="s">
        <v>287</v>
      </c>
      <c r="B279" s="671" t="s">
        <v>288</v>
      </c>
      <c r="C279" s="672"/>
      <c r="D279" s="560">
        <v>0</v>
      </c>
      <c r="E279" s="427">
        <v>0</v>
      </c>
      <c r="F279" s="427">
        <v>0</v>
      </c>
      <c r="G279" s="428">
        <f t="shared" si="55"/>
        <v>0</v>
      </c>
      <c r="H279" s="429">
        <f>E279*$D279</f>
        <v>0</v>
      </c>
      <c r="I279" s="429">
        <f>F279*$D279</f>
        <v>0</v>
      </c>
      <c r="J279" s="428">
        <f t="shared" si="52"/>
        <v>0</v>
      </c>
      <c r="K279" s="433">
        <f t="shared" si="43"/>
        <v>0</v>
      </c>
      <c r="L279" s="433">
        <f t="shared" si="44"/>
        <v>0</v>
      </c>
      <c r="M279" s="433"/>
      <c r="N279" s="433">
        <v>0</v>
      </c>
      <c r="O279" s="431">
        <f t="shared" si="45"/>
        <v>0</v>
      </c>
    </row>
    <row r="280" spans="1:15" s="440" customFormat="1">
      <c r="A280" s="670"/>
      <c r="B280" s="671" t="s">
        <v>284</v>
      </c>
      <c r="C280" s="672"/>
      <c r="D280" s="560">
        <v>0</v>
      </c>
      <c r="E280" s="427">
        <v>0</v>
      </c>
      <c r="F280" s="427">
        <v>0</v>
      </c>
      <c r="G280" s="428">
        <f t="shared" si="55"/>
        <v>0</v>
      </c>
      <c r="H280" s="429">
        <f>E280*$D280</f>
        <v>0</v>
      </c>
      <c r="I280" s="429">
        <f>F280*$D280</f>
        <v>0</v>
      </c>
      <c r="J280" s="428">
        <f t="shared" si="52"/>
        <v>0</v>
      </c>
      <c r="K280" s="433">
        <f t="shared" si="43"/>
        <v>0</v>
      </c>
      <c r="L280" s="433">
        <f t="shared" si="44"/>
        <v>0</v>
      </c>
      <c r="M280" s="433"/>
      <c r="N280" s="433">
        <v>0</v>
      </c>
      <c r="O280" s="431">
        <f t="shared" si="45"/>
        <v>0</v>
      </c>
    </row>
    <row r="281" spans="1:15" s="440" customFormat="1">
      <c r="A281" s="670" t="s">
        <v>205</v>
      </c>
      <c r="B281" s="673" t="s">
        <v>221</v>
      </c>
      <c r="C281" s="672" t="s">
        <v>116</v>
      </c>
      <c r="D281" s="560">
        <v>7386</v>
      </c>
      <c r="E281" s="427">
        <v>687.73</v>
      </c>
      <c r="F281" s="427">
        <v>357.93</v>
      </c>
      <c r="G281" s="428">
        <f t="shared" si="55"/>
        <v>1045.6600000000001</v>
      </c>
      <c r="H281" s="428">
        <f>$D281*E281</f>
        <v>5079573.78</v>
      </c>
      <c r="I281" s="428">
        <f>$D281*F281</f>
        <v>2643670.98</v>
      </c>
      <c r="J281" s="428">
        <f t="shared" ref="J281:J282" si="61">SUBTOTAL(9,H281:I281)</f>
        <v>7723244.7599999998</v>
      </c>
      <c r="K281" s="433">
        <f t="shared" si="43"/>
        <v>-687.73</v>
      </c>
      <c r="L281" s="433">
        <f t="shared" si="44"/>
        <v>-357.93</v>
      </c>
      <c r="M281" s="433">
        <v>0</v>
      </c>
      <c r="N281" s="433">
        <v>0</v>
      </c>
      <c r="O281" s="431">
        <f t="shared" si="45"/>
        <v>0</v>
      </c>
    </row>
    <row r="282" spans="1:15" s="440" customFormat="1">
      <c r="A282" s="670" t="s">
        <v>188</v>
      </c>
      <c r="B282" s="673" t="s">
        <v>222</v>
      </c>
      <c r="C282" s="672" t="s">
        <v>116</v>
      </c>
      <c r="D282" s="560">
        <v>7386</v>
      </c>
      <c r="E282" s="427">
        <v>918.59</v>
      </c>
      <c r="F282" s="427">
        <v>357.93</v>
      </c>
      <c r="G282" s="428">
        <f t="shared" si="55"/>
        <v>1276.52</v>
      </c>
      <c r="H282" s="428">
        <f>$D282*E282</f>
        <v>6784705.7400000002</v>
      </c>
      <c r="I282" s="428">
        <f>$D282*F282</f>
        <v>2643670.98</v>
      </c>
      <c r="J282" s="428">
        <f t="shared" si="61"/>
        <v>9428376.7200000007</v>
      </c>
      <c r="K282" s="433">
        <f t="shared" si="43"/>
        <v>-918.59</v>
      </c>
      <c r="L282" s="433">
        <f t="shared" si="44"/>
        <v>-357.93</v>
      </c>
      <c r="M282" s="433">
        <v>0</v>
      </c>
      <c r="N282" s="433">
        <v>0</v>
      </c>
      <c r="O282" s="431">
        <f t="shared" si="45"/>
        <v>0</v>
      </c>
    </row>
    <row r="283" spans="1:15" s="440" customFormat="1">
      <c r="A283" s="670"/>
      <c r="B283" s="671" t="s">
        <v>218</v>
      </c>
      <c r="C283" s="672"/>
      <c r="D283" s="560">
        <v>0</v>
      </c>
      <c r="E283" s="427">
        <v>0</v>
      </c>
      <c r="F283" s="427">
        <v>0</v>
      </c>
      <c r="G283" s="428">
        <f t="shared" si="55"/>
        <v>0</v>
      </c>
      <c r="H283" s="429">
        <f>E283*$D283</f>
        <v>0</v>
      </c>
      <c r="I283" s="429">
        <f>F283*$D283</f>
        <v>0</v>
      </c>
      <c r="J283" s="428">
        <f t="shared" si="52"/>
        <v>0</v>
      </c>
      <c r="K283" s="433">
        <f t="shared" si="43"/>
        <v>0</v>
      </c>
      <c r="L283" s="433">
        <f t="shared" si="44"/>
        <v>0</v>
      </c>
      <c r="M283" s="433"/>
      <c r="N283" s="433">
        <v>0</v>
      </c>
      <c r="O283" s="431">
        <f t="shared" si="45"/>
        <v>0</v>
      </c>
    </row>
    <row r="284" spans="1:15" s="440" customFormat="1">
      <c r="A284" s="670" t="s">
        <v>190</v>
      </c>
      <c r="B284" s="673" t="s">
        <v>223</v>
      </c>
      <c r="C284" s="672" t="s">
        <v>116</v>
      </c>
      <c r="D284" s="560">
        <v>7066</v>
      </c>
      <c r="E284" s="427">
        <v>918.59</v>
      </c>
      <c r="F284" s="427">
        <v>357.93</v>
      </c>
      <c r="G284" s="428">
        <f t="shared" si="55"/>
        <v>1276.52</v>
      </c>
      <c r="H284" s="428">
        <f t="shared" ref="H284:H304" si="62">$D284*E284</f>
        <v>6490756.9400000004</v>
      </c>
      <c r="I284" s="428">
        <f t="shared" ref="I284:I304" si="63">$D284*F284</f>
        <v>2529133.38</v>
      </c>
      <c r="J284" s="428">
        <f t="shared" ref="J284:J304" si="64">SUBTOTAL(9,H284:I284)</f>
        <v>9019890.3200000003</v>
      </c>
      <c r="K284" s="433">
        <f t="shared" ref="K284:K347" si="65">M284-E284</f>
        <v>-9.0699999999995953</v>
      </c>
      <c r="L284" s="433">
        <f t="shared" ref="L284:L347" si="66">N284-F284</f>
        <v>22.520000000000152</v>
      </c>
      <c r="M284" s="433">
        <v>909.52000000000044</v>
      </c>
      <c r="N284" s="433">
        <v>380.45000000000016</v>
      </c>
      <c r="O284" s="431">
        <f t="shared" ref="O284:O347" si="67">(M284+N284)*$D284</f>
        <v>9114928.0200000051</v>
      </c>
    </row>
    <row r="285" spans="1:15" s="440" customFormat="1">
      <c r="A285" s="670" t="s">
        <v>192</v>
      </c>
      <c r="B285" s="673" t="s">
        <v>224</v>
      </c>
      <c r="C285" s="672" t="s">
        <v>116</v>
      </c>
      <c r="D285" s="560">
        <v>7066</v>
      </c>
      <c r="E285" s="427">
        <v>918.59</v>
      </c>
      <c r="F285" s="427">
        <v>357.93</v>
      </c>
      <c r="G285" s="428">
        <f t="shared" si="55"/>
        <v>1276.52</v>
      </c>
      <c r="H285" s="428">
        <f t="shared" si="62"/>
        <v>6490756.9400000004</v>
      </c>
      <c r="I285" s="428">
        <f t="shared" si="63"/>
        <v>2529133.38</v>
      </c>
      <c r="J285" s="428">
        <f t="shared" si="64"/>
        <v>9019890.3200000003</v>
      </c>
      <c r="K285" s="433">
        <f t="shared" si="65"/>
        <v>14.560000000000173</v>
      </c>
      <c r="L285" s="433">
        <f t="shared" si="66"/>
        <v>22.520000000000152</v>
      </c>
      <c r="M285" s="433">
        <v>933.1500000000002</v>
      </c>
      <c r="N285" s="433">
        <v>380.45000000000016</v>
      </c>
      <c r="O285" s="431">
        <f t="shared" si="67"/>
        <v>9281897.6000000034</v>
      </c>
    </row>
    <row r="286" spans="1:15" s="440" customFormat="1">
      <c r="A286" s="670" t="s">
        <v>194</v>
      </c>
      <c r="B286" s="673" t="s">
        <v>225</v>
      </c>
      <c r="C286" s="672" t="s">
        <v>116</v>
      </c>
      <c r="D286" s="560">
        <v>7066</v>
      </c>
      <c r="E286" s="427">
        <v>1035.96</v>
      </c>
      <c r="F286" s="427">
        <v>357.93</v>
      </c>
      <c r="G286" s="428">
        <f t="shared" si="55"/>
        <v>1393.89</v>
      </c>
      <c r="H286" s="428">
        <f t="shared" si="62"/>
        <v>7320093.3600000003</v>
      </c>
      <c r="I286" s="428">
        <f t="shared" si="63"/>
        <v>2529133.38</v>
      </c>
      <c r="J286" s="428">
        <f t="shared" si="64"/>
        <v>9849226.7400000002</v>
      </c>
      <c r="K286" s="433">
        <f t="shared" si="65"/>
        <v>9.7800000000004275</v>
      </c>
      <c r="L286" s="433">
        <f t="shared" si="66"/>
        <v>22.520000000000152</v>
      </c>
      <c r="M286" s="433">
        <v>1045.7400000000005</v>
      </c>
      <c r="N286" s="433">
        <v>380.45000000000016</v>
      </c>
      <c r="O286" s="431">
        <f t="shared" si="67"/>
        <v>10077458.540000003</v>
      </c>
    </row>
    <row r="287" spans="1:15" s="440" customFormat="1">
      <c r="A287" s="670" t="s">
        <v>196</v>
      </c>
      <c r="B287" s="673" t="s">
        <v>226</v>
      </c>
      <c r="C287" s="672" t="s">
        <v>116</v>
      </c>
      <c r="D287" s="560">
        <v>7066</v>
      </c>
      <c r="E287" s="427">
        <v>1374.49</v>
      </c>
      <c r="F287" s="427">
        <v>357.93</v>
      </c>
      <c r="G287" s="428">
        <f t="shared" si="55"/>
        <v>1732.42</v>
      </c>
      <c r="H287" s="428">
        <f t="shared" si="62"/>
        <v>9712146.3399999999</v>
      </c>
      <c r="I287" s="428">
        <f t="shared" si="63"/>
        <v>2529133.38</v>
      </c>
      <c r="J287" s="428">
        <f t="shared" si="64"/>
        <v>12241279.719999999</v>
      </c>
      <c r="K287" s="433">
        <f t="shared" si="65"/>
        <v>-43.646999999999707</v>
      </c>
      <c r="L287" s="433">
        <f t="shared" si="66"/>
        <v>22.520000000000152</v>
      </c>
      <c r="M287" s="433">
        <v>1330.8430000000003</v>
      </c>
      <c r="N287" s="433">
        <v>380.45000000000016</v>
      </c>
      <c r="O287" s="431">
        <f t="shared" si="67"/>
        <v>12091996.338000003</v>
      </c>
    </row>
    <row r="288" spans="1:15" s="440" customFormat="1">
      <c r="A288" s="670" t="s">
        <v>198</v>
      </c>
      <c r="B288" s="673" t="s">
        <v>227</v>
      </c>
      <c r="C288" s="672" t="s">
        <v>116</v>
      </c>
      <c r="D288" s="560">
        <v>7066</v>
      </c>
      <c r="E288" s="427">
        <v>1374.49</v>
      </c>
      <c r="F288" s="427">
        <v>357.93</v>
      </c>
      <c r="G288" s="428">
        <f t="shared" si="55"/>
        <v>1732.42</v>
      </c>
      <c r="H288" s="428">
        <f t="shared" si="62"/>
        <v>9712146.3399999999</v>
      </c>
      <c r="I288" s="428">
        <f t="shared" si="63"/>
        <v>2529133.38</v>
      </c>
      <c r="J288" s="428">
        <f t="shared" si="64"/>
        <v>12241279.719999999</v>
      </c>
      <c r="K288" s="433">
        <f t="shared" si="65"/>
        <v>-43.646999999999707</v>
      </c>
      <c r="L288" s="433">
        <f t="shared" si="66"/>
        <v>22.520000000000152</v>
      </c>
      <c r="M288" s="433">
        <v>1330.8430000000003</v>
      </c>
      <c r="N288" s="433">
        <v>380.45000000000016</v>
      </c>
      <c r="O288" s="431">
        <f t="shared" si="67"/>
        <v>12091996.338000003</v>
      </c>
    </row>
    <row r="289" spans="1:15" s="440" customFormat="1">
      <c r="A289" s="670" t="s">
        <v>200</v>
      </c>
      <c r="B289" s="673" t="s">
        <v>229</v>
      </c>
      <c r="C289" s="672" t="s">
        <v>116</v>
      </c>
      <c r="D289" s="560">
        <v>7066</v>
      </c>
      <c r="E289" s="427">
        <v>1374.49</v>
      </c>
      <c r="F289" s="427">
        <v>357.93</v>
      </c>
      <c r="G289" s="428">
        <f t="shared" si="55"/>
        <v>1732.42</v>
      </c>
      <c r="H289" s="428">
        <f t="shared" si="62"/>
        <v>9712146.3399999999</v>
      </c>
      <c r="I289" s="428">
        <f t="shared" si="63"/>
        <v>2529133.38</v>
      </c>
      <c r="J289" s="428">
        <f t="shared" si="64"/>
        <v>12241279.719999999</v>
      </c>
      <c r="K289" s="433">
        <f t="shared" si="65"/>
        <v>-43.646999999999707</v>
      </c>
      <c r="L289" s="433">
        <f t="shared" si="66"/>
        <v>22.520000000000152</v>
      </c>
      <c r="M289" s="433">
        <v>1330.8430000000003</v>
      </c>
      <c r="N289" s="433">
        <v>380.45000000000016</v>
      </c>
      <c r="O289" s="431">
        <f t="shared" si="67"/>
        <v>12091996.338000003</v>
      </c>
    </row>
    <row r="290" spans="1:15" s="440" customFormat="1">
      <c r="A290" s="670" t="s">
        <v>122</v>
      </c>
      <c r="B290" s="673" t="s">
        <v>231</v>
      </c>
      <c r="C290" s="672" t="s">
        <v>116</v>
      </c>
      <c r="D290" s="560">
        <v>7066</v>
      </c>
      <c r="E290" s="427">
        <v>1374.49</v>
      </c>
      <c r="F290" s="427">
        <v>357.93</v>
      </c>
      <c r="G290" s="428">
        <f t="shared" si="55"/>
        <v>1732.42</v>
      </c>
      <c r="H290" s="428">
        <f t="shared" si="62"/>
        <v>9712146.3399999999</v>
      </c>
      <c r="I290" s="428">
        <f t="shared" si="63"/>
        <v>2529133.38</v>
      </c>
      <c r="J290" s="428">
        <f t="shared" si="64"/>
        <v>12241279.719999999</v>
      </c>
      <c r="K290" s="433">
        <f t="shared" si="65"/>
        <v>-43.646999999999707</v>
      </c>
      <c r="L290" s="433">
        <f t="shared" si="66"/>
        <v>22.520000000000152</v>
      </c>
      <c r="M290" s="433">
        <v>1330.8430000000003</v>
      </c>
      <c r="N290" s="433">
        <v>380.45000000000016</v>
      </c>
      <c r="O290" s="431">
        <f t="shared" si="67"/>
        <v>12091996.338000003</v>
      </c>
    </row>
    <row r="291" spans="1:15" s="440" customFormat="1">
      <c r="A291" s="670" t="s">
        <v>228</v>
      </c>
      <c r="B291" s="673" t="s">
        <v>233</v>
      </c>
      <c r="C291" s="672" t="s">
        <v>116</v>
      </c>
      <c r="D291" s="560">
        <v>7066</v>
      </c>
      <c r="E291" s="427">
        <v>1374.49</v>
      </c>
      <c r="F291" s="427">
        <v>357.93</v>
      </c>
      <c r="G291" s="428">
        <f t="shared" si="55"/>
        <v>1732.42</v>
      </c>
      <c r="H291" s="428">
        <f t="shared" si="62"/>
        <v>9712146.3399999999</v>
      </c>
      <c r="I291" s="428">
        <f t="shared" si="63"/>
        <v>2529133.38</v>
      </c>
      <c r="J291" s="428">
        <f t="shared" si="64"/>
        <v>12241279.719999999</v>
      </c>
      <c r="K291" s="433">
        <f t="shared" si="65"/>
        <v>-43.646999999999707</v>
      </c>
      <c r="L291" s="433">
        <f t="shared" si="66"/>
        <v>22.520000000000152</v>
      </c>
      <c r="M291" s="433">
        <v>1330.8430000000003</v>
      </c>
      <c r="N291" s="433">
        <v>380.45000000000016</v>
      </c>
      <c r="O291" s="431">
        <f t="shared" si="67"/>
        <v>12091996.338000003</v>
      </c>
    </row>
    <row r="292" spans="1:15" s="440" customFormat="1">
      <c r="A292" s="670" t="s">
        <v>230</v>
      </c>
      <c r="B292" s="673" t="s">
        <v>235</v>
      </c>
      <c r="C292" s="672" t="s">
        <v>116</v>
      </c>
      <c r="D292" s="560">
        <v>7066</v>
      </c>
      <c r="E292" s="427">
        <v>1374.49</v>
      </c>
      <c r="F292" s="427">
        <v>357.93</v>
      </c>
      <c r="G292" s="428">
        <f t="shared" si="55"/>
        <v>1732.42</v>
      </c>
      <c r="H292" s="428">
        <f t="shared" si="62"/>
        <v>9712146.3399999999</v>
      </c>
      <c r="I292" s="428">
        <f t="shared" si="63"/>
        <v>2529133.38</v>
      </c>
      <c r="J292" s="428">
        <f t="shared" si="64"/>
        <v>12241279.719999999</v>
      </c>
      <c r="K292" s="433">
        <f t="shared" si="65"/>
        <v>-43.646999999999707</v>
      </c>
      <c r="L292" s="433">
        <f t="shared" si="66"/>
        <v>22.520000000000152</v>
      </c>
      <c r="M292" s="433">
        <v>1330.8430000000003</v>
      </c>
      <c r="N292" s="433">
        <v>380.45000000000016</v>
      </c>
      <c r="O292" s="431">
        <f t="shared" si="67"/>
        <v>12091996.338000003</v>
      </c>
    </row>
    <row r="293" spans="1:15" s="440" customFormat="1">
      <c r="A293" s="670" t="s">
        <v>232</v>
      </c>
      <c r="B293" s="673" t="s">
        <v>237</v>
      </c>
      <c r="C293" s="672" t="s">
        <v>116</v>
      </c>
      <c r="D293" s="560">
        <v>7066</v>
      </c>
      <c r="E293" s="427">
        <v>1374.49</v>
      </c>
      <c r="F293" s="427">
        <v>357.93</v>
      </c>
      <c r="G293" s="428">
        <f t="shared" si="55"/>
        <v>1732.42</v>
      </c>
      <c r="H293" s="428">
        <f t="shared" si="62"/>
        <v>9712146.3399999999</v>
      </c>
      <c r="I293" s="428">
        <f t="shared" si="63"/>
        <v>2529133.38</v>
      </c>
      <c r="J293" s="428">
        <f t="shared" si="64"/>
        <v>12241279.719999999</v>
      </c>
      <c r="K293" s="433">
        <f t="shared" si="65"/>
        <v>-43.646999999999707</v>
      </c>
      <c r="L293" s="433">
        <f t="shared" si="66"/>
        <v>22.520000000000152</v>
      </c>
      <c r="M293" s="433">
        <v>1330.8430000000003</v>
      </c>
      <c r="N293" s="433">
        <v>380.45000000000016</v>
      </c>
      <c r="O293" s="431">
        <f t="shared" si="67"/>
        <v>12091996.338000003</v>
      </c>
    </row>
    <row r="294" spans="1:15" s="440" customFormat="1">
      <c r="A294" s="670" t="s">
        <v>234</v>
      </c>
      <c r="B294" s="673" t="s">
        <v>239</v>
      </c>
      <c r="C294" s="672" t="s">
        <v>116</v>
      </c>
      <c r="D294" s="560">
        <v>7066</v>
      </c>
      <c r="E294" s="427">
        <v>1374.49</v>
      </c>
      <c r="F294" s="427">
        <v>357.93</v>
      </c>
      <c r="G294" s="428">
        <f t="shared" si="55"/>
        <v>1732.42</v>
      </c>
      <c r="H294" s="428">
        <f t="shared" si="62"/>
        <v>9712146.3399999999</v>
      </c>
      <c r="I294" s="428">
        <f t="shared" si="63"/>
        <v>2529133.38</v>
      </c>
      <c r="J294" s="428">
        <f t="shared" si="64"/>
        <v>12241279.719999999</v>
      </c>
      <c r="K294" s="433">
        <f t="shared" si="65"/>
        <v>-43.646999999999707</v>
      </c>
      <c r="L294" s="433">
        <f t="shared" si="66"/>
        <v>22.520000000000152</v>
      </c>
      <c r="M294" s="433">
        <v>1330.8430000000003</v>
      </c>
      <c r="N294" s="433">
        <v>380.45000000000016</v>
      </c>
      <c r="O294" s="431">
        <f t="shared" si="67"/>
        <v>12091996.338000003</v>
      </c>
    </row>
    <row r="295" spans="1:15" s="440" customFormat="1">
      <c r="A295" s="670" t="s">
        <v>236</v>
      </c>
      <c r="B295" s="673" t="s">
        <v>241</v>
      </c>
      <c r="C295" s="672" t="s">
        <v>116</v>
      </c>
      <c r="D295" s="560">
        <v>7066</v>
      </c>
      <c r="E295" s="427">
        <v>1374.49</v>
      </c>
      <c r="F295" s="427">
        <v>357.93</v>
      </c>
      <c r="G295" s="428">
        <f t="shared" si="55"/>
        <v>1732.42</v>
      </c>
      <c r="H295" s="428">
        <f t="shared" si="62"/>
        <v>9712146.3399999999</v>
      </c>
      <c r="I295" s="428">
        <f t="shared" si="63"/>
        <v>2529133.38</v>
      </c>
      <c r="J295" s="428">
        <f t="shared" si="64"/>
        <v>12241279.719999999</v>
      </c>
      <c r="K295" s="433">
        <f t="shared" si="65"/>
        <v>-43.646999999999707</v>
      </c>
      <c r="L295" s="433">
        <f t="shared" si="66"/>
        <v>22.520000000000152</v>
      </c>
      <c r="M295" s="433">
        <v>1330.8430000000003</v>
      </c>
      <c r="N295" s="433">
        <v>380.45000000000016</v>
      </c>
      <c r="O295" s="431">
        <f t="shared" si="67"/>
        <v>12091996.338000003</v>
      </c>
    </row>
    <row r="296" spans="1:15" s="440" customFormat="1">
      <c r="A296" s="670" t="s">
        <v>238</v>
      </c>
      <c r="B296" s="673" t="s">
        <v>243</v>
      </c>
      <c r="C296" s="672" t="s">
        <v>116</v>
      </c>
      <c r="D296" s="560">
        <v>7066</v>
      </c>
      <c r="E296" s="427">
        <v>1374.49</v>
      </c>
      <c r="F296" s="427">
        <v>357.93</v>
      </c>
      <c r="G296" s="428">
        <f t="shared" si="55"/>
        <v>1732.42</v>
      </c>
      <c r="H296" s="428">
        <f t="shared" si="62"/>
        <v>9712146.3399999999</v>
      </c>
      <c r="I296" s="428">
        <f t="shared" si="63"/>
        <v>2529133.38</v>
      </c>
      <c r="J296" s="428">
        <f t="shared" si="64"/>
        <v>12241279.719999999</v>
      </c>
      <c r="K296" s="433">
        <f t="shared" si="65"/>
        <v>-43.646999999999707</v>
      </c>
      <c r="L296" s="433">
        <f t="shared" si="66"/>
        <v>22.520000000000152</v>
      </c>
      <c r="M296" s="433">
        <v>1330.8430000000003</v>
      </c>
      <c r="N296" s="433">
        <v>380.45000000000016</v>
      </c>
      <c r="O296" s="431">
        <f t="shared" si="67"/>
        <v>12091996.338000003</v>
      </c>
    </row>
    <row r="297" spans="1:15" s="440" customFormat="1">
      <c r="A297" s="670" t="s">
        <v>240</v>
      </c>
      <c r="B297" s="673" t="s">
        <v>245</v>
      </c>
      <c r="C297" s="672" t="s">
        <v>116</v>
      </c>
      <c r="D297" s="560">
        <v>7066</v>
      </c>
      <c r="E297" s="427">
        <v>1374.49</v>
      </c>
      <c r="F297" s="427">
        <v>357.93</v>
      </c>
      <c r="G297" s="428">
        <f t="shared" si="55"/>
        <v>1732.42</v>
      </c>
      <c r="H297" s="428">
        <f t="shared" si="62"/>
        <v>9712146.3399999999</v>
      </c>
      <c r="I297" s="428">
        <f t="shared" si="63"/>
        <v>2529133.38</v>
      </c>
      <c r="J297" s="428">
        <f t="shared" si="64"/>
        <v>12241279.719999999</v>
      </c>
      <c r="K297" s="433">
        <f t="shared" si="65"/>
        <v>-43.646999999999707</v>
      </c>
      <c r="L297" s="433">
        <f t="shared" si="66"/>
        <v>22.520000000000152</v>
      </c>
      <c r="M297" s="433">
        <v>1330.8430000000003</v>
      </c>
      <c r="N297" s="433">
        <v>380.45000000000016</v>
      </c>
      <c r="O297" s="431">
        <f t="shared" si="67"/>
        <v>12091996.338000003</v>
      </c>
    </row>
    <row r="298" spans="1:15" s="440" customFormat="1">
      <c r="A298" s="670" t="s">
        <v>242</v>
      </c>
      <c r="B298" s="673" t="s">
        <v>247</v>
      </c>
      <c r="C298" s="672" t="s">
        <v>116</v>
      </c>
      <c r="D298" s="560">
        <v>7066</v>
      </c>
      <c r="E298" s="427">
        <v>1374.49</v>
      </c>
      <c r="F298" s="427">
        <v>357.93</v>
      </c>
      <c r="G298" s="428">
        <f t="shared" si="55"/>
        <v>1732.42</v>
      </c>
      <c r="H298" s="428">
        <f t="shared" si="62"/>
        <v>9712146.3399999999</v>
      </c>
      <c r="I298" s="428">
        <f t="shared" si="63"/>
        <v>2529133.38</v>
      </c>
      <c r="J298" s="428">
        <f t="shared" si="64"/>
        <v>12241279.719999999</v>
      </c>
      <c r="K298" s="433">
        <f t="shared" si="65"/>
        <v>-43.646999999999707</v>
      </c>
      <c r="L298" s="433">
        <f t="shared" si="66"/>
        <v>22.520000000000152</v>
      </c>
      <c r="M298" s="433">
        <v>1330.8430000000003</v>
      </c>
      <c r="N298" s="433">
        <v>380.45000000000016</v>
      </c>
      <c r="O298" s="431">
        <f t="shared" si="67"/>
        <v>12091996.338000003</v>
      </c>
    </row>
    <row r="299" spans="1:15" s="440" customFormat="1">
      <c r="A299" s="670" t="s">
        <v>244</v>
      </c>
      <c r="B299" s="673" t="s">
        <v>249</v>
      </c>
      <c r="C299" s="672" t="s">
        <v>116</v>
      </c>
      <c r="D299" s="560">
        <v>7066</v>
      </c>
      <c r="E299" s="427">
        <v>1374.49</v>
      </c>
      <c r="F299" s="427">
        <v>357.93</v>
      </c>
      <c r="G299" s="428">
        <f t="shared" si="55"/>
        <v>1732.42</v>
      </c>
      <c r="H299" s="428">
        <f t="shared" si="62"/>
        <v>9712146.3399999999</v>
      </c>
      <c r="I299" s="428">
        <f t="shared" si="63"/>
        <v>2529133.38</v>
      </c>
      <c r="J299" s="428">
        <f t="shared" si="64"/>
        <v>12241279.719999999</v>
      </c>
      <c r="K299" s="433">
        <f t="shared" si="65"/>
        <v>-43.646999999999707</v>
      </c>
      <c r="L299" s="433">
        <f t="shared" si="66"/>
        <v>22.520000000000152</v>
      </c>
      <c r="M299" s="433">
        <v>1330.8430000000003</v>
      </c>
      <c r="N299" s="433">
        <v>380.45000000000016</v>
      </c>
      <c r="O299" s="431">
        <f t="shared" si="67"/>
        <v>12091996.338000003</v>
      </c>
    </row>
    <row r="300" spans="1:15" s="440" customFormat="1">
      <c r="A300" s="670" t="s">
        <v>246</v>
      </c>
      <c r="B300" s="673" t="s">
        <v>251</v>
      </c>
      <c r="C300" s="672" t="s">
        <v>116</v>
      </c>
      <c r="D300" s="560">
        <v>7066</v>
      </c>
      <c r="E300" s="427">
        <v>1374.49</v>
      </c>
      <c r="F300" s="427">
        <v>357.93</v>
      </c>
      <c r="G300" s="428">
        <f t="shared" si="55"/>
        <v>1732.42</v>
      </c>
      <c r="H300" s="428">
        <f t="shared" si="62"/>
        <v>9712146.3399999999</v>
      </c>
      <c r="I300" s="428">
        <f t="shared" si="63"/>
        <v>2529133.38</v>
      </c>
      <c r="J300" s="428">
        <f t="shared" si="64"/>
        <v>12241279.719999999</v>
      </c>
      <c r="K300" s="433">
        <f t="shared" si="65"/>
        <v>-43.646999999999707</v>
      </c>
      <c r="L300" s="433">
        <f t="shared" si="66"/>
        <v>22.520000000000152</v>
      </c>
      <c r="M300" s="433">
        <v>1330.8430000000003</v>
      </c>
      <c r="N300" s="433">
        <v>380.45000000000016</v>
      </c>
      <c r="O300" s="431">
        <f t="shared" si="67"/>
        <v>12091996.338000003</v>
      </c>
    </row>
    <row r="301" spans="1:15" s="440" customFormat="1">
      <c r="A301" s="670" t="s">
        <v>248</v>
      </c>
      <c r="B301" s="673" t="s">
        <v>253</v>
      </c>
      <c r="C301" s="672" t="s">
        <v>116</v>
      </c>
      <c r="D301" s="560">
        <v>7066</v>
      </c>
      <c r="E301" s="427">
        <v>0</v>
      </c>
      <c r="F301" s="427">
        <v>357.93</v>
      </c>
      <c r="G301" s="428">
        <f t="shared" si="55"/>
        <v>357.93</v>
      </c>
      <c r="H301" s="428">
        <f t="shared" si="62"/>
        <v>0</v>
      </c>
      <c r="I301" s="428">
        <f t="shared" si="63"/>
        <v>2529133.38</v>
      </c>
      <c r="J301" s="428">
        <f t="shared" si="64"/>
        <v>2529133.38</v>
      </c>
      <c r="K301" s="433">
        <f t="shared" si="65"/>
        <v>0</v>
      </c>
      <c r="L301" s="433">
        <f t="shared" si="66"/>
        <v>22.520000000000152</v>
      </c>
      <c r="M301" s="433">
        <v>0</v>
      </c>
      <c r="N301" s="433">
        <v>380.45000000000016</v>
      </c>
      <c r="O301" s="431">
        <f t="shared" si="67"/>
        <v>2688259.7000000011</v>
      </c>
    </row>
    <row r="302" spans="1:15" s="440" customFormat="1">
      <c r="A302" s="670" t="s">
        <v>250</v>
      </c>
      <c r="B302" s="673" t="s">
        <v>255</v>
      </c>
      <c r="C302" s="672" t="s">
        <v>116</v>
      </c>
      <c r="D302" s="560">
        <v>7066</v>
      </c>
      <c r="E302" s="427">
        <v>0</v>
      </c>
      <c r="F302" s="427">
        <v>357.93</v>
      </c>
      <c r="G302" s="428">
        <f t="shared" si="55"/>
        <v>357.93</v>
      </c>
      <c r="H302" s="428">
        <f t="shared" si="62"/>
        <v>0</v>
      </c>
      <c r="I302" s="428">
        <f t="shared" si="63"/>
        <v>2529133.38</v>
      </c>
      <c r="J302" s="428">
        <f t="shared" si="64"/>
        <v>2529133.38</v>
      </c>
      <c r="K302" s="433">
        <f t="shared" si="65"/>
        <v>0</v>
      </c>
      <c r="L302" s="433">
        <f t="shared" si="66"/>
        <v>22.520000000000152</v>
      </c>
      <c r="M302" s="433">
        <v>0</v>
      </c>
      <c r="N302" s="433">
        <v>380.45000000000016</v>
      </c>
      <c r="O302" s="431">
        <f t="shared" si="67"/>
        <v>2688259.7000000011</v>
      </c>
    </row>
    <row r="303" spans="1:15" s="440" customFormat="1">
      <c r="A303" s="670" t="s">
        <v>252</v>
      </c>
      <c r="B303" s="673" t="s">
        <v>257</v>
      </c>
      <c r="C303" s="672" t="s">
        <v>116</v>
      </c>
      <c r="D303" s="560">
        <v>7066</v>
      </c>
      <c r="E303" s="427">
        <v>0</v>
      </c>
      <c r="F303" s="427">
        <v>357.93</v>
      </c>
      <c r="G303" s="428">
        <f t="shared" si="55"/>
        <v>357.93</v>
      </c>
      <c r="H303" s="428">
        <f t="shared" si="62"/>
        <v>0</v>
      </c>
      <c r="I303" s="428">
        <f t="shared" si="63"/>
        <v>2529133.38</v>
      </c>
      <c r="J303" s="428">
        <f t="shared" si="64"/>
        <v>2529133.38</v>
      </c>
      <c r="K303" s="433">
        <f t="shared" si="65"/>
        <v>0</v>
      </c>
      <c r="L303" s="433">
        <f t="shared" si="66"/>
        <v>22.520000000000152</v>
      </c>
      <c r="M303" s="433">
        <v>0</v>
      </c>
      <c r="N303" s="433">
        <v>380.45000000000016</v>
      </c>
      <c r="O303" s="431">
        <f t="shared" si="67"/>
        <v>2688259.7000000011</v>
      </c>
    </row>
    <row r="304" spans="1:15" s="440" customFormat="1">
      <c r="A304" s="670" t="s">
        <v>254</v>
      </c>
      <c r="B304" s="673" t="s">
        <v>266</v>
      </c>
      <c r="C304" s="672" t="s">
        <v>116</v>
      </c>
      <c r="D304" s="560">
        <v>7066</v>
      </c>
      <c r="E304" s="427">
        <v>0</v>
      </c>
      <c r="F304" s="427">
        <v>357.93</v>
      </c>
      <c r="G304" s="428">
        <f t="shared" si="55"/>
        <v>357.93</v>
      </c>
      <c r="H304" s="428">
        <f t="shared" si="62"/>
        <v>0</v>
      </c>
      <c r="I304" s="428">
        <f t="shared" si="63"/>
        <v>2529133.38</v>
      </c>
      <c r="J304" s="428">
        <f t="shared" si="64"/>
        <v>2529133.38</v>
      </c>
      <c r="K304" s="433">
        <f t="shared" si="65"/>
        <v>0</v>
      </c>
      <c r="L304" s="433">
        <f t="shared" si="66"/>
        <v>0</v>
      </c>
      <c r="M304" s="433">
        <v>0</v>
      </c>
      <c r="N304" s="433">
        <v>357.92999999999995</v>
      </c>
      <c r="O304" s="431">
        <f t="shared" si="67"/>
        <v>2529133.3799999994</v>
      </c>
    </row>
    <row r="305" spans="1:15" s="440" customFormat="1">
      <c r="A305" s="670" t="s">
        <v>289</v>
      </c>
      <c r="B305" s="671" t="s">
        <v>290</v>
      </c>
      <c r="C305" s="672"/>
      <c r="D305" s="560">
        <v>0</v>
      </c>
      <c r="E305" s="427">
        <v>0</v>
      </c>
      <c r="F305" s="427">
        <v>0</v>
      </c>
      <c r="G305" s="428">
        <f t="shared" si="55"/>
        <v>0</v>
      </c>
      <c r="H305" s="429">
        <f>E305*$D305</f>
        <v>0</v>
      </c>
      <c r="I305" s="429">
        <f>F305*$D305</f>
        <v>0</v>
      </c>
      <c r="J305" s="428">
        <f t="shared" si="52"/>
        <v>0</v>
      </c>
      <c r="K305" s="433">
        <f t="shared" si="65"/>
        <v>0</v>
      </c>
      <c r="L305" s="433">
        <f t="shared" si="66"/>
        <v>0</v>
      </c>
      <c r="M305" s="433"/>
      <c r="N305" s="433">
        <v>0</v>
      </c>
      <c r="O305" s="431">
        <f t="shared" si="67"/>
        <v>0</v>
      </c>
    </row>
    <row r="306" spans="1:15" s="440" customFormat="1">
      <c r="A306" s="670"/>
      <c r="B306" s="671" t="s">
        <v>284</v>
      </c>
      <c r="C306" s="672"/>
      <c r="D306" s="560">
        <v>0</v>
      </c>
      <c r="E306" s="427">
        <v>0</v>
      </c>
      <c r="F306" s="427">
        <v>0</v>
      </c>
      <c r="G306" s="428">
        <f t="shared" si="55"/>
        <v>0</v>
      </c>
      <c r="H306" s="429">
        <f>E306*$D306</f>
        <v>0</v>
      </c>
      <c r="I306" s="429">
        <f>F306*$D306</f>
        <v>0</v>
      </c>
      <c r="J306" s="428">
        <f t="shared" ref="J306:J309" si="68">SUM(H306+I306)</f>
        <v>0</v>
      </c>
      <c r="K306" s="433">
        <f t="shared" si="65"/>
        <v>0</v>
      </c>
      <c r="L306" s="433">
        <f t="shared" si="66"/>
        <v>0</v>
      </c>
      <c r="M306" s="433"/>
      <c r="N306" s="433">
        <v>0</v>
      </c>
      <c r="O306" s="431">
        <f t="shared" si="67"/>
        <v>0</v>
      </c>
    </row>
    <row r="307" spans="1:15" s="440" customFormat="1">
      <c r="A307" s="670" t="s">
        <v>205</v>
      </c>
      <c r="B307" s="673" t="s">
        <v>221</v>
      </c>
      <c r="C307" s="672" t="s">
        <v>116</v>
      </c>
      <c r="D307" s="560">
        <v>7386</v>
      </c>
      <c r="E307" s="427">
        <v>47.53</v>
      </c>
      <c r="F307" s="427">
        <v>26.19</v>
      </c>
      <c r="G307" s="428">
        <f t="shared" si="55"/>
        <v>73.72</v>
      </c>
      <c r="H307" s="428">
        <f>$D307*E307</f>
        <v>351056.58</v>
      </c>
      <c r="I307" s="428">
        <f>$D307*F307</f>
        <v>193439.34</v>
      </c>
      <c r="J307" s="428">
        <f t="shared" ref="J307:J308" si="69">SUBTOTAL(9,H307:I307)</f>
        <v>544495.92000000004</v>
      </c>
      <c r="K307" s="433">
        <f t="shared" si="65"/>
        <v>-47.53</v>
      </c>
      <c r="L307" s="433">
        <f t="shared" si="66"/>
        <v>-26.19</v>
      </c>
      <c r="M307" s="433">
        <v>0</v>
      </c>
      <c r="N307" s="433">
        <v>0</v>
      </c>
      <c r="O307" s="431">
        <f t="shared" si="67"/>
        <v>0</v>
      </c>
    </row>
    <row r="308" spans="1:15" s="440" customFormat="1">
      <c r="A308" s="670" t="s">
        <v>188</v>
      </c>
      <c r="B308" s="673" t="s">
        <v>222</v>
      </c>
      <c r="C308" s="672" t="s">
        <v>116</v>
      </c>
      <c r="D308" s="560">
        <v>7386</v>
      </c>
      <c r="E308" s="427">
        <v>62.08</v>
      </c>
      <c r="F308" s="427">
        <v>26.19</v>
      </c>
      <c r="G308" s="428">
        <f t="shared" si="55"/>
        <v>88.27</v>
      </c>
      <c r="H308" s="428">
        <f>$D308*E308</f>
        <v>458522.88</v>
      </c>
      <c r="I308" s="428">
        <f>$D308*F308</f>
        <v>193439.34</v>
      </c>
      <c r="J308" s="428">
        <f t="shared" si="69"/>
        <v>651962.22</v>
      </c>
      <c r="K308" s="433">
        <f t="shared" si="65"/>
        <v>-62.08</v>
      </c>
      <c r="L308" s="433">
        <f t="shared" si="66"/>
        <v>-26.19</v>
      </c>
      <c r="M308" s="433">
        <v>0</v>
      </c>
      <c r="N308" s="433">
        <v>0</v>
      </c>
      <c r="O308" s="431">
        <f t="shared" si="67"/>
        <v>0</v>
      </c>
    </row>
    <row r="309" spans="1:15" s="440" customFormat="1">
      <c r="A309" s="670"/>
      <c r="B309" s="671" t="s">
        <v>218</v>
      </c>
      <c r="C309" s="672"/>
      <c r="D309" s="560">
        <v>0</v>
      </c>
      <c r="E309" s="427">
        <v>0</v>
      </c>
      <c r="F309" s="427">
        <v>0</v>
      </c>
      <c r="G309" s="428">
        <f t="shared" si="55"/>
        <v>0</v>
      </c>
      <c r="H309" s="429">
        <f>E309*$D309</f>
        <v>0</v>
      </c>
      <c r="I309" s="429">
        <f>F309*$D309</f>
        <v>0</v>
      </c>
      <c r="J309" s="428">
        <f t="shared" si="68"/>
        <v>0</v>
      </c>
      <c r="K309" s="433">
        <f t="shared" si="65"/>
        <v>0</v>
      </c>
      <c r="L309" s="433">
        <f t="shared" si="66"/>
        <v>0</v>
      </c>
      <c r="M309" s="433"/>
      <c r="N309" s="433">
        <v>0</v>
      </c>
      <c r="O309" s="431">
        <f t="shared" si="67"/>
        <v>0</v>
      </c>
    </row>
    <row r="310" spans="1:15" s="440" customFormat="1">
      <c r="A310" s="670" t="s">
        <v>190</v>
      </c>
      <c r="B310" s="673" t="s">
        <v>223</v>
      </c>
      <c r="C310" s="672" t="s">
        <v>116</v>
      </c>
      <c r="D310" s="560">
        <v>7066</v>
      </c>
      <c r="E310" s="427">
        <v>62.08</v>
      </c>
      <c r="F310" s="427">
        <v>26.19</v>
      </c>
      <c r="G310" s="428">
        <f t="shared" si="55"/>
        <v>88.27</v>
      </c>
      <c r="H310" s="428">
        <f t="shared" ref="H310:H331" si="70">$D310*E310</f>
        <v>438657.27999999997</v>
      </c>
      <c r="I310" s="428">
        <f t="shared" ref="I310:I331" si="71">$D310*F310</f>
        <v>185058.54</v>
      </c>
      <c r="J310" s="428">
        <f t="shared" ref="J310:J331" si="72">SUBTOTAL(9,H310:I310)</f>
        <v>623715.81999999995</v>
      </c>
      <c r="K310" s="433">
        <f t="shared" si="65"/>
        <v>10.829999999999998</v>
      </c>
      <c r="L310" s="433">
        <f t="shared" si="66"/>
        <v>0</v>
      </c>
      <c r="M310" s="433">
        <v>72.91</v>
      </c>
      <c r="N310" s="433">
        <v>26.189999999999998</v>
      </c>
      <c r="O310" s="431">
        <f t="shared" si="67"/>
        <v>700240.6</v>
      </c>
    </row>
    <row r="311" spans="1:15" s="440" customFormat="1">
      <c r="A311" s="670" t="s">
        <v>192</v>
      </c>
      <c r="B311" s="673" t="s">
        <v>224</v>
      </c>
      <c r="C311" s="672" t="s">
        <v>116</v>
      </c>
      <c r="D311" s="560">
        <v>7066</v>
      </c>
      <c r="E311" s="427">
        <v>62.08</v>
      </c>
      <c r="F311" s="427">
        <v>26.19</v>
      </c>
      <c r="G311" s="428">
        <f t="shared" si="55"/>
        <v>88.27</v>
      </c>
      <c r="H311" s="428">
        <f t="shared" si="70"/>
        <v>438657.27999999997</v>
      </c>
      <c r="I311" s="428">
        <f t="shared" si="71"/>
        <v>185058.54</v>
      </c>
      <c r="J311" s="428">
        <f t="shared" si="72"/>
        <v>623715.81999999995</v>
      </c>
      <c r="K311" s="433">
        <f t="shared" si="65"/>
        <v>10.829999999999998</v>
      </c>
      <c r="L311" s="433">
        <f t="shared" si="66"/>
        <v>0</v>
      </c>
      <c r="M311" s="433">
        <v>72.91</v>
      </c>
      <c r="N311" s="433">
        <v>26.189999999999998</v>
      </c>
      <c r="O311" s="431">
        <f t="shared" si="67"/>
        <v>700240.6</v>
      </c>
    </row>
    <row r="312" spans="1:15" s="440" customFormat="1">
      <c r="A312" s="670" t="s">
        <v>194</v>
      </c>
      <c r="B312" s="673" t="s">
        <v>225</v>
      </c>
      <c r="C312" s="672" t="s">
        <v>116</v>
      </c>
      <c r="D312" s="560">
        <v>7066</v>
      </c>
      <c r="E312" s="427">
        <v>62.08</v>
      </c>
      <c r="F312" s="427">
        <v>26.19</v>
      </c>
      <c r="G312" s="428">
        <f t="shared" si="55"/>
        <v>88.27</v>
      </c>
      <c r="H312" s="428">
        <f t="shared" si="70"/>
        <v>438657.27999999997</v>
      </c>
      <c r="I312" s="428">
        <f t="shared" si="71"/>
        <v>185058.54</v>
      </c>
      <c r="J312" s="428">
        <f t="shared" si="72"/>
        <v>623715.81999999995</v>
      </c>
      <c r="K312" s="433">
        <f t="shared" si="65"/>
        <v>10.829999999999998</v>
      </c>
      <c r="L312" s="433">
        <f t="shared" si="66"/>
        <v>0</v>
      </c>
      <c r="M312" s="433">
        <v>72.91</v>
      </c>
      <c r="N312" s="433">
        <v>26.189999999999998</v>
      </c>
      <c r="O312" s="431">
        <f t="shared" si="67"/>
        <v>700240.6</v>
      </c>
    </row>
    <row r="313" spans="1:15" s="440" customFormat="1">
      <c r="A313" s="670" t="s">
        <v>196</v>
      </c>
      <c r="B313" s="673" t="s">
        <v>226</v>
      </c>
      <c r="C313" s="672" t="s">
        <v>116</v>
      </c>
      <c r="D313" s="560">
        <v>7066</v>
      </c>
      <c r="E313" s="427">
        <v>102.82</v>
      </c>
      <c r="F313" s="427">
        <v>28.13</v>
      </c>
      <c r="G313" s="428">
        <f t="shared" si="55"/>
        <v>130.94999999999999</v>
      </c>
      <c r="H313" s="428">
        <f t="shared" si="70"/>
        <v>726526.12</v>
      </c>
      <c r="I313" s="428">
        <f t="shared" si="71"/>
        <v>198766.58</v>
      </c>
      <c r="J313" s="428">
        <f t="shared" si="72"/>
        <v>925292.7</v>
      </c>
      <c r="K313" s="433">
        <f t="shared" si="65"/>
        <v>0</v>
      </c>
      <c r="L313" s="433">
        <f t="shared" si="66"/>
        <v>0</v>
      </c>
      <c r="M313" s="433">
        <v>102.82</v>
      </c>
      <c r="N313" s="433">
        <v>28.13</v>
      </c>
      <c r="O313" s="431">
        <f t="shared" si="67"/>
        <v>925292.7</v>
      </c>
    </row>
    <row r="314" spans="1:15" s="440" customFormat="1">
      <c r="A314" s="670" t="s">
        <v>198</v>
      </c>
      <c r="B314" s="673" t="s">
        <v>227</v>
      </c>
      <c r="C314" s="672" t="s">
        <v>116</v>
      </c>
      <c r="D314" s="560">
        <v>7066</v>
      </c>
      <c r="E314" s="427">
        <v>102.82</v>
      </c>
      <c r="F314" s="427">
        <v>28.13</v>
      </c>
      <c r="G314" s="428">
        <f t="shared" si="55"/>
        <v>130.94999999999999</v>
      </c>
      <c r="H314" s="428">
        <f t="shared" si="70"/>
        <v>726526.12</v>
      </c>
      <c r="I314" s="428">
        <f t="shared" si="71"/>
        <v>198766.58</v>
      </c>
      <c r="J314" s="428">
        <f t="shared" si="72"/>
        <v>925292.7</v>
      </c>
      <c r="K314" s="433">
        <f t="shared" si="65"/>
        <v>0</v>
      </c>
      <c r="L314" s="433">
        <f t="shared" si="66"/>
        <v>0</v>
      </c>
      <c r="M314" s="433">
        <v>102.82</v>
      </c>
      <c r="N314" s="433">
        <v>28.13</v>
      </c>
      <c r="O314" s="431">
        <f t="shared" si="67"/>
        <v>925292.7</v>
      </c>
    </row>
    <row r="315" spans="1:15" s="440" customFormat="1">
      <c r="A315" s="670" t="s">
        <v>200</v>
      </c>
      <c r="B315" s="673" t="s">
        <v>229</v>
      </c>
      <c r="C315" s="672" t="s">
        <v>116</v>
      </c>
      <c r="D315" s="560">
        <v>7066</v>
      </c>
      <c r="E315" s="427">
        <v>102.82</v>
      </c>
      <c r="F315" s="427">
        <v>28.13</v>
      </c>
      <c r="G315" s="428">
        <f t="shared" si="55"/>
        <v>130.94999999999999</v>
      </c>
      <c r="H315" s="428">
        <f t="shared" si="70"/>
        <v>726526.12</v>
      </c>
      <c r="I315" s="428">
        <f t="shared" si="71"/>
        <v>198766.58</v>
      </c>
      <c r="J315" s="428">
        <f t="shared" si="72"/>
        <v>925292.7</v>
      </c>
      <c r="K315" s="433">
        <f t="shared" si="65"/>
        <v>0</v>
      </c>
      <c r="L315" s="433">
        <f t="shared" si="66"/>
        <v>0</v>
      </c>
      <c r="M315" s="433">
        <v>102.82</v>
      </c>
      <c r="N315" s="433">
        <v>28.13</v>
      </c>
      <c r="O315" s="431">
        <f t="shared" si="67"/>
        <v>925292.7</v>
      </c>
    </row>
    <row r="316" spans="1:15" s="440" customFormat="1">
      <c r="A316" s="670" t="s">
        <v>122</v>
      </c>
      <c r="B316" s="673" t="s">
        <v>231</v>
      </c>
      <c r="C316" s="672" t="s">
        <v>116</v>
      </c>
      <c r="D316" s="560">
        <v>7066</v>
      </c>
      <c r="E316" s="427">
        <v>102.82</v>
      </c>
      <c r="F316" s="427">
        <v>28.13</v>
      </c>
      <c r="G316" s="428">
        <f t="shared" si="55"/>
        <v>130.94999999999999</v>
      </c>
      <c r="H316" s="428">
        <f t="shared" si="70"/>
        <v>726526.12</v>
      </c>
      <c r="I316" s="428">
        <f t="shared" si="71"/>
        <v>198766.58</v>
      </c>
      <c r="J316" s="428">
        <f t="shared" si="72"/>
        <v>925292.7</v>
      </c>
      <c r="K316" s="433">
        <f t="shared" si="65"/>
        <v>0</v>
      </c>
      <c r="L316" s="433">
        <f t="shared" si="66"/>
        <v>0</v>
      </c>
      <c r="M316" s="433">
        <v>102.82</v>
      </c>
      <c r="N316" s="433">
        <v>28.13</v>
      </c>
      <c r="O316" s="431">
        <f t="shared" si="67"/>
        <v>925292.7</v>
      </c>
    </row>
    <row r="317" spans="1:15" s="440" customFormat="1">
      <c r="A317" s="670" t="s">
        <v>228</v>
      </c>
      <c r="B317" s="673" t="s">
        <v>233</v>
      </c>
      <c r="C317" s="672" t="s">
        <v>116</v>
      </c>
      <c r="D317" s="560">
        <v>7066</v>
      </c>
      <c r="E317" s="427">
        <v>102.82</v>
      </c>
      <c r="F317" s="427">
        <v>28.13</v>
      </c>
      <c r="G317" s="428">
        <f t="shared" si="55"/>
        <v>130.94999999999999</v>
      </c>
      <c r="H317" s="428">
        <f t="shared" si="70"/>
        <v>726526.12</v>
      </c>
      <c r="I317" s="428">
        <f t="shared" si="71"/>
        <v>198766.58</v>
      </c>
      <c r="J317" s="428">
        <f t="shared" si="72"/>
        <v>925292.7</v>
      </c>
      <c r="K317" s="433">
        <f t="shared" si="65"/>
        <v>0</v>
      </c>
      <c r="L317" s="433">
        <f t="shared" si="66"/>
        <v>0</v>
      </c>
      <c r="M317" s="433">
        <v>102.82</v>
      </c>
      <c r="N317" s="433">
        <v>28.13</v>
      </c>
      <c r="O317" s="431">
        <f t="shared" si="67"/>
        <v>925292.7</v>
      </c>
    </row>
    <row r="318" spans="1:15" s="440" customFormat="1">
      <c r="A318" s="670" t="s">
        <v>230</v>
      </c>
      <c r="B318" s="673" t="s">
        <v>235</v>
      </c>
      <c r="C318" s="672" t="s">
        <v>116</v>
      </c>
      <c r="D318" s="560">
        <v>7066</v>
      </c>
      <c r="E318" s="427">
        <v>102.82</v>
      </c>
      <c r="F318" s="427">
        <v>28.13</v>
      </c>
      <c r="G318" s="428">
        <f t="shared" ref="G318:G381" si="73">SUM(E318:F318)</f>
        <v>130.94999999999999</v>
      </c>
      <c r="H318" s="428">
        <f t="shared" si="70"/>
        <v>726526.12</v>
      </c>
      <c r="I318" s="428">
        <f t="shared" si="71"/>
        <v>198766.58</v>
      </c>
      <c r="J318" s="428">
        <f t="shared" si="72"/>
        <v>925292.7</v>
      </c>
      <c r="K318" s="433">
        <f t="shared" si="65"/>
        <v>0</v>
      </c>
      <c r="L318" s="433">
        <f t="shared" si="66"/>
        <v>0</v>
      </c>
      <c r="M318" s="433">
        <v>102.82</v>
      </c>
      <c r="N318" s="433">
        <v>28.13</v>
      </c>
      <c r="O318" s="431">
        <f t="shared" si="67"/>
        <v>925292.7</v>
      </c>
    </row>
    <row r="319" spans="1:15" s="440" customFormat="1">
      <c r="A319" s="670" t="s">
        <v>232</v>
      </c>
      <c r="B319" s="673" t="s">
        <v>237</v>
      </c>
      <c r="C319" s="672" t="s">
        <v>116</v>
      </c>
      <c r="D319" s="560">
        <v>7066</v>
      </c>
      <c r="E319" s="427">
        <v>102.82</v>
      </c>
      <c r="F319" s="427">
        <v>28.13</v>
      </c>
      <c r="G319" s="428">
        <f t="shared" si="73"/>
        <v>130.94999999999999</v>
      </c>
      <c r="H319" s="428">
        <f t="shared" si="70"/>
        <v>726526.12</v>
      </c>
      <c r="I319" s="428">
        <f t="shared" si="71"/>
        <v>198766.58</v>
      </c>
      <c r="J319" s="428">
        <f t="shared" si="72"/>
        <v>925292.7</v>
      </c>
      <c r="K319" s="433">
        <f t="shared" si="65"/>
        <v>0</v>
      </c>
      <c r="L319" s="433">
        <f t="shared" si="66"/>
        <v>0</v>
      </c>
      <c r="M319" s="433">
        <v>102.82</v>
      </c>
      <c r="N319" s="433">
        <v>28.13</v>
      </c>
      <c r="O319" s="431">
        <f t="shared" si="67"/>
        <v>925292.7</v>
      </c>
    </row>
    <row r="320" spans="1:15" s="440" customFormat="1">
      <c r="A320" s="670" t="s">
        <v>234</v>
      </c>
      <c r="B320" s="673" t="s">
        <v>239</v>
      </c>
      <c r="C320" s="672" t="s">
        <v>116</v>
      </c>
      <c r="D320" s="560">
        <v>7066</v>
      </c>
      <c r="E320" s="427">
        <v>102.82</v>
      </c>
      <c r="F320" s="427">
        <v>28.13</v>
      </c>
      <c r="G320" s="428">
        <f t="shared" si="73"/>
        <v>130.94999999999999</v>
      </c>
      <c r="H320" s="428">
        <f t="shared" si="70"/>
        <v>726526.12</v>
      </c>
      <c r="I320" s="428">
        <f t="shared" si="71"/>
        <v>198766.58</v>
      </c>
      <c r="J320" s="428">
        <f t="shared" si="72"/>
        <v>925292.7</v>
      </c>
      <c r="K320" s="433">
        <f t="shared" si="65"/>
        <v>0</v>
      </c>
      <c r="L320" s="433">
        <f t="shared" si="66"/>
        <v>0</v>
      </c>
      <c r="M320" s="433">
        <v>102.82</v>
      </c>
      <c r="N320" s="433">
        <v>28.13</v>
      </c>
      <c r="O320" s="431">
        <f t="shared" si="67"/>
        <v>925292.7</v>
      </c>
    </row>
    <row r="321" spans="1:15" s="440" customFormat="1">
      <c r="A321" s="670" t="s">
        <v>236</v>
      </c>
      <c r="B321" s="673" t="s">
        <v>241</v>
      </c>
      <c r="C321" s="672" t="s">
        <v>116</v>
      </c>
      <c r="D321" s="560">
        <v>7066</v>
      </c>
      <c r="E321" s="427">
        <v>102.82</v>
      </c>
      <c r="F321" s="427">
        <v>28.13</v>
      </c>
      <c r="G321" s="428">
        <f t="shared" si="73"/>
        <v>130.94999999999999</v>
      </c>
      <c r="H321" s="428">
        <f t="shared" si="70"/>
        <v>726526.12</v>
      </c>
      <c r="I321" s="428">
        <f t="shared" si="71"/>
        <v>198766.58</v>
      </c>
      <c r="J321" s="428">
        <f t="shared" si="72"/>
        <v>925292.7</v>
      </c>
      <c r="K321" s="433">
        <f t="shared" si="65"/>
        <v>0</v>
      </c>
      <c r="L321" s="433">
        <f t="shared" si="66"/>
        <v>0</v>
      </c>
      <c r="M321" s="433">
        <v>102.82</v>
      </c>
      <c r="N321" s="433">
        <v>28.13</v>
      </c>
      <c r="O321" s="431">
        <f t="shared" si="67"/>
        <v>925292.7</v>
      </c>
    </row>
    <row r="322" spans="1:15" s="440" customFormat="1">
      <c r="A322" s="670" t="s">
        <v>238</v>
      </c>
      <c r="B322" s="673" t="s">
        <v>243</v>
      </c>
      <c r="C322" s="672" t="s">
        <v>116</v>
      </c>
      <c r="D322" s="560">
        <v>7066</v>
      </c>
      <c r="E322" s="427">
        <v>102.82</v>
      </c>
      <c r="F322" s="427">
        <v>28.13</v>
      </c>
      <c r="G322" s="428">
        <f t="shared" si="73"/>
        <v>130.94999999999999</v>
      </c>
      <c r="H322" s="428">
        <f t="shared" si="70"/>
        <v>726526.12</v>
      </c>
      <c r="I322" s="428">
        <f t="shared" si="71"/>
        <v>198766.58</v>
      </c>
      <c r="J322" s="428">
        <f t="shared" si="72"/>
        <v>925292.7</v>
      </c>
      <c r="K322" s="433">
        <f t="shared" si="65"/>
        <v>0</v>
      </c>
      <c r="L322" s="433">
        <f t="shared" si="66"/>
        <v>0</v>
      </c>
      <c r="M322" s="433">
        <v>102.82</v>
      </c>
      <c r="N322" s="433">
        <v>28.13</v>
      </c>
      <c r="O322" s="431">
        <f t="shared" si="67"/>
        <v>925292.7</v>
      </c>
    </row>
    <row r="323" spans="1:15" s="440" customFormat="1">
      <c r="A323" s="670" t="s">
        <v>240</v>
      </c>
      <c r="B323" s="673" t="s">
        <v>245</v>
      </c>
      <c r="C323" s="672" t="s">
        <v>116</v>
      </c>
      <c r="D323" s="560">
        <v>7066</v>
      </c>
      <c r="E323" s="427">
        <v>102.82</v>
      </c>
      <c r="F323" s="427">
        <v>28.13</v>
      </c>
      <c r="G323" s="428">
        <f t="shared" si="73"/>
        <v>130.94999999999999</v>
      </c>
      <c r="H323" s="428">
        <f t="shared" si="70"/>
        <v>726526.12</v>
      </c>
      <c r="I323" s="428">
        <f t="shared" si="71"/>
        <v>198766.58</v>
      </c>
      <c r="J323" s="428">
        <f t="shared" si="72"/>
        <v>925292.7</v>
      </c>
      <c r="K323" s="433">
        <f t="shared" si="65"/>
        <v>0</v>
      </c>
      <c r="L323" s="433">
        <f t="shared" si="66"/>
        <v>0</v>
      </c>
      <c r="M323" s="433">
        <v>102.82</v>
      </c>
      <c r="N323" s="433">
        <v>28.13</v>
      </c>
      <c r="O323" s="431">
        <f t="shared" si="67"/>
        <v>925292.7</v>
      </c>
    </row>
    <row r="324" spans="1:15" s="440" customFormat="1">
      <c r="A324" s="670" t="s">
        <v>242</v>
      </c>
      <c r="B324" s="673" t="s">
        <v>247</v>
      </c>
      <c r="C324" s="672" t="s">
        <v>116</v>
      </c>
      <c r="D324" s="560">
        <v>7066</v>
      </c>
      <c r="E324" s="427">
        <v>102.82</v>
      </c>
      <c r="F324" s="427">
        <v>28.13</v>
      </c>
      <c r="G324" s="428">
        <f t="shared" si="73"/>
        <v>130.94999999999999</v>
      </c>
      <c r="H324" s="428">
        <f t="shared" si="70"/>
        <v>726526.12</v>
      </c>
      <c r="I324" s="428">
        <f t="shared" si="71"/>
        <v>198766.58</v>
      </c>
      <c r="J324" s="428">
        <f t="shared" si="72"/>
        <v>925292.7</v>
      </c>
      <c r="K324" s="433">
        <f t="shared" si="65"/>
        <v>0</v>
      </c>
      <c r="L324" s="433">
        <f t="shared" si="66"/>
        <v>0</v>
      </c>
      <c r="M324" s="433">
        <v>102.82</v>
      </c>
      <c r="N324" s="433">
        <v>28.13</v>
      </c>
      <c r="O324" s="431">
        <f t="shared" si="67"/>
        <v>925292.7</v>
      </c>
    </row>
    <row r="325" spans="1:15" s="440" customFormat="1">
      <c r="A325" s="670" t="s">
        <v>244</v>
      </c>
      <c r="B325" s="673" t="s">
        <v>249</v>
      </c>
      <c r="C325" s="672" t="s">
        <v>116</v>
      </c>
      <c r="D325" s="560">
        <v>7066</v>
      </c>
      <c r="E325" s="427">
        <v>102.82</v>
      </c>
      <c r="F325" s="427">
        <v>28.13</v>
      </c>
      <c r="G325" s="428">
        <f t="shared" si="73"/>
        <v>130.94999999999999</v>
      </c>
      <c r="H325" s="428">
        <f t="shared" si="70"/>
        <v>726526.12</v>
      </c>
      <c r="I325" s="428">
        <f t="shared" si="71"/>
        <v>198766.58</v>
      </c>
      <c r="J325" s="428">
        <f t="shared" si="72"/>
        <v>925292.7</v>
      </c>
      <c r="K325" s="433">
        <f t="shared" si="65"/>
        <v>0</v>
      </c>
      <c r="L325" s="433">
        <f t="shared" si="66"/>
        <v>0</v>
      </c>
      <c r="M325" s="433">
        <v>102.82</v>
      </c>
      <c r="N325" s="433">
        <v>28.13</v>
      </c>
      <c r="O325" s="431">
        <f t="shared" si="67"/>
        <v>925292.7</v>
      </c>
    </row>
    <row r="326" spans="1:15" s="440" customFormat="1">
      <c r="A326" s="670" t="s">
        <v>246</v>
      </c>
      <c r="B326" s="673" t="s">
        <v>251</v>
      </c>
      <c r="C326" s="672" t="s">
        <v>116</v>
      </c>
      <c r="D326" s="560">
        <v>7066</v>
      </c>
      <c r="E326" s="427">
        <v>102.82</v>
      </c>
      <c r="F326" s="427">
        <v>28.13</v>
      </c>
      <c r="G326" s="428">
        <f t="shared" si="73"/>
        <v>130.94999999999999</v>
      </c>
      <c r="H326" s="428">
        <f t="shared" si="70"/>
        <v>726526.12</v>
      </c>
      <c r="I326" s="428">
        <f t="shared" si="71"/>
        <v>198766.58</v>
      </c>
      <c r="J326" s="428">
        <f t="shared" si="72"/>
        <v>925292.7</v>
      </c>
      <c r="K326" s="433">
        <f t="shared" si="65"/>
        <v>0</v>
      </c>
      <c r="L326" s="433">
        <f t="shared" si="66"/>
        <v>0</v>
      </c>
      <c r="M326" s="433">
        <v>102.82</v>
      </c>
      <c r="N326" s="433">
        <v>28.13</v>
      </c>
      <c r="O326" s="431">
        <f t="shared" si="67"/>
        <v>925292.7</v>
      </c>
    </row>
    <row r="327" spans="1:15" s="440" customFormat="1">
      <c r="A327" s="670" t="s">
        <v>248</v>
      </c>
      <c r="B327" s="673" t="s">
        <v>253</v>
      </c>
      <c r="C327" s="672" t="s">
        <v>116</v>
      </c>
      <c r="D327" s="560">
        <v>7066</v>
      </c>
      <c r="E327" s="427">
        <v>0</v>
      </c>
      <c r="F327" s="427">
        <v>28.13</v>
      </c>
      <c r="G327" s="428">
        <f t="shared" si="73"/>
        <v>28.13</v>
      </c>
      <c r="H327" s="428">
        <f t="shared" si="70"/>
        <v>0</v>
      </c>
      <c r="I327" s="428">
        <f t="shared" si="71"/>
        <v>198766.58</v>
      </c>
      <c r="J327" s="428">
        <f t="shared" si="72"/>
        <v>198766.58</v>
      </c>
      <c r="K327" s="433">
        <f t="shared" si="65"/>
        <v>0</v>
      </c>
      <c r="L327" s="433">
        <f t="shared" si="66"/>
        <v>0</v>
      </c>
      <c r="M327" s="433">
        <v>0</v>
      </c>
      <c r="N327" s="433">
        <v>28.13</v>
      </c>
      <c r="O327" s="431">
        <f t="shared" si="67"/>
        <v>198766.58</v>
      </c>
    </row>
    <row r="328" spans="1:15" s="440" customFormat="1">
      <c r="A328" s="670" t="s">
        <v>250</v>
      </c>
      <c r="B328" s="673" t="s">
        <v>255</v>
      </c>
      <c r="C328" s="672" t="s">
        <v>116</v>
      </c>
      <c r="D328" s="560">
        <v>7066</v>
      </c>
      <c r="E328" s="427">
        <v>0</v>
      </c>
      <c r="F328" s="427">
        <v>28.13</v>
      </c>
      <c r="G328" s="428">
        <f t="shared" si="73"/>
        <v>28.13</v>
      </c>
      <c r="H328" s="428">
        <f t="shared" si="70"/>
        <v>0</v>
      </c>
      <c r="I328" s="428">
        <f t="shared" si="71"/>
        <v>198766.58</v>
      </c>
      <c r="J328" s="428">
        <f t="shared" si="72"/>
        <v>198766.58</v>
      </c>
      <c r="K328" s="433">
        <f t="shared" si="65"/>
        <v>0</v>
      </c>
      <c r="L328" s="433">
        <f t="shared" si="66"/>
        <v>0</v>
      </c>
      <c r="M328" s="433">
        <v>0</v>
      </c>
      <c r="N328" s="433">
        <v>28.13</v>
      </c>
      <c r="O328" s="431">
        <f t="shared" si="67"/>
        <v>198766.58</v>
      </c>
    </row>
    <row r="329" spans="1:15" s="440" customFormat="1">
      <c r="A329" s="670" t="s">
        <v>252</v>
      </c>
      <c r="B329" s="673" t="s">
        <v>257</v>
      </c>
      <c r="C329" s="672" t="s">
        <v>116</v>
      </c>
      <c r="D329" s="560">
        <v>7066</v>
      </c>
      <c r="E329" s="427">
        <v>0</v>
      </c>
      <c r="F329" s="427">
        <v>28.13</v>
      </c>
      <c r="G329" s="428">
        <f t="shared" si="73"/>
        <v>28.13</v>
      </c>
      <c r="H329" s="428">
        <f t="shared" si="70"/>
        <v>0</v>
      </c>
      <c r="I329" s="428">
        <f t="shared" si="71"/>
        <v>198766.58</v>
      </c>
      <c r="J329" s="428">
        <f t="shared" si="72"/>
        <v>198766.58</v>
      </c>
      <c r="K329" s="433">
        <f t="shared" si="65"/>
        <v>0</v>
      </c>
      <c r="L329" s="433">
        <f t="shared" si="66"/>
        <v>-11.629999999999999</v>
      </c>
      <c r="M329" s="433">
        <v>0</v>
      </c>
      <c r="N329" s="433">
        <v>16.5</v>
      </c>
      <c r="O329" s="431">
        <f t="shared" si="67"/>
        <v>116589</v>
      </c>
    </row>
    <row r="330" spans="1:15" s="440" customFormat="1">
      <c r="A330" s="670" t="s">
        <v>254</v>
      </c>
      <c r="B330" s="673" t="s">
        <v>266</v>
      </c>
      <c r="C330" s="672" t="s">
        <v>116</v>
      </c>
      <c r="D330" s="560">
        <v>7066</v>
      </c>
      <c r="E330" s="427">
        <v>0</v>
      </c>
      <c r="F330" s="427">
        <v>0</v>
      </c>
      <c r="G330" s="428">
        <f t="shared" si="73"/>
        <v>0</v>
      </c>
      <c r="H330" s="428">
        <f t="shared" si="70"/>
        <v>0</v>
      </c>
      <c r="I330" s="428">
        <f t="shared" si="71"/>
        <v>0</v>
      </c>
      <c r="J330" s="428">
        <f t="shared" si="72"/>
        <v>0</v>
      </c>
      <c r="K330" s="433">
        <f t="shared" si="65"/>
        <v>0</v>
      </c>
      <c r="L330" s="433">
        <f t="shared" si="66"/>
        <v>0</v>
      </c>
      <c r="M330" s="433">
        <v>0</v>
      </c>
      <c r="N330" s="433">
        <v>0</v>
      </c>
      <c r="O330" s="431">
        <f t="shared" si="67"/>
        <v>0</v>
      </c>
    </row>
    <row r="331" spans="1:15" s="440" customFormat="1">
      <c r="A331" s="670" t="s">
        <v>291</v>
      </c>
      <c r="B331" s="673" t="s">
        <v>292</v>
      </c>
      <c r="C331" s="672" t="s">
        <v>116</v>
      </c>
      <c r="D331" s="560">
        <v>7146</v>
      </c>
      <c r="E331" s="427">
        <v>727.5</v>
      </c>
      <c r="F331" s="427">
        <v>226.01</v>
      </c>
      <c r="G331" s="428">
        <f t="shared" si="73"/>
        <v>953.51</v>
      </c>
      <c r="H331" s="428">
        <f t="shared" si="70"/>
        <v>5198715</v>
      </c>
      <c r="I331" s="428">
        <f t="shared" si="71"/>
        <v>1615067.46</v>
      </c>
      <c r="J331" s="428">
        <f t="shared" si="72"/>
        <v>6813782.46</v>
      </c>
      <c r="K331" s="433">
        <f t="shared" si="65"/>
        <v>-690.39750000000004</v>
      </c>
      <c r="L331" s="433">
        <f t="shared" si="66"/>
        <v>-214.48348999999999</v>
      </c>
      <c r="M331" s="433">
        <v>37.102499999999999</v>
      </c>
      <c r="N331" s="433">
        <v>11.526509999999998</v>
      </c>
      <c r="O331" s="431">
        <f t="shared" si="67"/>
        <v>347502.90545999998</v>
      </c>
    </row>
    <row r="332" spans="1:15" s="432" customFormat="1">
      <c r="A332" s="657"/>
      <c r="B332" s="658" t="s">
        <v>33</v>
      </c>
      <c r="C332" s="659"/>
      <c r="D332" s="561"/>
      <c r="E332" s="434">
        <v>0</v>
      </c>
      <c r="F332" s="434">
        <v>0</v>
      </c>
      <c r="G332" s="428">
        <f t="shared" si="73"/>
        <v>0</v>
      </c>
      <c r="H332" s="446">
        <f>SUM(H60:H331)</f>
        <v>552033997.98000002</v>
      </c>
      <c r="I332" s="446">
        <f t="shared" ref="I332:J332" si="74">SUM(I60:I331)</f>
        <v>147816650.03000024</v>
      </c>
      <c r="J332" s="446">
        <f t="shared" si="74"/>
        <v>699850648.01000059</v>
      </c>
      <c r="K332" s="446">
        <f t="shared" si="65"/>
        <v>0</v>
      </c>
      <c r="L332" s="446">
        <f t="shared" si="66"/>
        <v>0</v>
      </c>
      <c r="M332" s="446"/>
      <c r="N332" s="446"/>
      <c r="O332" s="447">
        <f t="shared" ref="O332" si="75">SUM(O60:O331)</f>
        <v>679039266.42328632</v>
      </c>
    </row>
    <row r="333" spans="1:15" s="442" customFormat="1">
      <c r="A333" s="665"/>
      <c r="B333" s="666"/>
      <c r="C333" s="667"/>
      <c r="D333" s="560"/>
      <c r="E333" s="441">
        <v>0</v>
      </c>
      <c r="F333" s="441">
        <v>0</v>
      </c>
      <c r="G333" s="428">
        <f t="shared" si="73"/>
        <v>0</v>
      </c>
      <c r="H333" s="429">
        <f t="shared" ref="H333:H352" si="76">E333*$D333</f>
        <v>0</v>
      </c>
      <c r="I333" s="429">
        <f t="shared" ref="I333:I352" si="77">F333*$D333</f>
        <v>0</v>
      </c>
      <c r="J333" s="428"/>
      <c r="K333" s="433">
        <f t="shared" si="65"/>
        <v>0</v>
      </c>
      <c r="L333" s="433">
        <f t="shared" si="66"/>
        <v>0</v>
      </c>
      <c r="M333" s="433"/>
      <c r="N333" s="433"/>
      <c r="O333" s="431">
        <f t="shared" si="67"/>
        <v>0</v>
      </c>
    </row>
    <row r="334" spans="1:15" s="440" customFormat="1">
      <c r="A334" s="531">
        <v>4</v>
      </c>
      <c r="B334" s="532" t="s">
        <v>293</v>
      </c>
      <c r="C334" s="650"/>
      <c r="D334" s="560"/>
      <c r="E334" s="427">
        <v>0</v>
      </c>
      <c r="F334" s="427">
        <v>0</v>
      </c>
      <c r="G334" s="428">
        <f t="shared" si="73"/>
        <v>0</v>
      </c>
      <c r="H334" s="429">
        <f t="shared" si="76"/>
        <v>0</v>
      </c>
      <c r="I334" s="429">
        <f t="shared" si="77"/>
        <v>0</v>
      </c>
      <c r="J334" s="428"/>
      <c r="K334" s="433">
        <f t="shared" si="65"/>
        <v>0</v>
      </c>
      <c r="L334" s="433">
        <f t="shared" si="66"/>
        <v>0</v>
      </c>
      <c r="M334" s="433"/>
      <c r="N334" s="433"/>
      <c r="O334" s="431">
        <f t="shared" si="67"/>
        <v>0</v>
      </c>
    </row>
    <row r="335" spans="1:15" s="440" customFormat="1">
      <c r="A335" s="662"/>
      <c r="B335" s="664" t="s">
        <v>294</v>
      </c>
      <c r="C335" s="650"/>
      <c r="D335" s="560"/>
      <c r="E335" s="427">
        <v>0</v>
      </c>
      <c r="F335" s="427">
        <v>0</v>
      </c>
      <c r="G335" s="428">
        <f t="shared" si="73"/>
        <v>0</v>
      </c>
      <c r="H335" s="429">
        <f t="shared" si="76"/>
        <v>0</v>
      </c>
      <c r="I335" s="429">
        <f t="shared" si="77"/>
        <v>0</v>
      </c>
      <c r="J335" s="428"/>
      <c r="K335" s="433">
        <f t="shared" si="65"/>
        <v>0</v>
      </c>
      <c r="L335" s="433">
        <f t="shared" si="66"/>
        <v>0</v>
      </c>
      <c r="M335" s="433"/>
      <c r="N335" s="433"/>
      <c r="O335" s="431">
        <f t="shared" si="67"/>
        <v>0</v>
      </c>
    </row>
    <row r="336" spans="1:15" s="440" customFormat="1" ht="30">
      <c r="A336" s="662"/>
      <c r="B336" s="663" t="s">
        <v>127</v>
      </c>
      <c r="C336" s="650"/>
      <c r="D336" s="560"/>
      <c r="E336" s="427">
        <v>0</v>
      </c>
      <c r="F336" s="427">
        <v>0</v>
      </c>
      <c r="G336" s="428">
        <f t="shared" si="73"/>
        <v>0</v>
      </c>
      <c r="H336" s="429">
        <f t="shared" si="76"/>
        <v>0</v>
      </c>
      <c r="I336" s="429">
        <f t="shared" si="77"/>
        <v>0</v>
      </c>
      <c r="J336" s="428"/>
      <c r="K336" s="433">
        <f t="shared" si="65"/>
        <v>0</v>
      </c>
      <c r="L336" s="433">
        <f t="shared" si="66"/>
        <v>0</v>
      </c>
      <c r="M336" s="433"/>
      <c r="N336" s="433"/>
      <c r="O336" s="431">
        <f t="shared" si="67"/>
        <v>0</v>
      </c>
    </row>
    <row r="337" spans="1:15" s="440" customFormat="1" ht="90">
      <c r="A337" s="662"/>
      <c r="B337" s="663" t="s">
        <v>295</v>
      </c>
      <c r="C337" s="650"/>
      <c r="D337" s="560"/>
      <c r="E337" s="427">
        <v>0</v>
      </c>
      <c r="F337" s="427">
        <v>0</v>
      </c>
      <c r="G337" s="428">
        <f t="shared" si="73"/>
        <v>0</v>
      </c>
      <c r="H337" s="429">
        <f t="shared" si="76"/>
        <v>0</v>
      </c>
      <c r="I337" s="429">
        <f t="shared" si="77"/>
        <v>0</v>
      </c>
      <c r="J337" s="428"/>
      <c r="K337" s="433">
        <f t="shared" si="65"/>
        <v>0</v>
      </c>
      <c r="L337" s="433">
        <f t="shared" si="66"/>
        <v>0</v>
      </c>
      <c r="M337" s="433"/>
      <c r="N337" s="433"/>
      <c r="O337" s="431">
        <f t="shared" si="67"/>
        <v>0</v>
      </c>
    </row>
    <row r="338" spans="1:15" s="440" customFormat="1" ht="75">
      <c r="A338" s="662"/>
      <c r="B338" s="663" t="s">
        <v>296</v>
      </c>
      <c r="C338" s="650"/>
      <c r="D338" s="560"/>
      <c r="E338" s="427">
        <v>0</v>
      </c>
      <c r="F338" s="427">
        <v>0</v>
      </c>
      <c r="G338" s="428">
        <f t="shared" si="73"/>
        <v>0</v>
      </c>
      <c r="H338" s="429">
        <f t="shared" si="76"/>
        <v>0</v>
      </c>
      <c r="I338" s="429">
        <f t="shared" si="77"/>
        <v>0</v>
      </c>
      <c r="J338" s="428"/>
      <c r="K338" s="433">
        <f t="shared" si="65"/>
        <v>0</v>
      </c>
      <c r="L338" s="433">
        <f t="shared" si="66"/>
        <v>0</v>
      </c>
      <c r="M338" s="433"/>
      <c r="N338" s="433"/>
      <c r="O338" s="431">
        <f t="shared" si="67"/>
        <v>0</v>
      </c>
    </row>
    <row r="339" spans="1:15" s="440" customFormat="1" ht="108.75" customHeight="1">
      <c r="A339" s="662"/>
      <c r="B339" s="663" t="s">
        <v>297</v>
      </c>
      <c r="C339" s="650"/>
      <c r="D339" s="560"/>
      <c r="E339" s="427">
        <v>0</v>
      </c>
      <c r="F339" s="427">
        <v>0</v>
      </c>
      <c r="G339" s="428">
        <f t="shared" si="73"/>
        <v>0</v>
      </c>
      <c r="H339" s="429">
        <f t="shared" si="76"/>
        <v>0</v>
      </c>
      <c r="I339" s="429">
        <f t="shared" si="77"/>
        <v>0</v>
      </c>
      <c r="J339" s="428"/>
      <c r="K339" s="433">
        <f t="shared" si="65"/>
        <v>0</v>
      </c>
      <c r="L339" s="433">
        <f t="shared" si="66"/>
        <v>0</v>
      </c>
      <c r="M339" s="433"/>
      <c r="N339" s="433"/>
      <c r="O339" s="431">
        <f t="shared" si="67"/>
        <v>0</v>
      </c>
    </row>
    <row r="340" spans="1:15" s="440" customFormat="1" ht="75">
      <c r="A340" s="662"/>
      <c r="B340" s="663" t="s">
        <v>298</v>
      </c>
      <c r="C340" s="650"/>
      <c r="D340" s="560"/>
      <c r="E340" s="427">
        <v>0</v>
      </c>
      <c r="F340" s="427">
        <v>0</v>
      </c>
      <c r="G340" s="428">
        <f t="shared" si="73"/>
        <v>0</v>
      </c>
      <c r="H340" s="429">
        <f t="shared" si="76"/>
        <v>0</v>
      </c>
      <c r="I340" s="429">
        <f t="shared" si="77"/>
        <v>0</v>
      </c>
      <c r="J340" s="428"/>
      <c r="K340" s="433">
        <f t="shared" si="65"/>
        <v>0</v>
      </c>
      <c r="L340" s="433">
        <f t="shared" si="66"/>
        <v>0</v>
      </c>
      <c r="M340" s="433"/>
      <c r="N340" s="433"/>
      <c r="O340" s="431">
        <f t="shared" si="67"/>
        <v>0</v>
      </c>
    </row>
    <row r="341" spans="1:15" s="440" customFormat="1" ht="79.5" customHeight="1">
      <c r="A341" s="662"/>
      <c r="B341" s="663" t="s">
        <v>299</v>
      </c>
      <c r="C341" s="650"/>
      <c r="D341" s="560"/>
      <c r="E341" s="427">
        <v>0</v>
      </c>
      <c r="F341" s="427">
        <v>0</v>
      </c>
      <c r="G341" s="428">
        <f t="shared" si="73"/>
        <v>0</v>
      </c>
      <c r="H341" s="429">
        <f t="shared" si="76"/>
        <v>0</v>
      </c>
      <c r="I341" s="429">
        <f t="shared" si="77"/>
        <v>0</v>
      </c>
      <c r="J341" s="428"/>
      <c r="K341" s="433">
        <f t="shared" si="65"/>
        <v>0</v>
      </c>
      <c r="L341" s="433">
        <f t="shared" si="66"/>
        <v>0</v>
      </c>
      <c r="M341" s="433"/>
      <c r="N341" s="433"/>
      <c r="O341" s="431">
        <f t="shared" si="67"/>
        <v>0</v>
      </c>
    </row>
    <row r="342" spans="1:15" s="440" customFormat="1" ht="60">
      <c r="A342" s="662"/>
      <c r="B342" s="663" t="s">
        <v>300</v>
      </c>
      <c r="C342" s="650"/>
      <c r="D342" s="560"/>
      <c r="E342" s="427">
        <v>0</v>
      </c>
      <c r="F342" s="427">
        <v>0</v>
      </c>
      <c r="G342" s="428">
        <f t="shared" si="73"/>
        <v>0</v>
      </c>
      <c r="H342" s="429">
        <f t="shared" si="76"/>
        <v>0</v>
      </c>
      <c r="I342" s="429">
        <f t="shared" si="77"/>
        <v>0</v>
      </c>
      <c r="J342" s="428"/>
      <c r="K342" s="433">
        <f t="shared" si="65"/>
        <v>0</v>
      </c>
      <c r="L342" s="433">
        <f t="shared" si="66"/>
        <v>0</v>
      </c>
      <c r="M342" s="433"/>
      <c r="N342" s="433"/>
      <c r="O342" s="431">
        <f t="shared" si="67"/>
        <v>0</v>
      </c>
    </row>
    <row r="343" spans="1:15" s="440" customFormat="1" ht="60">
      <c r="A343" s="662"/>
      <c r="B343" s="663" t="s">
        <v>301</v>
      </c>
      <c r="C343" s="650"/>
      <c r="D343" s="560"/>
      <c r="E343" s="427">
        <v>0</v>
      </c>
      <c r="F343" s="427">
        <v>0</v>
      </c>
      <c r="G343" s="428">
        <f t="shared" si="73"/>
        <v>0</v>
      </c>
      <c r="H343" s="429">
        <f t="shared" si="76"/>
        <v>0</v>
      </c>
      <c r="I343" s="429">
        <f t="shared" si="77"/>
        <v>0</v>
      </c>
      <c r="J343" s="428"/>
      <c r="K343" s="433">
        <f t="shared" si="65"/>
        <v>0</v>
      </c>
      <c r="L343" s="433">
        <f t="shared" si="66"/>
        <v>0</v>
      </c>
      <c r="M343" s="433"/>
      <c r="N343" s="433"/>
      <c r="O343" s="431">
        <f t="shared" si="67"/>
        <v>0</v>
      </c>
    </row>
    <row r="344" spans="1:15" s="440" customFormat="1" ht="30">
      <c r="A344" s="662"/>
      <c r="B344" s="663" t="s">
        <v>302</v>
      </c>
      <c r="C344" s="650"/>
      <c r="D344" s="560"/>
      <c r="E344" s="427">
        <v>0</v>
      </c>
      <c r="F344" s="427">
        <v>0</v>
      </c>
      <c r="G344" s="428">
        <f t="shared" si="73"/>
        <v>0</v>
      </c>
      <c r="H344" s="429">
        <f t="shared" si="76"/>
        <v>0</v>
      </c>
      <c r="I344" s="429">
        <f t="shared" si="77"/>
        <v>0</v>
      </c>
      <c r="J344" s="428"/>
      <c r="K344" s="433">
        <f t="shared" si="65"/>
        <v>0</v>
      </c>
      <c r="L344" s="433">
        <f t="shared" si="66"/>
        <v>0</v>
      </c>
      <c r="M344" s="433"/>
      <c r="N344" s="433"/>
      <c r="O344" s="431">
        <f t="shared" si="67"/>
        <v>0</v>
      </c>
    </row>
    <row r="345" spans="1:15" s="440" customFormat="1" ht="120">
      <c r="A345" s="662"/>
      <c r="B345" s="663" t="s">
        <v>303</v>
      </c>
      <c r="C345" s="650"/>
      <c r="D345" s="560"/>
      <c r="E345" s="427">
        <v>0</v>
      </c>
      <c r="F345" s="427">
        <v>0</v>
      </c>
      <c r="G345" s="428">
        <f t="shared" si="73"/>
        <v>0</v>
      </c>
      <c r="H345" s="429">
        <f t="shared" si="76"/>
        <v>0</v>
      </c>
      <c r="I345" s="429">
        <f t="shared" si="77"/>
        <v>0</v>
      </c>
      <c r="J345" s="428"/>
      <c r="K345" s="433">
        <f t="shared" si="65"/>
        <v>0</v>
      </c>
      <c r="L345" s="433">
        <f t="shared" si="66"/>
        <v>0</v>
      </c>
      <c r="M345" s="433"/>
      <c r="N345" s="433"/>
      <c r="O345" s="431">
        <f t="shared" si="67"/>
        <v>0</v>
      </c>
    </row>
    <row r="346" spans="1:15" s="440" customFormat="1" ht="45">
      <c r="A346" s="662"/>
      <c r="B346" s="663" t="s">
        <v>304</v>
      </c>
      <c r="C346" s="650"/>
      <c r="D346" s="560"/>
      <c r="E346" s="427">
        <v>0</v>
      </c>
      <c r="F346" s="427">
        <v>0</v>
      </c>
      <c r="G346" s="428">
        <f t="shared" si="73"/>
        <v>0</v>
      </c>
      <c r="H346" s="429">
        <f t="shared" si="76"/>
        <v>0</v>
      </c>
      <c r="I346" s="429">
        <f t="shared" si="77"/>
        <v>0</v>
      </c>
      <c r="J346" s="428"/>
      <c r="K346" s="433">
        <f t="shared" si="65"/>
        <v>0</v>
      </c>
      <c r="L346" s="433">
        <f t="shared" si="66"/>
        <v>0</v>
      </c>
      <c r="M346" s="433"/>
      <c r="N346" s="433"/>
      <c r="O346" s="431">
        <f t="shared" si="67"/>
        <v>0</v>
      </c>
    </row>
    <row r="347" spans="1:15" s="440" customFormat="1" ht="30">
      <c r="A347" s="662"/>
      <c r="B347" s="673" t="s">
        <v>305</v>
      </c>
      <c r="C347" s="650"/>
      <c r="D347" s="560"/>
      <c r="E347" s="427">
        <v>0</v>
      </c>
      <c r="F347" s="427">
        <v>0</v>
      </c>
      <c r="G347" s="428">
        <f t="shared" si="73"/>
        <v>0</v>
      </c>
      <c r="H347" s="429">
        <f t="shared" si="76"/>
        <v>0</v>
      </c>
      <c r="I347" s="429">
        <f t="shared" si="77"/>
        <v>0</v>
      </c>
      <c r="J347" s="428"/>
      <c r="K347" s="433">
        <f t="shared" si="65"/>
        <v>0</v>
      </c>
      <c r="L347" s="433">
        <f t="shared" si="66"/>
        <v>0</v>
      </c>
      <c r="M347" s="433"/>
      <c r="N347" s="433"/>
      <c r="O347" s="431">
        <f t="shared" si="67"/>
        <v>0</v>
      </c>
    </row>
    <row r="348" spans="1:15" s="440" customFormat="1">
      <c r="A348" s="662"/>
      <c r="B348" s="663" t="s">
        <v>306</v>
      </c>
      <c r="C348" s="650"/>
      <c r="D348" s="560"/>
      <c r="E348" s="427">
        <v>0</v>
      </c>
      <c r="F348" s="427">
        <v>0</v>
      </c>
      <c r="G348" s="428">
        <f t="shared" si="73"/>
        <v>0</v>
      </c>
      <c r="H348" s="429">
        <f t="shared" si="76"/>
        <v>0</v>
      </c>
      <c r="I348" s="429">
        <f t="shared" si="77"/>
        <v>0</v>
      </c>
      <c r="J348" s="428"/>
      <c r="K348" s="433">
        <f t="shared" ref="K348:K411" si="78">M348-E348</f>
        <v>0</v>
      </c>
      <c r="L348" s="433">
        <f t="shared" ref="L348:L411" si="79">N348-F348</f>
        <v>0</v>
      </c>
      <c r="M348" s="433"/>
      <c r="N348" s="433"/>
      <c r="O348" s="431">
        <f t="shared" ref="O348:O411" si="80">(M348+N348)*$D348</f>
        <v>0</v>
      </c>
    </row>
    <row r="349" spans="1:15" s="440" customFormat="1">
      <c r="A349" s="665">
        <v>4.0999999999999996</v>
      </c>
      <c r="B349" s="664" t="s">
        <v>307</v>
      </c>
      <c r="C349" s="650"/>
      <c r="D349" s="560"/>
      <c r="E349" s="427">
        <v>0</v>
      </c>
      <c r="F349" s="427">
        <v>0</v>
      </c>
      <c r="G349" s="428">
        <f t="shared" si="73"/>
        <v>0</v>
      </c>
      <c r="H349" s="429">
        <f t="shared" si="76"/>
        <v>0</v>
      </c>
      <c r="I349" s="429">
        <f t="shared" si="77"/>
        <v>0</v>
      </c>
      <c r="J349" s="428"/>
      <c r="K349" s="433">
        <f t="shared" si="78"/>
        <v>0</v>
      </c>
      <c r="L349" s="433">
        <f t="shared" si="79"/>
        <v>0</v>
      </c>
      <c r="M349" s="433"/>
      <c r="N349" s="433"/>
      <c r="O349" s="431">
        <f t="shared" si="80"/>
        <v>0</v>
      </c>
    </row>
    <row r="350" spans="1:15" s="440" customFormat="1" ht="285">
      <c r="A350" s="662"/>
      <c r="B350" s="680" t="s">
        <v>308</v>
      </c>
      <c r="C350" s="650"/>
      <c r="D350" s="560"/>
      <c r="E350" s="427">
        <v>0</v>
      </c>
      <c r="F350" s="427">
        <v>0</v>
      </c>
      <c r="G350" s="428">
        <f t="shared" si="73"/>
        <v>0</v>
      </c>
      <c r="H350" s="429">
        <f t="shared" si="76"/>
        <v>0</v>
      </c>
      <c r="I350" s="429">
        <f t="shared" si="77"/>
        <v>0</v>
      </c>
      <c r="J350" s="428"/>
      <c r="K350" s="433">
        <f t="shared" si="78"/>
        <v>0</v>
      </c>
      <c r="L350" s="433">
        <f t="shared" si="79"/>
        <v>0</v>
      </c>
      <c r="M350" s="433"/>
      <c r="N350" s="433"/>
      <c r="O350" s="431">
        <f t="shared" si="80"/>
        <v>0</v>
      </c>
    </row>
    <row r="351" spans="1:15" s="440" customFormat="1" ht="90">
      <c r="A351" s="662"/>
      <c r="B351" s="663" t="s">
        <v>309</v>
      </c>
      <c r="C351" s="650"/>
      <c r="D351" s="560"/>
      <c r="E351" s="427">
        <v>0</v>
      </c>
      <c r="F351" s="427">
        <v>0</v>
      </c>
      <c r="G351" s="428">
        <f t="shared" si="73"/>
        <v>0</v>
      </c>
      <c r="H351" s="429">
        <f t="shared" si="76"/>
        <v>0</v>
      </c>
      <c r="I351" s="429">
        <f t="shared" si="77"/>
        <v>0</v>
      </c>
      <c r="J351" s="428"/>
      <c r="K351" s="433">
        <f t="shared" si="78"/>
        <v>0</v>
      </c>
      <c r="L351" s="433">
        <f t="shared" si="79"/>
        <v>0</v>
      </c>
      <c r="M351" s="433"/>
      <c r="N351" s="433"/>
      <c r="O351" s="431">
        <f t="shared" si="80"/>
        <v>0</v>
      </c>
    </row>
    <row r="352" spans="1:15" s="440" customFormat="1" ht="60">
      <c r="A352" s="662"/>
      <c r="B352" s="663" t="s">
        <v>310</v>
      </c>
      <c r="C352" s="650"/>
      <c r="D352" s="560"/>
      <c r="E352" s="427">
        <v>0</v>
      </c>
      <c r="F352" s="427">
        <v>0</v>
      </c>
      <c r="G352" s="428">
        <f t="shared" si="73"/>
        <v>0</v>
      </c>
      <c r="H352" s="429">
        <f t="shared" si="76"/>
        <v>0</v>
      </c>
      <c r="I352" s="429">
        <f t="shared" si="77"/>
        <v>0</v>
      </c>
      <c r="J352" s="428"/>
      <c r="K352" s="433">
        <f t="shared" si="78"/>
        <v>0</v>
      </c>
      <c r="L352" s="433">
        <f t="shared" si="79"/>
        <v>0</v>
      </c>
      <c r="M352" s="433"/>
      <c r="N352" s="433"/>
      <c r="O352" s="431">
        <f t="shared" si="80"/>
        <v>0</v>
      </c>
    </row>
    <row r="353" spans="1:15" s="440" customFormat="1">
      <c r="A353" s="675" t="s">
        <v>311</v>
      </c>
      <c r="B353" s="673" t="s">
        <v>187</v>
      </c>
      <c r="C353" s="672" t="s">
        <v>124</v>
      </c>
      <c r="D353" s="560">
        <v>761</v>
      </c>
      <c r="E353" s="427">
        <v>3814.33</v>
      </c>
      <c r="F353" s="427">
        <v>1182.43</v>
      </c>
      <c r="G353" s="428">
        <f t="shared" si="73"/>
        <v>4996.76</v>
      </c>
      <c r="H353" s="428">
        <f t="shared" ref="H353:H361" si="81">$D353*E353</f>
        <v>2902705.13</v>
      </c>
      <c r="I353" s="428">
        <f t="shared" ref="I353:I361" si="82">$D353*F353</f>
        <v>899829.2300000001</v>
      </c>
      <c r="J353" s="428">
        <f t="shared" ref="J353:J361" si="83">SUBTOTAL(9,H353:I353)</f>
        <v>3802534.36</v>
      </c>
      <c r="K353" s="433">
        <f t="shared" si="78"/>
        <v>1945.8410000000003</v>
      </c>
      <c r="L353" s="433">
        <f t="shared" si="79"/>
        <v>1306.749</v>
      </c>
      <c r="M353" s="433">
        <v>5760.1710000000003</v>
      </c>
      <c r="N353" s="433">
        <v>2489.1790000000001</v>
      </c>
      <c r="O353" s="431">
        <f t="shared" si="80"/>
        <v>6277755.3500000006</v>
      </c>
    </row>
    <row r="354" spans="1:15" s="440" customFormat="1">
      <c r="A354" s="675" t="s">
        <v>312</v>
      </c>
      <c r="B354" s="673" t="s">
        <v>189</v>
      </c>
      <c r="C354" s="672" t="s">
        <v>124</v>
      </c>
      <c r="D354" s="560">
        <v>761</v>
      </c>
      <c r="E354" s="427">
        <v>0</v>
      </c>
      <c r="F354" s="427">
        <v>0</v>
      </c>
      <c r="G354" s="428">
        <f t="shared" si="73"/>
        <v>0</v>
      </c>
      <c r="H354" s="428">
        <f t="shared" si="81"/>
        <v>0</v>
      </c>
      <c r="I354" s="428">
        <f t="shared" si="82"/>
        <v>0</v>
      </c>
      <c r="J354" s="428">
        <f t="shared" si="83"/>
        <v>0</v>
      </c>
      <c r="K354" s="433">
        <f t="shared" si="78"/>
        <v>0</v>
      </c>
      <c r="L354" s="433">
        <f t="shared" si="79"/>
        <v>0</v>
      </c>
      <c r="M354" s="433">
        <v>0</v>
      </c>
      <c r="N354" s="433">
        <v>0</v>
      </c>
      <c r="O354" s="431">
        <f t="shared" si="80"/>
        <v>0</v>
      </c>
    </row>
    <row r="355" spans="1:15" s="440" customFormat="1">
      <c r="A355" s="675" t="s">
        <v>313</v>
      </c>
      <c r="B355" s="673" t="s">
        <v>191</v>
      </c>
      <c r="C355" s="672" t="s">
        <v>124</v>
      </c>
      <c r="D355" s="560">
        <v>761</v>
      </c>
      <c r="E355" s="427">
        <v>2441.4899999999998</v>
      </c>
      <c r="F355" s="427">
        <v>2651.98</v>
      </c>
      <c r="G355" s="428">
        <f t="shared" si="73"/>
        <v>5093.4699999999993</v>
      </c>
      <c r="H355" s="428">
        <f t="shared" si="81"/>
        <v>1857973.89</v>
      </c>
      <c r="I355" s="428">
        <f t="shared" si="82"/>
        <v>2018156.78</v>
      </c>
      <c r="J355" s="428">
        <f t="shared" si="83"/>
        <v>3876130.67</v>
      </c>
      <c r="K355" s="433">
        <f t="shared" si="78"/>
        <v>-400</v>
      </c>
      <c r="L355" s="433">
        <f t="shared" si="79"/>
        <v>0</v>
      </c>
      <c r="M355" s="433">
        <v>2041.4899999999998</v>
      </c>
      <c r="N355" s="433">
        <v>2651.98</v>
      </c>
      <c r="O355" s="431">
        <f t="shared" si="80"/>
        <v>3571730.6699999995</v>
      </c>
    </row>
    <row r="356" spans="1:15" s="440" customFormat="1">
      <c r="A356" s="675" t="s">
        <v>314</v>
      </c>
      <c r="B356" s="673" t="s">
        <v>193</v>
      </c>
      <c r="C356" s="672" t="s">
        <v>124</v>
      </c>
      <c r="D356" s="560">
        <v>761</v>
      </c>
      <c r="E356" s="427">
        <v>200.79</v>
      </c>
      <c r="F356" s="427">
        <v>125.13</v>
      </c>
      <c r="G356" s="428">
        <f t="shared" si="73"/>
        <v>325.91999999999996</v>
      </c>
      <c r="H356" s="428">
        <f t="shared" si="81"/>
        <v>152801.19</v>
      </c>
      <c r="I356" s="428">
        <f t="shared" si="82"/>
        <v>95223.93</v>
      </c>
      <c r="J356" s="428">
        <f t="shared" si="83"/>
        <v>248025.12</v>
      </c>
      <c r="K356" s="433">
        <f t="shared" si="78"/>
        <v>1059.2850000000001</v>
      </c>
      <c r="L356" s="433">
        <f t="shared" si="79"/>
        <v>0</v>
      </c>
      <c r="M356" s="433">
        <v>1260.075</v>
      </c>
      <c r="N356" s="433">
        <v>125.13</v>
      </c>
      <c r="O356" s="431">
        <f t="shared" si="80"/>
        <v>1054141.0049999999</v>
      </c>
    </row>
    <row r="357" spans="1:15" s="440" customFormat="1">
      <c r="A357" s="675" t="s">
        <v>315</v>
      </c>
      <c r="B357" s="673" t="s">
        <v>195</v>
      </c>
      <c r="C357" s="672" t="s">
        <v>124</v>
      </c>
      <c r="D357" s="560">
        <v>761</v>
      </c>
      <c r="E357" s="427">
        <v>1808.08</v>
      </c>
      <c r="F357" s="427">
        <v>0</v>
      </c>
      <c r="G357" s="428">
        <f t="shared" si="73"/>
        <v>1808.08</v>
      </c>
      <c r="H357" s="428">
        <f t="shared" si="81"/>
        <v>1375948.88</v>
      </c>
      <c r="I357" s="428">
        <f t="shared" si="82"/>
        <v>0</v>
      </c>
      <c r="J357" s="428">
        <f t="shared" si="83"/>
        <v>1375948.88</v>
      </c>
      <c r="K357" s="433">
        <f t="shared" si="78"/>
        <v>-70.180000000000064</v>
      </c>
      <c r="L357" s="433">
        <f t="shared" si="79"/>
        <v>0</v>
      </c>
      <c r="M357" s="433">
        <v>1737.8999999999999</v>
      </c>
      <c r="N357" s="433">
        <v>0</v>
      </c>
      <c r="O357" s="431">
        <f t="shared" si="80"/>
        <v>1322541.8999999999</v>
      </c>
    </row>
    <row r="358" spans="1:15" s="440" customFormat="1">
      <c r="A358" s="675" t="s">
        <v>316</v>
      </c>
      <c r="B358" s="673" t="s">
        <v>197</v>
      </c>
      <c r="C358" s="672" t="s">
        <v>124</v>
      </c>
      <c r="D358" s="560">
        <v>761</v>
      </c>
      <c r="E358" s="427">
        <v>319.13</v>
      </c>
      <c r="F358" s="427">
        <v>0</v>
      </c>
      <c r="G358" s="428">
        <f t="shared" si="73"/>
        <v>319.13</v>
      </c>
      <c r="H358" s="428">
        <f t="shared" si="81"/>
        <v>242857.93</v>
      </c>
      <c r="I358" s="428">
        <f t="shared" si="82"/>
        <v>0</v>
      </c>
      <c r="J358" s="428">
        <f t="shared" si="83"/>
        <v>242857.93</v>
      </c>
      <c r="K358" s="433">
        <f t="shared" si="78"/>
        <v>0</v>
      </c>
      <c r="L358" s="433">
        <f t="shared" si="79"/>
        <v>0</v>
      </c>
      <c r="M358" s="433">
        <v>319.12999999999994</v>
      </c>
      <c r="N358" s="433">
        <v>0</v>
      </c>
      <c r="O358" s="431">
        <f t="shared" si="80"/>
        <v>242857.92999999996</v>
      </c>
    </row>
    <row r="359" spans="1:15" s="440" customFormat="1">
      <c r="A359" s="675" t="s">
        <v>317</v>
      </c>
      <c r="B359" s="673" t="s">
        <v>199</v>
      </c>
      <c r="C359" s="672" t="s">
        <v>124</v>
      </c>
      <c r="D359" s="560">
        <v>761</v>
      </c>
      <c r="E359" s="427">
        <v>221.16</v>
      </c>
      <c r="F359" s="427">
        <v>0</v>
      </c>
      <c r="G359" s="428">
        <f t="shared" si="73"/>
        <v>221.16</v>
      </c>
      <c r="H359" s="428">
        <f t="shared" si="81"/>
        <v>168302.76</v>
      </c>
      <c r="I359" s="428">
        <f t="shared" si="82"/>
        <v>0</v>
      </c>
      <c r="J359" s="428">
        <f t="shared" si="83"/>
        <v>168302.76</v>
      </c>
      <c r="K359" s="433">
        <f t="shared" si="78"/>
        <v>0</v>
      </c>
      <c r="L359" s="433">
        <f t="shared" si="79"/>
        <v>0</v>
      </c>
      <c r="M359" s="433">
        <v>221.16</v>
      </c>
      <c r="N359" s="433">
        <v>0</v>
      </c>
      <c r="O359" s="431">
        <f t="shared" si="80"/>
        <v>168302.76</v>
      </c>
    </row>
    <row r="360" spans="1:15" s="440" customFormat="1">
      <c r="A360" s="675" t="s">
        <v>318</v>
      </c>
      <c r="B360" s="673" t="s">
        <v>201</v>
      </c>
      <c r="C360" s="672" t="s">
        <v>124</v>
      </c>
      <c r="D360" s="560">
        <v>761</v>
      </c>
      <c r="E360" s="427">
        <v>319.13</v>
      </c>
      <c r="F360" s="427">
        <v>91.18</v>
      </c>
      <c r="G360" s="428">
        <f t="shared" si="73"/>
        <v>410.31</v>
      </c>
      <c r="H360" s="428">
        <f t="shared" si="81"/>
        <v>242857.93</v>
      </c>
      <c r="I360" s="428">
        <f t="shared" si="82"/>
        <v>69387.98000000001</v>
      </c>
      <c r="J360" s="428">
        <f t="shared" si="83"/>
        <v>312245.91000000003</v>
      </c>
      <c r="K360" s="433">
        <f t="shared" si="78"/>
        <v>0</v>
      </c>
      <c r="L360" s="433">
        <f t="shared" si="79"/>
        <v>0</v>
      </c>
      <c r="M360" s="433">
        <v>319.12999999999994</v>
      </c>
      <c r="N360" s="433">
        <v>91.179999999999993</v>
      </c>
      <c r="O360" s="431">
        <f t="shared" si="80"/>
        <v>312245.90999999997</v>
      </c>
    </row>
    <row r="361" spans="1:15" s="440" customFormat="1">
      <c r="A361" s="675" t="s">
        <v>319</v>
      </c>
      <c r="B361" s="673" t="s">
        <v>202</v>
      </c>
      <c r="C361" s="672" t="s">
        <v>124</v>
      </c>
      <c r="D361" s="560">
        <v>761</v>
      </c>
      <c r="E361" s="427">
        <v>4121.53</v>
      </c>
      <c r="F361" s="427">
        <v>934.11</v>
      </c>
      <c r="G361" s="428">
        <f t="shared" si="73"/>
        <v>5055.6399999999994</v>
      </c>
      <c r="H361" s="428">
        <f t="shared" si="81"/>
        <v>3136484.3299999996</v>
      </c>
      <c r="I361" s="428">
        <f t="shared" si="82"/>
        <v>710857.71</v>
      </c>
      <c r="J361" s="428">
        <f t="shared" si="83"/>
        <v>3847342.0399999996</v>
      </c>
      <c r="K361" s="433">
        <f t="shared" si="78"/>
        <v>0</v>
      </c>
      <c r="L361" s="433">
        <f t="shared" si="79"/>
        <v>0</v>
      </c>
      <c r="M361" s="433">
        <v>4121.5299999999988</v>
      </c>
      <c r="N361" s="433">
        <v>934.1099999999999</v>
      </c>
      <c r="O361" s="431">
        <f t="shared" si="80"/>
        <v>3847342.0399999986</v>
      </c>
    </row>
    <row r="362" spans="1:15" s="440" customFormat="1">
      <c r="A362" s="675" t="s">
        <v>320</v>
      </c>
      <c r="B362" s="671" t="s">
        <v>204</v>
      </c>
      <c r="C362" s="672"/>
      <c r="D362" s="560">
        <v>0</v>
      </c>
      <c r="E362" s="427">
        <v>0</v>
      </c>
      <c r="F362" s="427">
        <v>0</v>
      </c>
      <c r="G362" s="428">
        <f t="shared" si="73"/>
        <v>0</v>
      </c>
      <c r="H362" s="429">
        <f>E362*$D362</f>
        <v>0</v>
      </c>
      <c r="I362" s="429">
        <f>F362*$D362</f>
        <v>0</v>
      </c>
      <c r="J362" s="428">
        <f t="shared" ref="J362:J410" si="84">SUM(H362+I362)</f>
        <v>0</v>
      </c>
      <c r="K362" s="433">
        <f t="shared" si="78"/>
        <v>0</v>
      </c>
      <c r="L362" s="433">
        <f t="shared" si="79"/>
        <v>0</v>
      </c>
      <c r="M362" s="433"/>
      <c r="N362" s="433">
        <v>0</v>
      </c>
      <c r="O362" s="431">
        <f t="shared" si="80"/>
        <v>0</v>
      </c>
    </row>
    <row r="363" spans="1:15" s="440" customFormat="1">
      <c r="A363" s="675" t="s">
        <v>205</v>
      </c>
      <c r="B363" s="673" t="s">
        <v>206</v>
      </c>
      <c r="C363" s="672" t="s">
        <v>124</v>
      </c>
      <c r="D363" s="560">
        <v>761</v>
      </c>
      <c r="E363" s="427">
        <v>50.44</v>
      </c>
      <c r="F363" s="427">
        <v>0</v>
      </c>
      <c r="G363" s="428">
        <f t="shared" si="73"/>
        <v>50.44</v>
      </c>
      <c r="H363" s="428">
        <f t="shared" ref="H363:I366" si="85">$D363*E363</f>
        <v>38384.839999999997</v>
      </c>
      <c r="I363" s="428">
        <f t="shared" si="85"/>
        <v>0</v>
      </c>
      <c r="J363" s="428">
        <f t="shared" ref="J363:J366" si="86">SUBTOTAL(9,H363:I363)</f>
        <v>38384.839999999997</v>
      </c>
      <c r="K363" s="433">
        <f t="shared" si="78"/>
        <v>-50.44</v>
      </c>
      <c r="L363" s="433">
        <f t="shared" si="79"/>
        <v>0</v>
      </c>
      <c r="M363" s="433">
        <v>0</v>
      </c>
      <c r="N363" s="433">
        <v>0</v>
      </c>
      <c r="O363" s="431">
        <f t="shared" si="80"/>
        <v>0</v>
      </c>
    </row>
    <row r="364" spans="1:15" s="440" customFormat="1">
      <c r="A364" s="675" t="s">
        <v>188</v>
      </c>
      <c r="B364" s="673" t="s">
        <v>207</v>
      </c>
      <c r="C364" s="672" t="s">
        <v>124</v>
      </c>
      <c r="D364" s="560">
        <v>761</v>
      </c>
      <c r="E364" s="427">
        <v>2685.93</v>
      </c>
      <c r="F364" s="427">
        <v>0</v>
      </c>
      <c r="G364" s="428">
        <f t="shared" si="73"/>
        <v>2685.93</v>
      </c>
      <c r="H364" s="428">
        <f t="shared" si="85"/>
        <v>2043992.73</v>
      </c>
      <c r="I364" s="428">
        <f t="shared" si="85"/>
        <v>0</v>
      </c>
      <c r="J364" s="428">
        <f t="shared" si="86"/>
        <v>2043992.73</v>
      </c>
      <c r="K364" s="433">
        <f t="shared" si="78"/>
        <v>989.12100000000009</v>
      </c>
      <c r="L364" s="433">
        <f t="shared" si="79"/>
        <v>0</v>
      </c>
      <c r="M364" s="433">
        <v>3675.0509999999999</v>
      </c>
      <c r="N364" s="433">
        <v>0</v>
      </c>
      <c r="O364" s="431">
        <f t="shared" si="80"/>
        <v>2796713.8109999998</v>
      </c>
    </row>
    <row r="365" spans="1:15" s="440" customFormat="1">
      <c r="A365" s="675" t="s">
        <v>190</v>
      </c>
      <c r="B365" s="673" t="s">
        <v>208</v>
      </c>
      <c r="C365" s="672" t="s">
        <v>124</v>
      </c>
      <c r="D365" s="560">
        <v>761</v>
      </c>
      <c r="E365" s="427">
        <v>782.79</v>
      </c>
      <c r="F365" s="427">
        <v>0</v>
      </c>
      <c r="G365" s="428">
        <f t="shared" si="73"/>
        <v>782.79</v>
      </c>
      <c r="H365" s="428">
        <f t="shared" si="85"/>
        <v>595703.18999999994</v>
      </c>
      <c r="I365" s="428">
        <f t="shared" si="85"/>
        <v>0</v>
      </c>
      <c r="J365" s="428">
        <f t="shared" si="86"/>
        <v>595703.18999999994</v>
      </c>
      <c r="K365" s="433">
        <f t="shared" si="78"/>
        <v>577.36000000000013</v>
      </c>
      <c r="L365" s="433">
        <f t="shared" si="79"/>
        <v>0</v>
      </c>
      <c r="M365" s="433">
        <v>1360.15</v>
      </c>
      <c r="N365" s="433">
        <v>0</v>
      </c>
      <c r="O365" s="431">
        <f t="shared" si="80"/>
        <v>1035074.15</v>
      </c>
    </row>
    <row r="366" spans="1:15" s="440" customFormat="1">
      <c r="A366" s="675" t="s">
        <v>192</v>
      </c>
      <c r="B366" s="673" t="s">
        <v>321</v>
      </c>
      <c r="C366" s="672" t="s">
        <v>124</v>
      </c>
      <c r="D366" s="560">
        <v>761</v>
      </c>
      <c r="E366" s="427">
        <v>56.26</v>
      </c>
      <c r="F366" s="427">
        <v>0</v>
      </c>
      <c r="G366" s="428">
        <f t="shared" si="73"/>
        <v>56.26</v>
      </c>
      <c r="H366" s="428">
        <f t="shared" si="85"/>
        <v>42813.86</v>
      </c>
      <c r="I366" s="428">
        <f t="shared" si="85"/>
        <v>0</v>
      </c>
      <c r="J366" s="428">
        <f t="shared" si="86"/>
        <v>42813.86</v>
      </c>
      <c r="K366" s="433">
        <f t="shared" si="78"/>
        <v>-11.259999999999998</v>
      </c>
      <c r="L366" s="433">
        <f t="shared" si="79"/>
        <v>0</v>
      </c>
      <c r="M366" s="433">
        <v>45</v>
      </c>
      <c r="N366" s="433">
        <v>0</v>
      </c>
      <c r="O366" s="431">
        <f t="shared" si="80"/>
        <v>34245</v>
      </c>
    </row>
    <row r="367" spans="1:15" s="440" customFormat="1">
      <c r="A367" s="675" t="s">
        <v>322</v>
      </c>
      <c r="B367" s="671" t="s">
        <v>211</v>
      </c>
      <c r="C367" s="672"/>
      <c r="D367" s="560">
        <v>0</v>
      </c>
      <c r="E367" s="427">
        <v>0</v>
      </c>
      <c r="F367" s="427">
        <v>0</v>
      </c>
      <c r="G367" s="428">
        <f t="shared" si="73"/>
        <v>0</v>
      </c>
      <c r="H367" s="429">
        <f>E367*$D367</f>
        <v>0</v>
      </c>
      <c r="I367" s="429">
        <f>F367*$D367</f>
        <v>0</v>
      </c>
      <c r="J367" s="428">
        <f t="shared" si="84"/>
        <v>0</v>
      </c>
      <c r="K367" s="433">
        <f t="shared" si="78"/>
        <v>0</v>
      </c>
      <c r="L367" s="433">
        <f t="shared" si="79"/>
        <v>0</v>
      </c>
      <c r="M367" s="433"/>
      <c r="N367" s="433">
        <v>0</v>
      </c>
      <c r="O367" s="431">
        <f t="shared" si="80"/>
        <v>0</v>
      </c>
    </row>
    <row r="368" spans="1:15" s="440" customFormat="1">
      <c r="A368" s="675" t="s">
        <v>205</v>
      </c>
      <c r="B368" s="673" t="s">
        <v>206</v>
      </c>
      <c r="C368" s="672" t="s">
        <v>124</v>
      </c>
      <c r="D368" s="560">
        <v>761</v>
      </c>
      <c r="E368" s="427">
        <v>53.35</v>
      </c>
      <c r="F368" s="427">
        <v>0</v>
      </c>
      <c r="G368" s="428">
        <f t="shared" si="73"/>
        <v>53.35</v>
      </c>
      <c r="H368" s="428">
        <f t="shared" ref="H368:I370" si="87">$D368*E368</f>
        <v>40599.35</v>
      </c>
      <c r="I368" s="428">
        <f t="shared" si="87"/>
        <v>0</v>
      </c>
      <c r="J368" s="428">
        <f t="shared" ref="J368:J370" si="88">SUBTOTAL(9,H368:I368)</f>
        <v>40599.35</v>
      </c>
      <c r="K368" s="433">
        <f t="shared" si="78"/>
        <v>-53.35</v>
      </c>
      <c r="L368" s="433">
        <f t="shared" si="79"/>
        <v>0</v>
      </c>
      <c r="M368" s="433">
        <v>0</v>
      </c>
      <c r="N368" s="433">
        <v>0</v>
      </c>
      <c r="O368" s="431">
        <f t="shared" si="80"/>
        <v>0</v>
      </c>
    </row>
    <row r="369" spans="1:15" s="440" customFormat="1">
      <c r="A369" s="675" t="s">
        <v>188</v>
      </c>
      <c r="B369" s="673" t="s">
        <v>207</v>
      </c>
      <c r="C369" s="672" t="s">
        <v>124</v>
      </c>
      <c r="D369" s="560">
        <v>761</v>
      </c>
      <c r="E369" s="427">
        <v>3698.61</v>
      </c>
      <c r="F369" s="427">
        <v>0</v>
      </c>
      <c r="G369" s="428">
        <f t="shared" si="73"/>
        <v>3698.61</v>
      </c>
      <c r="H369" s="428">
        <f t="shared" si="87"/>
        <v>2814642.21</v>
      </c>
      <c r="I369" s="428">
        <f t="shared" si="87"/>
        <v>0</v>
      </c>
      <c r="J369" s="428">
        <f t="shared" si="88"/>
        <v>2814642.21</v>
      </c>
      <c r="K369" s="433">
        <f t="shared" si="78"/>
        <v>33.429999999999836</v>
      </c>
      <c r="L369" s="433">
        <f t="shared" si="79"/>
        <v>0</v>
      </c>
      <c r="M369" s="433">
        <v>3732.04</v>
      </c>
      <c r="N369" s="433">
        <v>0</v>
      </c>
      <c r="O369" s="431">
        <f t="shared" si="80"/>
        <v>2840082.44</v>
      </c>
    </row>
    <row r="370" spans="1:15" s="440" customFormat="1">
      <c r="A370" s="675" t="s">
        <v>190</v>
      </c>
      <c r="B370" s="673" t="s">
        <v>208</v>
      </c>
      <c r="C370" s="672" t="s">
        <v>124</v>
      </c>
      <c r="D370" s="560">
        <v>761</v>
      </c>
      <c r="E370" s="427">
        <v>783.76</v>
      </c>
      <c r="F370" s="427">
        <v>0</v>
      </c>
      <c r="G370" s="428">
        <f t="shared" si="73"/>
        <v>783.76</v>
      </c>
      <c r="H370" s="428">
        <f t="shared" si="87"/>
        <v>596441.36</v>
      </c>
      <c r="I370" s="428">
        <f t="shared" si="87"/>
        <v>0</v>
      </c>
      <c r="J370" s="428">
        <f t="shared" si="88"/>
        <v>596441.36</v>
      </c>
      <c r="K370" s="433">
        <f t="shared" si="78"/>
        <v>38.522000000000048</v>
      </c>
      <c r="L370" s="433">
        <f t="shared" si="79"/>
        <v>0</v>
      </c>
      <c r="M370" s="433">
        <v>822.28200000000004</v>
      </c>
      <c r="N370" s="433">
        <v>0</v>
      </c>
      <c r="O370" s="431">
        <f t="shared" si="80"/>
        <v>625756.60200000007</v>
      </c>
    </row>
    <row r="371" spans="1:15" s="440" customFormat="1">
      <c r="A371" s="675" t="s">
        <v>323</v>
      </c>
      <c r="B371" s="671" t="s">
        <v>213</v>
      </c>
      <c r="C371" s="672"/>
      <c r="D371" s="560">
        <v>0</v>
      </c>
      <c r="E371" s="427">
        <v>0</v>
      </c>
      <c r="F371" s="427">
        <v>0</v>
      </c>
      <c r="G371" s="428">
        <f t="shared" si="73"/>
        <v>0</v>
      </c>
      <c r="H371" s="429">
        <f>E371*$D371</f>
        <v>0</v>
      </c>
      <c r="I371" s="429">
        <f>F371*$D371</f>
        <v>0</v>
      </c>
      <c r="J371" s="428">
        <f t="shared" si="84"/>
        <v>0</v>
      </c>
      <c r="K371" s="433">
        <f t="shared" si="78"/>
        <v>0</v>
      </c>
      <c r="L371" s="433">
        <f t="shared" si="79"/>
        <v>0</v>
      </c>
      <c r="M371" s="433"/>
      <c r="N371" s="433">
        <v>0</v>
      </c>
      <c r="O371" s="431">
        <f t="shared" si="80"/>
        <v>0</v>
      </c>
    </row>
    <row r="372" spans="1:15" s="440" customFormat="1">
      <c r="A372" s="675" t="s">
        <v>205</v>
      </c>
      <c r="B372" s="673" t="s">
        <v>206</v>
      </c>
      <c r="C372" s="672" t="s">
        <v>124</v>
      </c>
      <c r="D372" s="560">
        <v>761</v>
      </c>
      <c r="E372" s="427">
        <v>67.900000000000006</v>
      </c>
      <c r="F372" s="427">
        <v>19.399999999999999</v>
      </c>
      <c r="G372" s="428">
        <f t="shared" si="73"/>
        <v>87.300000000000011</v>
      </c>
      <c r="H372" s="428">
        <f t="shared" ref="H372:I374" si="89">$D372*E372</f>
        <v>51671.9</v>
      </c>
      <c r="I372" s="428">
        <f t="shared" si="89"/>
        <v>14763.4</v>
      </c>
      <c r="J372" s="428">
        <f t="shared" ref="J372:J374" si="90">SUBTOTAL(9,H372:I372)</f>
        <v>66435.3</v>
      </c>
      <c r="K372" s="433">
        <f t="shared" si="78"/>
        <v>0</v>
      </c>
      <c r="L372" s="433">
        <f t="shared" si="79"/>
        <v>0</v>
      </c>
      <c r="M372" s="433">
        <v>67.900000000000006</v>
      </c>
      <c r="N372" s="433">
        <v>19.399999999999999</v>
      </c>
      <c r="O372" s="431">
        <f t="shared" si="80"/>
        <v>66435.3</v>
      </c>
    </row>
    <row r="373" spans="1:15" s="440" customFormat="1">
      <c r="A373" s="675" t="s">
        <v>188</v>
      </c>
      <c r="B373" s="673" t="s">
        <v>207</v>
      </c>
      <c r="C373" s="672" t="s">
        <v>124</v>
      </c>
      <c r="D373" s="560">
        <v>761</v>
      </c>
      <c r="E373" s="427">
        <v>1500.59</v>
      </c>
      <c r="F373" s="427">
        <v>428.74</v>
      </c>
      <c r="G373" s="428">
        <f t="shared" si="73"/>
        <v>1929.33</v>
      </c>
      <c r="H373" s="428">
        <f t="shared" si="89"/>
        <v>1141948.99</v>
      </c>
      <c r="I373" s="428">
        <f t="shared" si="89"/>
        <v>326271.14</v>
      </c>
      <c r="J373" s="428">
        <f t="shared" si="90"/>
        <v>1468220.13</v>
      </c>
      <c r="K373" s="433">
        <f t="shared" si="78"/>
        <v>0</v>
      </c>
      <c r="L373" s="433">
        <f t="shared" si="79"/>
        <v>0</v>
      </c>
      <c r="M373" s="433">
        <v>1500.5899999999997</v>
      </c>
      <c r="N373" s="433">
        <v>428.74</v>
      </c>
      <c r="O373" s="431">
        <f t="shared" si="80"/>
        <v>1468220.1299999997</v>
      </c>
    </row>
    <row r="374" spans="1:15" s="440" customFormat="1">
      <c r="A374" s="675" t="s">
        <v>190</v>
      </c>
      <c r="B374" s="673" t="s">
        <v>208</v>
      </c>
      <c r="C374" s="672" t="s">
        <v>124</v>
      </c>
      <c r="D374" s="560">
        <v>761</v>
      </c>
      <c r="E374" s="427">
        <v>278.39</v>
      </c>
      <c r="F374" s="427">
        <v>79.540000000000006</v>
      </c>
      <c r="G374" s="428">
        <f t="shared" si="73"/>
        <v>357.93</v>
      </c>
      <c r="H374" s="428">
        <f t="shared" si="89"/>
        <v>211854.78999999998</v>
      </c>
      <c r="I374" s="428">
        <f t="shared" si="89"/>
        <v>60529.94</v>
      </c>
      <c r="J374" s="428">
        <f t="shared" si="90"/>
        <v>272384.73</v>
      </c>
      <c r="K374" s="433">
        <f t="shared" si="78"/>
        <v>0</v>
      </c>
      <c r="L374" s="433">
        <f t="shared" si="79"/>
        <v>0</v>
      </c>
      <c r="M374" s="433">
        <v>278.38999999999993</v>
      </c>
      <c r="N374" s="433">
        <v>79.539999999999992</v>
      </c>
      <c r="O374" s="431">
        <f t="shared" si="80"/>
        <v>272384.73</v>
      </c>
    </row>
    <row r="375" spans="1:15" s="440" customFormat="1">
      <c r="A375" s="675" t="s">
        <v>324</v>
      </c>
      <c r="B375" s="671" t="s">
        <v>215</v>
      </c>
      <c r="C375" s="672"/>
      <c r="D375" s="560">
        <v>0</v>
      </c>
      <c r="E375" s="427">
        <v>0</v>
      </c>
      <c r="F375" s="427">
        <v>0</v>
      </c>
      <c r="G375" s="428">
        <f t="shared" si="73"/>
        <v>0</v>
      </c>
      <c r="H375" s="429">
        <f>E375*$D375</f>
        <v>0</v>
      </c>
      <c r="I375" s="429">
        <f>F375*$D375</f>
        <v>0</v>
      </c>
      <c r="J375" s="428">
        <f t="shared" si="84"/>
        <v>0</v>
      </c>
      <c r="K375" s="433">
        <f t="shared" si="78"/>
        <v>0</v>
      </c>
      <c r="L375" s="433">
        <f t="shared" si="79"/>
        <v>0</v>
      </c>
      <c r="M375" s="433"/>
      <c r="N375" s="433">
        <v>0</v>
      </c>
      <c r="O375" s="431">
        <f t="shared" si="80"/>
        <v>0</v>
      </c>
    </row>
    <row r="376" spans="1:15" s="440" customFormat="1">
      <c r="A376" s="675" t="s">
        <v>205</v>
      </c>
      <c r="B376" s="673" t="s">
        <v>206</v>
      </c>
      <c r="C376" s="672" t="s">
        <v>124</v>
      </c>
      <c r="D376" s="560">
        <v>761</v>
      </c>
      <c r="E376" s="427">
        <v>14.55</v>
      </c>
      <c r="F376" s="427">
        <v>9.6999999999999993</v>
      </c>
      <c r="G376" s="428">
        <f t="shared" si="73"/>
        <v>24.25</v>
      </c>
      <c r="H376" s="428">
        <f t="shared" ref="H376:I378" si="91">$D376*E376</f>
        <v>11072.550000000001</v>
      </c>
      <c r="I376" s="428">
        <f t="shared" si="91"/>
        <v>7381.7</v>
      </c>
      <c r="J376" s="428">
        <f t="shared" ref="J376:J378" si="92">SUBTOTAL(9,H376:I376)</f>
        <v>18454.25</v>
      </c>
      <c r="K376" s="433">
        <f t="shared" si="78"/>
        <v>-14.540000000000001</v>
      </c>
      <c r="L376" s="433">
        <f t="shared" si="79"/>
        <v>-9.6999999999999993</v>
      </c>
      <c r="M376" s="433">
        <v>0.01</v>
      </c>
      <c r="N376" s="433">
        <v>0</v>
      </c>
      <c r="O376" s="431">
        <f t="shared" si="80"/>
        <v>7.61</v>
      </c>
    </row>
    <row r="377" spans="1:15" s="440" customFormat="1">
      <c r="A377" s="675" t="s">
        <v>188</v>
      </c>
      <c r="B377" s="673" t="s">
        <v>325</v>
      </c>
      <c r="C377" s="672" t="s">
        <v>124</v>
      </c>
      <c r="D377" s="560">
        <v>761</v>
      </c>
      <c r="E377" s="427">
        <v>270.63</v>
      </c>
      <c r="F377" s="427">
        <v>180.42</v>
      </c>
      <c r="G377" s="428">
        <f t="shared" si="73"/>
        <v>451.04999999999995</v>
      </c>
      <c r="H377" s="428">
        <f t="shared" si="91"/>
        <v>205949.43</v>
      </c>
      <c r="I377" s="428">
        <f t="shared" si="91"/>
        <v>137299.62</v>
      </c>
      <c r="J377" s="428">
        <f t="shared" si="92"/>
        <v>343249.05</v>
      </c>
      <c r="K377" s="433">
        <f t="shared" si="78"/>
        <v>-270.62</v>
      </c>
      <c r="L377" s="433">
        <f t="shared" si="79"/>
        <v>-180.42</v>
      </c>
      <c r="M377" s="433">
        <v>0.01</v>
      </c>
      <c r="N377" s="433">
        <v>0</v>
      </c>
      <c r="O377" s="431">
        <f t="shared" si="80"/>
        <v>7.61</v>
      </c>
    </row>
    <row r="378" spans="1:15" s="440" customFormat="1">
      <c r="A378" s="675" t="s">
        <v>190</v>
      </c>
      <c r="B378" s="673" t="s">
        <v>326</v>
      </c>
      <c r="C378" s="672" t="s">
        <v>124</v>
      </c>
      <c r="D378" s="560">
        <v>761</v>
      </c>
      <c r="E378" s="427">
        <v>29.1</v>
      </c>
      <c r="F378" s="427">
        <v>19.399999999999999</v>
      </c>
      <c r="G378" s="428">
        <f t="shared" si="73"/>
        <v>48.5</v>
      </c>
      <c r="H378" s="428">
        <f t="shared" si="91"/>
        <v>22145.100000000002</v>
      </c>
      <c r="I378" s="428">
        <f t="shared" si="91"/>
        <v>14763.4</v>
      </c>
      <c r="J378" s="428">
        <f t="shared" si="92"/>
        <v>36908.5</v>
      </c>
      <c r="K378" s="433">
        <f t="shared" si="78"/>
        <v>-29.09</v>
      </c>
      <c r="L378" s="433">
        <f t="shared" si="79"/>
        <v>-19.399999999999999</v>
      </c>
      <c r="M378" s="433">
        <v>0.01</v>
      </c>
      <c r="N378" s="433">
        <v>0</v>
      </c>
      <c r="O378" s="431">
        <f t="shared" si="80"/>
        <v>7.61</v>
      </c>
    </row>
    <row r="379" spans="1:15" s="440" customFormat="1">
      <c r="A379" s="675" t="s">
        <v>327</v>
      </c>
      <c r="B379" s="671" t="s">
        <v>282</v>
      </c>
      <c r="C379" s="672"/>
      <c r="D379" s="560">
        <v>0</v>
      </c>
      <c r="E379" s="427">
        <v>0</v>
      </c>
      <c r="F379" s="427">
        <v>0</v>
      </c>
      <c r="G379" s="428">
        <f t="shared" si="73"/>
        <v>0</v>
      </c>
      <c r="H379" s="429">
        <f>E379*$D379</f>
        <v>0</v>
      </c>
      <c r="I379" s="429">
        <f>F379*$D379</f>
        <v>0</v>
      </c>
      <c r="J379" s="428">
        <f t="shared" si="84"/>
        <v>0</v>
      </c>
      <c r="K379" s="433">
        <f t="shared" si="78"/>
        <v>0</v>
      </c>
      <c r="L379" s="433">
        <f t="shared" si="79"/>
        <v>0</v>
      </c>
      <c r="M379" s="433"/>
      <c r="N379" s="433">
        <v>0</v>
      </c>
      <c r="O379" s="431">
        <f t="shared" si="80"/>
        <v>0</v>
      </c>
    </row>
    <row r="380" spans="1:15" s="440" customFormat="1">
      <c r="A380" s="675" t="s">
        <v>205</v>
      </c>
      <c r="B380" s="673" t="s">
        <v>283</v>
      </c>
      <c r="C380" s="672" t="s">
        <v>124</v>
      </c>
      <c r="D380" s="560">
        <v>761</v>
      </c>
      <c r="E380" s="427">
        <v>8309.02</v>
      </c>
      <c r="F380" s="427">
        <v>897.25</v>
      </c>
      <c r="G380" s="428">
        <f t="shared" si="73"/>
        <v>9206.27</v>
      </c>
      <c r="H380" s="428">
        <f t="shared" ref="H380:I386" si="93">$D380*E380</f>
        <v>6323164.2200000007</v>
      </c>
      <c r="I380" s="428">
        <f t="shared" si="93"/>
        <v>682807.25</v>
      </c>
      <c r="J380" s="428">
        <f t="shared" ref="J380:J386" si="94">SUBTOTAL(9,H380:I380)</f>
        <v>7005971.4700000007</v>
      </c>
      <c r="K380" s="433">
        <f t="shared" si="78"/>
        <v>-594.9237749999993</v>
      </c>
      <c r="L380" s="433">
        <f t="shared" si="79"/>
        <v>1780.9289999999996</v>
      </c>
      <c r="M380" s="433">
        <v>7714.0962250000011</v>
      </c>
      <c r="N380" s="433">
        <v>2678.1789999999996</v>
      </c>
      <c r="O380" s="431">
        <f t="shared" si="80"/>
        <v>7908521.4462250005</v>
      </c>
    </row>
    <row r="381" spans="1:15" s="440" customFormat="1">
      <c r="A381" s="675" t="s">
        <v>188</v>
      </c>
      <c r="B381" s="673" t="s">
        <v>220</v>
      </c>
      <c r="C381" s="672" t="s">
        <v>124</v>
      </c>
      <c r="D381" s="560">
        <v>761</v>
      </c>
      <c r="E381" s="427">
        <v>8044.21</v>
      </c>
      <c r="F381" s="427">
        <v>1794.5</v>
      </c>
      <c r="G381" s="428">
        <f t="shared" si="73"/>
        <v>9838.7099999999991</v>
      </c>
      <c r="H381" s="428">
        <f t="shared" si="93"/>
        <v>6121643.8099999996</v>
      </c>
      <c r="I381" s="428">
        <f t="shared" si="93"/>
        <v>1365614.5</v>
      </c>
      <c r="J381" s="428">
        <f t="shared" si="94"/>
        <v>7487258.3099999996</v>
      </c>
      <c r="K381" s="433">
        <f t="shared" si="78"/>
        <v>1149.415175000001</v>
      </c>
      <c r="L381" s="433">
        <f t="shared" si="79"/>
        <v>290.1909999999998</v>
      </c>
      <c r="M381" s="433">
        <v>9193.625175000001</v>
      </c>
      <c r="N381" s="433">
        <v>2084.6909999999998</v>
      </c>
      <c r="O381" s="431">
        <f t="shared" si="80"/>
        <v>8582798.6091750003</v>
      </c>
    </row>
    <row r="382" spans="1:15" s="440" customFormat="1">
      <c r="A382" s="675" t="s">
        <v>190</v>
      </c>
      <c r="B382" s="673" t="s">
        <v>221</v>
      </c>
      <c r="C382" s="672" t="s">
        <v>124</v>
      </c>
      <c r="D382" s="560">
        <v>761</v>
      </c>
      <c r="E382" s="427">
        <v>2212.5700000000002</v>
      </c>
      <c r="F382" s="427">
        <v>0</v>
      </c>
      <c r="G382" s="428">
        <f t="shared" ref="G382:G445" si="95">SUM(E382:F382)</f>
        <v>2212.5700000000002</v>
      </c>
      <c r="H382" s="428">
        <f t="shared" si="93"/>
        <v>1683765.77</v>
      </c>
      <c r="I382" s="428">
        <f t="shared" si="93"/>
        <v>0</v>
      </c>
      <c r="J382" s="428">
        <f t="shared" si="94"/>
        <v>1683765.77</v>
      </c>
      <c r="K382" s="433">
        <f t="shared" si="78"/>
        <v>2434.1066049999959</v>
      </c>
      <c r="L382" s="433">
        <f t="shared" si="79"/>
        <v>0</v>
      </c>
      <c r="M382" s="433">
        <v>4646.676604999996</v>
      </c>
      <c r="N382" s="433">
        <v>0</v>
      </c>
      <c r="O382" s="431">
        <f t="shared" si="80"/>
        <v>3536120.896404997</v>
      </c>
    </row>
    <row r="383" spans="1:15" s="440" customFormat="1">
      <c r="A383" s="675" t="s">
        <v>192</v>
      </c>
      <c r="B383" s="673" t="s">
        <v>222</v>
      </c>
      <c r="C383" s="672" t="s">
        <v>124</v>
      </c>
      <c r="D383" s="560">
        <v>761</v>
      </c>
      <c r="E383" s="427">
        <v>2212.5700000000002</v>
      </c>
      <c r="F383" s="427">
        <v>0</v>
      </c>
      <c r="G383" s="428">
        <f t="shared" si="95"/>
        <v>2212.5700000000002</v>
      </c>
      <c r="H383" s="428">
        <f t="shared" si="93"/>
        <v>1683765.77</v>
      </c>
      <c r="I383" s="428">
        <f t="shared" si="93"/>
        <v>0</v>
      </c>
      <c r="J383" s="428">
        <f t="shared" si="94"/>
        <v>1683765.77</v>
      </c>
      <c r="K383" s="433">
        <f t="shared" si="78"/>
        <v>1411.1953649999805</v>
      </c>
      <c r="L383" s="433">
        <f t="shared" si="79"/>
        <v>0</v>
      </c>
      <c r="M383" s="433">
        <v>3623.7653649999806</v>
      </c>
      <c r="N383" s="433">
        <v>0</v>
      </c>
      <c r="O383" s="431">
        <f t="shared" si="80"/>
        <v>2757685.4427649854</v>
      </c>
    </row>
    <row r="384" spans="1:15" s="440" customFormat="1">
      <c r="A384" s="675" t="s">
        <v>194</v>
      </c>
      <c r="B384" s="673" t="s">
        <v>223</v>
      </c>
      <c r="C384" s="672" t="s">
        <v>124</v>
      </c>
      <c r="D384" s="560">
        <v>761</v>
      </c>
      <c r="E384" s="427">
        <v>2171.83</v>
      </c>
      <c r="F384" s="427">
        <v>0</v>
      </c>
      <c r="G384" s="428">
        <f t="shared" si="95"/>
        <v>2171.83</v>
      </c>
      <c r="H384" s="428">
        <f t="shared" si="93"/>
        <v>1652762.63</v>
      </c>
      <c r="I384" s="428">
        <f t="shared" si="93"/>
        <v>0</v>
      </c>
      <c r="J384" s="428">
        <f t="shared" si="94"/>
        <v>1652762.63</v>
      </c>
      <c r="K384" s="433">
        <f t="shared" si="78"/>
        <v>1215.0733000000032</v>
      </c>
      <c r="L384" s="433">
        <f t="shared" si="79"/>
        <v>0</v>
      </c>
      <c r="M384" s="433">
        <v>3386.9033000000031</v>
      </c>
      <c r="N384" s="433">
        <v>0</v>
      </c>
      <c r="O384" s="431">
        <f t="shared" si="80"/>
        <v>2577433.4113000026</v>
      </c>
    </row>
    <row r="385" spans="1:15" s="440" customFormat="1">
      <c r="A385" s="675" t="s">
        <v>196</v>
      </c>
      <c r="B385" s="673" t="s">
        <v>224</v>
      </c>
      <c r="C385" s="672" t="s">
        <v>124</v>
      </c>
      <c r="D385" s="560">
        <v>761</v>
      </c>
      <c r="E385" s="427">
        <v>1516.11</v>
      </c>
      <c r="F385" s="427">
        <v>0</v>
      </c>
      <c r="G385" s="428">
        <f t="shared" si="95"/>
        <v>1516.11</v>
      </c>
      <c r="H385" s="428">
        <f t="shared" si="93"/>
        <v>1153759.71</v>
      </c>
      <c r="I385" s="428">
        <f t="shared" si="93"/>
        <v>0</v>
      </c>
      <c r="J385" s="428">
        <f t="shared" si="94"/>
        <v>1153759.71</v>
      </c>
      <c r="K385" s="433">
        <f t="shared" si="78"/>
        <v>1473.1867400000026</v>
      </c>
      <c r="L385" s="433">
        <f t="shared" si="79"/>
        <v>0</v>
      </c>
      <c r="M385" s="433">
        <v>2989.2967400000025</v>
      </c>
      <c r="N385" s="433">
        <v>0</v>
      </c>
      <c r="O385" s="431">
        <f t="shared" si="80"/>
        <v>2274854.8191400021</v>
      </c>
    </row>
    <row r="386" spans="1:15" s="440" customFormat="1">
      <c r="A386" s="675" t="s">
        <v>198</v>
      </c>
      <c r="B386" s="673" t="s">
        <v>225</v>
      </c>
      <c r="C386" s="672" t="s">
        <v>124</v>
      </c>
      <c r="D386" s="560">
        <v>761</v>
      </c>
      <c r="E386" s="427">
        <v>1516.11</v>
      </c>
      <c r="F386" s="427">
        <v>0</v>
      </c>
      <c r="G386" s="428">
        <f t="shared" si="95"/>
        <v>1516.11</v>
      </c>
      <c r="H386" s="428">
        <f t="shared" si="93"/>
        <v>1153759.71</v>
      </c>
      <c r="I386" s="428">
        <f t="shared" si="93"/>
        <v>0</v>
      </c>
      <c r="J386" s="428">
        <f t="shared" si="94"/>
        <v>1153759.71</v>
      </c>
      <c r="K386" s="433">
        <f t="shared" si="78"/>
        <v>1765.1546750000059</v>
      </c>
      <c r="L386" s="433">
        <f t="shared" si="79"/>
        <v>0</v>
      </c>
      <c r="M386" s="433">
        <v>3281.2646750000058</v>
      </c>
      <c r="N386" s="433">
        <v>0</v>
      </c>
      <c r="O386" s="431">
        <f t="shared" si="80"/>
        <v>2497042.4176750043</v>
      </c>
    </row>
    <row r="387" spans="1:15" s="440" customFormat="1">
      <c r="A387" s="675" t="s">
        <v>328</v>
      </c>
      <c r="B387" s="671" t="s">
        <v>329</v>
      </c>
      <c r="C387" s="672"/>
      <c r="D387" s="560">
        <v>0</v>
      </c>
      <c r="E387" s="427">
        <v>0</v>
      </c>
      <c r="F387" s="427">
        <v>0</v>
      </c>
      <c r="G387" s="428">
        <f t="shared" si="95"/>
        <v>0</v>
      </c>
      <c r="H387" s="429">
        <f>E387*$D387</f>
        <v>0</v>
      </c>
      <c r="I387" s="429">
        <f>F387*$D387</f>
        <v>0</v>
      </c>
      <c r="J387" s="428">
        <f t="shared" si="84"/>
        <v>0</v>
      </c>
      <c r="K387" s="433">
        <f t="shared" si="78"/>
        <v>0</v>
      </c>
      <c r="L387" s="433">
        <f t="shared" si="79"/>
        <v>0</v>
      </c>
      <c r="M387" s="433"/>
      <c r="N387" s="433">
        <v>0</v>
      </c>
      <c r="O387" s="431">
        <f t="shared" si="80"/>
        <v>0</v>
      </c>
    </row>
    <row r="388" spans="1:15" s="440" customFormat="1">
      <c r="A388" s="675" t="s">
        <v>205</v>
      </c>
      <c r="B388" s="673" t="s">
        <v>283</v>
      </c>
      <c r="C388" s="672" t="s">
        <v>124</v>
      </c>
      <c r="D388" s="560">
        <v>761</v>
      </c>
      <c r="E388" s="427">
        <v>2420.15</v>
      </c>
      <c r="F388" s="427">
        <v>271.60000000000002</v>
      </c>
      <c r="G388" s="428">
        <f t="shared" si="95"/>
        <v>2691.75</v>
      </c>
      <c r="H388" s="428">
        <f t="shared" ref="H388:I393" si="96">$D388*E388</f>
        <v>1841734.1500000001</v>
      </c>
      <c r="I388" s="428">
        <f t="shared" si="96"/>
        <v>206687.6</v>
      </c>
      <c r="J388" s="428">
        <f t="shared" ref="J388:J393" si="97">SUBTOTAL(9,H388:I388)</f>
        <v>2048421.7500000002</v>
      </c>
      <c r="K388" s="433">
        <f t="shared" si="78"/>
        <v>349.29089999999951</v>
      </c>
      <c r="L388" s="433">
        <f t="shared" si="79"/>
        <v>1062.4859999999999</v>
      </c>
      <c r="M388" s="433">
        <v>2769.4408999999996</v>
      </c>
      <c r="N388" s="433">
        <v>1334.086</v>
      </c>
      <c r="O388" s="431">
        <f t="shared" si="80"/>
        <v>3122783.9709000001</v>
      </c>
    </row>
    <row r="389" spans="1:15" s="440" customFormat="1">
      <c r="A389" s="675" t="s">
        <v>188</v>
      </c>
      <c r="B389" s="673" t="s">
        <v>220</v>
      </c>
      <c r="C389" s="672" t="s">
        <v>124</v>
      </c>
      <c r="D389" s="560">
        <v>761</v>
      </c>
      <c r="E389" s="427">
        <v>100.88</v>
      </c>
      <c r="F389" s="427">
        <v>0</v>
      </c>
      <c r="G389" s="428">
        <f t="shared" si="95"/>
        <v>100.88</v>
      </c>
      <c r="H389" s="428">
        <f t="shared" si="96"/>
        <v>76769.679999999993</v>
      </c>
      <c r="I389" s="428">
        <f t="shared" si="96"/>
        <v>0</v>
      </c>
      <c r="J389" s="428">
        <f t="shared" si="97"/>
        <v>76769.679999999993</v>
      </c>
      <c r="K389" s="433">
        <f t="shared" si="78"/>
        <v>3012.0464000000011</v>
      </c>
      <c r="L389" s="433">
        <f t="shared" si="79"/>
        <v>361.113</v>
      </c>
      <c r="M389" s="433">
        <v>3112.9264000000012</v>
      </c>
      <c r="N389" s="433">
        <v>361.113</v>
      </c>
      <c r="O389" s="431">
        <f t="shared" si="80"/>
        <v>2643743.9834000007</v>
      </c>
    </row>
    <row r="390" spans="1:15" s="440" customFormat="1">
      <c r="A390" s="675" t="s">
        <v>190</v>
      </c>
      <c r="B390" s="673" t="s">
        <v>221</v>
      </c>
      <c r="C390" s="672" t="s">
        <v>124</v>
      </c>
      <c r="D390" s="560">
        <v>761</v>
      </c>
      <c r="E390" s="427">
        <v>94.09</v>
      </c>
      <c r="F390" s="427">
        <v>0</v>
      </c>
      <c r="G390" s="428">
        <f t="shared" si="95"/>
        <v>94.09</v>
      </c>
      <c r="H390" s="428">
        <f t="shared" si="96"/>
        <v>71602.490000000005</v>
      </c>
      <c r="I390" s="428">
        <f t="shared" si="96"/>
        <v>0</v>
      </c>
      <c r="J390" s="428">
        <f t="shared" si="97"/>
        <v>71602.490000000005</v>
      </c>
      <c r="K390" s="433">
        <f t="shared" si="78"/>
        <v>1800.1895500000001</v>
      </c>
      <c r="L390" s="433">
        <f t="shared" si="79"/>
        <v>0</v>
      </c>
      <c r="M390" s="433">
        <v>1894.27955</v>
      </c>
      <c r="N390" s="433">
        <v>0</v>
      </c>
      <c r="O390" s="431">
        <f t="shared" si="80"/>
        <v>1441546.73755</v>
      </c>
    </row>
    <row r="391" spans="1:15" s="440" customFormat="1">
      <c r="A391" s="675" t="s">
        <v>192</v>
      </c>
      <c r="B391" s="673" t="s">
        <v>222</v>
      </c>
      <c r="C391" s="672" t="s">
        <v>124</v>
      </c>
      <c r="D391" s="560">
        <v>761</v>
      </c>
      <c r="E391" s="427">
        <v>94.09</v>
      </c>
      <c r="F391" s="427">
        <v>0</v>
      </c>
      <c r="G391" s="428">
        <f t="shared" si="95"/>
        <v>94.09</v>
      </c>
      <c r="H391" s="428">
        <f t="shared" si="96"/>
        <v>71602.490000000005</v>
      </c>
      <c r="I391" s="428">
        <f t="shared" si="96"/>
        <v>0</v>
      </c>
      <c r="J391" s="428">
        <f t="shared" si="97"/>
        <v>71602.490000000005</v>
      </c>
      <c r="K391" s="433">
        <f t="shared" si="78"/>
        <v>1074.4575500000001</v>
      </c>
      <c r="L391" s="433">
        <f t="shared" si="79"/>
        <v>0</v>
      </c>
      <c r="M391" s="433">
        <v>1168.54755</v>
      </c>
      <c r="N391" s="433">
        <v>0</v>
      </c>
      <c r="O391" s="431">
        <f t="shared" si="80"/>
        <v>889264.68555000005</v>
      </c>
    </row>
    <row r="392" spans="1:15" s="440" customFormat="1">
      <c r="A392" s="675" t="s">
        <v>194</v>
      </c>
      <c r="B392" s="673" t="s">
        <v>223</v>
      </c>
      <c r="C392" s="672" t="s">
        <v>124</v>
      </c>
      <c r="D392" s="560">
        <v>761</v>
      </c>
      <c r="E392" s="427">
        <v>94.09</v>
      </c>
      <c r="F392" s="427">
        <v>0</v>
      </c>
      <c r="G392" s="428">
        <f t="shared" si="95"/>
        <v>94.09</v>
      </c>
      <c r="H392" s="428">
        <f t="shared" si="96"/>
        <v>71602.490000000005</v>
      </c>
      <c r="I392" s="428">
        <f t="shared" si="96"/>
        <v>0</v>
      </c>
      <c r="J392" s="428">
        <f t="shared" si="97"/>
        <v>71602.490000000005</v>
      </c>
      <c r="K392" s="433">
        <f t="shared" si="78"/>
        <v>1059.11355</v>
      </c>
      <c r="L392" s="433">
        <f t="shared" si="79"/>
        <v>0</v>
      </c>
      <c r="M392" s="433">
        <v>1153.20355</v>
      </c>
      <c r="N392" s="433">
        <v>0</v>
      </c>
      <c r="O392" s="431">
        <f t="shared" si="80"/>
        <v>877587.90154999995</v>
      </c>
    </row>
    <row r="393" spans="1:15" s="440" customFormat="1">
      <c r="A393" s="675" t="s">
        <v>196</v>
      </c>
      <c r="B393" s="673" t="s">
        <v>259</v>
      </c>
      <c r="C393" s="672" t="s">
        <v>124</v>
      </c>
      <c r="D393" s="560">
        <v>761</v>
      </c>
      <c r="E393" s="427">
        <v>0</v>
      </c>
      <c r="F393" s="427">
        <v>0</v>
      </c>
      <c r="G393" s="428">
        <f t="shared" si="95"/>
        <v>0</v>
      </c>
      <c r="H393" s="428">
        <f t="shared" si="96"/>
        <v>0</v>
      </c>
      <c r="I393" s="428">
        <f t="shared" si="96"/>
        <v>0</v>
      </c>
      <c r="J393" s="428">
        <f t="shared" si="97"/>
        <v>0</v>
      </c>
      <c r="K393" s="433">
        <f t="shared" si="78"/>
        <v>2118.2271000000001</v>
      </c>
      <c r="L393" s="433">
        <f t="shared" si="79"/>
        <v>0</v>
      </c>
      <c r="M393" s="433">
        <v>2118.2271000000001</v>
      </c>
      <c r="N393" s="433">
        <v>0</v>
      </c>
      <c r="O393" s="431">
        <f t="shared" si="80"/>
        <v>1611970.8231000002</v>
      </c>
    </row>
    <row r="394" spans="1:15" s="440" customFormat="1">
      <c r="A394" s="675" t="s">
        <v>330</v>
      </c>
      <c r="B394" s="671" t="s">
        <v>217</v>
      </c>
      <c r="C394" s="672"/>
      <c r="D394" s="560">
        <v>0</v>
      </c>
      <c r="E394" s="427">
        <v>0</v>
      </c>
      <c r="F394" s="427">
        <v>0</v>
      </c>
      <c r="G394" s="428">
        <f t="shared" si="95"/>
        <v>0</v>
      </c>
      <c r="H394" s="429">
        <f>E394*$D394</f>
        <v>0</v>
      </c>
      <c r="I394" s="429">
        <f>F394*$D394</f>
        <v>0</v>
      </c>
      <c r="J394" s="428">
        <f t="shared" si="84"/>
        <v>0</v>
      </c>
      <c r="K394" s="433">
        <f t="shared" si="78"/>
        <v>0</v>
      </c>
      <c r="L394" s="433">
        <f t="shared" si="79"/>
        <v>0</v>
      </c>
      <c r="M394" s="433"/>
      <c r="N394" s="433">
        <v>0</v>
      </c>
      <c r="O394" s="431">
        <f t="shared" si="80"/>
        <v>0</v>
      </c>
    </row>
    <row r="395" spans="1:15" s="440" customFormat="1">
      <c r="A395" s="675" t="s">
        <v>205</v>
      </c>
      <c r="B395" s="673" t="s">
        <v>219</v>
      </c>
      <c r="C395" s="672" t="s">
        <v>124</v>
      </c>
      <c r="D395" s="560">
        <v>761</v>
      </c>
      <c r="E395" s="427">
        <v>90.21</v>
      </c>
      <c r="F395" s="427">
        <v>0</v>
      </c>
      <c r="G395" s="428">
        <f t="shared" si="95"/>
        <v>90.21</v>
      </c>
      <c r="H395" s="428">
        <f t="shared" ref="H395:I401" si="98">$D395*E395</f>
        <v>68649.81</v>
      </c>
      <c r="I395" s="428">
        <f t="shared" si="98"/>
        <v>0</v>
      </c>
      <c r="J395" s="428">
        <f t="shared" ref="J395:J401" si="99">SUBTOTAL(9,H395:I395)</f>
        <v>68649.81</v>
      </c>
      <c r="K395" s="433">
        <f t="shared" si="78"/>
        <v>63.40000000000002</v>
      </c>
      <c r="L395" s="433">
        <f t="shared" si="79"/>
        <v>51.49</v>
      </c>
      <c r="M395" s="433">
        <v>153.61000000000001</v>
      </c>
      <c r="N395" s="433">
        <v>51.49</v>
      </c>
      <c r="O395" s="431">
        <f t="shared" si="80"/>
        <v>156081.1</v>
      </c>
    </row>
    <row r="396" spans="1:15" s="440" customFormat="1">
      <c r="A396" s="675" t="s">
        <v>188</v>
      </c>
      <c r="B396" s="673" t="s">
        <v>220</v>
      </c>
      <c r="C396" s="672" t="s">
        <v>124</v>
      </c>
      <c r="D396" s="560">
        <v>761</v>
      </c>
      <c r="E396" s="427">
        <v>198.85</v>
      </c>
      <c r="F396" s="427">
        <v>0</v>
      </c>
      <c r="G396" s="428">
        <f t="shared" si="95"/>
        <v>198.85</v>
      </c>
      <c r="H396" s="428">
        <f t="shared" si="98"/>
        <v>151324.85</v>
      </c>
      <c r="I396" s="428">
        <f t="shared" si="98"/>
        <v>0</v>
      </c>
      <c r="J396" s="428">
        <f t="shared" si="99"/>
        <v>151324.85</v>
      </c>
      <c r="K396" s="433">
        <f t="shared" si="78"/>
        <v>370.5</v>
      </c>
      <c r="L396" s="433">
        <f t="shared" si="79"/>
        <v>116.69</v>
      </c>
      <c r="M396" s="433">
        <v>569.35</v>
      </c>
      <c r="N396" s="433">
        <v>116.69</v>
      </c>
      <c r="O396" s="431">
        <f t="shared" si="80"/>
        <v>522076.43999999994</v>
      </c>
    </row>
    <row r="397" spans="1:15" s="440" customFormat="1">
      <c r="A397" s="675" t="s">
        <v>190</v>
      </c>
      <c r="B397" s="673" t="s">
        <v>221</v>
      </c>
      <c r="C397" s="672" t="s">
        <v>124</v>
      </c>
      <c r="D397" s="560">
        <v>761</v>
      </c>
      <c r="E397" s="427">
        <v>198.85</v>
      </c>
      <c r="F397" s="427">
        <v>0</v>
      </c>
      <c r="G397" s="428">
        <f t="shared" si="95"/>
        <v>198.85</v>
      </c>
      <c r="H397" s="428">
        <f t="shared" si="98"/>
        <v>151324.85</v>
      </c>
      <c r="I397" s="428">
        <f t="shared" si="98"/>
        <v>0</v>
      </c>
      <c r="J397" s="428">
        <f t="shared" si="99"/>
        <v>151324.85</v>
      </c>
      <c r="K397" s="433">
        <f t="shared" si="78"/>
        <v>0</v>
      </c>
      <c r="L397" s="433">
        <f t="shared" si="79"/>
        <v>0</v>
      </c>
      <c r="M397" s="433">
        <v>198.85</v>
      </c>
      <c r="N397" s="433">
        <v>0</v>
      </c>
      <c r="O397" s="431">
        <f t="shared" si="80"/>
        <v>151324.85</v>
      </c>
    </row>
    <row r="398" spans="1:15" s="440" customFormat="1">
      <c r="A398" s="675" t="s">
        <v>192</v>
      </c>
      <c r="B398" s="673" t="s">
        <v>222</v>
      </c>
      <c r="C398" s="672" t="s">
        <v>124</v>
      </c>
      <c r="D398" s="560">
        <v>761</v>
      </c>
      <c r="E398" s="427">
        <v>198.85</v>
      </c>
      <c r="F398" s="427">
        <v>0</v>
      </c>
      <c r="G398" s="428">
        <f t="shared" si="95"/>
        <v>198.85</v>
      </c>
      <c r="H398" s="428">
        <f t="shared" si="98"/>
        <v>151324.85</v>
      </c>
      <c r="I398" s="428">
        <f t="shared" si="98"/>
        <v>0</v>
      </c>
      <c r="J398" s="428">
        <f t="shared" si="99"/>
        <v>151324.85</v>
      </c>
      <c r="K398" s="433">
        <f t="shared" si="78"/>
        <v>0</v>
      </c>
      <c r="L398" s="433">
        <f t="shared" si="79"/>
        <v>0</v>
      </c>
      <c r="M398" s="433">
        <v>198.85</v>
      </c>
      <c r="N398" s="433">
        <v>0</v>
      </c>
      <c r="O398" s="431">
        <f t="shared" si="80"/>
        <v>151324.85</v>
      </c>
    </row>
    <row r="399" spans="1:15" s="440" customFormat="1">
      <c r="A399" s="675" t="s">
        <v>194</v>
      </c>
      <c r="B399" s="673" t="s">
        <v>223</v>
      </c>
      <c r="C399" s="672" t="s">
        <v>124</v>
      </c>
      <c r="D399" s="560">
        <v>761</v>
      </c>
      <c r="E399" s="427">
        <v>198.85</v>
      </c>
      <c r="F399" s="427">
        <v>0</v>
      </c>
      <c r="G399" s="428">
        <f t="shared" si="95"/>
        <v>198.85</v>
      </c>
      <c r="H399" s="428">
        <f t="shared" si="98"/>
        <v>151324.85</v>
      </c>
      <c r="I399" s="428">
        <f t="shared" si="98"/>
        <v>0</v>
      </c>
      <c r="J399" s="428">
        <f t="shared" si="99"/>
        <v>151324.85</v>
      </c>
      <c r="K399" s="433">
        <f t="shared" si="78"/>
        <v>0</v>
      </c>
      <c r="L399" s="433">
        <f t="shared" si="79"/>
        <v>0</v>
      </c>
      <c r="M399" s="433">
        <v>198.85</v>
      </c>
      <c r="N399" s="433">
        <v>0</v>
      </c>
      <c r="O399" s="431">
        <f t="shared" si="80"/>
        <v>151324.85</v>
      </c>
    </row>
    <row r="400" spans="1:15" s="440" customFormat="1">
      <c r="A400" s="675" t="s">
        <v>196</v>
      </c>
      <c r="B400" s="673" t="s">
        <v>224</v>
      </c>
      <c r="C400" s="672" t="s">
        <v>124</v>
      </c>
      <c r="D400" s="560">
        <v>761</v>
      </c>
      <c r="E400" s="427">
        <v>90.21</v>
      </c>
      <c r="F400" s="427">
        <v>0</v>
      </c>
      <c r="G400" s="428">
        <f t="shared" si="95"/>
        <v>90.21</v>
      </c>
      <c r="H400" s="428">
        <f t="shared" si="98"/>
        <v>68649.81</v>
      </c>
      <c r="I400" s="428">
        <f t="shared" si="98"/>
        <v>0</v>
      </c>
      <c r="J400" s="428">
        <f t="shared" si="99"/>
        <v>68649.81</v>
      </c>
      <c r="K400" s="433">
        <f t="shared" si="78"/>
        <v>0</v>
      </c>
      <c r="L400" s="433">
        <f t="shared" si="79"/>
        <v>0</v>
      </c>
      <c r="M400" s="433">
        <v>90.21</v>
      </c>
      <c r="N400" s="433">
        <v>0</v>
      </c>
      <c r="O400" s="431">
        <f t="shared" si="80"/>
        <v>68649.81</v>
      </c>
    </row>
    <row r="401" spans="1:15" s="440" customFormat="1">
      <c r="A401" s="675" t="s">
        <v>198</v>
      </c>
      <c r="B401" s="673" t="s">
        <v>225</v>
      </c>
      <c r="C401" s="672" t="s">
        <v>124</v>
      </c>
      <c r="D401" s="560">
        <v>761</v>
      </c>
      <c r="E401" s="427">
        <v>90.21</v>
      </c>
      <c r="F401" s="427">
        <v>0</v>
      </c>
      <c r="G401" s="428">
        <f t="shared" si="95"/>
        <v>90.21</v>
      </c>
      <c r="H401" s="428">
        <f t="shared" si="98"/>
        <v>68649.81</v>
      </c>
      <c r="I401" s="428">
        <f t="shared" si="98"/>
        <v>0</v>
      </c>
      <c r="J401" s="428">
        <f t="shared" si="99"/>
        <v>68649.81</v>
      </c>
      <c r="K401" s="433">
        <f t="shared" si="78"/>
        <v>0</v>
      </c>
      <c r="L401" s="433">
        <f t="shared" si="79"/>
        <v>0</v>
      </c>
      <c r="M401" s="433">
        <v>90.21</v>
      </c>
      <c r="N401" s="433">
        <v>0</v>
      </c>
      <c r="O401" s="431">
        <f t="shared" si="80"/>
        <v>68649.81</v>
      </c>
    </row>
    <row r="402" spans="1:15" s="440" customFormat="1">
      <c r="A402" s="675" t="s">
        <v>331</v>
      </c>
      <c r="B402" s="671" t="s">
        <v>332</v>
      </c>
      <c r="C402" s="672"/>
      <c r="D402" s="560">
        <v>0</v>
      </c>
      <c r="E402" s="427">
        <v>0</v>
      </c>
      <c r="F402" s="427">
        <v>0</v>
      </c>
      <c r="G402" s="428">
        <f t="shared" si="95"/>
        <v>0</v>
      </c>
      <c r="H402" s="429">
        <f>E402*$D402</f>
        <v>0</v>
      </c>
      <c r="I402" s="429">
        <f>F402*$D402</f>
        <v>0</v>
      </c>
      <c r="J402" s="428">
        <f t="shared" si="84"/>
        <v>0</v>
      </c>
      <c r="K402" s="433">
        <f t="shared" si="78"/>
        <v>0</v>
      </c>
      <c r="L402" s="433">
        <f t="shared" si="79"/>
        <v>0</v>
      </c>
      <c r="M402" s="433"/>
      <c r="N402" s="433">
        <v>0</v>
      </c>
      <c r="O402" s="431">
        <f t="shared" si="80"/>
        <v>0</v>
      </c>
    </row>
    <row r="403" spans="1:15" s="440" customFormat="1">
      <c r="A403" s="675" t="s">
        <v>205</v>
      </c>
      <c r="B403" s="673" t="s">
        <v>220</v>
      </c>
      <c r="C403" s="672" t="s">
        <v>124</v>
      </c>
      <c r="D403" s="560">
        <v>761</v>
      </c>
      <c r="E403" s="427">
        <v>4619.1400000000003</v>
      </c>
      <c r="F403" s="427">
        <v>0</v>
      </c>
      <c r="G403" s="428">
        <f t="shared" si="95"/>
        <v>4619.1400000000003</v>
      </c>
      <c r="H403" s="428">
        <f t="shared" ref="H403:I409" si="100">$D403*E403</f>
        <v>3515165.54</v>
      </c>
      <c r="I403" s="428">
        <f t="shared" si="100"/>
        <v>0</v>
      </c>
      <c r="J403" s="428">
        <f t="shared" ref="J403:J409" si="101">SUBTOTAL(9,H403:I403)</f>
        <v>3515165.54</v>
      </c>
      <c r="K403" s="433">
        <f t="shared" si="78"/>
        <v>-750</v>
      </c>
      <c r="L403" s="433">
        <f t="shared" si="79"/>
        <v>3313.944</v>
      </c>
      <c r="M403" s="433">
        <v>3869.1400000000003</v>
      </c>
      <c r="N403" s="433">
        <v>3313.944</v>
      </c>
      <c r="O403" s="431">
        <f t="shared" si="80"/>
        <v>5466326.9240000006</v>
      </c>
    </row>
    <row r="404" spans="1:15" s="440" customFormat="1">
      <c r="A404" s="675" t="s">
        <v>188</v>
      </c>
      <c r="B404" s="673" t="s">
        <v>221</v>
      </c>
      <c r="C404" s="672" t="s">
        <v>124</v>
      </c>
      <c r="D404" s="560">
        <v>761</v>
      </c>
      <c r="E404" s="427">
        <v>4332.0200000000004</v>
      </c>
      <c r="F404" s="427">
        <v>0</v>
      </c>
      <c r="G404" s="428">
        <f t="shared" si="95"/>
        <v>4332.0200000000004</v>
      </c>
      <c r="H404" s="428">
        <f t="shared" si="100"/>
        <v>3296667.22</v>
      </c>
      <c r="I404" s="428">
        <f t="shared" si="100"/>
        <v>0</v>
      </c>
      <c r="J404" s="428">
        <f t="shared" si="101"/>
        <v>3296667.22</v>
      </c>
      <c r="K404" s="433">
        <f t="shared" si="78"/>
        <v>0</v>
      </c>
      <c r="L404" s="433">
        <f t="shared" si="79"/>
        <v>0</v>
      </c>
      <c r="M404" s="433">
        <v>4332.0200000000004</v>
      </c>
      <c r="N404" s="433">
        <v>0</v>
      </c>
      <c r="O404" s="431">
        <f t="shared" si="80"/>
        <v>3296667.22</v>
      </c>
    </row>
    <row r="405" spans="1:15" s="440" customFormat="1">
      <c r="A405" s="675" t="s">
        <v>190</v>
      </c>
      <c r="B405" s="673" t="s">
        <v>222</v>
      </c>
      <c r="C405" s="672" t="s">
        <v>124</v>
      </c>
      <c r="D405" s="560">
        <v>761</v>
      </c>
      <c r="E405" s="427">
        <v>4332.0200000000004</v>
      </c>
      <c r="F405" s="427">
        <v>0</v>
      </c>
      <c r="G405" s="428">
        <f t="shared" si="95"/>
        <v>4332.0200000000004</v>
      </c>
      <c r="H405" s="428">
        <f t="shared" si="100"/>
        <v>3296667.22</v>
      </c>
      <c r="I405" s="428">
        <f t="shared" si="100"/>
        <v>0</v>
      </c>
      <c r="J405" s="428">
        <f t="shared" si="101"/>
        <v>3296667.22</v>
      </c>
      <c r="K405" s="433">
        <f t="shared" si="78"/>
        <v>0</v>
      </c>
      <c r="L405" s="433">
        <f t="shared" si="79"/>
        <v>0</v>
      </c>
      <c r="M405" s="433">
        <v>4332.0200000000004</v>
      </c>
      <c r="N405" s="433">
        <v>0</v>
      </c>
      <c r="O405" s="431">
        <f t="shared" si="80"/>
        <v>3296667.22</v>
      </c>
    </row>
    <row r="406" spans="1:15" s="440" customFormat="1">
      <c r="A406" s="675" t="s">
        <v>192</v>
      </c>
      <c r="B406" s="673" t="s">
        <v>223</v>
      </c>
      <c r="C406" s="672" t="s">
        <v>124</v>
      </c>
      <c r="D406" s="560">
        <v>761</v>
      </c>
      <c r="E406" s="427">
        <v>4332.0200000000004</v>
      </c>
      <c r="F406" s="427">
        <v>0</v>
      </c>
      <c r="G406" s="428">
        <f t="shared" si="95"/>
        <v>4332.0200000000004</v>
      </c>
      <c r="H406" s="428">
        <f t="shared" si="100"/>
        <v>3296667.22</v>
      </c>
      <c r="I406" s="428">
        <f t="shared" si="100"/>
        <v>0</v>
      </c>
      <c r="J406" s="428">
        <f t="shared" si="101"/>
        <v>3296667.22</v>
      </c>
      <c r="K406" s="433">
        <f t="shared" si="78"/>
        <v>0</v>
      </c>
      <c r="L406" s="433">
        <f t="shared" si="79"/>
        <v>0</v>
      </c>
      <c r="M406" s="433">
        <v>4332.0200000000004</v>
      </c>
      <c r="N406" s="433">
        <v>0</v>
      </c>
      <c r="O406" s="431">
        <f t="shared" si="80"/>
        <v>3296667.22</v>
      </c>
    </row>
    <row r="407" spans="1:15" s="440" customFormat="1">
      <c r="A407" s="675" t="s">
        <v>194</v>
      </c>
      <c r="B407" s="673" t="s">
        <v>224</v>
      </c>
      <c r="C407" s="672" t="s">
        <v>124</v>
      </c>
      <c r="D407" s="560">
        <v>761</v>
      </c>
      <c r="E407" s="427">
        <v>4332.0200000000004</v>
      </c>
      <c r="F407" s="427">
        <v>0</v>
      </c>
      <c r="G407" s="428">
        <f t="shared" si="95"/>
        <v>4332.0200000000004</v>
      </c>
      <c r="H407" s="428">
        <f t="shared" si="100"/>
        <v>3296667.22</v>
      </c>
      <c r="I407" s="428">
        <f t="shared" si="100"/>
        <v>0</v>
      </c>
      <c r="J407" s="428">
        <f t="shared" si="101"/>
        <v>3296667.22</v>
      </c>
      <c r="K407" s="433">
        <f t="shared" si="78"/>
        <v>0</v>
      </c>
      <c r="L407" s="433">
        <f t="shared" si="79"/>
        <v>0</v>
      </c>
      <c r="M407" s="433">
        <v>4332.0200000000004</v>
      </c>
      <c r="N407" s="433">
        <v>0</v>
      </c>
      <c r="O407" s="431">
        <f t="shared" si="80"/>
        <v>3296667.22</v>
      </c>
    </row>
    <row r="408" spans="1:15" s="440" customFormat="1">
      <c r="A408" s="675" t="s">
        <v>196</v>
      </c>
      <c r="B408" s="673" t="s">
        <v>225</v>
      </c>
      <c r="C408" s="672" t="s">
        <v>124</v>
      </c>
      <c r="D408" s="560">
        <v>761</v>
      </c>
      <c r="E408" s="427">
        <v>4332.0200000000004</v>
      </c>
      <c r="F408" s="427">
        <v>0</v>
      </c>
      <c r="G408" s="428">
        <f t="shared" si="95"/>
        <v>4332.0200000000004</v>
      </c>
      <c r="H408" s="428">
        <f t="shared" si="100"/>
        <v>3296667.22</v>
      </c>
      <c r="I408" s="428">
        <f t="shared" si="100"/>
        <v>0</v>
      </c>
      <c r="J408" s="428">
        <f t="shared" si="101"/>
        <v>3296667.22</v>
      </c>
      <c r="K408" s="433">
        <f t="shared" si="78"/>
        <v>0</v>
      </c>
      <c r="L408" s="433">
        <f t="shared" si="79"/>
        <v>0</v>
      </c>
      <c r="M408" s="433">
        <v>4332.0200000000004</v>
      </c>
      <c r="N408" s="433">
        <v>0</v>
      </c>
      <c r="O408" s="431">
        <f t="shared" si="80"/>
        <v>3296667.22</v>
      </c>
    </row>
    <row r="409" spans="1:15" s="440" customFormat="1">
      <c r="A409" s="675" t="s">
        <v>198</v>
      </c>
      <c r="B409" s="673" t="s">
        <v>226</v>
      </c>
      <c r="C409" s="672" t="s">
        <v>124</v>
      </c>
      <c r="D409" s="560">
        <v>761</v>
      </c>
      <c r="E409" s="427">
        <v>4449.3900000000003</v>
      </c>
      <c r="F409" s="427">
        <v>0</v>
      </c>
      <c r="G409" s="428">
        <f t="shared" si="95"/>
        <v>4449.3900000000003</v>
      </c>
      <c r="H409" s="428">
        <f t="shared" si="100"/>
        <v>3385985.79</v>
      </c>
      <c r="I409" s="428">
        <f t="shared" si="100"/>
        <v>0</v>
      </c>
      <c r="J409" s="428">
        <f t="shared" si="101"/>
        <v>3385985.79</v>
      </c>
      <c r="K409" s="433">
        <f t="shared" si="78"/>
        <v>0</v>
      </c>
      <c r="L409" s="433">
        <f t="shared" si="79"/>
        <v>0</v>
      </c>
      <c r="M409" s="433">
        <v>4449.3900000000003</v>
      </c>
      <c r="N409" s="433">
        <v>0</v>
      </c>
      <c r="O409" s="431">
        <f t="shared" si="80"/>
        <v>3385985.79</v>
      </c>
    </row>
    <row r="410" spans="1:15" s="440" customFormat="1">
      <c r="A410" s="675" t="s">
        <v>333</v>
      </c>
      <c r="B410" s="671" t="s">
        <v>265</v>
      </c>
      <c r="C410" s="672"/>
      <c r="D410" s="560">
        <v>0</v>
      </c>
      <c r="E410" s="427">
        <v>0</v>
      </c>
      <c r="F410" s="427">
        <v>0</v>
      </c>
      <c r="G410" s="428">
        <f t="shared" si="95"/>
        <v>0</v>
      </c>
      <c r="H410" s="429">
        <f>E410*$D410</f>
        <v>0</v>
      </c>
      <c r="I410" s="429">
        <f>F410*$D410</f>
        <v>0</v>
      </c>
      <c r="J410" s="428">
        <f t="shared" si="84"/>
        <v>0</v>
      </c>
      <c r="K410" s="433">
        <f t="shared" si="78"/>
        <v>0</v>
      </c>
      <c r="L410" s="433">
        <f t="shared" si="79"/>
        <v>0</v>
      </c>
      <c r="M410" s="433"/>
      <c r="N410" s="433">
        <v>0</v>
      </c>
      <c r="O410" s="431">
        <f t="shared" si="80"/>
        <v>0</v>
      </c>
    </row>
    <row r="411" spans="1:15" s="440" customFormat="1">
      <c r="A411" s="675" t="s">
        <v>205</v>
      </c>
      <c r="B411" s="673" t="s">
        <v>220</v>
      </c>
      <c r="C411" s="672" t="s">
        <v>124</v>
      </c>
      <c r="D411" s="560">
        <v>761</v>
      </c>
      <c r="E411" s="428">
        <v>3550</v>
      </c>
      <c r="F411" s="428">
        <v>1575</v>
      </c>
      <c r="G411" s="428">
        <f t="shared" si="95"/>
        <v>5125</v>
      </c>
      <c r="H411" s="428">
        <f t="shared" ref="H411:I418" si="102">$D411*E411</f>
        <v>2701550</v>
      </c>
      <c r="I411" s="428">
        <f t="shared" si="102"/>
        <v>1198575</v>
      </c>
      <c r="J411" s="428">
        <f t="shared" ref="J411:J418" si="103">SUBTOTAL(9,H411:I411)</f>
        <v>3900125</v>
      </c>
      <c r="K411" s="433">
        <f t="shared" si="78"/>
        <v>330.88900000000012</v>
      </c>
      <c r="L411" s="433">
        <f t="shared" si="79"/>
        <v>0</v>
      </c>
      <c r="M411" s="433">
        <v>3880.8890000000001</v>
      </c>
      <c r="N411" s="433">
        <v>1575</v>
      </c>
      <c r="O411" s="431">
        <f t="shared" si="80"/>
        <v>4151931.5290000001</v>
      </c>
    </row>
    <row r="412" spans="1:15" s="440" customFormat="1">
      <c r="A412" s="675" t="s">
        <v>188</v>
      </c>
      <c r="B412" s="673" t="s">
        <v>221</v>
      </c>
      <c r="C412" s="672" t="s">
        <v>124</v>
      </c>
      <c r="D412" s="560">
        <v>761</v>
      </c>
      <c r="E412" s="427">
        <v>815.77</v>
      </c>
      <c r="F412" s="427">
        <v>0</v>
      </c>
      <c r="G412" s="428">
        <f t="shared" si="95"/>
        <v>815.77</v>
      </c>
      <c r="H412" s="428">
        <f t="shared" si="102"/>
        <v>620800.97</v>
      </c>
      <c r="I412" s="428">
        <f t="shared" si="102"/>
        <v>0</v>
      </c>
      <c r="J412" s="428">
        <f t="shared" si="103"/>
        <v>620800.97</v>
      </c>
      <c r="K412" s="433">
        <f t="shared" ref="K412:K475" si="104">M412-E412</f>
        <v>4727.1589999999997</v>
      </c>
      <c r="L412" s="433">
        <f t="shared" ref="L412:L475" si="105">N412-F412</f>
        <v>0</v>
      </c>
      <c r="M412" s="433">
        <v>5542.9290000000001</v>
      </c>
      <c r="N412" s="433">
        <v>0</v>
      </c>
      <c r="O412" s="431">
        <f t="shared" ref="O412:O475" si="106">(M412+N412)*$D412</f>
        <v>4218168.9690000005</v>
      </c>
    </row>
    <row r="413" spans="1:15" s="440" customFormat="1">
      <c r="A413" s="675" t="s">
        <v>190</v>
      </c>
      <c r="B413" s="673" t="s">
        <v>222</v>
      </c>
      <c r="C413" s="672" t="s">
        <v>124</v>
      </c>
      <c r="D413" s="560">
        <v>761</v>
      </c>
      <c r="E413" s="427">
        <v>527.67999999999995</v>
      </c>
      <c r="F413" s="427">
        <v>0</v>
      </c>
      <c r="G413" s="428">
        <f t="shared" si="95"/>
        <v>527.67999999999995</v>
      </c>
      <c r="H413" s="428">
        <f t="shared" si="102"/>
        <v>401564.48</v>
      </c>
      <c r="I413" s="428">
        <f t="shared" si="102"/>
        <v>0</v>
      </c>
      <c r="J413" s="428">
        <f t="shared" si="103"/>
        <v>401564.48</v>
      </c>
      <c r="K413" s="433">
        <f t="shared" si="104"/>
        <v>2427.0934999999999</v>
      </c>
      <c r="L413" s="433">
        <f t="shared" si="105"/>
        <v>0</v>
      </c>
      <c r="M413" s="433">
        <v>2954.7734999999998</v>
      </c>
      <c r="N413" s="433">
        <v>0</v>
      </c>
      <c r="O413" s="431">
        <f t="shared" si="106"/>
        <v>2248582.6335</v>
      </c>
    </row>
    <row r="414" spans="1:15" s="440" customFormat="1">
      <c r="A414" s="675" t="s">
        <v>192</v>
      </c>
      <c r="B414" s="673" t="s">
        <v>223</v>
      </c>
      <c r="C414" s="672" t="s">
        <v>124</v>
      </c>
      <c r="D414" s="560">
        <v>761</v>
      </c>
      <c r="E414" s="427">
        <v>158.11000000000001</v>
      </c>
      <c r="F414" s="427">
        <v>0</v>
      </c>
      <c r="G414" s="428">
        <f t="shared" si="95"/>
        <v>158.11000000000001</v>
      </c>
      <c r="H414" s="428">
        <f t="shared" si="102"/>
        <v>120321.71</v>
      </c>
      <c r="I414" s="428">
        <f t="shared" si="102"/>
        <v>0</v>
      </c>
      <c r="J414" s="428">
        <f t="shared" si="103"/>
        <v>120321.71</v>
      </c>
      <c r="K414" s="433">
        <f t="shared" si="104"/>
        <v>1038.259</v>
      </c>
      <c r="L414" s="433">
        <f t="shared" si="105"/>
        <v>0</v>
      </c>
      <c r="M414" s="433">
        <v>1196.3689999999999</v>
      </c>
      <c r="N414" s="433">
        <v>0</v>
      </c>
      <c r="O414" s="431">
        <f t="shared" si="106"/>
        <v>910436.80899999989</v>
      </c>
    </row>
    <row r="415" spans="1:15" s="440" customFormat="1">
      <c r="A415" s="675" t="s">
        <v>194</v>
      </c>
      <c r="B415" s="673" t="s">
        <v>224</v>
      </c>
      <c r="C415" s="672" t="s">
        <v>124</v>
      </c>
      <c r="D415" s="560">
        <v>761</v>
      </c>
      <c r="E415" s="427">
        <v>374.42</v>
      </c>
      <c r="F415" s="427">
        <v>0</v>
      </c>
      <c r="G415" s="428">
        <f t="shared" si="95"/>
        <v>374.42</v>
      </c>
      <c r="H415" s="428">
        <f t="shared" si="102"/>
        <v>284933.62</v>
      </c>
      <c r="I415" s="428">
        <f t="shared" si="102"/>
        <v>0</v>
      </c>
      <c r="J415" s="428">
        <f t="shared" si="103"/>
        <v>284933.62</v>
      </c>
      <c r="K415" s="433">
        <f t="shared" si="104"/>
        <v>1021.9490000000001</v>
      </c>
      <c r="L415" s="433">
        <f t="shared" si="105"/>
        <v>0</v>
      </c>
      <c r="M415" s="433">
        <v>1396.3690000000001</v>
      </c>
      <c r="N415" s="433">
        <v>0</v>
      </c>
      <c r="O415" s="431">
        <f t="shared" si="106"/>
        <v>1062636.8090000001</v>
      </c>
    </row>
    <row r="416" spans="1:15" s="440" customFormat="1">
      <c r="A416" s="675" t="s">
        <v>196</v>
      </c>
      <c r="B416" s="673" t="s">
        <v>225</v>
      </c>
      <c r="C416" s="672" t="s">
        <v>124</v>
      </c>
      <c r="D416" s="560">
        <v>761</v>
      </c>
      <c r="E416" s="427">
        <v>0</v>
      </c>
      <c r="F416" s="427">
        <v>0</v>
      </c>
      <c r="G416" s="428">
        <f t="shared" si="95"/>
        <v>0</v>
      </c>
      <c r="H416" s="428">
        <f t="shared" si="102"/>
        <v>0</v>
      </c>
      <c r="I416" s="428">
        <f t="shared" si="102"/>
        <v>0</v>
      </c>
      <c r="J416" s="428">
        <f t="shared" si="103"/>
        <v>0</v>
      </c>
      <c r="K416" s="433">
        <f t="shared" si="104"/>
        <v>1388.7339999999999</v>
      </c>
      <c r="L416" s="433">
        <f t="shared" si="105"/>
        <v>0</v>
      </c>
      <c r="M416" s="433">
        <v>1388.7339999999999</v>
      </c>
      <c r="N416" s="433">
        <v>0</v>
      </c>
      <c r="O416" s="431">
        <f t="shared" si="106"/>
        <v>1056826.574</v>
      </c>
    </row>
    <row r="417" spans="1:15" s="440" customFormat="1">
      <c r="A417" s="675" t="s">
        <v>198</v>
      </c>
      <c r="B417" s="673" t="s">
        <v>226</v>
      </c>
      <c r="C417" s="672" t="s">
        <v>124</v>
      </c>
      <c r="D417" s="560">
        <v>761</v>
      </c>
      <c r="E417" s="427">
        <v>0</v>
      </c>
      <c r="F417" s="427">
        <v>0</v>
      </c>
      <c r="G417" s="428">
        <f t="shared" si="95"/>
        <v>0</v>
      </c>
      <c r="H417" s="428">
        <f t="shared" si="102"/>
        <v>0</v>
      </c>
      <c r="I417" s="428">
        <f t="shared" si="102"/>
        <v>0</v>
      </c>
      <c r="J417" s="428">
        <f t="shared" si="103"/>
        <v>0</v>
      </c>
      <c r="K417" s="433">
        <f t="shared" si="104"/>
        <v>1495.6730000000005</v>
      </c>
      <c r="L417" s="433">
        <f t="shared" si="105"/>
        <v>0</v>
      </c>
      <c r="M417" s="433">
        <v>1495.6730000000005</v>
      </c>
      <c r="N417" s="433">
        <v>0</v>
      </c>
      <c r="O417" s="431">
        <f t="shared" si="106"/>
        <v>1138207.1530000004</v>
      </c>
    </row>
    <row r="418" spans="1:15" s="440" customFormat="1">
      <c r="A418" s="675" t="s">
        <v>200</v>
      </c>
      <c r="B418" s="673" t="s">
        <v>267</v>
      </c>
      <c r="C418" s="672" t="s">
        <v>124</v>
      </c>
      <c r="D418" s="560">
        <v>761</v>
      </c>
      <c r="E418" s="427">
        <v>209.52</v>
      </c>
      <c r="F418" s="427">
        <v>0</v>
      </c>
      <c r="G418" s="428">
        <f t="shared" si="95"/>
        <v>209.52</v>
      </c>
      <c r="H418" s="428">
        <f t="shared" si="102"/>
        <v>159444.72</v>
      </c>
      <c r="I418" s="428">
        <f t="shared" si="102"/>
        <v>0</v>
      </c>
      <c r="J418" s="428">
        <f t="shared" si="103"/>
        <v>159444.72</v>
      </c>
      <c r="K418" s="433">
        <f t="shared" si="104"/>
        <v>0</v>
      </c>
      <c r="L418" s="433">
        <f t="shared" si="105"/>
        <v>0</v>
      </c>
      <c r="M418" s="433">
        <v>209.52</v>
      </c>
      <c r="N418" s="433">
        <v>0</v>
      </c>
      <c r="O418" s="431">
        <f t="shared" si="106"/>
        <v>159444.72</v>
      </c>
    </row>
    <row r="419" spans="1:15" s="440" customFormat="1">
      <c r="A419" s="675" t="s">
        <v>334</v>
      </c>
      <c r="B419" s="671" t="s">
        <v>269</v>
      </c>
      <c r="C419" s="672"/>
      <c r="D419" s="560">
        <v>0</v>
      </c>
      <c r="E419" s="427">
        <v>0</v>
      </c>
      <c r="F419" s="427">
        <v>0</v>
      </c>
      <c r="G419" s="428">
        <f t="shared" si="95"/>
        <v>0</v>
      </c>
      <c r="H419" s="429">
        <f>E419*$D419</f>
        <v>0</v>
      </c>
      <c r="I419" s="429">
        <f>F419*$D419</f>
        <v>0</v>
      </c>
      <c r="J419" s="428">
        <f t="shared" ref="J419:J438" si="107">SUM(H419+I419)</f>
        <v>0</v>
      </c>
      <c r="K419" s="433">
        <f t="shared" si="104"/>
        <v>0</v>
      </c>
      <c r="L419" s="433">
        <f t="shared" si="105"/>
        <v>0</v>
      </c>
      <c r="M419" s="433"/>
      <c r="N419" s="433">
        <v>0</v>
      </c>
      <c r="O419" s="431">
        <f t="shared" si="106"/>
        <v>0</v>
      </c>
    </row>
    <row r="420" spans="1:15" s="440" customFormat="1">
      <c r="A420" s="675" t="s">
        <v>205</v>
      </c>
      <c r="B420" s="673" t="s">
        <v>220</v>
      </c>
      <c r="C420" s="672" t="s">
        <v>124</v>
      </c>
      <c r="D420" s="560">
        <v>761</v>
      </c>
      <c r="E420" s="428">
        <v>2130.6455000000001</v>
      </c>
      <c r="F420" s="428">
        <v>500.28280000000001</v>
      </c>
      <c r="G420" s="428">
        <f t="shared" si="95"/>
        <v>2630.9283</v>
      </c>
      <c r="H420" s="428">
        <f t="shared" ref="H420:I427" si="108">$D420*E420</f>
        <v>1621421.2255000002</v>
      </c>
      <c r="I420" s="428">
        <f t="shared" si="108"/>
        <v>380715.2108</v>
      </c>
      <c r="J420" s="428">
        <f t="shared" ref="J420:J427" si="109">SUBTOTAL(9,H420:I420)</f>
        <v>2002136.4363000002</v>
      </c>
      <c r="K420" s="433">
        <f t="shared" si="104"/>
        <v>-0.81435000000055879</v>
      </c>
      <c r="L420" s="433">
        <f t="shared" si="105"/>
        <v>0.62020000000001119</v>
      </c>
      <c r="M420" s="433">
        <v>2129.8311499999995</v>
      </c>
      <c r="N420" s="433">
        <v>500.90300000000002</v>
      </c>
      <c r="O420" s="431">
        <f t="shared" si="106"/>
        <v>2001988.6881499996</v>
      </c>
    </row>
    <row r="421" spans="1:15" s="440" customFormat="1">
      <c r="A421" s="675" t="s">
        <v>188</v>
      </c>
      <c r="B421" s="673" t="s">
        <v>221</v>
      </c>
      <c r="C421" s="672" t="s">
        <v>124</v>
      </c>
      <c r="D421" s="560">
        <v>761</v>
      </c>
      <c r="E421" s="427">
        <v>459.78</v>
      </c>
      <c r="F421" s="427">
        <v>0</v>
      </c>
      <c r="G421" s="428">
        <f t="shared" si="95"/>
        <v>459.78</v>
      </c>
      <c r="H421" s="428">
        <f t="shared" si="108"/>
        <v>349892.57999999996</v>
      </c>
      <c r="I421" s="428">
        <f t="shared" si="108"/>
        <v>0</v>
      </c>
      <c r="J421" s="428">
        <f t="shared" si="109"/>
        <v>349892.57999999996</v>
      </c>
      <c r="K421" s="433">
        <f t="shared" si="104"/>
        <v>394.93847499999993</v>
      </c>
      <c r="L421" s="433">
        <f t="shared" si="105"/>
        <v>0</v>
      </c>
      <c r="M421" s="433">
        <v>854.7184749999999</v>
      </c>
      <c r="N421" s="433">
        <v>0</v>
      </c>
      <c r="O421" s="431">
        <f t="shared" si="106"/>
        <v>650440.75947499997</v>
      </c>
    </row>
    <row r="422" spans="1:15" s="440" customFormat="1">
      <c r="A422" s="675" t="s">
        <v>190</v>
      </c>
      <c r="B422" s="673" t="s">
        <v>222</v>
      </c>
      <c r="C422" s="672" t="s">
        <v>124</v>
      </c>
      <c r="D422" s="560">
        <v>761</v>
      </c>
      <c r="E422" s="427">
        <v>757.57</v>
      </c>
      <c r="F422" s="427">
        <v>0</v>
      </c>
      <c r="G422" s="428">
        <f t="shared" si="95"/>
        <v>757.57</v>
      </c>
      <c r="H422" s="428">
        <f t="shared" si="108"/>
        <v>576510.77</v>
      </c>
      <c r="I422" s="428">
        <f t="shared" si="108"/>
        <v>0</v>
      </c>
      <c r="J422" s="428">
        <f t="shared" si="109"/>
        <v>576510.77</v>
      </c>
      <c r="K422" s="433">
        <f t="shared" si="104"/>
        <v>533.12434999999994</v>
      </c>
      <c r="L422" s="433">
        <f t="shared" si="105"/>
        <v>0</v>
      </c>
      <c r="M422" s="433">
        <v>1290.69435</v>
      </c>
      <c r="N422" s="433">
        <v>0</v>
      </c>
      <c r="O422" s="431">
        <f t="shared" si="106"/>
        <v>982218.40035000001</v>
      </c>
    </row>
    <row r="423" spans="1:15" s="440" customFormat="1">
      <c r="A423" s="675" t="s">
        <v>192</v>
      </c>
      <c r="B423" s="673" t="s">
        <v>223</v>
      </c>
      <c r="C423" s="672" t="s">
        <v>124</v>
      </c>
      <c r="D423" s="560">
        <v>761</v>
      </c>
      <c r="E423" s="427">
        <v>634.38</v>
      </c>
      <c r="F423" s="427">
        <v>0</v>
      </c>
      <c r="G423" s="428">
        <f t="shared" si="95"/>
        <v>634.38</v>
      </c>
      <c r="H423" s="428">
        <f t="shared" si="108"/>
        <v>482763.18</v>
      </c>
      <c r="I423" s="428">
        <f t="shared" si="108"/>
        <v>0</v>
      </c>
      <c r="J423" s="428">
        <f t="shared" si="109"/>
        <v>482763.18</v>
      </c>
      <c r="K423" s="433">
        <f t="shared" si="104"/>
        <v>375.24050000000011</v>
      </c>
      <c r="L423" s="433">
        <f t="shared" si="105"/>
        <v>0</v>
      </c>
      <c r="M423" s="433">
        <v>1009.6205000000001</v>
      </c>
      <c r="N423" s="433">
        <v>0</v>
      </c>
      <c r="O423" s="431">
        <f t="shared" si="106"/>
        <v>768321.20050000004</v>
      </c>
    </row>
    <row r="424" spans="1:15" s="440" customFormat="1">
      <c r="A424" s="675" t="s">
        <v>194</v>
      </c>
      <c r="B424" s="673" t="s">
        <v>224</v>
      </c>
      <c r="C424" s="672" t="s">
        <v>124</v>
      </c>
      <c r="D424" s="560">
        <v>761</v>
      </c>
      <c r="E424" s="427">
        <v>672.21</v>
      </c>
      <c r="F424" s="427">
        <v>0</v>
      </c>
      <c r="G424" s="428">
        <f t="shared" si="95"/>
        <v>672.21</v>
      </c>
      <c r="H424" s="428">
        <f t="shared" si="108"/>
        <v>511551.81000000006</v>
      </c>
      <c r="I424" s="428">
        <f t="shared" si="108"/>
        <v>0</v>
      </c>
      <c r="J424" s="428">
        <f t="shared" si="109"/>
        <v>511551.81000000006</v>
      </c>
      <c r="K424" s="433">
        <f t="shared" si="104"/>
        <v>278.05702500000007</v>
      </c>
      <c r="L424" s="433">
        <f t="shared" si="105"/>
        <v>0</v>
      </c>
      <c r="M424" s="433">
        <v>950.2670250000001</v>
      </c>
      <c r="N424" s="433">
        <v>0</v>
      </c>
      <c r="O424" s="431">
        <f t="shared" si="106"/>
        <v>723153.20602500008</v>
      </c>
    </row>
    <row r="425" spans="1:15" s="440" customFormat="1">
      <c r="A425" s="675" t="s">
        <v>196</v>
      </c>
      <c r="B425" s="673" t="s">
        <v>225</v>
      </c>
      <c r="C425" s="672" t="s">
        <v>124</v>
      </c>
      <c r="D425" s="560">
        <v>761</v>
      </c>
      <c r="E425" s="427">
        <v>366.66</v>
      </c>
      <c r="F425" s="427">
        <v>0</v>
      </c>
      <c r="G425" s="428">
        <f t="shared" si="95"/>
        <v>366.66</v>
      </c>
      <c r="H425" s="428">
        <f t="shared" si="108"/>
        <v>279028.26</v>
      </c>
      <c r="I425" s="428">
        <f t="shared" si="108"/>
        <v>0</v>
      </c>
      <c r="J425" s="428">
        <f t="shared" si="109"/>
        <v>279028.26</v>
      </c>
      <c r="K425" s="433">
        <f t="shared" si="104"/>
        <v>738.34685499999978</v>
      </c>
      <c r="L425" s="433">
        <f t="shared" si="105"/>
        <v>0</v>
      </c>
      <c r="M425" s="433">
        <v>1105.0068549999999</v>
      </c>
      <c r="N425" s="433">
        <v>0</v>
      </c>
      <c r="O425" s="431">
        <f t="shared" si="106"/>
        <v>840910.21665499988</v>
      </c>
    </row>
    <row r="426" spans="1:15" s="440" customFormat="1">
      <c r="A426" s="675" t="s">
        <v>198</v>
      </c>
      <c r="B426" s="673" t="s">
        <v>226</v>
      </c>
      <c r="C426" s="672" t="s">
        <v>124</v>
      </c>
      <c r="D426" s="560">
        <v>761</v>
      </c>
      <c r="E426" s="427">
        <v>366.66</v>
      </c>
      <c r="F426" s="427">
        <v>0</v>
      </c>
      <c r="G426" s="428">
        <f t="shared" si="95"/>
        <v>366.66</v>
      </c>
      <c r="H426" s="428">
        <f t="shared" si="108"/>
        <v>279028.26</v>
      </c>
      <c r="I426" s="428">
        <f t="shared" si="108"/>
        <v>0</v>
      </c>
      <c r="J426" s="428">
        <f t="shared" si="109"/>
        <v>279028.26</v>
      </c>
      <c r="K426" s="433">
        <f t="shared" si="104"/>
        <v>218.66667999999999</v>
      </c>
      <c r="L426" s="433">
        <f t="shared" si="105"/>
        <v>0</v>
      </c>
      <c r="M426" s="433">
        <v>585.32668000000001</v>
      </c>
      <c r="N426" s="433">
        <v>0</v>
      </c>
      <c r="O426" s="431">
        <f t="shared" si="106"/>
        <v>445433.60347999999</v>
      </c>
    </row>
    <row r="427" spans="1:15" s="440" customFormat="1">
      <c r="A427" s="675" t="s">
        <v>200</v>
      </c>
      <c r="B427" s="673" t="s">
        <v>267</v>
      </c>
      <c r="C427" s="672" t="s">
        <v>124</v>
      </c>
      <c r="D427" s="560">
        <v>761</v>
      </c>
      <c r="E427" s="427">
        <v>0</v>
      </c>
      <c r="F427" s="427">
        <v>0</v>
      </c>
      <c r="G427" s="428">
        <f t="shared" si="95"/>
        <v>0</v>
      </c>
      <c r="H427" s="428">
        <f t="shared" si="108"/>
        <v>0</v>
      </c>
      <c r="I427" s="428">
        <f t="shared" si="108"/>
        <v>0</v>
      </c>
      <c r="J427" s="428">
        <f t="shared" si="109"/>
        <v>0</v>
      </c>
      <c r="K427" s="433">
        <f t="shared" si="104"/>
        <v>0</v>
      </c>
      <c r="L427" s="433">
        <f t="shared" si="105"/>
        <v>0</v>
      </c>
      <c r="M427" s="433">
        <v>0</v>
      </c>
      <c r="N427" s="433">
        <v>0</v>
      </c>
      <c r="O427" s="431">
        <f t="shared" si="106"/>
        <v>0</v>
      </c>
    </row>
    <row r="428" spans="1:15" s="440" customFormat="1">
      <c r="A428" s="675" t="s">
        <v>335</v>
      </c>
      <c r="B428" s="671" t="s">
        <v>336</v>
      </c>
      <c r="C428" s="672"/>
      <c r="D428" s="560">
        <v>0</v>
      </c>
      <c r="E428" s="427">
        <v>0</v>
      </c>
      <c r="F428" s="427">
        <v>0</v>
      </c>
      <c r="G428" s="428">
        <f t="shared" si="95"/>
        <v>0</v>
      </c>
      <c r="H428" s="429">
        <f>E428*$D428</f>
        <v>0</v>
      </c>
      <c r="I428" s="429">
        <f>F428*$D428</f>
        <v>0</v>
      </c>
      <c r="J428" s="428">
        <f t="shared" si="107"/>
        <v>0</v>
      </c>
      <c r="K428" s="433">
        <f t="shared" si="104"/>
        <v>0</v>
      </c>
      <c r="L428" s="433">
        <f t="shared" si="105"/>
        <v>0</v>
      </c>
      <c r="M428" s="433"/>
      <c r="N428" s="433">
        <v>0</v>
      </c>
      <c r="O428" s="431">
        <f t="shared" si="106"/>
        <v>0</v>
      </c>
    </row>
    <row r="429" spans="1:15" s="440" customFormat="1">
      <c r="A429" s="675"/>
      <c r="B429" s="673" t="s">
        <v>273</v>
      </c>
      <c r="C429" s="672" t="s">
        <v>124</v>
      </c>
      <c r="D429" s="560">
        <v>1450</v>
      </c>
      <c r="E429" s="428">
        <v>0</v>
      </c>
      <c r="F429" s="428">
        <v>0</v>
      </c>
      <c r="G429" s="428">
        <f t="shared" si="95"/>
        <v>0</v>
      </c>
      <c r="H429" s="428">
        <f>$D429*E429</f>
        <v>0</v>
      </c>
      <c r="I429" s="428">
        <f>$D429*F429</f>
        <v>0</v>
      </c>
      <c r="J429" s="428">
        <f>SUBTOTAL(9,H429:I429)</f>
        <v>0</v>
      </c>
      <c r="K429" s="433">
        <f t="shared" si="104"/>
        <v>0</v>
      </c>
      <c r="L429" s="433">
        <f t="shared" si="105"/>
        <v>0</v>
      </c>
      <c r="M429" s="433">
        <v>0</v>
      </c>
      <c r="N429" s="433">
        <v>0</v>
      </c>
      <c r="O429" s="431">
        <f t="shared" si="106"/>
        <v>0</v>
      </c>
    </row>
    <row r="430" spans="1:15" s="440" customFormat="1">
      <c r="A430" s="675" t="s">
        <v>337</v>
      </c>
      <c r="B430" s="671" t="s">
        <v>275</v>
      </c>
      <c r="C430" s="672"/>
      <c r="D430" s="560">
        <v>0</v>
      </c>
      <c r="E430" s="427">
        <v>0</v>
      </c>
      <c r="F430" s="427">
        <v>0</v>
      </c>
      <c r="G430" s="428">
        <f t="shared" si="95"/>
        <v>0</v>
      </c>
      <c r="H430" s="429">
        <f>E430*$D430</f>
        <v>0</v>
      </c>
      <c r="I430" s="429">
        <f>F430*$D430</f>
        <v>0</v>
      </c>
      <c r="J430" s="428">
        <f t="shared" si="107"/>
        <v>0</v>
      </c>
      <c r="K430" s="433">
        <f t="shared" si="104"/>
        <v>0</v>
      </c>
      <c r="L430" s="433">
        <f t="shared" si="105"/>
        <v>0</v>
      </c>
      <c r="M430" s="433"/>
      <c r="N430" s="433">
        <v>0</v>
      </c>
      <c r="O430" s="431">
        <f t="shared" si="106"/>
        <v>0</v>
      </c>
    </row>
    <row r="431" spans="1:15" s="440" customFormat="1">
      <c r="A431" s="675" t="s">
        <v>205</v>
      </c>
      <c r="B431" s="673" t="s">
        <v>221</v>
      </c>
      <c r="C431" s="672" t="s">
        <v>124</v>
      </c>
      <c r="D431" s="560">
        <v>1278</v>
      </c>
      <c r="E431" s="427">
        <v>2268.83</v>
      </c>
      <c r="F431" s="427">
        <v>0</v>
      </c>
      <c r="G431" s="428">
        <f t="shared" si="95"/>
        <v>2268.83</v>
      </c>
      <c r="H431" s="428">
        <f t="shared" ref="H431:I434" si="110">$D431*E431</f>
        <v>2899564.7399999998</v>
      </c>
      <c r="I431" s="428">
        <f t="shared" si="110"/>
        <v>0</v>
      </c>
      <c r="J431" s="428">
        <f t="shared" ref="J431:J434" si="111">SUBTOTAL(9,H431:I431)</f>
        <v>2899564.7399999998</v>
      </c>
      <c r="K431" s="433">
        <f t="shared" si="104"/>
        <v>18.785941500000263</v>
      </c>
      <c r="L431" s="433">
        <f t="shared" si="105"/>
        <v>1543.8003649999996</v>
      </c>
      <c r="M431" s="433">
        <v>2287.6159415000002</v>
      </c>
      <c r="N431" s="433">
        <v>1543.8003649999996</v>
      </c>
      <c r="O431" s="431">
        <f t="shared" si="106"/>
        <v>4896550.0397069994</v>
      </c>
    </row>
    <row r="432" spans="1:15" s="440" customFormat="1">
      <c r="A432" s="675" t="s">
        <v>188</v>
      </c>
      <c r="B432" s="673" t="s">
        <v>222</v>
      </c>
      <c r="C432" s="672" t="s">
        <v>124</v>
      </c>
      <c r="D432" s="560">
        <v>1420</v>
      </c>
      <c r="E432" s="427">
        <v>978.73</v>
      </c>
      <c r="F432" s="427">
        <v>0</v>
      </c>
      <c r="G432" s="428">
        <f t="shared" si="95"/>
        <v>978.73</v>
      </c>
      <c r="H432" s="428">
        <f t="shared" si="110"/>
        <v>1389796.6</v>
      </c>
      <c r="I432" s="428">
        <f t="shared" si="110"/>
        <v>0</v>
      </c>
      <c r="J432" s="428">
        <f t="shared" si="111"/>
        <v>1389796.6</v>
      </c>
      <c r="K432" s="433">
        <f t="shared" si="104"/>
        <v>399.06459500000005</v>
      </c>
      <c r="L432" s="433">
        <f t="shared" si="105"/>
        <v>0</v>
      </c>
      <c r="M432" s="433">
        <v>1377.7945950000001</v>
      </c>
      <c r="N432" s="433">
        <v>0</v>
      </c>
      <c r="O432" s="431">
        <f t="shared" si="106"/>
        <v>1956468.3249000001</v>
      </c>
    </row>
    <row r="433" spans="1:15" s="440" customFormat="1">
      <c r="A433" s="675" t="s">
        <v>190</v>
      </c>
      <c r="B433" s="673" t="s">
        <v>226</v>
      </c>
      <c r="C433" s="672" t="s">
        <v>124</v>
      </c>
      <c r="D433" s="560">
        <v>2320</v>
      </c>
      <c r="E433" s="427">
        <v>2128.1799999999998</v>
      </c>
      <c r="F433" s="427">
        <v>0</v>
      </c>
      <c r="G433" s="428">
        <f t="shared" si="95"/>
        <v>2128.1799999999998</v>
      </c>
      <c r="H433" s="428">
        <f t="shared" si="110"/>
        <v>4937377.5999999996</v>
      </c>
      <c r="I433" s="428">
        <f t="shared" si="110"/>
        <v>0</v>
      </c>
      <c r="J433" s="428">
        <f t="shared" si="111"/>
        <v>4937377.5999999996</v>
      </c>
      <c r="K433" s="433">
        <f t="shared" si="104"/>
        <v>-183.62655999999947</v>
      </c>
      <c r="L433" s="433">
        <f t="shared" si="105"/>
        <v>0</v>
      </c>
      <c r="M433" s="433">
        <v>1944.5534400000004</v>
      </c>
      <c r="N433" s="433">
        <v>0</v>
      </c>
      <c r="O433" s="431">
        <f t="shared" si="106"/>
        <v>4511363.980800001</v>
      </c>
    </row>
    <row r="434" spans="1:15" s="440" customFormat="1">
      <c r="A434" s="675" t="s">
        <v>338</v>
      </c>
      <c r="B434" s="671" t="s">
        <v>292</v>
      </c>
      <c r="C434" s="672" t="s">
        <v>124</v>
      </c>
      <c r="D434" s="560">
        <v>721</v>
      </c>
      <c r="E434" s="427">
        <v>11695.29</v>
      </c>
      <c r="F434" s="427">
        <v>3643.32</v>
      </c>
      <c r="G434" s="428">
        <f t="shared" si="95"/>
        <v>15338.61</v>
      </c>
      <c r="H434" s="428">
        <f t="shared" si="110"/>
        <v>8432304.0899999999</v>
      </c>
      <c r="I434" s="428">
        <f t="shared" si="110"/>
        <v>2626833.7200000002</v>
      </c>
      <c r="J434" s="428">
        <f t="shared" si="111"/>
        <v>11059137.810000001</v>
      </c>
      <c r="K434" s="433">
        <f t="shared" si="104"/>
        <v>-11344.4313</v>
      </c>
      <c r="L434" s="433">
        <f t="shared" si="105"/>
        <v>-3534.0204000000003</v>
      </c>
      <c r="M434" s="433">
        <v>350.8587</v>
      </c>
      <c r="N434" s="433">
        <v>109.2996</v>
      </c>
      <c r="O434" s="431">
        <f t="shared" si="106"/>
        <v>331774.13429999998</v>
      </c>
    </row>
    <row r="435" spans="1:15" s="440" customFormat="1">
      <c r="A435" s="675"/>
      <c r="B435" s="673"/>
      <c r="C435" s="672"/>
      <c r="D435" s="560">
        <v>0</v>
      </c>
      <c r="E435" s="427">
        <v>0</v>
      </c>
      <c r="F435" s="427">
        <v>0</v>
      </c>
      <c r="G435" s="428">
        <f t="shared" si="95"/>
        <v>0</v>
      </c>
      <c r="H435" s="429">
        <f t="shared" ref="H435:I438" si="112">E435*$D435</f>
        <v>0</v>
      </c>
      <c r="I435" s="429">
        <f t="shared" si="112"/>
        <v>0</v>
      </c>
      <c r="J435" s="428">
        <f t="shared" si="107"/>
        <v>0</v>
      </c>
      <c r="K435" s="433">
        <f t="shared" si="104"/>
        <v>0</v>
      </c>
      <c r="L435" s="433">
        <f t="shared" si="105"/>
        <v>0</v>
      </c>
      <c r="M435" s="433"/>
      <c r="N435" s="433">
        <v>0</v>
      </c>
      <c r="O435" s="431">
        <f t="shared" si="106"/>
        <v>0</v>
      </c>
    </row>
    <row r="436" spans="1:15" s="440" customFormat="1">
      <c r="A436" s="665">
        <v>4.2</v>
      </c>
      <c r="B436" s="671" t="s">
        <v>339</v>
      </c>
      <c r="C436" s="672"/>
      <c r="D436" s="560">
        <v>0</v>
      </c>
      <c r="E436" s="427">
        <v>0</v>
      </c>
      <c r="F436" s="427">
        <v>0</v>
      </c>
      <c r="G436" s="428">
        <f t="shared" si="95"/>
        <v>0</v>
      </c>
      <c r="H436" s="429">
        <f t="shared" si="112"/>
        <v>0</v>
      </c>
      <c r="I436" s="429">
        <f t="shared" si="112"/>
        <v>0</v>
      </c>
      <c r="J436" s="428">
        <f t="shared" si="107"/>
        <v>0</v>
      </c>
      <c r="K436" s="433">
        <f t="shared" si="104"/>
        <v>0</v>
      </c>
      <c r="L436" s="433">
        <f t="shared" si="105"/>
        <v>0</v>
      </c>
      <c r="M436" s="433"/>
      <c r="N436" s="433">
        <v>0</v>
      </c>
      <c r="O436" s="431">
        <f t="shared" si="106"/>
        <v>0</v>
      </c>
    </row>
    <row r="437" spans="1:15" s="440" customFormat="1" ht="330" customHeight="1">
      <c r="A437" s="675"/>
      <c r="B437" s="673" t="s">
        <v>340</v>
      </c>
      <c r="C437" s="672"/>
      <c r="D437" s="560">
        <v>0</v>
      </c>
      <c r="E437" s="427">
        <v>0</v>
      </c>
      <c r="F437" s="427">
        <v>0</v>
      </c>
      <c r="G437" s="428">
        <f t="shared" si="95"/>
        <v>0</v>
      </c>
      <c r="H437" s="429">
        <f t="shared" si="112"/>
        <v>0</v>
      </c>
      <c r="I437" s="429">
        <f t="shared" si="112"/>
        <v>0</v>
      </c>
      <c r="J437" s="428">
        <f t="shared" si="107"/>
        <v>0</v>
      </c>
      <c r="K437" s="433">
        <f t="shared" si="104"/>
        <v>0</v>
      </c>
      <c r="L437" s="433">
        <f t="shared" si="105"/>
        <v>0</v>
      </c>
      <c r="M437" s="433"/>
      <c r="N437" s="433">
        <v>0</v>
      </c>
      <c r="O437" s="431">
        <f t="shared" si="106"/>
        <v>0</v>
      </c>
    </row>
    <row r="438" spans="1:15" s="440" customFormat="1" ht="195.75" customHeight="1">
      <c r="A438" s="675"/>
      <c r="B438" s="673" t="s">
        <v>341</v>
      </c>
      <c r="C438" s="672"/>
      <c r="D438" s="560">
        <v>0</v>
      </c>
      <c r="E438" s="427">
        <v>0</v>
      </c>
      <c r="F438" s="427">
        <v>0</v>
      </c>
      <c r="G438" s="428">
        <f t="shared" si="95"/>
        <v>0</v>
      </c>
      <c r="H438" s="429">
        <f t="shared" si="112"/>
        <v>0</v>
      </c>
      <c r="I438" s="429">
        <f t="shared" si="112"/>
        <v>0</v>
      </c>
      <c r="J438" s="428">
        <f t="shared" si="107"/>
        <v>0</v>
      </c>
      <c r="K438" s="433">
        <f t="shared" si="104"/>
        <v>0</v>
      </c>
      <c r="L438" s="433">
        <f t="shared" si="105"/>
        <v>0</v>
      </c>
      <c r="M438" s="433"/>
      <c r="N438" s="433">
        <v>0</v>
      </c>
      <c r="O438" s="431">
        <f t="shared" si="106"/>
        <v>0</v>
      </c>
    </row>
    <row r="439" spans="1:15" s="440" customFormat="1">
      <c r="A439" s="675" t="s">
        <v>205</v>
      </c>
      <c r="B439" s="673" t="s">
        <v>342</v>
      </c>
      <c r="C439" s="672" t="s">
        <v>124</v>
      </c>
      <c r="D439" s="560">
        <v>641</v>
      </c>
      <c r="E439" s="427">
        <v>20905.439999999999</v>
      </c>
      <c r="F439" s="427">
        <v>6904.46</v>
      </c>
      <c r="G439" s="428">
        <f t="shared" si="95"/>
        <v>27809.899999999998</v>
      </c>
      <c r="H439" s="428">
        <f t="shared" ref="H439:H462" si="113">$D439*E439</f>
        <v>13400387.039999999</v>
      </c>
      <c r="I439" s="428">
        <f t="shared" ref="I439:I462" si="114">$D439*F439</f>
        <v>4425758.8600000003</v>
      </c>
      <c r="J439" s="428">
        <f t="shared" ref="J439:J462" si="115">SUBTOTAL(9,H439:I439)</f>
        <v>17826145.899999999</v>
      </c>
      <c r="K439" s="433">
        <f t="shared" si="104"/>
        <v>-7071.8644000000095</v>
      </c>
      <c r="L439" s="433">
        <f t="shared" si="105"/>
        <v>755.45899999999983</v>
      </c>
      <c r="M439" s="433">
        <v>13833.575599999989</v>
      </c>
      <c r="N439" s="433">
        <v>7659.9189999999999</v>
      </c>
      <c r="O439" s="431">
        <f t="shared" si="106"/>
        <v>13777330.038599994</v>
      </c>
    </row>
    <row r="440" spans="1:15" s="440" customFormat="1">
      <c r="A440" s="675" t="s">
        <v>188</v>
      </c>
      <c r="B440" s="673" t="s">
        <v>222</v>
      </c>
      <c r="C440" s="672" t="s">
        <v>124</v>
      </c>
      <c r="D440" s="560">
        <v>641</v>
      </c>
      <c r="E440" s="427">
        <v>22781.42</v>
      </c>
      <c r="F440" s="427">
        <v>6904.46</v>
      </c>
      <c r="G440" s="428">
        <f t="shared" si="95"/>
        <v>29685.879999999997</v>
      </c>
      <c r="H440" s="428">
        <f t="shared" si="113"/>
        <v>14602890.219999999</v>
      </c>
      <c r="I440" s="428">
        <f t="shared" si="114"/>
        <v>4425758.8600000003</v>
      </c>
      <c r="J440" s="428">
        <f t="shared" si="115"/>
        <v>19028649.079999998</v>
      </c>
      <c r="K440" s="433">
        <f t="shared" si="104"/>
        <v>-2640.3204250000053</v>
      </c>
      <c r="L440" s="433">
        <f t="shared" si="105"/>
        <v>755.45899999999983</v>
      </c>
      <c r="M440" s="433">
        <v>20141.099574999993</v>
      </c>
      <c r="N440" s="433">
        <v>7659.9189999999999</v>
      </c>
      <c r="O440" s="431">
        <f t="shared" si="106"/>
        <v>17820452.906574998</v>
      </c>
    </row>
    <row r="441" spans="1:15" s="440" customFormat="1">
      <c r="A441" s="675" t="s">
        <v>190</v>
      </c>
      <c r="B441" s="673" t="s">
        <v>223</v>
      </c>
      <c r="C441" s="672" t="s">
        <v>124</v>
      </c>
      <c r="D441" s="560">
        <v>641</v>
      </c>
      <c r="E441" s="427">
        <v>22488.48</v>
      </c>
      <c r="F441" s="427">
        <v>6904.46</v>
      </c>
      <c r="G441" s="428">
        <f t="shared" si="95"/>
        <v>29392.94</v>
      </c>
      <c r="H441" s="428">
        <f t="shared" si="113"/>
        <v>14415115.68</v>
      </c>
      <c r="I441" s="428">
        <f t="shared" si="114"/>
        <v>4425758.8600000003</v>
      </c>
      <c r="J441" s="428">
        <f t="shared" si="115"/>
        <v>18840874.539999999</v>
      </c>
      <c r="K441" s="433">
        <f t="shared" si="104"/>
        <v>-2347.3804250000067</v>
      </c>
      <c r="L441" s="433">
        <f t="shared" si="105"/>
        <v>755.45899999999983</v>
      </c>
      <c r="M441" s="433">
        <v>20141.099574999993</v>
      </c>
      <c r="N441" s="433">
        <v>7659.9189999999999</v>
      </c>
      <c r="O441" s="431">
        <f t="shared" si="106"/>
        <v>17820452.906574998</v>
      </c>
    </row>
    <row r="442" spans="1:15" s="440" customFormat="1">
      <c r="A442" s="675" t="s">
        <v>192</v>
      </c>
      <c r="B442" s="673" t="s">
        <v>224</v>
      </c>
      <c r="C442" s="672" t="s">
        <v>124</v>
      </c>
      <c r="D442" s="560">
        <v>641</v>
      </c>
      <c r="E442" s="427">
        <v>22489.45</v>
      </c>
      <c r="F442" s="427">
        <v>6904.46</v>
      </c>
      <c r="G442" s="428">
        <f t="shared" si="95"/>
        <v>29393.91</v>
      </c>
      <c r="H442" s="428">
        <f t="shared" si="113"/>
        <v>14415737.450000001</v>
      </c>
      <c r="I442" s="428">
        <f t="shared" si="114"/>
        <v>4425758.8600000003</v>
      </c>
      <c r="J442" s="428">
        <f t="shared" si="115"/>
        <v>18841496.310000002</v>
      </c>
      <c r="K442" s="433">
        <f t="shared" si="104"/>
        <v>-2348.3504250000078</v>
      </c>
      <c r="L442" s="433">
        <f t="shared" si="105"/>
        <v>755.45899999999983</v>
      </c>
      <c r="M442" s="433">
        <v>20141.099574999993</v>
      </c>
      <c r="N442" s="433">
        <v>7659.9189999999999</v>
      </c>
      <c r="O442" s="431">
        <f t="shared" si="106"/>
        <v>17820452.906574998</v>
      </c>
    </row>
    <row r="443" spans="1:15" s="440" customFormat="1">
      <c r="A443" s="675" t="s">
        <v>194</v>
      </c>
      <c r="B443" s="673" t="s">
        <v>225</v>
      </c>
      <c r="C443" s="672" t="s">
        <v>124</v>
      </c>
      <c r="D443" s="560">
        <v>641</v>
      </c>
      <c r="E443" s="427">
        <v>22744.560000000001</v>
      </c>
      <c r="F443" s="427">
        <v>6904.46</v>
      </c>
      <c r="G443" s="428">
        <f t="shared" si="95"/>
        <v>29649.02</v>
      </c>
      <c r="H443" s="428">
        <f t="shared" si="113"/>
        <v>14579262.960000001</v>
      </c>
      <c r="I443" s="428">
        <f t="shared" si="114"/>
        <v>4425758.8600000003</v>
      </c>
      <c r="J443" s="428">
        <f t="shared" si="115"/>
        <v>19005021.82</v>
      </c>
      <c r="K443" s="433">
        <f t="shared" si="104"/>
        <v>-2603.4604250000084</v>
      </c>
      <c r="L443" s="433">
        <f t="shared" si="105"/>
        <v>755.45899999999983</v>
      </c>
      <c r="M443" s="433">
        <v>20141.099574999993</v>
      </c>
      <c r="N443" s="433">
        <v>7659.9189999999999</v>
      </c>
      <c r="O443" s="431">
        <f t="shared" si="106"/>
        <v>17820452.906574998</v>
      </c>
    </row>
    <row r="444" spans="1:15" s="440" customFormat="1">
      <c r="A444" s="675" t="s">
        <v>196</v>
      </c>
      <c r="B444" s="673" t="s">
        <v>226</v>
      </c>
      <c r="C444" s="672" t="s">
        <v>124</v>
      </c>
      <c r="D444" s="560">
        <v>641</v>
      </c>
      <c r="E444" s="427">
        <v>28789.599999999999</v>
      </c>
      <c r="F444" s="427">
        <v>6904.46</v>
      </c>
      <c r="G444" s="428">
        <f t="shared" si="95"/>
        <v>35694.06</v>
      </c>
      <c r="H444" s="428">
        <f t="shared" si="113"/>
        <v>18454133.599999998</v>
      </c>
      <c r="I444" s="428">
        <f t="shared" si="114"/>
        <v>4425758.8600000003</v>
      </c>
      <c r="J444" s="428">
        <f t="shared" si="115"/>
        <v>22879892.459999997</v>
      </c>
      <c r="K444" s="433">
        <f t="shared" si="104"/>
        <v>-115.32512500005032</v>
      </c>
      <c r="L444" s="433">
        <f t="shared" si="105"/>
        <v>755.45899999999983</v>
      </c>
      <c r="M444" s="433">
        <v>28674.274874999948</v>
      </c>
      <c r="N444" s="433">
        <v>7659.9189999999999</v>
      </c>
      <c r="O444" s="431">
        <f t="shared" si="106"/>
        <v>23290218.273874965</v>
      </c>
    </row>
    <row r="445" spans="1:15" s="440" customFormat="1">
      <c r="A445" s="675" t="s">
        <v>198</v>
      </c>
      <c r="B445" s="673" t="s">
        <v>227</v>
      </c>
      <c r="C445" s="672" t="s">
        <v>124</v>
      </c>
      <c r="D445" s="560">
        <v>641</v>
      </c>
      <c r="E445" s="427">
        <v>29567.54</v>
      </c>
      <c r="F445" s="427">
        <v>6904.46</v>
      </c>
      <c r="G445" s="428">
        <f t="shared" si="95"/>
        <v>36472</v>
      </c>
      <c r="H445" s="428">
        <f t="shared" si="113"/>
        <v>18952793.140000001</v>
      </c>
      <c r="I445" s="428">
        <f t="shared" si="114"/>
        <v>4425758.8600000003</v>
      </c>
      <c r="J445" s="428">
        <f t="shared" si="115"/>
        <v>23378552</v>
      </c>
      <c r="K445" s="433">
        <f t="shared" si="104"/>
        <v>-870.95512500005134</v>
      </c>
      <c r="L445" s="433">
        <f t="shared" si="105"/>
        <v>755.45899999999983</v>
      </c>
      <c r="M445" s="433">
        <v>28696.58487499995</v>
      </c>
      <c r="N445" s="433">
        <v>7659.9189999999999</v>
      </c>
      <c r="O445" s="431">
        <f t="shared" si="106"/>
        <v>23304518.983874969</v>
      </c>
    </row>
    <row r="446" spans="1:15" s="440" customFormat="1">
      <c r="A446" s="675" t="s">
        <v>200</v>
      </c>
      <c r="B446" s="673" t="s">
        <v>229</v>
      </c>
      <c r="C446" s="672" t="s">
        <v>124</v>
      </c>
      <c r="D446" s="560">
        <v>641</v>
      </c>
      <c r="E446" s="427">
        <v>29567.54</v>
      </c>
      <c r="F446" s="427">
        <v>6904.46</v>
      </c>
      <c r="G446" s="428">
        <f t="shared" ref="G446:G509" si="116">SUM(E446:F446)</f>
        <v>36472</v>
      </c>
      <c r="H446" s="428">
        <f t="shared" si="113"/>
        <v>18952793.140000001</v>
      </c>
      <c r="I446" s="428">
        <f t="shared" si="114"/>
        <v>4425758.8600000003</v>
      </c>
      <c r="J446" s="428">
        <f t="shared" si="115"/>
        <v>23378552</v>
      </c>
      <c r="K446" s="433">
        <f t="shared" si="104"/>
        <v>-870.95512500005134</v>
      </c>
      <c r="L446" s="433">
        <f t="shared" si="105"/>
        <v>755.45899999999983</v>
      </c>
      <c r="M446" s="433">
        <v>28696.58487499995</v>
      </c>
      <c r="N446" s="433">
        <v>7659.9189999999999</v>
      </c>
      <c r="O446" s="431">
        <f t="shared" si="106"/>
        <v>23304518.983874969</v>
      </c>
    </row>
    <row r="447" spans="1:15" s="440" customFormat="1">
      <c r="A447" s="675" t="s">
        <v>122</v>
      </c>
      <c r="B447" s="673" t="s">
        <v>231</v>
      </c>
      <c r="C447" s="672" t="s">
        <v>124</v>
      </c>
      <c r="D447" s="560">
        <v>641</v>
      </c>
      <c r="E447" s="427">
        <v>29567.54</v>
      </c>
      <c r="F447" s="427">
        <v>6904.46</v>
      </c>
      <c r="G447" s="428">
        <f t="shared" si="116"/>
        <v>36472</v>
      </c>
      <c r="H447" s="428">
        <f t="shared" si="113"/>
        <v>18952793.140000001</v>
      </c>
      <c r="I447" s="428">
        <f t="shared" si="114"/>
        <v>4425758.8600000003</v>
      </c>
      <c r="J447" s="428">
        <f t="shared" si="115"/>
        <v>23378552</v>
      </c>
      <c r="K447" s="433">
        <f t="shared" si="104"/>
        <v>-870.95512500005134</v>
      </c>
      <c r="L447" s="433">
        <f t="shared" si="105"/>
        <v>755.45899999999983</v>
      </c>
      <c r="M447" s="433">
        <v>28696.58487499995</v>
      </c>
      <c r="N447" s="433">
        <v>7659.9189999999999</v>
      </c>
      <c r="O447" s="431">
        <f t="shared" si="106"/>
        <v>23304518.983874969</v>
      </c>
    </row>
    <row r="448" spans="1:15" s="440" customFormat="1">
      <c r="A448" s="675" t="s">
        <v>228</v>
      </c>
      <c r="B448" s="673" t="s">
        <v>233</v>
      </c>
      <c r="C448" s="672" t="s">
        <v>124</v>
      </c>
      <c r="D448" s="560">
        <v>641</v>
      </c>
      <c r="E448" s="427">
        <v>29374.51</v>
      </c>
      <c r="F448" s="427">
        <v>6904.46</v>
      </c>
      <c r="G448" s="428">
        <f t="shared" si="116"/>
        <v>36278.97</v>
      </c>
      <c r="H448" s="428">
        <f t="shared" si="113"/>
        <v>18829060.91</v>
      </c>
      <c r="I448" s="428">
        <f t="shared" si="114"/>
        <v>4425758.8600000003</v>
      </c>
      <c r="J448" s="428">
        <f t="shared" si="115"/>
        <v>23254819.77</v>
      </c>
      <c r="K448" s="433">
        <f t="shared" si="104"/>
        <v>-870.95512500005498</v>
      </c>
      <c r="L448" s="433">
        <f t="shared" si="105"/>
        <v>755.45899999999983</v>
      </c>
      <c r="M448" s="433">
        <v>28503.554874999943</v>
      </c>
      <c r="N448" s="433">
        <v>7659.9189999999999</v>
      </c>
      <c r="O448" s="431">
        <f t="shared" si="106"/>
        <v>23180786.753874965</v>
      </c>
    </row>
    <row r="449" spans="1:15" s="440" customFormat="1">
      <c r="A449" s="675" t="s">
        <v>232</v>
      </c>
      <c r="B449" s="673" t="s">
        <v>235</v>
      </c>
      <c r="C449" s="672" t="s">
        <v>124</v>
      </c>
      <c r="D449" s="560">
        <v>641</v>
      </c>
      <c r="E449" s="427">
        <v>29374.51</v>
      </c>
      <c r="F449" s="427">
        <v>6904.46</v>
      </c>
      <c r="G449" s="428">
        <f t="shared" si="116"/>
        <v>36278.97</v>
      </c>
      <c r="H449" s="428">
        <f t="shared" si="113"/>
        <v>18829060.91</v>
      </c>
      <c r="I449" s="428">
        <f t="shared" si="114"/>
        <v>4425758.8600000003</v>
      </c>
      <c r="J449" s="428">
        <f t="shared" si="115"/>
        <v>23254819.77</v>
      </c>
      <c r="K449" s="433">
        <f t="shared" si="104"/>
        <v>-870.95512500005498</v>
      </c>
      <c r="L449" s="433">
        <f t="shared" si="105"/>
        <v>755.45899999999983</v>
      </c>
      <c r="M449" s="433">
        <v>28503.554874999943</v>
      </c>
      <c r="N449" s="433">
        <v>7659.9189999999999</v>
      </c>
      <c r="O449" s="431">
        <f t="shared" si="106"/>
        <v>23180786.753874965</v>
      </c>
    </row>
    <row r="450" spans="1:15" s="440" customFormat="1">
      <c r="A450" s="675" t="s">
        <v>234</v>
      </c>
      <c r="B450" s="673" t="s">
        <v>237</v>
      </c>
      <c r="C450" s="672" t="s">
        <v>124</v>
      </c>
      <c r="D450" s="560">
        <v>641</v>
      </c>
      <c r="E450" s="427">
        <v>29374.51</v>
      </c>
      <c r="F450" s="427">
        <v>6904.46</v>
      </c>
      <c r="G450" s="428">
        <f t="shared" si="116"/>
        <v>36278.97</v>
      </c>
      <c r="H450" s="428">
        <f t="shared" si="113"/>
        <v>18829060.91</v>
      </c>
      <c r="I450" s="428">
        <f t="shared" si="114"/>
        <v>4425758.8600000003</v>
      </c>
      <c r="J450" s="428">
        <f t="shared" si="115"/>
        <v>23254819.77</v>
      </c>
      <c r="K450" s="433">
        <f t="shared" si="104"/>
        <v>-870.95512500005498</v>
      </c>
      <c r="L450" s="433">
        <f t="shared" si="105"/>
        <v>755.45899999999983</v>
      </c>
      <c r="M450" s="433">
        <v>28503.554874999943</v>
      </c>
      <c r="N450" s="433">
        <v>7659.9189999999999</v>
      </c>
      <c r="O450" s="431">
        <f t="shared" si="106"/>
        <v>23180786.753874965</v>
      </c>
    </row>
    <row r="451" spans="1:15" s="440" customFormat="1">
      <c r="A451" s="675" t="s">
        <v>236</v>
      </c>
      <c r="B451" s="673" t="s">
        <v>239</v>
      </c>
      <c r="C451" s="672" t="s">
        <v>124</v>
      </c>
      <c r="D451" s="560">
        <v>641</v>
      </c>
      <c r="E451" s="427">
        <v>29374.51</v>
      </c>
      <c r="F451" s="427">
        <v>6904.46</v>
      </c>
      <c r="G451" s="428">
        <f t="shared" si="116"/>
        <v>36278.97</v>
      </c>
      <c r="H451" s="428">
        <f t="shared" si="113"/>
        <v>18829060.91</v>
      </c>
      <c r="I451" s="428">
        <f t="shared" si="114"/>
        <v>4425758.8600000003</v>
      </c>
      <c r="J451" s="428">
        <f t="shared" si="115"/>
        <v>23254819.77</v>
      </c>
      <c r="K451" s="433">
        <f t="shared" si="104"/>
        <v>-870.95512500005498</v>
      </c>
      <c r="L451" s="433">
        <f t="shared" si="105"/>
        <v>755.45899999999983</v>
      </c>
      <c r="M451" s="433">
        <v>28503.554874999943</v>
      </c>
      <c r="N451" s="433">
        <v>7659.9189999999999</v>
      </c>
      <c r="O451" s="431">
        <f t="shared" si="106"/>
        <v>23180786.753874965</v>
      </c>
    </row>
    <row r="452" spans="1:15" s="440" customFormat="1">
      <c r="A452" s="675" t="s">
        <v>238</v>
      </c>
      <c r="B452" s="673" t="s">
        <v>241</v>
      </c>
      <c r="C452" s="672" t="s">
        <v>124</v>
      </c>
      <c r="D452" s="560">
        <v>641</v>
      </c>
      <c r="E452" s="427">
        <v>29374.51</v>
      </c>
      <c r="F452" s="427">
        <v>6904.46</v>
      </c>
      <c r="G452" s="428">
        <f t="shared" si="116"/>
        <v>36278.97</v>
      </c>
      <c r="H452" s="428">
        <f t="shared" si="113"/>
        <v>18829060.91</v>
      </c>
      <c r="I452" s="428">
        <f t="shared" si="114"/>
        <v>4425758.8600000003</v>
      </c>
      <c r="J452" s="428">
        <f t="shared" si="115"/>
        <v>23254819.77</v>
      </c>
      <c r="K452" s="433">
        <f t="shared" si="104"/>
        <v>-870.95512500005498</v>
      </c>
      <c r="L452" s="433">
        <f t="shared" si="105"/>
        <v>755.45899999999983</v>
      </c>
      <c r="M452" s="433">
        <v>28503.554874999943</v>
      </c>
      <c r="N452" s="433">
        <v>7659.9189999999999</v>
      </c>
      <c r="O452" s="431">
        <f t="shared" si="106"/>
        <v>23180786.753874965</v>
      </c>
    </row>
    <row r="453" spans="1:15" s="440" customFormat="1">
      <c r="A453" s="675" t="s">
        <v>240</v>
      </c>
      <c r="B453" s="673" t="s">
        <v>243</v>
      </c>
      <c r="C453" s="672" t="s">
        <v>124</v>
      </c>
      <c r="D453" s="560">
        <v>641</v>
      </c>
      <c r="E453" s="427">
        <v>29374.51</v>
      </c>
      <c r="F453" s="427">
        <v>6904.46</v>
      </c>
      <c r="G453" s="428">
        <f t="shared" si="116"/>
        <v>36278.97</v>
      </c>
      <c r="H453" s="428">
        <f t="shared" si="113"/>
        <v>18829060.91</v>
      </c>
      <c r="I453" s="428">
        <f t="shared" si="114"/>
        <v>4425758.8600000003</v>
      </c>
      <c r="J453" s="428">
        <f t="shared" si="115"/>
        <v>23254819.77</v>
      </c>
      <c r="K453" s="433">
        <f t="shared" si="104"/>
        <v>-870.95512500005498</v>
      </c>
      <c r="L453" s="433">
        <f t="shared" si="105"/>
        <v>755.45899999999983</v>
      </c>
      <c r="M453" s="433">
        <v>28503.554874999943</v>
      </c>
      <c r="N453" s="433">
        <v>7659.9189999999999</v>
      </c>
      <c r="O453" s="431">
        <f t="shared" si="106"/>
        <v>23180786.753874965</v>
      </c>
    </row>
    <row r="454" spans="1:15" s="440" customFormat="1">
      <c r="A454" s="675" t="s">
        <v>242</v>
      </c>
      <c r="B454" s="673" t="s">
        <v>245</v>
      </c>
      <c r="C454" s="672" t="s">
        <v>124</v>
      </c>
      <c r="D454" s="560">
        <v>641</v>
      </c>
      <c r="E454" s="427">
        <v>29374.51</v>
      </c>
      <c r="F454" s="427">
        <v>6904.46</v>
      </c>
      <c r="G454" s="428">
        <f t="shared" si="116"/>
        <v>36278.97</v>
      </c>
      <c r="H454" s="428">
        <f t="shared" si="113"/>
        <v>18829060.91</v>
      </c>
      <c r="I454" s="428">
        <f t="shared" si="114"/>
        <v>4425758.8600000003</v>
      </c>
      <c r="J454" s="428">
        <f t="shared" si="115"/>
        <v>23254819.77</v>
      </c>
      <c r="K454" s="433">
        <f t="shared" si="104"/>
        <v>-870.95512500005498</v>
      </c>
      <c r="L454" s="433">
        <f t="shared" si="105"/>
        <v>755.45899999999983</v>
      </c>
      <c r="M454" s="433">
        <v>28503.554874999943</v>
      </c>
      <c r="N454" s="433">
        <v>7659.9189999999999</v>
      </c>
      <c r="O454" s="431">
        <f t="shared" si="106"/>
        <v>23180786.753874965</v>
      </c>
    </row>
    <row r="455" spans="1:15" s="440" customFormat="1">
      <c r="A455" s="675" t="s">
        <v>244</v>
      </c>
      <c r="B455" s="673" t="s">
        <v>247</v>
      </c>
      <c r="C455" s="672" t="s">
        <v>124</v>
      </c>
      <c r="D455" s="560">
        <v>641</v>
      </c>
      <c r="E455" s="427">
        <v>29374.51</v>
      </c>
      <c r="F455" s="427">
        <v>6904.46</v>
      </c>
      <c r="G455" s="428">
        <f t="shared" si="116"/>
        <v>36278.97</v>
      </c>
      <c r="H455" s="428">
        <f t="shared" si="113"/>
        <v>18829060.91</v>
      </c>
      <c r="I455" s="428">
        <f t="shared" si="114"/>
        <v>4425758.8600000003</v>
      </c>
      <c r="J455" s="428">
        <f t="shared" si="115"/>
        <v>23254819.77</v>
      </c>
      <c r="K455" s="433">
        <f t="shared" si="104"/>
        <v>-870.95512500005498</v>
      </c>
      <c r="L455" s="433">
        <f t="shared" si="105"/>
        <v>755.45899999999983</v>
      </c>
      <c r="M455" s="433">
        <v>28503.554874999943</v>
      </c>
      <c r="N455" s="433">
        <v>7659.9189999999999</v>
      </c>
      <c r="O455" s="431">
        <f t="shared" si="106"/>
        <v>23180786.753874965</v>
      </c>
    </row>
    <row r="456" spans="1:15" s="440" customFormat="1">
      <c r="A456" s="675" t="s">
        <v>246</v>
      </c>
      <c r="B456" s="673" t="s">
        <v>249</v>
      </c>
      <c r="C456" s="672" t="s">
        <v>124</v>
      </c>
      <c r="D456" s="560">
        <v>641</v>
      </c>
      <c r="E456" s="427">
        <v>29374.51</v>
      </c>
      <c r="F456" s="427">
        <v>6904.46</v>
      </c>
      <c r="G456" s="428">
        <f t="shared" si="116"/>
        <v>36278.97</v>
      </c>
      <c r="H456" s="428">
        <f t="shared" si="113"/>
        <v>18829060.91</v>
      </c>
      <c r="I456" s="428">
        <f t="shared" si="114"/>
        <v>4425758.8600000003</v>
      </c>
      <c r="J456" s="428">
        <f t="shared" si="115"/>
        <v>23254819.77</v>
      </c>
      <c r="K456" s="433">
        <f t="shared" si="104"/>
        <v>-870.95512500005498</v>
      </c>
      <c r="L456" s="433">
        <f t="shared" si="105"/>
        <v>755.45899999999983</v>
      </c>
      <c r="M456" s="433">
        <v>28503.554874999943</v>
      </c>
      <c r="N456" s="433">
        <v>7659.9189999999999</v>
      </c>
      <c r="O456" s="431">
        <f t="shared" si="106"/>
        <v>23180786.753874965</v>
      </c>
    </row>
    <row r="457" spans="1:15" s="440" customFormat="1">
      <c r="A457" s="675" t="s">
        <v>248</v>
      </c>
      <c r="B457" s="673" t="s">
        <v>251</v>
      </c>
      <c r="C457" s="672" t="s">
        <v>124</v>
      </c>
      <c r="D457" s="560">
        <v>641</v>
      </c>
      <c r="E457" s="427">
        <v>29308.55</v>
      </c>
      <c r="F457" s="427">
        <v>6904.46</v>
      </c>
      <c r="G457" s="428">
        <f t="shared" si="116"/>
        <v>36213.01</v>
      </c>
      <c r="H457" s="428">
        <f t="shared" si="113"/>
        <v>18786780.550000001</v>
      </c>
      <c r="I457" s="428">
        <f t="shared" si="114"/>
        <v>4425758.8600000003</v>
      </c>
      <c r="J457" s="428">
        <f t="shared" si="115"/>
        <v>23212539.41</v>
      </c>
      <c r="K457" s="433">
        <f t="shared" si="104"/>
        <v>-870.95512500005498</v>
      </c>
      <c r="L457" s="433">
        <f t="shared" si="105"/>
        <v>755.45899999999983</v>
      </c>
      <c r="M457" s="433">
        <v>28437.594874999944</v>
      </c>
      <c r="N457" s="433">
        <v>7659.9189999999999</v>
      </c>
      <c r="O457" s="431">
        <f t="shared" si="106"/>
        <v>23138506.393874966</v>
      </c>
    </row>
    <row r="458" spans="1:15" s="440" customFormat="1">
      <c r="A458" s="675" t="s">
        <v>250</v>
      </c>
      <c r="B458" s="673" t="s">
        <v>253</v>
      </c>
      <c r="C458" s="672" t="s">
        <v>124</v>
      </c>
      <c r="D458" s="560">
        <v>641</v>
      </c>
      <c r="E458" s="427">
        <v>0</v>
      </c>
      <c r="F458" s="427">
        <v>6904.46</v>
      </c>
      <c r="G458" s="428">
        <f t="shared" si="116"/>
        <v>6904.46</v>
      </c>
      <c r="H458" s="428">
        <f t="shared" si="113"/>
        <v>0</v>
      </c>
      <c r="I458" s="428">
        <f t="shared" si="114"/>
        <v>4425758.8600000003</v>
      </c>
      <c r="J458" s="428">
        <f t="shared" si="115"/>
        <v>4425758.8600000003</v>
      </c>
      <c r="K458" s="433">
        <f t="shared" si="104"/>
        <v>0</v>
      </c>
      <c r="L458" s="433">
        <f t="shared" si="105"/>
        <v>755.45899999999983</v>
      </c>
      <c r="M458" s="433">
        <v>0</v>
      </c>
      <c r="N458" s="433">
        <v>7659.9189999999999</v>
      </c>
      <c r="O458" s="431">
        <f t="shared" si="106"/>
        <v>4910008.0789999999</v>
      </c>
    </row>
    <row r="459" spans="1:15" s="440" customFormat="1">
      <c r="A459" s="675" t="s">
        <v>252</v>
      </c>
      <c r="B459" s="673" t="s">
        <v>255</v>
      </c>
      <c r="C459" s="672" t="s">
        <v>124</v>
      </c>
      <c r="D459" s="560">
        <v>641</v>
      </c>
      <c r="E459" s="427">
        <v>0</v>
      </c>
      <c r="F459" s="427">
        <v>6904.46</v>
      </c>
      <c r="G459" s="428">
        <f t="shared" si="116"/>
        <v>6904.46</v>
      </c>
      <c r="H459" s="428">
        <f t="shared" si="113"/>
        <v>0</v>
      </c>
      <c r="I459" s="428">
        <f t="shared" si="114"/>
        <v>4425758.8600000003</v>
      </c>
      <c r="J459" s="428">
        <f t="shared" si="115"/>
        <v>4425758.8600000003</v>
      </c>
      <c r="K459" s="433">
        <f t="shared" si="104"/>
        <v>0</v>
      </c>
      <c r="L459" s="433">
        <f t="shared" si="105"/>
        <v>755.45899999999983</v>
      </c>
      <c r="M459" s="433">
        <v>0</v>
      </c>
      <c r="N459" s="433">
        <v>7659.9189999999999</v>
      </c>
      <c r="O459" s="431">
        <f t="shared" si="106"/>
        <v>4910008.0789999999</v>
      </c>
    </row>
    <row r="460" spans="1:15" s="440" customFormat="1">
      <c r="A460" s="675" t="s">
        <v>254</v>
      </c>
      <c r="B460" s="673" t="s">
        <v>257</v>
      </c>
      <c r="C460" s="672" t="s">
        <v>124</v>
      </c>
      <c r="D460" s="560">
        <v>641</v>
      </c>
      <c r="E460" s="427">
        <v>0</v>
      </c>
      <c r="F460" s="427">
        <v>6904.46</v>
      </c>
      <c r="G460" s="428">
        <f t="shared" si="116"/>
        <v>6904.46</v>
      </c>
      <c r="H460" s="428">
        <f t="shared" si="113"/>
        <v>0</v>
      </c>
      <c r="I460" s="428">
        <f t="shared" si="114"/>
        <v>4425758.8600000003</v>
      </c>
      <c r="J460" s="428">
        <f t="shared" si="115"/>
        <v>4425758.8600000003</v>
      </c>
      <c r="K460" s="433">
        <f t="shared" si="104"/>
        <v>0</v>
      </c>
      <c r="L460" s="433">
        <f t="shared" si="105"/>
        <v>-2744.5529999999999</v>
      </c>
      <c r="M460" s="433">
        <v>0</v>
      </c>
      <c r="N460" s="433">
        <v>4159.9070000000002</v>
      </c>
      <c r="O460" s="431">
        <f t="shared" si="106"/>
        <v>2666500.3870000001</v>
      </c>
    </row>
    <row r="461" spans="1:15" s="440" customFormat="1">
      <c r="A461" s="675" t="s">
        <v>256</v>
      </c>
      <c r="B461" s="673" t="s">
        <v>259</v>
      </c>
      <c r="C461" s="672" t="s">
        <v>124</v>
      </c>
      <c r="D461" s="560">
        <v>641</v>
      </c>
      <c r="E461" s="427">
        <v>8921.09</v>
      </c>
      <c r="F461" s="427">
        <v>6904.46</v>
      </c>
      <c r="G461" s="428">
        <f t="shared" si="116"/>
        <v>15825.55</v>
      </c>
      <c r="H461" s="428">
        <f t="shared" si="113"/>
        <v>5718418.6900000004</v>
      </c>
      <c r="I461" s="428">
        <f t="shared" si="114"/>
        <v>4425758.8600000003</v>
      </c>
      <c r="J461" s="428">
        <f t="shared" si="115"/>
        <v>10144177.550000001</v>
      </c>
      <c r="K461" s="433">
        <f t="shared" si="104"/>
        <v>0</v>
      </c>
      <c r="L461" s="433">
        <f t="shared" si="105"/>
        <v>383.41199999999935</v>
      </c>
      <c r="M461" s="433">
        <v>8921.09</v>
      </c>
      <c r="N461" s="433">
        <v>7287.8719999999994</v>
      </c>
      <c r="O461" s="431">
        <f t="shared" si="106"/>
        <v>10389944.641999999</v>
      </c>
    </row>
    <row r="462" spans="1:15" s="440" customFormat="1" ht="96" customHeight="1">
      <c r="A462" s="665">
        <v>4.3</v>
      </c>
      <c r="B462" s="673" t="s">
        <v>343</v>
      </c>
      <c r="C462" s="672" t="s">
        <v>124</v>
      </c>
      <c r="D462" s="560">
        <v>2128</v>
      </c>
      <c r="E462" s="427">
        <v>2816.88</v>
      </c>
      <c r="F462" s="427">
        <v>0</v>
      </c>
      <c r="G462" s="428">
        <f t="shared" si="116"/>
        <v>2816.88</v>
      </c>
      <c r="H462" s="428">
        <f t="shared" si="113"/>
        <v>5994320.6400000006</v>
      </c>
      <c r="I462" s="428">
        <f t="shared" si="114"/>
        <v>0</v>
      </c>
      <c r="J462" s="428">
        <f t="shared" si="115"/>
        <v>5994320.6400000006</v>
      </c>
      <c r="K462" s="433">
        <f t="shared" si="104"/>
        <v>0</v>
      </c>
      <c r="L462" s="433">
        <f t="shared" si="105"/>
        <v>659.69200000000001</v>
      </c>
      <c r="M462" s="433">
        <v>2816.8799999999997</v>
      </c>
      <c r="N462" s="433">
        <v>659.69200000000001</v>
      </c>
      <c r="O462" s="431">
        <f t="shared" si="106"/>
        <v>7398145.2159999991</v>
      </c>
    </row>
    <row r="463" spans="1:15" s="432" customFormat="1">
      <c r="A463" s="657"/>
      <c r="B463" s="658" t="s">
        <v>33</v>
      </c>
      <c r="C463" s="659"/>
      <c r="D463" s="561"/>
      <c r="E463" s="434">
        <v>0</v>
      </c>
      <c r="F463" s="434">
        <v>0</v>
      </c>
      <c r="G463" s="428">
        <f t="shared" si="116"/>
        <v>0</v>
      </c>
      <c r="H463" s="446">
        <f>SUM(H336:H462)</f>
        <v>436733650.57550019</v>
      </c>
      <c r="I463" s="446">
        <f>SUM(I336:I462)</f>
        <v>112608151.8908</v>
      </c>
      <c r="J463" s="446">
        <f>SUM(J336:J462)</f>
        <v>549341802.46629989</v>
      </c>
      <c r="K463" s="446">
        <f t="shared" si="104"/>
        <v>0</v>
      </c>
      <c r="L463" s="446">
        <f t="shared" si="105"/>
        <v>0</v>
      </c>
      <c r="M463" s="446"/>
      <c r="N463" s="446"/>
      <c r="O463" s="447">
        <f>SUM(O336:O462)</f>
        <v>566620256.44972622</v>
      </c>
    </row>
    <row r="464" spans="1:15" s="442" customFormat="1">
      <c r="A464" s="665"/>
      <c r="B464" s="666"/>
      <c r="C464" s="667"/>
      <c r="D464" s="560"/>
      <c r="E464" s="441">
        <v>0</v>
      </c>
      <c r="F464" s="441">
        <v>0</v>
      </c>
      <c r="G464" s="428">
        <f t="shared" si="116"/>
        <v>0</v>
      </c>
      <c r="H464" s="429">
        <f t="shared" ref="H464:H476" si="117">E464*$D464</f>
        <v>0</v>
      </c>
      <c r="I464" s="429">
        <f t="shared" ref="I464:I476" si="118">F464*$D464</f>
        <v>0</v>
      </c>
      <c r="J464" s="428">
        <f t="shared" ref="J464:J480" si="119">SUM(H464+I464)</f>
        <v>0</v>
      </c>
      <c r="K464" s="433">
        <f t="shared" si="104"/>
        <v>0</v>
      </c>
      <c r="L464" s="433">
        <f t="shared" si="105"/>
        <v>0</v>
      </c>
      <c r="M464" s="433"/>
      <c r="N464" s="433"/>
      <c r="O464" s="431">
        <f t="shared" si="106"/>
        <v>0</v>
      </c>
    </row>
    <row r="465" spans="1:19" s="440" customFormat="1">
      <c r="A465" s="531">
        <v>5</v>
      </c>
      <c r="B465" s="532" t="s">
        <v>344</v>
      </c>
      <c r="C465" s="650"/>
      <c r="D465" s="560"/>
      <c r="E465" s="427">
        <v>0</v>
      </c>
      <c r="F465" s="427">
        <v>0</v>
      </c>
      <c r="G465" s="428">
        <f t="shared" si="116"/>
        <v>0</v>
      </c>
      <c r="H465" s="429">
        <f t="shared" si="117"/>
        <v>0</v>
      </c>
      <c r="I465" s="429">
        <f t="shared" si="118"/>
        <v>0</v>
      </c>
      <c r="J465" s="428">
        <f t="shared" si="119"/>
        <v>0</v>
      </c>
      <c r="K465" s="433">
        <f t="shared" si="104"/>
        <v>0</v>
      </c>
      <c r="L465" s="433">
        <f t="shared" si="105"/>
        <v>0</v>
      </c>
      <c r="M465" s="433"/>
      <c r="N465" s="433"/>
      <c r="O465" s="431">
        <f t="shared" si="106"/>
        <v>0</v>
      </c>
    </row>
    <row r="466" spans="1:19" s="440" customFormat="1" ht="30">
      <c r="A466" s="662"/>
      <c r="B466" s="664" t="s">
        <v>345</v>
      </c>
      <c r="C466" s="650"/>
      <c r="D466" s="560"/>
      <c r="E466" s="427">
        <v>0</v>
      </c>
      <c r="F466" s="427">
        <v>0</v>
      </c>
      <c r="G466" s="428">
        <f t="shared" si="116"/>
        <v>0</v>
      </c>
      <c r="H466" s="429">
        <f t="shared" si="117"/>
        <v>0</v>
      </c>
      <c r="I466" s="429">
        <f t="shared" si="118"/>
        <v>0</v>
      </c>
      <c r="J466" s="428">
        <f t="shared" si="119"/>
        <v>0</v>
      </c>
      <c r="K466" s="433">
        <f t="shared" si="104"/>
        <v>0</v>
      </c>
      <c r="L466" s="433">
        <f t="shared" si="105"/>
        <v>0</v>
      </c>
      <c r="M466" s="433"/>
      <c r="N466" s="433"/>
      <c r="O466" s="431">
        <f t="shared" si="106"/>
        <v>0</v>
      </c>
    </row>
    <row r="467" spans="1:19" s="440" customFormat="1" ht="30">
      <c r="A467" s="662"/>
      <c r="B467" s="663" t="s">
        <v>346</v>
      </c>
      <c r="C467" s="650"/>
      <c r="D467" s="560"/>
      <c r="E467" s="427">
        <v>0</v>
      </c>
      <c r="F467" s="427">
        <v>0</v>
      </c>
      <c r="G467" s="428">
        <f t="shared" si="116"/>
        <v>0</v>
      </c>
      <c r="H467" s="429">
        <f t="shared" si="117"/>
        <v>0</v>
      </c>
      <c r="I467" s="429">
        <f t="shared" si="118"/>
        <v>0</v>
      </c>
      <c r="J467" s="428">
        <f t="shared" si="119"/>
        <v>0</v>
      </c>
      <c r="K467" s="433">
        <f t="shared" si="104"/>
        <v>0</v>
      </c>
      <c r="L467" s="433">
        <f t="shared" si="105"/>
        <v>0</v>
      </c>
      <c r="M467" s="433"/>
      <c r="N467" s="433"/>
      <c r="O467" s="431">
        <f t="shared" si="106"/>
        <v>0</v>
      </c>
    </row>
    <row r="468" spans="1:19" s="440" customFormat="1" ht="75">
      <c r="A468" s="662"/>
      <c r="B468" s="663" t="s">
        <v>347</v>
      </c>
      <c r="C468" s="650"/>
      <c r="D468" s="560"/>
      <c r="E468" s="427">
        <v>0</v>
      </c>
      <c r="F468" s="427">
        <v>0</v>
      </c>
      <c r="G468" s="428">
        <f t="shared" si="116"/>
        <v>0</v>
      </c>
      <c r="H468" s="429">
        <f t="shared" si="117"/>
        <v>0</v>
      </c>
      <c r="I468" s="429">
        <f t="shared" si="118"/>
        <v>0</v>
      </c>
      <c r="J468" s="428">
        <f t="shared" si="119"/>
        <v>0</v>
      </c>
      <c r="K468" s="433">
        <f t="shared" si="104"/>
        <v>0</v>
      </c>
      <c r="L468" s="433">
        <f t="shared" si="105"/>
        <v>0</v>
      </c>
      <c r="M468" s="433"/>
      <c r="N468" s="433"/>
      <c r="O468" s="431">
        <f t="shared" si="106"/>
        <v>0</v>
      </c>
    </row>
    <row r="469" spans="1:19" s="440" customFormat="1" ht="75">
      <c r="A469" s="662"/>
      <c r="B469" s="663" t="s">
        <v>348</v>
      </c>
      <c r="C469" s="650"/>
      <c r="D469" s="560"/>
      <c r="E469" s="427">
        <v>0</v>
      </c>
      <c r="F469" s="427">
        <v>0</v>
      </c>
      <c r="G469" s="428">
        <f t="shared" si="116"/>
        <v>0</v>
      </c>
      <c r="H469" s="429">
        <f t="shared" si="117"/>
        <v>0</v>
      </c>
      <c r="I469" s="429">
        <f t="shared" si="118"/>
        <v>0</v>
      </c>
      <c r="J469" s="428">
        <f t="shared" si="119"/>
        <v>0</v>
      </c>
      <c r="K469" s="433">
        <f t="shared" si="104"/>
        <v>0</v>
      </c>
      <c r="L469" s="433">
        <f t="shared" si="105"/>
        <v>0</v>
      </c>
      <c r="M469" s="433"/>
      <c r="N469" s="433"/>
      <c r="O469" s="431">
        <f t="shared" si="106"/>
        <v>0</v>
      </c>
    </row>
    <row r="470" spans="1:19" s="440" customFormat="1" ht="90">
      <c r="A470" s="662"/>
      <c r="B470" s="663" t="s">
        <v>349</v>
      </c>
      <c r="C470" s="650"/>
      <c r="D470" s="560"/>
      <c r="E470" s="427">
        <v>0</v>
      </c>
      <c r="F470" s="427">
        <v>0</v>
      </c>
      <c r="G470" s="428">
        <f t="shared" si="116"/>
        <v>0</v>
      </c>
      <c r="H470" s="429">
        <f t="shared" si="117"/>
        <v>0</v>
      </c>
      <c r="I470" s="429">
        <f t="shared" si="118"/>
        <v>0</v>
      </c>
      <c r="J470" s="428">
        <f t="shared" si="119"/>
        <v>0</v>
      </c>
      <c r="K470" s="433">
        <f t="shared" si="104"/>
        <v>0</v>
      </c>
      <c r="L470" s="433">
        <f t="shared" si="105"/>
        <v>0</v>
      </c>
      <c r="M470" s="433"/>
      <c r="N470" s="433"/>
      <c r="O470" s="431">
        <f t="shared" si="106"/>
        <v>0</v>
      </c>
    </row>
    <row r="471" spans="1:19" s="440" customFormat="1" ht="30">
      <c r="A471" s="662"/>
      <c r="B471" s="663" t="s">
        <v>8</v>
      </c>
      <c r="C471" s="650"/>
      <c r="D471" s="560"/>
      <c r="E471" s="427">
        <v>0</v>
      </c>
      <c r="F471" s="427">
        <v>0</v>
      </c>
      <c r="G471" s="428">
        <f t="shared" si="116"/>
        <v>0</v>
      </c>
      <c r="H471" s="429">
        <f t="shared" si="117"/>
        <v>0</v>
      </c>
      <c r="I471" s="429">
        <f t="shared" si="118"/>
        <v>0</v>
      </c>
      <c r="J471" s="428">
        <f t="shared" si="119"/>
        <v>0</v>
      </c>
      <c r="K471" s="433">
        <f t="shared" si="104"/>
        <v>0</v>
      </c>
      <c r="L471" s="433">
        <f t="shared" si="105"/>
        <v>0</v>
      </c>
      <c r="M471" s="433"/>
      <c r="N471" s="433"/>
      <c r="O471" s="431">
        <f t="shared" si="106"/>
        <v>0</v>
      </c>
    </row>
    <row r="472" spans="1:19" s="440" customFormat="1" ht="35.25" customHeight="1">
      <c r="A472" s="662"/>
      <c r="B472" s="663" t="s">
        <v>350</v>
      </c>
      <c r="C472" s="650"/>
      <c r="D472" s="560"/>
      <c r="E472" s="427">
        <v>0</v>
      </c>
      <c r="F472" s="427">
        <v>0</v>
      </c>
      <c r="G472" s="428">
        <f t="shared" si="116"/>
        <v>0</v>
      </c>
      <c r="H472" s="429">
        <f t="shared" si="117"/>
        <v>0</v>
      </c>
      <c r="I472" s="429">
        <f t="shared" si="118"/>
        <v>0</v>
      </c>
      <c r="J472" s="428">
        <f t="shared" si="119"/>
        <v>0</v>
      </c>
      <c r="K472" s="433">
        <f t="shared" si="104"/>
        <v>0</v>
      </c>
      <c r="L472" s="433">
        <f t="shared" si="105"/>
        <v>0</v>
      </c>
      <c r="M472" s="433"/>
      <c r="N472" s="433"/>
      <c r="O472" s="431">
        <f t="shared" si="106"/>
        <v>0</v>
      </c>
    </row>
    <row r="473" spans="1:19" s="440" customFormat="1">
      <c r="A473" s="662"/>
      <c r="B473" s="663" t="s">
        <v>351</v>
      </c>
      <c r="C473" s="650"/>
      <c r="D473" s="560"/>
      <c r="E473" s="427">
        <v>0</v>
      </c>
      <c r="F473" s="427">
        <v>0</v>
      </c>
      <c r="G473" s="428">
        <f t="shared" si="116"/>
        <v>0</v>
      </c>
      <c r="H473" s="429">
        <f t="shared" si="117"/>
        <v>0</v>
      </c>
      <c r="I473" s="429">
        <f t="shared" si="118"/>
        <v>0</v>
      </c>
      <c r="J473" s="428">
        <f t="shared" si="119"/>
        <v>0</v>
      </c>
      <c r="K473" s="433">
        <f t="shared" si="104"/>
        <v>0</v>
      </c>
      <c r="L473" s="433">
        <f t="shared" si="105"/>
        <v>0</v>
      </c>
      <c r="M473" s="433"/>
      <c r="N473" s="433"/>
      <c r="O473" s="431">
        <f t="shared" si="106"/>
        <v>0</v>
      </c>
    </row>
    <row r="474" spans="1:19" s="440" customFormat="1">
      <c r="A474" s="662"/>
      <c r="B474" s="664" t="s">
        <v>352</v>
      </c>
      <c r="C474" s="681"/>
      <c r="D474" s="560"/>
      <c r="E474" s="444">
        <v>0</v>
      </c>
      <c r="F474" s="444">
        <v>0</v>
      </c>
      <c r="G474" s="428">
        <f t="shared" si="116"/>
        <v>0</v>
      </c>
      <c r="H474" s="429">
        <f t="shared" si="117"/>
        <v>0</v>
      </c>
      <c r="I474" s="429">
        <f t="shared" si="118"/>
        <v>0</v>
      </c>
      <c r="J474" s="428">
        <f t="shared" si="119"/>
        <v>0</v>
      </c>
      <c r="K474" s="433">
        <f t="shared" si="104"/>
        <v>0</v>
      </c>
      <c r="L474" s="433">
        <f t="shared" si="105"/>
        <v>0</v>
      </c>
      <c r="M474" s="433"/>
      <c r="N474" s="433"/>
      <c r="O474" s="431">
        <f t="shared" si="106"/>
        <v>0</v>
      </c>
    </row>
    <row r="475" spans="1:19" s="440" customFormat="1" ht="165">
      <c r="A475" s="662">
        <v>5.0999999999999996</v>
      </c>
      <c r="B475" s="663" t="s">
        <v>353</v>
      </c>
      <c r="C475" s="681"/>
      <c r="D475" s="560"/>
      <c r="E475" s="444">
        <v>0</v>
      </c>
      <c r="F475" s="444">
        <v>0</v>
      </c>
      <c r="G475" s="428">
        <f t="shared" si="116"/>
        <v>0</v>
      </c>
      <c r="H475" s="429">
        <f t="shared" si="117"/>
        <v>0</v>
      </c>
      <c r="I475" s="429">
        <f t="shared" si="118"/>
        <v>0</v>
      </c>
      <c r="J475" s="428">
        <f t="shared" si="119"/>
        <v>0</v>
      </c>
      <c r="K475" s="433">
        <f t="shared" si="104"/>
        <v>0</v>
      </c>
      <c r="L475" s="433">
        <f t="shared" si="105"/>
        <v>0</v>
      </c>
      <c r="M475" s="433"/>
      <c r="N475" s="433"/>
      <c r="O475" s="431">
        <f t="shared" si="106"/>
        <v>0</v>
      </c>
    </row>
    <row r="476" spans="1:19" s="440" customFormat="1" ht="105">
      <c r="A476" s="662"/>
      <c r="B476" s="682" t="s">
        <v>354</v>
      </c>
      <c r="C476" s="681"/>
      <c r="D476" s="562"/>
      <c r="E476" s="444">
        <v>0</v>
      </c>
      <c r="F476" s="444">
        <v>0</v>
      </c>
      <c r="G476" s="428">
        <f t="shared" si="116"/>
        <v>0</v>
      </c>
      <c r="H476" s="429">
        <f t="shared" si="117"/>
        <v>0</v>
      </c>
      <c r="I476" s="429">
        <f t="shared" si="118"/>
        <v>0</v>
      </c>
      <c r="J476" s="428">
        <f t="shared" si="119"/>
        <v>0</v>
      </c>
      <c r="K476" s="433">
        <f t="shared" ref="K476:K539" si="120">M476-E476</f>
        <v>0</v>
      </c>
      <c r="L476" s="433">
        <f t="shared" ref="L476:L539" si="121">N476-F476</f>
        <v>0</v>
      </c>
      <c r="M476" s="433"/>
      <c r="N476" s="433">
        <v>0</v>
      </c>
      <c r="O476" s="431">
        <f t="shared" ref="O476:O539" si="122">(M476+N476)*$D476</f>
        <v>0</v>
      </c>
    </row>
    <row r="477" spans="1:19" s="440" customFormat="1">
      <c r="A477" s="662" t="s">
        <v>122</v>
      </c>
      <c r="B477" s="663" t="s">
        <v>355</v>
      </c>
      <c r="C477" s="681" t="s">
        <v>356</v>
      </c>
      <c r="D477" s="560">
        <v>69511</v>
      </c>
      <c r="E477" s="448">
        <v>8373.75</v>
      </c>
      <c r="F477" s="448">
        <v>1636.95</v>
      </c>
      <c r="G477" s="428">
        <f t="shared" si="116"/>
        <v>10010.700000000001</v>
      </c>
      <c r="H477" s="428">
        <f>$D477*E477</f>
        <v>582067736.25</v>
      </c>
      <c r="I477" s="428">
        <f>$D477*F477</f>
        <v>113786031.45</v>
      </c>
      <c r="J477" s="428">
        <f>SUBTOTAL(9,H477:I477)</f>
        <v>695853767.70000005</v>
      </c>
      <c r="K477" s="433">
        <f t="shared" si="120"/>
        <v>0</v>
      </c>
      <c r="L477" s="433">
        <f t="shared" si="121"/>
        <v>0</v>
      </c>
      <c r="M477" s="433">
        <v>8373.7500000000018</v>
      </c>
      <c r="N477" s="433">
        <v>1636.95</v>
      </c>
      <c r="O477" s="431">
        <f t="shared" si="122"/>
        <v>695853767.70000017</v>
      </c>
    </row>
    <row r="478" spans="1:19" s="440" customFormat="1" ht="170.25" customHeight="1">
      <c r="A478" s="662">
        <v>5.2</v>
      </c>
      <c r="B478" s="683" t="s">
        <v>357</v>
      </c>
      <c r="C478" s="681"/>
      <c r="D478" s="560">
        <v>0</v>
      </c>
      <c r="E478" s="444">
        <v>0</v>
      </c>
      <c r="F478" s="444">
        <v>0</v>
      </c>
      <c r="G478" s="428">
        <f t="shared" si="116"/>
        <v>0</v>
      </c>
      <c r="H478" s="429">
        <f>E478*$D478</f>
        <v>0</v>
      </c>
      <c r="I478" s="429">
        <f>F478*$D478</f>
        <v>0</v>
      </c>
      <c r="J478" s="428">
        <f t="shared" si="119"/>
        <v>0</v>
      </c>
      <c r="K478" s="433">
        <f t="shared" si="120"/>
        <v>0</v>
      </c>
      <c r="L478" s="433">
        <f t="shared" si="121"/>
        <v>0</v>
      </c>
      <c r="M478" s="433"/>
      <c r="N478" s="433">
        <v>0</v>
      </c>
      <c r="O478" s="431">
        <f t="shared" si="122"/>
        <v>0</v>
      </c>
    </row>
    <row r="479" spans="1:19" s="440" customFormat="1" ht="45">
      <c r="A479" s="662" t="s">
        <v>122</v>
      </c>
      <c r="B479" s="683" t="s">
        <v>358</v>
      </c>
      <c r="C479" s="681" t="s">
        <v>356</v>
      </c>
      <c r="D479" s="560">
        <v>137033</v>
      </c>
      <c r="E479" s="444">
        <v>48.5</v>
      </c>
      <c r="F479" s="444">
        <v>13.58</v>
      </c>
      <c r="G479" s="428">
        <f t="shared" si="116"/>
        <v>62.08</v>
      </c>
      <c r="H479" s="428">
        <f>$D479*E479</f>
        <v>6646100.5</v>
      </c>
      <c r="I479" s="428">
        <f>$D479*F479</f>
        <v>1860908.14</v>
      </c>
      <c r="J479" s="428">
        <f>SUBTOTAL(9,H479:I479)</f>
        <v>8507008.6400000006</v>
      </c>
      <c r="K479" s="433">
        <f t="shared" si="120"/>
        <v>0</v>
      </c>
      <c r="L479" s="433">
        <f t="shared" si="121"/>
        <v>0</v>
      </c>
      <c r="M479" s="433">
        <v>48.5</v>
      </c>
      <c r="N479" s="433">
        <v>13.580000000000002</v>
      </c>
      <c r="O479" s="431">
        <f t="shared" si="122"/>
        <v>8507008.6400000006</v>
      </c>
    </row>
    <row r="480" spans="1:19" s="440" customFormat="1" ht="135">
      <c r="A480" s="662">
        <v>5.3</v>
      </c>
      <c r="B480" s="663" t="s">
        <v>359</v>
      </c>
      <c r="C480" s="681"/>
      <c r="D480" s="560">
        <v>0</v>
      </c>
      <c r="E480" s="444">
        <v>0</v>
      </c>
      <c r="F480" s="444">
        <v>0</v>
      </c>
      <c r="G480" s="428">
        <f t="shared" si="116"/>
        <v>0</v>
      </c>
      <c r="H480" s="429">
        <f>E480*$D480</f>
        <v>0</v>
      </c>
      <c r="I480" s="429">
        <f>F480*$D480</f>
        <v>0</v>
      </c>
      <c r="J480" s="428">
        <f t="shared" si="119"/>
        <v>0</v>
      </c>
      <c r="K480" s="433">
        <f t="shared" si="120"/>
        <v>0</v>
      </c>
      <c r="L480" s="433">
        <f t="shared" si="121"/>
        <v>0</v>
      </c>
      <c r="M480" s="433"/>
      <c r="N480" s="433">
        <v>0</v>
      </c>
      <c r="O480" s="431">
        <f t="shared" si="122"/>
        <v>0</v>
      </c>
      <c r="S480" s="440">
        <v>1</v>
      </c>
    </row>
    <row r="481" spans="1:15" s="442" customFormat="1">
      <c r="A481" s="665" t="s">
        <v>122</v>
      </c>
      <c r="B481" s="664" t="s">
        <v>360</v>
      </c>
      <c r="C481" s="684"/>
      <c r="D481" s="560">
        <v>0</v>
      </c>
      <c r="E481" s="449">
        <v>0</v>
      </c>
      <c r="F481" s="449">
        <v>0</v>
      </c>
      <c r="G481" s="428">
        <f t="shared" si="116"/>
        <v>0</v>
      </c>
      <c r="H481" s="429">
        <f>E481*$D481</f>
        <v>0</v>
      </c>
      <c r="I481" s="429">
        <f>F481*$D481</f>
        <v>0</v>
      </c>
      <c r="J481" s="428"/>
      <c r="K481" s="433">
        <f t="shared" si="120"/>
        <v>0</v>
      </c>
      <c r="L481" s="433">
        <f t="shared" si="121"/>
        <v>0</v>
      </c>
      <c r="M481" s="433"/>
      <c r="N481" s="433">
        <v>0</v>
      </c>
      <c r="O481" s="431">
        <f t="shared" si="122"/>
        <v>0</v>
      </c>
    </row>
    <row r="482" spans="1:15" s="440" customFormat="1">
      <c r="A482" s="662" t="s">
        <v>205</v>
      </c>
      <c r="B482" s="663" t="s">
        <v>361</v>
      </c>
      <c r="C482" s="681" t="s">
        <v>362</v>
      </c>
      <c r="D482" s="560">
        <v>266</v>
      </c>
      <c r="E482" s="444">
        <v>1669</v>
      </c>
      <c r="F482" s="444">
        <v>359</v>
      </c>
      <c r="G482" s="428">
        <f t="shared" si="116"/>
        <v>2028</v>
      </c>
      <c r="H482" s="428">
        <f t="shared" ref="H482:I485" si="123">$D482*E482</f>
        <v>443954</v>
      </c>
      <c r="I482" s="428">
        <f t="shared" si="123"/>
        <v>95494</v>
      </c>
      <c r="J482" s="428">
        <f t="shared" ref="J482:J485" si="124">SUBTOTAL(9,H482:I482)</f>
        <v>539448</v>
      </c>
      <c r="K482" s="433">
        <f t="shared" si="120"/>
        <v>-695.37999999999988</v>
      </c>
      <c r="L482" s="433">
        <f t="shared" si="121"/>
        <v>0</v>
      </c>
      <c r="M482" s="433">
        <v>973.62000000000012</v>
      </c>
      <c r="N482" s="433">
        <v>359</v>
      </c>
      <c r="O482" s="431">
        <f t="shared" si="122"/>
        <v>354476.92000000004</v>
      </c>
    </row>
    <row r="483" spans="1:15" s="440" customFormat="1">
      <c r="A483" s="662" t="s">
        <v>188</v>
      </c>
      <c r="B483" s="663" t="s">
        <v>363</v>
      </c>
      <c r="C483" s="681" t="s">
        <v>362</v>
      </c>
      <c r="D483" s="560">
        <v>203</v>
      </c>
      <c r="E483" s="444">
        <v>5009</v>
      </c>
      <c r="F483" s="444">
        <v>1077</v>
      </c>
      <c r="G483" s="428">
        <f t="shared" si="116"/>
        <v>6086</v>
      </c>
      <c r="H483" s="428">
        <f t="shared" si="123"/>
        <v>1016827</v>
      </c>
      <c r="I483" s="428">
        <f t="shared" si="123"/>
        <v>218631</v>
      </c>
      <c r="J483" s="428">
        <f t="shared" si="124"/>
        <v>1235458</v>
      </c>
      <c r="K483" s="433">
        <f t="shared" si="120"/>
        <v>-3132.2199999999993</v>
      </c>
      <c r="L483" s="433">
        <f t="shared" si="121"/>
        <v>0</v>
      </c>
      <c r="M483" s="433">
        <v>1876.7800000000009</v>
      </c>
      <c r="N483" s="433">
        <v>1077</v>
      </c>
      <c r="O483" s="431">
        <f t="shared" si="122"/>
        <v>599617.34000000008</v>
      </c>
    </row>
    <row r="484" spans="1:15" s="440" customFormat="1">
      <c r="A484" s="662" t="s">
        <v>190</v>
      </c>
      <c r="B484" s="663" t="s">
        <v>364</v>
      </c>
      <c r="C484" s="681" t="s">
        <v>362</v>
      </c>
      <c r="D484" s="560">
        <v>160</v>
      </c>
      <c r="E484" s="444">
        <v>3755</v>
      </c>
      <c r="F484" s="444">
        <v>807</v>
      </c>
      <c r="G484" s="428">
        <f t="shared" si="116"/>
        <v>4562</v>
      </c>
      <c r="H484" s="428">
        <f t="shared" si="123"/>
        <v>600800</v>
      </c>
      <c r="I484" s="428">
        <f t="shared" si="123"/>
        <v>129120</v>
      </c>
      <c r="J484" s="428">
        <f t="shared" si="124"/>
        <v>729920</v>
      </c>
      <c r="K484" s="433">
        <f t="shared" si="120"/>
        <v>-1335.4799999999996</v>
      </c>
      <c r="L484" s="433">
        <f t="shared" si="121"/>
        <v>0</v>
      </c>
      <c r="M484" s="433">
        <v>2419.5200000000004</v>
      </c>
      <c r="N484" s="433">
        <v>807</v>
      </c>
      <c r="O484" s="431">
        <f t="shared" si="122"/>
        <v>516243.20000000007</v>
      </c>
    </row>
    <row r="485" spans="1:15" s="440" customFormat="1">
      <c r="A485" s="662" t="s">
        <v>192</v>
      </c>
      <c r="B485" s="663" t="s">
        <v>365</v>
      </c>
      <c r="C485" s="681" t="s">
        <v>362</v>
      </c>
      <c r="D485" s="560">
        <v>135</v>
      </c>
      <c r="E485" s="444">
        <v>5009</v>
      </c>
      <c r="F485" s="444">
        <v>1077</v>
      </c>
      <c r="G485" s="428">
        <f t="shared" si="116"/>
        <v>6086</v>
      </c>
      <c r="H485" s="428">
        <f t="shared" si="123"/>
        <v>676215</v>
      </c>
      <c r="I485" s="428">
        <f t="shared" si="123"/>
        <v>145395</v>
      </c>
      <c r="J485" s="428">
        <f t="shared" si="124"/>
        <v>821610</v>
      </c>
      <c r="K485" s="433">
        <f t="shared" si="120"/>
        <v>-3532.2199999999993</v>
      </c>
      <c r="L485" s="433">
        <f t="shared" si="121"/>
        <v>0</v>
      </c>
      <c r="M485" s="433">
        <v>1476.7800000000009</v>
      </c>
      <c r="N485" s="433">
        <v>1077</v>
      </c>
      <c r="O485" s="431">
        <f t="shared" si="122"/>
        <v>344760.3000000001</v>
      </c>
    </row>
    <row r="486" spans="1:15" s="442" customFormat="1">
      <c r="A486" s="665" t="s">
        <v>366</v>
      </c>
      <c r="B486" s="664" t="s">
        <v>367</v>
      </c>
      <c r="C486" s="684"/>
      <c r="D486" s="560">
        <v>0</v>
      </c>
      <c r="E486" s="449">
        <v>0</v>
      </c>
      <c r="F486" s="449">
        <v>0</v>
      </c>
      <c r="G486" s="428">
        <f t="shared" si="116"/>
        <v>0</v>
      </c>
      <c r="H486" s="429">
        <f>E486*$D486</f>
        <v>0</v>
      </c>
      <c r="I486" s="429">
        <f>F486*$D486</f>
        <v>0</v>
      </c>
      <c r="J486" s="428">
        <f t="shared" ref="J486" si="125">SUM(H486+I486)</f>
        <v>0</v>
      </c>
      <c r="K486" s="433">
        <f t="shared" si="120"/>
        <v>0</v>
      </c>
      <c r="L486" s="433">
        <f t="shared" si="121"/>
        <v>0</v>
      </c>
      <c r="M486" s="433">
        <v>0</v>
      </c>
      <c r="N486" s="433">
        <v>0</v>
      </c>
      <c r="O486" s="431">
        <f t="shared" si="122"/>
        <v>0</v>
      </c>
    </row>
    <row r="487" spans="1:15" s="440" customFormat="1">
      <c r="A487" s="662" t="s">
        <v>205</v>
      </c>
      <c r="B487" s="663" t="s">
        <v>368</v>
      </c>
      <c r="C487" s="681" t="s">
        <v>362</v>
      </c>
      <c r="D487" s="560">
        <v>266</v>
      </c>
      <c r="E487" s="444">
        <v>334</v>
      </c>
      <c r="F487" s="444">
        <v>72</v>
      </c>
      <c r="G487" s="428">
        <f t="shared" si="116"/>
        <v>406</v>
      </c>
      <c r="H487" s="428">
        <f t="shared" ref="H487:H495" si="126">$D487*E487</f>
        <v>88844</v>
      </c>
      <c r="I487" s="428">
        <f t="shared" ref="I487:I495" si="127">$D487*F487</f>
        <v>19152</v>
      </c>
      <c r="J487" s="428">
        <f t="shared" ref="J487:J495" si="128">SUBTOTAL(9,H487:I487)</f>
        <v>107996</v>
      </c>
      <c r="K487" s="433">
        <f t="shared" si="120"/>
        <v>-333</v>
      </c>
      <c r="L487" s="433">
        <f t="shared" si="121"/>
        <v>-72</v>
      </c>
      <c r="M487" s="433">
        <v>1</v>
      </c>
      <c r="N487" s="433">
        <v>0</v>
      </c>
      <c r="O487" s="431">
        <f t="shared" si="122"/>
        <v>266</v>
      </c>
    </row>
    <row r="488" spans="1:15" s="440" customFormat="1">
      <c r="A488" s="662" t="s">
        <v>188</v>
      </c>
      <c r="B488" s="663" t="s">
        <v>369</v>
      </c>
      <c r="C488" s="681" t="s">
        <v>362</v>
      </c>
      <c r="D488" s="560">
        <v>266</v>
      </c>
      <c r="E488" s="444">
        <v>168</v>
      </c>
      <c r="F488" s="444">
        <v>36</v>
      </c>
      <c r="G488" s="428">
        <f t="shared" si="116"/>
        <v>204</v>
      </c>
      <c r="H488" s="428">
        <f t="shared" si="126"/>
        <v>44688</v>
      </c>
      <c r="I488" s="428">
        <f t="shared" si="127"/>
        <v>9576</v>
      </c>
      <c r="J488" s="428">
        <f t="shared" si="128"/>
        <v>54264</v>
      </c>
      <c r="K488" s="433">
        <f t="shared" si="120"/>
        <v>-167</v>
      </c>
      <c r="L488" s="433">
        <f t="shared" si="121"/>
        <v>-36</v>
      </c>
      <c r="M488" s="433">
        <v>1</v>
      </c>
      <c r="N488" s="433">
        <v>0</v>
      </c>
      <c r="O488" s="431">
        <f t="shared" si="122"/>
        <v>266</v>
      </c>
    </row>
    <row r="489" spans="1:15" s="440" customFormat="1">
      <c r="A489" s="662" t="s">
        <v>190</v>
      </c>
      <c r="B489" s="663" t="s">
        <v>370</v>
      </c>
      <c r="C489" s="681" t="s">
        <v>362</v>
      </c>
      <c r="D489" s="560">
        <v>266</v>
      </c>
      <c r="E489" s="444">
        <v>250</v>
      </c>
      <c r="F489" s="444">
        <v>54</v>
      </c>
      <c r="G489" s="428">
        <f t="shared" si="116"/>
        <v>304</v>
      </c>
      <c r="H489" s="428">
        <f t="shared" si="126"/>
        <v>66500</v>
      </c>
      <c r="I489" s="428">
        <f t="shared" si="127"/>
        <v>14364</v>
      </c>
      <c r="J489" s="428">
        <f t="shared" si="128"/>
        <v>80864</v>
      </c>
      <c r="K489" s="433">
        <f t="shared" si="120"/>
        <v>-249</v>
      </c>
      <c r="L489" s="433">
        <f t="shared" si="121"/>
        <v>-54</v>
      </c>
      <c r="M489" s="433">
        <v>1</v>
      </c>
      <c r="N489" s="433">
        <v>0</v>
      </c>
      <c r="O489" s="431">
        <f t="shared" si="122"/>
        <v>266</v>
      </c>
    </row>
    <row r="490" spans="1:15" s="440" customFormat="1">
      <c r="A490" s="662" t="s">
        <v>192</v>
      </c>
      <c r="B490" s="663" t="s">
        <v>371</v>
      </c>
      <c r="C490" s="681" t="s">
        <v>362</v>
      </c>
      <c r="D490" s="560">
        <v>203</v>
      </c>
      <c r="E490" s="444">
        <v>1669</v>
      </c>
      <c r="F490" s="444">
        <v>359</v>
      </c>
      <c r="G490" s="428">
        <f t="shared" si="116"/>
        <v>2028</v>
      </c>
      <c r="H490" s="428">
        <f t="shared" si="126"/>
        <v>338807</v>
      </c>
      <c r="I490" s="428">
        <f t="shared" si="127"/>
        <v>72877</v>
      </c>
      <c r="J490" s="428">
        <f t="shared" si="128"/>
        <v>411684</v>
      </c>
      <c r="K490" s="433">
        <f t="shared" si="120"/>
        <v>-1668</v>
      </c>
      <c r="L490" s="433">
        <f t="shared" si="121"/>
        <v>-359</v>
      </c>
      <c r="M490" s="433">
        <v>1</v>
      </c>
      <c r="N490" s="433">
        <v>0</v>
      </c>
      <c r="O490" s="431">
        <f t="shared" si="122"/>
        <v>203</v>
      </c>
    </row>
    <row r="491" spans="1:15" s="440" customFormat="1">
      <c r="A491" s="662" t="s">
        <v>194</v>
      </c>
      <c r="B491" s="663" t="s">
        <v>372</v>
      </c>
      <c r="C491" s="681" t="s">
        <v>362</v>
      </c>
      <c r="D491" s="560">
        <v>203</v>
      </c>
      <c r="E491" s="444">
        <v>168</v>
      </c>
      <c r="F491" s="444">
        <v>36</v>
      </c>
      <c r="G491" s="428">
        <f t="shared" si="116"/>
        <v>204</v>
      </c>
      <c r="H491" s="428">
        <f t="shared" si="126"/>
        <v>34104</v>
      </c>
      <c r="I491" s="428">
        <f t="shared" si="127"/>
        <v>7308</v>
      </c>
      <c r="J491" s="428">
        <f t="shared" si="128"/>
        <v>41412</v>
      </c>
      <c r="K491" s="433">
        <f t="shared" si="120"/>
        <v>-167</v>
      </c>
      <c r="L491" s="433">
        <f t="shared" si="121"/>
        <v>-36</v>
      </c>
      <c r="M491" s="433">
        <v>1</v>
      </c>
      <c r="N491" s="433">
        <v>0</v>
      </c>
      <c r="O491" s="431">
        <f t="shared" si="122"/>
        <v>203</v>
      </c>
    </row>
    <row r="492" spans="1:15" s="440" customFormat="1">
      <c r="A492" s="662" t="s">
        <v>196</v>
      </c>
      <c r="B492" s="685" t="s">
        <v>373</v>
      </c>
      <c r="C492" s="686" t="s">
        <v>362</v>
      </c>
      <c r="D492" s="560"/>
      <c r="E492" s="444">
        <v>0</v>
      </c>
      <c r="F492" s="444">
        <v>0</v>
      </c>
      <c r="G492" s="428">
        <f t="shared" si="116"/>
        <v>0</v>
      </c>
      <c r="H492" s="428">
        <f t="shared" si="126"/>
        <v>0</v>
      </c>
      <c r="I492" s="428">
        <f t="shared" si="127"/>
        <v>0</v>
      </c>
      <c r="J492" s="428">
        <f t="shared" si="128"/>
        <v>0</v>
      </c>
      <c r="K492" s="433">
        <f t="shared" si="120"/>
        <v>0</v>
      </c>
      <c r="L492" s="433">
        <f t="shared" si="121"/>
        <v>0</v>
      </c>
      <c r="M492" s="433">
        <v>0</v>
      </c>
      <c r="N492" s="433">
        <v>0</v>
      </c>
      <c r="O492" s="431">
        <f t="shared" si="122"/>
        <v>0</v>
      </c>
    </row>
    <row r="493" spans="1:15" s="440" customFormat="1">
      <c r="A493" s="662" t="s">
        <v>198</v>
      </c>
      <c r="B493" s="663" t="s">
        <v>374</v>
      </c>
      <c r="C493" s="681" t="s">
        <v>362</v>
      </c>
      <c r="D493" s="560">
        <v>266</v>
      </c>
      <c r="E493" s="444">
        <v>417</v>
      </c>
      <c r="F493" s="444">
        <v>89</v>
      </c>
      <c r="G493" s="428">
        <f t="shared" si="116"/>
        <v>506</v>
      </c>
      <c r="H493" s="428">
        <f t="shared" si="126"/>
        <v>110922</v>
      </c>
      <c r="I493" s="428">
        <f t="shared" si="127"/>
        <v>23674</v>
      </c>
      <c r="J493" s="428">
        <f t="shared" si="128"/>
        <v>134596</v>
      </c>
      <c r="K493" s="433">
        <f t="shared" si="120"/>
        <v>-417</v>
      </c>
      <c r="L493" s="433">
        <f t="shared" si="121"/>
        <v>-89</v>
      </c>
      <c r="M493" s="433">
        <v>0</v>
      </c>
      <c r="N493" s="433">
        <v>0</v>
      </c>
      <c r="O493" s="431">
        <f t="shared" si="122"/>
        <v>0</v>
      </c>
    </row>
    <row r="494" spans="1:15" s="440" customFormat="1">
      <c r="A494" s="662" t="s">
        <v>200</v>
      </c>
      <c r="B494" s="685" t="s">
        <v>375</v>
      </c>
      <c r="C494" s="686" t="s">
        <v>362</v>
      </c>
      <c r="D494" s="560"/>
      <c r="E494" s="444">
        <v>0</v>
      </c>
      <c r="F494" s="444">
        <v>0</v>
      </c>
      <c r="G494" s="428">
        <f t="shared" si="116"/>
        <v>0</v>
      </c>
      <c r="H494" s="428">
        <f t="shared" si="126"/>
        <v>0</v>
      </c>
      <c r="I494" s="428">
        <f t="shared" si="127"/>
        <v>0</v>
      </c>
      <c r="J494" s="428">
        <f t="shared" si="128"/>
        <v>0</v>
      </c>
      <c r="K494" s="433">
        <f t="shared" si="120"/>
        <v>0</v>
      </c>
      <c r="L494" s="433">
        <f t="shared" si="121"/>
        <v>0</v>
      </c>
      <c r="M494" s="433">
        <v>0</v>
      </c>
      <c r="N494" s="433">
        <v>0</v>
      </c>
      <c r="O494" s="431">
        <f t="shared" si="122"/>
        <v>0</v>
      </c>
    </row>
    <row r="495" spans="1:15" s="440" customFormat="1">
      <c r="A495" s="662" t="s">
        <v>122</v>
      </c>
      <c r="B495" s="685" t="s">
        <v>376</v>
      </c>
      <c r="C495" s="686" t="s">
        <v>362</v>
      </c>
      <c r="D495" s="560"/>
      <c r="E495" s="444">
        <v>0</v>
      </c>
      <c r="F495" s="444">
        <v>0</v>
      </c>
      <c r="G495" s="428">
        <f t="shared" si="116"/>
        <v>0</v>
      </c>
      <c r="H495" s="428">
        <f t="shared" si="126"/>
        <v>0</v>
      </c>
      <c r="I495" s="428">
        <f t="shared" si="127"/>
        <v>0</v>
      </c>
      <c r="J495" s="428">
        <f t="shared" si="128"/>
        <v>0</v>
      </c>
      <c r="K495" s="433">
        <f t="shared" si="120"/>
        <v>0</v>
      </c>
      <c r="L495" s="433">
        <f t="shared" si="121"/>
        <v>0</v>
      </c>
      <c r="M495" s="433">
        <v>0</v>
      </c>
      <c r="N495" s="433">
        <v>0</v>
      </c>
      <c r="O495" s="431">
        <f t="shared" si="122"/>
        <v>0</v>
      </c>
    </row>
    <row r="496" spans="1:15" s="432" customFormat="1">
      <c r="A496" s="657"/>
      <c r="B496" s="658" t="s">
        <v>33</v>
      </c>
      <c r="C496" s="659"/>
      <c r="D496" s="561"/>
      <c r="E496" s="434">
        <v>0</v>
      </c>
      <c r="F496" s="434">
        <v>0</v>
      </c>
      <c r="G496" s="434">
        <f t="shared" si="116"/>
        <v>0</v>
      </c>
      <c r="H496" s="446">
        <f>SUM(H466:H495)</f>
        <v>592135497.75</v>
      </c>
      <c r="I496" s="446">
        <f t="shared" ref="I496:J496" si="129">SUM(I466:I495)</f>
        <v>116382530.59</v>
      </c>
      <c r="J496" s="446">
        <f t="shared" si="129"/>
        <v>708518028.34000003</v>
      </c>
      <c r="K496" s="446">
        <f t="shared" si="120"/>
        <v>0</v>
      </c>
      <c r="L496" s="446">
        <f t="shared" si="121"/>
        <v>0</v>
      </c>
      <c r="M496" s="446"/>
      <c r="N496" s="446"/>
      <c r="O496" s="447">
        <f t="shared" ref="O496" si="130">SUM(O466:O495)</f>
        <v>706177078.10000014</v>
      </c>
    </row>
    <row r="497" spans="1:15" s="442" customFormat="1">
      <c r="A497" s="687"/>
      <c r="B497" s="666"/>
      <c r="C497" s="688"/>
      <c r="D497" s="560"/>
      <c r="E497" s="443">
        <v>0</v>
      </c>
      <c r="F497" s="443">
        <v>0</v>
      </c>
      <c r="G497" s="428">
        <f t="shared" si="116"/>
        <v>0</v>
      </c>
      <c r="H497" s="429">
        <f t="shared" ref="H497:H509" si="131">E497*$D497</f>
        <v>0</v>
      </c>
      <c r="I497" s="429">
        <f t="shared" ref="I497:I509" si="132">F497*$D497</f>
        <v>0</v>
      </c>
      <c r="J497" s="428"/>
      <c r="K497" s="433">
        <f t="shared" si="120"/>
        <v>0</v>
      </c>
      <c r="L497" s="433">
        <f t="shared" si="121"/>
        <v>0</v>
      </c>
      <c r="M497" s="433"/>
      <c r="N497" s="433"/>
      <c r="O497" s="431">
        <f t="shared" si="122"/>
        <v>0</v>
      </c>
    </row>
    <row r="498" spans="1:15" s="440" customFormat="1">
      <c r="A498" s="531">
        <v>6</v>
      </c>
      <c r="B498" s="532" t="s">
        <v>377</v>
      </c>
      <c r="C498" s="650"/>
      <c r="D498" s="563"/>
      <c r="E498" s="427">
        <v>0</v>
      </c>
      <c r="F498" s="427">
        <v>0</v>
      </c>
      <c r="G498" s="428">
        <f t="shared" si="116"/>
        <v>0</v>
      </c>
      <c r="H498" s="429">
        <f t="shared" si="131"/>
        <v>0</v>
      </c>
      <c r="I498" s="429">
        <f t="shared" si="132"/>
        <v>0</v>
      </c>
      <c r="J498" s="428">
        <f t="shared" ref="J498:J503" si="133">SUM(H498+I498)</f>
        <v>0</v>
      </c>
      <c r="K498" s="433">
        <f t="shared" si="120"/>
        <v>0</v>
      </c>
      <c r="L498" s="433">
        <f t="shared" si="121"/>
        <v>0</v>
      </c>
      <c r="M498" s="433"/>
      <c r="N498" s="433"/>
      <c r="O498" s="431">
        <f t="shared" si="122"/>
        <v>0</v>
      </c>
    </row>
    <row r="499" spans="1:15" s="440" customFormat="1" ht="24" customHeight="1">
      <c r="A499" s="662"/>
      <c r="B499" s="664" t="s">
        <v>378</v>
      </c>
      <c r="C499" s="650"/>
      <c r="D499" s="563"/>
      <c r="E499" s="427">
        <v>0</v>
      </c>
      <c r="F499" s="427">
        <v>0</v>
      </c>
      <c r="G499" s="428">
        <f t="shared" si="116"/>
        <v>0</v>
      </c>
      <c r="H499" s="429">
        <f t="shared" si="131"/>
        <v>0</v>
      </c>
      <c r="I499" s="429">
        <f t="shared" si="132"/>
        <v>0</v>
      </c>
      <c r="J499" s="428">
        <f t="shared" si="133"/>
        <v>0</v>
      </c>
      <c r="K499" s="433">
        <f t="shared" si="120"/>
        <v>0</v>
      </c>
      <c r="L499" s="433">
        <f t="shared" si="121"/>
        <v>0</v>
      </c>
      <c r="M499" s="433"/>
      <c r="N499" s="433"/>
      <c r="O499" s="431">
        <f t="shared" si="122"/>
        <v>0</v>
      </c>
    </row>
    <row r="500" spans="1:15" s="440" customFormat="1" ht="30">
      <c r="A500" s="662"/>
      <c r="B500" s="663" t="s">
        <v>146</v>
      </c>
      <c r="C500" s="650"/>
      <c r="D500" s="563"/>
      <c r="E500" s="427">
        <v>0</v>
      </c>
      <c r="F500" s="427">
        <v>0</v>
      </c>
      <c r="G500" s="428">
        <f t="shared" si="116"/>
        <v>0</v>
      </c>
      <c r="H500" s="429">
        <f t="shared" si="131"/>
        <v>0</v>
      </c>
      <c r="I500" s="429">
        <f t="shared" si="132"/>
        <v>0</v>
      </c>
      <c r="J500" s="428">
        <f t="shared" si="133"/>
        <v>0</v>
      </c>
      <c r="K500" s="433">
        <f t="shared" si="120"/>
        <v>0</v>
      </c>
      <c r="L500" s="433">
        <f t="shared" si="121"/>
        <v>0</v>
      </c>
      <c r="M500" s="433"/>
      <c r="N500" s="433"/>
      <c r="O500" s="431">
        <f t="shared" si="122"/>
        <v>0</v>
      </c>
    </row>
    <row r="501" spans="1:15" s="440" customFormat="1" ht="30">
      <c r="A501" s="662"/>
      <c r="B501" s="663" t="s">
        <v>346</v>
      </c>
      <c r="C501" s="650"/>
      <c r="D501" s="563"/>
      <c r="E501" s="427">
        <v>0</v>
      </c>
      <c r="F501" s="427">
        <v>0</v>
      </c>
      <c r="G501" s="428">
        <f t="shared" si="116"/>
        <v>0</v>
      </c>
      <c r="H501" s="429">
        <f t="shared" si="131"/>
        <v>0</v>
      </c>
      <c r="I501" s="429">
        <f t="shared" si="132"/>
        <v>0</v>
      </c>
      <c r="J501" s="428">
        <f t="shared" si="133"/>
        <v>0</v>
      </c>
      <c r="K501" s="433">
        <f t="shared" si="120"/>
        <v>0</v>
      </c>
      <c r="L501" s="433">
        <f t="shared" si="121"/>
        <v>0</v>
      </c>
      <c r="M501" s="433"/>
      <c r="N501" s="433"/>
      <c r="O501" s="431">
        <f t="shared" si="122"/>
        <v>0</v>
      </c>
    </row>
    <row r="502" spans="1:15" s="440" customFormat="1" ht="75">
      <c r="A502" s="662"/>
      <c r="B502" s="663" t="s">
        <v>379</v>
      </c>
      <c r="C502" s="650"/>
      <c r="D502" s="563"/>
      <c r="E502" s="427">
        <v>0</v>
      </c>
      <c r="F502" s="427">
        <v>0</v>
      </c>
      <c r="G502" s="428">
        <f t="shared" si="116"/>
        <v>0</v>
      </c>
      <c r="H502" s="429">
        <f t="shared" si="131"/>
        <v>0</v>
      </c>
      <c r="I502" s="429">
        <f t="shared" si="132"/>
        <v>0</v>
      </c>
      <c r="J502" s="428">
        <f t="shared" si="133"/>
        <v>0</v>
      </c>
      <c r="K502" s="433">
        <f t="shared" si="120"/>
        <v>0</v>
      </c>
      <c r="L502" s="433">
        <f t="shared" si="121"/>
        <v>0</v>
      </c>
      <c r="M502" s="433"/>
      <c r="N502" s="433"/>
      <c r="O502" s="431">
        <f t="shared" si="122"/>
        <v>0</v>
      </c>
    </row>
    <row r="503" spans="1:15" s="440" customFormat="1" ht="30">
      <c r="A503" s="662"/>
      <c r="B503" s="663" t="s">
        <v>380</v>
      </c>
      <c r="C503" s="650"/>
      <c r="D503" s="563"/>
      <c r="E503" s="427">
        <v>0</v>
      </c>
      <c r="F503" s="427">
        <v>0</v>
      </c>
      <c r="G503" s="428">
        <f t="shared" si="116"/>
        <v>0</v>
      </c>
      <c r="H503" s="429">
        <f t="shared" si="131"/>
        <v>0</v>
      </c>
      <c r="I503" s="429">
        <f t="shared" si="132"/>
        <v>0</v>
      </c>
      <c r="J503" s="428">
        <f t="shared" si="133"/>
        <v>0</v>
      </c>
      <c r="K503" s="433">
        <f t="shared" si="120"/>
        <v>0</v>
      </c>
      <c r="L503" s="433">
        <f t="shared" si="121"/>
        <v>0</v>
      </c>
      <c r="M503" s="433"/>
      <c r="N503" s="433"/>
      <c r="O503" s="431">
        <f t="shared" si="122"/>
        <v>0</v>
      </c>
    </row>
    <row r="504" spans="1:15" s="440" customFormat="1">
      <c r="A504" s="662"/>
      <c r="B504" s="663" t="s">
        <v>381</v>
      </c>
      <c r="C504" s="650"/>
      <c r="D504" s="563"/>
      <c r="E504" s="427">
        <v>0</v>
      </c>
      <c r="F504" s="427">
        <v>0</v>
      </c>
      <c r="G504" s="428">
        <f t="shared" si="116"/>
        <v>0</v>
      </c>
      <c r="H504" s="429">
        <f t="shared" si="131"/>
        <v>0</v>
      </c>
      <c r="I504" s="429">
        <f t="shared" si="132"/>
        <v>0</v>
      </c>
      <c r="J504" s="428"/>
      <c r="K504" s="433">
        <f t="shared" si="120"/>
        <v>0</v>
      </c>
      <c r="L504" s="433">
        <f t="shared" si="121"/>
        <v>0</v>
      </c>
      <c r="M504" s="433"/>
      <c r="N504" s="433"/>
      <c r="O504" s="431">
        <f t="shared" si="122"/>
        <v>0</v>
      </c>
    </row>
    <row r="505" spans="1:15" s="440" customFormat="1" ht="30">
      <c r="A505" s="662"/>
      <c r="B505" s="663" t="s">
        <v>382</v>
      </c>
      <c r="C505" s="650"/>
      <c r="D505" s="563"/>
      <c r="E505" s="427">
        <v>0</v>
      </c>
      <c r="F505" s="427">
        <v>0</v>
      </c>
      <c r="G505" s="428">
        <f t="shared" si="116"/>
        <v>0</v>
      </c>
      <c r="H505" s="429">
        <f t="shared" si="131"/>
        <v>0</v>
      </c>
      <c r="I505" s="429">
        <f t="shared" si="132"/>
        <v>0</v>
      </c>
      <c r="J505" s="428">
        <f t="shared" ref="J505:J522" si="134">SUM(H505+I505)</f>
        <v>0</v>
      </c>
      <c r="K505" s="433">
        <f t="shared" si="120"/>
        <v>0</v>
      </c>
      <c r="L505" s="433">
        <f t="shared" si="121"/>
        <v>0</v>
      </c>
      <c r="M505" s="433"/>
      <c r="N505" s="433"/>
      <c r="O505" s="431">
        <f t="shared" si="122"/>
        <v>0</v>
      </c>
    </row>
    <row r="506" spans="1:15" s="440" customFormat="1">
      <c r="A506" s="662"/>
      <c r="B506" s="663" t="s">
        <v>383</v>
      </c>
      <c r="C506" s="650"/>
      <c r="D506" s="563"/>
      <c r="E506" s="427">
        <v>0</v>
      </c>
      <c r="F506" s="427">
        <v>0</v>
      </c>
      <c r="G506" s="428">
        <f t="shared" si="116"/>
        <v>0</v>
      </c>
      <c r="H506" s="429">
        <f t="shared" si="131"/>
        <v>0</v>
      </c>
      <c r="I506" s="429">
        <f t="shared" si="132"/>
        <v>0</v>
      </c>
      <c r="J506" s="428">
        <f t="shared" si="134"/>
        <v>0</v>
      </c>
      <c r="K506" s="433">
        <f t="shared" si="120"/>
        <v>0</v>
      </c>
      <c r="L506" s="433">
        <f t="shared" si="121"/>
        <v>0</v>
      </c>
      <c r="M506" s="433"/>
      <c r="N506" s="433"/>
      <c r="O506" s="431">
        <f t="shared" si="122"/>
        <v>0</v>
      </c>
    </row>
    <row r="507" spans="1:15" s="440" customFormat="1" ht="30">
      <c r="A507" s="662"/>
      <c r="B507" s="663" t="s">
        <v>384</v>
      </c>
      <c r="C507" s="650"/>
      <c r="D507" s="563"/>
      <c r="E507" s="427">
        <v>0</v>
      </c>
      <c r="F507" s="427">
        <v>0</v>
      </c>
      <c r="G507" s="428">
        <f t="shared" si="116"/>
        <v>0</v>
      </c>
      <c r="H507" s="429">
        <f t="shared" si="131"/>
        <v>0</v>
      </c>
      <c r="I507" s="429">
        <f t="shared" si="132"/>
        <v>0</v>
      </c>
      <c r="J507" s="428">
        <f t="shared" si="134"/>
        <v>0</v>
      </c>
      <c r="K507" s="433">
        <f t="shared" si="120"/>
        <v>0</v>
      </c>
      <c r="L507" s="433">
        <f t="shared" si="121"/>
        <v>0</v>
      </c>
      <c r="M507" s="433"/>
      <c r="N507" s="433"/>
      <c r="O507" s="431">
        <f t="shared" si="122"/>
        <v>0</v>
      </c>
    </row>
    <row r="508" spans="1:15" s="440" customFormat="1" ht="45">
      <c r="A508" s="662"/>
      <c r="B508" s="663" t="s">
        <v>385</v>
      </c>
      <c r="C508" s="650"/>
      <c r="D508" s="563"/>
      <c r="E508" s="427">
        <v>0</v>
      </c>
      <c r="F508" s="427">
        <v>0</v>
      </c>
      <c r="G508" s="428">
        <f t="shared" si="116"/>
        <v>0</v>
      </c>
      <c r="H508" s="429">
        <f t="shared" si="131"/>
        <v>0</v>
      </c>
      <c r="I508" s="429">
        <f t="shared" si="132"/>
        <v>0</v>
      </c>
      <c r="J508" s="428">
        <f t="shared" si="134"/>
        <v>0</v>
      </c>
      <c r="K508" s="433">
        <f t="shared" si="120"/>
        <v>0</v>
      </c>
      <c r="L508" s="433">
        <f t="shared" si="121"/>
        <v>0</v>
      </c>
      <c r="M508" s="433"/>
      <c r="N508" s="433"/>
      <c r="O508" s="431">
        <f t="shared" si="122"/>
        <v>0</v>
      </c>
    </row>
    <row r="509" spans="1:15" s="440" customFormat="1" ht="150">
      <c r="A509" s="662">
        <v>6.1</v>
      </c>
      <c r="B509" s="663" t="s">
        <v>386</v>
      </c>
      <c r="C509" s="650"/>
      <c r="D509" s="563"/>
      <c r="E509" s="427">
        <v>0</v>
      </c>
      <c r="F509" s="427">
        <v>0</v>
      </c>
      <c r="G509" s="428">
        <f t="shared" si="116"/>
        <v>0</v>
      </c>
      <c r="H509" s="429">
        <f t="shared" si="131"/>
        <v>0</v>
      </c>
      <c r="I509" s="429">
        <f t="shared" si="132"/>
        <v>0</v>
      </c>
      <c r="J509" s="428">
        <f t="shared" si="134"/>
        <v>0</v>
      </c>
      <c r="K509" s="433">
        <f t="shared" si="120"/>
        <v>0</v>
      </c>
      <c r="L509" s="433">
        <f t="shared" si="121"/>
        <v>0</v>
      </c>
      <c r="M509" s="433"/>
      <c r="N509" s="433"/>
      <c r="O509" s="431">
        <f t="shared" si="122"/>
        <v>0</v>
      </c>
    </row>
    <row r="510" spans="1:15" s="440" customFormat="1">
      <c r="A510" s="662" t="s">
        <v>205</v>
      </c>
      <c r="B510" s="663" t="s">
        <v>387</v>
      </c>
      <c r="C510" s="689" t="s">
        <v>116</v>
      </c>
      <c r="D510" s="560">
        <v>7545</v>
      </c>
      <c r="E510" s="448">
        <v>97</v>
      </c>
      <c r="F510" s="448">
        <v>97</v>
      </c>
      <c r="G510" s="428">
        <f t="shared" ref="G510:G551" si="135">SUM(E510:F510)</f>
        <v>194</v>
      </c>
      <c r="H510" s="428">
        <f t="shared" ref="H510:I513" si="136">$D510*E510</f>
        <v>731865</v>
      </c>
      <c r="I510" s="428">
        <f t="shared" si="136"/>
        <v>731865</v>
      </c>
      <c r="J510" s="428">
        <f t="shared" ref="J510:J513" si="137">SUBTOTAL(9,H510:I510)</f>
        <v>1463730</v>
      </c>
      <c r="K510" s="433">
        <f t="shared" si="120"/>
        <v>0</v>
      </c>
      <c r="L510" s="433">
        <f t="shared" si="121"/>
        <v>0</v>
      </c>
      <c r="M510" s="433">
        <v>97</v>
      </c>
      <c r="N510" s="433">
        <v>97</v>
      </c>
      <c r="O510" s="431">
        <f t="shared" si="122"/>
        <v>1463730</v>
      </c>
    </row>
    <row r="511" spans="1:15" s="440" customFormat="1">
      <c r="A511" s="662" t="s">
        <v>188</v>
      </c>
      <c r="B511" s="663" t="s">
        <v>388</v>
      </c>
      <c r="C511" s="689" t="s">
        <v>116</v>
      </c>
      <c r="D511" s="560">
        <v>7356</v>
      </c>
      <c r="E511" s="444">
        <v>4301.95</v>
      </c>
      <c r="F511" s="444">
        <v>143.56</v>
      </c>
      <c r="G511" s="428">
        <f t="shared" si="135"/>
        <v>4445.51</v>
      </c>
      <c r="H511" s="428">
        <f t="shared" si="136"/>
        <v>31645144.199999999</v>
      </c>
      <c r="I511" s="428">
        <f t="shared" si="136"/>
        <v>1056027.3600000001</v>
      </c>
      <c r="J511" s="428">
        <f t="shared" si="137"/>
        <v>32701171.559999999</v>
      </c>
      <c r="K511" s="433">
        <f t="shared" si="120"/>
        <v>0</v>
      </c>
      <c r="L511" s="433">
        <f t="shared" si="121"/>
        <v>0</v>
      </c>
      <c r="M511" s="433">
        <v>4301.9500000000007</v>
      </c>
      <c r="N511" s="433">
        <v>143.56</v>
      </c>
      <c r="O511" s="431">
        <f t="shared" si="122"/>
        <v>32701171.56000001</v>
      </c>
    </row>
    <row r="512" spans="1:15" s="440" customFormat="1" ht="76.5" customHeight="1">
      <c r="A512" s="662">
        <v>6.2</v>
      </c>
      <c r="B512" s="663" t="s">
        <v>389</v>
      </c>
      <c r="C512" s="689" t="s">
        <v>124</v>
      </c>
      <c r="D512" s="560">
        <v>62</v>
      </c>
      <c r="E512" s="444">
        <v>41458.769999999997</v>
      </c>
      <c r="F512" s="444">
        <v>1436.57</v>
      </c>
      <c r="G512" s="428">
        <f t="shared" si="135"/>
        <v>42895.34</v>
      </c>
      <c r="H512" s="428">
        <f t="shared" si="136"/>
        <v>2570443.7399999998</v>
      </c>
      <c r="I512" s="428">
        <f t="shared" si="136"/>
        <v>89067.34</v>
      </c>
      <c r="J512" s="428">
        <f t="shared" si="137"/>
        <v>2659511.0799999996</v>
      </c>
      <c r="K512" s="433">
        <f t="shared" si="120"/>
        <v>-41458.769999999997</v>
      </c>
      <c r="L512" s="433">
        <f t="shared" si="121"/>
        <v>0</v>
      </c>
      <c r="M512" s="433">
        <v>0</v>
      </c>
      <c r="N512" s="433">
        <v>1436.57</v>
      </c>
      <c r="O512" s="431">
        <f t="shared" si="122"/>
        <v>89067.34</v>
      </c>
    </row>
    <row r="513" spans="1:15" s="440" customFormat="1" ht="60">
      <c r="A513" s="662">
        <v>6.3</v>
      </c>
      <c r="B513" s="663" t="s">
        <v>390</v>
      </c>
      <c r="C513" s="689" t="s">
        <v>391</v>
      </c>
      <c r="D513" s="560">
        <v>343</v>
      </c>
      <c r="E513" s="444">
        <v>4078.85</v>
      </c>
      <c r="F513" s="444">
        <v>143.56</v>
      </c>
      <c r="G513" s="428">
        <f t="shared" si="135"/>
        <v>4222.41</v>
      </c>
      <c r="H513" s="428">
        <f t="shared" si="136"/>
        <v>1399045.55</v>
      </c>
      <c r="I513" s="428">
        <f t="shared" si="136"/>
        <v>49241.08</v>
      </c>
      <c r="J513" s="428">
        <f t="shared" si="137"/>
        <v>1448286.6300000001</v>
      </c>
      <c r="K513" s="433">
        <f t="shared" si="120"/>
        <v>0</v>
      </c>
      <c r="L513" s="433">
        <f t="shared" si="121"/>
        <v>0</v>
      </c>
      <c r="M513" s="433">
        <v>4078.8500000000004</v>
      </c>
      <c r="N513" s="433">
        <v>143.56</v>
      </c>
      <c r="O513" s="431">
        <f t="shared" si="122"/>
        <v>1448286.6300000004</v>
      </c>
    </row>
    <row r="514" spans="1:15" s="440" customFormat="1">
      <c r="A514" s="662">
        <v>6.4</v>
      </c>
      <c r="B514" s="663" t="s">
        <v>392</v>
      </c>
      <c r="C514" s="689"/>
      <c r="D514" s="560">
        <v>0</v>
      </c>
      <c r="E514" s="444">
        <v>0</v>
      </c>
      <c r="F514" s="444">
        <v>0</v>
      </c>
      <c r="G514" s="428">
        <f t="shared" si="135"/>
        <v>0</v>
      </c>
      <c r="H514" s="429">
        <f>E514*$D514</f>
        <v>0</v>
      </c>
      <c r="I514" s="429">
        <f>F514*$D514</f>
        <v>0</v>
      </c>
      <c r="J514" s="428">
        <f t="shared" si="134"/>
        <v>0</v>
      </c>
      <c r="K514" s="433">
        <f t="shared" si="120"/>
        <v>0</v>
      </c>
      <c r="L514" s="433">
        <f t="shared" si="121"/>
        <v>0</v>
      </c>
      <c r="M514" s="433">
        <v>0</v>
      </c>
      <c r="N514" s="433">
        <v>0</v>
      </c>
      <c r="O514" s="431">
        <f t="shared" si="122"/>
        <v>0</v>
      </c>
    </row>
    <row r="515" spans="1:15" s="440" customFormat="1">
      <c r="A515" s="662" t="s">
        <v>205</v>
      </c>
      <c r="B515" s="663" t="s">
        <v>393</v>
      </c>
      <c r="C515" s="689" t="s">
        <v>391</v>
      </c>
      <c r="D515" s="560">
        <v>21</v>
      </c>
      <c r="E515" s="444">
        <v>196431.79</v>
      </c>
      <c r="F515" s="444">
        <v>7178.97</v>
      </c>
      <c r="G515" s="428">
        <f t="shared" si="135"/>
        <v>203610.76</v>
      </c>
      <c r="H515" s="428">
        <f>$D515*E515</f>
        <v>4125067.5900000003</v>
      </c>
      <c r="I515" s="428">
        <f>$D515*F515</f>
        <v>150758.37</v>
      </c>
      <c r="J515" s="428">
        <f t="shared" ref="J515:J516" si="138">SUBTOTAL(9,H515:I515)</f>
        <v>4275825.96</v>
      </c>
      <c r="K515" s="433">
        <f t="shared" si="120"/>
        <v>-196431.79</v>
      </c>
      <c r="L515" s="433">
        <f t="shared" si="121"/>
        <v>0</v>
      </c>
      <c r="M515" s="433">
        <v>0</v>
      </c>
      <c r="N515" s="433">
        <v>7178.9699999999993</v>
      </c>
      <c r="O515" s="431">
        <f t="shared" si="122"/>
        <v>150758.37</v>
      </c>
    </row>
    <row r="516" spans="1:15" s="440" customFormat="1">
      <c r="A516" s="662" t="s">
        <v>188</v>
      </c>
      <c r="B516" s="663" t="s">
        <v>394</v>
      </c>
      <c r="C516" s="689" t="s">
        <v>391</v>
      </c>
      <c r="D516" s="560">
        <v>21</v>
      </c>
      <c r="E516" s="444">
        <v>10455.629999999999</v>
      </c>
      <c r="F516" s="444">
        <v>0</v>
      </c>
      <c r="G516" s="428">
        <f t="shared" si="135"/>
        <v>10455.629999999999</v>
      </c>
      <c r="H516" s="428">
        <f>$D516*E516</f>
        <v>219568.22999999998</v>
      </c>
      <c r="I516" s="428">
        <f>$D516*F516</f>
        <v>0</v>
      </c>
      <c r="J516" s="428">
        <f t="shared" si="138"/>
        <v>219568.22999999998</v>
      </c>
      <c r="K516" s="433">
        <f t="shared" si="120"/>
        <v>0</v>
      </c>
      <c r="L516" s="433">
        <f t="shared" si="121"/>
        <v>0</v>
      </c>
      <c r="M516" s="433">
        <v>10455.630000000001</v>
      </c>
      <c r="N516" s="433">
        <v>0</v>
      </c>
      <c r="O516" s="431">
        <f t="shared" si="122"/>
        <v>219568.23</v>
      </c>
    </row>
    <row r="517" spans="1:15" s="440" customFormat="1" ht="153" customHeight="1">
      <c r="A517" s="662">
        <v>6.5</v>
      </c>
      <c r="B517" s="663" t="s">
        <v>395</v>
      </c>
      <c r="C517" s="689"/>
      <c r="D517" s="560">
        <v>0</v>
      </c>
      <c r="E517" s="444">
        <v>0</v>
      </c>
      <c r="F517" s="444">
        <v>0</v>
      </c>
      <c r="G517" s="428">
        <f t="shared" si="135"/>
        <v>0</v>
      </c>
      <c r="H517" s="429">
        <f>E517*$D517</f>
        <v>0</v>
      </c>
      <c r="I517" s="429">
        <f>F517*$D517</f>
        <v>0</v>
      </c>
      <c r="J517" s="428">
        <f t="shared" si="134"/>
        <v>0</v>
      </c>
      <c r="K517" s="433">
        <f t="shared" si="120"/>
        <v>0</v>
      </c>
      <c r="L517" s="433">
        <f t="shared" si="121"/>
        <v>0</v>
      </c>
      <c r="M517" s="433">
        <v>0</v>
      </c>
      <c r="N517" s="433">
        <v>0</v>
      </c>
      <c r="O517" s="431">
        <f t="shared" si="122"/>
        <v>0</v>
      </c>
    </row>
    <row r="518" spans="1:15" s="440" customFormat="1">
      <c r="A518" s="662"/>
      <c r="B518" s="664" t="s">
        <v>396</v>
      </c>
      <c r="C518" s="689"/>
      <c r="D518" s="560">
        <v>0</v>
      </c>
      <c r="E518" s="448">
        <v>0</v>
      </c>
      <c r="F518" s="448">
        <v>0</v>
      </c>
      <c r="G518" s="428">
        <f t="shared" si="135"/>
        <v>0</v>
      </c>
      <c r="H518" s="429">
        <f>E518*$D518</f>
        <v>0</v>
      </c>
      <c r="I518" s="429">
        <f>F518*$D518</f>
        <v>0</v>
      </c>
      <c r="J518" s="428">
        <f t="shared" si="134"/>
        <v>0</v>
      </c>
      <c r="K518" s="433">
        <f t="shared" si="120"/>
        <v>0</v>
      </c>
      <c r="L518" s="433">
        <f t="shared" si="121"/>
        <v>0</v>
      </c>
      <c r="M518" s="433">
        <v>0</v>
      </c>
      <c r="N518" s="433">
        <v>0</v>
      </c>
      <c r="O518" s="431">
        <f t="shared" si="122"/>
        <v>0</v>
      </c>
    </row>
    <row r="519" spans="1:15" s="440" customFormat="1">
      <c r="A519" s="662" t="s">
        <v>122</v>
      </c>
      <c r="B519" s="663" t="s">
        <v>397</v>
      </c>
      <c r="C519" s="689" t="s">
        <v>398</v>
      </c>
      <c r="D519" s="560">
        <v>300</v>
      </c>
      <c r="E519" s="444">
        <v>13838.02</v>
      </c>
      <c r="F519" s="444">
        <v>474.33</v>
      </c>
      <c r="G519" s="428">
        <f t="shared" si="135"/>
        <v>14312.35</v>
      </c>
      <c r="H519" s="428">
        <f>$D519*E519</f>
        <v>4151406</v>
      </c>
      <c r="I519" s="428">
        <f>$D519*F519</f>
        <v>142299</v>
      </c>
      <c r="J519" s="428">
        <f t="shared" ref="J519:J520" si="139">SUBTOTAL(9,H519:I519)</f>
        <v>4293705</v>
      </c>
      <c r="K519" s="433">
        <f t="shared" si="120"/>
        <v>0</v>
      </c>
      <c r="L519" s="433">
        <f t="shared" si="121"/>
        <v>0</v>
      </c>
      <c r="M519" s="433">
        <v>13838.019999999999</v>
      </c>
      <c r="N519" s="433">
        <v>474.33000000000004</v>
      </c>
      <c r="O519" s="431">
        <f t="shared" si="122"/>
        <v>4293705</v>
      </c>
    </row>
    <row r="520" spans="1:15" s="440" customFormat="1" ht="90">
      <c r="A520" s="662">
        <v>6.6</v>
      </c>
      <c r="B520" s="663" t="s">
        <v>399</v>
      </c>
      <c r="C520" s="689" t="s">
        <v>124</v>
      </c>
      <c r="D520" s="560">
        <v>756</v>
      </c>
      <c r="E520" s="444">
        <v>1493.8</v>
      </c>
      <c r="F520" s="444">
        <v>0</v>
      </c>
      <c r="G520" s="428">
        <f t="shared" si="135"/>
        <v>1493.8</v>
      </c>
      <c r="H520" s="428">
        <f>$D520*E520</f>
        <v>1129312.8</v>
      </c>
      <c r="I520" s="428">
        <f>$D520*F520</f>
        <v>0</v>
      </c>
      <c r="J520" s="428">
        <f t="shared" si="139"/>
        <v>1129312.8</v>
      </c>
      <c r="K520" s="433">
        <f t="shared" si="120"/>
        <v>0</v>
      </c>
      <c r="L520" s="433">
        <f t="shared" si="121"/>
        <v>0</v>
      </c>
      <c r="M520" s="433">
        <v>1493.8</v>
      </c>
      <c r="N520" s="433">
        <v>0</v>
      </c>
      <c r="O520" s="431">
        <f t="shared" si="122"/>
        <v>1129312.8</v>
      </c>
    </row>
    <row r="521" spans="1:15" s="440" customFormat="1" ht="76.5" customHeight="1">
      <c r="A521" s="690">
        <v>6.7</v>
      </c>
      <c r="B521" s="492" t="s">
        <v>400</v>
      </c>
      <c r="C521" s="513"/>
      <c r="D521" s="560">
        <v>0</v>
      </c>
      <c r="E521" s="450">
        <v>0</v>
      </c>
      <c r="F521" s="450">
        <v>0</v>
      </c>
      <c r="G521" s="428">
        <f t="shared" si="135"/>
        <v>0</v>
      </c>
      <c r="H521" s="429">
        <f>E521*$D521</f>
        <v>0</v>
      </c>
      <c r="I521" s="429">
        <f>F521*$D521</f>
        <v>0</v>
      </c>
      <c r="J521" s="428">
        <f t="shared" si="134"/>
        <v>0</v>
      </c>
      <c r="K521" s="433">
        <f t="shared" si="120"/>
        <v>0</v>
      </c>
      <c r="L521" s="433">
        <f t="shared" si="121"/>
        <v>0</v>
      </c>
      <c r="M521" s="433">
        <v>0</v>
      </c>
      <c r="N521" s="433">
        <v>0</v>
      </c>
      <c r="O521" s="431">
        <f t="shared" si="122"/>
        <v>0</v>
      </c>
    </row>
    <row r="522" spans="1:15" s="440" customFormat="1">
      <c r="A522" s="691"/>
      <c r="B522" s="692" t="s">
        <v>401</v>
      </c>
      <c r="C522" s="513"/>
      <c r="D522" s="560">
        <v>0</v>
      </c>
      <c r="E522" s="450">
        <v>0</v>
      </c>
      <c r="F522" s="450">
        <v>0</v>
      </c>
      <c r="G522" s="428">
        <f t="shared" si="135"/>
        <v>0</v>
      </c>
      <c r="H522" s="429">
        <f>E522*$D522</f>
        <v>0</v>
      </c>
      <c r="I522" s="429">
        <f>F522*$D522</f>
        <v>0</v>
      </c>
      <c r="J522" s="428">
        <f t="shared" si="134"/>
        <v>0</v>
      </c>
      <c r="K522" s="433">
        <f t="shared" si="120"/>
        <v>0</v>
      </c>
      <c r="L522" s="433">
        <f t="shared" si="121"/>
        <v>0</v>
      </c>
      <c r="M522" s="433">
        <v>0</v>
      </c>
      <c r="N522" s="433">
        <v>0</v>
      </c>
      <c r="O522" s="431">
        <f t="shared" si="122"/>
        <v>0</v>
      </c>
    </row>
    <row r="523" spans="1:15" s="440" customFormat="1">
      <c r="A523" s="482" t="s">
        <v>205</v>
      </c>
      <c r="B523" s="515" t="s">
        <v>219</v>
      </c>
      <c r="C523" s="513" t="s">
        <v>124</v>
      </c>
      <c r="D523" s="560">
        <v>360</v>
      </c>
      <c r="E523" s="450">
        <v>0</v>
      </c>
      <c r="F523" s="450">
        <v>0</v>
      </c>
      <c r="G523" s="428">
        <f t="shared" si="135"/>
        <v>0</v>
      </c>
      <c r="H523" s="428">
        <f t="shared" ref="H523:H547" si="140">$D523*E523</f>
        <v>0</v>
      </c>
      <c r="I523" s="428">
        <f t="shared" ref="I523:I547" si="141">$D523*F523</f>
        <v>0</v>
      </c>
      <c r="J523" s="428">
        <f t="shared" ref="J523:J547" si="142">SUBTOTAL(9,H523:I523)</f>
        <v>0</v>
      </c>
      <c r="K523" s="433">
        <f t="shared" si="120"/>
        <v>0</v>
      </c>
      <c r="L523" s="433">
        <f t="shared" si="121"/>
        <v>0</v>
      </c>
      <c r="M523" s="433">
        <v>0</v>
      </c>
      <c r="N523" s="433">
        <v>0</v>
      </c>
      <c r="O523" s="431">
        <f t="shared" si="122"/>
        <v>0</v>
      </c>
    </row>
    <row r="524" spans="1:15" s="440" customFormat="1">
      <c r="A524" s="482" t="s">
        <v>188</v>
      </c>
      <c r="B524" s="515" t="s">
        <v>402</v>
      </c>
      <c r="C524" s="513" t="s">
        <v>124</v>
      </c>
      <c r="D524" s="560">
        <v>360</v>
      </c>
      <c r="E524" s="450">
        <v>2896.42</v>
      </c>
      <c r="F524" s="450">
        <v>0</v>
      </c>
      <c r="G524" s="428">
        <f t="shared" si="135"/>
        <v>2896.42</v>
      </c>
      <c r="H524" s="428">
        <f t="shared" si="140"/>
        <v>1042711.2000000001</v>
      </c>
      <c r="I524" s="428">
        <f t="shared" si="141"/>
        <v>0</v>
      </c>
      <c r="J524" s="428">
        <f t="shared" si="142"/>
        <v>1042711.2000000001</v>
      </c>
      <c r="K524" s="433">
        <f t="shared" si="120"/>
        <v>0</v>
      </c>
      <c r="L524" s="433">
        <f t="shared" si="121"/>
        <v>0</v>
      </c>
      <c r="M524" s="433">
        <v>2896.42</v>
      </c>
      <c r="N524" s="433">
        <v>0</v>
      </c>
      <c r="O524" s="431">
        <f t="shared" si="122"/>
        <v>1042711.2000000001</v>
      </c>
    </row>
    <row r="525" spans="1:15" s="440" customFormat="1">
      <c r="A525" s="482" t="s">
        <v>190</v>
      </c>
      <c r="B525" s="515" t="s">
        <v>403</v>
      </c>
      <c r="C525" s="513" t="s">
        <v>124</v>
      </c>
      <c r="D525" s="560">
        <v>360</v>
      </c>
      <c r="E525" s="450">
        <v>4612.3500000000004</v>
      </c>
      <c r="F525" s="450">
        <v>1090.28</v>
      </c>
      <c r="G525" s="428">
        <f t="shared" si="135"/>
        <v>5702.63</v>
      </c>
      <c r="H525" s="428">
        <f t="shared" si="140"/>
        <v>1660446.0000000002</v>
      </c>
      <c r="I525" s="428">
        <f t="shared" si="141"/>
        <v>392500.8</v>
      </c>
      <c r="J525" s="428">
        <f t="shared" si="142"/>
        <v>2052946.8000000003</v>
      </c>
      <c r="K525" s="433">
        <f t="shared" si="120"/>
        <v>0</v>
      </c>
      <c r="L525" s="433">
        <f t="shared" si="121"/>
        <v>0</v>
      </c>
      <c r="M525" s="433">
        <v>4612.3500000000004</v>
      </c>
      <c r="N525" s="433">
        <v>1090.28</v>
      </c>
      <c r="O525" s="431">
        <f t="shared" si="122"/>
        <v>2052946.8</v>
      </c>
    </row>
    <row r="526" spans="1:15" s="440" customFormat="1">
      <c r="A526" s="482" t="s">
        <v>192</v>
      </c>
      <c r="B526" s="515" t="s">
        <v>404</v>
      </c>
      <c r="C526" s="513" t="s">
        <v>124</v>
      </c>
      <c r="D526" s="560">
        <v>360</v>
      </c>
      <c r="E526" s="450">
        <v>3459.99</v>
      </c>
      <c r="F526" s="450">
        <v>1076.7</v>
      </c>
      <c r="G526" s="428">
        <f t="shared" si="135"/>
        <v>4536.6899999999996</v>
      </c>
      <c r="H526" s="428">
        <f t="shared" si="140"/>
        <v>1245596.3999999999</v>
      </c>
      <c r="I526" s="428">
        <f t="shared" si="141"/>
        <v>387612</v>
      </c>
      <c r="J526" s="428">
        <f t="shared" si="142"/>
        <v>1633208.4</v>
      </c>
      <c r="K526" s="433">
        <f t="shared" si="120"/>
        <v>0</v>
      </c>
      <c r="L526" s="433">
        <f t="shared" si="121"/>
        <v>0</v>
      </c>
      <c r="M526" s="433">
        <v>3459.99</v>
      </c>
      <c r="N526" s="433">
        <v>1076.6999999999998</v>
      </c>
      <c r="O526" s="431">
        <f t="shared" si="122"/>
        <v>1633208.4</v>
      </c>
    </row>
    <row r="527" spans="1:15" s="440" customFormat="1">
      <c r="A527" s="482" t="s">
        <v>194</v>
      </c>
      <c r="B527" s="515" t="s">
        <v>405</v>
      </c>
      <c r="C527" s="513" t="s">
        <v>124</v>
      </c>
      <c r="D527" s="560">
        <v>360</v>
      </c>
      <c r="E527" s="450">
        <v>2607.36</v>
      </c>
      <c r="F527" s="450">
        <v>1076.7</v>
      </c>
      <c r="G527" s="428">
        <f t="shared" si="135"/>
        <v>3684.0600000000004</v>
      </c>
      <c r="H527" s="428">
        <f t="shared" si="140"/>
        <v>938649.60000000009</v>
      </c>
      <c r="I527" s="428">
        <f t="shared" si="141"/>
        <v>387612</v>
      </c>
      <c r="J527" s="428">
        <f t="shared" si="142"/>
        <v>1326261.6000000001</v>
      </c>
      <c r="K527" s="433">
        <f t="shared" si="120"/>
        <v>0</v>
      </c>
      <c r="L527" s="433">
        <f t="shared" si="121"/>
        <v>0</v>
      </c>
      <c r="M527" s="433">
        <v>2607.3599999999997</v>
      </c>
      <c r="N527" s="433">
        <v>1076.6999999999998</v>
      </c>
      <c r="O527" s="431">
        <f t="shared" si="122"/>
        <v>1326261.5999999999</v>
      </c>
    </row>
    <row r="528" spans="1:15" s="440" customFormat="1">
      <c r="A528" s="482" t="s">
        <v>196</v>
      </c>
      <c r="B528" s="515" t="s">
        <v>406</v>
      </c>
      <c r="C528" s="513" t="s">
        <v>124</v>
      </c>
      <c r="D528" s="560">
        <v>360</v>
      </c>
      <c r="E528" s="450">
        <v>2607.36</v>
      </c>
      <c r="F528" s="450">
        <v>1076.7</v>
      </c>
      <c r="G528" s="428">
        <f t="shared" si="135"/>
        <v>3684.0600000000004</v>
      </c>
      <c r="H528" s="428">
        <f t="shared" si="140"/>
        <v>938649.60000000009</v>
      </c>
      <c r="I528" s="428">
        <f t="shared" si="141"/>
        <v>387612</v>
      </c>
      <c r="J528" s="428">
        <f t="shared" si="142"/>
        <v>1326261.6000000001</v>
      </c>
      <c r="K528" s="433">
        <f t="shared" si="120"/>
        <v>0</v>
      </c>
      <c r="L528" s="433">
        <f t="shared" si="121"/>
        <v>0</v>
      </c>
      <c r="M528" s="433">
        <v>2607.3599999999997</v>
      </c>
      <c r="N528" s="433">
        <v>1076.6999999999998</v>
      </c>
      <c r="O528" s="431">
        <f t="shared" si="122"/>
        <v>1326261.5999999999</v>
      </c>
    </row>
    <row r="529" spans="1:15" s="440" customFormat="1">
      <c r="A529" s="482" t="s">
        <v>198</v>
      </c>
      <c r="B529" s="515" t="s">
        <v>407</v>
      </c>
      <c r="C529" s="513" t="s">
        <v>124</v>
      </c>
      <c r="D529" s="560">
        <v>360</v>
      </c>
      <c r="E529" s="450">
        <v>2607.36</v>
      </c>
      <c r="F529" s="450">
        <v>1076.7</v>
      </c>
      <c r="G529" s="428">
        <f t="shared" si="135"/>
        <v>3684.0600000000004</v>
      </c>
      <c r="H529" s="428">
        <f t="shared" si="140"/>
        <v>938649.60000000009</v>
      </c>
      <c r="I529" s="428">
        <f t="shared" si="141"/>
        <v>387612</v>
      </c>
      <c r="J529" s="428">
        <f t="shared" si="142"/>
        <v>1326261.6000000001</v>
      </c>
      <c r="K529" s="433">
        <f t="shared" si="120"/>
        <v>0</v>
      </c>
      <c r="L529" s="433">
        <f t="shared" si="121"/>
        <v>0</v>
      </c>
      <c r="M529" s="433">
        <v>2607.3599999999997</v>
      </c>
      <c r="N529" s="433">
        <v>1076.6999999999998</v>
      </c>
      <c r="O529" s="431">
        <f t="shared" si="122"/>
        <v>1326261.5999999999</v>
      </c>
    </row>
    <row r="530" spans="1:15" s="440" customFormat="1">
      <c r="A530" s="482" t="s">
        <v>200</v>
      </c>
      <c r="B530" s="515" t="s">
        <v>408</v>
      </c>
      <c r="C530" s="513" t="s">
        <v>124</v>
      </c>
      <c r="D530" s="560">
        <v>360</v>
      </c>
      <c r="E530" s="450">
        <v>3702.49</v>
      </c>
      <c r="F530" s="450">
        <v>1076.7</v>
      </c>
      <c r="G530" s="428">
        <f t="shared" si="135"/>
        <v>4779.1899999999996</v>
      </c>
      <c r="H530" s="428">
        <f t="shared" si="140"/>
        <v>1332896.3999999999</v>
      </c>
      <c r="I530" s="428">
        <f t="shared" si="141"/>
        <v>387612</v>
      </c>
      <c r="J530" s="428">
        <f t="shared" si="142"/>
        <v>1720508.4</v>
      </c>
      <c r="K530" s="433">
        <f t="shared" si="120"/>
        <v>0</v>
      </c>
      <c r="L530" s="433">
        <f t="shared" si="121"/>
        <v>0</v>
      </c>
      <c r="M530" s="433">
        <v>3702.4900000000002</v>
      </c>
      <c r="N530" s="433">
        <v>1076.6999999999998</v>
      </c>
      <c r="O530" s="431">
        <f t="shared" si="122"/>
        <v>1720508.4000000001</v>
      </c>
    </row>
    <row r="531" spans="1:15" s="440" customFormat="1">
      <c r="A531" s="482" t="s">
        <v>122</v>
      </c>
      <c r="B531" s="515" t="s">
        <v>409</v>
      </c>
      <c r="C531" s="513" t="s">
        <v>124</v>
      </c>
      <c r="D531" s="560">
        <v>360</v>
      </c>
      <c r="E531" s="450">
        <v>3698.61</v>
      </c>
      <c r="F531" s="450">
        <v>1076.7</v>
      </c>
      <c r="G531" s="428">
        <f t="shared" si="135"/>
        <v>4775.3100000000004</v>
      </c>
      <c r="H531" s="428">
        <f t="shared" si="140"/>
        <v>1331499.6000000001</v>
      </c>
      <c r="I531" s="428">
        <f t="shared" si="141"/>
        <v>387612</v>
      </c>
      <c r="J531" s="428">
        <f t="shared" si="142"/>
        <v>1719111.6</v>
      </c>
      <c r="K531" s="433">
        <f t="shared" si="120"/>
        <v>0</v>
      </c>
      <c r="L531" s="433">
        <f t="shared" si="121"/>
        <v>0</v>
      </c>
      <c r="M531" s="433">
        <v>3698.6099999999997</v>
      </c>
      <c r="N531" s="433">
        <v>1076.6999999999998</v>
      </c>
      <c r="O531" s="431">
        <f t="shared" si="122"/>
        <v>1719111.5999999999</v>
      </c>
    </row>
    <row r="532" spans="1:15" s="440" customFormat="1">
      <c r="A532" s="482" t="s">
        <v>228</v>
      </c>
      <c r="B532" s="515" t="s">
        <v>410</v>
      </c>
      <c r="C532" s="513" t="s">
        <v>124</v>
      </c>
      <c r="D532" s="560">
        <v>360</v>
      </c>
      <c r="E532" s="450">
        <v>3698.61</v>
      </c>
      <c r="F532" s="450">
        <v>1076.7</v>
      </c>
      <c r="G532" s="428">
        <f t="shared" si="135"/>
        <v>4775.3100000000004</v>
      </c>
      <c r="H532" s="428">
        <f t="shared" si="140"/>
        <v>1331499.6000000001</v>
      </c>
      <c r="I532" s="428">
        <f t="shared" si="141"/>
        <v>387612</v>
      </c>
      <c r="J532" s="428">
        <f t="shared" si="142"/>
        <v>1719111.6</v>
      </c>
      <c r="K532" s="433">
        <f t="shared" si="120"/>
        <v>0</v>
      </c>
      <c r="L532" s="433">
        <f t="shared" si="121"/>
        <v>0</v>
      </c>
      <c r="M532" s="433">
        <v>3698.6099999999997</v>
      </c>
      <c r="N532" s="433">
        <v>1076.6999999999998</v>
      </c>
      <c r="O532" s="431">
        <f t="shared" si="122"/>
        <v>1719111.5999999999</v>
      </c>
    </row>
    <row r="533" spans="1:15" s="440" customFormat="1">
      <c r="A533" s="482" t="s">
        <v>230</v>
      </c>
      <c r="B533" s="515" t="s">
        <v>411</v>
      </c>
      <c r="C533" s="513" t="s">
        <v>124</v>
      </c>
      <c r="D533" s="560">
        <v>360</v>
      </c>
      <c r="E533" s="450">
        <v>3698.61</v>
      </c>
      <c r="F533" s="450">
        <v>1076.7</v>
      </c>
      <c r="G533" s="428">
        <f t="shared" si="135"/>
        <v>4775.3100000000004</v>
      </c>
      <c r="H533" s="428">
        <f t="shared" si="140"/>
        <v>1331499.6000000001</v>
      </c>
      <c r="I533" s="428">
        <f t="shared" si="141"/>
        <v>387612</v>
      </c>
      <c r="J533" s="428">
        <f t="shared" si="142"/>
        <v>1719111.6</v>
      </c>
      <c r="K533" s="433">
        <f t="shared" si="120"/>
        <v>0</v>
      </c>
      <c r="L533" s="433">
        <f t="shared" si="121"/>
        <v>0</v>
      </c>
      <c r="M533" s="433">
        <v>3698.6099999999997</v>
      </c>
      <c r="N533" s="433">
        <v>1076.6999999999998</v>
      </c>
      <c r="O533" s="431">
        <f t="shared" si="122"/>
        <v>1719111.5999999999</v>
      </c>
    </row>
    <row r="534" spans="1:15" s="440" customFormat="1">
      <c r="A534" s="482" t="s">
        <v>232</v>
      </c>
      <c r="B534" s="515" t="s">
        <v>412</v>
      </c>
      <c r="C534" s="513" t="s">
        <v>124</v>
      </c>
      <c r="D534" s="560">
        <v>360</v>
      </c>
      <c r="E534" s="450">
        <v>3698.61</v>
      </c>
      <c r="F534" s="450">
        <v>1076.7</v>
      </c>
      <c r="G534" s="428">
        <f t="shared" si="135"/>
        <v>4775.3100000000004</v>
      </c>
      <c r="H534" s="428">
        <f t="shared" si="140"/>
        <v>1331499.6000000001</v>
      </c>
      <c r="I534" s="428">
        <f t="shared" si="141"/>
        <v>387612</v>
      </c>
      <c r="J534" s="428">
        <f t="shared" si="142"/>
        <v>1719111.6</v>
      </c>
      <c r="K534" s="433">
        <f t="shared" si="120"/>
        <v>0</v>
      </c>
      <c r="L534" s="433">
        <f t="shared" si="121"/>
        <v>0</v>
      </c>
      <c r="M534" s="433">
        <v>3698.6099999999997</v>
      </c>
      <c r="N534" s="433">
        <v>1076.6999999999998</v>
      </c>
      <c r="O534" s="431">
        <f t="shared" si="122"/>
        <v>1719111.5999999999</v>
      </c>
    </row>
    <row r="535" spans="1:15" s="440" customFormat="1">
      <c r="A535" s="482" t="s">
        <v>234</v>
      </c>
      <c r="B535" s="515" t="s">
        <v>413</v>
      </c>
      <c r="C535" s="513" t="s">
        <v>124</v>
      </c>
      <c r="D535" s="560">
        <v>360</v>
      </c>
      <c r="E535" s="450">
        <v>3698.61</v>
      </c>
      <c r="F535" s="450">
        <v>1076.7</v>
      </c>
      <c r="G535" s="428">
        <f t="shared" si="135"/>
        <v>4775.3100000000004</v>
      </c>
      <c r="H535" s="428">
        <f t="shared" si="140"/>
        <v>1331499.6000000001</v>
      </c>
      <c r="I535" s="428">
        <f t="shared" si="141"/>
        <v>387612</v>
      </c>
      <c r="J535" s="428">
        <f t="shared" si="142"/>
        <v>1719111.6</v>
      </c>
      <c r="K535" s="433">
        <f t="shared" si="120"/>
        <v>0</v>
      </c>
      <c r="L535" s="433">
        <f t="shared" si="121"/>
        <v>0</v>
      </c>
      <c r="M535" s="433">
        <v>3698.6099999999997</v>
      </c>
      <c r="N535" s="433">
        <v>1076.6999999999998</v>
      </c>
      <c r="O535" s="431">
        <f t="shared" si="122"/>
        <v>1719111.5999999999</v>
      </c>
    </row>
    <row r="536" spans="1:15" s="440" customFormat="1">
      <c r="A536" s="482" t="s">
        <v>236</v>
      </c>
      <c r="B536" s="515" t="s">
        <v>414</v>
      </c>
      <c r="C536" s="513" t="s">
        <v>124</v>
      </c>
      <c r="D536" s="560">
        <v>360</v>
      </c>
      <c r="E536" s="450">
        <v>3698.61</v>
      </c>
      <c r="F536" s="450">
        <v>1076.7</v>
      </c>
      <c r="G536" s="428">
        <f t="shared" si="135"/>
        <v>4775.3100000000004</v>
      </c>
      <c r="H536" s="428">
        <f t="shared" si="140"/>
        <v>1331499.6000000001</v>
      </c>
      <c r="I536" s="428">
        <f t="shared" si="141"/>
        <v>387612</v>
      </c>
      <c r="J536" s="428">
        <f t="shared" si="142"/>
        <v>1719111.6</v>
      </c>
      <c r="K536" s="433">
        <f t="shared" si="120"/>
        <v>0</v>
      </c>
      <c r="L536" s="433">
        <f t="shared" si="121"/>
        <v>0</v>
      </c>
      <c r="M536" s="433">
        <v>3698.6099999999997</v>
      </c>
      <c r="N536" s="433">
        <v>1076.6999999999998</v>
      </c>
      <c r="O536" s="431">
        <f t="shared" si="122"/>
        <v>1719111.5999999999</v>
      </c>
    </row>
    <row r="537" spans="1:15" s="440" customFormat="1">
      <c r="A537" s="482" t="s">
        <v>238</v>
      </c>
      <c r="B537" s="515" t="s">
        <v>415</v>
      </c>
      <c r="C537" s="513" t="s">
        <v>124</v>
      </c>
      <c r="D537" s="560">
        <v>360</v>
      </c>
      <c r="E537" s="450">
        <v>3698.61</v>
      </c>
      <c r="F537" s="450">
        <v>1076.7</v>
      </c>
      <c r="G537" s="428">
        <f t="shared" si="135"/>
        <v>4775.3100000000004</v>
      </c>
      <c r="H537" s="428">
        <f t="shared" si="140"/>
        <v>1331499.6000000001</v>
      </c>
      <c r="I537" s="428">
        <f t="shared" si="141"/>
        <v>387612</v>
      </c>
      <c r="J537" s="428">
        <f t="shared" si="142"/>
        <v>1719111.6</v>
      </c>
      <c r="K537" s="433">
        <f t="shared" si="120"/>
        <v>0</v>
      </c>
      <c r="L537" s="433">
        <f t="shared" si="121"/>
        <v>0</v>
      </c>
      <c r="M537" s="433">
        <v>3698.6099999999997</v>
      </c>
      <c r="N537" s="433">
        <v>1076.6999999999998</v>
      </c>
      <c r="O537" s="431">
        <f t="shared" si="122"/>
        <v>1719111.5999999999</v>
      </c>
    </row>
    <row r="538" spans="1:15" s="440" customFormat="1">
      <c r="A538" s="482" t="s">
        <v>240</v>
      </c>
      <c r="B538" s="515" t="s">
        <v>416</v>
      </c>
      <c r="C538" s="513" t="s">
        <v>124</v>
      </c>
      <c r="D538" s="560">
        <v>360</v>
      </c>
      <c r="E538" s="450">
        <v>3698.61</v>
      </c>
      <c r="F538" s="450">
        <v>1076.7</v>
      </c>
      <c r="G538" s="428">
        <f t="shared" si="135"/>
        <v>4775.3100000000004</v>
      </c>
      <c r="H538" s="428">
        <f t="shared" si="140"/>
        <v>1331499.6000000001</v>
      </c>
      <c r="I538" s="428">
        <f t="shared" si="141"/>
        <v>387612</v>
      </c>
      <c r="J538" s="428">
        <f t="shared" si="142"/>
        <v>1719111.6</v>
      </c>
      <c r="K538" s="433">
        <f t="shared" si="120"/>
        <v>0</v>
      </c>
      <c r="L538" s="433">
        <f t="shared" si="121"/>
        <v>0</v>
      </c>
      <c r="M538" s="433">
        <v>3698.6099999999997</v>
      </c>
      <c r="N538" s="433">
        <v>1076.6999999999998</v>
      </c>
      <c r="O538" s="431">
        <f t="shared" si="122"/>
        <v>1719111.5999999999</v>
      </c>
    </row>
    <row r="539" spans="1:15" s="440" customFormat="1">
      <c r="A539" s="482" t="s">
        <v>242</v>
      </c>
      <c r="B539" s="515" t="s">
        <v>417</v>
      </c>
      <c r="C539" s="513" t="s">
        <v>124</v>
      </c>
      <c r="D539" s="560">
        <v>360</v>
      </c>
      <c r="E539" s="450">
        <v>3698.61</v>
      </c>
      <c r="F539" s="450">
        <v>1076.7</v>
      </c>
      <c r="G539" s="428">
        <f t="shared" si="135"/>
        <v>4775.3100000000004</v>
      </c>
      <c r="H539" s="428">
        <f t="shared" si="140"/>
        <v>1331499.6000000001</v>
      </c>
      <c r="I539" s="428">
        <f t="shared" si="141"/>
        <v>387612</v>
      </c>
      <c r="J539" s="428">
        <f t="shared" si="142"/>
        <v>1719111.6</v>
      </c>
      <c r="K539" s="433">
        <f t="shared" si="120"/>
        <v>0</v>
      </c>
      <c r="L539" s="433">
        <f t="shared" si="121"/>
        <v>0</v>
      </c>
      <c r="M539" s="433">
        <v>3698.6099999999997</v>
      </c>
      <c r="N539" s="433">
        <v>1076.6999999999998</v>
      </c>
      <c r="O539" s="431">
        <f t="shared" si="122"/>
        <v>1719111.5999999999</v>
      </c>
    </row>
    <row r="540" spans="1:15" s="440" customFormat="1">
      <c r="A540" s="482" t="s">
        <v>244</v>
      </c>
      <c r="B540" s="515" t="s">
        <v>418</v>
      </c>
      <c r="C540" s="513" t="s">
        <v>124</v>
      </c>
      <c r="D540" s="560">
        <v>360</v>
      </c>
      <c r="E540" s="450">
        <v>3698.61</v>
      </c>
      <c r="F540" s="450">
        <v>1076.7</v>
      </c>
      <c r="G540" s="428">
        <f t="shared" si="135"/>
        <v>4775.3100000000004</v>
      </c>
      <c r="H540" s="428">
        <f t="shared" si="140"/>
        <v>1331499.6000000001</v>
      </c>
      <c r="I540" s="428">
        <f t="shared" si="141"/>
        <v>387612</v>
      </c>
      <c r="J540" s="428">
        <f t="shared" si="142"/>
        <v>1719111.6</v>
      </c>
      <c r="K540" s="433">
        <f t="shared" ref="K540:K603" si="143">M540-E540</f>
        <v>0</v>
      </c>
      <c r="L540" s="433">
        <f t="shared" ref="L540:L603" si="144">N540-F540</f>
        <v>0</v>
      </c>
      <c r="M540" s="433">
        <v>3698.6099999999997</v>
      </c>
      <c r="N540" s="433">
        <v>1076.6999999999998</v>
      </c>
      <c r="O540" s="431">
        <f t="shared" ref="O540:O603" si="145">(M540+N540)*$D540</f>
        <v>1719111.5999999999</v>
      </c>
    </row>
    <row r="541" spans="1:15" s="440" customFormat="1">
      <c r="A541" s="482" t="s">
        <v>246</v>
      </c>
      <c r="B541" s="515" t="s">
        <v>419</v>
      </c>
      <c r="C541" s="513" t="s">
        <v>124</v>
      </c>
      <c r="D541" s="560">
        <v>360</v>
      </c>
      <c r="E541" s="450">
        <v>3698.61</v>
      </c>
      <c r="F541" s="450">
        <v>1076.7</v>
      </c>
      <c r="G541" s="428">
        <f t="shared" si="135"/>
        <v>4775.3100000000004</v>
      </c>
      <c r="H541" s="428">
        <f t="shared" si="140"/>
        <v>1331499.6000000001</v>
      </c>
      <c r="I541" s="428">
        <f t="shared" si="141"/>
        <v>387612</v>
      </c>
      <c r="J541" s="428">
        <f t="shared" si="142"/>
        <v>1719111.6</v>
      </c>
      <c r="K541" s="433">
        <f t="shared" si="143"/>
        <v>0</v>
      </c>
      <c r="L541" s="433">
        <f t="shared" si="144"/>
        <v>0</v>
      </c>
      <c r="M541" s="433">
        <v>3698.6099999999997</v>
      </c>
      <c r="N541" s="433">
        <v>1076.6999999999998</v>
      </c>
      <c r="O541" s="431">
        <f t="shared" si="145"/>
        <v>1719111.5999999999</v>
      </c>
    </row>
    <row r="542" spans="1:15" s="440" customFormat="1">
      <c r="A542" s="482" t="s">
        <v>248</v>
      </c>
      <c r="B542" s="515" t="s">
        <v>420</v>
      </c>
      <c r="C542" s="513" t="s">
        <v>124</v>
      </c>
      <c r="D542" s="560">
        <v>360</v>
      </c>
      <c r="E542" s="450">
        <v>3698.61</v>
      </c>
      <c r="F542" s="450">
        <v>1076.7</v>
      </c>
      <c r="G542" s="428">
        <f t="shared" si="135"/>
        <v>4775.3100000000004</v>
      </c>
      <c r="H542" s="428">
        <f t="shared" si="140"/>
        <v>1331499.6000000001</v>
      </c>
      <c r="I542" s="428">
        <f t="shared" si="141"/>
        <v>387612</v>
      </c>
      <c r="J542" s="428">
        <f t="shared" si="142"/>
        <v>1719111.6</v>
      </c>
      <c r="K542" s="433">
        <f t="shared" si="143"/>
        <v>0</v>
      </c>
      <c r="L542" s="433">
        <f t="shared" si="144"/>
        <v>0</v>
      </c>
      <c r="M542" s="433">
        <v>3698.6099999999997</v>
      </c>
      <c r="N542" s="433">
        <v>1076.6999999999998</v>
      </c>
      <c r="O542" s="431">
        <f t="shared" si="145"/>
        <v>1719111.5999999999</v>
      </c>
    </row>
    <row r="543" spans="1:15" s="440" customFormat="1">
      <c r="A543" s="482" t="s">
        <v>250</v>
      </c>
      <c r="B543" s="515" t="s">
        <v>421</v>
      </c>
      <c r="C543" s="513" t="s">
        <v>124</v>
      </c>
      <c r="D543" s="560">
        <v>360</v>
      </c>
      <c r="E543" s="450">
        <v>3698.61</v>
      </c>
      <c r="F543" s="450">
        <v>1076.7</v>
      </c>
      <c r="G543" s="428">
        <f t="shared" si="135"/>
        <v>4775.3100000000004</v>
      </c>
      <c r="H543" s="428">
        <f t="shared" si="140"/>
        <v>1331499.6000000001</v>
      </c>
      <c r="I543" s="428">
        <f t="shared" si="141"/>
        <v>387612</v>
      </c>
      <c r="J543" s="428">
        <f t="shared" si="142"/>
        <v>1719111.6</v>
      </c>
      <c r="K543" s="433">
        <f t="shared" si="143"/>
        <v>0</v>
      </c>
      <c r="L543" s="433">
        <f t="shared" si="144"/>
        <v>0</v>
      </c>
      <c r="M543" s="433">
        <v>3698.6099999999997</v>
      </c>
      <c r="N543" s="433">
        <v>1076.6999999999998</v>
      </c>
      <c r="O543" s="431">
        <f t="shared" si="145"/>
        <v>1719111.5999999999</v>
      </c>
    </row>
    <row r="544" spans="1:15" s="440" customFormat="1">
      <c r="A544" s="482" t="s">
        <v>252</v>
      </c>
      <c r="B544" s="515" t="s">
        <v>422</v>
      </c>
      <c r="C544" s="513" t="s">
        <v>124</v>
      </c>
      <c r="D544" s="560">
        <v>360</v>
      </c>
      <c r="E544" s="450">
        <v>0</v>
      </c>
      <c r="F544" s="450">
        <v>1076.7</v>
      </c>
      <c r="G544" s="428">
        <f t="shared" si="135"/>
        <v>1076.7</v>
      </c>
      <c r="H544" s="428">
        <f t="shared" si="140"/>
        <v>0</v>
      </c>
      <c r="I544" s="428">
        <f t="shared" si="141"/>
        <v>387612</v>
      </c>
      <c r="J544" s="428">
        <f t="shared" si="142"/>
        <v>387612</v>
      </c>
      <c r="K544" s="433">
        <f t="shared" si="143"/>
        <v>0</v>
      </c>
      <c r="L544" s="433">
        <f t="shared" si="144"/>
        <v>0</v>
      </c>
      <c r="M544" s="433">
        <v>0</v>
      </c>
      <c r="N544" s="433">
        <v>1076.6999999999998</v>
      </c>
      <c r="O544" s="431">
        <f t="shared" si="145"/>
        <v>387611.99999999994</v>
      </c>
    </row>
    <row r="545" spans="1:15" s="440" customFormat="1">
      <c r="A545" s="482" t="s">
        <v>254</v>
      </c>
      <c r="B545" s="515" t="s">
        <v>423</v>
      </c>
      <c r="C545" s="513" t="s">
        <v>124</v>
      </c>
      <c r="D545" s="560">
        <v>360</v>
      </c>
      <c r="E545" s="450">
        <v>0</v>
      </c>
      <c r="F545" s="450">
        <v>549.02</v>
      </c>
      <c r="G545" s="428">
        <f t="shared" si="135"/>
        <v>549.02</v>
      </c>
      <c r="H545" s="428">
        <f t="shared" si="140"/>
        <v>0</v>
      </c>
      <c r="I545" s="428">
        <f t="shared" si="141"/>
        <v>197647.19999999998</v>
      </c>
      <c r="J545" s="428">
        <f t="shared" si="142"/>
        <v>197647.19999999998</v>
      </c>
      <c r="K545" s="433">
        <f t="shared" si="143"/>
        <v>0</v>
      </c>
      <c r="L545" s="433">
        <f t="shared" si="144"/>
        <v>0</v>
      </c>
      <c r="M545" s="433">
        <v>0</v>
      </c>
      <c r="N545" s="433">
        <v>549.02</v>
      </c>
      <c r="O545" s="431">
        <f t="shared" si="145"/>
        <v>197647.19999999998</v>
      </c>
    </row>
    <row r="546" spans="1:15" s="440" customFormat="1">
      <c r="A546" s="482" t="s">
        <v>256</v>
      </c>
      <c r="B546" s="515" t="s">
        <v>424</v>
      </c>
      <c r="C546" s="513" t="s">
        <v>124</v>
      </c>
      <c r="D546" s="560">
        <v>360</v>
      </c>
      <c r="E546" s="450">
        <v>0</v>
      </c>
      <c r="F546" s="450">
        <v>549.02</v>
      </c>
      <c r="G546" s="428">
        <f t="shared" si="135"/>
        <v>549.02</v>
      </c>
      <c r="H546" s="428">
        <f t="shared" si="140"/>
        <v>0</v>
      </c>
      <c r="I546" s="428">
        <f t="shared" si="141"/>
        <v>197647.19999999998</v>
      </c>
      <c r="J546" s="428">
        <f t="shared" si="142"/>
        <v>197647.19999999998</v>
      </c>
      <c r="K546" s="433">
        <f t="shared" si="143"/>
        <v>0</v>
      </c>
      <c r="L546" s="433">
        <f t="shared" si="144"/>
        <v>0</v>
      </c>
      <c r="M546" s="433">
        <v>0</v>
      </c>
      <c r="N546" s="433">
        <v>549.02</v>
      </c>
      <c r="O546" s="431">
        <f t="shared" si="145"/>
        <v>197647.19999999998</v>
      </c>
    </row>
    <row r="547" spans="1:15" s="440" customFormat="1">
      <c r="A547" s="482" t="s">
        <v>258</v>
      </c>
      <c r="B547" s="483" t="s">
        <v>425</v>
      </c>
      <c r="C547" s="513" t="s">
        <v>124</v>
      </c>
      <c r="D547" s="560">
        <v>360</v>
      </c>
      <c r="E547" s="450">
        <v>0</v>
      </c>
      <c r="F547" s="450">
        <v>0</v>
      </c>
      <c r="G547" s="428">
        <f t="shared" si="135"/>
        <v>0</v>
      </c>
      <c r="H547" s="428">
        <f t="shared" si="140"/>
        <v>0</v>
      </c>
      <c r="I547" s="428">
        <f t="shared" si="141"/>
        <v>0</v>
      </c>
      <c r="J547" s="428">
        <f t="shared" si="142"/>
        <v>0</v>
      </c>
      <c r="K547" s="433">
        <f t="shared" si="143"/>
        <v>0</v>
      </c>
      <c r="L547" s="433">
        <f t="shared" si="144"/>
        <v>0</v>
      </c>
      <c r="M547" s="433">
        <v>0</v>
      </c>
      <c r="N547" s="433">
        <v>0</v>
      </c>
      <c r="O547" s="431">
        <f t="shared" si="145"/>
        <v>0</v>
      </c>
    </row>
    <row r="548" spans="1:15" s="432" customFormat="1">
      <c r="A548" s="657"/>
      <c r="B548" s="658" t="s">
        <v>33</v>
      </c>
      <c r="C548" s="659"/>
      <c r="D548" s="561"/>
      <c r="E548" s="434">
        <v>0</v>
      </c>
      <c r="F548" s="434">
        <v>0</v>
      </c>
      <c r="G548" s="434">
        <f t="shared" si="135"/>
        <v>0</v>
      </c>
      <c r="H548" s="446">
        <f>SUM(H498:H547)</f>
        <v>71378946.709999993</v>
      </c>
      <c r="I548" s="446">
        <f t="shared" ref="I548:J548" si="146">SUM(I498:I547)</f>
        <v>10371681.349999998</v>
      </c>
      <c r="J548" s="446">
        <f t="shared" si="146"/>
        <v>81750628.059999958</v>
      </c>
      <c r="K548" s="446">
        <f t="shared" si="143"/>
        <v>0</v>
      </c>
      <c r="L548" s="446">
        <f t="shared" si="144"/>
        <v>0</v>
      </c>
      <c r="M548" s="446"/>
      <c r="N548" s="446"/>
      <c r="O548" s="447">
        <f t="shared" ref="O548" si="147">SUM(O498:O547)</f>
        <v>75055116.730000004</v>
      </c>
    </row>
    <row r="549" spans="1:15" s="440" customFormat="1">
      <c r="A549" s="662"/>
      <c r="B549" s="663"/>
      <c r="C549" s="689"/>
      <c r="D549" s="563"/>
      <c r="E549" s="444">
        <v>0</v>
      </c>
      <c r="F549" s="444">
        <v>0</v>
      </c>
      <c r="G549" s="428">
        <f t="shared" si="135"/>
        <v>0</v>
      </c>
      <c r="H549" s="429">
        <f t="shared" ref="H549:I556" si="148">E549*$D549</f>
        <v>0</v>
      </c>
      <c r="I549" s="429">
        <f t="shared" si="148"/>
        <v>0</v>
      </c>
      <c r="J549" s="428"/>
      <c r="K549" s="433">
        <f t="shared" si="143"/>
        <v>0</v>
      </c>
      <c r="L549" s="433">
        <f t="shared" si="144"/>
        <v>0</v>
      </c>
      <c r="M549" s="433"/>
      <c r="N549" s="433"/>
      <c r="O549" s="431">
        <f t="shared" si="145"/>
        <v>0</v>
      </c>
    </row>
    <row r="550" spans="1:15" s="442" customFormat="1">
      <c r="A550" s="531">
        <v>7</v>
      </c>
      <c r="B550" s="532" t="s">
        <v>426</v>
      </c>
      <c r="C550" s="650"/>
      <c r="D550" s="560"/>
      <c r="E550" s="427">
        <v>0</v>
      </c>
      <c r="F550" s="427">
        <v>0</v>
      </c>
      <c r="G550" s="428">
        <f t="shared" si="135"/>
        <v>0</v>
      </c>
      <c r="H550" s="429">
        <f t="shared" si="148"/>
        <v>0</v>
      </c>
      <c r="I550" s="429">
        <f t="shared" si="148"/>
        <v>0</v>
      </c>
      <c r="J550" s="428"/>
      <c r="K550" s="433">
        <f t="shared" si="143"/>
        <v>0</v>
      </c>
      <c r="L550" s="433">
        <f t="shared" si="144"/>
        <v>0</v>
      </c>
      <c r="M550" s="433"/>
      <c r="N550" s="433"/>
      <c r="O550" s="431">
        <f t="shared" si="145"/>
        <v>0</v>
      </c>
    </row>
    <row r="551" spans="1:15" s="451" customFormat="1">
      <c r="A551" s="693"/>
      <c r="B551" s="694"/>
      <c r="C551" s="660"/>
      <c r="D551" s="562"/>
      <c r="E551" s="437">
        <v>0</v>
      </c>
      <c r="F551" s="437">
        <v>0</v>
      </c>
      <c r="G551" s="428">
        <f t="shared" si="135"/>
        <v>0</v>
      </c>
      <c r="H551" s="429">
        <f t="shared" si="148"/>
        <v>0</v>
      </c>
      <c r="I551" s="429">
        <f t="shared" si="148"/>
        <v>0</v>
      </c>
      <c r="J551" s="428"/>
      <c r="K551" s="433">
        <f t="shared" si="143"/>
        <v>0</v>
      </c>
      <c r="L551" s="433">
        <f t="shared" si="144"/>
        <v>0</v>
      </c>
      <c r="M551" s="433"/>
      <c r="N551" s="433"/>
      <c r="O551" s="431">
        <f t="shared" si="145"/>
        <v>0</v>
      </c>
    </row>
    <row r="552" spans="1:15" s="451" customFormat="1" ht="404.25" customHeight="1">
      <c r="A552" s="693"/>
      <c r="B552" s="695" t="s">
        <v>427</v>
      </c>
      <c r="C552" s="660"/>
      <c r="D552" s="562"/>
      <c r="E552" s="437">
        <v>0</v>
      </c>
      <c r="F552" s="437">
        <v>0</v>
      </c>
      <c r="G552" s="437">
        <v>0</v>
      </c>
      <c r="H552" s="429">
        <f t="shared" si="148"/>
        <v>0</v>
      </c>
      <c r="I552" s="429">
        <f t="shared" si="148"/>
        <v>0</v>
      </c>
      <c r="J552" s="428"/>
      <c r="K552" s="433">
        <f t="shared" si="143"/>
        <v>0</v>
      </c>
      <c r="L552" s="433">
        <f t="shared" si="144"/>
        <v>0</v>
      </c>
      <c r="M552" s="433"/>
      <c r="N552" s="433"/>
      <c r="O552" s="431">
        <f t="shared" si="145"/>
        <v>0</v>
      </c>
    </row>
    <row r="553" spans="1:15" s="451" customFormat="1" ht="315.75" customHeight="1">
      <c r="A553" s="693"/>
      <c r="B553" s="695" t="s">
        <v>428</v>
      </c>
      <c r="C553" s="660"/>
      <c r="D553" s="562"/>
      <c r="E553" s="437">
        <v>0</v>
      </c>
      <c r="F553" s="437">
        <v>0</v>
      </c>
      <c r="G553" s="437">
        <v>0</v>
      </c>
      <c r="H553" s="429">
        <f t="shared" si="148"/>
        <v>0</v>
      </c>
      <c r="I553" s="429">
        <f t="shared" si="148"/>
        <v>0</v>
      </c>
      <c r="J553" s="428"/>
      <c r="K553" s="433">
        <f t="shared" si="143"/>
        <v>0</v>
      </c>
      <c r="L553" s="433">
        <f t="shared" si="144"/>
        <v>0</v>
      </c>
      <c r="M553" s="433"/>
      <c r="N553" s="433"/>
      <c r="O553" s="431">
        <f t="shared" si="145"/>
        <v>0</v>
      </c>
    </row>
    <row r="554" spans="1:15" s="451" customFormat="1">
      <c r="A554" s="696">
        <v>7.1</v>
      </c>
      <c r="B554" s="697" t="s">
        <v>429</v>
      </c>
      <c r="C554" s="455"/>
      <c r="D554" s="562"/>
      <c r="E554" s="450">
        <v>0</v>
      </c>
      <c r="F554" s="450">
        <v>0</v>
      </c>
      <c r="G554" s="437">
        <v>0</v>
      </c>
      <c r="H554" s="429">
        <f t="shared" si="148"/>
        <v>0</v>
      </c>
      <c r="I554" s="429">
        <f t="shared" si="148"/>
        <v>0</v>
      </c>
      <c r="J554" s="428"/>
      <c r="K554" s="433">
        <f t="shared" si="143"/>
        <v>0</v>
      </c>
      <c r="L554" s="433">
        <f t="shared" si="144"/>
        <v>0</v>
      </c>
      <c r="M554" s="433"/>
      <c r="N554" s="433"/>
      <c r="O554" s="431">
        <f t="shared" si="145"/>
        <v>0</v>
      </c>
    </row>
    <row r="555" spans="1:15" s="451" customFormat="1" ht="390">
      <c r="A555" s="698" t="s">
        <v>205</v>
      </c>
      <c r="B555" s="699" t="s">
        <v>430</v>
      </c>
      <c r="C555" s="455"/>
      <c r="D555" s="562"/>
      <c r="E555" s="450">
        <v>0</v>
      </c>
      <c r="F555" s="450">
        <v>0</v>
      </c>
      <c r="G555" s="437">
        <v>0</v>
      </c>
      <c r="H555" s="429">
        <f t="shared" si="148"/>
        <v>0</v>
      </c>
      <c r="I555" s="429">
        <f t="shared" si="148"/>
        <v>0</v>
      </c>
      <c r="J555" s="428"/>
      <c r="K555" s="433">
        <f t="shared" si="143"/>
        <v>0</v>
      </c>
      <c r="L555" s="433">
        <f t="shared" si="144"/>
        <v>0</v>
      </c>
      <c r="M555" s="433"/>
      <c r="N555" s="433"/>
      <c r="O555" s="431">
        <f t="shared" si="145"/>
        <v>0</v>
      </c>
    </row>
    <row r="556" spans="1:15" s="451" customFormat="1" ht="90" customHeight="1">
      <c r="A556" s="698"/>
      <c r="B556" s="699" t="s">
        <v>431</v>
      </c>
      <c r="C556" s="455"/>
      <c r="D556" s="562"/>
      <c r="E556" s="450">
        <v>0</v>
      </c>
      <c r="F556" s="450">
        <v>0</v>
      </c>
      <c r="G556" s="437">
        <v>0</v>
      </c>
      <c r="H556" s="429">
        <f t="shared" si="148"/>
        <v>0</v>
      </c>
      <c r="I556" s="429">
        <f t="shared" si="148"/>
        <v>0</v>
      </c>
      <c r="J556" s="428"/>
      <c r="K556" s="433">
        <f t="shared" si="143"/>
        <v>0</v>
      </c>
      <c r="L556" s="433">
        <f t="shared" si="144"/>
        <v>0</v>
      </c>
      <c r="M556" s="433"/>
      <c r="N556" s="433"/>
      <c r="O556" s="431">
        <f t="shared" si="145"/>
        <v>0</v>
      </c>
    </row>
    <row r="557" spans="1:15" s="451" customFormat="1">
      <c r="A557" s="698" t="s">
        <v>122</v>
      </c>
      <c r="B557" s="699" t="s">
        <v>432</v>
      </c>
      <c r="C557" s="455" t="s">
        <v>124</v>
      </c>
      <c r="D557" s="560">
        <v>863</v>
      </c>
      <c r="E557" s="450">
        <v>853.6</v>
      </c>
      <c r="F557" s="450">
        <v>0</v>
      </c>
      <c r="G557" s="428">
        <f t="shared" ref="G557:G584" si="149">SUM(E557:F557)</f>
        <v>853.6</v>
      </c>
      <c r="H557" s="428">
        <f t="shared" ref="H557:I559" si="150">$D557*E557</f>
        <v>736656.8</v>
      </c>
      <c r="I557" s="428">
        <f t="shared" si="150"/>
        <v>0</v>
      </c>
      <c r="J557" s="428">
        <f>SUBTOTAL(9,H557:I557)</f>
        <v>736656.8</v>
      </c>
      <c r="K557" s="433">
        <f t="shared" si="143"/>
        <v>0</v>
      </c>
      <c r="L557" s="433">
        <f t="shared" si="144"/>
        <v>0</v>
      </c>
      <c r="M557" s="433">
        <v>853.6</v>
      </c>
      <c r="N557" s="433">
        <v>0</v>
      </c>
      <c r="O557" s="431">
        <f t="shared" si="145"/>
        <v>736656.8</v>
      </c>
    </row>
    <row r="558" spans="1:15" s="451" customFormat="1">
      <c r="A558" s="698" t="s">
        <v>366</v>
      </c>
      <c r="B558" s="699" t="s">
        <v>433</v>
      </c>
      <c r="C558" s="455" t="s">
        <v>124</v>
      </c>
      <c r="D558" s="560">
        <v>863</v>
      </c>
      <c r="E558" s="450">
        <v>816.74</v>
      </c>
      <c r="F558" s="450">
        <v>0</v>
      </c>
      <c r="G558" s="428">
        <f t="shared" si="149"/>
        <v>816.74</v>
      </c>
      <c r="H558" s="428">
        <f t="shared" si="150"/>
        <v>704846.62</v>
      </c>
      <c r="I558" s="428">
        <f t="shared" si="150"/>
        <v>0</v>
      </c>
      <c r="J558" s="428">
        <f t="shared" ref="J558:J559" si="151">SUBTOTAL(9,H558:I558)</f>
        <v>704846.62</v>
      </c>
      <c r="K558" s="433">
        <f t="shared" si="143"/>
        <v>0</v>
      </c>
      <c r="L558" s="433">
        <f t="shared" si="144"/>
        <v>0</v>
      </c>
      <c r="M558" s="433">
        <v>816.74</v>
      </c>
      <c r="N558" s="433">
        <v>0</v>
      </c>
      <c r="O558" s="431">
        <f t="shared" si="145"/>
        <v>704846.62</v>
      </c>
    </row>
    <row r="559" spans="1:15" s="451" customFormat="1">
      <c r="A559" s="698" t="s">
        <v>434</v>
      </c>
      <c r="B559" s="699" t="s">
        <v>435</v>
      </c>
      <c r="C559" s="455" t="s">
        <v>124</v>
      </c>
      <c r="D559" s="560">
        <v>863</v>
      </c>
      <c r="E559" s="450">
        <v>1083.49</v>
      </c>
      <c r="F559" s="450">
        <v>2525.88</v>
      </c>
      <c r="G559" s="428">
        <f t="shared" si="149"/>
        <v>3609.37</v>
      </c>
      <c r="H559" s="428">
        <f t="shared" si="150"/>
        <v>935051.87</v>
      </c>
      <c r="I559" s="428">
        <f t="shared" si="150"/>
        <v>2179834.44</v>
      </c>
      <c r="J559" s="428">
        <f t="shared" si="151"/>
        <v>3114886.31</v>
      </c>
      <c r="K559" s="433">
        <f t="shared" si="143"/>
        <v>0</v>
      </c>
      <c r="L559" s="433">
        <f t="shared" si="144"/>
        <v>0</v>
      </c>
      <c r="M559" s="433">
        <v>1083.49</v>
      </c>
      <c r="N559" s="433">
        <v>2525.88</v>
      </c>
      <c r="O559" s="431">
        <f t="shared" si="145"/>
        <v>3114886.31</v>
      </c>
    </row>
    <row r="560" spans="1:15" s="451" customFormat="1">
      <c r="A560" s="696">
        <v>7.2</v>
      </c>
      <c r="B560" s="697" t="s">
        <v>436</v>
      </c>
      <c r="C560" s="455"/>
      <c r="D560" s="560">
        <v>0</v>
      </c>
      <c r="E560" s="450">
        <v>0</v>
      </c>
      <c r="F560" s="450">
        <v>0</v>
      </c>
      <c r="G560" s="428">
        <f t="shared" si="149"/>
        <v>0</v>
      </c>
      <c r="H560" s="429">
        <f t="shared" ref="H560:I562" si="152">E560*$D560</f>
        <v>0</v>
      </c>
      <c r="I560" s="429">
        <f t="shared" si="152"/>
        <v>0</v>
      </c>
      <c r="J560" s="428">
        <f t="shared" ref="J560" si="153">SUM(H560+I560)</f>
        <v>0</v>
      </c>
      <c r="K560" s="433">
        <f t="shared" si="143"/>
        <v>0</v>
      </c>
      <c r="L560" s="433">
        <f t="shared" si="144"/>
        <v>0</v>
      </c>
      <c r="M560" s="433">
        <v>0</v>
      </c>
      <c r="N560" s="433">
        <v>0</v>
      </c>
      <c r="O560" s="431">
        <f t="shared" si="145"/>
        <v>0</v>
      </c>
    </row>
    <row r="561" spans="1:15" s="451" customFormat="1" ht="405.75" customHeight="1">
      <c r="A561" s="698"/>
      <c r="B561" s="699" t="s">
        <v>437</v>
      </c>
      <c r="C561" s="700"/>
      <c r="D561" s="560">
        <v>0</v>
      </c>
      <c r="E561" s="450">
        <v>0</v>
      </c>
      <c r="F561" s="450">
        <v>0</v>
      </c>
      <c r="G561" s="428">
        <f t="shared" si="149"/>
        <v>0</v>
      </c>
      <c r="H561" s="429">
        <f t="shared" si="152"/>
        <v>0</v>
      </c>
      <c r="I561" s="429">
        <f t="shared" si="152"/>
        <v>0</v>
      </c>
      <c r="J561" s="428"/>
      <c r="K561" s="433">
        <f t="shared" si="143"/>
        <v>0</v>
      </c>
      <c r="L561" s="433">
        <f t="shared" si="144"/>
        <v>0</v>
      </c>
      <c r="M561" s="433">
        <v>0</v>
      </c>
      <c r="N561" s="433">
        <v>0</v>
      </c>
      <c r="O561" s="431">
        <f t="shared" si="145"/>
        <v>0</v>
      </c>
    </row>
    <row r="562" spans="1:15" s="451" customFormat="1" ht="77.25" customHeight="1">
      <c r="A562" s="698"/>
      <c r="B562" s="699" t="s">
        <v>438</v>
      </c>
      <c r="C562" s="700"/>
      <c r="D562" s="560">
        <v>0</v>
      </c>
      <c r="E562" s="450">
        <v>0</v>
      </c>
      <c r="F562" s="450">
        <v>0</v>
      </c>
      <c r="G562" s="428">
        <f t="shared" si="149"/>
        <v>0</v>
      </c>
      <c r="H562" s="429">
        <f t="shared" si="152"/>
        <v>0</v>
      </c>
      <c r="I562" s="429">
        <f t="shared" si="152"/>
        <v>0</v>
      </c>
      <c r="J562" s="428"/>
      <c r="K562" s="433">
        <f t="shared" si="143"/>
        <v>0</v>
      </c>
      <c r="L562" s="433">
        <f t="shared" si="144"/>
        <v>0</v>
      </c>
      <c r="M562" s="433">
        <v>0</v>
      </c>
      <c r="N562" s="433">
        <v>0</v>
      </c>
      <c r="O562" s="431">
        <f t="shared" si="145"/>
        <v>0</v>
      </c>
    </row>
    <row r="563" spans="1:15" s="451" customFormat="1">
      <c r="A563" s="698" t="s">
        <v>122</v>
      </c>
      <c r="B563" s="699" t="s">
        <v>439</v>
      </c>
      <c r="C563" s="455" t="s">
        <v>124</v>
      </c>
      <c r="D563" s="560">
        <v>863</v>
      </c>
      <c r="E563" s="450">
        <v>753.69</v>
      </c>
      <c r="F563" s="450">
        <v>215.34</v>
      </c>
      <c r="G563" s="428">
        <f t="shared" si="149"/>
        <v>969.03000000000009</v>
      </c>
      <c r="H563" s="428">
        <f>$D563*E563</f>
        <v>650434.47000000009</v>
      </c>
      <c r="I563" s="428">
        <f>$D563*F563</f>
        <v>185838.42</v>
      </c>
      <c r="J563" s="428">
        <f>SUBTOTAL(9,H563:I563)</f>
        <v>836272.89000000013</v>
      </c>
      <c r="K563" s="433">
        <f t="shared" si="143"/>
        <v>0</v>
      </c>
      <c r="L563" s="433">
        <f t="shared" si="144"/>
        <v>0</v>
      </c>
      <c r="M563" s="433">
        <v>753.68999999999994</v>
      </c>
      <c r="N563" s="433">
        <v>215.34</v>
      </c>
      <c r="O563" s="431">
        <f t="shared" si="145"/>
        <v>836272.89</v>
      </c>
    </row>
    <row r="564" spans="1:15" s="451" customFormat="1">
      <c r="A564" s="696">
        <v>7.3</v>
      </c>
      <c r="B564" s="697" t="s">
        <v>440</v>
      </c>
      <c r="C564" s="455"/>
      <c r="D564" s="560">
        <v>0</v>
      </c>
      <c r="E564" s="450">
        <v>0</v>
      </c>
      <c r="F564" s="450">
        <v>0</v>
      </c>
      <c r="G564" s="428">
        <f t="shared" si="149"/>
        <v>0</v>
      </c>
      <c r="H564" s="429">
        <f t="shared" ref="H564:I566" si="154">E564*$D564</f>
        <v>0</v>
      </c>
      <c r="I564" s="429">
        <f t="shared" si="154"/>
        <v>0</v>
      </c>
      <c r="J564" s="428">
        <f t="shared" ref="J564" si="155">SUM(H564+I564)</f>
        <v>0</v>
      </c>
      <c r="K564" s="433">
        <f t="shared" si="143"/>
        <v>0</v>
      </c>
      <c r="L564" s="433">
        <f t="shared" si="144"/>
        <v>0</v>
      </c>
      <c r="M564" s="433">
        <v>0</v>
      </c>
      <c r="N564" s="433">
        <v>0</v>
      </c>
      <c r="O564" s="431">
        <f t="shared" si="145"/>
        <v>0</v>
      </c>
    </row>
    <row r="565" spans="1:15" s="451" customFormat="1">
      <c r="A565" s="696" t="s">
        <v>122</v>
      </c>
      <c r="B565" s="697" t="s">
        <v>441</v>
      </c>
      <c r="C565" s="455"/>
      <c r="D565" s="560">
        <v>0</v>
      </c>
      <c r="E565" s="450">
        <v>0</v>
      </c>
      <c r="F565" s="450">
        <v>0</v>
      </c>
      <c r="G565" s="428">
        <f t="shared" si="149"/>
        <v>0</v>
      </c>
      <c r="H565" s="429">
        <f t="shared" si="154"/>
        <v>0</v>
      </c>
      <c r="I565" s="429">
        <f t="shared" si="154"/>
        <v>0</v>
      </c>
      <c r="J565" s="428"/>
      <c r="K565" s="433">
        <f t="shared" si="143"/>
        <v>0</v>
      </c>
      <c r="L565" s="433">
        <f t="shared" si="144"/>
        <v>0</v>
      </c>
      <c r="M565" s="433">
        <v>0</v>
      </c>
      <c r="N565" s="433">
        <v>0</v>
      </c>
      <c r="O565" s="431">
        <f t="shared" si="145"/>
        <v>0</v>
      </c>
    </row>
    <row r="566" spans="1:15" s="451" customFormat="1" ht="30">
      <c r="A566" s="698"/>
      <c r="B566" s="699" t="s">
        <v>442</v>
      </c>
      <c r="C566" s="455"/>
      <c r="D566" s="560">
        <v>0</v>
      </c>
      <c r="E566" s="450">
        <v>0</v>
      </c>
      <c r="F566" s="450">
        <v>0</v>
      </c>
      <c r="G566" s="428">
        <f t="shared" si="149"/>
        <v>0</v>
      </c>
      <c r="H566" s="429">
        <f t="shared" si="154"/>
        <v>0</v>
      </c>
      <c r="I566" s="429">
        <f t="shared" si="154"/>
        <v>0</v>
      </c>
      <c r="J566" s="428"/>
      <c r="K566" s="433">
        <f t="shared" si="143"/>
        <v>0</v>
      </c>
      <c r="L566" s="433">
        <f t="shared" si="144"/>
        <v>0</v>
      </c>
      <c r="M566" s="433">
        <v>0</v>
      </c>
      <c r="N566" s="433">
        <v>0</v>
      </c>
      <c r="O566" s="431">
        <f t="shared" si="145"/>
        <v>0</v>
      </c>
    </row>
    <row r="567" spans="1:15" s="451" customFormat="1" ht="287.25" customHeight="1">
      <c r="A567" s="701" t="s">
        <v>205</v>
      </c>
      <c r="B567" s="699" t="s">
        <v>443</v>
      </c>
      <c r="C567" s="700" t="s">
        <v>124</v>
      </c>
      <c r="D567" s="560">
        <v>0</v>
      </c>
      <c r="E567" s="450">
        <v>0</v>
      </c>
      <c r="F567" s="450">
        <v>0</v>
      </c>
      <c r="G567" s="428">
        <f t="shared" si="149"/>
        <v>0</v>
      </c>
      <c r="H567" s="428">
        <f>$D567*E567</f>
        <v>0</v>
      </c>
      <c r="I567" s="428">
        <f>$D567*F567</f>
        <v>0</v>
      </c>
      <c r="J567" s="428">
        <f>SUBTOTAL(9,H567:I567)</f>
        <v>0</v>
      </c>
      <c r="K567" s="433">
        <f t="shared" si="143"/>
        <v>0</v>
      </c>
      <c r="L567" s="433">
        <f t="shared" si="144"/>
        <v>0</v>
      </c>
      <c r="M567" s="433">
        <v>0</v>
      </c>
      <c r="N567" s="433">
        <v>0</v>
      </c>
      <c r="O567" s="431">
        <f t="shared" si="145"/>
        <v>0</v>
      </c>
    </row>
    <row r="568" spans="1:15" s="451" customFormat="1" ht="300">
      <c r="A568" s="701"/>
      <c r="B568" s="699" t="s">
        <v>444</v>
      </c>
      <c r="C568" s="700"/>
      <c r="D568" s="560">
        <v>650</v>
      </c>
      <c r="E568" s="450">
        <v>332.71</v>
      </c>
      <c r="F568" s="450">
        <v>0</v>
      </c>
      <c r="G568" s="428">
        <f t="shared" si="149"/>
        <v>332.71</v>
      </c>
      <c r="H568" s="429">
        <f>E568*$D568</f>
        <v>216261.5</v>
      </c>
      <c r="I568" s="429">
        <f>F568*$D568</f>
        <v>0</v>
      </c>
      <c r="J568" s="428">
        <f t="shared" ref="J568" si="156">SUM(H568+I568)</f>
        <v>216261.5</v>
      </c>
      <c r="K568" s="433">
        <f t="shared" si="143"/>
        <v>0</v>
      </c>
      <c r="L568" s="433">
        <f t="shared" si="144"/>
        <v>0</v>
      </c>
      <c r="M568" s="433">
        <v>332.71000000000004</v>
      </c>
      <c r="N568" s="433">
        <v>0</v>
      </c>
      <c r="O568" s="431">
        <f t="shared" si="145"/>
        <v>216261.50000000003</v>
      </c>
    </row>
    <row r="569" spans="1:15" s="451" customFormat="1" ht="75">
      <c r="A569" s="698" t="s">
        <v>188</v>
      </c>
      <c r="B569" s="699" t="s">
        <v>445</v>
      </c>
      <c r="C569" s="455" t="s">
        <v>124</v>
      </c>
      <c r="D569" s="560">
        <v>445</v>
      </c>
      <c r="E569" s="450">
        <v>1566.55</v>
      </c>
      <c r="F569" s="450">
        <v>0</v>
      </c>
      <c r="G569" s="428">
        <f t="shared" si="149"/>
        <v>1566.55</v>
      </c>
      <c r="H569" s="428">
        <f>$D569*E569</f>
        <v>697114.75</v>
      </c>
      <c r="I569" s="428">
        <f>$D569*F569</f>
        <v>0</v>
      </c>
      <c r="J569" s="428">
        <f>SUBTOTAL(9,H569:I569)</f>
        <v>697114.75</v>
      </c>
      <c r="K569" s="433">
        <f t="shared" si="143"/>
        <v>0</v>
      </c>
      <c r="L569" s="433">
        <f t="shared" si="144"/>
        <v>0</v>
      </c>
      <c r="M569" s="433">
        <v>1566.55</v>
      </c>
      <c r="N569" s="433">
        <v>0</v>
      </c>
      <c r="O569" s="431">
        <f t="shared" si="145"/>
        <v>697114.75</v>
      </c>
    </row>
    <row r="570" spans="1:15" s="451" customFormat="1" ht="60">
      <c r="A570" s="698" t="s">
        <v>190</v>
      </c>
      <c r="B570" s="699" t="s">
        <v>446</v>
      </c>
      <c r="C570" s="455" t="s">
        <v>124</v>
      </c>
      <c r="D570" s="560">
        <v>438</v>
      </c>
      <c r="E570" s="450">
        <v>332.71</v>
      </c>
      <c r="F570" s="450">
        <v>0</v>
      </c>
      <c r="G570" s="428">
        <f t="shared" si="149"/>
        <v>332.71</v>
      </c>
      <c r="H570" s="428">
        <f>$D570*E570</f>
        <v>145726.97999999998</v>
      </c>
      <c r="I570" s="428">
        <f>$D570*F570</f>
        <v>0</v>
      </c>
      <c r="J570" s="428">
        <f>SUBTOTAL(9,H570:I570)</f>
        <v>145726.97999999998</v>
      </c>
      <c r="K570" s="433">
        <f t="shared" si="143"/>
        <v>0</v>
      </c>
      <c r="L570" s="433">
        <f t="shared" si="144"/>
        <v>0</v>
      </c>
      <c r="M570" s="433">
        <v>332.71000000000004</v>
      </c>
      <c r="N570" s="433">
        <v>0</v>
      </c>
      <c r="O570" s="431">
        <f t="shared" si="145"/>
        <v>145726.98000000001</v>
      </c>
    </row>
    <row r="571" spans="1:15" s="451" customFormat="1">
      <c r="A571" s="696" t="s">
        <v>366</v>
      </c>
      <c r="B571" s="697" t="s">
        <v>447</v>
      </c>
      <c r="C571" s="702"/>
      <c r="D571" s="560">
        <v>0</v>
      </c>
      <c r="E571" s="452">
        <v>0</v>
      </c>
      <c r="F571" s="452">
        <v>0</v>
      </c>
      <c r="G571" s="428">
        <f t="shared" si="149"/>
        <v>0</v>
      </c>
      <c r="H571" s="429">
        <f>E571*$D571</f>
        <v>0</v>
      </c>
      <c r="I571" s="429">
        <f>F571*$D571</f>
        <v>0</v>
      </c>
      <c r="J571" s="428"/>
      <c r="K571" s="433">
        <f t="shared" si="143"/>
        <v>0</v>
      </c>
      <c r="L571" s="433">
        <f t="shared" si="144"/>
        <v>0</v>
      </c>
      <c r="M571" s="433">
        <v>0</v>
      </c>
      <c r="N571" s="433">
        <v>0</v>
      </c>
      <c r="O571" s="431">
        <f t="shared" si="145"/>
        <v>0</v>
      </c>
    </row>
    <row r="572" spans="1:15" s="451" customFormat="1" ht="105">
      <c r="A572" s="698" t="s">
        <v>205</v>
      </c>
      <c r="B572" s="699" t="s">
        <v>448</v>
      </c>
      <c r="C572" s="455" t="s">
        <v>124</v>
      </c>
      <c r="D572" s="560">
        <v>386</v>
      </c>
      <c r="E572" s="450">
        <v>168.78</v>
      </c>
      <c r="F572" s="450">
        <v>0</v>
      </c>
      <c r="G572" s="428">
        <f t="shared" si="149"/>
        <v>168.78</v>
      </c>
      <c r="H572" s="428">
        <f>$D572*E572</f>
        <v>65149.08</v>
      </c>
      <c r="I572" s="428">
        <f>$D572*F572</f>
        <v>0</v>
      </c>
      <c r="J572" s="428">
        <f>SUBTOTAL(9,H572:I572)</f>
        <v>65149.08</v>
      </c>
      <c r="K572" s="433">
        <f t="shared" si="143"/>
        <v>0</v>
      </c>
      <c r="L572" s="433">
        <f t="shared" si="144"/>
        <v>0</v>
      </c>
      <c r="M572" s="433">
        <v>168.78</v>
      </c>
      <c r="N572" s="433">
        <v>0</v>
      </c>
      <c r="O572" s="431">
        <f t="shared" si="145"/>
        <v>65149.08</v>
      </c>
    </row>
    <row r="573" spans="1:15" s="451" customFormat="1" ht="30">
      <c r="A573" s="696" t="s">
        <v>434</v>
      </c>
      <c r="B573" s="697" t="s">
        <v>449</v>
      </c>
      <c r="C573" s="702"/>
      <c r="D573" s="560">
        <v>0</v>
      </c>
      <c r="E573" s="452">
        <v>0</v>
      </c>
      <c r="F573" s="452">
        <v>0</v>
      </c>
      <c r="G573" s="428">
        <f t="shared" si="149"/>
        <v>0</v>
      </c>
      <c r="H573" s="429">
        <f>E573*$D573</f>
        <v>0</v>
      </c>
      <c r="I573" s="429">
        <f>F573*$D573</f>
        <v>0</v>
      </c>
      <c r="J573" s="428"/>
      <c r="K573" s="433">
        <f t="shared" si="143"/>
        <v>0</v>
      </c>
      <c r="L573" s="433">
        <f t="shared" si="144"/>
        <v>0</v>
      </c>
      <c r="M573" s="433">
        <v>0</v>
      </c>
      <c r="N573" s="433">
        <v>0</v>
      </c>
      <c r="O573" s="431">
        <f t="shared" si="145"/>
        <v>0</v>
      </c>
    </row>
    <row r="574" spans="1:15" s="451" customFormat="1" ht="241.5" customHeight="1">
      <c r="A574" s="698" t="s">
        <v>205</v>
      </c>
      <c r="B574" s="699" t="s">
        <v>450</v>
      </c>
      <c r="C574" s="455"/>
      <c r="D574" s="560">
        <v>0</v>
      </c>
      <c r="E574" s="450">
        <v>0</v>
      </c>
      <c r="F574" s="450">
        <v>0</v>
      </c>
      <c r="G574" s="428">
        <f t="shared" si="149"/>
        <v>0</v>
      </c>
      <c r="H574" s="429">
        <f>E574*$D574</f>
        <v>0</v>
      </c>
      <c r="I574" s="429">
        <f>F574*$D574</f>
        <v>0</v>
      </c>
      <c r="J574" s="428"/>
      <c r="K574" s="433">
        <f t="shared" si="143"/>
        <v>0</v>
      </c>
      <c r="L574" s="433">
        <f t="shared" si="144"/>
        <v>0</v>
      </c>
      <c r="M574" s="433">
        <v>0</v>
      </c>
      <c r="N574" s="433">
        <v>0</v>
      </c>
      <c r="O574" s="431">
        <f t="shared" si="145"/>
        <v>0</v>
      </c>
    </row>
    <row r="575" spans="1:15" s="451" customFormat="1">
      <c r="A575" s="698" t="s">
        <v>122</v>
      </c>
      <c r="B575" s="699" t="s">
        <v>451</v>
      </c>
      <c r="C575" s="455" t="s">
        <v>124</v>
      </c>
      <c r="D575" s="560">
        <v>386</v>
      </c>
      <c r="E575" s="450">
        <v>2988.57</v>
      </c>
      <c r="F575" s="450">
        <v>0</v>
      </c>
      <c r="G575" s="428">
        <f t="shared" si="149"/>
        <v>2988.57</v>
      </c>
      <c r="H575" s="428">
        <f t="shared" ref="H575:I577" si="157">$D575*E575</f>
        <v>1153588.02</v>
      </c>
      <c r="I575" s="428">
        <f t="shared" si="157"/>
        <v>0</v>
      </c>
      <c r="J575" s="428">
        <f t="shared" ref="J575:J577" si="158">SUBTOTAL(9,H575:I575)</f>
        <v>1153588.02</v>
      </c>
      <c r="K575" s="433">
        <f t="shared" si="143"/>
        <v>0</v>
      </c>
      <c r="L575" s="433">
        <f t="shared" si="144"/>
        <v>0</v>
      </c>
      <c r="M575" s="433">
        <v>2988.5699999999997</v>
      </c>
      <c r="N575" s="433">
        <v>0</v>
      </c>
      <c r="O575" s="431">
        <f t="shared" si="145"/>
        <v>1153588.0199999998</v>
      </c>
    </row>
    <row r="576" spans="1:15" s="451" customFormat="1">
      <c r="A576" s="698" t="s">
        <v>366</v>
      </c>
      <c r="B576" s="699" t="s">
        <v>452</v>
      </c>
      <c r="C576" s="455" t="s">
        <v>124</v>
      </c>
      <c r="D576" s="560">
        <v>386</v>
      </c>
      <c r="E576" s="450">
        <v>2858.59</v>
      </c>
      <c r="F576" s="450">
        <v>0</v>
      </c>
      <c r="G576" s="428">
        <f t="shared" si="149"/>
        <v>2858.59</v>
      </c>
      <c r="H576" s="428">
        <f t="shared" si="157"/>
        <v>1103415.74</v>
      </c>
      <c r="I576" s="428">
        <f t="shared" si="157"/>
        <v>0</v>
      </c>
      <c r="J576" s="428">
        <f t="shared" si="158"/>
        <v>1103415.74</v>
      </c>
      <c r="K576" s="433">
        <f t="shared" si="143"/>
        <v>0</v>
      </c>
      <c r="L576" s="433">
        <f t="shared" si="144"/>
        <v>0</v>
      </c>
      <c r="M576" s="433">
        <v>2858.59</v>
      </c>
      <c r="N576" s="433">
        <v>0</v>
      </c>
      <c r="O576" s="431">
        <f t="shared" si="145"/>
        <v>1103415.74</v>
      </c>
    </row>
    <row r="577" spans="1:15" s="451" customFormat="1">
      <c r="A577" s="698" t="s">
        <v>434</v>
      </c>
      <c r="B577" s="699" t="s">
        <v>453</v>
      </c>
      <c r="C577" s="455" t="s">
        <v>124</v>
      </c>
      <c r="D577" s="560">
        <v>386</v>
      </c>
      <c r="E577" s="450">
        <v>1751.82</v>
      </c>
      <c r="F577" s="450">
        <v>500.52</v>
      </c>
      <c r="G577" s="428">
        <f t="shared" si="149"/>
        <v>2252.34</v>
      </c>
      <c r="H577" s="428">
        <f t="shared" si="157"/>
        <v>676202.52</v>
      </c>
      <c r="I577" s="428">
        <f t="shared" si="157"/>
        <v>193200.72</v>
      </c>
      <c r="J577" s="428">
        <f t="shared" si="158"/>
        <v>869403.24</v>
      </c>
      <c r="K577" s="433">
        <f t="shared" si="143"/>
        <v>0</v>
      </c>
      <c r="L577" s="433">
        <f t="shared" si="144"/>
        <v>0</v>
      </c>
      <c r="M577" s="433">
        <v>1751.82</v>
      </c>
      <c r="N577" s="433">
        <v>500.52</v>
      </c>
      <c r="O577" s="431">
        <f t="shared" si="145"/>
        <v>869403.24000000011</v>
      </c>
    </row>
    <row r="578" spans="1:15" s="451" customFormat="1" ht="81" customHeight="1">
      <c r="A578" s="696">
        <v>7.4</v>
      </c>
      <c r="B578" s="699" t="s">
        <v>454</v>
      </c>
      <c r="C578" s="455"/>
      <c r="D578" s="560">
        <v>0</v>
      </c>
      <c r="E578" s="450">
        <v>0</v>
      </c>
      <c r="F578" s="450">
        <v>0</v>
      </c>
      <c r="G578" s="428">
        <f t="shared" si="149"/>
        <v>0</v>
      </c>
      <c r="H578" s="429">
        <f>E578*$D578</f>
        <v>0</v>
      </c>
      <c r="I578" s="429">
        <f>F578*$D578</f>
        <v>0</v>
      </c>
      <c r="J578" s="428"/>
      <c r="K578" s="433">
        <f t="shared" si="143"/>
        <v>0</v>
      </c>
      <c r="L578" s="433">
        <f t="shared" si="144"/>
        <v>0</v>
      </c>
      <c r="M578" s="433">
        <v>0</v>
      </c>
      <c r="N578" s="433">
        <v>0</v>
      </c>
      <c r="O578" s="431">
        <f t="shared" si="145"/>
        <v>0</v>
      </c>
    </row>
    <row r="579" spans="1:15" s="451" customFormat="1">
      <c r="A579" s="698" t="s">
        <v>122</v>
      </c>
      <c r="B579" s="699" t="s">
        <v>455</v>
      </c>
      <c r="C579" s="455" t="s">
        <v>398</v>
      </c>
      <c r="D579" s="560">
        <v>503</v>
      </c>
      <c r="E579" s="450">
        <v>1930.3</v>
      </c>
      <c r="F579" s="450">
        <v>0</v>
      </c>
      <c r="G579" s="428">
        <f t="shared" si="149"/>
        <v>1930.3</v>
      </c>
      <c r="H579" s="428">
        <f>$D579*E579</f>
        <v>970940.9</v>
      </c>
      <c r="I579" s="428">
        <f>$D579*F579</f>
        <v>0</v>
      </c>
      <c r="J579" s="428">
        <f>SUBTOTAL(9,H579:I579)</f>
        <v>970940.9</v>
      </c>
      <c r="K579" s="433">
        <f t="shared" si="143"/>
        <v>393.40300000000047</v>
      </c>
      <c r="L579" s="433">
        <f t="shared" si="144"/>
        <v>0</v>
      </c>
      <c r="M579" s="433">
        <v>2323.7030000000004</v>
      </c>
      <c r="N579" s="433">
        <v>0</v>
      </c>
      <c r="O579" s="431">
        <f t="shared" si="145"/>
        <v>1168822.6090000002</v>
      </c>
    </row>
    <row r="580" spans="1:15" s="451" customFormat="1">
      <c r="A580" s="698" t="s">
        <v>366</v>
      </c>
      <c r="B580" s="699" t="s">
        <v>456</v>
      </c>
      <c r="C580" s="455" t="s">
        <v>398</v>
      </c>
      <c r="D580" s="560">
        <v>503</v>
      </c>
      <c r="E580" s="450">
        <v>366.66</v>
      </c>
      <c r="F580" s="450">
        <v>448.14</v>
      </c>
      <c r="G580" s="428">
        <f t="shared" si="149"/>
        <v>814.8</v>
      </c>
      <c r="H580" s="428">
        <f>$D580*E580</f>
        <v>184429.98</v>
      </c>
      <c r="I580" s="428">
        <f>$D580*F580</f>
        <v>225414.41999999998</v>
      </c>
      <c r="J580" s="428">
        <f>SUBTOTAL(9,H580:I580)</f>
        <v>409844.4</v>
      </c>
      <c r="K580" s="433">
        <f t="shared" si="143"/>
        <v>0</v>
      </c>
      <c r="L580" s="433">
        <f t="shared" si="144"/>
        <v>0</v>
      </c>
      <c r="M580" s="433">
        <v>366.66</v>
      </c>
      <c r="N580" s="433">
        <v>448.14</v>
      </c>
      <c r="O580" s="431">
        <f t="shared" si="145"/>
        <v>409844.39999999997</v>
      </c>
    </row>
    <row r="581" spans="1:15" s="451" customFormat="1">
      <c r="A581" s="696">
        <v>7.5</v>
      </c>
      <c r="B581" s="697" t="s">
        <v>457</v>
      </c>
      <c r="C581" s="702"/>
      <c r="D581" s="560">
        <v>0</v>
      </c>
      <c r="E581" s="452">
        <v>0</v>
      </c>
      <c r="F581" s="452">
        <v>0</v>
      </c>
      <c r="G581" s="428">
        <f t="shared" si="149"/>
        <v>0</v>
      </c>
      <c r="H581" s="429">
        <f t="shared" ref="H581:I585" si="159">E581*$D581</f>
        <v>0</v>
      </c>
      <c r="I581" s="429">
        <f t="shared" si="159"/>
        <v>0</v>
      </c>
      <c r="J581" s="428">
        <f t="shared" ref="J581" si="160">SUM(H581+I581)</f>
        <v>0</v>
      </c>
      <c r="K581" s="433">
        <f t="shared" si="143"/>
        <v>0</v>
      </c>
      <c r="L581" s="433">
        <f t="shared" si="144"/>
        <v>0</v>
      </c>
      <c r="M581" s="433">
        <v>0</v>
      </c>
      <c r="N581" s="433">
        <v>0</v>
      </c>
      <c r="O581" s="431">
        <f t="shared" si="145"/>
        <v>0</v>
      </c>
    </row>
    <row r="582" spans="1:15" s="451" customFormat="1" ht="30">
      <c r="A582" s="698" t="s">
        <v>122</v>
      </c>
      <c r="B582" s="699" t="s">
        <v>458</v>
      </c>
      <c r="C582" s="455"/>
      <c r="D582" s="560">
        <v>0</v>
      </c>
      <c r="E582" s="450">
        <v>0</v>
      </c>
      <c r="F582" s="450">
        <v>0</v>
      </c>
      <c r="G582" s="428">
        <f t="shared" si="149"/>
        <v>0</v>
      </c>
      <c r="H582" s="429">
        <f t="shared" si="159"/>
        <v>0</v>
      </c>
      <c r="I582" s="429">
        <f t="shared" si="159"/>
        <v>0</v>
      </c>
      <c r="J582" s="428"/>
      <c r="K582" s="433">
        <f t="shared" si="143"/>
        <v>0</v>
      </c>
      <c r="L582" s="433">
        <f t="shared" si="144"/>
        <v>0</v>
      </c>
      <c r="M582" s="433">
        <v>0</v>
      </c>
      <c r="N582" s="433">
        <v>0</v>
      </c>
      <c r="O582" s="431">
        <f t="shared" si="145"/>
        <v>0</v>
      </c>
    </row>
    <row r="583" spans="1:15" s="451" customFormat="1">
      <c r="A583" s="696" t="s">
        <v>19</v>
      </c>
      <c r="B583" s="697" t="s">
        <v>459</v>
      </c>
      <c r="C583" s="455"/>
      <c r="D583" s="560">
        <v>0</v>
      </c>
      <c r="E583" s="450">
        <v>0</v>
      </c>
      <c r="F583" s="450">
        <v>0</v>
      </c>
      <c r="G583" s="428">
        <f t="shared" si="149"/>
        <v>0</v>
      </c>
      <c r="H583" s="429">
        <f t="shared" si="159"/>
        <v>0</v>
      </c>
      <c r="I583" s="429">
        <f t="shared" si="159"/>
        <v>0</v>
      </c>
      <c r="J583" s="428"/>
      <c r="K583" s="433">
        <f t="shared" si="143"/>
        <v>0</v>
      </c>
      <c r="L583" s="433">
        <f t="shared" si="144"/>
        <v>0</v>
      </c>
      <c r="M583" s="433">
        <v>0</v>
      </c>
      <c r="N583" s="433">
        <v>0</v>
      </c>
      <c r="O583" s="431">
        <f t="shared" si="145"/>
        <v>0</v>
      </c>
    </row>
    <row r="584" spans="1:15" s="451" customFormat="1">
      <c r="A584" s="696"/>
      <c r="B584" s="697" t="s">
        <v>460</v>
      </c>
      <c r="C584" s="455"/>
      <c r="D584" s="560">
        <v>0</v>
      </c>
      <c r="E584" s="450">
        <v>0</v>
      </c>
      <c r="F584" s="450">
        <v>0</v>
      </c>
      <c r="G584" s="428">
        <f t="shared" si="149"/>
        <v>0</v>
      </c>
      <c r="H584" s="429">
        <f t="shared" si="159"/>
        <v>0</v>
      </c>
      <c r="I584" s="429">
        <f t="shared" si="159"/>
        <v>0</v>
      </c>
      <c r="J584" s="428"/>
      <c r="K584" s="433">
        <f t="shared" si="143"/>
        <v>0</v>
      </c>
      <c r="L584" s="433">
        <f t="shared" si="144"/>
        <v>0</v>
      </c>
      <c r="M584" s="433">
        <v>0</v>
      </c>
      <c r="N584" s="433">
        <v>0</v>
      </c>
      <c r="O584" s="431">
        <f t="shared" si="145"/>
        <v>0</v>
      </c>
    </row>
    <row r="585" spans="1:15" s="451" customFormat="1" ht="345" customHeight="1">
      <c r="A585" s="698" t="s">
        <v>122</v>
      </c>
      <c r="B585" s="699" t="s">
        <v>461</v>
      </c>
      <c r="C585" s="455"/>
      <c r="D585" s="560">
        <v>0</v>
      </c>
      <c r="E585" s="450">
        <v>0</v>
      </c>
      <c r="F585" s="450">
        <v>0</v>
      </c>
      <c r="G585" s="437">
        <v>0</v>
      </c>
      <c r="H585" s="429">
        <f t="shared" si="159"/>
        <v>0</v>
      </c>
      <c r="I585" s="429">
        <f t="shared" si="159"/>
        <v>0</v>
      </c>
      <c r="J585" s="428"/>
      <c r="K585" s="433">
        <f t="shared" si="143"/>
        <v>0</v>
      </c>
      <c r="L585" s="433">
        <f t="shared" si="144"/>
        <v>0</v>
      </c>
      <c r="M585" s="433">
        <v>0</v>
      </c>
      <c r="N585" s="433">
        <v>0</v>
      </c>
      <c r="O585" s="431">
        <f t="shared" si="145"/>
        <v>0</v>
      </c>
    </row>
    <row r="586" spans="1:15" s="451" customFormat="1">
      <c r="A586" s="698" t="s">
        <v>205</v>
      </c>
      <c r="B586" s="699" t="s">
        <v>462</v>
      </c>
      <c r="C586" s="455" t="s">
        <v>463</v>
      </c>
      <c r="D586" s="560">
        <v>913</v>
      </c>
      <c r="E586" s="450">
        <v>6571.75</v>
      </c>
      <c r="F586" s="450">
        <v>1986.56</v>
      </c>
      <c r="G586" s="428">
        <f t="shared" ref="G586:G593" si="161">SUM(E586:F586)</f>
        <v>8558.31</v>
      </c>
      <c r="H586" s="428">
        <f>$D586*E586</f>
        <v>6000007.75</v>
      </c>
      <c r="I586" s="428">
        <f>$D586*F586</f>
        <v>1813729.28</v>
      </c>
      <c r="J586" s="428">
        <f t="shared" ref="J586:J587" si="162">SUBTOTAL(9,H586:I586)</f>
        <v>7813737.0300000003</v>
      </c>
      <c r="K586" s="433">
        <f t="shared" si="143"/>
        <v>0</v>
      </c>
      <c r="L586" s="433">
        <f t="shared" si="144"/>
        <v>0</v>
      </c>
      <c r="M586" s="433">
        <v>6571.75</v>
      </c>
      <c r="N586" s="433">
        <v>1986.56</v>
      </c>
      <c r="O586" s="431">
        <f t="shared" si="145"/>
        <v>7813737.0299999993</v>
      </c>
    </row>
    <row r="587" spans="1:15" s="451" customFormat="1">
      <c r="A587" s="698" t="s">
        <v>188</v>
      </c>
      <c r="B587" s="699" t="s">
        <v>464</v>
      </c>
      <c r="C587" s="455" t="s">
        <v>463</v>
      </c>
      <c r="D587" s="560">
        <v>886</v>
      </c>
      <c r="E587" s="450">
        <v>4989.68</v>
      </c>
      <c r="F587" s="450">
        <v>1460.82</v>
      </c>
      <c r="G587" s="428">
        <f t="shared" si="161"/>
        <v>6450.5</v>
      </c>
      <c r="H587" s="428">
        <f>$D587*E587</f>
        <v>4420856.4800000004</v>
      </c>
      <c r="I587" s="428">
        <f>$D587*F587</f>
        <v>1294286.52</v>
      </c>
      <c r="J587" s="428">
        <f t="shared" si="162"/>
        <v>5715143</v>
      </c>
      <c r="K587" s="433">
        <f t="shared" si="143"/>
        <v>0</v>
      </c>
      <c r="L587" s="433">
        <f t="shared" si="144"/>
        <v>0</v>
      </c>
      <c r="M587" s="433">
        <v>4989.6799999999994</v>
      </c>
      <c r="N587" s="433">
        <v>1460.82</v>
      </c>
      <c r="O587" s="431">
        <f t="shared" si="145"/>
        <v>5715142.9999999991</v>
      </c>
    </row>
    <row r="588" spans="1:15" s="451" customFormat="1" ht="140.25" customHeight="1">
      <c r="A588" s="698" t="s">
        <v>366</v>
      </c>
      <c r="B588" s="699" t="s">
        <v>465</v>
      </c>
      <c r="C588" s="455"/>
      <c r="D588" s="560">
        <v>0</v>
      </c>
      <c r="E588" s="450">
        <v>0</v>
      </c>
      <c r="F588" s="450">
        <v>0</v>
      </c>
      <c r="G588" s="428">
        <f t="shared" si="161"/>
        <v>0</v>
      </c>
      <c r="H588" s="429">
        <f>E588*$D588</f>
        <v>0</v>
      </c>
      <c r="I588" s="429">
        <f>F588*$D588</f>
        <v>0</v>
      </c>
      <c r="J588" s="428"/>
      <c r="K588" s="433">
        <f t="shared" si="143"/>
        <v>0</v>
      </c>
      <c r="L588" s="433">
        <f t="shared" si="144"/>
        <v>0</v>
      </c>
      <c r="M588" s="433">
        <v>0</v>
      </c>
      <c r="N588" s="433">
        <v>0</v>
      </c>
      <c r="O588" s="431">
        <f t="shared" si="145"/>
        <v>0</v>
      </c>
    </row>
    <row r="589" spans="1:15" s="451" customFormat="1">
      <c r="A589" s="698" t="s">
        <v>205</v>
      </c>
      <c r="B589" s="699" t="s">
        <v>462</v>
      </c>
      <c r="C589" s="455" t="s">
        <v>463</v>
      </c>
      <c r="D589" s="560">
        <v>1011</v>
      </c>
      <c r="E589" s="450">
        <v>6571.75</v>
      </c>
      <c r="F589" s="450">
        <v>1986.56</v>
      </c>
      <c r="G589" s="428">
        <f t="shared" si="161"/>
        <v>8558.31</v>
      </c>
      <c r="H589" s="428">
        <f>$D589*E589</f>
        <v>6644039.25</v>
      </c>
      <c r="I589" s="428">
        <f>$D589*F589</f>
        <v>2008412.1599999999</v>
      </c>
      <c r="J589" s="428">
        <f>SUBTOTAL(9,H589:I589)</f>
        <v>8652451.4100000001</v>
      </c>
      <c r="K589" s="433">
        <f t="shared" si="143"/>
        <v>0</v>
      </c>
      <c r="L589" s="433">
        <f t="shared" si="144"/>
        <v>0</v>
      </c>
      <c r="M589" s="433">
        <v>6571.75</v>
      </c>
      <c r="N589" s="433">
        <v>1986.56</v>
      </c>
      <c r="O589" s="431">
        <f t="shared" si="145"/>
        <v>8652451.4100000001</v>
      </c>
    </row>
    <row r="590" spans="1:15" s="451" customFormat="1">
      <c r="A590" s="698" t="s">
        <v>188</v>
      </c>
      <c r="B590" s="699" t="s">
        <v>464</v>
      </c>
      <c r="C590" s="455" t="s">
        <v>463</v>
      </c>
      <c r="D590" s="560">
        <v>1011</v>
      </c>
      <c r="E590" s="450">
        <v>4989.68</v>
      </c>
      <c r="F590" s="450">
        <v>1460.82</v>
      </c>
      <c r="G590" s="428">
        <f t="shared" si="161"/>
        <v>6450.5</v>
      </c>
      <c r="H590" s="428">
        <f>$D590*E590</f>
        <v>5044566.4800000004</v>
      </c>
      <c r="I590" s="428">
        <f>$D590*F590</f>
        <v>1476889.02</v>
      </c>
      <c r="J590" s="428">
        <f>SUBTOTAL(9,H590:I590)</f>
        <v>6521455.5</v>
      </c>
      <c r="K590" s="433">
        <f t="shared" si="143"/>
        <v>0</v>
      </c>
      <c r="L590" s="433">
        <f t="shared" si="144"/>
        <v>0</v>
      </c>
      <c r="M590" s="433">
        <v>4989.6799999999994</v>
      </c>
      <c r="N590" s="433">
        <v>1460.82</v>
      </c>
      <c r="O590" s="431">
        <f t="shared" si="145"/>
        <v>6521455.4999999991</v>
      </c>
    </row>
    <row r="591" spans="1:15" s="451" customFormat="1">
      <c r="A591" s="696" t="s">
        <v>34</v>
      </c>
      <c r="B591" s="697" t="s">
        <v>466</v>
      </c>
      <c r="C591" s="455"/>
      <c r="D591" s="560">
        <v>0</v>
      </c>
      <c r="E591" s="450">
        <v>0</v>
      </c>
      <c r="F591" s="450">
        <v>0</v>
      </c>
      <c r="G591" s="428">
        <f t="shared" si="161"/>
        <v>0</v>
      </c>
      <c r="H591" s="429">
        <f t="shared" ref="H591:I596" si="163">E591*$D591</f>
        <v>0</v>
      </c>
      <c r="I591" s="429">
        <f t="shared" si="163"/>
        <v>0</v>
      </c>
      <c r="J591" s="428">
        <f t="shared" ref="J591" si="164">SUM(H591+I591)</f>
        <v>0</v>
      </c>
      <c r="K591" s="433">
        <f t="shared" si="143"/>
        <v>0</v>
      </c>
      <c r="L591" s="433">
        <f t="shared" si="144"/>
        <v>0</v>
      </c>
      <c r="M591" s="433">
        <v>0</v>
      </c>
      <c r="N591" s="433">
        <v>0</v>
      </c>
      <c r="O591" s="431">
        <f t="shared" si="145"/>
        <v>0</v>
      </c>
    </row>
    <row r="592" spans="1:15" s="451" customFormat="1">
      <c r="A592" s="696"/>
      <c r="B592" s="697" t="s">
        <v>460</v>
      </c>
      <c r="C592" s="455"/>
      <c r="D592" s="560">
        <v>0</v>
      </c>
      <c r="E592" s="450">
        <v>0</v>
      </c>
      <c r="F592" s="450">
        <v>0</v>
      </c>
      <c r="G592" s="428">
        <f t="shared" si="161"/>
        <v>0</v>
      </c>
      <c r="H592" s="429">
        <f t="shared" si="163"/>
        <v>0</v>
      </c>
      <c r="I592" s="429">
        <f t="shared" si="163"/>
        <v>0</v>
      </c>
      <c r="J592" s="428"/>
      <c r="K592" s="433">
        <f t="shared" si="143"/>
        <v>0</v>
      </c>
      <c r="L592" s="433">
        <f t="shared" si="144"/>
        <v>0</v>
      </c>
      <c r="M592" s="433">
        <v>0</v>
      </c>
      <c r="N592" s="433">
        <v>0</v>
      </c>
      <c r="O592" s="431">
        <f t="shared" si="145"/>
        <v>0</v>
      </c>
    </row>
    <row r="593" spans="1:15" s="451" customFormat="1" ht="348.75" customHeight="1">
      <c r="A593" s="701" t="s">
        <v>122</v>
      </c>
      <c r="B593" s="699" t="s">
        <v>467</v>
      </c>
      <c r="C593" s="455"/>
      <c r="D593" s="560">
        <v>0</v>
      </c>
      <c r="E593" s="450">
        <v>0</v>
      </c>
      <c r="F593" s="450">
        <v>0</v>
      </c>
      <c r="G593" s="428">
        <f t="shared" si="161"/>
        <v>0</v>
      </c>
      <c r="H593" s="429">
        <f t="shared" si="163"/>
        <v>0</v>
      </c>
      <c r="I593" s="429">
        <f t="shared" si="163"/>
        <v>0</v>
      </c>
      <c r="J593" s="428"/>
      <c r="K593" s="433">
        <f t="shared" si="143"/>
        <v>0</v>
      </c>
      <c r="L593" s="433">
        <f t="shared" si="144"/>
        <v>0</v>
      </c>
      <c r="M593" s="433">
        <v>0</v>
      </c>
      <c r="N593" s="433">
        <v>0</v>
      </c>
      <c r="O593" s="431">
        <f t="shared" si="145"/>
        <v>0</v>
      </c>
    </row>
    <row r="594" spans="1:15" s="451" customFormat="1" ht="92.25" customHeight="1">
      <c r="A594" s="701"/>
      <c r="B594" s="699" t="s">
        <v>468</v>
      </c>
      <c r="C594" s="455"/>
      <c r="D594" s="560">
        <v>0</v>
      </c>
      <c r="E594" s="450">
        <v>0</v>
      </c>
      <c r="F594" s="450">
        <v>0</v>
      </c>
      <c r="G594" s="437">
        <v>0</v>
      </c>
      <c r="H594" s="429">
        <f t="shared" si="163"/>
        <v>0</v>
      </c>
      <c r="I594" s="429">
        <f t="shared" si="163"/>
        <v>0</v>
      </c>
      <c r="J594" s="428"/>
      <c r="K594" s="433">
        <f t="shared" si="143"/>
        <v>0</v>
      </c>
      <c r="L594" s="433">
        <f t="shared" si="144"/>
        <v>0</v>
      </c>
      <c r="M594" s="433">
        <v>0</v>
      </c>
      <c r="N594" s="433">
        <v>0</v>
      </c>
      <c r="O594" s="431">
        <f t="shared" si="145"/>
        <v>0</v>
      </c>
    </row>
    <row r="595" spans="1:15" s="451" customFormat="1" ht="153.75" customHeight="1">
      <c r="A595" s="701"/>
      <c r="B595" s="699" t="s">
        <v>469</v>
      </c>
      <c r="C595" s="455"/>
      <c r="D595" s="560">
        <v>0</v>
      </c>
      <c r="E595" s="450">
        <v>0</v>
      </c>
      <c r="F595" s="450">
        <v>0</v>
      </c>
      <c r="G595" s="437">
        <v>0</v>
      </c>
      <c r="H595" s="429">
        <f t="shared" si="163"/>
        <v>0</v>
      </c>
      <c r="I595" s="429">
        <f t="shared" si="163"/>
        <v>0</v>
      </c>
      <c r="J595" s="428"/>
      <c r="K595" s="433">
        <f t="shared" si="143"/>
        <v>0</v>
      </c>
      <c r="L595" s="433">
        <f t="shared" si="144"/>
        <v>0</v>
      </c>
      <c r="M595" s="433">
        <v>0</v>
      </c>
      <c r="N595" s="433">
        <v>0</v>
      </c>
      <c r="O595" s="431">
        <f t="shared" si="145"/>
        <v>0</v>
      </c>
    </row>
    <row r="596" spans="1:15" s="451" customFormat="1" ht="60">
      <c r="A596" s="701"/>
      <c r="B596" s="699" t="s">
        <v>470</v>
      </c>
      <c r="C596" s="455"/>
      <c r="D596" s="560">
        <v>0</v>
      </c>
      <c r="E596" s="450">
        <v>0</v>
      </c>
      <c r="F596" s="450">
        <v>0</v>
      </c>
      <c r="G596" s="437">
        <v>0</v>
      </c>
      <c r="H596" s="429">
        <f t="shared" si="163"/>
        <v>0</v>
      </c>
      <c r="I596" s="429">
        <f t="shared" si="163"/>
        <v>0</v>
      </c>
      <c r="J596" s="428"/>
      <c r="K596" s="433">
        <f t="shared" si="143"/>
        <v>0</v>
      </c>
      <c r="L596" s="433">
        <f t="shared" si="144"/>
        <v>0</v>
      </c>
      <c r="M596" s="433">
        <v>0</v>
      </c>
      <c r="N596" s="433">
        <v>0</v>
      </c>
      <c r="O596" s="431">
        <f t="shared" si="145"/>
        <v>0</v>
      </c>
    </row>
    <row r="597" spans="1:15" s="451" customFormat="1">
      <c r="A597" s="701"/>
      <c r="B597" s="699" t="s">
        <v>471</v>
      </c>
      <c r="C597" s="455" t="s">
        <v>124</v>
      </c>
      <c r="D597" s="560">
        <v>944</v>
      </c>
      <c r="E597" s="450">
        <v>3414.4</v>
      </c>
      <c r="F597" s="450">
        <v>724.59</v>
      </c>
      <c r="G597" s="428">
        <f t="shared" ref="G597:G660" si="165">SUM(E597:F597)</f>
        <v>4138.99</v>
      </c>
      <c r="H597" s="428">
        <f t="shared" ref="H597:I601" si="166">$D597*E597</f>
        <v>3223193.6000000001</v>
      </c>
      <c r="I597" s="428">
        <f t="shared" si="166"/>
        <v>684012.96000000008</v>
      </c>
      <c r="J597" s="428">
        <f t="shared" ref="J597:J599" si="167">SUBTOTAL(9,H597:I597)</f>
        <v>3907206.56</v>
      </c>
      <c r="K597" s="433">
        <f t="shared" si="143"/>
        <v>0</v>
      </c>
      <c r="L597" s="433">
        <f t="shared" si="144"/>
        <v>0</v>
      </c>
      <c r="M597" s="433">
        <v>3414.4</v>
      </c>
      <c r="N597" s="433">
        <v>724.58999999999992</v>
      </c>
      <c r="O597" s="431">
        <f t="shared" si="145"/>
        <v>3907206.5599999996</v>
      </c>
    </row>
    <row r="598" spans="1:15" s="451" customFormat="1">
      <c r="A598" s="701"/>
      <c r="B598" s="699" t="s">
        <v>472</v>
      </c>
      <c r="C598" s="455" t="s">
        <v>124</v>
      </c>
      <c r="D598" s="560">
        <v>438</v>
      </c>
      <c r="E598" s="450">
        <v>3414.4</v>
      </c>
      <c r="F598" s="450">
        <v>724.59</v>
      </c>
      <c r="G598" s="428">
        <f t="shared" si="165"/>
        <v>4138.99</v>
      </c>
      <c r="H598" s="428">
        <f t="shared" si="166"/>
        <v>1495507.2</v>
      </c>
      <c r="I598" s="428">
        <f t="shared" si="166"/>
        <v>317370.42000000004</v>
      </c>
      <c r="J598" s="428">
        <f t="shared" si="167"/>
        <v>1812877.62</v>
      </c>
      <c r="K598" s="433">
        <f t="shared" si="143"/>
        <v>0</v>
      </c>
      <c r="L598" s="433">
        <f t="shared" si="144"/>
        <v>0</v>
      </c>
      <c r="M598" s="433">
        <v>3414.4</v>
      </c>
      <c r="N598" s="433">
        <v>724.58999999999992</v>
      </c>
      <c r="O598" s="431">
        <f t="shared" si="145"/>
        <v>1812877.6199999999</v>
      </c>
    </row>
    <row r="599" spans="1:15" s="451" customFormat="1">
      <c r="A599" s="701"/>
      <c r="B599" s="699" t="s">
        <v>473</v>
      </c>
      <c r="C599" s="455" t="s">
        <v>116</v>
      </c>
      <c r="D599" s="560">
        <v>4841</v>
      </c>
      <c r="E599" s="450">
        <v>169.75</v>
      </c>
      <c r="F599" s="450">
        <v>35.89</v>
      </c>
      <c r="G599" s="428">
        <f t="shared" si="165"/>
        <v>205.64</v>
      </c>
      <c r="H599" s="428">
        <f t="shared" si="166"/>
        <v>821759.75</v>
      </c>
      <c r="I599" s="428">
        <f t="shared" si="166"/>
        <v>173743.49</v>
      </c>
      <c r="J599" s="428">
        <f t="shared" si="167"/>
        <v>995503.24</v>
      </c>
      <c r="K599" s="433">
        <f t="shared" si="143"/>
        <v>0</v>
      </c>
      <c r="L599" s="433">
        <f t="shared" si="144"/>
        <v>0</v>
      </c>
      <c r="M599" s="433">
        <v>169.75</v>
      </c>
      <c r="N599" s="433">
        <v>35.89</v>
      </c>
      <c r="O599" s="431">
        <f t="shared" si="145"/>
        <v>995503.24</v>
      </c>
    </row>
    <row r="600" spans="1:15" s="451" customFormat="1">
      <c r="A600" s="701"/>
      <c r="B600" s="699" t="s">
        <v>474</v>
      </c>
      <c r="C600" s="455" t="s">
        <v>124</v>
      </c>
      <c r="D600" s="560">
        <v>445</v>
      </c>
      <c r="E600" s="450">
        <v>3414.4</v>
      </c>
      <c r="F600" s="450">
        <v>724.59</v>
      </c>
      <c r="G600" s="428">
        <f t="shared" si="165"/>
        <v>4138.99</v>
      </c>
      <c r="H600" s="428">
        <f t="shared" si="166"/>
        <v>1519408</v>
      </c>
      <c r="I600" s="428">
        <f t="shared" si="166"/>
        <v>322442.55</v>
      </c>
      <c r="J600" s="428">
        <f>SUBTOTAL(9,H600:I600)</f>
        <v>1841850.55</v>
      </c>
      <c r="K600" s="433">
        <f t="shared" si="143"/>
        <v>0</v>
      </c>
      <c r="L600" s="433">
        <f t="shared" si="144"/>
        <v>0</v>
      </c>
      <c r="M600" s="433">
        <v>3414.4</v>
      </c>
      <c r="N600" s="433">
        <v>724.58999999999992</v>
      </c>
      <c r="O600" s="431">
        <f t="shared" si="145"/>
        <v>1841850.5499999998</v>
      </c>
    </row>
    <row r="601" spans="1:15" s="451" customFormat="1" ht="75">
      <c r="A601" s="698" t="s">
        <v>366</v>
      </c>
      <c r="B601" s="699" t="s">
        <v>475</v>
      </c>
      <c r="C601" s="455" t="s">
        <v>398</v>
      </c>
      <c r="D601" s="560">
        <v>152</v>
      </c>
      <c r="E601" s="450">
        <v>873</v>
      </c>
      <c r="F601" s="450">
        <v>194</v>
      </c>
      <c r="G601" s="428">
        <f t="shared" si="165"/>
        <v>1067</v>
      </c>
      <c r="H601" s="428">
        <f t="shared" si="166"/>
        <v>132696</v>
      </c>
      <c r="I601" s="428">
        <f t="shared" si="166"/>
        <v>29488</v>
      </c>
      <c r="J601" s="428">
        <f>SUBTOTAL(9,H601:I601)</f>
        <v>162184</v>
      </c>
      <c r="K601" s="433">
        <f t="shared" si="143"/>
        <v>0</v>
      </c>
      <c r="L601" s="433">
        <f t="shared" si="144"/>
        <v>0</v>
      </c>
      <c r="M601" s="433">
        <v>873</v>
      </c>
      <c r="N601" s="433">
        <v>194</v>
      </c>
      <c r="O601" s="431">
        <f t="shared" si="145"/>
        <v>162184</v>
      </c>
    </row>
    <row r="602" spans="1:15" s="451" customFormat="1">
      <c r="A602" s="696">
        <v>7.6</v>
      </c>
      <c r="B602" s="697" t="s">
        <v>476</v>
      </c>
      <c r="C602" s="455"/>
      <c r="D602" s="560">
        <v>0</v>
      </c>
      <c r="E602" s="450">
        <v>0</v>
      </c>
      <c r="F602" s="450">
        <v>0</v>
      </c>
      <c r="G602" s="428">
        <f t="shared" si="165"/>
        <v>0</v>
      </c>
      <c r="H602" s="429">
        <f>E602*$D602</f>
        <v>0</v>
      </c>
      <c r="I602" s="429">
        <f>F602*$D602</f>
        <v>0</v>
      </c>
      <c r="J602" s="428">
        <f t="shared" ref="J602:J603" si="168">SUM(H602+I602)</f>
        <v>0</v>
      </c>
      <c r="K602" s="433">
        <f t="shared" si="143"/>
        <v>0</v>
      </c>
      <c r="L602" s="433">
        <f t="shared" si="144"/>
        <v>0</v>
      </c>
      <c r="M602" s="433">
        <v>0</v>
      </c>
      <c r="N602" s="433">
        <v>0</v>
      </c>
      <c r="O602" s="431">
        <f t="shared" si="145"/>
        <v>0</v>
      </c>
    </row>
    <row r="603" spans="1:15" s="451" customFormat="1" ht="30">
      <c r="A603" s="698"/>
      <c r="B603" s="699" t="s">
        <v>477</v>
      </c>
      <c r="C603" s="455"/>
      <c r="D603" s="560">
        <v>0</v>
      </c>
      <c r="E603" s="450">
        <v>0</v>
      </c>
      <c r="F603" s="450">
        <v>0</v>
      </c>
      <c r="G603" s="428">
        <f t="shared" si="165"/>
        <v>0</v>
      </c>
      <c r="H603" s="429">
        <f>E603*$D603</f>
        <v>0</v>
      </c>
      <c r="I603" s="429">
        <f>F603*$D603</f>
        <v>0</v>
      </c>
      <c r="J603" s="428">
        <f t="shared" si="168"/>
        <v>0</v>
      </c>
      <c r="K603" s="433">
        <f t="shared" si="143"/>
        <v>0</v>
      </c>
      <c r="L603" s="433">
        <f t="shared" si="144"/>
        <v>0</v>
      </c>
      <c r="M603" s="433">
        <v>0</v>
      </c>
      <c r="N603" s="433">
        <v>0</v>
      </c>
      <c r="O603" s="431">
        <f t="shared" si="145"/>
        <v>0</v>
      </c>
    </row>
    <row r="604" spans="1:15" s="451" customFormat="1" ht="360.75" customHeight="1">
      <c r="A604" s="698" t="s">
        <v>122</v>
      </c>
      <c r="B604" s="699" t="s">
        <v>478</v>
      </c>
      <c r="C604" s="455" t="s">
        <v>124</v>
      </c>
      <c r="D604" s="560">
        <v>1121</v>
      </c>
      <c r="E604" s="450">
        <v>12381.08</v>
      </c>
      <c r="F604" s="450">
        <v>1961.34</v>
      </c>
      <c r="G604" s="428">
        <f t="shared" si="165"/>
        <v>14342.42</v>
      </c>
      <c r="H604" s="428">
        <f t="shared" ref="H604:I606" si="169">$D604*E604</f>
        <v>13879190.68</v>
      </c>
      <c r="I604" s="428">
        <f t="shared" si="169"/>
        <v>2198662.14</v>
      </c>
      <c r="J604" s="428">
        <f>SUBTOTAL(9,H604:I604)</f>
        <v>16077852.82</v>
      </c>
      <c r="K604" s="433">
        <f t="shared" ref="K604:K667" si="170">M604-E604</f>
        <v>0</v>
      </c>
      <c r="L604" s="433">
        <f t="shared" ref="L604:L667" si="171">N604-F604</f>
        <v>0</v>
      </c>
      <c r="M604" s="433">
        <v>12381.08</v>
      </c>
      <c r="N604" s="433">
        <v>1961.3400000000001</v>
      </c>
      <c r="O604" s="431">
        <f t="shared" ref="O604:O667" si="172">(M604+N604)*$D604</f>
        <v>16077852.82</v>
      </c>
    </row>
    <row r="605" spans="1:15" s="451" customFormat="1" ht="240">
      <c r="A605" s="698" t="s">
        <v>366</v>
      </c>
      <c r="B605" s="699" t="s">
        <v>479</v>
      </c>
      <c r="C605" s="455" t="s">
        <v>124</v>
      </c>
      <c r="D605" s="560">
        <v>970</v>
      </c>
      <c r="E605" s="450">
        <v>11777.74</v>
      </c>
      <c r="F605" s="450">
        <v>1789.65</v>
      </c>
      <c r="G605" s="428">
        <f t="shared" si="165"/>
        <v>13567.39</v>
      </c>
      <c r="H605" s="428">
        <f t="shared" si="169"/>
        <v>11424407.799999999</v>
      </c>
      <c r="I605" s="428">
        <f t="shared" si="169"/>
        <v>1735960.5</v>
      </c>
      <c r="J605" s="428">
        <f>SUBTOTAL(9,H605:I605)</f>
        <v>13160368.299999999</v>
      </c>
      <c r="K605" s="433">
        <f t="shared" si="170"/>
        <v>0</v>
      </c>
      <c r="L605" s="433">
        <f t="shared" si="171"/>
        <v>0</v>
      </c>
      <c r="M605" s="433">
        <v>11777.74</v>
      </c>
      <c r="N605" s="433">
        <v>1789.65</v>
      </c>
      <c r="O605" s="431">
        <f t="shared" si="172"/>
        <v>13160368.299999999</v>
      </c>
    </row>
    <row r="606" spans="1:15" s="451" customFormat="1" ht="285">
      <c r="A606" s="698" t="s">
        <v>434</v>
      </c>
      <c r="B606" s="699" t="s">
        <v>480</v>
      </c>
      <c r="C606" s="455" t="s">
        <v>124</v>
      </c>
      <c r="D606" s="560">
        <v>999</v>
      </c>
      <c r="E606" s="450">
        <v>604.30999999999995</v>
      </c>
      <c r="F606" s="450">
        <v>172.66</v>
      </c>
      <c r="G606" s="428">
        <f t="shared" si="165"/>
        <v>776.96999999999991</v>
      </c>
      <c r="H606" s="428">
        <f t="shared" si="169"/>
        <v>603705.68999999994</v>
      </c>
      <c r="I606" s="428">
        <f t="shared" si="169"/>
        <v>172487.34</v>
      </c>
      <c r="J606" s="428">
        <f>SUBTOTAL(9,H606:I606)</f>
        <v>776193.02999999991</v>
      </c>
      <c r="K606" s="433">
        <f t="shared" si="170"/>
        <v>0</v>
      </c>
      <c r="L606" s="433">
        <f t="shared" si="171"/>
        <v>0</v>
      </c>
      <c r="M606" s="433">
        <v>604.31000000000006</v>
      </c>
      <c r="N606" s="433">
        <v>172.66</v>
      </c>
      <c r="O606" s="431">
        <f t="shared" si="172"/>
        <v>776193.03</v>
      </c>
    </row>
    <row r="607" spans="1:15" s="451" customFormat="1">
      <c r="A607" s="696">
        <v>7.7</v>
      </c>
      <c r="B607" s="697" t="s">
        <v>481</v>
      </c>
      <c r="C607" s="455"/>
      <c r="D607" s="560">
        <v>0</v>
      </c>
      <c r="E607" s="450">
        <v>0</v>
      </c>
      <c r="F607" s="450">
        <v>0</v>
      </c>
      <c r="G607" s="428">
        <f t="shared" si="165"/>
        <v>0</v>
      </c>
      <c r="H607" s="429">
        <f>E607*$D607</f>
        <v>0</v>
      </c>
      <c r="I607" s="429">
        <f>F607*$D607</f>
        <v>0</v>
      </c>
      <c r="J607" s="428"/>
      <c r="K607" s="433">
        <f t="shared" si="170"/>
        <v>0</v>
      </c>
      <c r="L607" s="433">
        <f t="shared" si="171"/>
        <v>0</v>
      </c>
      <c r="M607" s="433"/>
      <c r="N607" s="433">
        <v>0</v>
      </c>
      <c r="O607" s="431">
        <f t="shared" si="172"/>
        <v>0</v>
      </c>
    </row>
    <row r="608" spans="1:15" s="451" customFormat="1" ht="196.5" customHeight="1">
      <c r="A608" s="698" t="s">
        <v>122</v>
      </c>
      <c r="B608" s="699" t="s">
        <v>482</v>
      </c>
      <c r="C608" s="455" t="s">
        <v>124</v>
      </c>
      <c r="D608" s="560">
        <v>1407</v>
      </c>
      <c r="E608" s="450">
        <v>9433.25</v>
      </c>
      <c r="F608" s="450">
        <v>1228.02</v>
      </c>
      <c r="G608" s="428">
        <f t="shared" si="165"/>
        <v>10661.27</v>
      </c>
      <c r="H608" s="428">
        <f>$D608*E608</f>
        <v>13272582.75</v>
      </c>
      <c r="I608" s="428">
        <f>$D608*F608</f>
        <v>1727824.14</v>
      </c>
      <c r="J608" s="428">
        <f>SUBTOTAL(9,H608:I608)</f>
        <v>15000406.890000001</v>
      </c>
      <c r="K608" s="433">
        <f t="shared" si="170"/>
        <v>0</v>
      </c>
      <c r="L608" s="433">
        <f t="shared" si="171"/>
        <v>0</v>
      </c>
      <c r="M608" s="433">
        <v>9433.25</v>
      </c>
      <c r="N608" s="433">
        <v>1228.02</v>
      </c>
      <c r="O608" s="431">
        <f t="shared" si="172"/>
        <v>15000406.890000001</v>
      </c>
    </row>
    <row r="609" spans="1:15" s="451" customFormat="1" ht="150">
      <c r="A609" s="698" t="s">
        <v>366</v>
      </c>
      <c r="B609" s="699" t="s">
        <v>483</v>
      </c>
      <c r="C609" s="455" t="s">
        <v>398</v>
      </c>
      <c r="D609" s="560">
        <v>237</v>
      </c>
      <c r="E609" s="450">
        <v>2565.65</v>
      </c>
      <c r="F609" s="450">
        <v>971.94</v>
      </c>
      <c r="G609" s="428">
        <f t="shared" si="165"/>
        <v>3537.59</v>
      </c>
      <c r="H609" s="428">
        <f>$D609*E609</f>
        <v>608059.05000000005</v>
      </c>
      <c r="I609" s="428">
        <f>$D609*F609</f>
        <v>230349.78</v>
      </c>
      <c r="J609" s="428">
        <f>SUBTOTAL(9,H609:I609)</f>
        <v>838408.83000000007</v>
      </c>
      <c r="K609" s="433">
        <f t="shared" si="170"/>
        <v>0</v>
      </c>
      <c r="L609" s="433">
        <f t="shared" si="171"/>
        <v>0</v>
      </c>
      <c r="M609" s="433">
        <v>2565.65</v>
      </c>
      <c r="N609" s="433">
        <v>971.93999999999994</v>
      </c>
      <c r="O609" s="431">
        <f t="shared" si="172"/>
        <v>838408.83000000007</v>
      </c>
    </row>
    <row r="610" spans="1:15" s="451" customFormat="1">
      <c r="A610" s="696">
        <v>7.8</v>
      </c>
      <c r="B610" s="676" t="s">
        <v>484</v>
      </c>
      <c r="C610" s="702"/>
      <c r="D610" s="560">
        <v>0</v>
      </c>
      <c r="E610" s="452">
        <v>0</v>
      </c>
      <c r="F610" s="452">
        <v>0</v>
      </c>
      <c r="G610" s="428">
        <f t="shared" si="165"/>
        <v>0</v>
      </c>
      <c r="H610" s="429">
        <f t="shared" ref="H610:I613" si="173">E610*$D610</f>
        <v>0</v>
      </c>
      <c r="I610" s="429">
        <f t="shared" si="173"/>
        <v>0</v>
      </c>
      <c r="J610" s="428"/>
      <c r="K610" s="433">
        <f t="shared" si="170"/>
        <v>0</v>
      </c>
      <c r="L610" s="433">
        <f t="shared" si="171"/>
        <v>0</v>
      </c>
      <c r="M610" s="433"/>
      <c r="N610" s="433">
        <v>0</v>
      </c>
      <c r="O610" s="431">
        <f t="shared" si="172"/>
        <v>0</v>
      </c>
    </row>
    <row r="611" spans="1:15" s="451" customFormat="1">
      <c r="A611" s="698" t="s">
        <v>122</v>
      </c>
      <c r="B611" s="676" t="s">
        <v>485</v>
      </c>
      <c r="C611" s="455"/>
      <c r="D611" s="560">
        <v>0</v>
      </c>
      <c r="E611" s="450">
        <v>0</v>
      </c>
      <c r="F611" s="450">
        <v>0</v>
      </c>
      <c r="G611" s="428">
        <f t="shared" si="165"/>
        <v>0</v>
      </c>
      <c r="H611" s="429">
        <f t="shared" si="173"/>
        <v>0</v>
      </c>
      <c r="I611" s="429">
        <f t="shared" si="173"/>
        <v>0</v>
      </c>
      <c r="J611" s="428"/>
      <c r="K611" s="433">
        <f t="shared" si="170"/>
        <v>0</v>
      </c>
      <c r="L611" s="433">
        <f t="shared" si="171"/>
        <v>0</v>
      </c>
      <c r="M611" s="433"/>
      <c r="N611" s="433">
        <v>0</v>
      </c>
      <c r="O611" s="431">
        <f t="shared" si="172"/>
        <v>0</v>
      </c>
    </row>
    <row r="612" spans="1:15" s="451" customFormat="1" ht="165.75" customHeight="1">
      <c r="A612" s="698"/>
      <c r="B612" s="703" t="s">
        <v>486</v>
      </c>
      <c r="C612" s="455"/>
      <c r="D612" s="560">
        <v>0</v>
      </c>
      <c r="E612" s="450">
        <v>0</v>
      </c>
      <c r="F612" s="450">
        <v>0</v>
      </c>
      <c r="G612" s="428">
        <f t="shared" si="165"/>
        <v>0</v>
      </c>
      <c r="H612" s="429">
        <f t="shared" si="173"/>
        <v>0</v>
      </c>
      <c r="I612" s="429">
        <f t="shared" si="173"/>
        <v>0</v>
      </c>
      <c r="J612" s="428"/>
      <c r="K612" s="433">
        <f t="shared" si="170"/>
        <v>0</v>
      </c>
      <c r="L612" s="433">
        <f t="shared" si="171"/>
        <v>0</v>
      </c>
      <c r="M612" s="433"/>
      <c r="N612" s="433">
        <v>0</v>
      </c>
      <c r="O612" s="431">
        <f t="shared" si="172"/>
        <v>0</v>
      </c>
    </row>
    <row r="613" spans="1:15" s="451" customFormat="1">
      <c r="A613" s="698"/>
      <c r="B613" s="676" t="s">
        <v>487</v>
      </c>
      <c r="C613" s="455"/>
      <c r="D613" s="560">
        <v>0</v>
      </c>
      <c r="E613" s="450">
        <v>0</v>
      </c>
      <c r="F613" s="450">
        <v>0</v>
      </c>
      <c r="G613" s="428">
        <f t="shared" si="165"/>
        <v>0</v>
      </c>
      <c r="H613" s="429">
        <f t="shared" si="173"/>
        <v>0</v>
      </c>
      <c r="I613" s="429">
        <f t="shared" si="173"/>
        <v>0</v>
      </c>
      <c r="J613" s="428">
        <f t="shared" ref="J613" si="174">SUM(H613+I613)</f>
        <v>0</v>
      </c>
      <c r="K613" s="433">
        <f t="shared" si="170"/>
        <v>0</v>
      </c>
      <c r="L613" s="433">
        <f t="shared" si="171"/>
        <v>0</v>
      </c>
      <c r="M613" s="433"/>
      <c r="N613" s="433">
        <v>0</v>
      </c>
      <c r="O613" s="431">
        <f t="shared" si="172"/>
        <v>0</v>
      </c>
    </row>
    <row r="614" spans="1:15" s="451" customFormat="1">
      <c r="A614" s="698" t="s">
        <v>205</v>
      </c>
      <c r="B614" s="703" t="s">
        <v>488</v>
      </c>
      <c r="C614" s="455" t="s">
        <v>116</v>
      </c>
      <c r="D614" s="560">
        <v>474</v>
      </c>
      <c r="E614" s="450">
        <v>1934.18</v>
      </c>
      <c r="F614" s="450">
        <v>352.11</v>
      </c>
      <c r="G614" s="428">
        <f t="shared" si="165"/>
        <v>2286.29</v>
      </c>
      <c r="H614" s="428">
        <f t="shared" ref="H614:I618" si="175">$D614*E614</f>
        <v>916801.32000000007</v>
      </c>
      <c r="I614" s="428">
        <f t="shared" si="175"/>
        <v>166900.14000000001</v>
      </c>
      <c r="J614" s="428">
        <f t="shared" ref="J614:J618" si="176">SUBTOTAL(9,H614:I614)</f>
        <v>1083701.46</v>
      </c>
      <c r="K614" s="433">
        <f t="shared" si="170"/>
        <v>0</v>
      </c>
      <c r="L614" s="433">
        <f t="shared" si="171"/>
        <v>0</v>
      </c>
      <c r="M614" s="433">
        <v>1934.1799999999998</v>
      </c>
      <c r="N614" s="433">
        <v>352.11</v>
      </c>
      <c r="O614" s="431">
        <f t="shared" si="172"/>
        <v>1083701.46</v>
      </c>
    </row>
    <row r="615" spans="1:15" s="451" customFormat="1">
      <c r="A615" s="698" t="s">
        <v>188</v>
      </c>
      <c r="B615" s="699" t="s">
        <v>489</v>
      </c>
      <c r="C615" s="455" t="s">
        <v>116</v>
      </c>
      <c r="D615" s="560">
        <v>474</v>
      </c>
      <c r="E615" s="450">
        <v>946.72</v>
      </c>
      <c r="F615" s="450">
        <v>0</v>
      </c>
      <c r="G615" s="428">
        <f t="shared" si="165"/>
        <v>946.72</v>
      </c>
      <c r="H615" s="428">
        <f t="shared" si="175"/>
        <v>448745.28</v>
      </c>
      <c r="I615" s="428">
        <f t="shared" si="175"/>
        <v>0</v>
      </c>
      <c r="J615" s="428">
        <f t="shared" si="176"/>
        <v>448745.28</v>
      </c>
      <c r="K615" s="433">
        <f t="shared" si="170"/>
        <v>448.24785499999984</v>
      </c>
      <c r="L615" s="433">
        <f t="shared" si="171"/>
        <v>0</v>
      </c>
      <c r="M615" s="433">
        <v>1394.9678549999999</v>
      </c>
      <c r="N615" s="433">
        <v>0</v>
      </c>
      <c r="O615" s="431">
        <f t="shared" si="172"/>
        <v>661214.76327</v>
      </c>
    </row>
    <row r="616" spans="1:15" s="451" customFormat="1">
      <c r="A616" s="698" t="s">
        <v>190</v>
      </c>
      <c r="B616" s="699" t="s">
        <v>211</v>
      </c>
      <c r="C616" s="455" t="s">
        <v>116</v>
      </c>
      <c r="D616" s="560">
        <v>474</v>
      </c>
      <c r="E616" s="450">
        <v>1544.24</v>
      </c>
      <c r="F616" s="450">
        <v>0</v>
      </c>
      <c r="G616" s="428">
        <f t="shared" si="165"/>
        <v>1544.24</v>
      </c>
      <c r="H616" s="428">
        <f t="shared" si="175"/>
        <v>731969.76</v>
      </c>
      <c r="I616" s="428">
        <f t="shared" si="175"/>
        <v>0</v>
      </c>
      <c r="J616" s="428">
        <f t="shared" si="176"/>
        <v>731969.76</v>
      </c>
      <c r="K616" s="433">
        <f t="shared" si="170"/>
        <v>134.73399999999992</v>
      </c>
      <c r="L616" s="433">
        <f t="shared" si="171"/>
        <v>0</v>
      </c>
      <c r="M616" s="433">
        <v>1678.9739999999999</v>
      </c>
      <c r="N616" s="433">
        <v>0</v>
      </c>
      <c r="O616" s="431">
        <f t="shared" si="172"/>
        <v>795833.67599999998</v>
      </c>
    </row>
    <row r="617" spans="1:15" s="451" customFormat="1">
      <c r="A617" s="698" t="s">
        <v>192</v>
      </c>
      <c r="B617" s="699" t="s">
        <v>213</v>
      </c>
      <c r="C617" s="455" t="s">
        <v>116</v>
      </c>
      <c r="D617" s="560">
        <v>474</v>
      </c>
      <c r="E617" s="450">
        <v>312.33999999999997</v>
      </c>
      <c r="F617" s="450">
        <v>89.24</v>
      </c>
      <c r="G617" s="428">
        <f t="shared" si="165"/>
        <v>401.58</v>
      </c>
      <c r="H617" s="428">
        <f t="shared" si="175"/>
        <v>148049.15999999997</v>
      </c>
      <c r="I617" s="428">
        <f t="shared" si="175"/>
        <v>42299.759999999995</v>
      </c>
      <c r="J617" s="428">
        <f t="shared" si="176"/>
        <v>190348.91999999998</v>
      </c>
      <c r="K617" s="433">
        <f t="shared" si="170"/>
        <v>0</v>
      </c>
      <c r="L617" s="433">
        <f t="shared" si="171"/>
        <v>0</v>
      </c>
      <c r="M617" s="433">
        <v>312.33999999999997</v>
      </c>
      <c r="N617" s="433">
        <v>89.24</v>
      </c>
      <c r="O617" s="431">
        <f t="shared" si="172"/>
        <v>190348.91999999998</v>
      </c>
    </row>
    <row r="618" spans="1:15" s="451" customFormat="1">
      <c r="A618" s="698" t="s">
        <v>194</v>
      </c>
      <c r="B618" s="699" t="s">
        <v>490</v>
      </c>
      <c r="C618" s="455" t="s">
        <v>116</v>
      </c>
      <c r="D618" s="560">
        <v>474</v>
      </c>
      <c r="E618" s="450">
        <v>54.32</v>
      </c>
      <c r="F618" s="450">
        <v>15.52</v>
      </c>
      <c r="G618" s="428">
        <f t="shared" si="165"/>
        <v>69.84</v>
      </c>
      <c r="H618" s="428">
        <f t="shared" si="175"/>
        <v>25747.68</v>
      </c>
      <c r="I618" s="428">
        <f t="shared" si="175"/>
        <v>7356.48</v>
      </c>
      <c r="J618" s="428">
        <f t="shared" si="176"/>
        <v>33104.160000000003</v>
      </c>
      <c r="K618" s="433">
        <f t="shared" si="170"/>
        <v>0</v>
      </c>
      <c r="L618" s="433">
        <f t="shared" si="171"/>
        <v>0</v>
      </c>
      <c r="M618" s="433">
        <v>54.319999999999993</v>
      </c>
      <c r="N618" s="433">
        <v>15.52</v>
      </c>
      <c r="O618" s="431">
        <f t="shared" si="172"/>
        <v>33104.159999999996</v>
      </c>
    </row>
    <row r="619" spans="1:15" s="451" customFormat="1">
      <c r="A619" s="696">
        <v>7.9</v>
      </c>
      <c r="B619" s="676" t="s">
        <v>491</v>
      </c>
      <c r="C619" s="702"/>
      <c r="D619" s="560">
        <v>0</v>
      </c>
      <c r="E619" s="452">
        <v>0</v>
      </c>
      <c r="F619" s="452">
        <v>0</v>
      </c>
      <c r="G619" s="428">
        <f t="shared" si="165"/>
        <v>0</v>
      </c>
      <c r="H619" s="429">
        <f>E619*$D619</f>
        <v>0</v>
      </c>
      <c r="I619" s="429">
        <f>F619*$D619</f>
        <v>0</v>
      </c>
      <c r="J619" s="428"/>
      <c r="K619" s="433">
        <f t="shared" si="170"/>
        <v>0</v>
      </c>
      <c r="L619" s="433">
        <f t="shared" si="171"/>
        <v>0</v>
      </c>
      <c r="M619" s="433"/>
      <c r="N619" s="433">
        <v>0</v>
      </c>
      <c r="O619" s="431">
        <f t="shared" si="172"/>
        <v>0</v>
      </c>
    </row>
    <row r="620" spans="1:15" s="451" customFormat="1" ht="165.75" customHeight="1">
      <c r="A620" s="698" t="s">
        <v>122</v>
      </c>
      <c r="B620" s="703" t="s">
        <v>492</v>
      </c>
      <c r="C620" s="455" t="s">
        <v>124</v>
      </c>
      <c r="D620" s="560">
        <v>1955</v>
      </c>
      <c r="E620" s="450">
        <v>136.77000000000001</v>
      </c>
      <c r="F620" s="450">
        <v>0</v>
      </c>
      <c r="G620" s="428">
        <f t="shared" si="165"/>
        <v>136.77000000000001</v>
      </c>
      <c r="H620" s="428">
        <f>$D620*E620</f>
        <v>267385.35000000003</v>
      </c>
      <c r="I620" s="428">
        <f>$D620*F620</f>
        <v>0</v>
      </c>
      <c r="J620" s="428">
        <f>SUBTOTAL(9,H620:I620)</f>
        <v>267385.35000000003</v>
      </c>
      <c r="K620" s="433">
        <f t="shared" si="170"/>
        <v>0</v>
      </c>
      <c r="L620" s="433">
        <f t="shared" si="171"/>
        <v>0</v>
      </c>
      <c r="M620" s="433">
        <v>136.77000000000001</v>
      </c>
      <c r="N620" s="433">
        <v>0</v>
      </c>
      <c r="O620" s="431">
        <f t="shared" si="172"/>
        <v>267385.35000000003</v>
      </c>
    </row>
    <row r="621" spans="1:15" s="451" customFormat="1">
      <c r="A621" s="704">
        <v>7.1</v>
      </c>
      <c r="B621" s="676" t="s">
        <v>493</v>
      </c>
      <c r="C621" s="702"/>
      <c r="D621" s="560">
        <v>0</v>
      </c>
      <c r="E621" s="452">
        <v>0</v>
      </c>
      <c r="F621" s="452">
        <v>0</v>
      </c>
      <c r="G621" s="428">
        <f t="shared" si="165"/>
        <v>0</v>
      </c>
      <c r="H621" s="429">
        <f>E621*$D621</f>
        <v>0</v>
      </c>
      <c r="I621" s="429">
        <f>F621*$D621</f>
        <v>0</v>
      </c>
      <c r="J621" s="428"/>
      <c r="K621" s="433">
        <f t="shared" si="170"/>
        <v>0</v>
      </c>
      <c r="L621" s="433">
        <f t="shared" si="171"/>
        <v>0</v>
      </c>
      <c r="M621" s="433"/>
      <c r="N621" s="433">
        <v>0</v>
      </c>
      <c r="O621" s="431">
        <f t="shared" si="172"/>
        <v>0</v>
      </c>
    </row>
    <row r="622" spans="1:15" s="451" customFormat="1" ht="406.5" customHeight="1">
      <c r="A622" s="698" t="s">
        <v>122</v>
      </c>
      <c r="B622" s="699" t="s">
        <v>494</v>
      </c>
      <c r="C622" s="455" t="s">
        <v>124</v>
      </c>
      <c r="D622" s="560">
        <v>1121</v>
      </c>
      <c r="E622" s="450">
        <v>544.16999999999996</v>
      </c>
      <c r="F622" s="450">
        <v>0</v>
      </c>
      <c r="G622" s="428">
        <f t="shared" si="165"/>
        <v>544.16999999999996</v>
      </c>
      <c r="H622" s="428">
        <f t="shared" ref="H622:I624" si="177">$D622*E622</f>
        <v>610014.56999999995</v>
      </c>
      <c r="I622" s="428">
        <f t="shared" si="177"/>
        <v>0</v>
      </c>
      <c r="J622" s="428">
        <f>SUBTOTAL(9,H622:I622)</f>
        <v>610014.56999999995</v>
      </c>
      <c r="K622" s="433">
        <f t="shared" si="170"/>
        <v>0</v>
      </c>
      <c r="L622" s="433">
        <f t="shared" si="171"/>
        <v>0</v>
      </c>
      <c r="M622" s="433">
        <v>544.16999999999996</v>
      </c>
      <c r="N622" s="433">
        <v>0</v>
      </c>
      <c r="O622" s="431">
        <f t="shared" si="172"/>
        <v>610014.56999999995</v>
      </c>
    </row>
    <row r="623" spans="1:15" s="451" customFormat="1" ht="46.5" customHeight="1">
      <c r="A623" s="698" t="s">
        <v>366</v>
      </c>
      <c r="B623" s="699" t="s">
        <v>495</v>
      </c>
      <c r="C623" s="455" t="s">
        <v>124</v>
      </c>
      <c r="D623" s="560">
        <v>445</v>
      </c>
      <c r="E623" s="450">
        <v>544.16999999999996</v>
      </c>
      <c r="F623" s="450">
        <v>0</v>
      </c>
      <c r="G623" s="428">
        <f t="shared" si="165"/>
        <v>544.16999999999996</v>
      </c>
      <c r="H623" s="428">
        <f t="shared" si="177"/>
        <v>242155.65</v>
      </c>
      <c r="I623" s="428">
        <f t="shared" si="177"/>
        <v>0</v>
      </c>
      <c r="J623" s="428">
        <f>SUBTOTAL(9,H623:I623)</f>
        <v>242155.65</v>
      </c>
      <c r="K623" s="433">
        <f t="shared" si="170"/>
        <v>0</v>
      </c>
      <c r="L623" s="433">
        <f t="shared" si="171"/>
        <v>0</v>
      </c>
      <c r="M623" s="433">
        <v>544.16999999999996</v>
      </c>
      <c r="N623" s="433">
        <v>0</v>
      </c>
      <c r="O623" s="431">
        <f t="shared" si="172"/>
        <v>242155.65</v>
      </c>
    </row>
    <row r="624" spans="1:15" s="451" customFormat="1" ht="60">
      <c r="A624" s="698" t="s">
        <v>434</v>
      </c>
      <c r="B624" s="699" t="s">
        <v>496</v>
      </c>
      <c r="C624" s="455" t="s">
        <v>124</v>
      </c>
      <c r="D624" s="560">
        <v>438</v>
      </c>
      <c r="E624" s="450">
        <v>136.77000000000001</v>
      </c>
      <c r="F624" s="450">
        <v>0</v>
      </c>
      <c r="G624" s="428">
        <f t="shared" si="165"/>
        <v>136.77000000000001</v>
      </c>
      <c r="H624" s="428">
        <f t="shared" si="177"/>
        <v>59905.26</v>
      </c>
      <c r="I624" s="428">
        <f t="shared" si="177"/>
        <v>0</v>
      </c>
      <c r="J624" s="428">
        <f>SUBTOTAL(9,H624:I624)</f>
        <v>59905.26</v>
      </c>
      <c r="K624" s="433">
        <f t="shared" si="170"/>
        <v>0</v>
      </c>
      <c r="L624" s="433">
        <f t="shared" si="171"/>
        <v>0</v>
      </c>
      <c r="M624" s="433">
        <v>136.77000000000001</v>
      </c>
      <c r="N624" s="433">
        <v>0</v>
      </c>
      <c r="O624" s="431">
        <f t="shared" si="172"/>
        <v>59905.26</v>
      </c>
    </row>
    <row r="625" spans="1:15" s="432" customFormat="1">
      <c r="A625" s="657"/>
      <c r="B625" s="658" t="s">
        <v>33</v>
      </c>
      <c r="C625" s="659"/>
      <c r="D625" s="561"/>
      <c r="E625" s="434">
        <v>0</v>
      </c>
      <c r="F625" s="434">
        <v>0</v>
      </c>
      <c r="G625" s="434">
        <f t="shared" si="165"/>
        <v>0</v>
      </c>
      <c r="H625" s="446">
        <f>SUM(H552:H624)</f>
        <v>80780573.739999995</v>
      </c>
      <c r="I625" s="446">
        <f t="shared" ref="I625:J625" si="178">SUM(I552:I624)</f>
        <v>17186502.680000007</v>
      </c>
      <c r="J625" s="446">
        <f t="shared" si="178"/>
        <v>97967076.420000002</v>
      </c>
      <c r="K625" s="446">
        <f t="shared" si="170"/>
        <v>0</v>
      </c>
      <c r="L625" s="446">
        <f t="shared" si="171"/>
        <v>0</v>
      </c>
      <c r="M625" s="446"/>
      <c r="N625" s="446"/>
      <c r="O625" s="447">
        <f t="shared" ref="O625" si="179">SUM(O552:O624)</f>
        <v>98441291.528269991</v>
      </c>
    </row>
    <row r="626" spans="1:15" s="432" customFormat="1">
      <c r="A626" s="662"/>
      <c r="B626" s="705"/>
      <c r="C626" s="650"/>
      <c r="D626" s="560"/>
      <c r="E626" s="427">
        <v>0</v>
      </c>
      <c r="F626" s="427">
        <v>0</v>
      </c>
      <c r="G626" s="428">
        <f t="shared" si="165"/>
        <v>0</v>
      </c>
      <c r="H626" s="429">
        <f t="shared" ref="H626:H645" si="180">E626*$D626</f>
        <v>0</v>
      </c>
      <c r="I626" s="429">
        <f t="shared" ref="I626:I645" si="181">F626*$D626</f>
        <v>0</v>
      </c>
      <c r="J626" s="428"/>
      <c r="K626" s="433">
        <f t="shared" si="170"/>
        <v>0</v>
      </c>
      <c r="L626" s="433">
        <f t="shared" si="171"/>
        <v>0</v>
      </c>
      <c r="M626" s="433"/>
      <c r="N626" s="433"/>
      <c r="O626" s="431">
        <f t="shared" si="172"/>
        <v>0</v>
      </c>
    </row>
    <row r="627" spans="1:15" s="432" customFormat="1">
      <c r="A627" s="531">
        <v>8</v>
      </c>
      <c r="B627" s="532" t="s">
        <v>497</v>
      </c>
      <c r="C627" s="650"/>
      <c r="D627" s="560"/>
      <c r="E627" s="427">
        <v>0</v>
      </c>
      <c r="F627" s="427">
        <v>0</v>
      </c>
      <c r="G627" s="428">
        <f t="shared" si="165"/>
        <v>0</v>
      </c>
      <c r="H627" s="429">
        <f t="shared" si="180"/>
        <v>0</v>
      </c>
      <c r="I627" s="429">
        <f t="shared" si="181"/>
        <v>0</v>
      </c>
      <c r="J627" s="428"/>
      <c r="K627" s="433">
        <f t="shared" si="170"/>
        <v>0</v>
      </c>
      <c r="L627" s="433">
        <f t="shared" si="171"/>
        <v>0</v>
      </c>
      <c r="M627" s="433"/>
      <c r="N627" s="433"/>
      <c r="O627" s="431">
        <f t="shared" si="172"/>
        <v>0</v>
      </c>
    </row>
    <row r="628" spans="1:15" s="432" customFormat="1" ht="90">
      <c r="A628" s="662"/>
      <c r="B628" s="706" t="s">
        <v>498</v>
      </c>
      <c r="C628" s="650"/>
      <c r="D628" s="560"/>
      <c r="E628" s="427">
        <v>0</v>
      </c>
      <c r="F628" s="427">
        <v>0</v>
      </c>
      <c r="G628" s="428">
        <f t="shared" si="165"/>
        <v>0</v>
      </c>
      <c r="H628" s="429">
        <f t="shared" si="180"/>
        <v>0</v>
      </c>
      <c r="I628" s="429">
        <f t="shared" si="181"/>
        <v>0</v>
      </c>
      <c r="J628" s="428"/>
      <c r="K628" s="433">
        <f t="shared" si="170"/>
        <v>0</v>
      </c>
      <c r="L628" s="433">
        <f t="shared" si="171"/>
        <v>0</v>
      </c>
      <c r="M628" s="433"/>
      <c r="N628" s="433"/>
      <c r="O628" s="431">
        <f t="shared" si="172"/>
        <v>0</v>
      </c>
    </row>
    <row r="629" spans="1:15" s="440" customFormat="1" ht="49.5" customHeight="1">
      <c r="A629" s="662"/>
      <c r="B629" s="663" t="s">
        <v>499</v>
      </c>
      <c r="C629" s="650"/>
      <c r="D629" s="560"/>
      <c r="E629" s="427">
        <v>0</v>
      </c>
      <c r="F629" s="427">
        <v>0</v>
      </c>
      <c r="G629" s="428">
        <f t="shared" si="165"/>
        <v>0</v>
      </c>
      <c r="H629" s="429">
        <f t="shared" si="180"/>
        <v>0</v>
      </c>
      <c r="I629" s="429">
        <f t="shared" si="181"/>
        <v>0</v>
      </c>
      <c r="J629" s="428"/>
      <c r="K629" s="433">
        <f t="shared" si="170"/>
        <v>0</v>
      </c>
      <c r="L629" s="433">
        <f t="shared" si="171"/>
        <v>0</v>
      </c>
      <c r="M629" s="433"/>
      <c r="N629" s="433"/>
      <c r="O629" s="431">
        <f t="shared" si="172"/>
        <v>0</v>
      </c>
    </row>
    <row r="630" spans="1:15" s="440" customFormat="1" ht="45">
      <c r="A630" s="662"/>
      <c r="B630" s="663" t="s">
        <v>500</v>
      </c>
      <c r="C630" s="650"/>
      <c r="D630" s="560"/>
      <c r="E630" s="427">
        <v>0</v>
      </c>
      <c r="F630" s="427">
        <v>0</v>
      </c>
      <c r="G630" s="428">
        <f t="shared" si="165"/>
        <v>0</v>
      </c>
      <c r="H630" s="429">
        <f t="shared" si="180"/>
        <v>0</v>
      </c>
      <c r="I630" s="429">
        <f t="shared" si="181"/>
        <v>0</v>
      </c>
      <c r="J630" s="428"/>
      <c r="K630" s="433">
        <f t="shared" si="170"/>
        <v>0</v>
      </c>
      <c r="L630" s="433">
        <f t="shared" si="171"/>
        <v>0</v>
      </c>
      <c r="M630" s="433"/>
      <c r="N630" s="433"/>
      <c r="O630" s="431">
        <f t="shared" si="172"/>
        <v>0</v>
      </c>
    </row>
    <row r="631" spans="1:15" s="432" customFormat="1" ht="30">
      <c r="A631" s="662"/>
      <c r="B631" s="706" t="s">
        <v>501</v>
      </c>
      <c r="C631" s="650"/>
      <c r="D631" s="560"/>
      <c r="E631" s="427">
        <v>0</v>
      </c>
      <c r="F631" s="427">
        <v>0</v>
      </c>
      <c r="G631" s="428">
        <f t="shared" si="165"/>
        <v>0</v>
      </c>
      <c r="H631" s="429">
        <f t="shared" si="180"/>
        <v>0</v>
      </c>
      <c r="I631" s="429">
        <f t="shared" si="181"/>
        <v>0</v>
      </c>
      <c r="J631" s="428"/>
      <c r="K631" s="433">
        <f t="shared" si="170"/>
        <v>0</v>
      </c>
      <c r="L631" s="433">
        <f t="shared" si="171"/>
        <v>0</v>
      </c>
      <c r="M631" s="433"/>
      <c r="N631" s="433"/>
      <c r="O631" s="431">
        <f t="shared" si="172"/>
        <v>0</v>
      </c>
    </row>
    <row r="632" spans="1:15" s="440" customFormat="1" ht="63.75" customHeight="1">
      <c r="A632" s="662"/>
      <c r="B632" s="663" t="s">
        <v>502</v>
      </c>
      <c r="C632" s="650"/>
      <c r="D632" s="560"/>
      <c r="E632" s="427">
        <v>0</v>
      </c>
      <c r="F632" s="427">
        <v>0</v>
      </c>
      <c r="G632" s="428">
        <f t="shared" si="165"/>
        <v>0</v>
      </c>
      <c r="H632" s="429">
        <f t="shared" si="180"/>
        <v>0</v>
      </c>
      <c r="I632" s="429">
        <f t="shared" si="181"/>
        <v>0</v>
      </c>
      <c r="J632" s="428"/>
      <c r="K632" s="433">
        <f t="shared" si="170"/>
        <v>0</v>
      </c>
      <c r="L632" s="433">
        <f t="shared" si="171"/>
        <v>0</v>
      </c>
      <c r="M632" s="433"/>
      <c r="N632" s="433"/>
      <c r="O632" s="431">
        <f t="shared" si="172"/>
        <v>0</v>
      </c>
    </row>
    <row r="633" spans="1:15" s="440" customFormat="1" ht="35.25" customHeight="1">
      <c r="A633" s="662"/>
      <c r="B633" s="663" t="s">
        <v>503</v>
      </c>
      <c r="C633" s="650"/>
      <c r="D633" s="560"/>
      <c r="E633" s="427">
        <v>0</v>
      </c>
      <c r="F633" s="427">
        <v>0</v>
      </c>
      <c r="G633" s="428">
        <f t="shared" si="165"/>
        <v>0</v>
      </c>
      <c r="H633" s="429">
        <f t="shared" si="180"/>
        <v>0</v>
      </c>
      <c r="I633" s="429">
        <f t="shared" si="181"/>
        <v>0</v>
      </c>
      <c r="J633" s="428"/>
      <c r="K633" s="433">
        <f t="shared" si="170"/>
        <v>0</v>
      </c>
      <c r="L633" s="433">
        <f t="shared" si="171"/>
        <v>0</v>
      </c>
      <c r="M633" s="433"/>
      <c r="N633" s="433"/>
      <c r="O633" s="431">
        <f t="shared" si="172"/>
        <v>0</v>
      </c>
    </row>
    <row r="634" spans="1:15" s="432" customFormat="1" ht="60.75" customHeight="1">
      <c r="A634" s="662"/>
      <c r="B634" s="706" t="s">
        <v>504</v>
      </c>
      <c r="C634" s="650"/>
      <c r="D634" s="560"/>
      <c r="E634" s="427">
        <v>0</v>
      </c>
      <c r="F634" s="427">
        <v>0</v>
      </c>
      <c r="G634" s="428">
        <f t="shared" si="165"/>
        <v>0</v>
      </c>
      <c r="H634" s="429">
        <f t="shared" si="180"/>
        <v>0</v>
      </c>
      <c r="I634" s="429">
        <f t="shared" si="181"/>
        <v>0</v>
      </c>
      <c r="J634" s="428"/>
      <c r="K634" s="433">
        <f t="shared" si="170"/>
        <v>0</v>
      </c>
      <c r="L634" s="433">
        <f t="shared" si="171"/>
        <v>0</v>
      </c>
      <c r="M634" s="433"/>
      <c r="N634" s="433"/>
      <c r="O634" s="431">
        <f t="shared" si="172"/>
        <v>0</v>
      </c>
    </row>
    <row r="635" spans="1:15" s="440" customFormat="1" ht="123.75" customHeight="1">
      <c r="A635" s="662"/>
      <c r="B635" s="663" t="s">
        <v>505</v>
      </c>
      <c r="C635" s="650"/>
      <c r="D635" s="560"/>
      <c r="E635" s="427">
        <v>0</v>
      </c>
      <c r="F635" s="427">
        <v>0</v>
      </c>
      <c r="G635" s="428">
        <f t="shared" si="165"/>
        <v>0</v>
      </c>
      <c r="H635" s="429">
        <f t="shared" si="180"/>
        <v>0</v>
      </c>
      <c r="I635" s="429">
        <f t="shared" si="181"/>
        <v>0</v>
      </c>
      <c r="J635" s="428"/>
      <c r="K635" s="433">
        <f t="shared" si="170"/>
        <v>0</v>
      </c>
      <c r="L635" s="433">
        <f t="shared" si="171"/>
        <v>0</v>
      </c>
      <c r="M635" s="433"/>
      <c r="N635" s="433"/>
      <c r="O635" s="431">
        <f t="shared" si="172"/>
        <v>0</v>
      </c>
    </row>
    <row r="636" spans="1:15" s="440" customFormat="1" ht="46.5" customHeight="1">
      <c r="A636" s="662"/>
      <c r="B636" s="663" t="s">
        <v>506</v>
      </c>
      <c r="C636" s="650"/>
      <c r="D636" s="560"/>
      <c r="E636" s="427">
        <v>0</v>
      </c>
      <c r="F636" s="427">
        <v>0</v>
      </c>
      <c r="G636" s="428">
        <f t="shared" si="165"/>
        <v>0</v>
      </c>
      <c r="H636" s="429">
        <f t="shared" si="180"/>
        <v>0</v>
      </c>
      <c r="I636" s="429">
        <f t="shared" si="181"/>
        <v>0</v>
      </c>
      <c r="J636" s="428"/>
      <c r="K636" s="433">
        <f t="shared" si="170"/>
        <v>0</v>
      </c>
      <c r="L636" s="433">
        <f t="shared" si="171"/>
        <v>0</v>
      </c>
      <c r="M636" s="433"/>
      <c r="N636" s="433"/>
      <c r="O636" s="431">
        <f t="shared" si="172"/>
        <v>0</v>
      </c>
    </row>
    <row r="637" spans="1:15" s="440" customFormat="1" ht="105">
      <c r="A637" s="662"/>
      <c r="B637" s="663" t="s">
        <v>507</v>
      </c>
      <c r="C637" s="650"/>
      <c r="D637" s="560"/>
      <c r="E637" s="427">
        <v>0</v>
      </c>
      <c r="F637" s="427">
        <v>0</v>
      </c>
      <c r="G637" s="428">
        <f t="shared" si="165"/>
        <v>0</v>
      </c>
      <c r="H637" s="429">
        <f t="shared" si="180"/>
        <v>0</v>
      </c>
      <c r="I637" s="429">
        <f t="shared" si="181"/>
        <v>0</v>
      </c>
      <c r="J637" s="428"/>
      <c r="K637" s="433">
        <f t="shared" si="170"/>
        <v>0</v>
      </c>
      <c r="L637" s="433">
        <f t="shared" si="171"/>
        <v>0</v>
      </c>
      <c r="M637" s="433"/>
      <c r="N637" s="433"/>
      <c r="O637" s="431">
        <f t="shared" si="172"/>
        <v>0</v>
      </c>
    </row>
    <row r="638" spans="1:15" s="440" customFormat="1" ht="45">
      <c r="A638" s="662"/>
      <c r="B638" s="663" t="s">
        <v>508</v>
      </c>
      <c r="C638" s="650"/>
      <c r="D638" s="560"/>
      <c r="E638" s="427">
        <v>0</v>
      </c>
      <c r="F638" s="427">
        <v>0</v>
      </c>
      <c r="G638" s="428">
        <f t="shared" si="165"/>
        <v>0</v>
      </c>
      <c r="H638" s="429">
        <f t="shared" si="180"/>
        <v>0</v>
      </c>
      <c r="I638" s="429">
        <f t="shared" si="181"/>
        <v>0</v>
      </c>
      <c r="J638" s="428"/>
      <c r="K638" s="433">
        <f t="shared" si="170"/>
        <v>0</v>
      </c>
      <c r="L638" s="433">
        <f t="shared" si="171"/>
        <v>0</v>
      </c>
      <c r="M638" s="433"/>
      <c r="N638" s="433"/>
      <c r="O638" s="431">
        <f t="shared" si="172"/>
        <v>0</v>
      </c>
    </row>
    <row r="639" spans="1:15" s="440" customFormat="1" ht="30">
      <c r="A639" s="662"/>
      <c r="B639" s="663" t="s">
        <v>509</v>
      </c>
      <c r="C639" s="650"/>
      <c r="D639" s="560"/>
      <c r="E639" s="427">
        <v>0</v>
      </c>
      <c r="F639" s="427">
        <v>0</v>
      </c>
      <c r="G639" s="428">
        <f t="shared" si="165"/>
        <v>0</v>
      </c>
      <c r="H639" s="429">
        <f t="shared" si="180"/>
        <v>0</v>
      </c>
      <c r="I639" s="429">
        <f t="shared" si="181"/>
        <v>0</v>
      </c>
      <c r="J639" s="428"/>
      <c r="K639" s="433">
        <f t="shared" si="170"/>
        <v>0</v>
      </c>
      <c r="L639" s="433">
        <f t="shared" si="171"/>
        <v>0</v>
      </c>
      <c r="M639" s="433"/>
      <c r="N639" s="433"/>
      <c r="O639" s="431">
        <f t="shared" si="172"/>
        <v>0</v>
      </c>
    </row>
    <row r="640" spans="1:15" s="440" customFormat="1" ht="60">
      <c r="A640" s="662"/>
      <c r="B640" s="663" t="s">
        <v>504</v>
      </c>
      <c r="C640" s="650"/>
      <c r="D640" s="560"/>
      <c r="E640" s="427">
        <v>0</v>
      </c>
      <c r="F640" s="427">
        <v>0</v>
      </c>
      <c r="G640" s="428">
        <f t="shared" si="165"/>
        <v>0</v>
      </c>
      <c r="H640" s="429">
        <f t="shared" si="180"/>
        <v>0</v>
      </c>
      <c r="I640" s="429">
        <f t="shared" si="181"/>
        <v>0</v>
      </c>
      <c r="J640" s="428"/>
      <c r="K640" s="433">
        <f t="shared" si="170"/>
        <v>0</v>
      </c>
      <c r="L640" s="433">
        <f t="shared" si="171"/>
        <v>0</v>
      </c>
      <c r="M640" s="433"/>
      <c r="N640" s="433"/>
      <c r="O640" s="431">
        <f t="shared" si="172"/>
        <v>0</v>
      </c>
    </row>
    <row r="641" spans="1:15" s="432" customFormat="1">
      <c r="A641" s="662"/>
      <c r="B641" s="706" t="s">
        <v>510</v>
      </c>
      <c r="C641" s="650"/>
      <c r="D641" s="560"/>
      <c r="E641" s="427">
        <v>0</v>
      </c>
      <c r="F641" s="427">
        <v>0</v>
      </c>
      <c r="G641" s="428">
        <f t="shared" si="165"/>
        <v>0</v>
      </c>
      <c r="H641" s="429">
        <f t="shared" si="180"/>
        <v>0</v>
      </c>
      <c r="I641" s="429">
        <f t="shared" si="181"/>
        <v>0</v>
      </c>
      <c r="J641" s="428"/>
      <c r="K641" s="433">
        <f t="shared" si="170"/>
        <v>0</v>
      </c>
      <c r="L641" s="433">
        <f t="shared" si="171"/>
        <v>0</v>
      </c>
      <c r="M641" s="433"/>
      <c r="N641" s="433"/>
      <c r="O641" s="431">
        <f t="shared" si="172"/>
        <v>0</v>
      </c>
    </row>
    <row r="642" spans="1:15" s="432" customFormat="1">
      <c r="A642" s="662"/>
      <c r="B642" s="706"/>
      <c r="C642" s="650"/>
      <c r="D642" s="560"/>
      <c r="E642" s="427">
        <v>0</v>
      </c>
      <c r="F642" s="427">
        <v>0</v>
      </c>
      <c r="G642" s="428">
        <f t="shared" si="165"/>
        <v>0</v>
      </c>
      <c r="H642" s="429">
        <f t="shared" si="180"/>
        <v>0</v>
      </c>
      <c r="I642" s="429">
        <f t="shared" si="181"/>
        <v>0</v>
      </c>
      <c r="J642" s="428"/>
      <c r="K642" s="433">
        <f t="shared" si="170"/>
        <v>0</v>
      </c>
      <c r="L642" s="433">
        <f t="shared" si="171"/>
        <v>0</v>
      </c>
      <c r="M642" s="433"/>
      <c r="N642" s="433"/>
      <c r="O642" s="431">
        <f t="shared" si="172"/>
        <v>0</v>
      </c>
    </row>
    <row r="643" spans="1:15" s="432" customFormat="1">
      <c r="A643" s="707">
        <v>8.1</v>
      </c>
      <c r="B643" s="671" t="s">
        <v>511</v>
      </c>
      <c r="C643" s="674"/>
      <c r="D643" s="563"/>
      <c r="E643" s="444">
        <v>0</v>
      </c>
      <c r="F643" s="444">
        <v>0</v>
      </c>
      <c r="G643" s="428">
        <f t="shared" si="165"/>
        <v>0</v>
      </c>
      <c r="H643" s="429">
        <f t="shared" si="180"/>
        <v>0</v>
      </c>
      <c r="I643" s="429">
        <f t="shared" si="181"/>
        <v>0</v>
      </c>
      <c r="J643" s="428"/>
      <c r="K643" s="433">
        <f t="shared" si="170"/>
        <v>0</v>
      </c>
      <c r="L643" s="433">
        <f t="shared" si="171"/>
        <v>0</v>
      </c>
      <c r="M643" s="433"/>
      <c r="N643" s="433"/>
      <c r="O643" s="431">
        <f t="shared" si="172"/>
        <v>0</v>
      </c>
    </row>
    <row r="644" spans="1:15" s="432" customFormat="1" ht="95.1" customHeight="1">
      <c r="A644" s="708"/>
      <c r="B644" s="671"/>
      <c r="C644" s="674"/>
      <c r="D644" s="563"/>
      <c r="E644" s="444">
        <v>0</v>
      </c>
      <c r="F644" s="444">
        <v>0</v>
      </c>
      <c r="G644" s="428">
        <f t="shared" si="165"/>
        <v>0</v>
      </c>
      <c r="H644" s="429">
        <f t="shared" si="180"/>
        <v>0</v>
      </c>
      <c r="I644" s="429">
        <f t="shared" si="181"/>
        <v>0</v>
      </c>
      <c r="J644" s="428"/>
      <c r="K644" s="433">
        <f t="shared" si="170"/>
        <v>0</v>
      </c>
      <c r="L644" s="433">
        <f t="shared" si="171"/>
        <v>0</v>
      </c>
      <c r="M644" s="433"/>
      <c r="N644" s="433"/>
      <c r="O644" s="431">
        <f t="shared" si="172"/>
        <v>0</v>
      </c>
    </row>
    <row r="645" spans="1:15" s="432" customFormat="1">
      <c r="A645" s="708" t="s">
        <v>205</v>
      </c>
      <c r="B645" s="673" t="s">
        <v>512</v>
      </c>
      <c r="C645" s="674"/>
      <c r="D645" s="563"/>
      <c r="E645" s="444">
        <v>0</v>
      </c>
      <c r="F645" s="444">
        <v>0</v>
      </c>
      <c r="G645" s="428">
        <f t="shared" si="165"/>
        <v>0</v>
      </c>
      <c r="H645" s="429">
        <f t="shared" si="180"/>
        <v>0</v>
      </c>
      <c r="I645" s="429">
        <f t="shared" si="181"/>
        <v>0</v>
      </c>
      <c r="J645" s="428"/>
      <c r="K645" s="433">
        <f t="shared" si="170"/>
        <v>0</v>
      </c>
      <c r="L645" s="433">
        <f t="shared" si="171"/>
        <v>0</v>
      </c>
      <c r="M645" s="433"/>
      <c r="N645" s="433"/>
      <c r="O645" s="431">
        <f t="shared" si="172"/>
        <v>0</v>
      </c>
    </row>
    <row r="646" spans="1:15" s="432" customFormat="1" ht="30">
      <c r="A646" s="708"/>
      <c r="B646" s="673" t="s">
        <v>513</v>
      </c>
      <c r="C646" s="674" t="s">
        <v>398</v>
      </c>
      <c r="D646" s="560">
        <v>6158</v>
      </c>
      <c r="E646" s="444">
        <v>1858.52</v>
      </c>
      <c r="F646" s="444">
        <v>159.08000000000001</v>
      </c>
      <c r="G646" s="428">
        <f t="shared" si="165"/>
        <v>2017.6</v>
      </c>
      <c r="H646" s="428">
        <f>$D646*E646</f>
        <v>11444766.16</v>
      </c>
      <c r="I646" s="428">
        <f>$D646*F646</f>
        <v>979614.64000000013</v>
      </c>
      <c r="J646" s="428">
        <f>SUBTOTAL(9,H646:I646)</f>
        <v>12424380.800000001</v>
      </c>
      <c r="K646" s="433">
        <f t="shared" si="170"/>
        <v>0</v>
      </c>
      <c r="L646" s="433">
        <f t="shared" si="171"/>
        <v>0</v>
      </c>
      <c r="M646" s="433">
        <v>1858.52</v>
      </c>
      <c r="N646" s="433">
        <v>159.07999999999998</v>
      </c>
      <c r="O646" s="431">
        <f t="shared" si="172"/>
        <v>12424380.799999999</v>
      </c>
    </row>
    <row r="647" spans="1:15" s="432" customFormat="1" ht="45" customHeight="1">
      <c r="A647" s="708" t="s">
        <v>188</v>
      </c>
      <c r="B647" s="673" t="s">
        <v>514</v>
      </c>
      <c r="C647" s="674"/>
      <c r="D647" s="560">
        <v>0</v>
      </c>
      <c r="E647" s="444">
        <v>0</v>
      </c>
      <c r="F647" s="444">
        <v>0</v>
      </c>
      <c r="G647" s="428">
        <f t="shared" si="165"/>
        <v>0</v>
      </c>
      <c r="H647" s="429">
        <f t="shared" ref="H647:I649" si="182">E647*$D647</f>
        <v>0</v>
      </c>
      <c r="I647" s="429">
        <f t="shared" si="182"/>
        <v>0</v>
      </c>
      <c r="J647" s="428"/>
      <c r="K647" s="433">
        <f t="shared" si="170"/>
        <v>0</v>
      </c>
      <c r="L647" s="433">
        <f t="shared" si="171"/>
        <v>0</v>
      </c>
      <c r="M647" s="433"/>
      <c r="N647" s="433">
        <v>0</v>
      </c>
      <c r="O647" s="431">
        <f t="shared" si="172"/>
        <v>0</v>
      </c>
    </row>
    <row r="648" spans="1:15" s="432" customFormat="1" ht="95.1" customHeight="1">
      <c r="A648" s="708"/>
      <c r="B648" s="671"/>
      <c r="C648" s="674"/>
      <c r="D648" s="560">
        <v>0</v>
      </c>
      <c r="E648" s="444">
        <v>0</v>
      </c>
      <c r="F648" s="444">
        <v>0</v>
      </c>
      <c r="G648" s="428">
        <f t="shared" si="165"/>
        <v>0</v>
      </c>
      <c r="H648" s="429">
        <f t="shared" si="182"/>
        <v>0</v>
      </c>
      <c r="I648" s="429">
        <f t="shared" si="182"/>
        <v>0</v>
      </c>
      <c r="J648" s="428"/>
      <c r="K648" s="433">
        <f t="shared" si="170"/>
        <v>0</v>
      </c>
      <c r="L648" s="433">
        <f t="shared" si="171"/>
        <v>0</v>
      </c>
      <c r="M648" s="433"/>
      <c r="N648" s="433">
        <v>0</v>
      </c>
      <c r="O648" s="431">
        <f t="shared" si="172"/>
        <v>0</v>
      </c>
    </row>
    <row r="649" spans="1:15" s="432" customFormat="1" ht="195">
      <c r="A649" s="708"/>
      <c r="B649" s="673" t="s">
        <v>515</v>
      </c>
      <c r="C649" s="674"/>
      <c r="D649" s="560">
        <v>0</v>
      </c>
      <c r="E649" s="444">
        <v>0</v>
      </c>
      <c r="F649" s="444">
        <v>0</v>
      </c>
      <c r="G649" s="428">
        <f t="shared" si="165"/>
        <v>0</v>
      </c>
      <c r="H649" s="429">
        <f t="shared" si="182"/>
        <v>0</v>
      </c>
      <c r="I649" s="429">
        <f t="shared" si="182"/>
        <v>0</v>
      </c>
      <c r="J649" s="428"/>
      <c r="K649" s="433">
        <f t="shared" si="170"/>
        <v>0</v>
      </c>
      <c r="L649" s="433">
        <f t="shared" si="171"/>
        <v>0</v>
      </c>
      <c r="M649" s="433"/>
      <c r="N649" s="433">
        <v>0</v>
      </c>
      <c r="O649" s="431">
        <f t="shared" si="172"/>
        <v>0</v>
      </c>
    </row>
    <row r="650" spans="1:15" s="432" customFormat="1">
      <c r="A650" s="708"/>
      <c r="B650" s="673" t="s">
        <v>516</v>
      </c>
      <c r="C650" s="674" t="s">
        <v>398</v>
      </c>
      <c r="D650" s="560">
        <v>776</v>
      </c>
      <c r="E650" s="444">
        <v>1858.52</v>
      </c>
      <c r="F650" s="444">
        <v>159.08000000000001</v>
      </c>
      <c r="G650" s="428">
        <f t="shared" si="165"/>
        <v>2017.6</v>
      </c>
      <c r="H650" s="428">
        <f>$D650*E650</f>
        <v>1442211.52</v>
      </c>
      <c r="I650" s="428">
        <f>$D650*F650</f>
        <v>123446.08000000002</v>
      </c>
      <c r="J650" s="428">
        <f>SUBTOTAL(9,H650:I650)</f>
        <v>1565657.6</v>
      </c>
      <c r="K650" s="433">
        <f t="shared" si="170"/>
        <v>0</v>
      </c>
      <c r="L650" s="433">
        <f t="shared" si="171"/>
        <v>0</v>
      </c>
      <c r="M650" s="433">
        <v>1858.52</v>
      </c>
      <c r="N650" s="433">
        <v>159.07999999999998</v>
      </c>
      <c r="O650" s="431">
        <f t="shared" si="172"/>
        <v>1565657.5999999999</v>
      </c>
    </row>
    <row r="651" spans="1:15" s="432" customFormat="1">
      <c r="A651" s="709">
        <v>8.1999999999999993</v>
      </c>
      <c r="B651" s="671" t="s">
        <v>517</v>
      </c>
      <c r="C651" s="674"/>
      <c r="D651" s="560">
        <v>0</v>
      </c>
      <c r="E651" s="444">
        <v>0</v>
      </c>
      <c r="F651" s="444">
        <v>0</v>
      </c>
      <c r="G651" s="428">
        <f t="shared" si="165"/>
        <v>0</v>
      </c>
      <c r="H651" s="429">
        <f t="shared" ref="H651:I655" si="183">E651*$D651</f>
        <v>0</v>
      </c>
      <c r="I651" s="429">
        <f t="shared" si="183"/>
        <v>0</v>
      </c>
      <c r="J651" s="428"/>
      <c r="K651" s="433">
        <f t="shared" si="170"/>
        <v>0</v>
      </c>
      <c r="L651" s="433">
        <f t="shared" si="171"/>
        <v>0</v>
      </c>
      <c r="M651" s="433"/>
      <c r="N651" s="433">
        <v>0</v>
      </c>
      <c r="O651" s="431">
        <f t="shared" si="172"/>
        <v>0</v>
      </c>
    </row>
    <row r="652" spans="1:15" s="432" customFormat="1" ht="110.1" customHeight="1">
      <c r="A652" s="708"/>
      <c r="B652" s="673"/>
      <c r="C652" s="674"/>
      <c r="D652" s="560">
        <v>0</v>
      </c>
      <c r="E652" s="444">
        <v>0</v>
      </c>
      <c r="F652" s="444">
        <v>0</v>
      </c>
      <c r="G652" s="428">
        <f t="shared" si="165"/>
        <v>0</v>
      </c>
      <c r="H652" s="429">
        <f t="shared" si="183"/>
        <v>0</v>
      </c>
      <c r="I652" s="429">
        <f t="shared" si="183"/>
        <v>0</v>
      </c>
      <c r="J652" s="428"/>
      <c r="K652" s="433">
        <f t="shared" si="170"/>
        <v>0</v>
      </c>
      <c r="L652" s="433">
        <f t="shared" si="171"/>
        <v>0</v>
      </c>
      <c r="M652" s="433"/>
      <c r="N652" s="433">
        <v>0</v>
      </c>
      <c r="O652" s="431">
        <f t="shared" si="172"/>
        <v>0</v>
      </c>
    </row>
    <row r="653" spans="1:15" s="432" customFormat="1" ht="45.75" customHeight="1">
      <c r="A653" s="708" t="s">
        <v>205</v>
      </c>
      <c r="B653" s="673" t="s">
        <v>514</v>
      </c>
      <c r="C653" s="674"/>
      <c r="D653" s="560">
        <v>0</v>
      </c>
      <c r="E653" s="444">
        <v>0</v>
      </c>
      <c r="F653" s="444">
        <v>0</v>
      </c>
      <c r="G653" s="428">
        <f t="shared" si="165"/>
        <v>0</v>
      </c>
      <c r="H653" s="429">
        <f t="shared" si="183"/>
        <v>0</v>
      </c>
      <c r="I653" s="429">
        <f t="shared" si="183"/>
        <v>0</v>
      </c>
      <c r="J653" s="428"/>
      <c r="K653" s="433">
        <f t="shared" si="170"/>
        <v>0</v>
      </c>
      <c r="L653" s="433">
        <f t="shared" si="171"/>
        <v>0</v>
      </c>
      <c r="M653" s="433"/>
      <c r="N653" s="433">
        <v>0</v>
      </c>
      <c r="O653" s="431">
        <f t="shared" si="172"/>
        <v>0</v>
      </c>
    </row>
    <row r="654" spans="1:15" s="432" customFormat="1" ht="100.5" customHeight="1">
      <c r="A654" s="708"/>
      <c r="B654" s="673"/>
      <c r="C654" s="674"/>
      <c r="D654" s="560">
        <v>0</v>
      </c>
      <c r="E654" s="444">
        <v>0</v>
      </c>
      <c r="F654" s="444">
        <v>0</v>
      </c>
      <c r="G654" s="428">
        <f t="shared" si="165"/>
        <v>0</v>
      </c>
      <c r="H654" s="429">
        <f t="shared" si="183"/>
        <v>0</v>
      </c>
      <c r="I654" s="429">
        <f t="shared" si="183"/>
        <v>0</v>
      </c>
      <c r="J654" s="428"/>
      <c r="K654" s="433">
        <f t="shared" si="170"/>
        <v>0</v>
      </c>
      <c r="L654" s="433">
        <f t="shared" si="171"/>
        <v>0</v>
      </c>
      <c r="M654" s="433"/>
      <c r="N654" s="433">
        <v>0</v>
      </c>
      <c r="O654" s="431">
        <f t="shared" si="172"/>
        <v>0</v>
      </c>
    </row>
    <row r="655" spans="1:15" s="432" customFormat="1" ht="195">
      <c r="A655" s="708"/>
      <c r="B655" s="673" t="s">
        <v>515</v>
      </c>
      <c r="C655" s="674"/>
      <c r="D655" s="560">
        <v>0</v>
      </c>
      <c r="E655" s="444">
        <v>0</v>
      </c>
      <c r="F655" s="444">
        <v>0</v>
      </c>
      <c r="G655" s="428">
        <f t="shared" si="165"/>
        <v>0</v>
      </c>
      <c r="H655" s="429">
        <f t="shared" si="183"/>
        <v>0</v>
      </c>
      <c r="I655" s="429">
        <f t="shared" si="183"/>
        <v>0</v>
      </c>
      <c r="J655" s="428"/>
      <c r="K655" s="433">
        <f t="shared" si="170"/>
        <v>0</v>
      </c>
      <c r="L655" s="433">
        <f t="shared" si="171"/>
        <v>0</v>
      </c>
      <c r="M655" s="433"/>
      <c r="N655" s="433">
        <v>0</v>
      </c>
      <c r="O655" s="431">
        <f t="shared" si="172"/>
        <v>0</v>
      </c>
    </row>
    <row r="656" spans="1:15" s="432" customFormat="1">
      <c r="A656" s="708" t="s">
        <v>122</v>
      </c>
      <c r="B656" s="673" t="s">
        <v>516</v>
      </c>
      <c r="C656" s="674" t="s">
        <v>398</v>
      </c>
      <c r="D656" s="560">
        <v>776</v>
      </c>
      <c r="E656" s="444">
        <v>298.76</v>
      </c>
      <c r="F656" s="444">
        <v>0</v>
      </c>
      <c r="G656" s="428">
        <f t="shared" si="165"/>
        <v>298.76</v>
      </c>
      <c r="H656" s="428">
        <f>$D656*E656</f>
        <v>231837.75999999998</v>
      </c>
      <c r="I656" s="428">
        <f>$D656*F656</f>
        <v>0</v>
      </c>
      <c r="J656" s="428">
        <f t="shared" ref="J656:J657" si="184">SUBTOTAL(9,H656:I656)</f>
        <v>231837.75999999998</v>
      </c>
      <c r="K656" s="433">
        <f t="shared" si="170"/>
        <v>0</v>
      </c>
      <c r="L656" s="433">
        <f t="shared" si="171"/>
        <v>0</v>
      </c>
      <c r="M656" s="433">
        <v>298.76</v>
      </c>
      <c r="N656" s="433">
        <v>0</v>
      </c>
      <c r="O656" s="431">
        <f t="shared" si="172"/>
        <v>231837.75999999998</v>
      </c>
    </row>
    <row r="657" spans="1:15" s="432" customFormat="1">
      <c r="A657" s="708" t="s">
        <v>366</v>
      </c>
      <c r="B657" s="673" t="s">
        <v>518</v>
      </c>
      <c r="C657" s="674" t="s">
        <v>398</v>
      </c>
      <c r="D657" s="560">
        <v>3174</v>
      </c>
      <c r="E657" s="444">
        <v>298.76</v>
      </c>
      <c r="F657" s="444">
        <v>0</v>
      </c>
      <c r="G657" s="428">
        <f t="shared" si="165"/>
        <v>298.76</v>
      </c>
      <c r="H657" s="428">
        <f>$D657*E657</f>
        <v>948264.24</v>
      </c>
      <c r="I657" s="428">
        <f>$D657*F657</f>
        <v>0</v>
      </c>
      <c r="J657" s="428">
        <f t="shared" si="184"/>
        <v>948264.24</v>
      </c>
      <c r="K657" s="433">
        <f t="shared" si="170"/>
        <v>0</v>
      </c>
      <c r="L657" s="433">
        <f t="shared" si="171"/>
        <v>0</v>
      </c>
      <c r="M657" s="433">
        <v>298.76</v>
      </c>
      <c r="N657" s="433">
        <v>0</v>
      </c>
      <c r="O657" s="431">
        <f t="shared" si="172"/>
        <v>948264.24</v>
      </c>
    </row>
    <row r="658" spans="1:15" s="432" customFormat="1" ht="60">
      <c r="A658" s="708" t="s">
        <v>188</v>
      </c>
      <c r="B658" s="673" t="s">
        <v>519</v>
      </c>
      <c r="C658" s="674"/>
      <c r="D658" s="560">
        <v>0</v>
      </c>
      <c r="E658" s="444">
        <v>0</v>
      </c>
      <c r="F658" s="444">
        <v>0</v>
      </c>
      <c r="G658" s="428">
        <f t="shared" si="165"/>
        <v>0</v>
      </c>
      <c r="H658" s="429">
        <f>E658*$D658</f>
        <v>0</v>
      </c>
      <c r="I658" s="429">
        <f>F658*$D658</f>
        <v>0</v>
      </c>
      <c r="J658" s="428">
        <f t="shared" ref="J658" si="185">SUM(H658+I658)</f>
        <v>0</v>
      </c>
      <c r="K658" s="433">
        <f t="shared" si="170"/>
        <v>0</v>
      </c>
      <c r="L658" s="433">
        <f t="shared" si="171"/>
        <v>0</v>
      </c>
      <c r="M658" s="433"/>
      <c r="N658" s="433">
        <v>0</v>
      </c>
      <c r="O658" s="431">
        <f t="shared" si="172"/>
        <v>0</v>
      </c>
    </row>
    <row r="659" spans="1:15" s="432" customFormat="1">
      <c r="A659" s="708" t="s">
        <v>122</v>
      </c>
      <c r="B659" s="673" t="s">
        <v>520</v>
      </c>
      <c r="C659" s="674" t="s">
        <v>398</v>
      </c>
      <c r="D659" s="560">
        <v>2024</v>
      </c>
      <c r="E659" s="444">
        <v>298.76</v>
      </c>
      <c r="F659" s="444">
        <v>0</v>
      </c>
      <c r="G659" s="428">
        <f t="shared" si="165"/>
        <v>298.76</v>
      </c>
      <c r="H659" s="428">
        <f>$D659*E659</f>
        <v>604690.24</v>
      </c>
      <c r="I659" s="428">
        <f>$D659*F659</f>
        <v>0</v>
      </c>
      <c r="J659" s="428">
        <f>SUBTOTAL(9,H659:I659)</f>
        <v>604690.24</v>
      </c>
      <c r="K659" s="433">
        <f t="shared" si="170"/>
        <v>0</v>
      </c>
      <c r="L659" s="433">
        <f t="shared" si="171"/>
        <v>0</v>
      </c>
      <c r="M659" s="433">
        <v>298.76</v>
      </c>
      <c r="N659" s="433">
        <v>0</v>
      </c>
      <c r="O659" s="431">
        <f t="shared" si="172"/>
        <v>604690.24</v>
      </c>
    </row>
    <row r="660" spans="1:15" s="432" customFormat="1">
      <c r="A660" s="709">
        <v>8.3000000000000007</v>
      </c>
      <c r="B660" s="671" t="s">
        <v>521</v>
      </c>
      <c r="C660" s="674"/>
      <c r="D660" s="560">
        <v>0</v>
      </c>
      <c r="E660" s="444">
        <v>0</v>
      </c>
      <c r="F660" s="444">
        <v>0</v>
      </c>
      <c r="G660" s="428">
        <f t="shared" si="165"/>
        <v>0</v>
      </c>
      <c r="H660" s="429">
        <f t="shared" ref="H660:I662" si="186">E660*$D660</f>
        <v>0</v>
      </c>
      <c r="I660" s="429">
        <f t="shared" si="186"/>
        <v>0</v>
      </c>
      <c r="J660" s="428">
        <f t="shared" ref="J660:J661" si="187">SUM(H660+I660)</f>
        <v>0</v>
      </c>
      <c r="K660" s="433">
        <f t="shared" si="170"/>
        <v>0</v>
      </c>
      <c r="L660" s="433">
        <f t="shared" si="171"/>
        <v>0</v>
      </c>
      <c r="M660" s="433"/>
      <c r="N660" s="433">
        <v>0</v>
      </c>
      <c r="O660" s="431">
        <f t="shared" si="172"/>
        <v>0</v>
      </c>
    </row>
    <row r="661" spans="1:15" s="432" customFormat="1" ht="150" customHeight="1">
      <c r="A661" s="708"/>
      <c r="B661" s="671"/>
      <c r="C661" s="674"/>
      <c r="D661" s="560">
        <v>0</v>
      </c>
      <c r="E661" s="444">
        <v>0</v>
      </c>
      <c r="F661" s="444">
        <v>0</v>
      </c>
      <c r="G661" s="428">
        <f t="shared" ref="G661:G724" si="188">SUM(E661:F661)</f>
        <v>0</v>
      </c>
      <c r="H661" s="429">
        <f t="shared" si="186"/>
        <v>0</v>
      </c>
      <c r="I661" s="429">
        <f t="shared" si="186"/>
        <v>0</v>
      </c>
      <c r="J661" s="428">
        <f t="shared" si="187"/>
        <v>0</v>
      </c>
      <c r="K661" s="433">
        <f t="shared" si="170"/>
        <v>0</v>
      </c>
      <c r="L661" s="433">
        <f t="shared" si="171"/>
        <v>0</v>
      </c>
      <c r="M661" s="433"/>
      <c r="N661" s="433">
        <v>0</v>
      </c>
      <c r="O661" s="431">
        <f t="shared" si="172"/>
        <v>0</v>
      </c>
    </row>
    <row r="662" spans="1:15" s="432" customFormat="1" ht="30">
      <c r="A662" s="708"/>
      <c r="B662" s="673" t="s">
        <v>522</v>
      </c>
      <c r="C662" s="674"/>
      <c r="D662" s="560">
        <v>0</v>
      </c>
      <c r="E662" s="444">
        <v>0</v>
      </c>
      <c r="F662" s="444">
        <v>0</v>
      </c>
      <c r="G662" s="428">
        <f t="shared" si="188"/>
        <v>0</v>
      </c>
      <c r="H662" s="429">
        <f t="shared" si="186"/>
        <v>0</v>
      </c>
      <c r="I662" s="429">
        <f t="shared" si="186"/>
        <v>0</v>
      </c>
      <c r="J662" s="428">
        <f t="shared" ref="J662" si="189">SUM(H662+I662)</f>
        <v>0</v>
      </c>
      <c r="K662" s="433">
        <f t="shared" si="170"/>
        <v>0</v>
      </c>
      <c r="L662" s="433">
        <f t="shared" si="171"/>
        <v>0</v>
      </c>
      <c r="M662" s="433"/>
      <c r="N662" s="433">
        <v>0</v>
      </c>
      <c r="O662" s="431">
        <f t="shared" si="172"/>
        <v>0</v>
      </c>
    </row>
    <row r="663" spans="1:15" s="432" customFormat="1">
      <c r="A663" s="708" t="s">
        <v>205</v>
      </c>
      <c r="B663" s="673" t="s">
        <v>523</v>
      </c>
      <c r="C663" s="674" t="s">
        <v>398</v>
      </c>
      <c r="D663" s="560">
        <v>776</v>
      </c>
      <c r="E663" s="444">
        <v>1858.52</v>
      </c>
      <c r="F663" s="444">
        <v>159.08000000000001</v>
      </c>
      <c r="G663" s="428">
        <f t="shared" si="188"/>
        <v>2017.6</v>
      </c>
      <c r="H663" s="428">
        <f>$D663*E663</f>
        <v>1442211.52</v>
      </c>
      <c r="I663" s="428">
        <f>$D663*F663</f>
        <v>123446.08000000002</v>
      </c>
      <c r="J663" s="428">
        <f>SUBTOTAL(9,H663:I663)</f>
        <v>1565657.6</v>
      </c>
      <c r="K663" s="433">
        <f t="shared" si="170"/>
        <v>0</v>
      </c>
      <c r="L663" s="433">
        <f t="shared" si="171"/>
        <v>0</v>
      </c>
      <c r="M663" s="433">
        <v>1858.52</v>
      </c>
      <c r="N663" s="433">
        <v>159.07999999999998</v>
      </c>
      <c r="O663" s="431">
        <f t="shared" si="172"/>
        <v>1565657.5999999999</v>
      </c>
    </row>
    <row r="664" spans="1:15" s="432" customFormat="1">
      <c r="A664" s="709">
        <v>8.4</v>
      </c>
      <c r="B664" s="671" t="s">
        <v>524</v>
      </c>
      <c r="C664" s="674"/>
      <c r="D664" s="560">
        <v>0</v>
      </c>
      <c r="E664" s="444">
        <v>0</v>
      </c>
      <c r="F664" s="444">
        <v>0</v>
      </c>
      <c r="G664" s="428">
        <f t="shared" si="188"/>
        <v>0</v>
      </c>
      <c r="H664" s="429">
        <f t="shared" ref="H664:I669" si="190">E664*$D664</f>
        <v>0</v>
      </c>
      <c r="I664" s="429">
        <f t="shared" si="190"/>
        <v>0</v>
      </c>
      <c r="J664" s="428"/>
      <c r="K664" s="433">
        <f t="shared" si="170"/>
        <v>0</v>
      </c>
      <c r="L664" s="433">
        <f t="shared" si="171"/>
        <v>0</v>
      </c>
      <c r="M664" s="433"/>
      <c r="N664" s="433">
        <v>0</v>
      </c>
      <c r="O664" s="431">
        <f t="shared" si="172"/>
        <v>0</v>
      </c>
    </row>
    <row r="665" spans="1:15" s="432" customFormat="1" ht="60" customHeight="1">
      <c r="A665" s="708" t="s">
        <v>122</v>
      </c>
      <c r="B665" s="673" t="s">
        <v>525</v>
      </c>
      <c r="C665" s="674"/>
      <c r="D665" s="560">
        <v>0</v>
      </c>
      <c r="E665" s="444">
        <v>0</v>
      </c>
      <c r="F665" s="444">
        <v>0</v>
      </c>
      <c r="G665" s="428">
        <f t="shared" si="188"/>
        <v>0</v>
      </c>
      <c r="H665" s="429">
        <f t="shared" si="190"/>
        <v>0</v>
      </c>
      <c r="I665" s="429">
        <f t="shared" si="190"/>
        <v>0</v>
      </c>
      <c r="J665" s="428">
        <f t="shared" ref="J665:J667" si="191">SUM(H665+I665)</f>
        <v>0</v>
      </c>
      <c r="K665" s="433">
        <f t="shared" si="170"/>
        <v>0</v>
      </c>
      <c r="L665" s="433">
        <f t="shared" si="171"/>
        <v>0</v>
      </c>
      <c r="M665" s="433"/>
      <c r="N665" s="433">
        <v>0</v>
      </c>
      <c r="O665" s="431">
        <f t="shared" si="172"/>
        <v>0</v>
      </c>
    </row>
    <row r="666" spans="1:15" s="432" customFormat="1">
      <c r="A666" s="708"/>
      <c r="B666" s="673" t="s">
        <v>526</v>
      </c>
      <c r="C666" s="674"/>
      <c r="D666" s="560">
        <v>0</v>
      </c>
      <c r="E666" s="444">
        <v>0</v>
      </c>
      <c r="F666" s="444">
        <v>0</v>
      </c>
      <c r="G666" s="428">
        <f t="shared" si="188"/>
        <v>0</v>
      </c>
      <c r="H666" s="429">
        <f t="shared" si="190"/>
        <v>0</v>
      </c>
      <c r="I666" s="429">
        <f t="shared" si="190"/>
        <v>0</v>
      </c>
      <c r="J666" s="428">
        <f t="shared" si="191"/>
        <v>0</v>
      </c>
      <c r="K666" s="433">
        <f t="shared" si="170"/>
        <v>0</v>
      </c>
      <c r="L666" s="433">
        <f t="shared" si="171"/>
        <v>0</v>
      </c>
      <c r="M666" s="433"/>
      <c r="N666" s="433">
        <v>0</v>
      </c>
      <c r="O666" s="431">
        <f t="shared" si="172"/>
        <v>0</v>
      </c>
    </row>
    <row r="667" spans="1:15" s="432" customFormat="1" ht="90" customHeight="1">
      <c r="A667" s="708"/>
      <c r="B667" s="671"/>
      <c r="C667" s="674"/>
      <c r="D667" s="560">
        <v>0</v>
      </c>
      <c r="E667" s="444">
        <v>0</v>
      </c>
      <c r="F667" s="444">
        <v>0</v>
      </c>
      <c r="G667" s="428">
        <f t="shared" si="188"/>
        <v>0</v>
      </c>
      <c r="H667" s="429">
        <f t="shared" si="190"/>
        <v>0</v>
      </c>
      <c r="I667" s="429">
        <f t="shared" si="190"/>
        <v>0</v>
      </c>
      <c r="J667" s="428">
        <f t="shared" si="191"/>
        <v>0</v>
      </c>
      <c r="K667" s="433">
        <f t="shared" si="170"/>
        <v>0</v>
      </c>
      <c r="L667" s="433">
        <f t="shared" si="171"/>
        <v>0</v>
      </c>
      <c r="M667" s="433"/>
      <c r="N667" s="433">
        <v>0</v>
      </c>
      <c r="O667" s="431">
        <f t="shared" si="172"/>
        <v>0</v>
      </c>
    </row>
    <row r="668" spans="1:15" s="432" customFormat="1" ht="67.5" customHeight="1">
      <c r="A668" s="708"/>
      <c r="B668" s="671"/>
      <c r="C668" s="674"/>
      <c r="D668" s="560">
        <v>0</v>
      </c>
      <c r="E668" s="444">
        <v>0</v>
      </c>
      <c r="F668" s="444">
        <v>0</v>
      </c>
      <c r="G668" s="428">
        <f t="shared" si="188"/>
        <v>0</v>
      </c>
      <c r="H668" s="429">
        <f t="shared" si="190"/>
        <v>0</v>
      </c>
      <c r="I668" s="429">
        <f t="shared" si="190"/>
        <v>0</v>
      </c>
      <c r="J668" s="428">
        <f t="shared" ref="J668:J669" si="192">SUM(H668+I668)</f>
        <v>0</v>
      </c>
      <c r="K668" s="433">
        <f t="shared" ref="K668:K731" si="193">M668-E668</f>
        <v>0</v>
      </c>
      <c r="L668" s="433">
        <f t="shared" ref="L668:L731" si="194">N668-F668</f>
        <v>0</v>
      </c>
      <c r="M668" s="433"/>
      <c r="N668" s="433">
        <v>0</v>
      </c>
      <c r="O668" s="431">
        <f t="shared" ref="O668:O731" si="195">(M668+N668)*$D668</f>
        <v>0</v>
      </c>
    </row>
    <row r="669" spans="1:15" s="432" customFormat="1" ht="30">
      <c r="A669" s="708"/>
      <c r="B669" s="673" t="s">
        <v>527</v>
      </c>
      <c r="C669" s="674"/>
      <c r="D669" s="560">
        <v>0</v>
      </c>
      <c r="E669" s="444">
        <v>0</v>
      </c>
      <c r="F669" s="444">
        <v>0</v>
      </c>
      <c r="G669" s="428">
        <f t="shared" si="188"/>
        <v>0</v>
      </c>
      <c r="H669" s="429">
        <f t="shared" si="190"/>
        <v>0</v>
      </c>
      <c r="I669" s="429">
        <f t="shared" si="190"/>
        <v>0</v>
      </c>
      <c r="J669" s="428">
        <f t="shared" si="192"/>
        <v>0</v>
      </c>
      <c r="K669" s="433">
        <f t="shared" si="193"/>
        <v>0</v>
      </c>
      <c r="L669" s="433">
        <f t="shared" si="194"/>
        <v>0</v>
      </c>
      <c r="M669" s="433"/>
      <c r="N669" s="433">
        <v>0</v>
      </c>
      <c r="O669" s="431">
        <f t="shared" si="195"/>
        <v>0</v>
      </c>
    </row>
    <row r="670" spans="1:15" s="432" customFormat="1">
      <c r="A670" s="708" t="s">
        <v>205</v>
      </c>
      <c r="B670" s="673" t="s">
        <v>528</v>
      </c>
      <c r="C670" s="674" t="s">
        <v>398</v>
      </c>
      <c r="D670" s="560">
        <v>3082</v>
      </c>
      <c r="E670" s="444">
        <v>2587.96</v>
      </c>
      <c r="F670" s="444">
        <v>0</v>
      </c>
      <c r="G670" s="428">
        <f t="shared" si="188"/>
        <v>2587.96</v>
      </c>
      <c r="H670" s="428">
        <f>$D670*E670</f>
        <v>7976092.7199999997</v>
      </c>
      <c r="I670" s="428">
        <f>$D670*F670</f>
        <v>0</v>
      </c>
      <c r="J670" s="428">
        <f>SUBTOTAL(9,H670:I670)</f>
        <v>7976092.7199999997</v>
      </c>
      <c r="K670" s="433">
        <f t="shared" si="193"/>
        <v>0</v>
      </c>
      <c r="L670" s="433">
        <f t="shared" si="194"/>
        <v>0</v>
      </c>
      <c r="M670" s="433">
        <v>2587.96</v>
      </c>
      <c r="N670" s="433">
        <v>0</v>
      </c>
      <c r="O670" s="431">
        <f t="shared" si="195"/>
        <v>7976092.7199999997</v>
      </c>
    </row>
    <row r="671" spans="1:15" s="432" customFormat="1">
      <c r="A671" s="657"/>
      <c r="B671" s="658" t="s">
        <v>33</v>
      </c>
      <c r="C671" s="659"/>
      <c r="D671" s="561"/>
      <c r="E671" s="434">
        <v>0</v>
      </c>
      <c r="F671" s="434">
        <v>0</v>
      </c>
      <c r="G671" s="434">
        <f t="shared" si="188"/>
        <v>0</v>
      </c>
      <c r="H671" s="446">
        <f>SUM(H628:H670)</f>
        <v>24090074.16</v>
      </c>
      <c r="I671" s="446">
        <f t="shared" ref="I671:J671" si="196">SUM(I628:I670)</f>
        <v>1226506.8000000003</v>
      </c>
      <c r="J671" s="446">
        <f t="shared" si="196"/>
        <v>25316580.960000001</v>
      </c>
      <c r="K671" s="446">
        <f t="shared" si="193"/>
        <v>0</v>
      </c>
      <c r="L671" s="446">
        <f t="shared" si="194"/>
        <v>0</v>
      </c>
      <c r="M671" s="446"/>
      <c r="N671" s="446"/>
      <c r="O671" s="447">
        <f t="shared" ref="O671" si="197">SUM(O628:O670)</f>
        <v>25316580.959999997</v>
      </c>
    </row>
    <row r="672" spans="1:15" s="442" customFormat="1">
      <c r="A672" s="665"/>
      <c r="B672" s="666"/>
      <c r="C672" s="667"/>
      <c r="D672" s="560"/>
      <c r="E672" s="441">
        <v>0</v>
      </c>
      <c r="F672" s="441">
        <v>0</v>
      </c>
      <c r="G672" s="428">
        <f t="shared" si="188"/>
        <v>0</v>
      </c>
      <c r="H672" s="429">
        <f t="shared" ref="H672:H681" si="198">E672*$D672</f>
        <v>0</v>
      </c>
      <c r="I672" s="429">
        <f t="shared" ref="I672:I681" si="199">F672*$D672</f>
        <v>0</v>
      </c>
      <c r="J672" s="428">
        <f t="shared" ref="J672:J674" si="200">SUM(H672+I672)</f>
        <v>0</v>
      </c>
      <c r="K672" s="433">
        <f t="shared" si="193"/>
        <v>0</v>
      </c>
      <c r="L672" s="433">
        <f t="shared" si="194"/>
        <v>0</v>
      </c>
      <c r="M672" s="433"/>
      <c r="N672" s="433"/>
      <c r="O672" s="431">
        <f t="shared" si="195"/>
        <v>0</v>
      </c>
    </row>
    <row r="673" spans="1:15" s="440" customFormat="1">
      <c r="A673" s="531">
        <v>9</v>
      </c>
      <c r="B673" s="532" t="s">
        <v>529</v>
      </c>
      <c r="C673" s="681"/>
      <c r="D673" s="560"/>
      <c r="E673" s="444">
        <v>0</v>
      </c>
      <c r="F673" s="444">
        <v>0</v>
      </c>
      <c r="G673" s="428">
        <f t="shared" si="188"/>
        <v>0</v>
      </c>
      <c r="H673" s="429">
        <f t="shared" si="198"/>
        <v>0</v>
      </c>
      <c r="I673" s="429">
        <f t="shared" si="199"/>
        <v>0</v>
      </c>
      <c r="J673" s="428">
        <f t="shared" si="200"/>
        <v>0</v>
      </c>
      <c r="K673" s="433">
        <f t="shared" si="193"/>
        <v>0</v>
      </c>
      <c r="L673" s="433">
        <f t="shared" si="194"/>
        <v>0</v>
      </c>
      <c r="M673" s="433"/>
      <c r="N673" s="433"/>
      <c r="O673" s="431">
        <f t="shared" si="195"/>
        <v>0</v>
      </c>
    </row>
    <row r="674" spans="1:15" s="440" customFormat="1" ht="30">
      <c r="A674" s="710"/>
      <c r="B674" s="711" t="s">
        <v>530</v>
      </c>
      <c r="C674" s="681"/>
      <c r="D674" s="560"/>
      <c r="E674" s="444">
        <v>0</v>
      </c>
      <c r="F674" s="444">
        <v>0</v>
      </c>
      <c r="G674" s="428">
        <f t="shared" si="188"/>
        <v>0</v>
      </c>
      <c r="H674" s="429">
        <f t="shared" si="198"/>
        <v>0</v>
      </c>
      <c r="I674" s="429">
        <f t="shared" si="199"/>
        <v>0</v>
      </c>
      <c r="J674" s="428">
        <f t="shared" si="200"/>
        <v>0</v>
      </c>
      <c r="K674" s="433">
        <f t="shared" si="193"/>
        <v>0</v>
      </c>
      <c r="L674" s="433">
        <f t="shared" si="194"/>
        <v>0</v>
      </c>
      <c r="M674" s="433"/>
      <c r="N674" s="433"/>
      <c r="O674" s="431">
        <f t="shared" si="195"/>
        <v>0</v>
      </c>
    </row>
    <row r="675" spans="1:15" s="440" customFormat="1" ht="30">
      <c r="A675" s="710"/>
      <c r="B675" s="706" t="s">
        <v>146</v>
      </c>
      <c r="C675" s="681"/>
      <c r="D675" s="560"/>
      <c r="E675" s="444">
        <v>0</v>
      </c>
      <c r="F675" s="444">
        <v>0</v>
      </c>
      <c r="G675" s="428">
        <f t="shared" si="188"/>
        <v>0</v>
      </c>
      <c r="H675" s="429">
        <f t="shared" si="198"/>
        <v>0</v>
      </c>
      <c r="I675" s="429">
        <f t="shared" si="199"/>
        <v>0</v>
      </c>
      <c r="J675" s="428">
        <f t="shared" ref="J675:J679" si="201">SUM(H675+I675)</f>
        <v>0</v>
      </c>
      <c r="K675" s="433">
        <f t="shared" si="193"/>
        <v>0</v>
      </c>
      <c r="L675" s="433">
        <f t="shared" si="194"/>
        <v>0</v>
      </c>
      <c r="M675" s="433"/>
      <c r="N675" s="433"/>
      <c r="O675" s="431">
        <f t="shared" si="195"/>
        <v>0</v>
      </c>
    </row>
    <row r="676" spans="1:15" s="440" customFormat="1">
      <c r="A676" s="710"/>
      <c r="B676" s="663" t="s">
        <v>531</v>
      </c>
      <c r="C676" s="681"/>
      <c r="D676" s="560"/>
      <c r="E676" s="444">
        <v>0</v>
      </c>
      <c r="F676" s="444">
        <v>0</v>
      </c>
      <c r="G676" s="428">
        <f t="shared" si="188"/>
        <v>0</v>
      </c>
      <c r="H676" s="429">
        <f t="shared" si="198"/>
        <v>0</v>
      </c>
      <c r="I676" s="429">
        <f t="shared" si="199"/>
        <v>0</v>
      </c>
      <c r="J676" s="428">
        <f t="shared" si="201"/>
        <v>0</v>
      </c>
      <c r="K676" s="433">
        <f t="shared" si="193"/>
        <v>0</v>
      </c>
      <c r="L676" s="433">
        <f t="shared" si="194"/>
        <v>0</v>
      </c>
      <c r="M676" s="433"/>
      <c r="N676" s="433"/>
      <c r="O676" s="431">
        <f t="shared" si="195"/>
        <v>0</v>
      </c>
    </row>
    <row r="677" spans="1:15" s="440" customFormat="1" ht="45">
      <c r="A677" s="710"/>
      <c r="B677" s="663" t="s">
        <v>532</v>
      </c>
      <c r="C677" s="681"/>
      <c r="D677" s="560"/>
      <c r="E677" s="444">
        <v>0</v>
      </c>
      <c r="F677" s="444">
        <v>0</v>
      </c>
      <c r="G677" s="428">
        <f t="shared" si="188"/>
        <v>0</v>
      </c>
      <c r="H677" s="429">
        <f t="shared" si="198"/>
        <v>0</v>
      </c>
      <c r="I677" s="429">
        <f t="shared" si="199"/>
        <v>0</v>
      </c>
      <c r="J677" s="428">
        <f t="shared" si="201"/>
        <v>0</v>
      </c>
      <c r="K677" s="433">
        <f t="shared" si="193"/>
        <v>0</v>
      </c>
      <c r="L677" s="433">
        <f t="shared" si="194"/>
        <v>0</v>
      </c>
      <c r="M677" s="433"/>
      <c r="N677" s="433"/>
      <c r="O677" s="431">
        <f t="shared" si="195"/>
        <v>0</v>
      </c>
    </row>
    <row r="678" spans="1:15" s="440" customFormat="1" ht="30">
      <c r="A678" s="710"/>
      <c r="B678" s="663" t="s">
        <v>382</v>
      </c>
      <c r="C678" s="681"/>
      <c r="D678" s="560"/>
      <c r="E678" s="444">
        <v>0</v>
      </c>
      <c r="F678" s="444">
        <v>0</v>
      </c>
      <c r="G678" s="428">
        <f t="shared" si="188"/>
        <v>0</v>
      </c>
      <c r="H678" s="429">
        <f t="shared" si="198"/>
        <v>0</v>
      </c>
      <c r="I678" s="429">
        <f t="shared" si="199"/>
        <v>0</v>
      </c>
      <c r="J678" s="428">
        <f t="shared" si="201"/>
        <v>0</v>
      </c>
      <c r="K678" s="433">
        <f t="shared" si="193"/>
        <v>0</v>
      </c>
      <c r="L678" s="433">
        <f t="shared" si="194"/>
        <v>0</v>
      </c>
      <c r="M678" s="433"/>
      <c r="N678" s="433"/>
      <c r="O678" s="431">
        <f t="shared" si="195"/>
        <v>0</v>
      </c>
    </row>
    <row r="679" spans="1:15" s="440" customFormat="1" ht="33.75" customHeight="1">
      <c r="A679" s="710"/>
      <c r="B679" s="663" t="s">
        <v>533</v>
      </c>
      <c r="C679" s="681"/>
      <c r="D679" s="560"/>
      <c r="E679" s="444">
        <v>0</v>
      </c>
      <c r="F679" s="444">
        <v>0</v>
      </c>
      <c r="G679" s="428">
        <f t="shared" si="188"/>
        <v>0</v>
      </c>
      <c r="H679" s="429">
        <f t="shared" si="198"/>
        <v>0</v>
      </c>
      <c r="I679" s="429">
        <f t="shared" si="199"/>
        <v>0</v>
      </c>
      <c r="J679" s="428">
        <f t="shared" si="201"/>
        <v>0</v>
      </c>
      <c r="K679" s="433">
        <f t="shared" si="193"/>
        <v>0</v>
      </c>
      <c r="L679" s="433">
        <f t="shared" si="194"/>
        <v>0</v>
      </c>
      <c r="M679" s="433"/>
      <c r="N679" s="433"/>
      <c r="O679" s="431">
        <f t="shared" si="195"/>
        <v>0</v>
      </c>
    </row>
    <row r="680" spans="1:15" s="440" customFormat="1">
      <c r="A680" s="710"/>
      <c r="B680" s="663" t="s">
        <v>534</v>
      </c>
      <c r="C680" s="681"/>
      <c r="D680" s="560"/>
      <c r="E680" s="444">
        <v>0</v>
      </c>
      <c r="F680" s="444">
        <v>0</v>
      </c>
      <c r="G680" s="428">
        <f t="shared" si="188"/>
        <v>0</v>
      </c>
      <c r="H680" s="429">
        <f t="shared" si="198"/>
        <v>0</v>
      </c>
      <c r="I680" s="429">
        <f t="shared" si="199"/>
        <v>0</v>
      </c>
      <c r="J680" s="428">
        <f t="shared" ref="J680:J684" si="202">SUM(H680+I680)</f>
        <v>0</v>
      </c>
      <c r="K680" s="433">
        <f t="shared" si="193"/>
        <v>0</v>
      </c>
      <c r="L680" s="433">
        <f t="shared" si="194"/>
        <v>0</v>
      </c>
      <c r="M680" s="433"/>
      <c r="N680" s="433"/>
      <c r="O680" s="431">
        <f t="shared" si="195"/>
        <v>0</v>
      </c>
    </row>
    <row r="681" spans="1:15" s="440" customFormat="1" ht="46.5" customHeight="1">
      <c r="A681" s="712" t="s">
        <v>535</v>
      </c>
      <c r="B681" s="713" t="s">
        <v>536</v>
      </c>
      <c r="C681" s="681"/>
      <c r="D681" s="560"/>
      <c r="E681" s="444">
        <v>0</v>
      </c>
      <c r="F681" s="444">
        <v>0</v>
      </c>
      <c r="G681" s="428">
        <f t="shared" si="188"/>
        <v>0</v>
      </c>
      <c r="H681" s="429">
        <f t="shared" si="198"/>
        <v>0</v>
      </c>
      <c r="I681" s="429">
        <f t="shared" si="199"/>
        <v>0</v>
      </c>
      <c r="J681" s="428">
        <f t="shared" si="202"/>
        <v>0</v>
      </c>
      <c r="K681" s="433">
        <f t="shared" si="193"/>
        <v>0</v>
      </c>
      <c r="L681" s="433">
        <f t="shared" si="194"/>
        <v>0</v>
      </c>
      <c r="M681" s="433"/>
      <c r="N681" s="433"/>
      <c r="O681" s="431">
        <f t="shared" si="195"/>
        <v>0</v>
      </c>
    </row>
    <row r="682" spans="1:15" s="440" customFormat="1">
      <c r="A682" s="714" t="s">
        <v>205</v>
      </c>
      <c r="B682" s="715" t="s">
        <v>537</v>
      </c>
      <c r="C682" s="681" t="s">
        <v>398</v>
      </c>
      <c r="D682" s="560">
        <v>600</v>
      </c>
      <c r="E682" s="444">
        <v>388</v>
      </c>
      <c r="F682" s="444">
        <v>0</v>
      </c>
      <c r="G682" s="428">
        <f t="shared" si="188"/>
        <v>388</v>
      </c>
      <c r="H682" s="428">
        <f>$D682*E682</f>
        <v>232800</v>
      </c>
      <c r="I682" s="428">
        <f>$D682*F682</f>
        <v>0</v>
      </c>
      <c r="J682" s="428">
        <f t="shared" ref="J682:J683" si="203">SUBTOTAL(9,H682:I682)</f>
        <v>232800</v>
      </c>
      <c r="K682" s="433">
        <f t="shared" si="193"/>
        <v>0</v>
      </c>
      <c r="L682" s="433">
        <f t="shared" si="194"/>
        <v>0</v>
      </c>
      <c r="M682" s="433">
        <v>388</v>
      </c>
      <c r="N682" s="433">
        <v>0</v>
      </c>
      <c r="O682" s="431">
        <f t="shared" si="195"/>
        <v>232800</v>
      </c>
    </row>
    <row r="683" spans="1:15" s="440" customFormat="1" ht="45">
      <c r="A683" s="712" t="s">
        <v>538</v>
      </c>
      <c r="B683" s="683" t="s">
        <v>539</v>
      </c>
      <c r="C683" s="681" t="s">
        <v>362</v>
      </c>
      <c r="D683" s="560">
        <v>540</v>
      </c>
      <c r="E683" s="448">
        <v>291</v>
      </c>
      <c r="F683" s="448">
        <v>49</v>
      </c>
      <c r="G683" s="428">
        <f t="shared" si="188"/>
        <v>340</v>
      </c>
      <c r="H683" s="428">
        <f>$D683*E683</f>
        <v>157140</v>
      </c>
      <c r="I683" s="428">
        <f>$D683*F683</f>
        <v>26460</v>
      </c>
      <c r="J683" s="428">
        <f t="shared" si="203"/>
        <v>183600</v>
      </c>
      <c r="K683" s="433">
        <f t="shared" si="193"/>
        <v>234</v>
      </c>
      <c r="L683" s="433">
        <f t="shared" si="194"/>
        <v>0</v>
      </c>
      <c r="M683" s="433">
        <v>525</v>
      </c>
      <c r="N683" s="433">
        <v>49</v>
      </c>
      <c r="O683" s="431">
        <f t="shared" si="195"/>
        <v>309960</v>
      </c>
    </row>
    <row r="684" spans="1:15" s="440" customFormat="1">
      <c r="A684" s="710"/>
      <c r="B684" s="663"/>
      <c r="C684" s="681"/>
      <c r="D684" s="560">
        <v>0</v>
      </c>
      <c r="E684" s="444">
        <v>0</v>
      </c>
      <c r="F684" s="444">
        <v>0</v>
      </c>
      <c r="G684" s="428">
        <f t="shared" si="188"/>
        <v>0</v>
      </c>
      <c r="H684" s="429">
        <f>E684*$D684</f>
        <v>0</v>
      </c>
      <c r="I684" s="429">
        <f>F684*$D684</f>
        <v>0</v>
      </c>
      <c r="J684" s="428">
        <f t="shared" si="202"/>
        <v>0</v>
      </c>
      <c r="K684" s="433">
        <f t="shared" si="193"/>
        <v>0</v>
      </c>
      <c r="L684" s="433">
        <f t="shared" si="194"/>
        <v>0</v>
      </c>
      <c r="M684" s="433"/>
      <c r="N684" s="433">
        <v>0</v>
      </c>
      <c r="O684" s="431">
        <f t="shared" si="195"/>
        <v>0</v>
      </c>
    </row>
    <row r="685" spans="1:15" s="440" customFormat="1">
      <c r="A685" s="716">
        <v>9.3000000000000007</v>
      </c>
      <c r="B685" s="664" t="s">
        <v>540</v>
      </c>
      <c r="C685" s="681"/>
      <c r="D685" s="560">
        <v>0</v>
      </c>
      <c r="E685" s="444">
        <v>0</v>
      </c>
      <c r="F685" s="444">
        <v>0</v>
      </c>
      <c r="G685" s="428">
        <f t="shared" si="188"/>
        <v>0</v>
      </c>
      <c r="H685" s="429">
        <f>E685*$D685</f>
        <v>0</v>
      </c>
      <c r="I685" s="429">
        <f>F685*$D685</f>
        <v>0</v>
      </c>
      <c r="J685" s="428"/>
      <c r="K685" s="433">
        <f t="shared" si="193"/>
        <v>0</v>
      </c>
      <c r="L685" s="433">
        <f t="shared" si="194"/>
        <v>0</v>
      </c>
      <c r="M685" s="433"/>
      <c r="N685" s="433">
        <v>0</v>
      </c>
      <c r="O685" s="431">
        <f t="shared" si="195"/>
        <v>0</v>
      </c>
    </row>
    <row r="686" spans="1:15" s="440" customFormat="1" ht="105">
      <c r="A686" s="710" t="s">
        <v>541</v>
      </c>
      <c r="B686" s="663" t="s">
        <v>542</v>
      </c>
      <c r="C686" s="681" t="s">
        <v>116</v>
      </c>
      <c r="D686" s="560">
        <v>393</v>
      </c>
      <c r="E686" s="444">
        <v>116.4</v>
      </c>
      <c r="F686" s="444">
        <v>53.35</v>
      </c>
      <c r="G686" s="428">
        <f t="shared" si="188"/>
        <v>169.75</v>
      </c>
      <c r="H686" s="428">
        <f t="shared" ref="H686:I689" si="204">$D686*E686</f>
        <v>45745.200000000004</v>
      </c>
      <c r="I686" s="428">
        <f t="shared" si="204"/>
        <v>20966.55</v>
      </c>
      <c r="J686" s="428">
        <f>SUBTOTAL(9,H686:I686)</f>
        <v>66711.75</v>
      </c>
      <c r="K686" s="433">
        <f t="shared" si="193"/>
        <v>-116.37</v>
      </c>
      <c r="L686" s="433">
        <f t="shared" si="194"/>
        <v>-53.34</v>
      </c>
      <c r="M686" s="433">
        <v>0.03</v>
      </c>
      <c r="N686" s="433">
        <v>0.01</v>
      </c>
      <c r="O686" s="431">
        <f t="shared" si="195"/>
        <v>15.72</v>
      </c>
    </row>
    <row r="687" spans="1:15" s="440" customFormat="1" ht="93.75" customHeight="1">
      <c r="A687" s="710" t="s">
        <v>543</v>
      </c>
      <c r="B687" s="663" t="s">
        <v>544</v>
      </c>
      <c r="C687" s="681" t="s">
        <v>116</v>
      </c>
      <c r="D687" s="560">
        <v>6062</v>
      </c>
      <c r="E687" s="444">
        <v>29.1</v>
      </c>
      <c r="F687" s="444">
        <v>14.55</v>
      </c>
      <c r="G687" s="428">
        <f t="shared" si="188"/>
        <v>43.650000000000006</v>
      </c>
      <c r="H687" s="428">
        <f t="shared" si="204"/>
        <v>176404.2</v>
      </c>
      <c r="I687" s="428">
        <f t="shared" si="204"/>
        <v>88202.1</v>
      </c>
      <c r="J687" s="428">
        <f>SUBTOTAL(9,H687:I687)</f>
        <v>264606.30000000005</v>
      </c>
      <c r="K687" s="433">
        <f t="shared" si="193"/>
        <v>-29.07</v>
      </c>
      <c r="L687" s="433">
        <f t="shared" si="194"/>
        <v>-14.540000000000001</v>
      </c>
      <c r="M687" s="433">
        <v>0.03</v>
      </c>
      <c r="N687" s="433">
        <v>0.01</v>
      </c>
      <c r="O687" s="431">
        <f t="shared" si="195"/>
        <v>242.48000000000002</v>
      </c>
    </row>
    <row r="688" spans="1:15" s="440" customFormat="1" ht="49.5" customHeight="1">
      <c r="A688" s="710" t="s">
        <v>545</v>
      </c>
      <c r="B688" s="663" t="s">
        <v>546</v>
      </c>
      <c r="C688" s="681" t="s">
        <v>116</v>
      </c>
      <c r="D688" s="560">
        <v>2172</v>
      </c>
      <c r="E688" s="444">
        <v>72.75</v>
      </c>
      <c r="F688" s="444">
        <v>33.950000000000003</v>
      </c>
      <c r="G688" s="428">
        <f t="shared" si="188"/>
        <v>106.7</v>
      </c>
      <c r="H688" s="428">
        <f t="shared" si="204"/>
        <v>158013</v>
      </c>
      <c r="I688" s="428">
        <f t="shared" si="204"/>
        <v>73739.400000000009</v>
      </c>
      <c r="J688" s="428">
        <f>SUBTOTAL(9,H688:I688)</f>
        <v>231752.40000000002</v>
      </c>
      <c r="K688" s="433">
        <f t="shared" si="193"/>
        <v>-72.72</v>
      </c>
      <c r="L688" s="433">
        <f t="shared" si="194"/>
        <v>-33.940000000000005</v>
      </c>
      <c r="M688" s="433">
        <v>0.03</v>
      </c>
      <c r="N688" s="433">
        <v>0.01</v>
      </c>
      <c r="O688" s="431">
        <f t="shared" si="195"/>
        <v>86.88</v>
      </c>
    </row>
    <row r="689" spans="1:15" s="440" customFormat="1" ht="49.5" customHeight="1">
      <c r="A689" s="710" t="s">
        <v>547</v>
      </c>
      <c r="B689" s="663" t="s">
        <v>548</v>
      </c>
      <c r="C689" s="681" t="s">
        <v>116</v>
      </c>
      <c r="D689" s="560">
        <v>2083</v>
      </c>
      <c r="E689" s="444">
        <v>43.65</v>
      </c>
      <c r="F689" s="444">
        <v>19.399999999999999</v>
      </c>
      <c r="G689" s="428">
        <f t="shared" si="188"/>
        <v>63.05</v>
      </c>
      <c r="H689" s="428">
        <f t="shared" si="204"/>
        <v>90922.95</v>
      </c>
      <c r="I689" s="428">
        <f t="shared" si="204"/>
        <v>40410.199999999997</v>
      </c>
      <c r="J689" s="428">
        <f>SUBTOTAL(9,H689:I689)</f>
        <v>131333.15</v>
      </c>
      <c r="K689" s="433">
        <f t="shared" si="193"/>
        <v>-43.62</v>
      </c>
      <c r="L689" s="433">
        <f t="shared" si="194"/>
        <v>-19.389999999999997</v>
      </c>
      <c r="M689" s="433">
        <v>0.03</v>
      </c>
      <c r="N689" s="433">
        <v>0.01</v>
      </c>
      <c r="O689" s="431">
        <f t="shared" si="195"/>
        <v>83.320000000000007</v>
      </c>
    </row>
    <row r="690" spans="1:15" s="440" customFormat="1" ht="124.5" customHeight="1">
      <c r="A690" s="710" t="s">
        <v>549</v>
      </c>
      <c r="B690" s="663" t="s">
        <v>550</v>
      </c>
      <c r="C690" s="681"/>
      <c r="D690" s="560">
        <v>0</v>
      </c>
      <c r="E690" s="444">
        <v>0</v>
      </c>
      <c r="F690" s="444">
        <v>0</v>
      </c>
      <c r="G690" s="428">
        <f t="shared" si="188"/>
        <v>0</v>
      </c>
      <c r="H690" s="429">
        <f>E690*$D690</f>
        <v>0</v>
      </c>
      <c r="I690" s="429">
        <f>F690*$D690</f>
        <v>0</v>
      </c>
      <c r="J690" s="428">
        <f t="shared" ref="J690" si="205">SUM(H690+I690)</f>
        <v>0</v>
      </c>
      <c r="K690" s="433">
        <f t="shared" si="193"/>
        <v>0</v>
      </c>
      <c r="L690" s="433">
        <f t="shared" si="194"/>
        <v>0</v>
      </c>
      <c r="M690" s="433"/>
      <c r="N690" s="433">
        <v>0</v>
      </c>
      <c r="O690" s="431">
        <f t="shared" si="195"/>
        <v>0</v>
      </c>
    </row>
    <row r="691" spans="1:15" s="440" customFormat="1">
      <c r="A691" s="717" t="s">
        <v>122</v>
      </c>
      <c r="B691" s="663" t="s">
        <v>551</v>
      </c>
      <c r="C691" s="681" t="s">
        <v>398</v>
      </c>
      <c r="D691" s="560">
        <v>2445</v>
      </c>
      <c r="E691" s="444">
        <v>261.89999999999998</v>
      </c>
      <c r="F691" s="444">
        <v>121.25</v>
      </c>
      <c r="G691" s="428">
        <f t="shared" si="188"/>
        <v>383.15</v>
      </c>
      <c r="H691" s="428">
        <f>$D691*E691</f>
        <v>640345.5</v>
      </c>
      <c r="I691" s="428">
        <f>$D691*F691</f>
        <v>296456.25</v>
      </c>
      <c r="J691" s="428">
        <f>SUBTOTAL(9,H691:I691)</f>
        <v>936801.75</v>
      </c>
      <c r="K691" s="433">
        <f t="shared" si="193"/>
        <v>-261.87</v>
      </c>
      <c r="L691" s="433">
        <f t="shared" si="194"/>
        <v>-121.24</v>
      </c>
      <c r="M691" s="433">
        <v>0.03</v>
      </c>
      <c r="N691" s="433">
        <v>0.01</v>
      </c>
      <c r="O691" s="431">
        <f t="shared" si="195"/>
        <v>97.8</v>
      </c>
    </row>
    <row r="692" spans="1:15" s="440" customFormat="1" ht="75">
      <c r="A692" s="710" t="s">
        <v>552</v>
      </c>
      <c r="B692" s="663" t="s">
        <v>553</v>
      </c>
      <c r="C692" s="681"/>
      <c r="D692" s="560">
        <v>0</v>
      </c>
      <c r="E692" s="444">
        <v>0</v>
      </c>
      <c r="F692" s="444">
        <v>0</v>
      </c>
      <c r="G692" s="428">
        <f t="shared" si="188"/>
        <v>0</v>
      </c>
      <c r="H692" s="429">
        <f>E692*$D692</f>
        <v>0</v>
      </c>
      <c r="I692" s="429">
        <f>F692*$D692</f>
        <v>0</v>
      </c>
      <c r="J692" s="428">
        <f t="shared" ref="J692:J695" si="206">SUM(H692+I692)</f>
        <v>0</v>
      </c>
      <c r="K692" s="433">
        <f t="shared" si="193"/>
        <v>0</v>
      </c>
      <c r="L692" s="433">
        <f t="shared" si="194"/>
        <v>0</v>
      </c>
      <c r="M692" s="433"/>
      <c r="N692" s="433">
        <v>0</v>
      </c>
      <c r="O692" s="431">
        <f t="shared" si="195"/>
        <v>0</v>
      </c>
    </row>
    <row r="693" spans="1:15" s="440" customFormat="1">
      <c r="A693" s="710" t="s">
        <v>122</v>
      </c>
      <c r="B693" s="663" t="s">
        <v>554</v>
      </c>
      <c r="C693" s="681" t="s">
        <v>124</v>
      </c>
      <c r="D693" s="560">
        <v>226</v>
      </c>
      <c r="E693" s="448">
        <v>921.5</v>
      </c>
      <c r="F693" s="448">
        <v>431.65</v>
      </c>
      <c r="G693" s="428">
        <f t="shared" si="188"/>
        <v>1353.15</v>
      </c>
      <c r="H693" s="428">
        <f>$D693*E693</f>
        <v>208259</v>
      </c>
      <c r="I693" s="428">
        <f>$D693*F693</f>
        <v>97552.9</v>
      </c>
      <c r="J693" s="428">
        <f>SUBTOTAL(9,H693:I693)</f>
        <v>305811.90000000002</v>
      </c>
      <c r="K693" s="433">
        <f t="shared" si="193"/>
        <v>-921.47</v>
      </c>
      <c r="L693" s="433">
        <f t="shared" si="194"/>
        <v>-431.64</v>
      </c>
      <c r="M693" s="433">
        <v>0.03</v>
      </c>
      <c r="N693" s="433">
        <v>0.01</v>
      </c>
      <c r="O693" s="431">
        <f t="shared" si="195"/>
        <v>9.0400000000000009</v>
      </c>
    </row>
    <row r="694" spans="1:15" s="440" customFormat="1">
      <c r="A694" s="710" t="s">
        <v>366</v>
      </c>
      <c r="B694" s="663" t="s">
        <v>555</v>
      </c>
      <c r="C694" s="681" t="s">
        <v>124</v>
      </c>
      <c r="D694" s="560">
        <v>226</v>
      </c>
      <c r="E694" s="444">
        <v>504.4</v>
      </c>
      <c r="F694" s="444">
        <v>237.65</v>
      </c>
      <c r="G694" s="428">
        <f t="shared" si="188"/>
        <v>742.05</v>
      </c>
      <c r="H694" s="428">
        <f>$D694*E694</f>
        <v>113994.4</v>
      </c>
      <c r="I694" s="428">
        <f>$D694*F694</f>
        <v>53708.9</v>
      </c>
      <c r="J694" s="428">
        <f>SUBTOTAL(9,H694:I694)</f>
        <v>167703.29999999999</v>
      </c>
      <c r="K694" s="433">
        <f t="shared" si="193"/>
        <v>-504.37</v>
      </c>
      <c r="L694" s="433">
        <f t="shared" si="194"/>
        <v>-237.64000000000001</v>
      </c>
      <c r="M694" s="433">
        <v>0.03</v>
      </c>
      <c r="N694" s="433">
        <v>0.01</v>
      </c>
      <c r="O694" s="431">
        <f t="shared" si="195"/>
        <v>9.0400000000000009</v>
      </c>
    </row>
    <row r="695" spans="1:15" s="442" customFormat="1">
      <c r="A695" s="718">
        <v>9.4</v>
      </c>
      <c r="B695" s="664" t="s">
        <v>556</v>
      </c>
      <c r="C695" s="684"/>
      <c r="D695" s="560">
        <v>0</v>
      </c>
      <c r="E695" s="449">
        <v>0</v>
      </c>
      <c r="F695" s="449">
        <v>0</v>
      </c>
      <c r="G695" s="428">
        <f t="shared" si="188"/>
        <v>0</v>
      </c>
      <c r="H695" s="429">
        <f>E695*$D695</f>
        <v>0</v>
      </c>
      <c r="I695" s="429">
        <f>F695*$D695</f>
        <v>0</v>
      </c>
      <c r="J695" s="428">
        <f t="shared" si="206"/>
        <v>0</v>
      </c>
      <c r="K695" s="433">
        <f t="shared" si="193"/>
        <v>0</v>
      </c>
      <c r="L695" s="433">
        <f t="shared" si="194"/>
        <v>0</v>
      </c>
      <c r="M695" s="433"/>
      <c r="N695" s="433">
        <v>0</v>
      </c>
      <c r="O695" s="431">
        <f t="shared" si="195"/>
        <v>0</v>
      </c>
    </row>
    <row r="696" spans="1:15" s="445" customFormat="1" ht="30">
      <c r="A696" s="698" t="s">
        <v>557</v>
      </c>
      <c r="B696" s="703" t="s">
        <v>558</v>
      </c>
      <c r="C696" s="455" t="s">
        <v>116</v>
      </c>
      <c r="D696" s="560">
        <v>6288</v>
      </c>
      <c r="E696" s="450">
        <v>40.74</v>
      </c>
      <c r="F696" s="450">
        <v>13.58</v>
      </c>
      <c r="G696" s="428">
        <f t="shared" si="188"/>
        <v>54.32</v>
      </c>
      <c r="H696" s="428">
        <f>$D696*E696</f>
        <v>256173.12000000002</v>
      </c>
      <c r="I696" s="428">
        <f>$D696*F696</f>
        <v>85391.039999999994</v>
      </c>
      <c r="J696" s="428">
        <f>SUBTOTAL(9,H696:I696)</f>
        <v>341564.16000000003</v>
      </c>
      <c r="K696" s="433">
        <f t="shared" si="193"/>
        <v>0</v>
      </c>
      <c r="L696" s="433">
        <f t="shared" si="194"/>
        <v>0</v>
      </c>
      <c r="M696" s="433">
        <v>40.74</v>
      </c>
      <c r="N696" s="433">
        <v>13.58</v>
      </c>
      <c r="O696" s="431">
        <f t="shared" si="195"/>
        <v>341564.15999999997</v>
      </c>
    </row>
    <row r="697" spans="1:15" s="445" customFormat="1" ht="45.75" customHeight="1">
      <c r="A697" s="698" t="s">
        <v>559</v>
      </c>
      <c r="B697" s="703" t="s">
        <v>560</v>
      </c>
      <c r="C697" s="455"/>
      <c r="D697" s="560">
        <v>0</v>
      </c>
      <c r="E697" s="450">
        <v>0</v>
      </c>
      <c r="F697" s="450">
        <v>0</v>
      </c>
      <c r="G697" s="428">
        <f t="shared" si="188"/>
        <v>0</v>
      </c>
      <c r="H697" s="429">
        <f>E697*$D697</f>
        <v>0</v>
      </c>
      <c r="I697" s="429">
        <f>F697*$D697</f>
        <v>0</v>
      </c>
      <c r="J697" s="428">
        <f t="shared" ref="J697" si="207">SUM(H697+I697)</f>
        <v>0</v>
      </c>
      <c r="K697" s="433">
        <f t="shared" si="193"/>
        <v>0</v>
      </c>
      <c r="L697" s="433">
        <f t="shared" si="194"/>
        <v>0</v>
      </c>
      <c r="M697" s="433"/>
      <c r="N697" s="433">
        <v>0</v>
      </c>
      <c r="O697" s="431">
        <f t="shared" si="195"/>
        <v>0</v>
      </c>
    </row>
    <row r="698" spans="1:15" s="445" customFormat="1">
      <c r="A698" s="453" t="s">
        <v>122</v>
      </c>
      <c r="B698" s="454" t="s">
        <v>561</v>
      </c>
      <c r="C698" s="455"/>
      <c r="D698" s="560">
        <v>0</v>
      </c>
      <c r="E698" s="450">
        <v>0</v>
      </c>
      <c r="F698" s="450">
        <v>0</v>
      </c>
      <c r="G698" s="428">
        <f t="shared" si="188"/>
        <v>0</v>
      </c>
      <c r="H698" s="429"/>
      <c r="I698" s="429"/>
      <c r="J698" s="428"/>
      <c r="K698" s="433">
        <f t="shared" si="193"/>
        <v>0</v>
      </c>
      <c r="L698" s="433">
        <f t="shared" si="194"/>
        <v>0</v>
      </c>
      <c r="M698" s="433"/>
      <c r="N698" s="433">
        <v>0</v>
      </c>
      <c r="O698" s="431">
        <f t="shared" si="195"/>
        <v>0</v>
      </c>
    </row>
    <row r="699" spans="1:15" s="445" customFormat="1">
      <c r="A699" s="453" t="s">
        <v>205</v>
      </c>
      <c r="B699" s="454" t="s">
        <v>562</v>
      </c>
      <c r="C699" s="719" t="s">
        <v>362</v>
      </c>
      <c r="D699" s="560">
        <v>7800</v>
      </c>
      <c r="E699" s="450">
        <v>4</v>
      </c>
      <c r="F699" s="450">
        <v>0</v>
      </c>
      <c r="G699" s="428">
        <f t="shared" si="188"/>
        <v>4</v>
      </c>
      <c r="H699" s="428">
        <f t="shared" ref="H699:H713" si="208">$D699*E699</f>
        <v>31200</v>
      </c>
      <c r="I699" s="428">
        <f t="shared" ref="I699:I713" si="209">$D699*F699</f>
        <v>0</v>
      </c>
      <c r="J699" s="428">
        <f t="shared" ref="J699:J713" si="210">SUBTOTAL(9,H699:I699)</f>
        <v>31200</v>
      </c>
      <c r="K699" s="433">
        <f t="shared" si="193"/>
        <v>0</v>
      </c>
      <c r="L699" s="433">
        <f t="shared" si="194"/>
        <v>0</v>
      </c>
      <c r="M699" s="433">
        <v>4</v>
      </c>
      <c r="N699" s="433">
        <v>0</v>
      </c>
      <c r="O699" s="431">
        <f t="shared" si="195"/>
        <v>31200</v>
      </c>
    </row>
    <row r="700" spans="1:15" s="445" customFormat="1">
      <c r="A700" s="720" t="s">
        <v>188</v>
      </c>
      <c r="B700" s="454" t="s">
        <v>563</v>
      </c>
      <c r="C700" s="719" t="s">
        <v>564</v>
      </c>
      <c r="D700" s="560">
        <v>10500</v>
      </c>
      <c r="E700" s="450">
        <v>8</v>
      </c>
      <c r="F700" s="450">
        <v>0</v>
      </c>
      <c r="G700" s="428">
        <f t="shared" si="188"/>
        <v>8</v>
      </c>
      <c r="H700" s="428">
        <f t="shared" si="208"/>
        <v>84000</v>
      </c>
      <c r="I700" s="428">
        <f t="shared" si="209"/>
        <v>0</v>
      </c>
      <c r="J700" s="428">
        <f t="shared" si="210"/>
        <v>84000</v>
      </c>
      <c r="K700" s="433">
        <f t="shared" si="193"/>
        <v>0</v>
      </c>
      <c r="L700" s="433">
        <f t="shared" si="194"/>
        <v>0</v>
      </c>
      <c r="M700" s="433">
        <v>8</v>
      </c>
      <c r="N700" s="433">
        <v>0</v>
      </c>
      <c r="O700" s="431">
        <f t="shared" si="195"/>
        <v>84000</v>
      </c>
    </row>
    <row r="701" spans="1:15" s="445" customFormat="1">
      <c r="A701" s="720" t="s">
        <v>190</v>
      </c>
      <c r="B701" s="454" t="s">
        <v>565</v>
      </c>
      <c r="C701" s="719" t="s">
        <v>362</v>
      </c>
      <c r="D701" s="560">
        <v>4500</v>
      </c>
      <c r="E701" s="450">
        <v>8</v>
      </c>
      <c r="F701" s="450">
        <v>0</v>
      </c>
      <c r="G701" s="428">
        <f t="shared" si="188"/>
        <v>8</v>
      </c>
      <c r="H701" s="428">
        <f t="shared" si="208"/>
        <v>36000</v>
      </c>
      <c r="I701" s="428">
        <f t="shared" si="209"/>
        <v>0</v>
      </c>
      <c r="J701" s="428">
        <f t="shared" si="210"/>
        <v>36000</v>
      </c>
      <c r="K701" s="433">
        <f t="shared" si="193"/>
        <v>0</v>
      </c>
      <c r="L701" s="433">
        <f t="shared" si="194"/>
        <v>0</v>
      </c>
      <c r="M701" s="433">
        <v>8</v>
      </c>
      <c r="N701" s="433">
        <v>0</v>
      </c>
      <c r="O701" s="431">
        <f t="shared" si="195"/>
        <v>36000</v>
      </c>
    </row>
    <row r="702" spans="1:15" s="445" customFormat="1">
      <c r="A702" s="720" t="s">
        <v>192</v>
      </c>
      <c r="B702" s="454" t="s">
        <v>566</v>
      </c>
      <c r="C702" s="719" t="s">
        <v>362</v>
      </c>
      <c r="D702" s="560">
        <v>5790</v>
      </c>
      <c r="E702" s="450">
        <v>8</v>
      </c>
      <c r="F702" s="450">
        <v>0</v>
      </c>
      <c r="G702" s="428">
        <f t="shared" si="188"/>
        <v>8</v>
      </c>
      <c r="H702" s="428">
        <f t="shared" si="208"/>
        <v>46320</v>
      </c>
      <c r="I702" s="428">
        <f t="shared" si="209"/>
        <v>0</v>
      </c>
      <c r="J702" s="428">
        <f t="shared" si="210"/>
        <v>46320</v>
      </c>
      <c r="K702" s="433">
        <f t="shared" si="193"/>
        <v>0</v>
      </c>
      <c r="L702" s="433">
        <f t="shared" si="194"/>
        <v>0</v>
      </c>
      <c r="M702" s="433">
        <v>8</v>
      </c>
      <c r="N702" s="433">
        <v>0</v>
      </c>
      <c r="O702" s="431">
        <f t="shared" si="195"/>
        <v>46320</v>
      </c>
    </row>
    <row r="703" spans="1:15" s="445" customFormat="1">
      <c r="A703" s="720" t="s">
        <v>194</v>
      </c>
      <c r="B703" s="454" t="s">
        <v>567</v>
      </c>
      <c r="C703" s="719" t="s">
        <v>362</v>
      </c>
      <c r="D703" s="560">
        <v>7140</v>
      </c>
      <c r="E703" s="450">
        <v>16</v>
      </c>
      <c r="F703" s="450">
        <v>0</v>
      </c>
      <c r="G703" s="428">
        <f t="shared" si="188"/>
        <v>16</v>
      </c>
      <c r="H703" s="428">
        <f t="shared" si="208"/>
        <v>114240</v>
      </c>
      <c r="I703" s="428">
        <f t="shared" si="209"/>
        <v>0</v>
      </c>
      <c r="J703" s="428">
        <f t="shared" si="210"/>
        <v>114240</v>
      </c>
      <c r="K703" s="433">
        <f t="shared" si="193"/>
        <v>0</v>
      </c>
      <c r="L703" s="433">
        <f t="shared" si="194"/>
        <v>0</v>
      </c>
      <c r="M703" s="433">
        <v>16</v>
      </c>
      <c r="N703" s="433">
        <v>0</v>
      </c>
      <c r="O703" s="431">
        <f t="shared" si="195"/>
        <v>114240</v>
      </c>
    </row>
    <row r="704" spans="1:15" s="445" customFormat="1">
      <c r="A704" s="720" t="s">
        <v>196</v>
      </c>
      <c r="B704" s="454" t="s">
        <v>568</v>
      </c>
      <c r="C704" s="719" t="s">
        <v>362</v>
      </c>
      <c r="D704" s="560">
        <v>7800</v>
      </c>
      <c r="E704" s="450">
        <v>16</v>
      </c>
      <c r="F704" s="450">
        <v>0</v>
      </c>
      <c r="G704" s="428">
        <f t="shared" si="188"/>
        <v>16</v>
      </c>
      <c r="H704" s="428">
        <f t="shared" si="208"/>
        <v>124800</v>
      </c>
      <c r="I704" s="428">
        <f t="shared" si="209"/>
        <v>0</v>
      </c>
      <c r="J704" s="428">
        <f t="shared" si="210"/>
        <v>124800</v>
      </c>
      <c r="K704" s="433">
        <f t="shared" si="193"/>
        <v>0</v>
      </c>
      <c r="L704" s="433">
        <f t="shared" si="194"/>
        <v>0</v>
      </c>
      <c r="M704" s="433">
        <v>16</v>
      </c>
      <c r="N704" s="433">
        <v>0</v>
      </c>
      <c r="O704" s="431">
        <f t="shared" si="195"/>
        <v>124800</v>
      </c>
    </row>
    <row r="705" spans="1:15" s="445" customFormat="1">
      <c r="A705" s="720" t="s">
        <v>198</v>
      </c>
      <c r="B705" s="454" t="s">
        <v>569</v>
      </c>
      <c r="C705" s="719" t="s">
        <v>362</v>
      </c>
      <c r="D705" s="560">
        <v>7800</v>
      </c>
      <c r="E705" s="450">
        <v>31</v>
      </c>
      <c r="F705" s="450">
        <v>0</v>
      </c>
      <c r="G705" s="428">
        <f t="shared" si="188"/>
        <v>31</v>
      </c>
      <c r="H705" s="428">
        <f t="shared" si="208"/>
        <v>241800</v>
      </c>
      <c r="I705" s="428">
        <f t="shared" si="209"/>
        <v>0</v>
      </c>
      <c r="J705" s="428">
        <f t="shared" si="210"/>
        <v>241800</v>
      </c>
      <c r="K705" s="433">
        <f t="shared" si="193"/>
        <v>0</v>
      </c>
      <c r="L705" s="433">
        <f t="shared" si="194"/>
        <v>0</v>
      </c>
      <c r="M705" s="433">
        <v>31</v>
      </c>
      <c r="N705" s="433">
        <v>0</v>
      </c>
      <c r="O705" s="431">
        <f t="shared" si="195"/>
        <v>241800</v>
      </c>
    </row>
    <row r="706" spans="1:15" s="445" customFormat="1">
      <c r="A706" s="720" t="s">
        <v>122</v>
      </c>
      <c r="B706" s="454" t="s">
        <v>570</v>
      </c>
      <c r="C706" s="719" t="s">
        <v>362</v>
      </c>
      <c r="D706" s="560">
        <v>10500</v>
      </c>
      <c r="E706" s="450">
        <v>4</v>
      </c>
      <c r="F706" s="450">
        <v>0</v>
      </c>
      <c r="G706" s="428">
        <f t="shared" si="188"/>
        <v>4</v>
      </c>
      <c r="H706" s="428">
        <f t="shared" si="208"/>
        <v>42000</v>
      </c>
      <c r="I706" s="428">
        <f t="shared" si="209"/>
        <v>0</v>
      </c>
      <c r="J706" s="428">
        <f t="shared" si="210"/>
        <v>42000</v>
      </c>
      <c r="K706" s="433">
        <f t="shared" si="193"/>
        <v>0</v>
      </c>
      <c r="L706" s="433">
        <f t="shared" si="194"/>
        <v>0</v>
      </c>
      <c r="M706" s="433">
        <v>4</v>
      </c>
      <c r="N706" s="433">
        <v>0</v>
      </c>
      <c r="O706" s="431">
        <f t="shared" si="195"/>
        <v>42000</v>
      </c>
    </row>
    <row r="707" spans="1:15" s="445" customFormat="1">
      <c r="A707" s="720" t="s">
        <v>228</v>
      </c>
      <c r="B707" s="454" t="s">
        <v>571</v>
      </c>
      <c r="C707" s="719" t="s">
        <v>362</v>
      </c>
      <c r="D707" s="560">
        <v>3540</v>
      </c>
      <c r="E707" s="450">
        <v>4</v>
      </c>
      <c r="F707" s="450">
        <v>0</v>
      </c>
      <c r="G707" s="428">
        <f t="shared" si="188"/>
        <v>4</v>
      </c>
      <c r="H707" s="428">
        <f t="shared" si="208"/>
        <v>14160</v>
      </c>
      <c r="I707" s="428">
        <f t="shared" si="209"/>
        <v>0</v>
      </c>
      <c r="J707" s="428">
        <f t="shared" si="210"/>
        <v>14160</v>
      </c>
      <c r="K707" s="433">
        <f t="shared" si="193"/>
        <v>0</v>
      </c>
      <c r="L707" s="433">
        <f t="shared" si="194"/>
        <v>0</v>
      </c>
      <c r="M707" s="433">
        <v>4</v>
      </c>
      <c r="N707" s="433">
        <v>0</v>
      </c>
      <c r="O707" s="431">
        <f t="shared" si="195"/>
        <v>14160</v>
      </c>
    </row>
    <row r="708" spans="1:15" s="445" customFormat="1">
      <c r="A708" s="720" t="s">
        <v>230</v>
      </c>
      <c r="B708" s="454" t="s">
        <v>572</v>
      </c>
      <c r="C708" s="719" t="s">
        <v>362</v>
      </c>
      <c r="D708" s="560">
        <v>5790</v>
      </c>
      <c r="E708" s="450">
        <v>4</v>
      </c>
      <c r="F708" s="450">
        <v>0</v>
      </c>
      <c r="G708" s="428">
        <f t="shared" si="188"/>
        <v>4</v>
      </c>
      <c r="H708" s="428">
        <f t="shared" si="208"/>
        <v>23160</v>
      </c>
      <c r="I708" s="428">
        <f t="shared" si="209"/>
        <v>0</v>
      </c>
      <c r="J708" s="428">
        <f t="shared" si="210"/>
        <v>23160</v>
      </c>
      <c r="K708" s="433">
        <f t="shared" si="193"/>
        <v>0</v>
      </c>
      <c r="L708" s="433">
        <f t="shared" si="194"/>
        <v>0</v>
      </c>
      <c r="M708" s="433">
        <v>4</v>
      </c>
      <c r="N708" s="433">
        <v>0</v>
      </c>
      <c r="O708" s="431">
        <f t="shared" si="195"/>
        <v>23160</v>
      </c>
    </row>
    <row r="709" spans="1:15" s="445" customFormat="1">
      <c r="A709" s="720" t="s">
        <v>232</v>
      </c>
      <c r="B709" s="454" t="s">
        <v>573</v>
      </c>
      <c r="C709" s="719" t="s">
        <v>362</v>
      </c>
      <c r="D709" s="560">
        <v>4500</v>
      </c>
      <c r="E709" s="450">
        <v>8</v>
      </c>
      <c r="F709" s="450">
        <v>0</v>
      </c>
      <c r="G709" s="428">
        <f t="shared" si="188"/>
        <v>8</v>
      </c>
      <c r="H709" s="428">
        <f t="shared" si="208"/>
        <v>36000</v>
      </c>
      <c r="I709" s="428">
        <f t="shared" si="209"/>
        <v>0</v>
      </c>
      <c r="J709" s="428">
        <f t="shared" si="210"/>
        <v>36000</v>
      </c>
      <c r="K709" s="433">
        <f t="shared" si="193"/>
        <v>0</v>
      </c>
      <c r="L709" s="433">
        <f t="shared" si="194"/>
        <v>0</v>
      </c>
      <c r="M709" s="433">
        <v>8</v>
      </c>
      <c r="N709" s="433">
        <v>0</v>
      </c>
      <c r="O709" s="431">
        <f t="shared" si="195"/>
        <v>36000</v>
      </c>
    </row>
    <row r="710" spans="1:15" s="445" customFormat="1">
      <c r="A710" s="720" t="s">
        <v>234</v>
      </c>
      <c r="B710" s="454" t="s">
        <v>574</v>
      </c>
      <c r="C710" s="719" t="s">
        <v>362</v>
      </c>
      <c r="D710" s="560">
        <v>7800</v>
      </c>
      <c r="E710" s="450">
        <v>16</v>
      </c>
      <c r="F710" s="450">
        <v>0</v>
      </c>
      <c r="G710" s="428">
        <f t="shared" si="188"/>
        <v>16</v>
      </c>
      <c r="H710" s="428">
        <f t="shared" si="208"/>
        <v>124800</v>
      </c>
      <c r="I710" s="428">
        <f t="shared" si="209"/>
        <v>0</v>
      </c>
      <c r="J710" s="428">
        <f t="shared" si="210"/>
        <v>124800</v>
      </c>
      <c r="K710" s="433">
        <f t="shared" si="193"/>
        <v>0</v>
      </c>
      <c r="L710" s="433">
        <f t="shared" si="194"/>
        <v>0</v>
      </c>
      <c r="M710" s="433">
        <v>16</v>
      </c>
      <c r="N710" s="433">
        <v>0</v>
      </c>
      <c r="O710" s="431">
        <f t="shared" si="195"/>
        <v>124800</v>
      </c>
    </row>
    <row r="711" spans="1:15" s="445" customFormat="1">
      <c r="A711" s="720" t="s">
        <v>236</v>
      </c>
      <c r="B711" s="454" t="s">
        <v>575</v>
      </c>
      <c r="C711" s="719" t="s">
        <v>362</v>
      </c>
      <c r="D711" s="560">
        <v>7800</v>
      </c>
      <c r="E711" s="450">
        <v>16</v>
      </c>
      <c r="F711" s="450">
        <v>0</v>
      </c>
      <c r="G711" s="428">
        <f t="shared" si="188"/>
        <v>16</v>
      </c>
      <c r="H711" s="428">
        <f t="shared" si="208"/>
        <v>124800</v>
      </c>
      <c r="I711" s="428">
        <f t="shared" si="209"/>
        <v>0</v>
      </c>
      <c r="J711" s="428">
        <f t="shared" si="210"/>
        <v>124800</v>
      </c>
      <c r="K711" s="433">
        <f t="shared" si="193"/>
        <v>0</v>
      </c>
      <c r="L711" s="433">
        <f t="shared" si="194"/>
        <v>0</v>
      </c>
      <c r="M711" s="433">
        <v>16</v>
      </c>
      <c r="N711" s="433">
        <v>0</v>
      </c>
      <c r="O711" s="431">
        <f t="shared" si="195"/>
        <v>124800</v>
      </c>
    </row>
    <row r="712" spans="1:15" s="445" customFormat="1">
      <c r="A712" s="720" t="s">
        <v>238</v>
      </c>
      <c r="B712" s="454" t="s">
        <v>576</v>
      </c>
      <c r="C712" s="719" t="s">
        <v>362</v>
      </c>
      <c r="D712" s="560">
        <v>7140</v>
      </c>
      <c r="E712" s="450">
        <v>4</v>
      </c>
      <c r="F712" s="450">
        <v>0</v>
      </c>
      <c r="G712" s="428">
        <f t="shared" si="188"/>
        <v>4</v>
      </c>
      <c r="H712" s="428">
        <f t="shared" si="208"/>
        <v>28560</v>
      </c>
      <c r="I712" s="428">
        <f t="shared" si="209"/>
        <v>0</v>
      </c>
      <c r="J712" s="428">
        <f t="shared" si="210"/>
        <v>28560</v>
      </c>
      <c r="K712" s="433">
        <f t="shared" si="193"/>
        <v>0</v>
      </c>
      <c r="L712" s="433">
        <f t="shared" si="194"/>
        <v>0</v>
      </c>
      <c r="M712" s="433">
        <v>4</v>
      </c>
      <c r="N712" s="433">
        <v>0</v>
      </c>
      <c r="O712" s="431">
        <f t="shared" si="195"/>
        <v>28560</v>
      </c>
    </row>
    <row r="713" spans="1:15" s="445" customFormat="1">
      <c r="A713" s="720" t="s">
        <v>240</v>
      </c>
      <c r="B713" s="703" t="s">
        <v>577</v>
      </c>
      <c r="C713" s="719" t="s">
        <v>362</v>
      </c>
      <c r="D713" s="560">
        <v>3539</v>
      </c>
      <c r="E713" s="450">
        <v>4</v>
      </c>
      <c r="F713" s="450">
        <v>0</v>
      </c>
      <c r="G713" s="428">
        <f t="shared" si="188"/>
        <v>4</v>
      </c>
      <c r="H713" s="428">
        <f t="shared" si="208"/>
        <v>14156</v>
      </c>
      <c r="I713" s="428">
        <f t="shared" si="209"/>
        <v>0</v>
      </c>
      <c r="J713" s="428">
        <f t="shared" si="210"/>
        <v>14156</v>
      </c>
      <c r="K713" s="433">
        <f t="shared" si="193"/>
        <v>0</v>
      </c>
      <c r="L713" s="433">
        <f t="shared" si="194"/>
        <v>0</v>
      </c>
      <c r="M713" s="433">
        <v>4</v>
      </c>
      <c r="N713" s="433">
        <v>0</v>
      </c>
      <c r="O713" s="431">
        <f t="shared" si="195"/>
        <v>14156</v>
      </c>
    </row>
    <row r="714" spans="1:15" s="445" customFormat="1">
      <c r="A714" s="453" t="s">
        <v>366</v>
      </c>
      <c r="B714" s="454" t="s">
        <v>578</v>
      </c>
      <c r="C714" s="455"/>
      <c r="D714" s="560">
        <v>0</v>
      </c>
      <c r="E714" s="450">
        <v>0</v>
      </c>
      <c r="F714" s="450">
        <v>0</v>
      </c>
      <c r="G714" s="428">
        <f t="shared" si="188"/>
        <v>0</v>
      </c>
      <c r="H714" s="429"/>
      <c r="I714" s="429"/>
      <c r="J714" s="428"/>
      <c r="K714" s="433">
        <f t="shared" si="193"/>
        <v>0</v>
      </c>
      <c r="L714" s="433">
        <f t="shared" si="194"/>
        <v>0</v>
      </c>
      <c r="M714" s="433"/>
      <c r="N714" s="433">
        <v>0</v>
      </c>
      <c r="O714" s="431">
        <f t="shared" si="195"/>
        <v>0</v>
      </c>
    </row>
    <row r="715" spans="1:15" s="440" customFormat="1">
      <c r="A715" s="721" t="s">
        <v>205</v>
      </c>
      <c r="B715" s="722" t="s">
        <v>579</v>
      </c>
      <c r="C715" s="674" t="s">
        <v>362</v>
      </c>
      <c r="D715" s="560">
        <v>13616</v>
      </c>
      <c r="E715" s="448">
        <v>47</v>
      </c>
      <c r="F715" s="448">
        <v>0</v>
      </c>
      <c r="G715" s="428">
        <f t="shared" si="188"/>
        <v>47</v>
      </c>
      <c r="H715" s="428">
        <f>$D715*E715</f>
        <v>639952</v>
      </c>
      <c r="I715" s="428">
        <f>$D715*F715</f>
        <v>0</v>
      </c>
      <c r="J715" s="428">
        <f>SUBTOTAL(9,H715:I715)</f>
        <v>639952</v>
      </c>
      <c r="K715" s="433">
        <f t="shared" si="193"/>
        <v>0</v>
      </c>
      <c r="L715" s="433">
        <f t="shared" si="194"/>
        <v>0</v>
      </c>
      <c r="M715" s="433">
        <v>47</v>
      </c>
      <c r="N715" s="433">
        <v>0</v>
      </c>
      <c r="O715" s="431">
        <f t="shared" si="195"/>
        <v>639952</v>
      </c>
    </row>
    <row r="716" spans="1:15" s="445" customFormat="1">
      <c r="A716" s="720"/>
      <c r="B716" s="723" t="s">
        <v>580</v>
      </c>
      <c r="C716" s="719"/>
      <c r="D716" s="560">
        <v>0</v>
      </c>
      <c r="E716" s="450">
        <v>0</v>
      </c>
      <c r="F716" s="450">
        <v>0</v>
      </c>
      <c r="G716" s="428">
        <f t="shared" si="188"/>
        <v>0</v>
      </c>
      <c r="H716" s="429">
        <f t="shared" ref="H716:I719" si="211">E716*$D716</f>
        <v>0</v>
      </c>
      <c r="I716" s="429">
        <f t="shared" si="211"/>
        <v>0</v>
      </c>
      <c r="J716" s="428">
        <f t="shared" ref="J716:J719" si="212">SUM(H716+I716)</f>
        <v>0</v>
      </c>
      <c r="K716" s="433">
        <f t="shared" si="193"/>
        <v>0</v>
      </c>
      <c r="L716" s="433">
        <f t="shared" si="194"/>
        <v>0</v>
      </c>
      <c r="M716" s="433"/>
      <c r="N716" s="433">
        <v>0</v>
      </c>
      <c r="O716" s="431">
        <f t="shared" si="195"/>
        <v>0</v>
      </c>
    </row>
    <row r="717" spans="1:15" s="445" customFormat="1">
      <c r="A717" s="720"/>
      <c r="B717" s="703" t="s">
        <v>581</v>
      </c>
      <c r="C717" s="719"/>
      <c r="D717" s="560">
        <v>0</v>
      </c>
      <c r="E717" s="450">
        <v>0</v>
      </c>
      <c r="F717" s="450">
        <v>0</v>
      </c>
      <c r="G717" s="428">
        <f t="shared" si="188"/>
        <v>0</v>
      </c>
      <c r="H717" s="429">
        <f t="shared" si="211"/>
        <v>0</v>
      </c>
      <c r="I717" s="429">
        <f t="shared" si="211"/>
        <v>0</v>
      </c>
      <c r="J717" s="428">
        <f t="shared" si="212"/>
        <v>0</v>
      </c>
      <c r="K717" s="433">
        <f t="shared" si="193"/>
        <v>0</v>
      </c>
      <c r="L717" s="433">
        <f t="shared" si="194"/>
        <v>0</v>
      </c>
      <c r="M717" s="433"/>
      <c r="N717" s="433">
        <v>0</v>
      </c>
      <c r="O717" s="431">
        <f t="shared" si="195"/>
        <v>0</v>
      </c>
    </row>
    <row r="718" spans="1:15" s="445" customFormat="1">
      <c r="A718" s="720"/>
      <c r="B718" s="703" t="s">
        <v>582</v>
      </c>
      <c r="C718" s="719"/>
      <c r="D718" s="560">
        <v>0</v>
      </c>
      <c r="E718" s="450">
        <v>0</v>
      </c>
      <c r="F718" s="450">
        <v>0</v>
      </c>
      <c r="G718" s="428">
        <f t="shared" si="188"/>
        <v>0</v>
      </c>
      <c r="H718" s="429">
        <f t="shared" si="211"/>
        <v>0</v>
      </c>
      <c r="I718" s="429">
        <f t="shared" si="211"/>
        <v>0</v>
      </c>
      <c r="J718" s="428">
        <f t="shared" si="212"/>
        <v>0</v>
      </c>
      <c r="K718" s="433">
        <f t="shared" si="193"/>
        <v>0</v>
      </c>
      <c r="L718" s="433">
        <f t="shared" si="194"/>
        <v>0</v>
      </c>
      <c r="M718" s="433"/>
      <c r="N718" s="433">
        <v>0</v>
      </c>
      <c r="O718" s="431">
        <f t="shared" si="195"/>
        <v>0</v>
      </c>
    </row>
    <row r="719" spans="1:15" s="445" customFormat="1">
      <c r="A719" s="720"/>
      <c r="B719" s="703" t="s">
        <v>583</v>
      </c>
      <c r="C719" s="719"/>
      <c r="D719" s="560">
        <v>0</v>
      </c>
      <c r="E719" s="450">
        <v>0</v>
      </c>
      <c r="F719" s="450">
        <v>0</v>
      </c>
      <c r="G719" s="428">
        <f t="shared" si="188"/>
        <v>0</v>
      </c>
      <c r="H719" s="429">
        <f t="shared" si="211"/>
        <v>0</v>
      </c>
      <c r="I719" s="429">
        <f t="shared" si="211"/>
        <v>0</v>
      </c>
      <c r="J719" s="428">
        <f t="shared" si="212"/>
        <v>0</v>
      </c>
      <c r="K719" s="433">
        <f t="shared" si="193"/>
        <v>0</v>
      </c>
      <c r="L719" s="433">
        <f t="shared" si="194"/>
        <v>0</v>
      </c>
      <c r="M719" s="433"/>
      <c r="N719" s="433">
        <v>0</v>
      </c>
      <c r="O719" s="431">
        <f t="shared" si="195"/>
        <v>0</v>
      </c>
    </row>
    <row r="720" spans="1:15" s="445" customFormat="1" ht="120.75" customHeight="1">
      <c r="A720" s="698" t="s">
        <v>584</v>
      </c>
      <c r="B720" s="703" t="s">
        <v>585</v>
      </c>
      <c r="C720" s="719" t="s">
        <v>362</v>
      </c>
      <c r="D720" s="560">
        <v>56790</v>
      </c>
      <c r="E720" s="450">
        <v>19</v>
      </c>
      <c r="F720" s="450">
        <v>0</v>
      </c>
      <c r="G720" s="428">
        <f t="shared" si="188"/>
        <v>19</v>
      </c>
      <c r="H720" s="428">
        <f t="shared" ref="H720:I723" si="213">$D720*E720</f>
        <v>1079010</v>
      </c>
      <c r="I720" s="428">
        <f t="shared" si="213"/>
        <v>0</v>
      </c>
      <c r="J720" s="428">
        <f>SUBTOTAL(9,H720:I720)</f>
        <v>1079010</v>
      </c>
      <c r="K720" s="433">
        <f t="shared" si="193"/>
        <v>0</v>
      </c>
      <c r="L720" s="433">
        <f t="shared" si="194"/>
        <v>0</v>
      </c>
      <c r="M720" s="433">
        <v>19</v>
      </c>
      <c r="N720" s="433">
        <v>0</v>
      </c>
      <c r="O720" s="431">
        <f t="shared" si="195"/>
        <v>1079010</v>
      </c>
    </row>
    <row r="721" spans="1:15" s="445" customFormat="1" ht="90">
      <c r="A721" s="698" t="s">
        <v>586</v>
      </c>
      <c r="B721" s="703" t="s">
        <v>587</v>
      </c>
      <c r="C721" s="677" t="s">
        <v>398</v>
      </c>
      <c r="D721" s="560">
        <v>11815</v>
      </c>
      <c r="E721" s="437">
        <v>9.6999999999999993</v>
      </c>
      <c r="F721" s="437">
        <v>0</v>
      </c>
      <c r="G721" s="428">
        <f t="shared" si="188"/>
        <v>9.6999999999999993</v>
      </c>
      <c r="H721" s="428">
        <f t="shared" si="213"/>
        <v>114605.49999999999</v>
      </c>
      <c r="I721" s="428">
        <f t="shared" si="213"/>
        <v>0</v>
      </c>
      <c r="J721" s="428">
        <f>SUBTOTAL(9,H721:I721)</f>
        <v>114605.49999999999</v>
      </c>
      <c r="K721" s="433">
        <f t="shared" si="193"/>
        <v>0</v>
      </c>
      <c r="L721" s="433">
        <f t="shared" si="194"/>
        <v>0</v>
      </c>
      <c r="M721" s="433">
        <v>9.6999999999999993</v>
      </c>
      <c r="N721" s="433">
        <v>0</v>
      </c>
      <c r="O721" s="431">
        <f t="shared" si="195"/>
        <v>114605.49999999999</v>
      </c>
    </row>
    <row r="722" spans="1:15" s="440" customFormat="1" ht="90">
      <c r="A722" s="710" t="s">
        <v>588</v>
      </c>
      <c r="B722" s="673" t="s">
        <v>589</v>
      </c>
      <c r="C722" s="674" t="s">
        <v>362</v>
      </c>
      <c r="D722" s="560">
        <v>69084</v>
      </c>
      <c r="E722" s="448">
        <v>4</v>
      </c>
      <c r="F722" s="448">
        <v>0</v>
      </c>
      <c r="G722" s="428">
        <f t="shared" si="188"/>
        <v>4</v>
      </c>
      <c r="H722" s="428">
        <f t="shared" si="213"/>
        <v>276336</v>
      </c>
      <c r="I722" s="428">
        <f t="shared" si="213"/>
        <v>0</v>
      </c>
      <c r="J722" s="428">
        <f>SUBTOTAL(9,H722:I722)</f>
        <v>276336</v>
      </c>
      <c r="K722" s="433">
        <f t="shared" si="193"/>
        <v>0</v>
      </c>
      <c r="L722" s="433">
        <f t="shared" si="194"/>
        <v>0</v>
      </c>
      <c r="M722" s="433">
        <v>4</v>
      </c>
      <c r="N722" s="433">
        <v>0</v>
      </c>
      <c r="O722" s="431">
        <f t="shared" si="195"/>
        <v>276336</v>
      </c>
    </row>
    <row r="723" spans="1:15" s="445" customFormat="1" ht="45">
      <c r="A723" s="698" t="s">
        <v>590</v>
      </c>
      <c r="B723" s="703" t="s">
        <v>591</v>
      </c>
      <c r="C723" s="719" t="s">
        <v>398</v>
      </c>
      <c r="D723" s="560">
        <v>1035</v>
      </c>
      <c r="E723" s="450">
        <v>58.2</v>
      </c>
      <c r="F723" s="450">
        <v>0</v>
      </c>
      <c r="G723" s="428">
        <f t="shared" si="188"/>
        <v>58.2</v>
      </c>
      <c r="H723" s="428">
        <f t="shared" si="213"/>
        <v>60237</v>
      </c>
      <c r="I723" s="428">
        <f t="shared" si="213"/>
        <v>0</v>
      </c>
      <c r="J723" s="428">
        <f>SUBTOTAL(9,H723:I723)</f>
        <v>60237</v>
      </c>
      <c r="K723" s="433">
        <f t="shared" si="193"/>
        <v>0</v>
      </c>
      <c r="L723" s="433">
        <f t="shared" si="194"/>
        <v>0</v>
      </c>
      <c r="M723" s="433">
        <v>58.199999999999996</v>
      </c>
      <c r="N723" s="433">
        <v>0</v>
      </c>
      <c r="O723" s="431">
        <f t="shared" si="195"/>
        <v>60236.999999999993</v>
      </c>
    </row>
    <row r="724" spans="1:15" s="445" customFormat="1">
      <c r="A724" s="724">
        <v>9.5</v>
      </c>
      <c r="B724" s="676" t="s">
        <v>592</v>
      </c>
      <c r="C724" s="455"/>
      <c r="D724" s="560">
        <v>0</v>
      </c>
      <c r="E724" s="450">
        <v>0</v>
      </c>
      <c r="F724" s="450">
        <v>0</v>
      </c>
      <c r="G724" s="428">
        <f t="shared" si="188"/>
        <v>0</v>
      </c>
      <c r="H724" s="429">
        <f>E724*$D724</f>
        <v>0</v>
      </c>
      <c r="I724" s="429">
        <f>F724*$D724</f>
        <v>0</v>
      </c>
      <c r="J724" s="428">
        <f t="shared" ref="J724:J726" si="214">SUM(H724+I724)</f>
        <v>0</v>
      </c>
      <c r="K724" s="433">
        <f t="shared" si="193"/>
        <v>0</v>
      </c>
      <c r="L724" s="433">
        <f t="shared" si="194"/>
        <v>0</v>
      </c>
      <c r="M724" s="433"/>
      <c r="N724" s="433">
        <v>0</v>
      </c>
      <c r="O724" s="431">
        <f t="shared" si="195"/>
        <v>0</v>
      </c>
    </row>
    <row r="725" spans="1:15" s="445" customFormat="1">
      <c r="A725" s="725" t="s">
        <v>205</v>
      </c>
      <c r="B725" s="454" t="s">
        <v>593</v>
      </c>
      <c r="C725" s="719" t="s">
        <v>362</v>
      </c>
      <c r="D725" s="560">
        <v>13618</v>
      </c>
      <c r="E725" s="450">
        <v>1</v>
      </c>
      <c r="F725" s="450">
        <v>0</v>
      </c>
      <c r="G725" s="428">
        <f t="shared" ref="G725:G788" si="215">SUM(E725:F725)</f>
        <v>1</v>
      </c>
      <c r="H725" s="428">
        <f>$D725*E725</f>
        <v>13618</v>
      </c>
      <c r="I725" s="428">
        <f>$D725*F725</f>
        <v>0</v>
      </c>
      <c r="J725" s="428">
        <f>SUBTOTAL(9,H725:I725)</f>
        <v>13618</v>
      </c>
      <c r="K725" s="433">
        <f t="shared" si="193"/>
        <v>0</v>
      </c>
      <c r="L725" s="433">
        <f t="shared" si="194"/>
        <v>0</v>
      </c>
      <c r="M725" s="433">
        <v>1</v>
      </c>
      <c r="N725" s="433">
        <v>0</v>
      </c>
      <c r="O725" s="431">
        <f t="shared" si="195"/>
        <v>13618</v>
      </c>
    </row>
    <row r="726" spans="1:15" s="445" customFormat="1">
      <c r="A726" s="725" t="s">
        <v>188</v>
      </c>
      <c r="B726" s="703" t="s">
        <v>594</v>
      </c>
      <c r="C726" s="677"/>
      <c r="D726" s="560">
        <v>0</v>
      </c>
      <c r="E726" s="437">
        <v>0</v>
      </c>
      <c r="F726" s="437">
        <v>0</v>
      </c>
      <c r="G726" s="428">
        <f t="shared" si="215"/>
        <v>0</v>
      </c>
      <c r="H726" s="429">
        <f>E726*$D726</f>
        <v>0</v>
      </c>
      <c r="I726" s="429">
        <f>F726*$D726</f>
        <v>0</v>
      </c>
      <c r="J726" s="428">
        <f t="shared" si="214"/>
        <v>0</v>
      </c>
      <c r="K726" s="433">
        <f t="shared" si="193"/>
        <v>0</v>
      </c>
      <c r="L726" s="433">
        <f t="shared" si="194"/>
        <v>0</v>
      </c>
      <c r="M726" s="433"/>
      <c r="N726" s="433">
        <v>0</v>
      </c>
      <c r="O726" s="431">
        <f t="shared" si="195"/>
        <v>0</v>
      </c>
    </row>
    <row r="727" spans="1:15" s="440" customFormat="1">
      <c r="A727" s="726" t="s">
        <v>122</v>
      </c>
      <c r="B727" s="673" t="s">
        <v>595</v>
      </c>
      <c r="C727" s="672" t="s">
        <v>564</v>
      </c>
      <c r="D727" s="560">
        <v>10500</v>
      </c>
      <c r="E727" s="428">
        <v>2</v>
      </c>
      <c r="F727" s="428">
        <v>0</v>
      </c>
      <c r="G727" s="428">
        <f t="shared" si="215"/>
        <v>2</v>
      </c>
      <c r="H727" s="428">
        <f t="shared" ref="H727:I732" si="216">$D727*E727</f>
        <v>21000</v>
      </c>
      <c r="I727" s="428">
        <f t="shared" si="216"/>
        <v>0</v>
      </c>
      <c r="J727" s="428">
        <f t="shared" ref="J727:J732" si="217">SUBTOTAL(9,H727:I727)</f>
        <v>21000</v>
      </c>
      <c r="K727" s="433">
        <f t="shared" si="193"/>
        <v>1</v>
      </c>
      <c r="L727" s="433">
        <f t="shared" si="194"/>
        <v>0</v>
      </c>
      <c r="M727" s="433">
        <v>3</v>
      </c>
      <c r="N727" s="433">
        <v>0</v>
      </c>
      <c r="O727" s="431">
        <f t="shared" si="195"/>
        <v>31500</v>
      </c>
    </row>
    <row r="728" spans="1:15" s="440" customFormat="1">
      <c r="A728" s="726" t="s">
        <v>366</v>
      </c>
      <c r="B728" s="673" t="s">
        <v>596</v>
      </c>
      <c r="C728" s="672" t="s">
        <v>564</v>
      </c>
      <c r="D728" s="560">
        <v>7800</v>
      </c>
      <c r="E728" s="428">
        <v>4</v>
      </c>
      <c r="F728" s="428">
        <v>0</v>
      </c>
      <c r="G728" s="428">
        <f t="shared" si="215"/>
        <v>4</v>
      </c>
      <c r="H728" s="428">
        <f t="shared" si="216"/>
        <v>31200</v>
      </c>
      <c r="I728" s="428">
        <f t="shared" si="216"/>
        <v>0</v>
      </c>
      <c r="J728" s="428">
        <f t="shared" si="217"/>
        <v>31200</v>
      </c>
      <c r="K728" s="433">
        <f t="shared" si="193"/>
        <v>-2</v>
      </c>
      <c r="L728" s="433">
        <f t="shared" si="194"/>
        <v>0</v>
      </c>
      <c r="M728" s="433">
        <v>2</v>
      </c>
      <c r="N728" s="433">
        <v>0</v>
      </c>
      <c r="O728" s="431">
        <f t="shared" si="195"/>
        <v>15600</v>
      </c>
    </row>
    <row r="729" spans="1:15" s="440" customFormat="1">
      <c r="A729" s="726" t="s">
        <v>434</v>
      </c>
      <c r="B729" s="673" t="s">
        <v>597</v>
      </c>
      <c r="C729" s="672" t="s">
        <v>564</v>
      </c>
      <c r="D729" s="560">
        <v>7800</v>
      </c>
      <c r="E729" s="428">
        <v>6</v>
      </c>
      <c r="F729" s="428">
        <v>0</v>
      </c>
      <c r="G729" s="428">
        <f t="shared" si="215"/>
        <v>6</v>
      </c>
      <c r="H729" s="428">
        <f t="shared" si="216"/>
        <v>46800</v>
      </c>
      <c r="I729" s="428">
        <f t="shared" si="216"/>
        <v>0</v>
      </c>
      <c r="J729" s="428">
        <f t="shared" si="217"/>
        <v>46800</v>
      </c>
      <c r="K729" s="433">
        <f t="shared" si="193"/>
        <v>-4</v>
      </c>
      <c r="L729" s="433">
        <f t="shared" si="194"/>
        <v>0</v>
      </c>
      <c r="M729" s="433">
        <v>2</v>
      </c>
      <c r="N729" s="433">
        <v>0</v>
      </c>
      <c r="O729" s="431">
        <f t="shared" si="195"/>
        <v>15600</v>
      </c>
    </row>
    <row r="730" spans="1:15" s="440" customFormat="1">
      <c r="A730" s="726" t="s">
        <v>598</v>
      </c>
      <c r="B730" s="673" t="s">
        <v>599</v>
      </c>
      <c r="C730" s="672" t="s">
        <v>564</v>
      </c>
      <c r="D730" s="560">
        <v>7800</v>
      </c>
      <c r="E730" s="428">
        <v>1</v>
      </c>
      <c r="F730" s="428">
        <v>0</v>
      </c>
      <c r="G730" s="428">
        <f t="shared" si="215"/>
        <v>1</v>
      </c>
      <c r="H730" s="428">
        <f t="shared" si="216"/>
        <v>7800</v>
      </c>
      <c r="I730" s="428">
        <f t="shared" si="216"/>
        <v>0</v>
      </c>
      <c r="J730" s="428">
        <f t="shared" si="217"/>
        <v>7800</v>
      </c>
      <c r="K730" s="433">
        <f t="shared" si="193"/>
        <v>1</v>
      </c>
      <c r="L730" s="433">
        <f t="shared" si="194"/>
        <v>0</v>
      </c>
      <c r="M730" s="433">
        <v>2</v>
      </c>
      <c r="N730" s="433">
        <v>0</v>
      </c>
      <c r="O730" s="431">
        <f t="shared" si="195"/>
        <v>15600</v>
      </c>
    </row>
    <row r="731" spans="1:15" s="445" customFormat="1">
      <c r="A731" s="725" t="s">
        <v>190</v>
      </c>
      <c r="B731" s="703" t="s">
        <v>600</v>
      </c>
      <c r="C731" s="677" t="s">
        <v>564</v>
      </c>
      <c r="D731" s="560">
        <v>7800</v>
      </c>
      <c r="E731" s="437">
        <v>3</v>
      </c>
      <c r="F731" s="437">
        <v>0</v>
      </c>
      <c r="G731" s="428">
        <f t="shared" si="215"/>
        <v>3</v>
      </c>
      <c r="H731" s="428">
        <f t="shared" si="216"/>
        <v>23400</v>
      </c>
      <c r="I731" s="428">
        <f t="shared" si="216"/>
        <v>0</v>
      </c>
      <c r="J731" s="428">
        <f t="shared" si="217"/>
        <v>23400</v>
      </c>
      <c r="K731" s="433">
        <f t="shared" si="193"/>
        <v>0</v>
      </c>
      <c r="L731" s="433">
        <f t="shared" si="194"/>
        <v>0</v>
      </c>
      <c r="M731" s="433">
        <v>3</v>
      </c>
      <c r="N731" s="433">
        <v>0</v>
      </c>
      <c r="O731" s="431">
        <f t="shared" si="195"/>
        <v>23400</v>
      </c>
    </row>
    <row r="732" spans="1:15" s="445" customFormat="1">
      <c r="A732" s="725" t="s">
        <v>192</v>
      </c>
      <c r="B732" s="703" t="s">
        <v>601</v>
      </c>
      <c r="C732" s="677" t="s">
        <v>564</v>
      </c>
      <c r="D732" s="560">
        <v>7800</v>
      </c>
      <c r="E732" s="437">
        <v>3</v>
      </c>
      <c r="F732" s="437">
        <v>0</v>
      </c>
      <c r="G732" s="428">
        <f t="shared" si="215"/>
        <v>3</v>
      </c>
      <c r="H732" s="428">
        <f t="shared" si="216"/>
        <v>23400</v>
      </c>
      <c r="I732" s="428">
        <f t="shared" si="216"/>
        <v>0</v>
      </c>
      <c r="J732" s="428">
        <f t="shared" si="217"/>
        <v>23400</v>
      </c>
      <c r="K732" s="433">
        <f t="shared" ref="K732:K795" si="218">M732-E732</f>
        <v>0</v>
      </c>
      <c r="L732" s="433">
        <f t="shared" ref="L732:L795" si="219">N732-F732</f>
        <v>0</v>
      </c>
      <c r="M732" s="433">
        <v>3</v>
      </c>
      <c r="N732" s="433">
        <v>0</v>
      </c>
      <c r="O732" s="431">
        <f t="shared" ref="O732:O795" si="220">(M732+N732)*$D732</f>
        <v>23400</v>
      </c>
    </row>
    <row r="733" spans="1:15" s="445" customFormat="1">
      <c r="A733" s="725" t="s">
        <v>194</v>
      </c>
      <c r="B733" s="673" t="s">
        <v>602</v>
      </c>
      <c r="C733" s="677"/>
      <c r="D733" s="560">
        <v>0</v>
      </c>
      <c r="E733" s="437">
        <v>0</v>
      </c>
      <c r="F733" s="437">
        <v>0</v>
      </c>
      <c r="G733" s="428">
        <f t="shared" si="215"/>
        <v>0</v>
      </c>
      <c r="H733" s="429">
        <f>E733*$D733</f>
        <v>0</v>
      </c>
      <c r="I733" s="429">
        <f>F733*$D733</f>
        <v>0</v>
      </c>
      <c r="J733" s="428">
        <f t="shared" ref="J733:J744" si="221">SUM(H733+I733)</f>
        <v>0</v>
      </c>
      <c r="K733" s="433">
        <f t="shared" si="218"/>
        <v>0</v>
      </c>
      <c r="L733" s="433">
        <f t="shared" si="219"/>
        <v>0</v>
      </c>
      <c r="M733" s="433"/>
      <c r="N733" s="433">
        <v>0</v>
      </c>
      <c r="O733" s="431">
        <f t="shared" si="220"/>
        <v>0</v>
      </c>
    </row>
    <row r="734" spans="1:15" s="445" customFormat="1">
      <c r="A734" s="725" t="s">
        <v>122</v>
      </c>
      <c r="B734" s="673" t="s">
        <v>603</v>
      </c>
      <c r="C734" s="677" t="s">
        <v>564</v>
      </c>
      <c r="D734" s="560">
        <v>14772</v>
      </c>
      <c r="E734" s="437">
        <v>4</v>
      </c>
      <c r="F734" s="437">
        <v>0</v>
      </c>
      <c r="G734" s="428">
        <f t="shared" si="215"/>
        <v>4</v>
      </c>
      <c r="H734" s="428">
        <f t="shared" ref="H734:H742" si="222">$D734*E734</f>
        <v>59088</v>
      </c>
      <c r="I734" s="428">
        <f t="shared" ref="I734:I742" si="223">$D734*F734</f>
        <v>0</v>
      </c>
      <c r="J734" s="428">
        <f t="shared" ref="J734:J742" si="224">SUBTOTAL(9,H734:I734)</f>
        <v>59088</v>
      </c>
      <c r="K734" s="433">
        <f t="shared" si="218"/>
        <v>-3</v>
      </c>
      <c r="L734" s="433">
        <f t="shared" si="219"/>
        <v>0</v>
      </c>
      <c r="M734" s="433">
        <v>1</v>
      </c>
      <c r="N734" s="433">
        <v>0</v>
      </c>
      <c r="O734" s="431">
        <f t="shared" si="220"/>
        <v>14772</v>
      </c>
    </row>
    <row r="735" spans="1:15" s="445" customFormat="1">
      <c r="A735" s="725" t="s">
        <v>366</v>
      </c>
      <c r="B735" s="673" t="s">
        <v>604</v>
      </c>
      <c r="C735" s="677" t="s">
        <v>564</v>
      </c>
      <c r="D735" s="560">
        <v>17641</v>
      </c>
      <c r="E735" s="437">
        <v>4</v>
      </c>
      <c r="F735" s="437">
        <v>0</v>
      </c>
      <c r="G735" s="428">
        <f t="shared" si="215"/>
        <v>4</v>
      </c>
      <c r="H735" s="428">
        <f t="shared" si="222"/>
        <v>70564</v>
      </c>
      <c r="I735" s="428">
        <f t="shared" si="223"/>
        <v>0</v>
      </c>
      <c r="J735" s="428">
        <f t="shared" si="224"/>
        <v>70564</v>
      </c>
      <c r="K735" s="433">
        <f t="shared" si="218"/>
        <v>2</v>
      </c>
      <c r="L735" s="433">
        <f t="shared" si="219"/>
        <v>0</v>
      </c>
      <c r="M735" s="433">
        <v>6</v>
      </c>
      <c r="N735" s="433">
        <v>0</v>
      </c>
      <c r="O735" s="431">
        <f t="shared" si="220"/>
        <v>105846</v>
      </c>
    </row>
    <row r="736" spans="1:15" s="445" customFormat="1" ht="30">
      <c r="A736" s="725" t="s">
        <v>196</v>
      </c>
      <c r="B736" s="673" t="s">
        <v>605</v>
      </c>
      <c r="C736" s="677" t="s">
        <v>564</v>
      </c>
      <c r="D736" s="560">
        <v>1260</v>
      </c>
      <c r="E736" s="437">
        <v>6</v>
      </c>
      <c r="F736" s="437">
        <v>0</v>
      </c>
      <c r="G736" s="428">
        <f t="shared" si="215"/>
        <v>6</v>
      </c>
      <c r="H736" s="428">
        <f t="shared" si="222"/>
        <v>7560</v>
      </c>
      <c r="I736" s="428">
        <f t="shared" si="223"/>
        <v>0</v>
      </c>
      <c r="J736" s="428">
        <f t="shared" si="224"/>
        <v>7560</v>
      </c>
      <c r="K736" s="433">
        <f t="shared" si="218"/>
        <v>0</v>
      </c>
      <c r="L736" s="433">
        <f t="shared" si="219"/>
        <v>0</v>
      </c>
      <c r="M736" s="433">
        <v>6</v>
      </c>
      <c r="N736" s="433">
        <v>0</v>
      </c>
      <c r="O736" s="431">
        <f t="shared" si="220"/>
        <v>7560</v>
      </c>
    </row>
    <row r="737" spans="1:15" s="445" customFormat="1" ht="30">
      <c r="A737" s="725" t="s">
        <v>198</v>
      </c>
      <c r="B737" s="673" t="s">
        <v>606</v>
      </c>
      <c r="C737" s="677" t="s">
        <v>564</v>
      </c>
      <c r="D737" s="560">
        <v>7800</v>
      </c>
      <c r="E737" s="437">
        <v>12</v>
      </c>
      <c r="F737" s="437">
        <v>0</v>
      </c>
      <c r="G737" s="428">
        <f t="shared" si="215"/>
        <v>12</v>
      </c>
      <c r="H737" s="428">
        <f t="shared" si="222"/>
        <v>93600</v>
      </c>
      <c r="I737" s="428">
        <f t="shared" si="223"/>
        <v>0</v>
      </c>
      <c r="J737" s="428">
        <f t="shared" si="224"/>
        <v>93600</v>
      </c>
      <c r="K737" s="433">
        <f t="shared" si="218"/>
        <v>-3</v>
      </c>
      <c r="L737" s="433">
        <f t="shared" si="219"/>
        <v>0</v>
      </c>
      <c r="M737" s="433">
        <v>9</v>
      </c>
      <c r="N737" s="433">
        <v>0</v>
      </c>
      <c r="O737" s="431">
        <f t="shared" si="220"/>
        <v>70200</v>
      </c>
    </row>
    <row r="738" spans="1:15" s="445" customFormat="1" ht="30">
      <c r="A738" s="725" t="s">
        <v>200</v>
      </c>
      <c r="B738" s="673" t="s">
        <v>607</v>
      </c>
      <c r="C738" s="677" t="s">
        <v>564</v>
      </c>
      <c r="D738" s="560">
        <v>3540</v>
      </c>
      <c r="E738" s="437">
        <v>5</v>
      </c>
      <c r="F738" s="437">
        <v>0</v>
      </c>
      <c r="G738" s="428">
        <f t="shared" si="215"/>
        <v>5</v>
      </c>
      <c r="H738" s="428">
        <f t="shared" si="222"/>
        <v>17700</v>
      </c>
      <c r="I738" s="428">
        <f t="shared" si="223"/>
        <v>0</v>
      </c>
      <c r="J738" s="428">
        <f t="shared" si="224"/>
        <v>17700</v>
      </c>
      <c r="K738" s="433">
        <f t="shared" si="218"/>
        <v>-5</v>
      </c>
      <c r="L738" s="433">
        <f t="shared" si="219"/>
        <v>0</v>
      </c>
      <c r="M738" s="433">
        <v>0</v>
      </c>
      <c r="N738" s="433">
        <v>0</v>
      </c>
      <c r="O738" s="431">
        <f t="shared" si="220"/>
        <v>0</v>
      </c>
    </row>
    <row r="739" spans="1:15" s="445" customFormat="1">
      <c r="A739" s="725" t="s">
        <v>122</v>
      </c>
      <c r="B739" s="673" t="s">
        <v>608</v>
      </c>
      <c r="C739" s="677" t="s">
        <v>564</v>
      </c>
      <c r="D739" s="560">
        <v>7800</v>
      </c>
      <c r="E739" s="437">
        <v>8</v>
      </c>
      <c r="F739" s="437">
        <v>0</v>
      </c>
      <c r="G739" s="428">
        <f t="shared" si="215"/>
        <v>8</v>
      </c>
      <c r="H739" s="428">
        <f t="shared" si="222"/>
        <v>62400</v>
      </c>
      <c r="I739" s="428">
        <f t="shared" si="223"/>
        <v>0</v>
      </c>
      <c r="J739" s="428">
        <f t="shared" si="224"/>
        <v>62400</v>
      </c>
      <c r="K739" s="433">
        <f t="shared" si="218"/>
        <v>-2</v>
      </c>
      <c r="L739" s="433">
        <f t="shared" si="219"/>
        <v>0</v>
      </c>
      <c r="M739" s="433">
        <v>6</v>
      </c>
      <c r="N739" s="433">
        <v>0</v>
      </c>
      <c r="O739" s="431">
        <f t="shared" si="220"/>
        <v>46800</v>
      </c>
    </row>
    <row r="740" spans="1:15" s="445" customFormat="1">
      <c r="A740" s="725" t="s">
        <v>228</v>
      </c>
      <c r="B740" s="673" t="s">
        <v>609</v>
      </c>
      <c r="C740" s="677" t="s">
        <v>564</v>
      </c>
      <c r="D740" s="560">
        <v>10500</v>
      </c>
      <c r="E740" s="437">
        <v>4</v>
      </c>
      <c r="F740" s="437">
        <v>0</v>
      </c>
      <c r="G740" s="428">
        <f t="shared" si="215"/>
        <v>4</v>
      </c>
      <c r="H740" s="428">
        <f t="shared" si="222"/>
        <v>42000</v>
      </c>
      <c r="I740" s="428">
        <f t="shared" si="223"/>
        <v>0</v>
      </c>
      <c r="J740" s="428">
        <f t="shared" si="224"/>
        <v>42000</v>
      </c>
      <c r="K740" s="433">
        <f t="shared" si="218"/>
        <v>1</v>
      </c>
      <c r="L740" s="433">
        <f t="shared" si="219"/>
        <v>0</v>
      </c>
      <c r="M740" s="433">
        <v>5</v>
      </c>
      <c r="N740" s="433">
        <v>0</v>
      </c>
      <c r="O740" s="431">
        <f t="shared" si="220"/>
        <v>52500</v>
      </c>
    </row>
    <row r="741" spans="1:15" s="445" customFormat="1">
      <c r="A741" s="725" t="s">
        <v>230</v>
      </c>
      <c r="B741" s="673" t="s">
        <v>610</v>
      </c>
      <c r="C741" s="677" t="s">
        <v>564</v>
      </c>
      <c r="D741" s="560">
        <v>10500</v>
      </c>
      <c r="E741" s="437">
        <v>12</v>
      </c>
      <c r="F741" s="437">
        <v>0</v>
      </c>
      <c r="G741" s="428">
        <f t="shared" si="215"/>
        <v>12</v>
      </c>
      <c r="H741" s="428">
        <f t="shared" si="222"/>
        <v>126000</v>
      </c>
      <c r="I741" s="428">
        <f t="shared" si="223"/>
        <v>0</v>
      </c>
      <c r="J741" s="428">
        <f t="shared" si="224"/>
        <v>126000</v>
      </c>
      <c r="K741" s="433">
        <f t="shared" si="218"/>
        <v>1</v>
      </c>
      <c r="L741" s="433">
        <f t="shared" si="219"/>
        <v>0</v>
      </c>
      <c r="M741" s="433">
        <v>13</v>
      </c>
      <c r="N741" s="433">
        <v>0</v>
      </c>
      <c r="O741" s="431">
        <f t="shared" si="220"/>
        <v>136500</v>
      </c>
    </row>
    <row r="742" spans="1:15" s="445" customFormat="1">
      <c r="A742" s="725" t="s">
        <v>232</v>
      </c>
      <c r="B742" s="673" t="s">
        <v>611</v>
      </c>
      <c r="C742" s="677" t="s">
        <v>564</v>
      </c>
      <c r="D742" s="560">
        <v>7800</v>
      </c>
      <c r="E742" s="437">
        <v>2</v>
      </c>
      <c r="F742" s="437">
        <v>0</v>
      </c>
      <c r="G742" s="428">
        <f t="shared" si="215"/>
        <v>2</v>
      </c>
      <c r="H742" s="428">
        <f t="shared" si="222"/>
        <v>15600</v>
      </c>
      <c r="I742" s="428">
        <f t="shared" si="223"/>
        <v>0</v>
      </c>
      <c r="J742" s="428">
        <f t="shared" si="224"/>
        <v>15600</v>
      </c>
      <c r="K742" s="433">
        <f t="shared" si="218"/>
        <v>-1</v>
      </c>
      <c r="L742" s="433">
        <f t="shared" si="219"/>
        <v>0</v>
      </c>
      <c r="M742" s="433">
        <v>1</v>
      </c>
      <c r="N742" s="433">
        <v>0</v>
      </c>
      <c r="O742" s="431">
        <f t="shared" si="220"/>
        <v>7800</v>
      </c>
    </row>
    <row r="743" spans="1:15" s="445" customFormat="1" ht="19.5" customHeight="1">
      <c r="A743" s="725"/>
      <c r="B743" s="703" t="s">
        <v>612</v>
      </c>
      <c r="C743" s="677"/>
      <c r="D743" s="560">
        <v>0</v>
      </c>
      <c r="E743" s="437">
        <v>0</v>
      </c>
      <c r="F743" s="437">
        <v>0</v>
      </c>
      <c r="G743" s="428">
        <f t="shared" si="215"/>
        <v>0</v>
      </c>
      <c r="H743" s="429">
        <f t="shared" ref="H743:I746" si="225">E743*$D743</f>
        <v>0</v>
      </c>
      <c r="I743" s="429">
        <f t="shared" si="225"/>
        <v>0</v>
      </c>
      <c r="J743" s="428">
        <f t="shared" si="221"/>
        <v>0</v>
      </c>
      <c r="K743" s="433">
        <f t="shared" si="218"/>
        <v>0</v>
      </c>
      <c r="L743" s="433">
        <f t="shared" si="219"/>
        <v>0</v>
      </c>
      <c r="M743" s="433"/>
      <c r="N743" s="433">
        <v>0</v>
      </c>
      <c r="O743" s="431">
        <f t="shared" si="220"/>
        <v>0</v>
      </c>
    </row>
    <row r="744" spans="1:15" s="445" customFormat="1">
      <c r="A744" s="725"/>
      <c r="B744" s="703" t="s">
        <v>613</v>
      </c>
      <c r="C744" s="677"/>
      <c r="D744" s="560">
        <v>0</v>
      </c>
      <c r="E744" s="437">
        <v>0</v>
      </c>
      <c r="F744" s="437">
        <v>0</v>
      </c>
      <c r="G744" s="428">
        <f t="shared" si="215"/>
        <v>0</v>
      </c>
      <c r="H744" s="429">
        <f t="shared" si="225"/>
        <v>0</v>
      </c>
      <c r="I744" s="429">
        <f t="shared" si="225"/>
        <v>0</v>
      </c>
      <c r="J744" s="428">
        <f t="shared" si="221"/>
        <v>0</v>
      </c>
      <c r="K744" s="433">
        <f t="shared" si="218"/>
        <v>0</v>
      </c>
      <c r="L744" s="433">
        <f t="shared" si="219"/>
        <v>0</v>
      </c>
      <c r="M744" s="433"/>
      <c r="N744" s="433">
        <v>0</v>
      </c>
      <c r="O744" s="431">
        <f t="shared" si="220"/>
        <v>0</v>
      </c>
    </row>
    <row r="745" spans="1:15" s="445" customFormat="1">
      <c r="A745" s="725"/>
      <c r="B745" s="703" t="s">
        <v>614</v>
      </c>
      <c r="C745" s="677"/>
      <c r="D745" s="560">
        <v>0</v>
      </c>
      <c r="E745" s="437">
        <v>0</v>
      </c>
      <c r="F745" s="437">
        <v>0</v>
      </c>
      <c r="G745" s="428">
        <f t="shared" si="215"/>
        <v>0</v>
      </c>
      <c r="H745" s="429">
        <f t="shared" si="225"/>
        <v>0</v>
      </c>
      <c r="I745" s="429">
        <f t="shared" si="225"/>
        <v>0</v>
      </c>
      <c r="J745" s="428">
        <f t="shared" ref="J745:J746" si="226">SUM(H745+I745)</f>
        <v>0</v>
      </c>
      <c r="K745" s="433">
        <f t="shared" si="218"/>
        <v>0</v>
      </c>
      <c r="L745" s="433">
        <f t="shared" si="219"/>
        <v>0</v>
      </c>
      <c r="M745" s="433"/>
      <c r="N745" s="433">
        <v>0</v>
      </c>
      <c r="O745" s="431">
        <f t="shared" si="220"/>
        <v>0</v>
      </c>
    </row>
    <row r="746" spans="1:15" s="445" customFormat="1">
      <c r="A746" s="727">
        <v>9.6</v>
      </c>
      <c r="B746" s="676" t="s">
        <v>615</v>
      </c>
      <c r="C746" s="677"/>
      <c r="D746" s="560">
        <v>0</v>
      </c>
      <c r="E746" s="437">
        <v>0</v>
      </c>
      <c r="F746" s="437">
        <v>0</v>
      </c>
      <c r="G746" s="428">
        <f t="shared" si="215"/>
        <v>0</v>
      </c>
      <c r="H746" s="429">
        <f t="shared" si="225"/>
        <v>0</v>
      </c>
      <c r="I746" s="429">
        <f t="shared" si="225"/>
        <v>0</v>
      </c>
      <c r="J746" s="428">
        <f t="shared" si="226"/>
        <v>0</v>
      </c>
      <c r="K746" s="433">
        <f t="shared" si="218"/>
        <v>0</v>
      </c>
      <c r="L746" s="433">
        <f t="shared" si="219"/>
        <v>0</v>
      </c>
      <c r="M746" s="433"/>
      <c r="N746" s="433">
        <v>0</v>
      </c>
      <c r="O746" s="431">
        <f t="shared" si="220"/>
        <v>0</v>
      </c>
    </row>
    <row r="747" spans="1:15" s="440" customFormat="1">
      <c r="A747" s="726" t="s">
        <v>205</v>
      </c>
      <c r="B747" s="673" t="s">
        <v>616</v>
      </c>
      <c r="C747" s="672" t="s">
        <v>564</v>
      </c>
      <c r="D747" s="560">
        <v>10501</v>
      </c>
      <c r="E747" s="428">
        <v>10</v>
      </c>
      <c r="F747" s="428">
        <v>0</v>
      </c>
      <c r="G747" s="428">
        <f t="shared" si="215"/>
        <v>10</v>
      </c>
      <c r="H747" s="428">
        <f t="shared" ref="H747:I749" si="227">$D747*E747</f>
        <v>105010</v>
      </c>
      <c r="I747" s="428">
        <f t="shared" si="227"/>
        <v>0</v>
      </c>
      <c r="J747" s="428">
        <f t="shared" ref="J747:J749" si="228">SUBTOTAL(9,H747:I747)</f>
        <v>105010</v>
      </c>
      <c r="K747" s="433">
        <f t="shared" si="218"/>
        <v>0</v>
      </c>
      <c r="L747" s="433">
        <f t="shared" si="219"/>
        <v>0</v>
      </c>
      <c r="M747" s="433">
        <v>10</v>
      </c>
      <c r="N747" s="433">
        <v>0</v>
      </c>
      <c r="O747" s="431">
        <f t="shared" si="220"/>
        <v>105010</v>
      </c>
    </row>
    <row r="748" spans="1:15" s="440" customFormat="1">
      <c r="A748" s="726" t="s">
        <v>188</v>
      </c>
      <c r="B748" s="673" t="s">
        <v>617</v>
      </c>
      <c r="C748" s="672" t="s">
        <v>564</v>
      </c>
      <c r="D748" s="560">
        <v>7801</v>
      </c>
      <c r="E748" s="428">
        <v>4</v>
      </c>
      <c r="F748" s="428">
        <v>0</v>
      </c>
      <c r="G748" s="428">
        <f t="shared" si="215"/>
        <v>4</v>
      </c>
      <c r="H748" s="428">
        <f t="shared" si="227"/>
        <v>31204</v>
      </c>
      <c r="I748" s="428">
        <f t="shared" si="227"/>
        <v>0</v>
      </c>
      <c r="J748" s="428">
        <f t="shared" si="228"/>
        <v>31204</v>
      </c>
      <c r="K748" s="433">
        <f t="shared" si="218"/>
        <v>0</v>
      </c>
      <c r="L748" s="433">
        <f t="shared" si="219"/>
        <v>0</v>
      </c>
      <c r="M748" s="433">
        <v>4</v>
      </c>
      <c r="N748" s="433">
        <v>0</v>
      </c>
      <c r="O748" s="431">
        <f t="shared" si="220"/>
        <v>31204</v>
      </c>
    </row>
    <row r="749" spans="1:15" s="440" customFormat="1">
      <c r="A749" s="726" t="s">
        <v>190</v>
      </c>
      <c r="B749" s="673" t="s">
        <v>618</v>
      </c>
      <c r="C749" s="672" t="s">
        <v>564</v>
      </c>
      <c r="D749" s="560">
        <v>7801</v>
      </c>
      <c r="E749" s="428">
        <v>2</v>
      </c>
      <c r="F749" s="428">
        <v>0</v>
      </c>
      <c r="G749" s="428">
        <f t="shared" si="215"/>
        <v>2</v>
      </c>
      <c r="H749" s="428">
        <f t="shared" si="227"/>
        <v>15602</v>
      </c>
      <c r="I749" s="428">
        <f t="shared" si="227"/>
        <v>0</v>
      </c>
      <c r="J749" s="428">
        <f t="shared" si="228"/>
        <v>15602</v>
      </c>
      <c r="K749" s="433">
        <f t="shared" si="218"/>
        <v>-2</v>
      </c>
      <c r="L749" s="433">
        <f t="shared" si="219"/>
        <v>0</v>
      </c>
      <c r="M749" s="433">
        <v>0</v>
      </c>
      <c r="N749" s="433">
        <v>0</v>
      </c>
      <c r="O749" s="431">
        <f t="shared" si="220"/>
        <v>0</v>
      </c>
    </row>
    <row r="750" spans="1:15" s="432" customFormat="1">
      <c r="A750" s="657"/>
      <c r="B750" s="658" t="s">
        <v>33</v>
      </c>
      <c r="C750" s="659"/>
      <c r="D750" s="561"/>
      <c r="E750" s="434">
        <v>0</v>
      </c>
      <c r="F750" s="434">
        <v>0</v>
      </c>
      <c r="G750" s="434">
        <f t="shared" si="215"/>
        <v>0</v>
      </c>
      <c r="H750" s="446">
        <f>SUM(H674:H749)</f>
        <v>6149479.8700000001</v>
      </c>
      <c r="I750" s="446">
        <f t="shared" ref="I750:J750" si="229">SUM(I674:I749)</f>
        <v>782887.34000000008</v>
      </c>
      <c r="J750" s="446">
        <f t="shared" si="229"/>
        <v>6932367.21</v>
      </c>
      <c r="K750" s="447">
        <f t="shared" si="218"/>
        <v>0</v>
      </c>
      <c r="L750" s="447">
        <f t="shared" si="219"/>
        <v>0</v>
      </c>
      <c r="M750" s="447"/>
      <c r="N750" s="447"/>
      <c r="O750" s="447">
        <f t="shared" ref="O750" si="230">SUM(O674:O749)</f>
        <v>4857914.9399999995</v>
      </c>
    </row>
    <row r="751" spans="1:15" s="440" customFormat="1">
      <c r="A751" s="710"/>
      <c r="B751" s="663"/>
      <c r="C751" s="650"/>
      <c r="D751" s="560"/>
      <c r="E751" s="427">
        <v>0</v>
      </c>
      <c r="F751" s="427">
        <v>0</v>
      </c>
      <c r="G751" s="428">
        <f t="shared" si="215"/>
        <v>0</v>
      </c>
      <c r="H751" s="429">
        <f t="shared" ref="H751:I753" si="231">E751*$D751</f>
        <v>0</v>
      </c>
      <c r="I751" s="429">
        <f t="shared" si="231"/>
        <v>0</v>
      </c>
      <c r="J751" s="428"/>
      <c r="K751" s="433">
        <f t="shared" si="218"/>
        <v>0</v>
      </c>
      <c r="L751" s="433">
        <f t="shared" si="219"/>
        <v>0</v>
      </c>
      <c r="M751" s="433"/>
      <c r="N751" s="433"/>
      <c r="O751" s="431">
        <f t="shared" si="220"/>
        <v>0</v>
      </c>
    </row>
    <row r="752" spans="1:15" s="440" customFormat="1">
      <c r="A752" s="531">
        <v>10</v>
      </c>
      <c r="B752" s="532" t="s">
        <v>619</v>
      </c>
      <c r="C752" s="650"/>
      <c r="D752" s="560"/>
      <c r="E752" s="427">
        <v>0</v>
      </c>
      <c r="F752" s="427">
        <v>0</v>
      </c>
      <c r="G752" s="428">
        <f t="shared" si="215"/>
        <v>0</v>
      </c>
      <c r="H752" s="429">
        <f t="shared" si="231"/>
        <v>0</v>
      </c>
      <c r="I752" s="429">
        <f t="shared" si="231"/>
        <v>0</v>
      </c>
      <c r="J752" s="428"/>
      <c r="K752" s="433">
        <f t="shared" si="218"/>
        <v>0</v>
      </c>
      <c r="L752" s="433">
        <f t="shared" si="219"/>
        <v>0</v>
      </c>
      <c r="M752" s="433"/>
      <c r="N752" s="433"/>
      <c r="O752" s="431">
        <f t="shared" si="220"/>
        <v>0</v>
      </c>
    </row>
    <row r="753" spans="1:15" s="445" customFormat="1">
      <c r="A753" s="725"/>
      <c r="B753" s="703"/>
      <c r="C753" s="677"/>
      <c r="D753" s="562"/>
      <c r="E753" s="437">
        <v>0</v>
      </c>
      <c r="F753" s="437">
        <v>0</v>
      </c>
      <c r="G753" s="428">
        <f t="shared" si="215"/>
        <v>0</v>
      </c>
      <c r="H753" s="429">
        <f t="shared" si="231"/>
        <v>0</v>
      </c>
      <c r="I753" s="429">
        <f t="shared" si="231"/>
        <v>0</v>
      </c>
      <c r="J753" s="428"/>
      <c r="K753" s="433">
        <f t="shared" si="218"/>
        <v>0</v>
      </c>
      <c r="L753" s="433">
        <f t="shared" si="219"/>
        <v>0</v>
      </c>
      <c r="M753" s="433"/>
      <c r="N753" s="433"/>
      <c r="O753" s="431">
        <f t="shared" si="220"/>
        <v>0</v>
      </c>
    </row>
    <row r="754" spans="1:15" s="445" customFormat="1" ht="90">
      <c r="A754" s="725">
        <v>10.1</v>
      </c>
      <c r="B754" s="673" t="s">
        <v>620</v>
      </c>
      <c r="C754" s="677" t="s">
        <v>398</v>
      </c>
      <c r="D754" s="560">
        <v>73</v>
      </c>
      <c r="E754" s="437">
        <v>35036.400000000001</v>
      </c>
      <c r="F754" s="437">
        <v>7372</v>
      </c>
      <c r="G754" s="428">
        <f t="shared" si="215"/>
        <v>42408.4</v>
      </c>
      <c r="H754" s="428">
        <f t="shared" ref="H754:H764" si="232">$D754*E754</f>
        <v>2557657.2000000002</v>
      </c>
      <c r="I754" s="428">
        <f t="shared" ref="I754:I764" si="233">$D754*F754</f>
        <v>538156</v>
      </c>
      <c r="J754" s="428">
        <f>SUBTOTAL(9,H754:I754)</f>
        <v>3095813.2</v>
      </c>
      <c r="K754" s="433">
        <f t="shared" si="218"/>
        <v>4242.489999999998</v>
      </c>
      <c r="L754" s="433">
        <f t="shared" si="219"/>
        <v>0</v>
      </c>
      <c r="M754" s="433">
        <v>39278.89</v>
      </c>
      <c r="N754" s="433">
        <v>7372</v>
      </c>
      <c r="O754" s="431">
        <f t="shared" si="220"/>
        <v>3405514.9699999997</v>
      </c>
    </row>
    <row r="755" spans="1:15" s="445" customFormat="1" ht="79.5" customHeight="1">
      <c r="A755" s="725">
        <v>10.199999999999999</v>
      </c>
      <c r="B755" s="673" t="s">
        <v>621</v>
      </c>
      <c r="C755" s="677" t="s">
        <v>398</v>
      </c>
      <c r="D755" s="560">
        <v>87</v>
      </c>
      <c r="E755" s="437">
        <v>25123</v>
      </c>
      <c r="F755" s="437">
        <v>5014.8999999999996</v>
      </c>
      <c r="G755" s="428">
        <f t="shared" si="215"/>
        <v>30137.9</v>
      </c>
      <c r="H755" s="428">
        <f t="shared" si="232"/>
        <v>2185701</v>
      </c>
      <c r="I755" s="428">
        <f t="shared" si="233"/>
        <v>436296.3</v>
      </c>
      <c r="J755" s="428">
        <f t="shared" ref="J755:J756" si="234">SUBTOTAL(9,H755:I755)</f>
        <v>2621997.2999999998</v>
      </c>
      <c r="K755" s="433">
        <f t="shared" si="218"/>
        <v>-8254.75</v>
      </c>
      <c r="L755" s="433">
        <f t="shared" si="219"/>
        <v>0</v>
      </c>
      <c r="M755" s="433">
        <v>16868.25</v>
      </c>
      <c r="N755" s="433">
        <v>5014.8999999999996</v>
      </c>
      <c r="O755" s="431">
        <f t="shared" si="220"/>
        <v>1903834.05</v>
      </c>
    </row>
    <row r="756" spans="1:15" s="445" customFormat="1" ht="45.75" customHeight="1">
      <c r="A756" s="725">
        <v>10.3</v>
      </c>
      <c r="B756" s="703" t="s">
        <v>622</v>
      </c>
      <c r="C756" s="677" t="s">
        <v>362</v>
      </c>
      <c r="D756" s="560">
        <v>117</v>
      </c>
      <c r="E756" s="437">
        <v>759</v>
      </c>
      <c r="F756" s="437">
        <v>248</v>
      </c>
      <c r="G756" s="428">
        <f t="shared" si="215"/>
        <v>1007</v>
      </c>
      <c r="H756" s="428">
        <f t="shared" si="232"/>
        <v>88803</v>
      </c>
      <c r="I756" s="428">
        <f t="shared" si="233"/>
        <v>29016</v>
      </c>
      <c r="J756" s="428">
        <f t="shared" si="234"/>
        <v>117819</v>
      </c>
      <c r="K756" s="433">
        <f t="shared" si="218"/>
        <v>-435</v>
      </c>
      <c r="L756" s="433">
        <f t="shared" si="219"/>
        <v>0</v>
      </c>
      <c r="M756" s="433">
        <v>324</v>
      </c>
      <c r="N756" s="433">
        <v>248</v>
      </c>
      <c r="O756" s="431">
        <f t="shared" si="220"/>
        <v>66924</v>
      </c>
    </row>
    <row r="757" spans="1:15" s="445" customFormat="1" ht="60">
      <c r="A757" s="725">
        <v>10.4</v>
      </c>
      <c r="B757" s="703" t="s">
        <v>623</v>
      </c>
      <c r="C757" s="677" t="s">
        <v>362</v>
      </c>
      <c r="D757" s="560">
        <v>3267</v>
      </c>
      <c r="E757" s="437">
        <v>157</v>
      </c>
      <c r="F757" s="437">
        <v>54</v>
      </c>
      <c r="G757" s="428">
        <f t="shared" si="215"/>
        <v>211</v>
      </c>
      <c r="H757" s="428">
        <f t="shared" si="232"/>
        <v>512919</v>
      </c>
      <c r="I757" s="428">
        <f t="shared" si="233"/>
        <v>176418</v>
      </c>
      <c r="J757" s="428">
        <f t="shared" ref="J757:J764" si="235">SUBTOTAL(9,H757:I757)</f>
        <v>689337</v>
      </c>
      <c r="K757" s="433">
        <f t="shared" si="218"/>
        <v>-87.27</v>
      </c>
      <c r="L757" s="433">
        <f t="shared" si="219"/>
        <v>0</v>
      </c>
      <c r="M757" s="433">
        <v>69.73</v>
      </c>
      <c r="N757" s="433">
        <v>54</v>
      </c>
      <c r="O757" s="431">
        <f t="shared" si="220"/>
        <v>404225.91000000003</v>
      </c>
    </row>
    <row r="758" spans="1:15" s="445" customFormat="1" ht="60">
      <c r="A758" s="725">
        <v>10.5</v>
      </c>
      <c r="B758" s="703" t="s">
        <v>624</v>
      </c>
      <c r="C758" s="677" t="s">
        <v>362</v>
      </c>
      <c r="D758" s="560">
        <v>3130</v>
      </c>
      <c r="E758" s="437">
        <v>36</v>
      </c>
      <c r="F758" s="437">
        <v>0</v>
      </c>
      <c r="G758" s="428">
        <f t="shared" si="215"/>
        <v>36</v>
      </c>
      <c r="H758" s="428">
        <f t="shared" si="232"/>
        <v>112680</v>
      </c>
      <c r="I758" s="428">
        <f t="shared" si="233"/>
        <v>0</v>
      </c>
      <c r="J758" s="428">
        <f t="shared" si="235"/>
        <v>112680</v>
      </c>
      <c r="K758" s="433">
        <f t="shared" si="218"/>
        <v>-25.09</v>
      </c>
      <c r="L758" s="433">
        <f t="shared" si="219"/>
        <v>0</v>
      </c>
      <c r="M758" s="433">
        <v>10.91</v>
      </c>
      <c r="N758" s="433">
        <v>0</v>
      </c>
      <c r="O758" s="431">
        <f t="shared" si="220"/>
        <v>34148.300000000003</v>
      </c>
    </row>
    <row r="759" spans="1:15" s="445" customFormat="1" ht="60">
      <c r="A759" s="725">
        <v>10.6</v>
      </c>
      <c r="B759" s="673" t="s">
        <v>625</v>
      </c>
      <c r="C759" s="677" t="s">
        <v>362</v>
      </c>
      <c r="D759" s="560">
        <v>99</v>
      </c>
      <c r="E759" s="437">
        <v>1828</v>
      </c>
      <c r="F759" s="437">
        <v>543</v>
      </c>
      <c r="G759" s="428">
        <f t="shared" si="215"/>
        <v>2371</v>
      </c>
      <c r="H759" s="428">
        <f t="shared" si="232"/>
        <v>180972</v>
      </c>
      <c r="I759" s="428">
        <f t="shared" si="233"/>
        <v>53757</v>
      </c>
      <c r="J759" s="428">
        <f t="shared" si="235"/>
        <v>234729</v>
      </c>
      <c r="K759" s="433">
        <f t="shared" si="218"/>
        <v>-310</v>
      </c>
      <c r="L759" s="433">
        <f t="shared" si="219"/>
        <v>0</v>
      </c>
      <c r="M759" s="433">
        <v>1518</v>
      </c>
      <c r="N759" s="433">
        <v>543</v>
      </c>
      <c r="O759" s="431">
        <f t="shared" si="220"/>
        <v>204039</v>
      </c>
    </row>
    <row r="760" spans="1:15" s="445" customFormat="1" ht="45" customHeight="1">
      <c r="A760" s="725">
        <v>10.7</v>
      </c>
      <c r="B760" s="673" t="s">
        <v>626</v>
      </c>
      <c r="C760" s="677" t="s">
        <v>362</v>
      </c>
      <c r="D760" s="560">
        <v>117</v>
      </c>
      <c r="E760" s="437">
        <v>772</v>
      </c>
      <c r="F760" s="437">
        <v>217</v>
      </c>
      <c r="G760" s="428">
        <f t="shared" si="215"/>
        <v>989</v>
      </c>
      <c r="H760" s="428">
        <f t="shared" si="232"/>
        <v>90324</v>
      </c>
      <c r="I760" s="428">
        <f t="shared" si="233"/>
        <v>25389</v>
      </c>
      <c r="J760" s="428">
        <f t="shared" si="235"/>
        <v>115713</v>
      </c>
      <c r="K760" s="433">
        <f t="shared" si="218"/>
        <v>-461</v>
      </c>
      <c r="L760" s="433">
        <f t="shared" si="219"/>
        <v>0</v>
      </c>
      <c r="M760" s="433">
        <v>311</v>
      </c>
      <c r="N760" s="433">
        <v>217</v>
      </c>
      <c r="O760" s="431">
        <f t="shared" si="220"/>
        <v>61776</v>
      </c>
    </row>
    <row r="761" spans="1:15" s="445" customFormat="1" ht="51" customHeight="1">
      <c r="A761" s="725">
        <v>10.8</v>
      </c>
      <c r="B761" s="673" t="s">
        <v>627</v>
      </c>
      <c r="C761" s="677" t="s">
        <v>362</v>
      </c>
      <c r="D761" s="560">
        <v>145</v>
      </c>
      <c r="E761" s="437">
        <v>772</v>
      </c>
      <c r="F761" s="437">
        <v>217</v>
      </c>
      <c r="G761" s="428">
        <f t="shared" si="215"/>
        <v>989</v>
      </c>
      <c r="H761" s="428">
        <f t="shared" si="232"/>
        <v>111940</v>
      </c>
      <c r="I761" s="428">
        <f t="shared" si="233"/>
        <v>31465</v>
      </c>
      <c r="J761" s="428">
        <f t="shared" si="235"/>
        <v>143405</v>
      </c>
      <c r="K761" s="433">
        <f t="shared" si="218"/>
        <v>-549</v>
      </c>
      <c r="L761" s="433">
        <f t="shared" si="219"/>
        <v>0</v>
      </c>
      <c r="M761" s="433">
        <v>223</v>
      </c>
      <c r="N761" s="433">
        <v>217</v>
      </c>
      <c r="O761" s="431">
        <f t="shared" si="220"/>
        <v>63800</v>
      </c>
    </row>
    <row r="762" spans="1:15" s="445" customFormat="1" ht="60">
      <c r="A762" s="725">
        <v>10.9</v>
      </c>
      <c r="B762" s="673" t="s">
        <v>628</v>
      </c>
      <c r="C762" s="677" t="s">
        <v>362</v>
      </c>
      <c r="D762" s="560">
        <v>182</v>
      </c>
      <c r="E762" s="437">
        <v>772</v>
      </c>
      <c r="F762" s="437">
        <v>217</v>
      </c>
      <c r="G762" s="428">
        <f t="shared" si="215"/>
        <v>989</v>
      </c>
      <c r="H762" s="428">
        <f t="shared" si="232"/>
        <v>140504</v>
      </c>
      <c r="I762" s="428">
        <f t="shared" si="233"/>
        <v>39494</v>
      </c>
      <c r="J762" s="428">
        <f t="shared" si="235"/>
        <v>179998</v>
      </c>
      <c r="K762" s="433">
        <f t="shared" si="218"/>
        <v>-441.92</v>
      </c>
      <c r="L762" s="433">
        <f t="shared" si="219"/>
        <v>0</v>
      </c>
      <c r="M762" s="433">
        <v>330.08</v>
      </c>
      <c r="N762" s="433">
        <v>217</v>
      </c>
      <c r="O762" s="431">
        <f t="shared" si="220"/>
        <v>99568.559999999983</v>
      </c>
    </row>
    <row r="763" spans="1:15" s="445" customFormat="1" ht="49.5" customHeight="1">
      <c r="A763" s="728">
        <v>10.1</v>
      </c>
      <c r="B763" s="673" t="s">
        <v>629</v>
      </c>
      <c r="C763" s="677" t="s">
        <v>362</v>
      </c>
      <c r="D763" s="560">
        <v>231</v>
      </c>
      <c r="E763" s="437">
        <v>349</v>
      </c>
      <c r="F763" s="437">
        <v>113</v>
      </c>
      <c r="G763" s="428">
        <f t="shared" si="215"/>
        <v>462</v>
      </c>
      <c r="H763" s="428">
        <f t="shared" si="232"/>
        <v>80619</v>
      </c>
      <c r="I763" s="428">
        <f t="shared" si="233"/>
        <v>26103</v>
      </c>
      <c r="J763" s="428">
        <f t="shared" si="235"/>
        <v>106722</v>
      </c>
      <c r="K763" s="433">
        <f t="shared" si="218"/>
        <v>-148</v>
      </c>
      <c r="L763" s="433">
        <f t="shared" si="219"/>
        <v>0</v>
      </c>
      <c r="M763" s="433">
        <v>201</v>
      </c>
      <c r="N763" s="433">
        <v>113</v>
      </c>
      <c r="O763" s="431">
        <f t="shared" si="220"/>
        <v>72534</v>
      </c>
    </row>
    <row r="764" spans="1:15" s="445" customFormat="1" ht="51.75" customHeight="1">
      <c r="A764" s="725">
        <v>10.11</v>
      </c>
      <c r="B764" s="673" t="s">
        <v>630</v>
      </c>
      <c r="C764" s="677" t="s">
        <v>362</v>
      </c>
      <c r="D764" s="560">
        <v>275</v>
      </c>
      <c r="E764" s="437">
        <v>237</v>
      </c>
      <c r="F764" s="437">
        <v>58</v>
      </c>
      <c r="G764" s="428">
        <f t="shared" si="215"/>
        <v>295</v>
      </c>
      <c r="H764" s="428">
        <f t="shared" si="232"/>
        <v>65175</v>
      </c>
      <c r="I764" s="428">
        <f t="shared" si="233"/>
        <v>15950</v>
      </c>
      <c r="J764" s="428">
        <f t="shared" si="235"/>
        <v>81125</v>
      </c>
      <c r="K764" s="433">
        <f t="shared" si="218"/>
        <v>-176</v>
      </c>
      <c r="L764" s="433">
        <f t="shared" si="219"/>
        <v>0</v>
      </c>
      <c r="M764" s="433">
        <v>61</v>
      </c>
      <c r="N764" s="433">
        <v>58</v>
      </c>
      <c r="O764" s="431">
        <f t="shared" si="220"/>
        <v>32725</v>
      </c>
    </row>
    <row r="765" spans="1:15" s="432" customFormat="1">
      <c r="A765" s="657"/>
      <c r="B765" s="658" t="s">
        <v>33</v>
      </c>
      <c r="C765" s="659"/>
      <c r="D765" s="561"/>
      <c r="E765" s="434">
        <v>0</v>
      </c>
      <c r="F765" s="434">
        <v>0</v>
      </c>
      <c r="G765" s="434">
        <f t="shared" si="215"/>
        <v>0</v>
      </c>
      <c r="H765" s="446">
        <f>SUM(H753:H764)</f>
        <v>6127294.2000000002</v>
      </c>
      <c r="I765" s="446">
        <f t="shared" ref="I765:J765" si="236">SUM(I753:I764)</f>
        <v>1372044.3</v>
      </c>
      <c r="J765" s="446">
        <f t="shared" si="236"/>
        <v>7499338.5</v>
      </c>
      <c r="K765" s="447">
        <f t="shared" si="218"/>
        <v>0</v>
      </c>
      <c r="L765" s="447">
        <f t="shared" si="219"/>
        <v>0</v>
      </c>
      <c r="M765" s="447"/>
      <c r="N765" s="447"/>
      <c r="O765" s="447">
        <f t="shared" ref="O765" si="237">SUM(O753:O764)</f>
        <v>6349089.7899999991</v>
      </c>
    </row>
    <row r="766" spans="1:15" s="440" customFormat="1">
      <c r="A766" s="710"/>
      <c r="B766" s="663"/>
      <c r="C766" s="650"/>
      <c r="D766" s="560"/>
      <c r="E766" s="427">
        <v>0</v>
      </c>
      <c r="F766" s="427">
        <v>0</v>
      </c>
      <c r="G766" s="428">
        <f t="shared" si="215"/>
        <v>0</v>
      </c>
      <c r="H766" s="429">
        <f t="shared" ref="H766:H784" si="238">E766*$D766</f>
        <v>0</v>
      </c>
      <c r="I766" s="429">
        <f t="shared" ref="I766:I784" si="239">F766*$D766</f>
        <v>0</v>
      </c>
      <c r="J766" s="428"/>
      <c r="K766" s="456">
        <f t="shared" si="218"/>
        <v>0</v>
      </c>
      <c r="L766" s="456">
        <f t="shared" si="219"/>
        <v>0</v>
      </c>
      <c r="M766" s="456"/>
      <c r="N766" s="456"/>
      <c r="O766" s="431">
        <f t="shared" si="220"/>
        <v>0</v>
      </c>
    </row>
    <row r="767" spans="1:15" s="440" customFormat="1">
      <c r="A767" s="531">
        <v>11</v>
      </c>
      <c r="B767" s="532" t="s">
        <v>631</v>
      </c>
      <c r="C767" s="729"/>
      <c r="D767" s="564"/>
      <c r="E767" s="457">
        <v>0</v>
      </c>
      <c r="F767" s="457">
        <v>0</v>
      </c>
      <c r="G767" s="428">
        <f t="shared" si="215"/>
        <v>0</v>
      </c>
      <c r="H767" s="429">
        <f t="shared" si="238"/>
        <v>0</v>
      </c>
      <c r="I767" s="429">
        <f t="shared" si="239"/>
        <v>0</v>
      </c>
      <c r="J767" s="428"/>
      <c r="K767" s="456">
        <f t="shared" si="218"/>
        <v>0</v>
      </c>
      <c r="L767" s="456">
        <f t="shared" si="219"/>
        <v>0</v>
      </c>
      <c r="M767" s="456"/>
      <c r="N767" s="456"/>
      <c r="O767" s="431">
        <f t="shared" si="220"/>
        <v>0</v>
      </c>
    </row>
    <row r="768" spans="1:15" s="440" customFormat="1" ht="30">
      <c r="A768" s="730"/>
      <c r="B768" s="515" t="s">
        <v>632</v>
      </c>
      <c r="C768" s="729"/>
      <c r="D768" s="564"/>
      <c r="E768" s="457">
        <v>0</v>
      </c>
      <c r="F768" s="457">
        <v>0</v>
      </c>
      <c r="G768" s="428">
        <f t="shared" si="215"/>
        <v>0</v>
      </c>
      <c r="H768" s="429">
        <f t="shared" si="238"/>
        <v>0</v>
      </c>
      <c r="I768" s="429">
        <f t="shared" si="239"/>
        <v>0</v>
      </c>
      <c r="J768" s="428"/>
      <c r="K768" s="456">
        <f t="shared" si="218"/>
        <v>0</v>
      </c>
      <c r="L768" s="456">
        <f t="shared" si="219"/>
        <v>0</v>
      </c>
      <c r="M768" s="456"/>
      <c r="N768" s="456"/>
      <c r="O768" s="431">
        <f t="shared" si="220"/>
        <v>0</v>
      </c>
    </row>
    <row r="769" spans="1:15" s="440" customFormat="1">
      <c r="A769" s="731"/>
      <c r="B769" s="537" t="s">
        <v>633</v>
      </c>
      <c r="C769" s="729"/>
      <c r="D769" s="564"/>
      <c r="E769" s="457">
        <v>0</v>
      </c>
      <c r="F769" s="457">
        <v>0</v>
      </c>
      <c r="G769" s="428">
        <f t="shared" si="215"/>
        <v>0</v>
      </c>
      <c r="H769" s="429">
        <f t="shared" si="238"/>
        <v>0</v>
      </c>
      <c r="I769" s="429">
        <f t="shared" si="239"/>
        <v>0</v>
      </c>
      <c r="J769" s="428"/>
      <c r="K769" s="456">
        <f t="shared" si="218"/>
        <v>0</v>
      </c>
      <c r="L769" s="456">
        <f t="shared" si="219"/>
        <v>0</v>
      </c>
      <c r="M769" s="456"/>
      <c r="N769" s="456"/>
      <c r="O769" s="431">
        <f t="shared" si="220"/>
        <v>0</v>
      </c>
    </row>
    <row r="770" spans="1:15" s="440" customFormat="1" ht="30">
      <c r="A770" s="731"/>
      <c r="B770" s="515" t="s">
        <v>634</v>
      </c>
      <c r="C770" s="729"/>
      <c r="D770" s="564"/>
      <c r="E770" s="457">
        <v>0</v>
      </c>
      <c r="F770" s="457">
        <v>0</v>
      </c>
      <c r="G770" s="428">
        <f t="shared" si="215"/>
        <v>0</v>
      </c>
      <c r="H770" s="429">
        <f t="shared" si="238"/>
        <v>0</v>
      </c>
      <c r="I770" s="429">
        <f t="shared" si="239"/>
        <v>0</v>
      </c>
      <c r="J770" s="428"/>
      <c r="K770" s="456">
        <f t="shared" si="218"/>
        <v>0</v>
      </c>
      <c r="L770" s="456">
        <f t="shared" si="219"/>
        <v>0</v>
      </c>
      <c r="M770" s="456"/>
      <c r="N770" s="456"/>
      <c r="O770" s="431">
        <f t="shared" si="220"/>
        <v>0</v>
      </c>
    </row>
    <row r="771" spans="1:15" s="440" customFormat="1" ht="21" customHeight="1">
      <c r="A771" s="731"/>
      <c r="B771" s="515" t="s">
        <v>635</v>
      </c>
      <c r="C771" s="729"/>
      <c r="D771" s="564"/>
      <c r="E771" s="457">
        <v>0</v>
      </c>
      <c r="F771" s="457">
        <v>0</v>
      </c>
      <c r="G771" s="428">
        <f t="shared" si="215"/>
        <v>0</v>
      </c>
      <c r="H771" s="429">
        <f t="shared" si="238"/>
        <v>0</v>
      </c>
      <c r="I771" s="429">
        <f t="shared" si="239"/>
        <v>0</v>
      </c>
      <c r="J771" s="428"/>
      <c r="K771" s="456">
        <f t="shared" si="218"/>
        <v>0</v>
      </c>
      <c r="L771" s="456">
        <f t="shared" si="219"/>
        <v>0</v>
      </c>
      <c r="M771" s="456"/>
      <c r="N771" s="456"/>
      <c r="O771" s="431">
        <f t="shared" si="220"/>
        <v>0</v>
      </c>
    </row>
    <row r="772" spans="1:15" s="440" customFormat="1" ht="33" customHeight="1">
      <c r="A772" s="731"/>
      <c r="B772" s="515" t="s">
        <v>636</v>
      </c>
      <c r="C772" s="729"/>
      <c r="D772" s="564"/>
      <c r="E772" s="457">
        <v>0</v>
      </c>
      <c r="F772" s="457">
        <v>0</v>
      </c>
      <c r="G772" s="428">
        <f t="shared" si="215"/>
        <v>0</v>
      </c>
      <c r="H772" s="429">
        <f t="shared" si="238"/>
        <v>0</v>
      </c>
      <c r="I772" s="429">
        <f t="shared" si="239"/>
        <v>0</v>
      </c>
      <c r="J772" s="428"/>
      <c r="K772" s="456">
        <f t="shared" si="218"/>
        <v>0</v>
      </c>
      <c r="L772" s="456">
        <f t="shared" si="219"/>
        <v>0</v>
      </c>
      <c r="M772" s="456"/>
      <c r="N772" s="456"/>
      <c r="O772" s="431">
        <f t="shared" si="220"/>
        <v>0</v>
      </c>
    </row>
    <row r="773" spans="1:15" s="440" customFormat="1">
      <c r="A773" s="731"/>
      <c r="B773" s="515" t="s">
        <v>637</v>
      </c>
      <c r="C773" s="729"/>
      <c r="D773" s="564"/>
      <c r="E773" s="457">
        <v>0</v>
      </c>
      <c r="F773" s="457">
        <v>0</v>
      </c>
      <c r="G773" s="428">
        <f t="shared" si="215"/>
        <v>0</v>
      </c>
      <c r="H773" s="429">
        <f t="shared" si="238"/>
        <v>0</v>
      </c>
      <c r="I773" s="429">
        <f t="shared" si="239"/>
        <v>0</v>
      </c>
      <c r="J773" s="428"/>
      <c r="K773" s="456">
        <f t="shared" si="218"/>
        <v>0</v>
      </c>
      <c r="L773" s="456">
        <f t="shared" si="219"/>
        <v>0</v>
      </c>
      <c r="M773" s="456"/>
      <c r="N773" s="456"/>
      <c r="O773" s="431">
        <f t="shared" si="220"/>
        <v>0</v>
      </c>
    </row>
    <row r="774" spans="1:15" s="440" customFormat="1">
      <c r="A774" s="731"/>
      <c r="B774" s="515" t="s">
        <v>638</v>
      </c>
      <c r="C774" s="729"/>
      <c r="D774" s="564"/>
      <c r="E774" s="457">
        <v>0</v>
      </c>
      <c r="F774" s="457">
        <v>0</v>
      </c>
      <c r="G774" s="428">
        <f t="shared" si="215"/>
        <v>0</v>
      </c>
      <c r="H774" s="429">
        <f t="shared" si="238"/>
        <v>0</v>
      </c>
      <c r="I774" s="429">
        <f t="shared" si="239"/>
        <v>0</v>
      </c>
      <c r="J774" s="428"/>
      <c r="K774" s="456">
        <f t="shared" si="218"/>
        <v>0</v>
      </c>
      <c r="L774" s="456">
        <f t="shared" si="219"/>
        <v>0</v>
      </c>
      <c r="M774" s="456"/>
      <c r="N774" s="456"/>
      <c r="O774" s="431">
        <f t="shared" si="220"/>
        <v>0</v>
      </c>
    </row>
    <row r="775" spans="1:15" s="432" customFormat="1">
      <c r="A775" s="731"/>
      <c r="B775" s="515" t="s">
        <v>639</v>
      </c>
      <c r="C775" s="729"/>
      <c r="D775" s="564"/>
      <c r="E775" s="457">
        <v>0</v>
      </c>
      <c r="F775" s="457">
        <v>0</v>
      </c>
      <c r="G775" s="428">
        <f t="shared" si="215"/>
        <v>0</v>
      </c>
      <c r="H775" s="429">
        <f t="shared" si="238"/>
        <v>0</v>
      </c>
      <c r="I775" s="429">
        <f t="shared" si="239"/>
        <v>0</v>
      </c>
      <c r="J775" s="428"/>
      <c r="K775" s="456">
        <f t="shared" si="218"/>
        <v>0</v>
      </c>
      <c r="L775" s="456">
        <f t="shared" si="219"/>
        <v>0</v>
      </c>
      <c r="M775" s="456"/>
      <c r="N775" s="456"/>
      <c r="O775" s="431">
        <f t="shared" si="220"/>
        <v>0</v>
      </c>
    </row>
    <row r="776" spans="1:15" s="432" customFormat="1">
      <c r="A776" s="731"/>
      <c r="B776" s="515" t="s">
        <v>640</v>
      </c>
      <c r="C776" s="729"/>
      <c r="D776" s="564"/>
      <c r="E776" s="457">
        <v>0</v>
      </c>
      <c r="F776" s="457">
        <v>0</v>
      </c>
      <c r="G776" s="428">
        <f t="shared" si="215"/>
        <v>0</v>
      </c>
      <c r="H776" s="429">
        <f t="shared" si="238"/>
        <v>0</v>
      </c>
      <c r="I776" s="429">
        <f t="shared" si="239"/>
        <v>0</v>
      </c>
      <c r="J776" s="428"/>
      <c r="K776" s="456">
        <f t="shared" si="218"/>
        <v>0</v>
      </c>
      <c r="L776" s="456">
        <f t="shared" si="219"/>
        <v>0</v>
      </c>
      <c r="M776" s="456"/>
      <c r="N776" s="456"/>
      <c r="O776" s="431">
        <f t="shared" si="220"/>
        <v>0</v>
      </c>
    </row>
    <row r="777" spans="1:15" s="432" customFormat="1">
      <c r="A777" s="731"/>
      <c r="B777" s="515" t="s">
        <v>641</v>
      </c>
      <c r="C777" s="729"/>
      <c r="D777" s="564"/>
      <c r="E777" s="457">
        <v>0</v>
      </c>
      <c r="F777" s="457">
        <v>0</v>
      </c>
      <c r="G777" s="428">
        <f t="shared" si="215"/>
        <v>0</v>
      </c>
      <c r="H777" s="429">
        <f t="shared" si="238"/>
        <v>0</v>
      </c>
      <c r="I777" s="429">
        <f t="shared" si="239"/>
        <v>0</v>
      </c>
      <c r="J777" s="428"/>
      <c r="K777" s="456">
        <f t="shared" si="218"/>
        <v>0</v>
      </c>
      <c r="L777" s="456">
        <f t="shared" si="219"/>
        <v>0</v>
      </c>
      <c r="M777" s="456"/>
      <c r="N777" s="456"/>
      <c r="O777" s="431">
        <f t="shared" si="220"/>
        <v>0</v>
      </c>
    </row>
    <row r="778" spans="1:15" s="432" customFormat="1" ht="45">
      <c r="A778" s="731"/>
      <c r="B778" s="515" t="s">
        <v>642</v>
      </c>
      <c r="C778" s="729"/>
      <c r="D778" s="564"/>
      <c r="E778" s="457">
        <v>0</v>
      </c>
      <c r="F778" s="457">
        <v>0</v>
      </c>
      <c r="G778" s="428">
        <f t="shared" si="215"/>
        <v>0</v>
      </c>
      <c r="H778" s="429">
        <f t="shared" si="238"/>
        <v>0</v>
      </c>
      <c r="I778" s="429">
        <f t="shared" si="239"/>
        <v>0</v>
      </c>
      <c r="J778" s="428"/>
      <c r="K778" s="456">
        <f t="shared" si="218"/>
        <v>0</v>
      </c>
      <c r="L778" s="456">
        <f t="shared" si="219"/>
        <v>0</v>
      </c>
      <c r="M778" s="456"/>
      <c r="N778" s="456"/>
      <c r="O778" s="431">
        <f t="shared" si="220"/>
        <v>0</v>
      </c>
    </row>
    <row r="779" spans="1:15" s="432" customFormat="1" ht="33" customHeight="1">
      <c r="A779" s="731"/>
      <c r="B779" s="515" t="s">
        <v>643</v>
      </c>
      <c r="C779" s="729"/>
      <c r="D779" s="564"/>
      <c r="E779" s="457">
        <v>0</v>
      </c>
      <c r="F779" s="457">
        <v>0</v>
      </c>
      <c r="G779" s="428">
        <f t="shared" si="215"/>
        <v>0</v>
      </c>
      <c r="H779" s="429">
        <f t="shared" si="238"/>
        <v>0</v>
      </c>
      <c r="I779" s="429">
        <f t="shared" si="239"/>
        <v>0</v>
      </c>
      <c r="J779" s="428"/>
      <c r="K779" s="456">
        <f t="shared" si="218"/>
        <v>0</v>
      </c>
      <c r="L779" s="456">
        <f t="shared" si="219"/>
        <v>0</v>
      </c>
      <c r="M779" s="456"/>
      <c r="N779" s="456"/>
      <c r="O779" s="431">
        <f t="shared" si="220"/>
        <v>0</v>
      </c>
    </row>
    <row r="780" spans="1:15" s="432" customFormat="1" ht="45">
      <c r="A780" s="731"/>
      <c r="B780" s="483" t="s">
        <v>644</v>
      </c>
      <c r="C780" s="729"/>
      <c r="D780" s="564"/>
      <c r="E780" s="457">
        <v>0</v>
      </c>
      <c r="F780" s="457">
        <v>0</v>
      </c>
      <c r="G780" s="428">
        <f t="shared" si="215"/>
        <v>0</v>
      </c>
      <c r="H780" s="429">
        <f t="shared" si="238"/>
        <v>0</v>
      </c>
      <c r="I780" s="429">
        <f t="shared" si="239"/>
        <v>0</v>
      </c>
      <c r="J780" s="428"/>
      <c r="K780" s="456">
        <f t="shared" si="218"/>
        <v>0</v>
      </c>
      <c r="L780" s="456">
        <f t="shared" si="219"/>
        <v>0</v>
      </c>
      <c r="M780" s="456"/>
      <c r="N780" s="456"/>
      <c r="O780" s="431">
        <f t="shared" si="220"/>
        <v>0</v>
      </c>
    </row>
    <row r="781" spans="1:15" s="432" customFormat="1" ht="60">
      <c r="A781" s="731"/>
      <c r="B781" s="483" t="s">
        <v>645</v>
      </c>
      <c r="C781" s="729"/>
      <c r="D781" s="564"/>
      <c r="E781" s="457">
        <v>0</v>
      </c>
      <c r="F781" s="457">
        <v>0</v>
      </c>
      <c r="G781" s="428">
        <f t="shared" si="215"/>
        <v>0</v>
      </c>
      <c r="H781" s="429">
        <f t="shared" si="238"/>
        <v>0</v>
      </c>
      <c r="I781" s="429">
        <f t="shared" si="239"/>
        <v>0</v>
      </c>
      <c r="J781" s="428"/>
      <c r="K781" s="456">
        <f t="shared" si="218"/>
        <v>0</v>
      </c>
      <c r="L781" s="456">
        <f t="shared" si="219"/>
        <v>0</v>
      </c>
      <c r="M781" s="456"/>
      <c r="N781" s="456"/>
      <c r="O781" s="431">
        <f t="shared" si="220"/>
        <v>0</v>
      </c>
    </row>
    <row r="782" spans="1:15" s="432" customFormat="1" ht="30">
      <c r="A782" s="731"/>
      <c r="B782" s="483" t="s">
        <v>646</v>
      </c>
      <c r="C782" s="729"/>
      <c r="D782" s="564"/>
      <c r="E782" s="457">
        <v>0</v>
      </c>
      <c r="F782" s="457">
        <v>0</v>
      </c>
      <c r="G782" s="428">
        <f t="shared" si="215"/>
        <v>0</v>
      </c>
      <c r="H782" s="429">
        <f t="shared" si="238"/>
        <v>0</v>
      </c>
      <c r="I782" s="429">
        <f t="shared" si="239"/>
        <v>0</v>
      </c>
      <c r="J782" s="428"/>
      <c r="K782" s="456">
        <f t="shared" si="218"/>
        <v>0</v>
      </c>
      <c r="L782" s="456">
        <f t="shared" si="219"/>
        <v>0</v>
      </c>
      <c r="M782" s="456"/>
      <c r="N782" s="456"/>
      <c r="O782" s="431">
        <f t="shared" si="220"/>
        <v>0</v>
      </c>
    </row>
    <row r="783" spans="1:15" s="432" customFormat="1" ht="30">
      <c r="A783" s="731"/>
      <c r="B783" s="483" t="s">
        <v>647</v>
      </c>
      <c r="C783" s="729"/>
      <c r="D783" s="564"/>
      <c r="E783" s="457">
        <v>0</v>
      </c>
      <c r="F783" s="457">
        <v>0</v>
      </c>
      <c r="G783" s="428">
        <f t="shared" si="215"/>
        <v>0</v>
      </c>
      <c r="H783" s="429">
        <f t="shared" si="238"/>
        <v>0</v>
      </c>
      <c r="I783" s="429">
        <f t="shared" si="239"/>
        <v>0</v>
      </c>
      <c r="J783" s="428"/>
      <c r="K783" s="456">
        <f t="shared" si="218"/>
        <v>0</v>
      </c>
      <c r="L783" s="456">
        <f t="shared" si="219"/>
        <v>0</v>
      </c>
      <c r="M783" s="456"/>
      <c r="N783" s="456"/>
      <c r="O783" s="431">
        <f t="shared" si="220"/>
        <v>0</v>
      </c>
    </row>
    <row r="784" spans="1:15" s="432" customFormat="1" ht="125.25" customHeight="1">
      <c r="A784" s="482">
        <v>11.01</v>
      </c>
      <c r="B784" s="673" t="s">
        <v>648</v>
      </c>
      <c r="C784" s="516"/>
      <c r="D784" s="565"/>
      <c r="E784" s="444">
        <v>0</v>
      </c>
      <c r="F784" s="444">
        <v>0</v>
      </c>
      <c r="G784" s="428">
        <f t="shared" si="215"/>
        <v>0</v>
      </c>
      <c r="H784" s="429">
        <f t="shared" si="238"/>
        <v>0</v>
      </c>
      <c r="I784" s="429">
        <f t="shared" si="239"/>
        <v>0</v>
      </c>
      <c r="J784" s="428"/>
      <c r="K784" s="456">
        <f t="shared" si="218"/>
        <v>0</v>
      </c>
      <c r="L784" s="456">
        <f t="shared" si="219"/>
        <v>0</v>
      </c>
      <c r="M784" s="456"/>
      <c r="N784" s="456"/>
      <c r="O784" s="431">
        <f t="shared" si="220"/>
        <v>0</v>
      </c>
    </row>
    <row r="785" spans="1:15" s="432" customFormat="1">
      <c r="A785" s="482" t="s">
        <v>205</v>
      </c>
      <c r="B785" s="515" t="s">
        <v>219</v>
      </c>
      <c r="C785" s="516" t="s">
        <v>124</v>
      </c>
      <c r="D785" s="560">
        <v>1469</v>
      </c>
      <c r="E785" s="444">
        <v>166.84</v>
      </c>
      <c r="F785" s="444">
        <v>27.16</v>
      </c>
      <c r="G785" s="428">
        <f t="shared" si="215"/>
        <v>194</v>
      </c>
      <c r="H785" s="428">
        <f t="shared" ref="H785:I791" si="240">$D785*E785</f>
        <v>245087.96</v>
      </c>
      <c r="I785" s="428">
        <f t="shared" si="240"/>
        <v>39898.04</v>
      </c>
      <c r="J785" s="428">
        <f t="shared" ref="J785:J791" si="241">SUBTOTAL(9,H785:I785)</f>
        <v>284986</v>
      </c>
      <c r="K785" s="456">
        <f t="shared" si="218"/>
        <v>0</v>
      </c>
      <c r="L785" s="456">
        <f t="shared" si="219"/>
        <v>0</v>
      </c>
      <c r="M785" s="456">
        <v>166.83999999999997</v>
      </c>
      <c r="N785" s="456">
        <v>27.16</v>
      </c>
      <c r="O785" s="431">
        <f t="shared" si="220"/>
        <v>284985.99999999994</v>
      </c>
    </row>
    <row r="786" spans="1:15" s="432" customFormat="1">
      <c r="A786" s="482" t="s">
        <v>188</v>
      </c>
      <c r="B786" s="515" t="s">
        <v>402</v>
      </c>
      <c r="C786" s="516" t="s">
        <v>124</v>
      </c>
      <c r="D786" s="560">
        <v>1469</v>
      </c>
      <c r="E786" s="444">
        <v>2590.87</v>
      </c>
      <c r="F786" s="444">
        <v>258.02</v>
      </c>
      <c r="G786" s="428">
        <f t="shared" si="215"/>
        <v>2848.89</v>
      </c>
      <c r="H786" s="428">
        <f t="shared" si="240"/>
        <v>3805988.03</v>
      </c>
      <c r="I786" s="428">
        <f t="shared" si="240"/>
        <v>379031.37999999995</v>
      </c>
      <c r="J786" s="428">
        <f t="shared" si="241"/>
        <v>4185019.4099999997</v>
      </c>
      <c r="K786" s="456">
        <f t="shared" si="218"/>
        <v>0</v>
      </c>
      <c r="L786" s="456">
        <f t="shared" si="219"/>
        <v>0</v>
      </c>
      <c r="M786" s="456">
        <v>2590.87</v>
      </c>
      <c r="N786" s="456">
        <v>258.02</v>
      </c>
      <c r="O786" s="431">
        <f t="shared" si="220"/>
        <v>4185019.4099999997</v>
      </c>
    </row>
    <row r="787" spans="1:15" s="432" customFormat="1">
      <c r="A787" s="482" t="s">
        <v>190</v>
      </c>
      <c r="B787" s="515" t="s">
        <v>403</v>
      </c>
      <c r="C787" s="516" t="s">
        <v>124</v>
      </c>
      <c r="D787" s="560">
        <v>1469</v>
      </c>
      <c r="E787" s="444">
        <v>2108.7800000000002</v>
      </c>
      <c r="F787" s="444">
        <v>0</v>
      </c>
      <c r="G787" s="428">
        <f t="shared" si="215"/>
        <v>2108.7800000000002</v>
      </c>
      <c r="H787" s="428">
        <f t="shared" si="240"/>
        <v>3097797.8200000003</v>
      </c>
      <c r="I787" s="428">
        <f t="shared" si="240"/>
        <v>0</v>
      </c>
      <c r="J787" s="428">
        <f t="shared" si="241"/>
        <v>3097797.8200000003</v>
      </c>
      <c r="K787" s="456">
        <f t="shared" si="218"/>
        <v>0</v>
      </c>
      <c r="L787" s="456">
        <f t="shared" si="219"/>
        <v>0</v>
      </c>
      <c r="M787" s="456">
        <v>2108.7799999999997</v>
      </c>
      <c r="N787" s="456">
        <v>0</v>
      </c>
      <c r="O787" s="431">
        <f t="shared" si="220"/>
        <v>3097797.82</v>
      </c>
    </row>
    <row r="788" spans="1:15" s="432" customFormat="1">
      <c r="A788" s="482" t="s">
        <v>192</v>
      </c>
      <c r="B788" s="515" t="s">
        <v>404</v>
      </c>
      <c r="C788" s="516" t="s">
        <v>124</v>
      </c>
      <c r="D788" s="560">
        <v>1469</v>
      </c>
      <c r="E788" s="444">
        <v>286.14999999999998</v>
      </c>
      <c r="F788" s="444">
        <v>0</v>
      </c>
      <c r="G788" s="428">
        <f t="shared" si="215"/>
        <v>286.14999999999998</v>
      </c>
      <c r="H788" s="428">
        <f t="shared" si="240"/>
        <v>420354.35</v>
      </c>
      <c r="I788" s="428">
        <f t="shared" si="240"/>
        <v>0</v>
      </c>
      <c r="J788" s="428">
        <f t="shared" si="241"/>
        <v>420354.35</v>
      </c>
      <c r="K788" s="456">
        <f t="shared" si="218"/>
        <v>0</v>
      </c>
      <c r="L788" s="456">
        <f t="shared" si="219"/>
        <v>0</v>
      </c>
      <c r="M788" s="456">
        <v>286.14999999999998</v>
      </c>
      <c r="N788" s="456">
        <v>0</v>
      </c>
      <c r="O788" s="431">
        <f t="shared" si="220"/>
        <v>420354.35</v>
      </c>
    </row>
    <row r="789" spans="1:15" s="432" customFormat="1">
      <c r="A789" s="482" t="s">
        <v>194</v>
      </c>
      <c r="B789" s="515" t="s">
        <v>405</v>
      </c>
      <c r="C789" s="516" t="s">
        <v>124</v>
      </c>
      <c r="D789" s="560">
        <v>1469</v>
      </c>
      <c r="E789" s="444">
        <v>539.32000000000005</v>
      </c>
      <c r="F789" s="444">
        <v>0</v>
      </c>
      <c r="G789" s="428">
        <f t="shared" ref="G789:G852" si="242">SUM(E789:F789)</f>
        <v>539.32000000000005</v>
      </c>
      <c r="H789" s="428">
        <f t="shared" si="240"/>
        <v>792261.08000000007</v>
      </c>
      <c r="I789" s="428">
        <f t="shared" si="240"/>
        <v>0</v>
      </c>
      <c r="J789" s="428">
        <f t="shared" si="241"/>
        <v>792261.08000000007</v>
      </c>
      <c r="K789" s="456">
        <f t="shared" si="218"/>
        <v>0</v>
      </c>
      <c r="L789" s="456">
        <f t="shared" si="219"/>
        <v>0</v>
      </c>
      <c r="M789" s="456">
        <v>539.31999999999994</v>
      </c>
      <c r="N789" s="456">
        <v>0</v>
      </c>
      <c r="O789" s="431">
        <f t="shared" si="220"/>
        <v>792261.08</v>
      </c>
    </row>
    <row r="790" spans="1:15" s="432" customFormat="1">
      <c r="A790" s="482" t="s">
        <v>196</v>
      </c>
      <c r="B790" s="515" t="s">
        <v>406</v>
      </c>
      <c r="C790" s="516" t="s">
        <v>124</v>
      </c>
      <c r="D790" s="560">
        <v>1469</v>
      </c>
      <c r="E790" s="444">
        <v>345.32</v>
      </c>
      <c r="F790" s="444">
        <v>0</v>
      </c>
      <c r="G790" s="428">
        <f t="shared" si="242"/>
        <v>345.32</v>
      </c>
      <c r="H790" s="428">
        <f t="shared" si="240"/>
        <v>507275.08</v>
      </c>
      <c r="I790" s="428">
        <f t="shared" si="240"/>
        <v>0</v>
      </c>
      <c r="J790" s="428">
        <f t="shared" si="241"/>
        <v>507275.08</v>
      </c>
      <c r="K790" s="456">
        <f t="shared" si="218"/>
        <v>0</v>
      </c>
      <c r="L790" s="456">
        <f t="shared" si="219"/>
        <v>0</v>
      </c>
      <c r="M790" s="456">
        <v>345.32</v>
      </c>
      <c r="N790" s="456">
        <v>0</v>
      </c>
      <c r="O790" s="431">
        <f t="shared" si="220"/>
        <v>507275.08</v>
      </c>
    </row>
    <row r="791" spans="1:15" s="432" customFormat="1">
      <c r="A791" s="482" t="s">
        <v>198</v>
      </c>
      <c r="B791" s="515" t="s">
        <v>407</v>
      </c>
      <c r="C791" s="516" t="s">
        <v>124</v>
      </c>
      <c r="D791" s="560">
        <v>1469</v>
      </c>
      <c r="E791" s="444">
        <v>93.12</v>
      </c>
      <c r="F791" s="444">
        <v>0</v>
      </c>
      <c r="G791" s="428">
        <f t="shared" si="242"/>
        <v>93.12</v>
      </c>
      <c r="H791" s="428">
        <f t="shared" si="240"/>
        <v>136793.28</v>
      </c>
      <c r="I791" s="428">
        <f t="shared" si="240"/>
        <v>0</v>
      </c>
      <c r="J791" s="428">
        <f t="shared" si="241"/>
        <v>136793.28</v>
      </c>
      <c r="K791" s="456">
        <f t="shared" si="218"/>
        <v>0</v>
      </c>
      <c r="L791" s="456">
        <f t="shared" si="219"/>
        <v>0</v>
      </c>
      <c r="M791" s="456">
        <v>93.12</v>
      </c>
      <c r="N791" s="456">
        <v>0</v>
      </c>
      <c r="O791" s="431">
        <f t="shared" si="220"/>
        <v>136793.28</v>
      </c>
    </row>
    <row r="792" spans="1:15" s="432" customFormat="1" ht="137.25" customHeight="1">
      <c r="A792" s="482">
        <v>11.02</v>
      </c>
      <c r="B792" s="673" t="s">
        <v>649</v>
      </c>
      <c r="C792" s="516"/>
      <c r="D792" s="560">
        <v>0</v>
      </c>
      <c r="E792" s="444">
        <v>0</v>
      </c>
      <c r="F792" s="444">
        <v>0</v>
      </c>
      <c r="G792" s="428">
        <f t="shared" si="242"/>
        <v>0</v>
      </c>
      <c r="H792" s="429">
        <f>E792*$D792</f>
        <v>0</v>
      </c>
      <c r="I792" s="429">
        <f>F792*$D792</f>
        <v>0</v>
      </c>
      <c r="J792" s="428"/>
      <c r="K792" s="456">
        <f t="shared" si="218"/>
        <v>0</v>
      </c>
      <c r="L792" s="456">
        <f t="shared" si="219"/>
        <v>0</v>
      </c>
      <c r="M792" s="456"/>
      <c r="N792" s="456">
        <v>0</v>
      </c>
      <c r="O792" s="431">
        <f t="shared" si="220"/>
        <v>0</v>
      </c>
    </row>
    <row r="793" spans="1:15" s="432" customFormat="1">
      <c r="A793" s="732" t="s">
        <v>122</v>
      </c>
      <c r="B793" s="537" t="s">
        <v>650</v>
      </c>
      <c r="C793" s="513"/>
      <c r="D793" s="560">
        <v>0</v>
      </c>
      <c r="E793" s="450">
        <v>0</v>
      </c>
      <c r="F793" s="450">
        <v>0</v>
      </c>
      <c r="G793" s="428">
        <f t="shared" si="242"/>
        <v>0</v>
      </c>
      <c r="H793" s="429">
        <f>E793*$D793</f>
        <v>0</v>
      </c>
      <c r="I793" s="429">
        <f>F793*$D793</f>
        <v>0</v>
      </c>
      <c r="J793" s="428"/>
      <c r="K793" s="456">
        <f t="shared" si="218"/>
        <v>0</v>
      </c>
      <c r="L793" s="456">
        <f t="shared" si="219"/>
        <v>0</v>
      </c>
      <c r="M793" s="456"/>
      <c r="N793" s="456">
        <v>0</v>
      </c>
      <c r="O793" s="431">
        <f t="shared" si="220"/>
        <v>0</v>
      </c>
    </row>
    <row r="794" spans="1:15" s="432" customFormat="1">
      <c r="A794" s="482" t="s">
        <v>205</v>
      </c>
      <c r="B794" s="515" t="s">
        <v>219</v>
      </c>
      <c r="C794" s="513" t="s">
        <v>124</v>
      </c>
      <c r="D794" s="560">
        <v>1276</v>
      </c>
      <c r="E794" s="450">
        <v>153.26</v>
      </c>
      <c r="F794" s="450">
        <v>106.7</v>
      </c>
      <c r="G794" s="428">
        <f t="shared" si="242"/>
        <v>259.95999999999998</v>
      </c>
      <c r="H794" s="428">
        <f t="shared" ref="H794:H818" si="243">$D794*E794</f>
        <v>195559.75999999998</v>
      </c>
      <c r="I794" s="428">
        <f t="shared" ref="I794:I818" si="244">$D794*F794</f>
        <v>136149.20000000001</v>
      </c>
      <c r="J794" s="428">
        <f t="shared" ref="J794:J817" si="245">SUBTOTAL(9,H794:I794)</f>
        <v>331708.95999999996</v>
      </c>
      <c r="K794" s="456">
        <f t="shared" si="218"/>
        <v>0</v>
      </c>
      <c r="L794" s="456">
        <f t="shared" si="219"/>
        <v>0</v>
      </c>
      <c r="M794" s="456">
        <v>153.26</v>
      </c>
      <c r="N794" s="456">
        <v>106.7</v>
      </c>
      <c r="O794" s="431">
        <f t="shared" si="220"/>
        <v>331708.95999999996</v>
      </c>
    </row>
    <row r="795" spans="1:15" s="432" customFormat="1">
      <c r="A795" s="482" t="s">
        <v>188</v>
      </c>
      <c r="B795" s="515" t="s">
        <v>402</v>
      </c>
      <c r="C795" s="513" t="s">
        <v>124</v>
      </c>
      <c r="D795" s="560">
        <v>1276</v>
      </c>
      <c r="E795" s="450">
        <v>1495.74</v>
      </c>
      <c r="F795" s="450">
        <v>679</v>
      </c>
      <c r="G795" s="428">
        <f t="shared" si="242"/>
        <v>2174.7399999999998</v>
      </c>
      <c r="H795" s="428">
        <f t="shared" si="243"/>
        <v>1908564.24</v>
      </c>
      <c r="I795" s="428">
        <f t="shared" si="244"/>
        <v>866404</v>
      </c>
      <c r="J795" s="428">
        <f t="shared" si="245"/>
        <v>2774968.24</v>
      </c>
      <c r="K795" s="456">
        <f t="shared" si="218"/>
        <v>0</v>
      </c>
      <c r="L795" s="456">
        <f t="shared" si="219"/>
        <v>0</v>
      </c>
      <c r="M795" s="456">
        <v>1495.74</v>
      </c>
      <c r="N795" s="456">
        <v>679</v>
      </c>
      <c r="O795" s="431">
        <f t="shared" si="220"/>
        <v>2774968.2399999998</v>
      </c>
    </row>
    <row r="796" spans="1:15" s="432" customFormat="1">
      <c r="A796" s="482" t="s">
        <v>190</v>
      </c>
      <c r="B796" s="515" t="s">
        <v>403</v>
      </c>
      <c r="C796" s="513" t="s">
        <v>124</v>
      </c>
      <c r="D796" s="560">
        <v>1276</v>
      </c>
      <c r="E796" s="450">
        <v>40.74</v>
      </c>
      <c r="F796" s="450">
        <v>22.31</v>
      </c>
      <c r="G796" s="428">
        <f t="shared" si="242"/>
        <v>63.05</v>
      </c>
      <c r="H796" s="428">
        <f t="shared" si="243"/>
        <v>51984.240000000005</v>
      </c>
      <c r="I796" s="428">
        <f t="shared" si="244"/>
        <v>28467.559999999998</v>
      </c>
      <c r="J796" s="428">
        <f t="shared" si="245"/>
        <v>80451.8</v>
      </c>
      <c r="K796" s="456">
        <f t="shared" ref="K796:K859" si="246">M796-E796</f>
        <v>30.584000000000024</v>
      </c>
      <c r="L796" s="456">
        <f t="shared" ref="L796:L859" si="247">N796-F796</f>
        <v>0</v>
      </c>
      <c r="M796" s="456">
        <v>71.324000000000026</v>
      </c>
      <c r="N796" s="456">
        <v>22.31</v>
      </c>
      <c r="O796" s="431">
        <f t="shared" ref="O796:O859" si="248">(M796+N796)*$D796</f>
        <v>119476.98400000004</v>
      </c>
    </row>
    <row r="797" spans="1:15" s="432" customFormat="1">
      <c r="A797" s="482" t="s">
        <v>192</v>
      </c>
      <c r="B797" s="515" t="s">
        <v>404</v>
      </c>
      <c r="C797" s="513" t="s">
        <v>124</v>
      </c>
      <c r="D797" s="560">
        <v>1276</v>
      </c>
      <c r="E797" s="450">
        <v>59.17</v>
      </c>
      <c r="F797" s="450">
        <v>21.34</v>
      </c>
      <c r="G797" s="428">
        <f t="shared" si="242"/>
        <v>80.510000000000005</v>
      </c>
      <c r="H797" s="428">
        <f t="shared" si="243"/>
        <v>75500.92</v>
      </c>
      <c r="I797" s="428">
        <f t="shared" si="244"/>
        <v>27229.84</v>
      </c>
      <c r="J797" s="428">
        <f t="shared" si="245"/>
        <v>102730.76</v>
      </c>
      <c r="K797" s="456">
        <f t="shared" si="246"/>
        <v>6.3340000000000174</v>
      </c>
      <c r="L797" s="456">
        <f t="shared" si="247"/>
        <v>0</v>
      </c>
      <c r="M797" s="456">
        <v>65.504000000000019</v>
      </c>
      <c r="N797" s="456">
        <v>21.34</v>
      </c>
      <c r="O797" s="431">
        <f t="shared" si="248"/>
        <v>110812.94400000003</v>
      </c>
    </row>
    <row r="798" spans="1:15" s="432" customFormat="1">
      <c r="A798" s="482" t="s">
        <v>194</v>
      </c>
      <c r="B798" s="515" t="s">
        <v>405</v>
      </c>
      <c r="C798" s="513" t="s">
        <v>124</v>
      </c>
      <c r="D798" s="560">
        <v>1276</v>
      </c>
      <c r="E798" s="450">
        <v>61.11</v>
      </c>
      <c r="F798" s="450">
        <v>21.34</v>
      </c>
      <c r="G798" s="428">
        <f t="shared" si="242"/>
        <v>82.45</v>
      </c>
      <c r="H798" s="428">
        <f t="shared" si="243"/>
        <v>77976.36</v>
      </c>
      <c r="I798" s="428">
        <f t="shared" si="244"/>
        <v>27229.84</v>
      </c>
      <c r="J798" s="428">
        <f t="shared" si="245"/>
        <v>105206.2</v>
      </c>
      <c r="K798" s="456">
        <f t="shared" si="246"/>
        <v>4.3940000000000197</v>
      </c>
      <c r="L798" s="456">
        <f t="shared" si="247"/>
        <v>0</v>
      </c>
      <c r="M798" s="456">
        <v>65.504000000000019</v>
      </c>
      <c r="N798" s="456">
        <v>21.34</v>
      </c>
      <c r="O798" s="431">
        <f t="shared" si="248"/>
        <v>110812.94400000003</v>
      </c>
    </row>
    <row r="799" spans="1:15" s="432" customFormat="1">
      <c r="A799" s="482" t="s">
        <v>196</v>
      </c>
      <c r="B799" s="515" t="s">
        <v>406</v>
      </c>
      <c r="C799" s="513" t="s">
        <v>124</v>
      </c>
      <c r="D799" s="560">
        <v>1276</v>
      </c>
      <c r="E799" s="450">
        <v>167.81</v>
      </c>
      <c r="F799" s="450">
        <v>21.34</v>
      </c>
      <c r="G799" s="428">
        <f t="shared" si="242"/>
        <v>189.15</v>
      </c>
      <c r="H799" s="428">
        <f t="shared" si="243"/>
        <v>214125.56</v>
      </c>
      <c r="I799" s="428">
        <f t="shared" si="244"/>
        <v>27229.84</v>
      </c>
      <c r="J799" s="428">
        <f t="shared" si="245"/>
        <v>241355.4</v>
      </c>
      <c r="K799" s="456">
        <f t="shared" si="246"/>
        <v>4.3940000000000055</v>
      </c>
      <c r="L799" s="456">
        <f t="shared" si="247"/>
        <v>0</v>
      </c>
      <c r="M799" s="456">
        <v>172.20400000000001</v>
      </c>
      <c r="N799" s="456">
        <v>21.34</v>
      </c>
      <c r="O799" s="431">
        <f t="shared" si="248"/>
        <v>246962.144</v>
      </c>
    </row>
    <row r="800" spans="1:15" s="432" customFormat="1">
      <c r="A800" s="482" t="s">
        <v>198</v>
      </c>
      <c r="B800" s="515" t="s">
        <v>407</v>
      </c>
      <c r="C800" s="513" t="s">
        <v>124</v>
      </c>
      <c r="D800" s="560">
        <v>1276</v>
      </c>
      <c r="E800" s="450">
        <v>61.11</v>
      </c>
      <c r="F800" s="450">
        <v>21.34</v>
      </c>
      <c r="G800" s="428">
        <f t="shared" si="242"/>
        <v>82.45</v>
      </c>
      <c r="H800" s="428">
        <f t="shared" si="243"/>
        <v>77976.36</v>
      </c>
      <c r="I800" s="428">
        <f t="shared" si="244"/>
        <v>27229.84</v>
      </c>
      <c r="J800" s="428">
        <f t="shared" si="245"/>
        <v>105206.2</v>
      </c>
      <c r="K800" s="456">
        <f t="shared" si="246"/>
        <v>4.3940000000000197</v>
      </c>
      <c r="L800" s="456">
        <f t="shared" si="247"/>
        <v>0</v>
      </c>
      <c r="M800" s="456">
        <v>65.504000000000019</v>
      </c>
      <c r="N800" s="456">
        <v>21.34</v>
      </c>
      <c r="O800" s="431">
        <f t="shared" si="248"/>
        <v>110812.94400000003</v>
      </c>
    </row>
    <row r="801" spans="1:15" s="432" customFormat="1">
      <c r="A801" s="482" t="s">
        <v>200</v>
      </c>
      <c r="B801" s="515" t="s">
        <v>408</v>
      </c>
      <c r="C801" s="513" t="s">
        <v>124</v>
      </c>
      <c r="D801" s="560">
        <v>1276</v>
      </c>
      <c r="E801" s="450">
        <v>81.48</v>
      </c>
      <c r="F801" s="450">
        <v>21.34</v>
      </c>
      <c r="G801" s="428">
        <f t="shared" si="242"/>
        <v>102.82000000000001</v>
      </c>
      <c r="H801" s="428">
        <f t="shared" si="243"/>
        <v>103968.48000000001</v>
      </c>
      <c r="I801" s="428">
        <f t="shared" si="244"/>
        <v>27229.84</v>
      </c>
      <c r="J801" s="428">
        <f t="shared" si="245"/>
        <v>131198.32</v>
      </c>
      <c r="K801" s="456">
        <f t="shared" si="246"/>
        <v>-15.975999999999985</v>
      </c>
      <c r="L801" s="456">
        <f t="shared" si="247"/>
        <v>0</v>
      </c>
      <c r="M801" s="456">
        <v>65.504000000000019</v>
      </c>
      <c r="N801" s="456">
        <v>21.34</v>
      </c>
      <c r="O801" s="431">
        <f t="shared" si="248"/>
        <v>110812.94400000003</v>
      </c>
    </row>
    <row r="802" spans="1:15" s="432" customFormat="1">
      <c r="A802" s="482" t="s">
        <v>122</v>
      </c>
      <c r="B802" s="515" t="s">
        <v>409</v>
      </c>
      <c r="C802" s="513" t="s">
        <v>124</v>
      </c>
      <c r="D802" s="560">
        <v>1276</v>
      </c>
      <c r="E802" s="450">
        <v>81.48</v>
      </c>
      <c r="F802" s="450">
        <v>21.34</v>
      </c>
      <c r="G802" s="428">
        <f t="shared" si="242"/>
        <v>102.82000000000001</v>
      </c>
      <c r="H802" s="428">
        <f t="shared" si="243"/>
        <v>103968.48000000001</v>
      </c>
      <c r="I802" s="428">
        <f t="shared" si="244"/>
        <v>27229.84</v>
      </c>
      <c r="J802" s="428">
        <f t="shared" si="245"/>
        <v>131198.32</v>
      </c>
      <c r="K802" s="456">
        <f t="shared" si="246"/>
        <v>-15.975999999999985</v>
      </c>
      <c r="L802" s="456">
        <f t="shared" si="247"/>
        <v>0</v>
      </c>
      <c r="M802" s="456">
        <v>65.504000000000019</v>
      </c>
      <c r="N802" s="456">
        <v>21.34</v>
      </c>
      <c r="O802" s="431">
        <f t="shared" si="248"/>
        <v>110812.94400000003</v>
      </c>
    </row>
    <row r="803" spans="1:15" s="432" customFormat="1">
      <c r="A803" s="482" t="s">
        <v>228</v>
      </c>
      <c r="B803" s="515" t="s">
        <v>410</v>
      </c>
      <c r="C803" s="513" t="s">
        <v>124</v>
      </c>
      <c r="D803" s="560">
        <v>1276</v>
      </c>
      <c r="E803" s="450">
        <v>81.48</v>
      </c>
      <c r="F803" s="450">
        <v>21.34</v>
      </c>
      <c r="G803" s="428">
        <f t="shared" si="242"/>
        <v>102.82000000000001</v>
      </c>
      <c r="H803" s="428">
        <f t="shared" si="243"/>
        <v>103968.48000000001</v>
      </c>
      <c r="I803" s="428">
        <f t="shared" si="244"/>
        <v>27229.84</v>
      </c>
      <c r="J803" s="428">
        <f t="shared" si="245"/>
        <v>131198.32</v>
      </c>
      <c r="K803" s="456">
        <f t="shared" si="246"/>
        <v>-15.975999999999985</v>
      </c>
      <c r="L803" s="456">
        <f t="shared" si="247"/>
        <v>0</v>
      </c>
      <c r="M803" s="456">
        <v>65.504000000000019</v>
      </c>
      <c r="N803" s="456">
        <v>21.34</v>
      </c>
      <c r="O803" s="431">
        <f t="shared" si="248"/>
        <v>110812.94400000003</v>
      </c>
    </row>
    <row r="804" spans="1:15" s="432" customFormat="1">
      <c r="A804" s="482" t="s">
        <v>230</v>
      </c>
      <c r="B804" s="515" t="s">
        <v>411</v>
      </c>
      <c r="C804" s="513" t="s">
        <v>124</v>
      </c>
      <c r="D804" s="560">
        <v>1276</v>
      </c>
      <c r="E804" s="450">
        <v>81.48</v>
      </c>
      <c r="F804" s="450">
        <v>21.34</v>
      </c>
      <c r="G804" s="428">
        <f t="shared" si="242"/>
        <v>102.82000000000001</v>
      </c>
      <c r="H804" s="428">
        <f t="shared" si="243"/>
        <v>103968.48000000001</v>
      </c>
      <c r="I804" s="428">
        <f t="shared" si="244"/>
        <v>27229.84</v>
      </c>
      <c r="J804" s="428">
        <f t="shared" si="245"/>
        <v>131198.32</v>
      </c>
      <c r="K804" s="456">
        <f t="shared" si="246"/>
        <v>-15.975999999999985</v>
      </c>
      <c r="L804" s="456">
        <f t="shared" si="247"/>
        <v>0</v>
      </c>
      <c r="M804" s="456">
        <v>65.504000000000019</v>
      </c>
      <c r="N804" s="456">
        <v>21.34</v>
      </c>
      <c r="O804" s="431">
        <f t="shared" si="248"/>
        <v>110812.94400000003</v>
      </c>
    </row>
    <row r="805" spans="1:15" s="432" customFormat="1">
      <c r="A805" s="482" t="s">
        <v>232</v>
      </c>
      <c r="B805" s="515" t="s">
        <v>412</v>
      </c>
      <c r="C805" s="513" t="s">
        <v>124</v>
      </c>
      <c r="D805" s="560">
        <v>1276</v>
      </c>
      <c r="E805" s="450">
        <v>81.48</v>
      </c>
      <c r="F805" s="450">
        <v>21.34</v>
      </c>
      <c r="G805" s="428">
        <f t="shared" si="242"/>
        <v>102.82000000000001</v>
      </c>
      <c r="H805" s="428">
        <f t="shared" si="243"/>
        <v>103968.48000000001</v>
      </c>
      <c r="I805" s="428">
        <f t="shared" si="244"/>
        <v>27229.84</v>
      </c>
      <c r="J805" s="428">
        <f t="shared" si="245"/>
        <v>131198.32</v>
      </c>
      <c r="K805" s="456">
        <f t="shared" si="246"/>
        <v>-15.975999999999985</v>
      </c>
      <c r="L805" s="456">
        <f t="shared" si="247"/>
        <v>0</v>
      </c>
      <c r="M805" s="456">
        <v>65.504000000000019</v>
      </c>
      <c r="N805" s="456">
        <v>21.34</v>
      </c>
      <c r="O805" s="431">
        <f t="shared" si="248"/>
        <v>110812.94400000003</v>
      </c>
    </row>
    <row r="806" spans="1:15" s="432" customFormat="1">
      <c r="A806" s="482" t="s">
        <v>234</v>
      </c>
      <c r="B806" s="515" t="s">
        <v>413</v>
      </c>
      <c r="C806" s="513" t="s">
        <v>124</v>
      </c>
      <c r="D806" s="560">
        <v>1276</v>
      </c>
      <c r="E806" s="450">
        <v>81.48</v>
      </c>
      <c r="F806" s="450">
        <v>21.34</v>
      </c>
      <c r="G806" s="428">
        <f t="shared" si="242"/>
        <v>102.82000000000001</v>
      </c>
      <c r="H806" s="428">
        <f t="shared" si="243"/>
        <v>103968.48000000001</v>
      </c>
      <c r="I806" s="428">
        <f t="shared" si="244"/>
        <v>27229.84</v>
      </c>
      <c r="J806" s="428">
        <f t="shared" si="245"/>
        <v>131198.32</v>
      </c>
      <c r="K806" s="456">
        <f t="shared" si="246"/>
        <v>-15.975999999999985</v>
      </c>
      <c r="L806" s="456">
        <f t="shared" si="247"/>
        <v>0</v>
      </c>
      <c r="M806" s="456">
        <v>65.504000000000019</v>
      </c>
      <c r="N806" s="456">
        <v>21.34</v>
      </c>
      <c r="O806" s="431">
        <f t="shared" si="248"/>
        <v>110812.94400000003</v>
      </c>
    </row>
    <row r="807" spans="1:15" s="432" customFormat="1">
      <c r="A807" s="482" t="s">
        <v>236</v>
      </c>
      <c r="B807" s="515" t="s">
        <v>414</v>
      </c>
      <c r="C807" s="513" t="s">
        <v>124</v>
      </c>
      <c r="D807" s="560">
        <v>1276</v>
      </c>
      <c r="E807" s="450">
        <v>81.48</v>
      </c>
      <c r="F807" s="450">
        <v>21.34</v>
      </c>
      <c r="G807" s="428">
        <f t="shared" si="242"/>
        <v>102.82000000000001</v>
      </c>
      <c r="H807" s="428">
        <f t="shared" si="243"/>
        <v>103968.48000000001</v>
      </c>
      <c r="I807" s="428">
        <f t="shared" si="244"/>
        <v>27229.84</v>
      </c>
      <c r="J807" s="428">
        <f t="shared" si="245"/>
        <v>131198.32</v>
      </c>
      <c r="K807" s="456">
        <f t="shared" si="246"/>
        <v>-15.975999999999985</v>
      </c>
      <c r="L807" s="456">
        <f t="shared" si="247"/>
        <v>0</v>
      </c>
      <c r="M807" s="456">
        <v>65.504000000000019</v>
      </c>
      <c r="N807" s="456">
        <v>21.34</v>
      </c>
      <c r="O807" s="431">
        <f t="shared" si="248"/>
        <v>110812.94400000003</v>
      </c>
    </row>
    <row r="808" spans="1:15" s="432" customFormat="1">
      <c r="A808" s="482" t="s">
        <v>238</v>
      </c>
      <c r="B808" s="515" t="s">
        <v>415</v>
      </c>
      <c r="C808" s="513" t="s">
        <v>124</v>
      </c>
      <c r="D808" s="560">
        <v>1276</v>
      </c>
      <c r="E808" s="450">
        <v>81.48</v>
      </c>
      <c r="F808" s="450">
        <v>21.34</v>
      </c>
      <c r="G808" s="428">
        <f t="shared" si="242"/>
        <v>102.82000000000001</v>
      </c>
      <c r="H808" s="428">
        <f t="shared" si="243"/>
        <v>103968.48000000001</v>
      </c>
      <c r="I808" s="428">
        <f t="shared" si="244"/>
        <v>27229.84</v>
      </c>
      <c r="J808" s="428">
        <f t="shared" si="245"/>
        <v>131198.32</v>
      </c>
      <c r="K808" s="456">
        <f t="shared" si="246"/>
        <v>-15.975999999999985</v>
      </c>
      <c r="L808" s="456">
        <f t="shared" si="247"/>
        <v>0</v>
      </c>
      <c r="M808" s="456">
        <v>65.504000000000019</v>
      </c>
      <c r="N808" s="456">
        <v>21.34</v>
      </c>
      <c r="O808" s="431">
        <f t="shared" si="248"/>
        <v>110812.94400000003</v>
      </c>
    </row>
    <row r="809" spans="1:15" s="432" customFormat="1">
      <c r="A809" s="482" t="s">
        <v>240</v>
      </c>
      <c r="B809" s="515" t="s">
        <v>416</v>
      </c>
      <c r="C809" s="513" t="s">
        <v>124</v>
      </c>
      <c r="D809" s="560">
        <v>1276</v>
      </c>
      <c r="E809" s="450">
        <v>81.48</v>
      </c>
      <c r="F809" s="450">
        <v>21.34</v>
      </c>
      <c r="G809" s="428">
        <f t="shared" si="242"/>
        <v>102.82000000000001</v>
      </c>
      <c r="H809" s="428">
        <f t="shared" si="243"/>
        <v>103968.48000000001</v>
      </c>
      <c r="I809" s="428">
        <f t="shared" si="244"/>
        <v>27229.84</v>
      </c>
      <c r="J809" s="428">
        <f t="shared" si="245"/>
        <v>131198.32</v>
      </c>
      <c r="K809" s="456">
        <f t="shared" si="246"/>
        <v>-15.975999999999985</v>
      </c>
      <c r="L809" s="456">
        <f t="shared" si="247"/>
        <v>0</v>
      </c>
      <c r="M809" s="456">
        <v>65.504000000000019</v>
      </c>
      <c r="N809" s="456">
        <v>21.34</v>
      </c>
      <c r="O809" s="431">
        <f t="shared" si="248"/>
        <v>110812.94400000003</v>
      </c>
    </row>
    <row r="810" spans="1:15" s="432" customFormat="1">
      <c r="A810" s="482" t="s">
        <v>242</v>
      </c>
      <c r="B810" s="515" t="s">
        <v>417</v>
      </c>
      <c r="C810" s="513" t="s">
        <v>124</v>
      </c>
      <c r="D810" s="560">
        <v>1276</v>
      </c>
      <c r="E810" s="450">
        <v>81.48</v>
      </c>
      <c r="F810" s="450">
        <v>21.34</v>
      </c>
      <c r="G810" s="428">
        <f t="shared" si="242"/>
        <v>102.82000000000001</v>
      </c>
      <c r="H810" s="428">
        <f t="shared" si="243"/>
        <v>103968.48000000001</v>
      </c>
      <c r="I810" s="428">
        <f t="shared" si="244"/>
        <v>27229.84</v>
      </c>
      <c r="J810" s="428">
        <f t="shared" si="245"/>
        <v>131198.32</v>
      </c>
      <c r="K810" s="456">
        <f t="shared" si="246"/>
        <v>-15.975999999999985</v>
      </c>
      <c r="L810" s="456">
        <f t="shared" si="247"/>
        <v>0</v>
      </c>
      <c r="M810" s="456">
        <v>65.504000000000019</v>
      </c>
      <c r="N810" s="456">
        <v>21.34</v>
      </c>
      <c r="O810" s="431">
        <f t="shared" si="248"/>
        <v>110812.94400000003</v>
      </c>
    </row>
    <row r="811" spans="1:15" s="432" customFormat="1">
      <c r="A811" s="482" t="s">
        <v>244</v>
      </c>
      <c r="B811" s="515" t="s">
        <v>418</v>
      </c>
      <c r="C811" s="513" t="s">
        <v>124</v>
      </c>
      <c r="D811" s="560">
        <v>1276</v>
      </c>
      <c r="E811" s="450">
        <v>81.48</v>
      </c>
      <c r="F811" s="450">
        <v>21.34</v>
      </c>
      <c r="G811" s="428">
        <f t="shared" si="242"/>
        <v>102.82000000000001</v>
      </c>
      <c r="H811" s="428">
        <f t="shared" si="243"/>
        <v>103968.48000000001</v>
      </c>
      <c r="I811" s="428">
        <f t="shared" si="244"/>
        <v>27229.84</v>
      </c>
      <c r="J811" s="428">
        <f t="shared" si="245"/>
        <v>131198.32</v>
      </c>
      <c r="K811" s="456">
        <f t="shared" si="246"/>
        <v>-15.975999999999985</v>
      </c>
      <c r="L811" s="456">
        <f t="shared" si="247"/>
        <v>0</v>
      </c>
      <c r="M811" s="456">
        <v>65.504000000000019</v>
      </c>
      <c r="N811" s="456">
        <v>21.34</v>
      </c>
      <c r="O811" s="431">
        <f t="shared" si="248"/>
        <v>110812.94400000003</v>
      </c>
    </row>
    <row r="812" spans="1:15" s="432" customFormat="1">
      <c r="A812" s="482" t="s">
        <v>246</v>
      </c>
      <c r="B812" s="515" t="s">
        <v>419</v>
      </c>
      <c r="C812" s="513" t="s">
        <v>124</v>
      </c>
      <c r="D812" s="560">
        <v>1276</v>
      </c>
      <c r="E812" s="450">
        <v>81.48</v>
      </c>
      <c r="F812" s="450">
        <v>21.34</v>
      </c>
      <c r="G812" s="428">
        <f t="shared" si="242"/>
        <v>102.82000000000001</v>
      </c>
      <c r="H812" s="428">
        <f t="shared" si="243"/>
        <v>103968.48000000001</v>
      </c>
      <c r="I812" s="428">
        <f t="shared" si="244"/>
        <v>27229.84</v>
      </c>
      <c r="J812" s="428">
        <f t="shared" si="245"/>
        <v>131198.32</v>
      </c>
      <c r="K812" s="456">
        <f t="shared" si="246"/>
        <v>-15.975999999999985</v>
      </c>
      <c r="L812" s="456">
        <f t="shared" si="247"/>
        <v>0</v>
      </c>
      <c r="M812" s="456">
        <v>65.504000000000019</v>
      </c>
      <c r="N812" s="456">
        <v>21.34</v>
      </c>
      <c r="O812" s="431">
        <f t="shared" si="248"/>
        <v>110812.94400000003</v>
      </c>
    </row>
    <row r="813" spans="1:15" s="432" customFormat="1">
      <c r="A813" s="482" t="s">
        <v>248</v>
      </c>
      <c r="B813" s="515" t="s">
        <v>420</v>
      </c>
      <c r="C813" s="513" t="s">
        <v>124</v>
      </c>
      <c r="D813" s="560">
        <v>1276</v>
      </c>
      <c r="E813" s="450">
        <v>81.48</v>
      </c>
      <c r="F813" s="450">
        <v>21.34</v>
      </c>
      <c r="G813" s="428">
        <f t="shared" si="242"/>
        <v>102.82000000000001</v>
      </c>
      <c r="H813" s="428">
        <f t="shared" si="243"/>
        <v>103968.48000000001</v>
      </c>
      <c r="I813" s="428">
        <f t="shared" si="244"/>
        <v>27229.84</v>
      </c>
      <c r="J813" s="428">
        <f t="shared" si="245"/>
        <v>131198.32</v>
      </c>
      <c r="K813" s="456">
        <f t="shared" si="246"/>
        <v>-15.975999999999985</v>
      </c>
      <c r="L813" s="456">
        <f t="shared" si="247"/>
        <v>0</v>
      </c>
      <c r="M813" s="456">
        <v>65.504000000000019</v>
      </c>
      <c r="N813" s="456">
        <v>21.34</v>
      </c>
      <c r="O813" s="431">
        <f t="shared" si="248"/>
        <v>110812.94400000003</v>
      </c>
    </row>
    <row r="814" spans="1:15" s="432" customFormat="1">
      <c r="A814" s="482" t="s">
        <v>250</v>
      </c>
      <c r="B814" s="515" t="s">
        <v>421</v>
      </c>
      <c r="C814" s="513" t="s">
        <v>124</v>
      </c>
      <c r="D814" s="560">
        <v>1276</v>
      </c>
      <c r="E814" s="450">
        <v>81.48</v>
      </c>
      <c r="F814" s="450">
        <v>21.34</v>
      </c>
      <c r="G814" s="428">
        <f t="shared" si="242"/>
        <v>102.82000000000001</v>
      </c>
      <c r="H814" s="428">
        <f t="shared" si="243"/>
        <v>103968.48000000001</v>
      </c>
      <c r="I814" s="428">
        <f t="shared" si="244"/>
        <v>27229.84</v>
      </c>
      <c r="J814" s="428">
        <f t="shared" si="245"/>
        <v>131198.32</v>
      </c>
      <c r="K814" s="456">
        <f t="shared" si="246"/>
        <v>-15.975999999999985</v>
      </c>
      <c r="L814" s="456">
        <f t="shared" si="247"/>
        <v>0</v>
      </c>
      <c r="M814" s="456">
        <v>65.504000000000019</v>
      </c>
      <c r="N814" s="456">
        <v>21.34</v>
      </c>
      <c r="O814" s="431">
        <f t="shared" si="248"/>
        <v>110812.94400000003</v>
      </c>
    </row>
    <row r="815" spans="1:15" s="432" customFormat="1">
      <c r="A815" s="482" t="s">
        <v>252</v>
      </c>
      <c r="B815" s="515" t="s">
        <v>422</v>
      </c>
      <c r="C815" s="513" t="s">
        <v>124</v>
      </c>
      <c r="D815" s="560">
        <v>1276</v>
      </c>
      <c r="E815" s="450">
        <v>26.19</v>
      </c>
      <c r="F815" s="450">
        <v>21.34</v>
      </c>
      <c r="G815" s="428">
        <f t="shared" si="242"/>
        <v>47.53</v>
      </c>
      <c r="H815" s="428">
        <f t="shared" si="243"/>
        <v>33418.44</v>
      </c>
      <c r="I815" s="428">
        <f t="shared" si="244"/>
        <v>27229.84</v>
      </c>
      <c r="J815" s="428">
        <f t="shared" si="245"/>
        <v>60648.28</v>
      </c>
      <c r="K815" s="456">
        <f t="shared" si="246"/>
        <v>-4.9099999999999895</v>
      </c>
      <c r="L815" s="456">
        <f t="shared" si="247"/>
        <v>0</v>
      </c>
      <c r="M815" s="456">
        <v>21.280000000000012</v>
      </c>
      <c r="N815" s="456">
        <v>21.34</v>
      </c>
      <c r="O815" s="431">
        <f t="shared" si="248"/>
        <v>54383.120000000017</v>
      </c>
    </row>
    <row r="816" spans="1:15" s="432" customFormat="1">
      <c r="A816" s="482" t="s">
        <v>254</v>
      </c>
      <c r="B816" s="515" t="s">
        <v>423</v>
      </c>
      <c r="C816" s="513" t="s">
        <v>124</v>
      </c>
      <c r="D816" s="560">
        <v>1276</v>
      </c>
      <c r="E816" s="450">
        <v>0</v>
      </c>
      <c r="F816" s="450">
        <v>11.64</v>
      </c>
      <c r="G816" s="428">
        <f t="shared" si="242"/>
        <v>11.64</v>
      </c>
      <c r="H816" s="428">
        <f t="shared" si="243"/>
        <v>0</v>
      </c>
      <c r="I816" s="428">
        <f t="shared" si="244"/>
        <v>14852.640000000001</v>
      </c>
      <c r="J816" s="428">
        <f t="shared" si="245"/>
        <v>14852.640000000001</v>
      </c>
      <c r="K816" s="456">
        <f t="shared" si="246"/>
        <v>0</v>
      </c>
      <c r="L816" s="456">
        <f t="shared" si="247"/>
        <v>0</v>
      </c>
      <c r="M816" s="456">
        <v>0</v>
      </c>
      <c r="N816" s="456">
        <v>11.64</v>
      </c>
      <c r="O816" s="431">
        <f t="shared" si="248"/>
        <v>14852.640000000001</v>
      </c>
    </row>
    <row r="817" spans="1:15" s="432" customFormat="1">
      <c r="A817" s="482" t="s">
        <v>256</v>
      </c>
      <c r="B817" s="515" t="s">
        <v>424</v>
      </c>
      <c r="C817" s="513" t="s">
        <v>124</v>
      </c>
      <c r="D817" s="560">
        <v>1276</v>
      </c>
      <c r="E817" s="450">
        <v>0</v>
      </c>
      <c r="F817" s="450">
        <v>11.64</v>
      </c>
      <c r="G817" s="428">
        <f t="shared" si="242"/>
        <v>11.64</v>
      </c>
      <c r="H817" s="428">
        <f t="shared" si="243"/>
        <v>0</v>
      </c>
      <c r="I817" s="428">
        <f t="shared" si="244"/>
        <v>14852.640000000001</v>
      </c>
      <c r="J817" s="428">
        <f t="shared" si="245"/>
        <v>14852.640000000001</v>
      </c>
      <c r="K817" s="456">
        <f t="shared" si="246"/>
        <v>0</v>
      </c>
      <c r="L817" s="456">
        <f t="shared" si="247"/>
        <v>0</v>
      </c>
      <c r="M817" s="456">
        <v>0</v>
      </c>
      <c r="N817" s="456">
        <v>11.64</v>
      </c>
      <c r="O817" s="431">
        <f t="shared" si="248"/>
        <v>14852.640000000001</v>
      </c>
    </row>
    <row r="818" spans="1:15" s="432" customFormat="1">
      <c r="A818" s="482" t="s">
        <v>258</v>
      </c>
      <c r="B818" s="483" t="s">
        <v>425</v>
      </c>
      <c r="C818" s="513" t="s">
        <v>124</v>
      </c>
      <c r="D818" s="560">
        <v>1276</v>
      </c>
      <c r="E818" s="450">
        <v>0</v>
      </c>
      <c r="F818" s="450">
        <v>0</v>
      </c>
      <c r="G818" s="428">
        <f t="shared" si="242"/>
        <v>0</v>
      </c>
      <c r="H818" s="428">
        <f t="shared" si="243"/>
        <v>0</v>
      </c>
      <c r="I818" s="428">
        <f t="shared" si="244"/>
        <v>0</v>
      </c>
      <c r="J818" s="428">
        <f>SUBTOTAL(9,H818:I818)</f>
        <v>0</v>
      </c>
      <c r="K818" s="456">
        <f t="shared" si="246"/>
        <v>0</v>
      </c>
      <c r="L818" s="456">
        <f t="shared" si="247"/>
        <v>0</v>
      </c>
      <c r="M818" s="456">
        <v>0</v>
      </c>
      <c r="N818" s="456">
        <v>0</v>
      </c>
      <c r="O818" s="431">
        <f t="shared" si="248"/>
        <v>0</v>
      </c>
    </row>
    <row r="819" spans="1:15" s="432" customFormat="1" ht="150" customHeight="1">
      <c r="A819" s="482">
        <v>11.03</v>
      </c>
      <c r="B819" s="673" t="s">
        <v>651</v>
      </c>
      <c r="C819" s="516"/>
      <c r="D819" s="560">
        <v>0</v>
      </c>
      <c r="E819" s="444">
        <v>0</v>
      </c>
      <c r="F819" s="444">
        <v>0</v>
      </c>
      <c r="G819" s="428">
        <f t="shared" si="242"/>
        <v>0</v>
      </c>
      <c r="H819" s="429">
        <f>E819*$D819</f>
        <v>0</v>
      </c>
      <c r="I819" s="429">
        <f>F819*$D819</f>
        <v>0</v>
      </c>
      <c r="J819" s="428"/>
      <c r="K819" s="456">
        <f t="shared" si="246"/>
        <v>0</v>
      </c>
      <c r="L819" s="456">
        <f t="shared" si="247"/>
        <v>0</v>
      </c>
      <c r="M819" s="456"/>
      <c r="N819" s="456">
        <v>0</v>
      </c>
      <c r="O819" s="431">
        <f t="shared" si="248"/>
        <v>0</v>
      </c>
    </row>
    <row r="820" spans="1:15" s="432" customFormat="1">
      <c r="A820" s="482" t="s">
        <v>205</v>
      </c>
      <c r="B820" s="515" t="s">
        <v>219</v>
      </c>
      <c r="C820" s="516" t="s">
        <v>124</v>
      </c>
      <c r="D820" s="560">
        <v>1087</v>
      </c>
      <c r="E820" s="444">
        <v>0</v>
      </c>
      <c r="F820" s="444">
        <v>0</v>
      </c>
      <c r="G820" s="428">
        <f t="shared" si="242"/>
        <v>0</v>
      </c>
      <c r="H820" s="428">
        <f t="shared" ref="H820:I826" si="249">$D820*E820</f>
        <v>0</v>
      </c>
      <c r="I820" s="428">
        <f t="shared" si="249"/>
        <v>0</v>
      </c>
      <c r="J820" s="428">
        <f t="shared" ref="J820:J826" si="250">SUBTOTAL(9,H820:I820)</f>
        <v>0</v>
      </c>
      <c r="K820" s="456">
        <f t="shared" si="246"/>
        <v>0</v>
      </c>
      <c r="L820" s="456">
        <f t="shared" si="247"/>
        <v>0</v>
      </c>
      <c r="M820" s="456">
        <v>0</v>
      </c>
      <c r="N820" s="456">
        <v>0</v>
      </c>
      <c r="O820" s="431">
        <f t="shared" si="248"/>
        <v>0</v>
      </c>
    </row>
    <row r="821" spans="1:15" s="432" customFormat="1">
      <c r="A821" s="482" t="s">
        <v>188</v>
      </c>
      <c r="B821" s="515" t="s">
        <v>402</v>
      </c>
      <c r="C821" s="516" t="s">
        <v>124</v>
      </c>
      <c r="D821" s="560">
        <v>1087</v>
      </c>
      <c r="E821" s="444">
        <v>135.80000000000001</v>
      </c>
      <c r="F821" s="444">
        <v>0</v>
      </c>
      <c r="G821" s="428">
        <f t="shared" si="242"/>
        <v>135.80000000000001</v>
      </c>
      <c r="H821" s="428">
        <f t="shared" si="249"/>
        <v>147614.6</v>
      </c>
      <c r="I821" s="428">
        <f t="shared" si="249"/>
        <v>0</v>
      </c>
      <c r="J821" s="428">
        <f t="shared" si="250"/>
        <v>147614.6</v>
      </c>
      <c r="K821" s="456">
        <f t="shared" si="246"/>
        <v>0</v>
      </c>
      <c r="L821" s="456">
        <f t="shared" si="247"/>
        <v>0</v>
      </c>
      <c r="M821" s="456">
        <v>135.79999999999998</v>
      </c>
      <c r="N821" s="456">
        <v>0</v>
      </c>
      <c r="O821" s="431">
        <f t="shared" si="248"/>
        <v>147614.59999999998</v>
      </c>
    </row>
    <row r="822" spans="1:15" s="432" customFormat="1">
      <c r="A822" s="482" t="s">
        <v>190</v>
      </c>
      <c r="B822" s="515" t="s">
        <v>403</v>
      </c>
      <c r="C822" s="516" t="s">
        <v>124</v>
      </c>
      <c r="D822" s="560">
        <v>1087</v>
      </c>
      <c r="E822" s="444">
        <v>190.12</v>
      </c>
      <c r="F822" s="444">
        <v>0</v>
      </c>
      <c r="G822" s="428">
        <f t="shared" si="242"/>
        <v>190.12</v>
      </c>
      <c r="H822" s="428">
        <f t="shared" si="249"/>
        <v>206660.44</v>
      </c>
      <c r="I822" s="428">
        <f t="shared" si="249"/>
        <v>0</v>
      </c>
      <c r="J822" s="428">
        <f t="shared" si="250"/>
        <v>206660.44</v>
      </c>
      <c r="K822" s="456">
        <f t="shared" si="246"/>
        <v>0</v>
      </c>
      <c r="L822" s="456">
        <f t="shared" si="247"/>
        <v>0</v>
      </c>
      <c r="M822" s="456">
        <v>190.12</v>
      </c>
      <c r="N822" s="456">
        <v>0</v>
      </c>
      <c r="O822" s="431">
        <f t="shared" si="248"/>
        <v>206660.44</v>
      </c>
    </row>
    <row r="823" spans="1:15" s="432" customFormat="1">
      <c r="A823" s="482" t="s">
        <v>192</v>
      </c>
      <c r="B823" s="515" t="s">
        <v>404</v>
      </c>
      <c r="C823" s="516" t="s">
        <v>124</v>
      </c>
      <c r="D823" s="560">
        <v>1087</v>
      </c>
      <c r="E823" s="444">
        <v>30.07</v>
      </c>
      <c r="F823" s="444">
        <v>0</v>
      </c>
      <c r="G823" s="428">
        <f t="shared" si="242"/>
        <v>30.07</v>
      </c>
      <c r="H823" s="428">
        <f t="shared" si="249"/>
        <v>32686.09</v>
      </c>
      <c r="I823" s="428">
        <f t="shared" si="249"/>
        <v>0</v>
      </c>
      <c r="J823" s="428">
        <f t="shared" si="250"/>
        <v>32686.09</v>
      </c>
      <c r="K823" s="456">
        <f t="shared" si="246"/>
        <v>0</v>
      </c>
      <c r="L823" s="456">
        <f t="shared" si="247"/>
        <v>0</v>
      </c>
      <c r="M823" s="456">
        <v>30.07</v>
      </c>
      <c r="N823" s="456">
        <v>0</v>
      </c>
      <c r="O823" s="431">
        <f t="shared" si="248"/>
        <v>32686.09</v>
      </c>
    </row>
    <row r="824" spans="1:15" s="432" customFormat="1">
      <c r="A824" s="482" t="s">
        <v>194</v>
      </c>
      <c r="B824" s="515" t="s">
        <v>405</v>
      </c>
      <c r="C824" s="516" t="s">
        <v>124</v>
      </c>
      <c r="D824" s="560">
        <v>1087</v>
      </c>
      <c r="E824" s="444">
        <v>146.47</v>
      </c>
      <c r="F824" s="444">
        <v>0</v>
      </c>
      <c r="G824" s="428">
        <f t="shared" si="242"/>
        <v>146.47</v>
      </c>
      <c r="H824" s="428">
        <f t="shared" si="249"/>
        <v>159212.88999999998</v>
      </c>
      <c r="I824" s="428">
        <f t="shared" si="249"/>
        <v>0</v>
      </c>
      <c r="J824" s="428">
        <f t="shared" si="250"/>
        <v>159212.88999999998</v>
      </c>
      <c r="K824" s="456">
        <f t="shared" si="246"/>
        <v>0</v>
      </c>
      <c r="L824" s="456">
        <f t="shared" si="247"/>
        <v>0</v>
      </c>
      <c r="M824" s="456">
        <v>146.47</v>
      </c>
      <c r="N824" s="456">
        <v>0</v>
      </c>
      <c r="O824" s="431">
        <f t="shared" si="248"/>
        <v>159212.88999999998</v>
      </c>
    </row>
    <row r="825" spans="1:15" s="432" customFormat="1">
      <c r="A825" s="482" t="s">
        <v>196</v>
      </c>
      <c r="B825" s="515" t="s">
        <v>406</v>
      </c>
      <c r="C825" s="516" t="s">
        <v>124</v>
      </c>
      <c r="D825" s="560">
        <v>1087</v>
      </c>
      <c r="E825" s="444">
        <v>7.76</v>
      </c>
      <c r="F825" s="444">
        <v>0</v>
      </c>
      <c r="G825" s="428">
        <f t="shared" si="242"/>
        <v>7.76</v>
      </c>
      <c r="H825" s="428">
        <f t="shared" si="249"/>
        <v>8435.119999999999</v>
      </c>
      <c r="I825" s="428">
        <f t="shared" si="249"/>
        <v>0</v>
      </c>
      <c r="J825" s="428">
        <f t="shared" si="250"/>
        <v>8435.119999999999</v>
      </c>
      <c r="K825" s="456">
        <f t="shared" si="246"/>
        <v>0</v>
      </c>
      <c r="L825" s="456">
        <f t="shared" si="247"/>
        <v>0</v>
      </c>
      <c r="M825" s="456">
        <v>7.76</v>
      </c>
      <c r="N825" s="456">
        <v>0</v>
      </c>
      <c r="O825" s="431">
        <f t="shared" si="248"/>
        <v>8435.119999999999</v>
      </c>
    </row>
    <row r="826" spans="1:15" s="432" customFormat="1">
      <c r="A826" s="482" t="s">
        <v>198</v>
      </c>
      <c r="B826" s="515" t="s">
        <v>407</v>
      </c>
      <c r="C826" s="516" t="s">
        <v>124</v>
      </c>
      <c r="D826" s="560">
        <v>1087</v>
      </c>
      <c r="E826" s="444">
        <v>7.76</v>
      </c>
      <c r="F826" s="444">
        <v>0</v>
      </c>
      <c r="G826" s="428">
        <f t="shared" si="242"/>
        <v>7.76</v>
      </c>
      <c r="H826" s="428">
        <f t="shared" si="249"/>
        <v>8435.119999999999</v>
      </c>
      <c r="I826" s="428">
        <f t="shared" si="249"/>
        <v>0</v>
      </c>
      <c r="J826" s="428">
        <f t="shared" si="250"/>
        <v>8435.119999999999</v>
      </c>
      <c r="K826" s="456">
        <f t="shared" si="246"/>
        <v>0</v>
      </c>
      <c r="L826" s="456">
        <f t="shared" si="247"/>
        <v>0</v>
      </c>
      <c r="M826" s="456">
        <v>7.76</v>
      </c>
      <c r="N826" s="456">
        <v>0</v>
      </c>
      <c r="O826" s="431">
        <f t="shared" si="248"/>
        <v>8435.119999999999</v>
      </c>
    </row>
    <row r="827" spans="1:15" s="432" customFormat="1">
      <c r="A827" s="657"/>
      <c r="B827" s="658" t="s">
        <v>33</v>
      </c>
      <c r="C827" s="659"/>
      <c r="D827" s="561"/>
      <c r="E827" s="434">
        <v>0</v>
      </c>
      <c r="F827" s="434">
        <v>0</v>
      </c>
      <c r="G827" s="434">
        <f t="shared" si="242"/>
        <v>0</v>
      </c>
      <c r="H827" s="446">
        <f>SUM(H768:H826)</f>
        <v>13659266.460000003</v>
      </c>
      <c r="I827" s="446">
        <f t="shared" ref="I827:J827" si="251">SUM(I768:I826)</f>
        <v>1997022.4200000013</v>
      </c>
      <c r="J827" s="446">
        <f t="shared" si="251"/>
        <v>15656288.880000003</v>
      </c>
      <c r="K827" s="447">
        <f t="shared" si="246"/>
        <v>0</v>
      </c>
      <c r="L827" s="447">
        <f t="shared" si="247"/>
        <v>0</v>
      </c>
      <c r="M827" s="447"/>
      <c r="N827" s="447"/>
      <c r="O827" s="447">
        <f t="shared" ref="O827" si="252">SUM(O768:O826)</f>
        <v>15428556.055999996</v>
      </c>
    </row>
    <row r="828" spans="1:15" s="432" customFormat="1">
      <c r="A828" s="482"/>
      <c r="B828" s="515"/>
      <c r="C828" s="516"/>
      <c r="D828" s="565"/>
      <c r="E828" s="444">
        <v>0</v>
      </c>
      <c r="F828" s="444">
        <v>0</v>
      </c>
      <c r="G828" s="428">
        <f t="shared" si="242"/>
        <v>0</v>
      </c>
      <c r="H828" s="429">
        <f t="shared" ref="H828:H842" si="253">E828*$D828</f>
        <v>0</v>
      </c>
      <c r="I828" s="429">
        <f t="shared" ref="I828:I842" si="254">F828*$D828</f>
        <v>0</v>
      </c>
      <c r="J828" s="428"/>
      <c r="K828" s="433">
        <f t="shared" si="246"/>
        <v>0</v>
      </c>
      <c r="L828" s="433">
        <f t="shared" si="247"/>
        <v>0</v>
      </c>
      <c r="M828" s="433"/>
      <c r="N828" s="433"/>
      <c r="O828" s="431">
        <f t="shared" si="248"/>
        <v>0</v>
      </c>
    </row>
    <row r="829" spans="1:15" s="432" customFormat="1">
      <c r="A829" s="531">
        <v>12</v>
      </c>
      <c r="B829" s="532" t="s">
        <v>652</v>
      </c>
      <c r="C829" s="729"/>
      <c r="D829" s="564"/>
      <c r="E829" s="457">
        <v>0</v>
      </c>
      <c r="F829" s="457">
        <v>0</v>
      </c>
      <c r="G829" s="428">
        <f t="shared" si="242"/>
        <v>0</v>
      </c>
      <c r="H829" s="429">
        <f t="shared" si="253"/>
        <v>0</v>
      </c>
      <c r="I829" s="429">
        <f t="shared" si="254"/>
        <v>0</v>
      </c>
      <c r="J829" s="428">
        <f t="shared" ref="J829:J830" si="255">SUM(H829+I829)</f>
        <v>0</v>
      </c>
      <c r="K829" s="433">
        <f t="shared" si="246"/>
        <v>0</v>
      </c>
      <c r="L829" s="433">
        <f t="shared" si="247"/>
        <v>0</v>
      </c>
      <c r="M829" s="433"/>
      <c r="N829" s="433"/>
      <c r="O829" s="431">
        <f t="shared" si="248"/>
        <v>0</v>
      </c>
    </row>
    <row r="830" spans="1:15" s="432" customFormat="1" ht="75">
      <c r="A830" s="731"/>
      <c r="B830" s="515" t="s">
        <v>653</v>
      </c>
      <c r="C830" s="729"/>
      <c r="D830" s="564"/>
      <c r="E830" s="457">
        <v>0</v>
      </c>
      <c r="F830" s="457">
        <v>0</v>
      </c>
      <c r="G830" s="428">
        <f t="shared" si="242"/>
        <v>0</v>
      </c>
      <c r="H830" s="429">
        <f t="shared" si="253"/>
        <v>0</v>
      </c>
      <c r="I830" s="429">
        <f t="shared" si="254"/>
        <v>0</v>
      </c>
      <c r="J830" s="428">
        <f t="shared" si="255"/>
        <v>0</v>
      </c>
      <c r="K830" s="433">
        <f t="shared" si="246"/>
        <v>0</v>
      </c>
      <c r="L830" s="433">
        <f t="shared" si="247"/>
        <v>0</v>
      </c>
      <c r="M830" s="433"/>
      <c r="N830" s="433"/>
      <c r="O830" s="431">
        <f t="shared" si="248"/>
        <v>0</v>
      </c>
    </row>
    <row r="831" spans="1:15" s="432" customFormat="1" ht="45">
      <c r="A831" s="731"/>
      <c r="B831" s="515" t="s">
        <v>654</v>
      </c>
      <c r="C831" s="729"/>
      <c r="D831" s="564"/>
      <c r="E831" s="457">
        <v>0</v>
      </c>
      <c r="F831" s="457">
        <v>0</v>
      </c>
      <c r="G831" s="428">
        <f t="shared" si="242"/>
        <v>0</v>
      </c>
      <c r="H831" s="429">
        <f t="shared" si="253"/>
        <v>0</v>
      </c>
      <c r="I831" s="429">
        <f t="shared" si="254"/>
        <v>0</v>
      </c>
      <c r="J831" s="428">
        <f t="shared" ref="J831:J834" si="256">SUM(H831+I831)</f>
        <v>0</v>
      </c>
      <c r="K831" s="433">
        <f t="shared" si="246"/>
        <v>0</v>
      </c>
      <c r="L831" s="433">
        <f t="shared" si="247"/>
        <v>0</v>
      </c>
      <c r="M831" s="433"/>
      <c r="N831" s="433"/>
      <c r="O831" s="431">
        <f t="shared" si="248"/>
        <v>0</v>
      </c>
    </row>
    <row r="832" spans="1:15" s="432" customFormat="1">
      <c r="A832" s="731"/>
      <c r="B832" s="537" t="s">
        <v>655</v>
      </c>
      <c r="C832" s="733"/>
      <c r="D832" s="564"/>
      <c r="E832" s="458">
        <v>0</v>
      </c>
      <c r="F832" s="458">
        <v>0</v>
      </c>
      <c r="G832" s="428">
        <f t="shared" si="242"/>
        <v>0</v>
      </c>
      <c r="H832" s="429">
        <f t="shared" si="253"/>
        <v>0</v>
      </c>
      <c r="I832" s="429">
        <f t="shared" si="254"/>
        <v>0</v>
      </c>
      <c r="J832" s="428">
        <f t="shared" si="256"/>
        <v>0</v>
      </c>
      <c r="K832" s="433">
        <f t="shared" si="246"/>
        <v>0</v>
      </c>
      <c r="L832" s="433">
        <f t="shared" si="247"/>
        <v>0</v>
      </c>
      <c r="M832" s="433"/>
      <c r="N832" s="433"/>
      <c r="O832" s="431">
        <f t="shared" si="248"/>
        <v>0</v>
      </c>
    </row>
    <row r="833" spans="1:15" s="432" customFormat="1" ht="30">
      <c r="A833" s="731"/>
      <c r="B833" s="515" t="s">
        <v>656</v>
      </c>
      <c r="C833" s="729"/>
      <c r="D833" s="564"/>
      <c r="E833" s="457">
        <v>0</v>
      </c>
      <c r="F833" s="457">
        <v>0</v>
      </c>
      <c r="G833" s="428">
        <f t="shared" si="242"/>
        <v>0</v>
      </c>
      <c r="H833" s="429">
        <f t="shared" si="253"/>
        <v>0</v>
      </c>
      <c r="I833" s="429">
        <f t="shared" si="254"/>
        <v>0</v>
      </c>
      <c r="J833" s="428">
        <f t="shared" si="256"/>
        <v>0</v>
      </c>
      <c r="K833" s="433">
        <f t="shared" si="246"/>
        <v>0</v>
      </c>
      <c r="L833" s="433">
        <f t="shared" si="247"/>
        <v>0</v>
      </c>
      <c r="M833" s="433"/>
      <c r="N833" s="433"/>
      <c r="O833" s="431">
        <f t="shared" si="248"/>
        <v>0</v>
      </c>
    </row>
    <row r="834" spans="1:15" s="432" customFormat="1" ht="30">
      <c r="A834" s="731"/>
      <c r="B834" s="515" t="s">
        <v>657</v>
      </c>
      <c r="C834" s="729"/>
      <c r="D834" s="564"/>
      <c r="E834" s="457">
        <v>0</v>
      </c>
      <c r="F834" s="457">
        <v>0</v>
      </c>
      <c r="G834" s="428">
        <f t="shared" si="242"/>
        <v>0</v>
      </c>
      <c r="H834" s="429">
        <f t="shared" si="253"/>
        <v>0</v>
      </c>
      <c r="I834" s="429">
        <f t="shared" si="254"/>
        <v>0</v>
      </c>
      <c r="J834" s="428">
        <f t="shared" si="256"/>
        <v>0</v>
      </c>
      <c r="K834" s="433">
        <f t="shared" si="246"/>
        <v>0</v>
      </c>
      <c r="L834" s="433">
        <f t="shared" si="247"/>
        <v>0</v>
      </c>
      <c r="M834" s="433"/>
      <c r="N834" s="433"/>
      <c r="O834" s="431">
        <f t="shared" si="248"/>
        <v>0</v>
      </c>
    </row>
    <row r="835" spans="1:15" s="432" customFormat="1" ht="45">
      <c r="A835" s="731"/>
      <c r="B835" s="515" t="s">
        <v>658</v>
      </c>
      <c r="C835" s="729"/>
      <c r="D835" s="564"/>
      <c r="E835" s="457">
        <v>0</v>
      </c>
      <c r="F835" s="457">
        <v>0</v>
      </c>
      <c r="G835" s="428">
        <f t="shared" si="242"/>
        <v>0</v>
      </c>
      <c r="H835" s="429">
        <f t="shared" si="253"/>
        <v>0</v>
      </c>
      <c r="I835" s="429">
        <f t="shared" si="254"/>
        <v>0</v>
      </c>
      <c r="J835" s="428">
        <f t="shared" ref="J835:J840" si="257">SUM(H835+I835)</f>
        <v>0</v>
      </c>
      <c r="K835" s="433">
        <f t="shared" si="246"/>
        <v>0</v>
      </c>
      <c r="L835" s="433">
        <f t="shared" si="247"/>
        <v>0</v>
      </c>
      <c r="M835" s="433"/>
      <c r="N835" s="433"/>
      <c r="O835" s="431">
        <f t="shared" si="248"/>
        <v>0</v>
      </c>
    </row>
    <row r="836" spans="1:15" s="432" customFormat="1" ht="21" customHeight="1">
      <c r="A836" s="731"/>
      <c r="B836" s="515" t="s">
        <v>659</v>
      </c>
      <c r="C836" s="729"/>
      <c r="D836" s="564"/>
      <c r="E836" s="457">
        <v>0</v>
      </c>
      <c r="F836" s="457">
        <v>0</v>
      </c>
      <c r="G836" s="428">
        <f t="shared" si="242"/>
        <v>0</v>
      </c>
      <c r="H836" s="429">
        <f t="shared" si="253"/>
        <v>0</v>
      </c>
      <c r="I836" s="429">
        <f t="shared" si="254"/>
        <v>0</v>
      </c>
      <c r="J836" s="428">
        <f t="shared" si="257"/>
        <v>0</v>
      </c>
      <c r="K836" s="433">
        <f t="shared" si="246"/>
        <v>0</v>
      </c>
      <c r="L836" s="433">
        <f t="shared" si="247"/>
        <v>0</v>
      </c>
      <c r="M836" s="433"/>
      <c r="N836" s="433"/>
      <c r="O836" s="431">
        <f t="shared" si="248"/>
        <v>0</v>
      </c>
    </row>
    <row r="837" spans="1:15" s="432" customFormat="1" ht="21" customHeight="1">
      <c r="A837" s="731"/>
      <c r="B837" s="515" t="s">
        <v>660</v>
      </c>
      <c r="C837" s="729"/>
      <c r="D837" s="564"/>
      <c r="E837" s="457">
        <v>0</v>
      </c>
      <c r="F837" s="457">
        <v>0</v>
      </c>
      <c r="G837" s="428">
        <f t="shared" si="242"/>
        <v>0</v>
      </c>
      <c r="H837" s="429">
        <f t="shared" si="253"/>
        <v>0</v>
      </c>
      <c r="I837" s="429">
        <f t="shared" si="254"/>
        <v>0</v>
      </c>
      <c r="J837" s="428">
        <f t="shared" si="257"/>
        <v>0</v>
      </c>
      <c r="K837" s="433">
        <f t="shared" si="246"/>
        <v>0</v>
      </c>
      <c r="L837" s="433">
        <f t="shared" si="247"/>
        <v>0</v>
      </c>
      <c r="M837" s="433"/>
      <c r="N837" s="433"/>
      <c r="O837" s="431">
        <f t="shared" si="248"/>
        <v>0</v>
      </c>
    </row>
    <row r="838" spans="1:15" s="432" customFormat="1" ht="20.25" customHeight="1">
      <c r="A838" s="731"/>
      <c r="B838" s="515" t="s">
        <v>661</v>
      </c>
      <c r="C838" s="729"/>
      <c r="D838" s="564"/>
      <c r="E838" s="457">
        <v>0</v>
      </c>
      <c r="F838" s="457">
        <v>0</v>
      </c>
      <c r="G838" s="428">
        <f t="shared" si="242"/>
        <v>0</v>
      </c>
      <c r="H838" s="429">
        <f t="shared" si="253"/>
        <v>0</v>
      </c>
      <c r="I838" s="429">
        <f t="shared" si="254"/>
        <v>0</v>
      </c>
      <c r="J838" s="428">
        <f t="shared" si="257"/>
        <v>0</v>
      </c>
      <c r="K838" s="433">
        <f t="shared" si="246"/>
        <v>0</v>
      </c>
      <c r="L838" s="433">
        <f t="shared" si="247"/>
        <v>0</v>
      </c>
      <c r="M838" s="433"/>
      <c r="N838" s="433"/>
      <c r="O838" s="431">
        <f t="shared" si="248"/>
        <v>0</v>
      </c>
    </row>
    <row r="839" spans="1:15" s="432" customFormat="1" ht="33.75" customHeight="1">
      <c r="A839" s="731"/>
      <c r="B839" s="515" t="s">
        <v>662</v>
      </c>
      <c r="C839" s="729"/>
      <c r="D839" s="564"/>
      <c r="E839" s="457">
        <v>0</v>
      </c>
      <c r="F839" s="457">
        <v>0</v>
      </c>
      <c r="G839" s="428">
        <f t="shared" si="242"/>
        <v>0</v>
      </c>
      <c r="H839" s="429">
        <f t="shared" si="253"/>
        <v>0</v>
      </c>
      <c r="I839" s="429">
        <f t="shared" si="254"/>
        <v>0</v>
      </c>
      <c r="J839" s="428">
        <f t="shared" si="257"/>
        <v>0</v>
      </c>
      <c r="K839" s="433">
        <f t="shared" si="246"/>
        <v>0</v>
      </c>
      <c r="L839" s="433">
        <f t="shared" si="247"/>
        <v>0</v>
      </c>
      <c r="M839" s="433"/>
      <c r="N839" s="433"/>
      <c r="O839" s="431">
        <f t="shared" si="248"/>
        <v>0</v>
      </c>
    </row>
    <row r="840" spans="1:15" s="432" customFormat="1">
      <c r="A840" s="731">
        <v>12.01</v>
      </c>
      <c r="B840" s="537" t="s">
        <v>663</v>
      </c>
      <c r="C840" s="733"/>
      <c r="D840" s="564"/>
      <c r="E840" s="458">
        <v>0</v>
      </c>
      <c r="F840" s="458">
        <v>0</v>
      </c>
      <c r="G840" s="428">
        <f t="shared" si="242"/>
        <v>0</v>
      </c>
      <c r="H840" s="429">
        <f t="shared" si="253"/>
        <v>0</v>
      </c>
      <c r="I840" s="429">
        <f t="shared" si="254"/>
        <v>0</v>
      </c>
      <c r="J840" s="428">
        <f t="shared" si="257"/>
        <v>0</v>
      </c>
      <c r="K840" s="433">
        <f t="shared" si="246"/>
        <v>0</v>
      </c>
      <c r="L840" s="433">
        <f t="shared" si="247"/>
        <v>0</v>
      </c>
      <c r="M840" s="433"/>
      <c r="N840" s="433"/>
      <c r="O840" s="431">
        <f t="shared" si="248"/>
        <v>0</v>
      </c>
    </row>
    <row r="841" spans="1:15" s="432" customFormat="1" ht="105">
      <c r="A841" s="731"/>
      <c r="B841" s="673" t="s">
        <v>664</v>
      </c>
      <c r="C841" s="513"/>
      <c r="D841" s="566"/>
      <c r="E841" s="450">
        <v>0</v>
      </c>
      <c r="F841" s="450">
        <v>0</v>
      </c>
      <c r="G841" s="428">
        <f t="shared" si="242"/>
        <v>0</v>
      </c>
      <c r="H841" s="429">
        <f t="shared" si="253"/>
        <v>0</v>
      </c>
      <c r="I841" s="429">
        <f t="shared" si="254"/>
        <v>0</v>
      </c>
      <c r="J841" s="428">
        <f t="shared" ref="J841:J842" si="258">SUM(H841+I841)</f>
        <v>0</v>
      </c>
      <c r="K841" s="433">
        <f t="shared" si="246"/>
        <v>0</v>
      </c>
      <c r="L841" s="433">
        <f t="shared" si="247"/>
        <v>0</v>
      </c>
      <c r="M841" s="433"/>
      <c r="N841" s="433"/>
      <c r="O841" s="431">
        <f t="shared" si="248"/>
        <v>0</v>
      </c>
    </row>
    <row r="842" spans="1:15" s="432" customFormat="1">
      <c r="A842" s="731"/>
      <c r="B842" s="671" t="s">
        <v>665</v>
      </c>
      <c r="C842" s="513"/>
      <c r="D842" s="566"/>
      <c r="E842" s="450">
        <v>0</v>
      </c>
      <c r="F842" s="450">
        <v>0</v>
      </c>
      <c r="G842" s="428">
        <f t="shared" si="242"/>
        <v>0</v>
      </c>
      <c r="H842" s="429">
        <f t="shared" si="253"/>
        <v>0</v>
      </c>
      <c r="I842" s="429">
        <f t="shared" si="254"/>
        <v>0</v>
      </c>
      <c r="J842" s="428">
        <f t="shared" si="258"/>
        <v>0</v>
      </c>
      <c r="K842" s="433">
        <f t="shared" si="246"/>
        <v>0</v>
      </c>
      <c r="L842" s="433">
        <f t="shared" si="247"/>
        <v>0</v>
      </c>
      <c r="M842" s="433"/>
      <c r="N842" s="433"/>
      <c r="O842" s="431">
        <f t="shared" si="248"/>
        <v>0</v>
      </c>
    </row>
    <row r="843" spans="1:15" s="432" customFormat="1">
      <c r="A843" s="482" t="s">
        <v>205</v>
      </c>
      <c r="B843" s="515" t="s">
        <v>219</v>
      </c>
      <c r="C843" s="516" t="s">
        <v>124</v>
      </c>
      <c r="D843" s="560">
        <v>441</v>
      </c>
      <c r="E843" s="444">
        <v>0</v>
      </c>
      <c r="F843" s="444">
        <v>0</v>
      </c>
      <c r="G843" s="428">
        <f t="shared" si="242"/>
        <v>0</v>
      </c>
      <c r="H843" s="428">
        <f t="shared" ref="H843:I848" si="259">$D843*E843</f>
        <v>0</v>
      </c>
      <c r="I843" s="428">
        <f t="shared" si="259"/>
        <v>0</v>
      </c>
      <c r="J843" s="428">
        <f t="shared" ref="J843:J848" si="260">SUBTOTAL(9,H843:I843)</f>
        <v>0</v>
      </c>
      <c r="K843" s="433">
        <f t="shared" si="246"/>
        <v>0</v>
      </c>
      <c r="L843" s="433">
        <f t="shared" si="247"/>
        <v>0</v>
      </c>
      <c r="M843" s="433">
        <v>0</v>
      </c>
      <c r="N843" s="433">
        <v>0</v>
      </c>
      <c r="O843" s="431">
        <f t="shared" si="248"/>
        <v>0</v>
      </c>
    </row>
    <row r="844" spans="1:15" s="432" customFormat="1">
      <c r="A844" s="482" t="s">
        <v>188</v>
      </c>
      <c r="B844" s="515" t="s">
        <v>402</v>
      </c>
      <c r="C844" s="516" t="s">
        <v>124</v>
      </c>
      <c r="D844" s="560">
        <v>441</v>
      </c>
      <c r="E844" s="444">
        <v>2521.0300000000002</v>
      </c>
      <c r="F844" s="444">
        <v>167.81</v>
      </c>
      <c r="G844" s="428">
        <f t="shared" si="242"/>
        <v>2688.84</v>
      </c>
      <c r="H844" s="428">
        <f t="shared" si="259"/>
        <v>1111774.23</v>
      </c>
      <c r="I844" s="428">
        <f t="shared" si="259"/>
        <v>74004.210000000006</v>
      </c>
      <c r="J844" s="428">
        <f t="shared" si="260"/>
        <v>1185778.44</v>
      </c>
      <c r="K844" s="433">
        <f t="shared" si="246"/>
        <v>0</v>
      </c>
      <c r="L844" s="433">
        <f t="shared" si="247"/>
        <v>0</v>
      </c>
      <c r="M844" s="433">
        <v>2521.0300000000002</v>
      </c>
      <c r="N844" s="433">
        <v>167.81</v>
      </c>
      <c r="O844" s="431">
        <f t="shared" si="248"/>
        <v>1185778.4400000002</v>
      </c>
    </row>
    <row r="845" spans="1:15" s="432" customFormat="1">
      <c r="A845" s="482" t="s">
        <v>190</v>
      </c>
      <c r="B845" s="515" t="s">
        <v>403</v>
      </c>
      <c r="C845" s="516" t="s">
        <v>124</v>
      </c>
      <c r="D845" s="560">
        <v>441</v>
      </c>
      <c r="E845" s="444">
        <v>2696.6</v>
      </c>
      <c r="F845" s="444">
        <v>0</v>
      </c>
      <c r="G845" s="428">
        <f t="shared" si="242"/>
        <v>2696.6</v>
      </c>
      <c r="H845" s="428">
        <f t="shared" si="259"/>
        <v>1189200.5999999999</v>
      </c>
      <c r="I845" s="428">
        <f t="shared" si="259"/>
        <v>0</v>
      </c>
      <c r="J845" s="428">
        <f t="shared" si="260"/>
        <v>1189200.5999999999</v>
      </c>
      <c r="K845" s="433">
        <f t="shared" si="246"/>
        <v>0</v>
      </c>
      <c r="L845" s="433">
        <f t="shared" si="247"/>
        <v>0</v>
      </c>
      <c r="M845" s="433">
        <v>2696.6</v>
      </c>
      <c r="N845" s="433">
        <v>0</v>
      </c>
      <c r="O845" s="431">
        <f t="shared" si="248"/>
        <v>1189200.5999999999</v>
      </c>
    </row>
    <row r="846" spans="1:15" s="432" customFormat="1">
      <c r="A846" s="482" t="s">
        <v>192</v>
      </c>
      <c r="B846" s="515" t="s">
        <v>404</v>
      </c>
      <c r="C846" s="516" t="s">
        <v>124</v>
      </c>
      <c r="D846" s="560">
        <v>441</v>
      </c>
      <c r="E846" s="444">
        <v>1071.8499999999999</v>
      </c>
      <c r="F846" s="444">
        <v>0</v>
      </c>
      <c r="G846" s="428">
        <f t="shared" si="242"/>
        <v>1071.8499999999999</v>
      </c>
      <c r="H846" s="428">
        <f t="shared" si="259"/>
        <v>472685.85</v>
      </c>
      <c r="I846" s="428">
        <f t="shared" si="259"/>
        <v>0</v>
      </c>
      <c r="J846" s="428">
        <f t="shared" si="260"/>
        <v>472685.85</v>
      </c>
      <c r="K846" s="433">
        <f t="shared" si="246"/>
        <v>0</v>
      </c>
      <c r="L846" s="433">
        <f t="shared" si="247"/>
        <v>0</v>
      </c>
      <c r="M846" s="433">
        <v>1071.8499999999999</v>
      </c>
      <c r="N846" s="433">
        <v>0</v>
      </c>
      <c r="O846" s="431">
        <f t="shared" si="248"/>
        <v>472685.85</v>
      </c>
    </row>
    <row r="847" spans="1:15" s="432" customFormat="1">
      <c r="A847" s="482" t="s">
        <v>194</v>
      </c>
      <c r="B847" s="515" t="s">
        <v>405</v>
      </c>
      <c r="C847" s="516" t="s">
        <v>124</v>
      </c>
      <c r="D847" s="560">
        <v>441</v>
      </c>
      <c r="E847" s="448">
        <v>0</v>
      </c>
      <c r="F847" s="448">
        <v>0</v>
      </c>
      <c r="G847" s="428">
        <f t="shared" si="242"/>
        <v>0</v>
      </c>
      <c r="H847" s="428">
        <f t="shared" si="259"/>
        <v>0</v>
      </c>
      <c r="I847" s="428">
        <f t="shared" si="259"/>
        <v>0</v>
      </c>
      <c r="J847" s="428">
        <f t="shared" si="260"/>
        <v>0</v>
      </c>
      <c r="K847" s="433">
        <f t="shared" si="246"/>
        <v>0</v>
      </c>
      <c r="L847" s="433">
        <f t="shared" si="247"/>
        <v>0</v>
      </c>
      <c r="M847" s="433">
        <v>0</v>
      </c>
      <c r="N847" s="433">
        <v>0</v>
      </c>
      <c r="O847" s="431">
        <f t="shared" si="248"/>
        <v>0</v>
      </c>
    </row>
    <row r="848" spans="1:15" s="432" customFormat="1">
      <c r="A848" s="482" t="s">
        <v>196</v>
      </c>
      <c r="B848" s="515" t="s">
        <v>406</v>
      </c>
      <c r="C848" s="516" t="s">
        <v>124</v>
      </c>
      <c r="D848" s="560">
        <v>441</v>
      </c>
      <c r="E848" s="448">
        <v>0</v>
      </c>
      <c r="F848" s="448">
        <v>0</v>
      </c>
      <c r="G848" s="428">
        <f t="shared" si="242"/>
        <v>0</v>
      </c>
      <c r="H848" s="428">
        <f t="shared" si="259"/>
        <v>0</v>
      </c>
      <c r="I848" s="428">
        <f t="shared" si="259"/>
        <v>0</v>
      </c>
      <c r="J848" s="428">
        <f t="shared" si="260"/>
        <v>0</v>
      </c>
      <c r="K848" s="433">
        <f t="shared" si="246"/>
        <v>0</v>
      </c>
      <c r="L848" s="433">
        <f t="shared" si="247"/>
        <v>0</v>
      </c>
      <c r="M848" s="433">
        <v>0</v>
      </c>
      <c r="N848" s="433">
        <v>0</v>
      </c>
      <c r="O848" s="431">
        <f t="shared" si="248"/>
        <v>0</v>
      </c>
    </row>
    <row r="849" spans="1:15" s="432" customFormat="1">
      <c r="A849" s="731">
        <v>12.02</v>
      </c>
      <c r="B849" s="537" t="s">
        <v>666</v>
      </c>
      <c r="C849" s="733"/>
      <c r="D849" s="560">
        <v>0</v>
      </c>
      <c r="E849" s="458">
        <v>0</v>
      </c>
      <c r="F849" s="458">
        <v>0</v>
      </c>
      <c r="G849" s="428">
        <f t="shared" si="242"/>
        <v>0</v>
      </c>
      <c r="H849" s="429">
        <f t="shared" ref="H849:I851" si="261">E849*$D849</f>
        <v>0</v>
      </c>
      <c r="I849" s="429">
        <f t="shared" si="261"/>
        <v>0</v>
      </c>
      <c r="J849" s="428">
        <f t="shared" ref="J849:J859" si="262">SUM(H849+I849)</f>
        <v>0</v>
      </c>
      <c r="K849" s="433">
        <f t="shared" si="246"/>
        <v>0</v>
      </c>
      <c r="L849" s="433">
        <f t="shared" si="247"/>
        <v>0</v>
      </c>
      <c r="M849" s="433">
        <v>0</v>
      </c>
      <c r="N849" s="433">
        <v>0</v>
      </c>
      <c r="O849" s="431">
        <f t="shared" si="248"/>
        <v>0</v>
      </c>
    </row>
    <row r="850" spans="1:15" s="432" customFormat="1" ht="215.25" customHeight="1">
      <c r="A850" s="691"/>
      <c r="B850" s="673" t="s">
        <v>667</v>
      </c>
      <c r="C850" s="513"/>
      <c r="D850" s="560">
        <v>0</v>
      </c>
      <c r="E850" s="450">
        <v>0</v>
      </c>
      <c r="F850" s="450">
        <v>0</v>
      </c>
      <c r="G850" s="428">
        <f t="shared" si="242"/>
        <v>0</v>
      </c>
      <c r="H850" s="429">
        <f t="shared" si="261"/>
        <v>0</v>
      </c>
      <c r="I850" s="429">
        <f t="shared" si="261"/>
        <v>0</v>
      </c>
      <c r="J850" s="428">
        <f t="shared" si="262"/>
        <v>0</v>
      </c>
      <c r="K850" s="433">
        <f t="shared" si="246"/>
        <v>0</v>
      </c>
      <c r="L850" s="433">
        <f t="shared" si="247"/>
        <v>0</v>
      </c>
      <c r="M850" s="433">
        <v>0</v>
      </c>
      <c r="N850" s="433">
        <v>0</v>
      </c>
      <c r="O850" s="431">
        <f t="shared" si="248"/>
        <v>0</v>
      </c>
    </row>
    <row r="851" spans="1:15" s="432" customFormat="1">
      <c r="A851" s="734" t="s">
        <v>122</v>
      </c>
      <c r="B851" s="671" t="s">
        <v>668</v>
      </c>
      <c r="C851" s="519"/>
      <c r="D851" s="560">
        <v>0</v>
      </c>
      <c r="E851" s="452">
        <v>0</v>
      </c>
      <c r="F851" s="452">
        <v>0</v>
      </c>
      <c r="G851" s="428">
        <f t="shared" si="242"/>
        <v>0</v>
      </c>
      <c r="H851" s="429">
        <f t="shared" si="261"/>
        <v>0</v>
      </c>
      <c r="I851" s="429">
        <f t="shared" si="261"/>
        <v>0</v>
      </c>
      <c r="J851" s="428">
        <f t="shared" si="262"/>
        <v>0</v>
      </c>
      <c r="K851" s="433">
        <f t="shared" si="246"/>
        <v>0</v>
      </c>
      <c r="L851" s="433">
        <f t="shared" si="247"/>
        <v>0</v>
      </c>
      <c r="M851" s="433">
        <v>0</v>
      </c>
      <c r="N851" s="433">
        <v>0</v>
      </c>
      <c r="O851" s="431">
        <f t="shared" si="248"/>
        <v>0</v>
      </c>
    </row>
    <row r="852" spans="1:15" s="432" customFormat="1">
      <c r="A852" s="482" t="s">
        <v>205</v>
      </c>
      <c r="B852" s="515" t="s">
        <v>219</v>
      </c>
      <c r="C852" s="513" t="s">
        <v>124</v>
      </c>
      <c r="D852" s="560">
        <v>483</v>
      </c>
      <c r="E852" s="450">
        <v>1053.42</v>
      </c>
      <c r="F852" s="450">
        <v>171.69</v>
      </c>
      <c r="G852" s="428">
        <f t="shared" si="242"/>
        <v>1225.1100000000001</v>
      </c>
      <c r="H852" s="428">
        <f t="shared" ref="H852:I858" si="263">$D852*E852</f>
        <v>508801.86000000004</v>
      </c>
      <c r="I852" s="428">
        <f t="shared" si="263"/>
        <v>82926.27</v>
      </c>
      <c r="J852" s="428">
        <f t="shared" ref="J852:J858" si="264">SUBTOTAL(9,H852:I852)</f>
        <v>591728.13</v>
      </c>
      <c r="K852" s="433">
        <f t="shared" si="246"/>
        <v>0</v>
      </c>
      <c r="L852" s="433">
        <f t="shared" si="247"/>
        <v>0</v>
      </c>
      <c r="M852" s="433">
        <v>1053.42</v>
      </c>
      <c r="N852" s="433">
        <v>171.69</v>
      </c>
      <c r="O852" s="431">
        <f t="shared" si="248"/>
        <v>591728.13</v>
      </c>
    </row>
    <row r="853" spans="1:15" s="432" customFormat="1">
      <c r="A853" s="482" t="s">
        <v>188</v>
      </c>
      <c r="B853" s="515" t="s">
        <v>402</v>
      </c>
      <c r="C853" s="513" t="s">
        <v>124</v>
      </c>
      <c r="D853" s="560">
        <v>483</v>
      </c>
      <c r="E853" s="450">
        <v>7241.05</v>
      </c>
      <c r="F853" s="450">
        <v>371.51</v>
      </c>
      <c r="G853" s="428">
        <f t="shared" ref="G853:G916" si="265">SUM(E853:F853)</f>
        <v>7612.56</v>
      </c>
      <c r="H853" s="428">
        <f t="shared" si="263"/>
        <v>3497427.15</v>
      </c>
      <c r="I853" s="428">
        <f t="shared" si="263"/>
        <v>179439.33</v>
      </c>
      <c r="J853" s="428">
        <f t="shared" si="264"/>
        <v>3676866.48</v>
      </c>
      <c r="K853" s="433">
        <f t="shared" si="246"/>
        <v>0</v>
      </c>
      <c r="L853" s="433">
        <f t="shared" si="247"/>
        <v>0</v>
      </c>
      <c r="M853" s="433">
        <v>7241.0499999999993</v>
      </c>
      <c r="N853" s="433">
        <v>371.51</v>
      </c>
      <c r="O853" s="431">
        <f t="shared" si="248"/>
        <v>3676866.48</v>
      </c>
    </row>
    <row r="854" spans="1:15" s="432" customFormat="1">
      <c r="A854" s="482" t="s">
        <v>190</v>
      </c>
      <c r="B854" s="515" t="s">
        <v>403</v>
      </c>
      <c r="C854" s="513" t="s">
        <v>124</v>
      </c>
      <c r="D854" s="560">
        <v>483</v>
      </c>
      <c r="E854" s="450">
        <v>4449.3900000000003</v>
      </c>
      <c r="F854" s="450">
        <v>0</v>
      </c>
      <c r="G854" s="428">
        <f t="shared" si="265"/>
        <v>4449.3900000000003</v>
      </c>
      <c r="H854" s="428">
        <f t="shared" si="263"/>
        <v>2149055.37</v>
      </c>
      <c r="I854" s="428">
        <f t="shared" si="263"/>
        <v>0</v>
      </c>
      <c r="J854" s="428">
        <f t="shared" si="264"/>
        <v>2149055.37</v>
      </c>
      <c r="K854" s="433">
        <f t="shared" si="246"/>
        <v>0</v>
      </c>
      <c r="L854" s="433">
        <f t="shared" si="247"/>
        <v>0</v>
      </c>
      <c r="M854" s="433">
        <v>4449.3900000000003</v>
      </c>
      <c r="N854" s="433">
        <v>0</v>
      </c>
      <c r="O854" s="431">
        <f t="shared" si="248"/>
        <v>2149055.37</v>
      </c>
    </row>
    <row r="855" spans="1:15" s="432" customFormat="1">
      <c r="A855" s="482" t="s">
        <v>192</v>
      </c>
      <c r="B855" s="515" t="s">
        <v>404</v>
      </c>
      <c r="C855" s="513" t="s">
        <v>124</v>
      </c>
      <c r="D855" s="560">
        <v>483</v>
      </c>
      <c r="E855" s="450">
        <v>641.16999999999996</v>
      </c>
      <c r="F855" s="450">
        <v>0</v>
      </c>
      <c r="G855" s="428">
        <f t="shared" si="265"/>
        <v>641.16999999999996</v>
      </c>
      <c r="H855" s="428">
        <f t="shared" si="263"/>
        <v>309685.11</v>
      </c>
      <c r="I855" s="428">
        <f t="shared" si="263"/>
        <v>0</v>
      </c>
      <c r="J855" s="428">
        <f t="shared" si="264"/>
        <v>309685.11</v>
      </c>
      <c r="K855" s="433">
        <f t="shared" si="246"/>
        <v>0</v>
      </c>
      <c r="L855" s="433">
        <f t="shared" si="247"/>
        <v>0</v>
      </c>
      <c r="M855" s="433">
        <v>641.17000000000007</v>
      </c>
      <c r="N855" s="433">
        <v>0</v>
      </c>
      <c r="O855" s="431">
        <f t="shared" si="248"/>
        <v>309685.11000000004</v>
      </c>
    </row>
    <row r="856" spans="1:15" s="432" customFormat="1">
      <c r="A856" s="482" t="s">
        <v>194</v>
      </c>
      <c r="B856" s="515" t="s">
        <v>405</v>
      </c>
      <c r="C856" s="513" t="s">
        <v>124</v>
      </c>
      <c r="D856" s="560">
        <v>483</v>
      </c>
      <c r="E856" s="450">
        <v>1043.72</v>
      </c>
      <c r="F856" s="450">
        <v>0</v>
      </c>
      <c r="G856" s="428">
        <f t="shared" si="265"/>
        <v>1043.72</v>
      </c>
      <c r="H856" s="428">
        <f t="shared" si="263"/>
        <v>504116.76</v>
      </c>
      <c r="I856" s="428">
        <f t="shared" si="263"/>
        <v>0</v>
      </c>
      <c r="J856" s="428">
        <f t="shared" si="264"/>
        <v>504116.76</v>
      </c>
      <c r="K856" s="433">
        <f t="shared" si="246"/>
        <v>0</v>
      </c>
      <c r="L856" s="433">
        <f t="shared" si="247"/>
        <v>0</v>
      </c>
      <c r="M856" s="433">
        <v>1043.72</v>
      </c>
      <c r="N856" s="433">
        <v>0</v>
      </c>
      <c r="O856" s="431">
        <f t="shared" si="248"/>
        <v>504116.76</v>
      </c>
    </row>
    <row r="857" spans="1:15" s="432" customFormat="1">
      <c r="A857" s="482" t="s">
        <v>196</v>
      </c>
      <c r="B857" s="515" t="s">
        <v>406</v>
      </c>
      <c r="C857" s="513" t="s">
        <v>124</v>
      </c>
      <c r="D857" s="560">
        <v>483</v>
      </c>
      <c r="E857" s="450">
        <v>466.57</v>
      </c>
      <c r="F857" s="450">
        <v>0</v>
      </c>
      <c r="G857" s="428">
        <f t="shared" si="265"/>
        <v>466.57</v>
      </c>
      <c r="H857" s="428">
        <f t="shared" si="263"/>
        <v>225353.31</v>
      </c>
      <c r="I857" s="428">
        <f t="shared" si="263"/>
        <v>0</v>
      </c>
      <c r="J857" s="428">
        <f t="shared" si="264"/>
        <v>225353.31</v>
      </c>
      <c r="K857" s="433">
        <f t="shared" si="246"/>
        <v>0</v>
      </c>
      <c r="L857" s="433">
        <f t="shared" si="247"/>
        <v>0</v>
      </c>
      <c r="M857" s="433">
        <v>466.56999999999994</v>
      </c>
      <c r="N857" s="433">
        <v>0</v>
      </c>
      <c r="O857" s="431">
        <f t="shared" si="248"/>
        <v>225353.30999999997</v>
      </c>
    </row>
    <row r="858" spans="1:15" s="432" customFormat="1">
      <c r="A858" s="482" t="s">
        <v>198</v>
      </c>
      <c r="B858" s="515" t="s">
        <v>407</v>
      </c>
      <c r="C858" s="513" t="s">
        <v>124</v>
      </c>
      <c r="D858" s="560">
        <v>483</v>
      </c>
      <c r="E858" s="450">
        <v>316.22000000000003</v>
      </c>
      <c r="F858" s="450">
        <v>0</v>
      </c>
      <c r="G858" s="428">
        <f t="shared" si="265"/>
        <v>316.22000000000003</v>
      </c>
      <c r="H858" s="428">
        <f t="shared" si="263"/>
        <v>152734.26</v>
      </c>
      <c r="I858" s="428">
        <f t="shared" si="263"/>
        <v>0</v>
      </c>
      <c r="J858" s="428">
        <f t="shared" si="264"/>
        <v>152734.26</v>
      </c>
      <c r="K858" s="433">
        <f t="shared" si="246"/>
        <v>0</v>
      </c>
      <c r="L858" s="433">
        <f t="shared" si="247"/>
        <v>0</v>
      </c>
      <c r="M858" s="433">
        <v>316.21999999999997</v>
      </c>
      <c r="N858" s="433">
        <v>0</v>
      </c>
      <c r="O858" s="431">
        <f t="shared" si="248"/>
        <v>152734.25999999998</v>
      </c>
    </row>
    <row r="859" spans="1:15" s="432" customFormat="1">
      <c r="A859" s="732">
        <v>12.03</v>
      </c>
      <c r="B859" s="537" t="s">
        <v>669</v>
      </c>
      <c r="C859" s="513"/>
      <c r="D859" s="560">
        <v>0</v>
      </c>
      <c r="E859" s="450">
        <v>0</v>
      </c>
      <c r="F859" s="450">
        <v>0</v>
      </c>
      <c r="G859" s="428">
        <f t="shared" si="265"/>
        <v>0</v>
      </c>
      <c r="H859" s="429">
        <f t="shared" ref="H859:I861" si="266">E859*$D859</f>
        <v>0</v>
      </c>
      <c r="I859" s="429">
        <f t="shared" si="266"/>
        <v>0</v>
      </c>
      <c r="J859" s="428">
        <f t="shared" si="262"/>
        <v>0</v>
      </c>
      <c r="K859" s="433">
        <f t="shared" si="246"/>
        <v>0</v>
      </c>
      <c r="L859" s="433">
        <f t="shared" si="247"/>
        <v>0</v>
      </c>
      <c r="M859" s="433">
        <v>0</v>
      </c>
      <c r="N859" s="433">
        <v>0</v>
      </c>
      <c r="O859" s="431">
        <f t="shared" si="248"/>
        <v>0</v>
      </c>
    </row>
    <row r="860" spans="1:15" s="432" customFormat="1" ht="76.5" customHeight="1">
      <c r="A860" s="691"/>
      <c r="B860" s="673" t="s">
        <v>670</v>
      </c>
      <c r="C860" s="513"/>
      <c r="D860" s="560">
        <v>0</v>
      </c>
      <c r="E860" s="450">
        <v>0</v>
      </c>
      <c r="F860" s="450">
        <v>0</v>
      </c>
      <c r="G860" s="428">
        <f t="shared" si="265"/>
        <v>0</v>
      </c>
      <c r="H860" s="429">
        <f t="shared" si="266"/>
        <v>0</v>
      </c>
      <c r="I860" s="429">
        <f t="shared" si="266"/>
        <v>0</v>
      </c>
      <c r="J860" s="428"/>
      <c r="K860" s="433">
        <f t="shared" ref="K860:K923" si="267">M860-E860</f>
        <v>0</v>
      </c>
      <c r="L860" s="433">
        <f t="shared" ref="L860:L923" si="268">N860-F860</f>
        <v>0</v>
      </c>
      <c r="M860" s="433">
        <v>0</v>
      </c>
      <c r="N860" s="433">
        <v>0</v>
      </c>
      <c r="O860" s="431">
        <f t="shared" ref="O860:O923" si="269">(M860+N860)*$D860</f>
        <v>0</v>
      </c>
    </row>
    <row r="861" spans="1:15" s="432" customFormat="1">
      <c r="A861" s="691"/>
      <c r="B861" s="514" t="s">
        <v>671</v>
      </c>
      <c r="C861" s="513"/>
      <c r="D861" s="560">
        <v>0</v>
      </c>
      <c r="E861" s="450">
        <v>0</v>
      </c>
      <c r="F861" s="450">
        <v>0</v>
      </c>
      <c r="G861" s="428">
        <f t="shared" si="265"/>
        <v>0</v>
      </c>
      <c r="H861" s="429">
        <f t="shared" si="266"/>
        <v>0</v>
      </c>
      <c r="I861" s="429">
        <f t="shared" si="266"/>
        <v>0</v>
      </c>
      <c r="J861" s="428"/>
      <c r="K861" s="433">
        <f t="shared" si="267"/>
        <v>0</v>
      </c>
      <c r="L861" s="433">
        <f t="shared" si="268"/>
        <v>0</v>
      </c>
      <c r="M861" s="433">
        <v>0</v>
      </c>
      <c r="N861" s="433">
        <v>0</v>
      </c>
      <c r="O861" s="431">
        <f t="shared" si="269"/>
        <v>0</v>
      </c>
    </row>
    <row r="862" spans="1:15" s="432" customFormat="1">
      <c r="A862" s="482" t="s">
        <v>205</v>
      </c>
      <c r="B862" s="515" t="s">
        <v>219</v>
      </c>
      <c r="C862" s="513" t="s">
        <v>124</v>
      </c>
      <c r="D862" s="560">
        <v>395</v>
      </c>
      <c r="E862" s="450">
        <v>0</v>
      </c>
      <c r="F862" s="450">
        <v>0</v>
      </c>
      <c r="G862" s="428">
        <f t="shared" si="265"/>
        <v>0</v>
      </c>
      <c r="H862" s="428">
        <f t="shared" ref="H862:H886" si="270">$D862*E862</f>
        <v>0</v>
      </c>
      <c r="I862" s="428">
        <f t="shared" ref="I862:I886" si="271">$D862*F862</f>
        <v>0</v>
      </c>
      <c r="J862" s="428">
        <f t="shared" ref="J862:J886" si="272">SUBTOTAL(9,H862:I862)</f>
        <v>0</v>
      </c>
      <c r="K862" s="433">
        <f t="shared" si="267"/>
        <v>0</v>
      </c>
      <c r="L862" s="433">
        <f t="shared" si="268"/>
        <v>0</v>
      </c>
      <c r="M862" s="433">
        <v>0</v>
      </c>
      <c r="N862" s="433">
        <v>0</v>
      </c>
      <c r="O862" s="431">
        <f t="shared" si="269"/>
        <v>0</v>
      </c>
    </row>
    <row r="863" spans="1:15" s="432" customFormat="1">
      <c r="A863" s="482" t="s">
        <v>188</v>
      </c>
      <c r="B863" s="515" t="s">
        <v>402</v>
      </c>
      <c r="C863" s="513" t="s">
        <v>124</v>
      </c>
      <c r="D863" s="560">
        <v>395</v>
      </c>
      <c r="E863" s="450">
        <v>1362.66</v>
      </c>
      <c r="F863" s="450">
        <v>0</v>
      </c>
      <c r="G863" s="428">
        <f t="shared" si="265"/>
        <v>1362.66</v>
      </c>
      <c r="H863" s="428">
        <f t="shared" si="270"/>
        <v>538250.70000000007</v>
      </c>
      <c r="I863" s="428">
        <f t="shared" si="271"/>
        <v>0</v>
      </c>
      <c r="J863" s="428">
        <f t="shared" si="272"/>
        <v>538250.70000000007</v>
      </c>
      <c r="K863" s="433">
        <f t="shared" si="267"/>
        <v>0</v>
      </c>
      <c r="L863" s="433">
        <f t="shared" si="268"/>
        <v>0</v>
      </c>
      <c r="M863" s="433">
        <v>1362.6600000000003</v>
      </c>
      <c r="N863" s="433">
        <v>0</v>
      </c>
      <c r="O863" s="431">
        <f t="shared" si="269"/>
        <v>538250.70000000007</v>
      </c>
    </row>
    <row r="864" spans="1:15" s="432" customFormat="1">
      <c r="A864" s="482" t="s">
        <v>190</v>
      </c>
      <c r="B864" s="515" t="s">
        <v>403</v>
      </c>
      <c r="C864" s="513" t="s">
        <v>124</v>
      </c>
      <c r="D864" s="560">
        <v>395</v>
      </c>
      <c r="E864" s="450">
        <v>1364.79</v>
      </c>
      <c r="F864" s="450">
        <v>533.5</v>
      </c>
      <c r="G864" s="428">
        <f t="shared" si="265"/>
        <v>1898.29</v>
      </c>
      <c r="H864" s="428">
        <f t="shared" si="270"/>
        <v>539092.04999999993</v>
      </c>
      <c r="I864" s="428">
        <f t="shared" si="271"/>
        <v>210732.5</v>
      </c>
      <c r="J864" s="428">
        <f t="shared" si="272"/>
        <v>749824.54999999993</v>
      </c>
      <c r="K864" s="433">
        <f t="shared" si="267"/>
        <v>-151.03899999999999</v>
      </c>
      <c r="L864" s="433">
        <f t="shared" si="268"/>
        <v>0</v>
      </c>
      <c r="M864" s="433">
        <v>1213.751</v>
      </c>
      <c r="N864" s="433">
        <v>533.5</v>
      </c>
      <c r="O864" s="431">
        <f t="shared" si="269"/>
        <v>690164.14500000002</v>
      </c>
    </row>
    <row r="865" spans="1:15" s="432" customFormat="1">
      <c r="A865" s="482" t="s">
        <v>192</v>
      </c>
      <c r="B865" s="515" t="s">
        <v>404</v>
      </c>
      <c r="C865" s="513" t="s">
        <v>124</v>
      </c>
      <c r="D865" s="560">
        <v>395</v>
      </c>
      <c r="E865" s="450">
        <v>1692.65</v>
      </c>
      <c r="F865" s="450">
        <v>517.01</v>
      </c>
      <c r="G865" s="428">
        <f t="shared" si="265"/>
        <v>2209.66</v>
      </c>
      <c r="H865" s="428">
        <f t="shared" si="270"/>
        <v>668596.75</v>
      </c>
      <c r="I865" s="428">
        <f t="shared" si="271"/>
        <v>204218.94999999998</v>
      </c>
      <c r="J865" s="428">
        <f t="shared" si="272"/>
        <v>872815.7</v>
      </c>
      <c r="K865" s="433">
        <f t="shared" si="267"/>
        <v>-234.42400000000021</v>
      </c>
      <c r="L865" s="433">
        <f t="shared" si="268"/>
        <v>0</v>
      </c>
      <c r="M865" s="433">
        <v>1458.2259999999999</v>
      </c>
      <c r="N865" s="433">
        <v>517.01</v>
      </c>
      <c r="O865" s="431">
        <f t="shared" si="269"/>
        <v>780218.22</v>
      </c>
    </row>
    <row r="866" spans="1:15" s="432" customFormat="1">
      <c r="A866" s="482" t="s">
        <v>194</v>
      </c>
      <c r="B866" s="515" t="s">
        <v>405</v>
      </c>
      <c r="C866" s="513" t="s">
        <v>124</v>
      </c>
      <c r="D866" s="560">
        <v>395</v>
      </c>
      <c r="E866" s="450">
        <v>1391.95</v>
      </c>
      <c r="F866" s="450">
        <v>517.01</v>
      </c>
      <c r="G866" s="428">
        <f t="shared" si="265"/>
        <v>1908.96</v>
      </c>
      <c r="H866" s="428">
        <f t="shared" si="270"/>
        <v>549820.25</v>
      </c>
      <c r="I866" s="428">
        <f t="shared" si="271"/>
        <v>204218.94999999998</v>
      </c>
      <c r="J866" s="428">
        <f t="shared" si="272"/>
        <v>754039.2</v>
      </c>
      <c r="K866" s="433">
        <f t="shared" si="267"/>
        <v>-259.27299999999991</v>
      </c>
      <c r="L866" s="433">
        <f t="shared" si="268"/>
        <v>0</v>
      </c>
      <c r="M866" s="433">
        <v>1132.6770000000001</v>
      </c>
      <c r="N866" s="433">
        <v>517.01</v>
      </c>
      <c r="O866" s="431">
        <f t="shared" si="269"/>
        <v>651626.36500000011</v>
      </c>
    </row>
    <row r="867" spans="1:15" s="432" customFormat="1">
      <c r="A867" s="482" t="s">
        <v>196</v>
      </c>
      <c r="B867" s="515" t="s">
        <v>406</v>
      </c>
      <c r="C867" s="513" t="s">
        <v>124</v>
      </c>
      <c r="D867" s="560">
        <v>395</v>
      </c>
      <c r="E867" s="450">
        <v>1391.95</v>
      </c>
      <c r="F867" s="450">
        <v>517.01</v>
      </c>
      <c r="G867" s="428">
        <f t="shared" si="265"/>
        <v>1908.96</v>
      </c>
      <c r="H867" s="428">
        <f t="shared" si="270"/>
        <v>549820.25</v>
      </c>
      <c r="I867" s="428">
        <f t="shared" si="271"/>
        <v>204218.94999999998</v>
      </c>
      <c r="J867" s="428">
        <f t="shared" si="272"/>
        <v>754039.2</v>
      </c>
      <c r="K867" s="433">
        <f t="shared" si="267"/>
        <v>-259.27299999999991</v>
      </c>
      <c r="L867" s="433">
        <f t="shared" si="268"/>
        <v>0</v>
      </c>
      <c r="M867" s="433">
        <v>1132.6770000000001</v>
      </c>
      <c r="N867" s="433">
        <v>517.01</v>
      </c>
      <c r="O867" s="431">
        <f t="shared" si="269"/>
        <v>651626.36500000011</v>
      </c>
    </row>
    <row r="868" spans="1:15" s="432" customFormat="1">
      <c r="A868" s="482" t="s">
        <v>198</v>
      </c>
      <c r="B868" s="515" t="s">
        <v>407</v>
      </c>
      <c r="C868" s="513" t="s">
        <v>124</v>
      </c>
      <c r="D868" s="560">
        <v>395</v>
      </c>
      <c r="E868" s="450">
        <v>1391.95</v>
      </c>
      <c r="F868" s="450">
        <v>517.01</v>
      </c>
      <c r="G868" s="428">
        <f t="shared" si="265"/>
        <v>1908.96</v>
      </c>
      <c r="H868" s="428">
        <f t="shared" si="270"/>
        <v>549820.25</v>
      </c>
      <c r="I868" s="428">
        <f t="shared" si="271"/>
        <v>204218.94999999998</v>
      </c>
      <c r="J868" s="428">
        <f t="shared" si="272"/>
        <v>754039.2</v>
      </c>
      <c r="K868" s="433">
        <f t="shared" si="267"/>
        <v>-259.27299999999991</v>
      </c>
      <c r="L868" s="433">
        <f t="shared" si="268"/>
        <v>0</v>
      </c>
      <c r="M868" s="433">
        <v>1132.6770000000001</v>
      </c>
      <c r="N868" s="433">
        <v>517.01</v>
      </c>
      <c r="O868" s="431">
        <f t="shared" si="269"/>
        <v>651626.36500000011</v>
      </c>
    </row>
    <row r="869" spans="1:15" s="432" customFormat="1">
      <c r="A869" s="482" t="s">
        <v>200</v>
      </c>
      <c r="B869" s="515" t="s">
        <v>408</v>
      </c>
      <c r="C869" s="513" t="s">
        <v>124</v>
      </c>
      <c r="D869" s="560">
        <v>395</v>
      </c>
      <c r="E869" s="450">
        <v>1982.68</v>
      </c>
      <c r="F869" s="450">
        <v>517.01</v>
      </c>
      <c r="G869" s="428">
        <f t="shared" si="265"/>
        <v>2499.69</v>
      </c>
      <c r="H869" s="428">
        <f t="shared" si="270"/>
        <v>783158.6</v>
      </c>
      <c r="I869" s="428">
        <f t="shared" si="271"/>
        <v>204218.94999999998</v>
      </c>
      <c r="J869" s="428">
        <f t="shared" si="272"/>
        <v>987377.54999999993</v>
      </c>
      <c r="K869" s="433">
        <f t="shared" si="267"/>
        <v>-365.41800000000035</v>
      </c>
      <c r="L869" s="433">
        <f t="shared" si="268"/>
        <v>0</v>
      </c>
      <c r="M869" s="433">
        <v>1617.2619999999997</v>
      </c>
      <c r="N869" s="433">
        <v>517.01</v>
      </c>
      <c r="O869" s="431">
        <f t="shared" si="269"/>
        <v>843037.44</v>
      </c>
    </row>
    <row r="870" spans="1:15" s="432" customFormat="1">
      <c r="A870" s="482" t="s">
        <v>122</v>
      </c>
      <c r="B870" s="515" t="s">
        <v>409</v>
      </c>
      <c r="C870" s="513" t="s">
        <v>124</v>
      </c>
      <c r="D870" s="560">
        <v>395</v>
      </c>
      <c r="E870" s="450">
        <v>1982.68</v>
      </c>
      <c r="F870" s="450">
        <v>517.01</v>
      </c>
      <c r="G870" s="428">
        <f t="shared" si="265"/>
        <v>2499.69</v>
      </c>
      <c r="H870" s="428">
        <f t="shared" si="270"/>
        <v>783158.6</v>
      </c>
      <c r="I870" s="428">
        <f t="shared" si="271"/>
        <v>204218.94999999998</v>
      </c>
      <c r="J870" s="428">
        <f t="shared" si="272"/>
        <v>987377.54999999993</v>
      </c>
      <c r="K870" s="433">
        <f t="shared" si="267"/>
        <v>-365.41800000000035</v>
      </c>
      <c r="L870" s="433">
        <f t="shared" si="268"/>
        <v>0</v>
      </c>
      <c r="M870" s="433">
        <v>1617.2619999999997</v>
      </c>
      <c r="N870" s="433">
        <v>517.01</v>
      </c>
      <c r="O870" s="431">
        <f t="shared" si="269"/>
        <v>843037.44</v>
      </c>
    </row>
    <row r="871" spans="1:15" s="432" customFormat="1">
      <c r="A871" s="482" t="s">
        <v>228</v>
      </c>
      <c r="B871" s="515" t="s">
        <v>410</v>
      </c>
      <c r="C871" s="513" t="s">
        <v>124</v>
      </c>
      <c r="D871" s="560">
        <v>395</v>
      </c>
      <c r="E871" s="450">
        <v>1982.68</v>
      </c>
      <c r="F871" s="450">
        <v>517.01</v>
      </c>
      <c r="G871" s="428">
        <f t="shared" si="265"/>
        <v>2499.69</v>
      </c>
      <c r="H871" s="428">
        <f t="shared" si="270"/>
        <v>783158.6</v>
      </c>
      <c r="I871" s="428">
        <f t="shared" si="271"/>
        <v>204218.94999999998</v>
      </c>
      <c r="J871" s="428">
        <f t="shared" si="272"/>
        <v>987377.54999999993</v>
      </c>
      <c r="K871" s="433">
        <f t="shared" si="267"/>
        <v>-365.41800000000035</v>
      </c>
      <c r="L871" s="433">
        <f t="shared" si="268"/>
        <v>0</v>
      </c>
      <c r="M871" s="433">
        <v>1617.2619999999997</v>
      </c>
      <c r="N871" s="433">
        <v>517.01</v>
      </c>
      <c r="O871" s="431">
        <f t="shared" si="269"/>
        <v>843037.44</v>
      </c>
    </row>
    <row r="872" spans="1:15" s="432" customFormat="1">
      <c r="A872" s="482" t="s">
        <v>230</v>
      </c>
      <c r="B872" s="515" t="s">
        <v>411</v>
      </c>
      <c r="C872" s="513" t="s">
        <v>124</v>
      </c>
      <c r="D872" s="560">
        <v>395</v>
      </c>
      <c r="E872" s="450">
        <v>1982.68</v>
      </c>
      <c r="F872" s="450">
        <v>517.01</v>
      </c>
      <c r="G872" s="428">
        <f t="shared" si="265"/>
        <v>2499.69</v>
      </c>
      <c r="H872" s="428">
        <f t="shared" si="270"/>
        <v>783158.6</v>
      </c>
      <c r="I872" s="428">
        <f t="shared" si="271"/>
        <v>204218.94999999998</v>
      </c>
      <c r="J872" s="428">
        <f t="shared" si="272"/>
        <v>987377.54999999993</v>
      </c>
      <c r="K872" s="433">
        <f t="shared" si="267"/>
        <v>-365.41800000000035</v>
      </c>
      <c r="L872" s="433">
        <f t="shared" si="268"/>
        <v>0</v>
      </c>
      <c r="M872" s="433">
        <v>1617.2619999999997</v>
      </c>
      <c r="N872" s="433">
        <v>517.01</v>
      </c>
      <c r="O872" s="431">
        <f t="shared" si="269"/>
        <v>843037.44</v>
      </c>
    </row>
    <row r="873" spans="1:15" s="432" customFormat="1">
      <c r="A873" s="482" t="s">
        <v>232</v>
      </c>
      <c r="B873" s="515" t="s">
        <v>412</v>
      </c>
      <c r="C873" s="513" t="s">
        <v>124</v>
      </c>
      <c r="D873" s="560">
        <v>395</v>
      </c>
      <c r="E873" s="450">
        <v>1982.68</v>
      </c>
      <c r="F873" s="450">
        <v>517.01</v>
      </c>
      <c r="G873" s="428">
        <f t="shared" si="265"/>
        <v>2499.69</v>
      </c>
      <c r="H873" s="428">
        <f t="shared" si="270"/>
        <v>783158.6</v>
      </c>
      <c r="I873" s="428">
        <f t="shared" si="271"/>
        <v>204218.94999999998</v>
      </c>
      <c r="J873" s="428">
        <f t="shared" si="272"/>
        <v>987377.54999999993</v>
      </c>
      <c r="K873" s="433">
        <f t="shared" si="267"/>
        <v>-365.41800000000035</v>
      </c>
      <c r="L873" s="433">
        <f t="shared" si="268"/>
        <v>0</v>
      </c>
      <c r="M873" s="433">
        <v>1617.2619999999997</v>
      </c>
      <c r="N873" s="433">
        <v>517.01</v>
      </c>
      <c r="O873" s="431">
        <f t="shared" si="269"/>
        <v>843037.44</v>
      </c>
    </row>
    <row r="874" spans="1:15" s="432" customFormat="1">
      <c r="A874" s="482" t="s">
        <v>234</v>
      </c>
      <c r="B874" s="515" t="s">
        <v>413</v>
      </c>
      <c r="C874" s="513" t="s">
        <v>124</v>
      </c>
      <c r="D874" s="560">
        <v>395</v>
      </c>
      <c r="E874" s="450">
        <v>1982.68</v>
      </c>
      <c r="F874" s="450">
        <v>517.01</v>
      </c>
      <c r="G874" s="428">
        <f t="shared" si="265"/>
        <v>2499.69</v>
      </c>
      <c r="H874" s="428">
        <f t="shared" si="270"/>
        <v>783158.6</v>
      </c>
      <c r="I874" s="428">
        <f t="shared" si="271"/>
        <v>204218.94999999998</v>
      </c>
      <c r="J874" s="428">
        <f t="shared" si="272"/>
        <v>987377.54999999993</v>
      </c>
      <c r="K874" s="433">
        <f t="shared" si="267"/>
        <v>-365.41800000000035</v>
      </c>
      <c r="L874" s="433">
        <f t="shared" si="268"/>
        <v>0</v>
      </c>
      <c r="M874" s="433">
        <v>1617.2619999999997</v>
      </c>
      <c r="N874" s="433">
        <v>517.01</v>
      </c>
      <c r="O874" s="431">
        <f t="shared" si="269"/>
        <v>843037.44</v>
      </c>
    </row>
    <row r="875" spans="1:15" s="432" customFormat="1">
      <c r="A875" s="482" t="s">
        <v>236</v>
      </c>
      <c r="B875" s="515" t="s">
        <v>414</v>
      </c>
      <c r="C875" s="513" t="s">
        <v>124</v>
      </c>
      <c r="D875" s="560">
        <v>395</v>
      </c>
      <c r="E875" s="450">
        <v>1982.68</v>
      </c>
      <c r="F875" s="450">
        <v>517.01</v>
      </c>
      <c r="G875" s="428">
        <f t="shared" si="265"/>
        <v>2499.69</v>
      </c>
      <c r="H875" s="428">
        <f t="shared" si="270"/>
        <v>783158.6</v>
      </c>
      <c r="I875" s="428">
        <f t="shared" si="271"/>
        <v>204218.94999999998</v>
      </c>
      <c r="J875" s="428">
        <f t="shared" si="272"/>
        <v>987377.54999999993</v>
      </c>
      <c r="K875" s="433">
        <f t="shared" si="267"/>
        <v>-365.41800000000035</v>
      </c>
      <c r="L875" s="433">
        <f t="shared" si="268"/>
        <v>0</v>
      </c>
      <c r="M875" s="433">
        <v>1617.2619999999997</v>
      </c>
      <c r="N875" s="433">
        <v>517.01</v>
      </c>
      <c r="O875" s="431">
        <f t="shared" si="269"/>
        <v>843037.44</v>
      </c>
    </row>
    <row r="876" spans="1:15" s="432" customFormat="1">
      <c r="A876" s="482" t="s">
        <v>238</v>
      </c>
      <c r="B876" s="515" t="s">
        <v>415</v>
      </c>
      <c r="C876" s="513" t="s">
        <v>124</v>
      </c>
      <c r="D876" s="560">
        <v>395</v>
      </c>
      <c r="E876" s="450">
        <v>1982.68</v>
      </c>
      <c r="F876" s="450">
        <v>517.01</v>
      </c>
      <c r="G876" s="428">
        <f t="shared" si="265"/>
        <v>2499.69</v>
      </c>
      <c r="H876" s="428">
        <f t="shared" si="270"/>
        <v>783158.6</v>
      </c>
      <c r="I876" s="428">
        <f t="shared" si="271"/>
        <v>204218.94999999998</v>
      </c>
      <c r="J876" s="428">
        <f t="shared" si="272"/>
        <v>987377.54999999993</v>
      </c>
      <c r="K876" s="433">
        <f t="shared" si="267"/>
        <v>-365.41800000000035</v>
      </c>
      <c r="L876" s="433">
        <f t="shared" si="268"/>
        <v>0</v>
      </c>
      <c r="M876" s="433">
        <v>1617.2619999999997</v>
      </c>
      <c r="N876" s="433">
        <v>517.01</v>
      </c>
      <c r="O876" s="431">
        <f t="shared" si="269"/>
        <v>843037.44</v>
      </c>
    </row>
    <row r="877" spans="1:15" s="432" customFormat="1">
      <c r="A877" s="482" t="s">
        <v>240</v>
      </c>
      <c r="B877" s="515" t="s">
        <v>416</v>
      </c>
      <c r="C877" s="513" t="s">
        <v>124</v>
      </c>
      <c r="D877" s="560">
        <v>395</v>
      </c>
      <c r="E877" s="450">
        <v>1982.68</v>
      </c>
      <c r="F877" s="450">
        <v>517.01</v>
      </c>
      <c r="G877" s="428">
        <f t="shared" si="265"/>
        <v>2499.69</v>
      </c>
      <c r="H877" s="428">
        <f t="shared" si="270"/>
        <v>783158.6</v>
      </c>
      <c r="I877" s="428">
        <f t="shared" si="271"/>
        <v>204218.94999999998</v>
      </c>
      <c r="J877" s="428">
        <f t="shared" si="272"/>
        <v>987377.54999999993</v>
      </c>
      <c r="K877" s="433">
        <f t="shared" si="267"/>
        <v>-365.41800000000035</v>
      </c>
      <c r="L877" s="433">
        <f t="shared" si="268"/>
        <v>0</v>
      </c>
      <c r="M877" s="433">
        <v>1617.2619999999997</v>
      </c>
      <c r="N877" s="433">
        <v>517.01</v>
      </c>
      <c r="O877" s="431">
        <f t="shared" si="269"/>
        <v>843037.44</v>
      </c>
    </row>
    <row r="878" spans="1:15" s="432" customFormat="1">
      <c r="A878" s="482" t="s">
        <v>242</v>
      </c>
      <c r="B878" s="515" t="s">
        <v>417</v>
      </c>
      <c r="C878" s="513" t="s">
        <v>124</v>
      </c>
      <c r="D878" s="560">
        <v>395</v>
      </c>
      <c r="E878" s="450">
        <v>1982.68</v>
      </c>
      <c r="F878" s="450">
        <v>517.01</v>
      </c>
      <c r="G878" s="428">
        <f t="shared" si="265"/>
        <v>2499.69</v>
      </c>
      <c r="H878" s="428">
        <f t="shared" si="270"/>
        <v>783158.6</v>
      </c>
      <c r="I878" s="428">
        <f t="shared" si="271"/>
        <v>204218.94999999998</v>
      </c>
      <c r="J878" s="428">
        <f t="shared" si="272"/>
        <v>987377.54999999993</v>
      </c>
      <c r="K878" s="433">
        <f t="shared" si="267"/>
        <v>-365.41800000000035</v>
      </c>
      <c r="L878" s="433">
        <f t="shared" si="268"/>
        <v>0</v>
      </c>
      <c r="M878" s="433">
        <v>1617.2619999999997</v>
      </c>
      <c r="N878" s="433">
        <v>517.01</v>
      </c>
      <c r="O878" s="431">
        <f t="shared" si="269"/>
        <v>843037.44</v>
      </c>
    </row>
    <row r="879" spans="1:15" s="432" customFormat="1">
      <c r="A879" s="482" t="s">
        <v>244</v>
      </c>
      <c r="B879" s="515" t="s">
        <v>418</v>
      </c>
      <c r="C879" s="513" t="s">
        <v>124</v>
      </c>
      <c r="D879" s="560">
        <v>395</v>
      </c>
      <c r="E879" s="450">
        <v>1982.68</v>
      </c>
      <c r="F879" s="450">
        <v>517.01</v>
      </c>
      <c r="G879" s="428">
        <f t="shared" si="265"/>
        <v>2499.69</v>
      </c>
      <c r="H879" s="428">
        <f t="shared" si="270"/>
        <v>783158.6</v>
      </c>
      <c r="I879" s="428">
        <f t="shared" si="271"/>
        <v>204218.94999999998</v>
      </c>
      <c r="J879" s="428">
        <f t="shared" si="272"/>
        <v>987377.54999999993</v>
      </c>
      <c r="K879" s="433">
        <f t="shared" si="267"/>
        <v>-365.41800000000035</v>
      </c>
      <c r="L879" s="433">
        <f t="shared" si="268"/>
        <v>0</v>
      </c>
      <c r="M879" s="433">
        <v>1617.2619999999997</v>
      </c>
      <c r="N879" s="433">
        <v>517.01</v>
      </c>
      <c r="O879" s="431">
        <f t="shared" si="269"/>
        <v>843037.44</v>
      </c>
    </row>
    <row r="880" spans="1:15" s="432" customFormat="1">
      <c r="A880" s="482" t="s">
        <v>246</v>
      </c>
      <c r="B880" s="515" t="s">
        <v>419</v>
      </c>
      <c r="C880" s="513" t="s">
        <v>124</v>
      </c>
      <c r="D880" s="560">
        <v>395</v>
      </c>
      <c r="E880" s="450">
        <v>1982.68</v>
      </c>
      <c r="F880" s="450">
        <v>517.01</v>
      </c>
      <c r="G880" s="428">
        <f t="shared" si="265"/>
        <v>2499.69</v>
      </c>
      <c r="H880" s="428">
        <f t="shared" si="270"/>
        <v>783158.6</v>
      </c>
      <c r="I880" s="428">
        <f t="shared" si="271"/>
        <v>204218.94999999998</v>
      </c>
      <c r="J880" s="428">
        <f t="shared" si="272"/>
        <v>987377.54999999993</v>
      </c>
      <c r="K880" s="433">
        <f t="shared" si="267"/>
        <v>-365.41800000000035</v>
      </c>
      <c r="L880" s="433">
        <f t="shared" si="268"/>
        <v>0</v>
      </c>
      <c r="M880" s="433">
        <v>1617.2619999999997</v>
      </c>
      <c r="N880" s="433">
        <v>517.01</v>
      </c>
      <c r="O880" s="431">
        <f t="shared" si="269"/>
        <v>843037.44</v>
      </c>
    </row>
    <row r="881" spans="1:15" s="432" customFormat="1">
      <c r="A881" s="482" t="s">
        <v>248</v>
      </c>
      <c r="B881" s="515" t="s">
        <v>420</v>
      </c>
      <c r="C881" s="513" t="s">
        <v>124</v>
      </c>
      <c r="D881" s="560">
        <v>395</v>
      </c>
      <c r="E881" s="450">
        <v>1982.68</v>
      </c>
      <c r="F881" s="450">
        <v>517.01</v>
      </c>
      <c r="G881" s="428">
        <f t="shared" si="265"/>
        <v>2499.69</v>
      </c>
      <c r="H881" s="428">
        <f t="shared" si="270"/>
        <v>783158.6</v>
      </c>
      <c r="I881" s="428">
        <f t="shared" si="271"/>
        <v>204218.94999999998</v>
      </c>
      <c r="J881" s="428">
        <f t="shared" si="272"/>
        <v>987377.54999999993</v>
      </c>
      <c r="K881" s="433">
        <f t="shared" si="267"/>
        <v>-365.41800000000035</v>
      </c>
      <c r="L881" s="433">
        <f t="shared" si="268"/>
        <v>0</v>
      </c>
      <c r="M881" s="433">
        <v>1617.2619999999997</v>
      </c>
      <c r="N881" s="433">
        <v>517.01</v>
      </c>
      <c r="O881" s="431">
        <f t="shared" si="269"/>
        <v>843037.44</v>
      </c>
    </row>
    <row r="882" spans="1:15" s="432" customFormat="1">
      <c r="A882" s="482" t="s">
        <v>250</v>
      </c>
      <c r="B882" s="515" t="s">
        <v>421</v>
      </c>
      <c r="C882" s="513" t="s">
        <v>124</v>
      </c>
      <c r="D882" s="560">
        <v>395</v>
      </c>
      <c r="E882" s="450">
        <v>1982.68</v>
      </c>
      <c r="F882" s="450">
        <v>517.01</v>
      </c>
      <c r="G882" s="428">
        <f t="shared" si="265"/>
        <v>2499.69</v>
      </c>
      <c r="H882" s="428">
        <f t="shared" si="270"/>
        <v>783158.6</v>
      </c>
      <c r="I882" s="428">
        <f t="shared" si="271"/>
        <v>204218.94999999998</v>
      </c>
      <c r="J882" s="428">
        <f t="shared" si="272"/>
        <v>987377.54999999993</v>
      </c>
      <c r="K882" s="433">
        <f t="shared" si="267"/>
        <v>-365.41800000000035</v>
      </c>
      <c r="L882" s="433">
        <f t="shared" si="268"/>
        <v>0</v>
      </c>
      <c r="M882" s="433">
        <v>1617.2619999999997</v>
      </c>
      <c r="N882" s="433">
        <v>517.01</v>
      </c>
      <c r="O882" s="431">
        <f t="shared" si="269"/>
        <v>843037.44</v>
      </c>
    </row>
    <row r="883" spans="1:15" s="432" customFormat="1">
      <c r="A883" s="482" t="s">
        <v>252</v>
      </c>
      <c r="B883" s="515" t="s">
        <v>422</v>
      </c>
      <c r="C883" s="513" t="s">
        <v>124</v>
      </c>
      <c r="D883" s="560">
        <v>395</v>
      </c>
      <c r="E883" s="450">
        <v>0</v>
      </c>
      <c r="F883" s="450">
        <v>517.01</v>
      </c>
      <c r="G883" s="428">
        <f t="shared" si="265"/>
        <v>517.01</v>
      </c>
      <c r="H883" s="428">
        <f t="shared" si="270"/>
        <v>0</v>
      </c>
      <c r="I883" s="428">
        <f t="shared" si="271"/>
        <v>204218.94999999998</v>
      </c>
      <c r="J883" s="428">
        <f t="shared" si="272"/>
        <v>204218.94999999998</v>
      </c>
      <c r="K883" s="433">
        <f t="shared" si="267"/>
        <v>0</v>
      </c>
      <c r="L883" s="433">
        <f t="shared" si="268"/>
        <v>0</v>
      </c>
      <c r="M883" s="433">
        <v>0</v>
      </c>
      <c r="N883" s="433">
        <v>517.01</v>
      </c>
      <c r="O883" s="431">
        <f t="shared" si="269"/>
        <v>204218.94999999998</v>
      </c>
    </row>
    <row r="884" spans="1:15" s="432" customFormat="1">
      <c r="A884" s="482" t="s">
        <v>254</v>
      </c>
      <c r="B884" s="515" t="s">
        <v>423</v>
      </c>
      <c r="C884" s="513" t="s">
        <v>124</v>
      </c>
      <c r="D884" s="560">
        <v>395</v>
      </c>
      <c r="E884" s="450">
        <v>0</v>
      </c>
      <c r="F884" s="450">
        <v>283.24</v>
      </c>
      <c r="G884" s="428">
        <f t="shared" si="265"/>
        <v>283.24</v>
      </c>
      <c r="H884" s="428">
        <f t="shared" si="270"/>
        <v>0</v>
      </c>
      <c r="I884" s="428">
        <f t="shared" si="271"/>
        <v>111879.8</v>
      </c>
      <c r="J884" s="428">
        <f t="shared" si="272"/>
        <v>111879.8</v>
      </c>
      <c r="K884" s="433">
        <f t="shared" si="267"/>
        <v>0</v>
      </c>
      <c r="L884" s="433">
        <f t="shared" si="268"/>
        <v>0</v>
      </c>
      <c r="M884" s="433">
        <v>0</v>
      </c>
      <c r="N884" s="433">
        <v>283.24</v>
      </c>
      <c r="O884" s="431">
        <f t="shared" si="269"/>
        <v>111879.8</v>
      </c>
    </row>
    <row r="885" spans="1:15" s="432" customFormat="1">
      <c r="A885" s="482" t="s">
        <v>256</v>
      </c>
      <c r="B885" s="515" t="s">
        <v>424</v>
      </c>
      <c r="C885" s="513" t="s">
        <v>124</v>
      </c>
      <c r="D885" s="560">
        <v>395</v>
      </c>
      <c r="E885" s="450">
        <v>0</v>
      </c>
      <c r="F885" s="450">
        <v>283.24</v>
      </c>
      <c r="G885" s="428">
        <f t="shared" si="265"/>
        <v>283.24</v>
      </c>
      <c r="H885" s="428">
        <f t="shared" si="270"/>
        <v>0</v>
      </c>
      <c r="I885" s="428">
        <f t="shared" si="271"/>
        <v>111879.8</v>
      </c>
      <c r="J885" s="428">
        <f t="shared" si="272"/>
        <v>111879.8</v>
      </c>
      <c r="K885" s="433">
        <f t="shared" si="267"/>
        <v>0</v>
      </c>
      <c r="L885" s="433">
        <f t="shared" si="268"/>
        <v>0</v>
      </c>
      <c r="M885" s="433">
        <v>0</v>
      </c>
      <c r="N885" s="433">
        <v>283.24</v>
      </c>
      <c r="O885" s="431">
        <f t="shared" si="269"/>
        <v>111879.8</v>
      </c>
    </row>
    <row r="886" spans="1:15" s="432" customFormat="1">
      <c r="A886" s="482" t="s">
        <v>258</v>
      </c>
      <c r="B886" s="735" t="s">
        <v>425</v>
      </c>
      <c r="C886" s="516" t="s">
        <v>124</v>
      </c>
      <c r="D886" s="560">
        <v>395</v>
      </c>
      <c r="E886" s="448">
        <v>0</v>
      </c>
      <c r="F886" s="448">
        <v>0</v>
      </c>
      <c r="G886" s="428">
        <f t="shared" si="265"/>
        <v>0</v>
      </c>
      <c r="H886" s="428">
        <f t="shared" si="270"/>
        <v>0</v>
      </c>
      <c r="I886" s="428">
        <f t="shared" si="271"/>
        <v>0</v>
      </c>
      <c r="J886" s="428">
        <f t="shared" si="272"/>
        <v>0</v>
      </c>
      <c r="K886" s="433">
        <f t="shared" si="267"/>
        <v>0</v>
      </c>
      <c r="L886" s="433">
        <f t="shared" si="268"/>
        <v>0</v>
      </c>
      <c r="M886" s="433">
        <v>0</v>
      </c>
      <c r="N886" s="433">
        <v>0</v>
      </c>
      <c r="O886" s="431">
        <f t="shared" si="269"/>
        <v>0</v>
      </c>
    </row>
    <row r="887" spans="1:15" s="432" customFormat="1">
      <c r="A887" s="691"/>
      <c r="B887" s="514" t="s">
        <v>672</v>
      </c>
      <c r="C887" s="513"/>
      <c r="D887" s="560">
        <v>0</v>
      </c>
      <c r="E887" s="450">
        <v>0</v>
      </c>
      <c r="F887" s="450">
        <v>0</v>
      </c>
      <c r="G887" s="428">
        <f t="shared" si="265"/>
        <v>0</v>
      </c>
      <c r="H887" s="429">
        <f>E887*$D887</f>
        <v>0</v>
      </c>
      <c r="I887" s="429">
        <f>F887*$D887</f>
        <v>0</v>
      </c>
      <c r="J887" s="428"/>
      <c r="K887" s="433">
        <f t="shared" si="267"/>
        <v>0</v>
      </c>
      <c r="L887" s="433">
        <f t="shared" si="268"/>
        <v>0</v>
      </c>
      <c r="M887" s="433">
        <v>0</v>
      </c>
      <c r="N887" s="433">
        <v>0</v>
      </c>
      <c r="O887" s="431">
        <f t="shared" si="269"/>
        <v>0</v>
      </c>
    </row>
    <row r="888" spans="1:15" s="432" customFormat="1">
      <c r="A888" s="482" t="s">
        <v>205</v>
      </c>
      <c r="B888" s="515" t="s">
        <v>219</v>
      </c>
      <c r="C888" s="513" t="s">
        <v>124</v>
      </c>
      <c r="D888" s="560">
        <v>395</v>
      </c>
      <c r="E888" s="450">
        <v>0</v>
      </c>
      <c r="F888" s="450">
        <v>0</v>
      </c>
      <c r="G888" s="428">
        <f t="shared" si="265"/>
        <v>0</v>
      </c>
      <c r="H888" s="428">
        <f t="shared" ref="H888:H912" si="273">$D888*E888</f>
        <v>0</v>
      </c>
      <c r="I888" s="428">
        <f t="shared" ref="I888:I912" si="274">$D888*F888</f>
        <v>0</v>
      </c>
      <c r="J888" s="428">
        <f t="shared" ref="J888:J912" si="275">SUBTOTAL(9,H888:I888)</f>
        <v>0</v>
      </c>
      <c r="K888" s="433">
        <f t="shared" si="267"/>
        <v>0</v>
      </c>
      <c r="L888" s="433">
        <f t="shared" si="268"/>
        <v>0</v>
      </c>
      <c r="M888" s="433">
        <v>0</v>
      </c>
      <c r="N888" s="433">
        <v>0</v>
      </c>
      <c r="O888" s="431">
        <f t="shared" si="269"/>
        <v>0</v>
      </c>
    </row>
    <row r="889" spans="1:15" s="432" customFormat="1">
      <c r="A889" s="482" t="s">
        <v>188</v>
      </c>
      <c r="B889" s="515" t="s">
        <v>402</v>
      </c>
      <c r="C889" s="513" t="s">
        <v>124</v>
      </c>
      <c r="D889" s="560">
        <v>395</v>
      </c>
      <c r="E889" s="450">
        <v>0</v>
      </c>
      <c r="F889" s="450">
        <v>56.26</v>
      </c>
      <c r="G889" s="428">
        <f t="shared" si="265"/>
        <v>56.26</v>
      </c>
      <c r="H889" s="428">
        <f t="shared" si="273"/>
        <v>0</v>
      </c>
      <c r="I889" s="428">
        <f t="shared" si="274"/>
        <v>22222.7</v>
      </c>
      <c r="J889" s="428">
        <f t="shared" si="275"/>
        <v>22222.7</v>
      </c>
      <c r="K889" s="433">
        <f t="shared" si="267"/>
        <v>0</v>
      </c>
      <c r="L889" s="433">
        <f t="shared" si="268"/>
        <v>0</v>
      </c>
      <c r="M889" s="433">
        <v>0</v>
      </c>
      <c r="N889" s="433">
        <v>56.26</v>
      </c>
      <c r="O889" s="431">
        <f t="shared" si="269"/>
        <v>22222.7</v>
      </c>
    </row>
    <row r="890" spans="1:15" s="432" customFormat="1">
      <c r="A890" s="482" t="s">
        <v>190</v>
      </c>
      <c r="B890" s="515" t="s">
        <v>403</v>
      </c>
      <c r="C890" s="513" t="s">
        <v>124</v>
      </c>
      <c r="D890" s="560">
        <v>395</v>
      </c>
      <c r="E890" s="450">
        <v>96.03</v>
      </c>
      <c r="F890" s="450">
        <v>55.29</v>
      </c>
      <c r="G890" s="428">
        <f t="shared" si="265"/>
        <v>151.32</v>
      </c>
      <c r="H890" s="428">
        <f t="shared" si="273"/>
        <v>37931.85</v>
      </c>
      <c r="I890" s="428">
        <f t="shared" si="274"/>
        <v>21839.55</v>
      </c>
      <c r="J890" s="428">
        <f t="shared" si="275"/>
        <v>59771.399999999994</v>
      </c>
      <c r="K890" s="433">
        <f t="shared" si="267"/>
        <v>0</v>
      </c>
      <c r="L890" s="433">
        <f t="shared" si="268"/>
        <v>0</v>
      </c>
      <c r="M890" s="433">
        <v>96.029999999999987</v>
      </c>
      <c r="N890" s="433">
        <v>55.29</v>
      </c>
      <c r="O890" s="431">
        <f t="shared" si="269"/>
        <v>59771.399999999994</v>
      </c>
    </row>
    <row r="891" spans="1:15" s="432" customFormat="1">
      <c r="A891" s="482" t="s">
        <v>192</v>
      </c>
      <c r="B891" s="515" t="s">
        <v>404</v>
      </c>
      <c r="C891" s="513" t="s">
        <v>124</v>
      </c>
      <c r="D891" s="560">
        <v>395</v>
      </c>
      <c r="E891" s="450">
        <v>140.65</v>
      </c>
      <c r="F891" s="450">
        <v>55.29</v>
      </c>
      <c r="G891" s="428">
        <f t="shared" si="265"/>
        <v>195.94</v>
      </c>
      <c r="H891" s="428">
        <f t="shared" si="273"/>
        <v>55556.75</v>
      </c>
      <c r="I891" s="428">
        <f t="shared" si="274"/>
        <v>21839.55</v>
      </c>
      <c r="J891" s="428">
        <f t="shared" si="275"/>
        <v>77396.3</v>
      </c>
      <c r="K891" s="433">
        <f t="shared" si="267"/>
        <v>0</v>
      </c>
      <c r="L891" s="433">
        <f t="shared" si="268"/>
        <v>0</v>
      </c>
      <c r="M891" s="433">
        <v>140.64999999999998</v>
      </c>
      <c r="N891" s="433">
        <v>55.29</v>
      </c>
      <c r="O891" s="431">
        <f t="shared" si="269"/>
        <v>77396.299999999988</v>
      </c>
    </row>
    <row r="892" spans="1:15" s="432" customFormat="1">
      <c r="A892" s="482" t="s">
        <v>194</v>
      </c>
      <c r="B892" s="515" t="s">
        <v>405</v>
      </c>
      <c r="C892" s="513" t="s">
        <v>124</v>
      </c>
      <c r="D892" s="560">
        <v>395</v>
      </c>
      <c r="E892" s="450">
        <v>140.65</v>
      </c>
      <c r="F892" s="450">
        <v>55.29</v>
      </c>
      <c r="G892" s="428">
        <f t="shared" si="265"/>
        <v>195.94</v>
      </c>
      <c r="H892" s="428">
        <f t="shared" si="273"/>
        <v>55556.75</v>
      </c>
      <c r="I892" s="428">
        <f t="shared" si="274"/>
        <v>21839.55</v>
      </c>
      <c r="J892" s="428">
        <f t="shared" si="275"/>
        <v>77396.3</v>
      </c>
      <c r="K892" s="433">
        <f t="shared" si="267"/>
        <v>0</v>
      </c>
      <c r="L892" s="433">
        <f t="shared" si="268"/>
        <v>0</v>
      </c>
      <c r="M892" s="433">
        <v>140.64999999999998</v>
      </c>
      <c r="N892" s="433">
        <v>55.29</v>
      </c>
      <c r="O892" s="431">
        <f t="shared" si="269"/>
        <v>77396.299999999988</v>
      </c>
    </row>
    <row r="893" spans="1:15" s="432" customFormat="1">
      <c r="A893" s="482" t="s">
        <v>196</v>
      </c>
      <c r="B893" s="515" t="s">
        <v>406</v>
      </c>
      <c r="C893" s="513" t="s">
        <v>124</v>
      </c>
      <c r="D893" s="560">
        <v>395</v>
      </c>
      <c r="E893" s="450">
        <v>140.65</v>
      </c>
      <c r="F893" s="450">
        <v>55.29</v>
      </c>
      <c r="G893" s="428">
        <f t="shared" si="265"/>
        <v>195.94</v>
      </c>
      <c r="H893" s="428">
        <f t="shared" si="273"/>
        <v>55556.75</v>
      </c>
      <c r="I893" s="428">
        <f t="shared" si="274"/>
        <v>21839.55</v>
      </c>
      <c r="J893" s="428">
        <f t="shared" si="275"/>
        <v>77396.3</v>
      </c>
      <c r="K893" s="433">
        <f t="shared" si="267"/>
        <v>0</v>
      </c>
      <c r="L893" s="433">
        <f t="shared" si="268"/>
        <v>0</v>
      </c>
      <c r="M893" s="433">
        <v>140.64999999999998</v>
      </c>
      <c r="N893" s="433">
        <v>55.29</v>
      </c>
      <c r="O893" s="431">
        <f t="shared" si="269"/>
        <v>77396.299999999988</v>
      </c>
    </row>
    <row r="894" spans="1:15" s="432" customFormat="1">
      <c r="A894" s="482" t="s">
        <v>198</v>
      </c>
      <c r="B894" s="515" t="s">
        <v>407</v>
      </c>
      <c r="C894" s="513" t="s">
        <v>124</v>
      </c>
      <c r="D894" s="560">
        <v>395</v>
      </c>
      <c r="E894" s="450">
        <v>140.65</v>
      </c>
      <c r="F894" s="450">
        <v>55.29</v>
      </c>
      <c r="G894" s="428">
        <f t="shared" si="265"/>
        <v>195.94</v>
      </c>
      <c r="H894" s="428">
        <f t="shared" si="273"/>
        <v>55556.75</v>
      </c>
      <c r="I894" s="428">
        <f t="shared" si="274"/>
        <v>21839.55</v>
      </c>
      <c r="J894" s="428">
        <f t="shared" si="275"/>
        <v>77396.3</v>
      </c>
      <c r="K894" s="433">
        <f t="shared" si="267"/>
        <v>0</v>
      </c>
      <c r="L894" s="433">
        <f t="shared" si="268"/>
        <v>0</v>
      </c>
      <c r="M894" s="433">
        <v>140.64999999999998</v>
      </c>
      <c r="N894" s="433">
        <v>55.29</v>
      </c>
      <c r="O894" s="431">
        <f t="shared" si="269"/>
        <v>77396.299999999988</v>
      </c>
    </row>
    <row r="895" spans="1:15" s="432" customFormat="1">
      <c r="A895" s="482" t="s">
        <v>200</v>
      </c>
      <c r="B895" s="515" t="s">
        <v>408</v>
      </c>
      <c r="C895" s="513" t="s">
        <v>124</v>
      </c>
      <c r="D895" s="560">
        <v>395</v>
      </c>
      <c r="E895" s="450">
        <v>208.55</v>
      </c>
      <c r="F895" s="450">
        <v>55.29</v>
      </c>
      <c r="G895" s="428">
        <f t="shared" si="265"/>
        <v>263.84000000000003</v>
      </c>
      <c r="H895" s="428">
        <f t="shared" si="273"/>
        <v>82377.25</v>
      </c>
      <c r="I895" s="428">
        <f t="shared" si="274"/>
        <v>21839.55</v>
      </c>
      <c r="J895" s="428">
        <f t="shared" si="275"/>
        <v>104216.8</v>
      </c>
      <c r="K895" s="433">
        <f t="shared" si="267"/>
        <v>0</v>
      </c>
      <c r="L895" s="433">
        <f t="shared" si="268"/>
        <v>0</v>
      </c>
      <c r="M895" s="433">
        <v>208.54999999999995</v>
      </c>
      <c r="N895" s="433">
        <v>55.29</v>
      </c>
      <c r="O895" s="431">
        <f t="shared" si="269"/>
        <v>104216.79999999999</v>
      </c>
    </row>
    <row r="896" spans="1:15" s="432" customFormat="1">
      <c r="A896" s="482" t="s">
        <v>122</v>
      </c>
      <c r="B896" s="515" t="s">
        <v>409</v>
      </c>
      <c r="C896" s="513" t="s">
        <v>124</v>
      </c>
      <c r="D896" s="560">
        <v>395</v>
      </c>
      <c r="E896" s="450">
        <v>208.55</v>
      </c>
      <c r="F896" s="450">
        <v>55.29</v>
      </c>
      <c r="G896" s="428">
        <f t="shared" si="265"/>
        <v>263.84000000000003</v>
      </c>
      <c r="H896" s="428">
        <f t="shared" si="273"/>
        <v>82377.25</v>
      </c>
      <c r="I896" s="428">
        <f t="shared" si="274"/>
        <v>21839.55</v>
      </c>
      <c r="J896" s="428">
        <f t="shared" si="275"/>
        <v>104216.8</v>
      </c>
      <c r="K896" s="433">
        <f t="shared" si="267"/>
        <v>0</v>
      </c>
      <c r="L896" s="433">
        <f t="shared" si="268"/>
        <v>0</v>
      </c>
      <c r="M896" s="433">
        <v>208.54999999999995</v>
      </c>
      <c r="N896" s="433">
        <v>55.29</v>
      </c>
      <c r="O896" s="431">
        <f t="shared" si="269"/>
        <v>104216.79999999999</v>
      </c>
    </row>
    <row r="897" spans="1:15" s="432" customFormat="1">
      <c r="A897" s="482" t="s">
        <v>228</v>
      </c>
      <c r="B897" s="515" t="s">
        <v>410</v>
      </c>
      <c r="C897" s="513" t="s">
        <v>124</v>
      </c>
      <c r="D897" s="560">
        <v>395</v>
      </c>
      <c r="E897" s="450">
        <v>208.55</v>
      </c>
      <c r="F897" s="450">
        <v>55.29</v>
      </c>
      <c r="G897" s="428">
        <f t="shared" si="265"/>
        <v>263.84000000000003</v>
      </c>
      <c r="H897" s="428">
        <f t="shared" si="273"/>
        <v>82377.25</v>
      </c>
      <c r="I897" s="428">
        <f t="shared" si="274"/>
        <v>21839.55</v>
      </c>
      <c r="J897" s="428">
        <f t="shared" si="275"/>
        <v>104216.8</v>
      </c>
      <c r="K897" s="433">
        <f t="shared" si="267"/>
        <v>0</v>
      </c>
      <c r="L897" s="433">
        <f t="shared" si="268"/>
        <v>0</v>
      </c>
      <c r="M897" s="433">
        <v>208.54999999999995</v>
      </c>
      <c r="N897" s="433">
        <v>55.29</v>
      </c>
      <c r="O897" s="431">
        <f t="shared" si="269"/>
        <v>104216.79999999999</v>
      </c>
    </row>
    <row r="898" spans="1:15" s="432" customFormat="1">
      <c r="A898" s="482" t="s">
        <v>230</v>
      </c>
      <c r="B898" s="515" t="s">
        <v>411</v>
      </c>
      <c r="C898" s="513" t="s">
        <v>124</v>
      </c>
      <c r="D898" s="560">
        <v>395</v>
      </c>
      <c r="E898" s="450">
        <v>208.55</v>
      </c>
      <c r="F898" s="450">
        <v>55.29</v>
      </c>
      <c r="G898" s="428">
        <f t="shared" si="265"/>
        <v>263.84000000000003</v>
      </c>
      <c r="H898" s="428">
        <f t="shared" si="273"/>
        <v>82377.25</v>
      </c>
      <c r="I898" s="428">
        <f t="shared" si="274"/>
        <v>21839.55</v>
      </c>
      <c r="J898" s="428">
        <f t="shared" si="275"/>
        <v>104216.8</v>
      </c>
      <c r="K898" s="433">
        <f t="shared" si="267"/>
        <v>0</v>
      </c>
      <c r="L898" s="433">
        <f t="shared" si="268"/>
        <v>0</v>
      </c>
      <c r="M898" s="433">
        <v>208.54999999999995</v>
      </c>
      <c r="N898" s="433">
        <v>55.29</v>
      </c>
      <c r="O898" s="431">
        <f t="shared" si="269"/>
        <v>104216.79999999999</v>
      </c>
    </row>
    <row r="899" spans="1:15" s="432" customFormat="1">
      <c r="A899" s="482" t="s">
        <v>232</v>
      </c>
      <c r="B899" s="515" t="s">
        <v>412</v>
      </c>
      <c r="C899" s="513" t="s">
        <v>124</v>
      </c>
      <c r="D899" s="560">
        <v>395</v>
      </c>
      <c r="E899" s="450">
        <v>208.55</v>
      </c>
      <c r="F899" s="450">
        <v>55.29</v>
      </c>
      <c r="G899" s="428">
        <f t="shared" si="265"/>
        <v>263.84000000000003</v>
      </c>
      <c r="H899" s="428">
        <f t="shared" si="273"/>
        <v>82377.25</v>
      </c>
      <c r="I899" s="428">
        <f t="shared" si="274"/>
        <v>21839.55</v>
      </c>
      <c r="J899" s="428">
        <f t="shared" si="275"/>
        <v>104216.8</v>
      </c>
      <c r="K899" s="433">
        <f t="shared" si="267"/>
        <v>0</v>
      </c>
      <c r="L899" s="433">
        <f t="shared" si="268"/>
        <v>0</v>
      </c>
      <c r="M899" s="433">
        <v>208.54999999999995</v>
      </c>
      <c r="N899" s="433">
        <v>55.29</v>
      </c>
      <c r="O899" s="431">
        <f t="shared" si="269"/>
        <v>104216.79999999999</v>
      </c>
    </row>
    <row r="900" spans="1:15" s="432" customFormat="1">
      <c r="A900" s="482" t="s">
        <v>234</v>
      </c>
      <c r="B900" s="515" t="s">
        <v>413</v>
      </c>
      <c r="C900" s="513" t="s">
        <v>124</v>
      </c>
      <c r="D900" s="560">
        <v>395</v>
      </c>
      <c r="E900" s="450">
        <v>208.55</v>
      </c>
      <c r="F900" s="450">
        <v>55.29</v>
      </c>
      <c r="G900" s="428">
        <f t="shared" si="265"/>
        <v>263.84000000000003</v>
      </c>
      <c r="H900" s="428">
        <f t="shared" si="273"/>
        <v>82377.25</v>
      </c>
      <c r="I900" s="428">
        <f t="shared" si="274"/>
        <v>21839.55</v>
      </c>
      <c r="J900" s="428">
        <f t="shared" si="275"/>
        <v>104216.8</v>
      </c>
      <c r="K900" s="433">
        <f t="shared" si="267"/>
        <v>0</v>
      </c>
      <c r="L900" s="433">
        <f t="shared" si="268"/>
        <v>0</v>
      </c>
      <c r="M900" s="433">
        <v>208.54999999999995</v>
      </c>
      <c r="N900" s="433">
        <v>55.29</v>
      </c>
      <c r="O900" s="431">
        <f t="shared" si="269"/>
        <v>104216.79999999999</v>
      </c>
    </row>
    <row r="901" spans="1:15" s="432" customFormat="1">
      <c r="A901" s="482" t="s">
        <v>236</v>
      </c>
      <c r="B901" s="515" t="s">
        <v>414</v>
      </c>
      <c r="C901" s="513" t="s">
        <v>124</v>
      </c>
      <c r="D901" s="560">
        <v>395</v>
      </c>
      <c r="E901" s="450">
        <v>208.55</v>
      </c>
      <c r="F901" s="450">
        <v>55.29</v>
      </c>
      <c r="G901" s="428">
        <f t="shared" si="265"/>
        <v>263.84000000000003</v>
      </c>
      <c r="H901" s="428">
        <f t="shared" si="273"/>
        <v>82377.25</v>
      </c>
      <c r="I901" s="428">
        <f t="shared" si="274"/>
        <v>21839.55</v>
      </c>
      <c r="J901" s="428">
        <f t="shared" si="275"/>
        <v>104216.8</v>
      </c>
      <c r="K901" s="433">
        <f t="shared" si="267"/>
        <v>0</v>
      </c>
      <c r="L901" s="433">
        <f t="shared" si="268"/>
        <v>0</v>
      </c>
      <c r="M901" s="433">
        <v>208.54999999999995</v>
      </c>
      <c r="N901" s="433">
        <v>55.29</v>
      </c>
      <c r="O901" s="431">
        <f t="shared" si="269"/>
        <v>104216.79999999999</v>
      </c>
    </row>
    <row r="902" spans="1:15" s="432" customFormat="1">
      <c r="A902" s="482" t="s">
        <v>238</v>
      </c>
      <c r="B902" s="515" t="s">
        <v>415</v>
      </c>
      <c r="C902" s="513" t="s">
        <v>124</v>
      </c>
      <c r="D902" s="560">
        <v>395</v>
      </c>
      <c r="E902" s="450">
        <v>208.55</v>
      </c>
      <c r="F902" s="450">
        <v>55.29</v>
      </c>
      <c r="G902" s="428">
        <f t="shared" si="265"/>
        <v>263.84000000000003</v>
      </c>
      <c r="H902" s="428">
        <f t="shared" si="273"/>
        <v>82377.25</v>
      </c>
      <c r="I902" s="428">
        <f t="shared" si="274"/>
        <v>21839.55</v>
      </c>
      <c r="J902" s="428">
        <f t="shared" si="275"/>
        <v>104216.8</v>
      </c>
      <c r="K902" s="433">
        <f t="shared" si="267"/>
        <v>0</v>
      </c>
      <c r="L902" s="433">
        <f t="shared" si="268"/>
        <v>0</v>
      </c>
      <c r="M902" s="433">
        <v>208.54999999999995</v>
      </c>
      <c r="N902" s="433">
        <v>55.29</v>
      </c>
      <c r="O902" s="431">
        <f t="shared" si="269"/>
        <v>104216.79999999999</v>
      </c>
    </row>
    <row r="903" spans="1:15" s="432" customFormat="1">
      <c r="A903" s="482" t="s">
        <v>240</v>
      </c>
      <c r="B903" s="515" t="s">
        <v>416</v>
      </c>
      <c r="C903" s="513" t="s">
        <v>124</v>
      </c>
      <c r="D903" s="560">
        <v>395</v>
      </c>
      <c r="E903" s="450">
        <v>208.55</v>
      </c>
      <c r="F903" s="450">
        <v>55.29</v>
      </c>
      <c r="G903" s="428">
        <f t="shared" si="265"/>
        <v>263.84000000000003</v>
      </c>
      <c r="H903" s="428">
        <f t="shared" si="273"/>
        <v>82377.25</v>
      </c>
      <c r="I903" s="428">
        <f t="shared" si="274"/>
        <v>21839.55</v>
      </c>
      <c r="J903" s="428">
        <f t="shared" si="275"/>
        <v>104216.8</v>
      </c>
      <c r="K903" s="433">
        <f t="shared" si="267"/>
        <v>0</v>
      </c>
      <c r="L903" s="433">
        <f t="shared" si="268"/>
        <v>0</v>
      </c>
      <c r="M903" s="433">
        <v>208.54999999999995</v>
      </c>
      <c r="N903" s="433">
        <v>55.29</v>
      </c>
      <c r="O903" s="431">
        <f t="shared" si="269"/>
        <v>104216.79999999999</v>
      </c>
    </row>
    <row r="904" spans="1:15" s="432" customFormat="1">
      <c r="A904" s="482" t="s">
        <v>242</v>
      </c>
      <c r="B904" s="515" t="s">
        <v>417</v>
      </c>
      <c r="C904" s="513" t="s">
        <v>124</v>
      </c>
      <c r="D904" s="560">
        <v>395</v>
      </c>
      <c r="E904" s="450">
        <v>208.55</v>
      </c>
      <c r="F904" s="450">
        <v>55.29</v>
      </c>
      <c r="G904" s="428">
        <f t="shared" si="265"/>
        <v>263.84000000000003</v>
      </c>
      <c r="H904" s="428">
        <f t="shared" si="273"/>
        <v>82377.25</v>
      </c>
      <c r="I904" s="428">
        <f t="shared" si="274"/>
        <v>21839.55</v>
      </c>
      <c r="J904" s="428">
        <f t="shared" si="275"/>
        <v>104216.8</v>
      </c>
      <c r="K904" s="433">
        <f t="shared" si="267"/>
        <v>0</v>
      </c>
      <c r="L904" s="433">
        <f t="shared" si="268"/>
        <v>0</v>
      </c>
      <c r="M904" s="433">
        <v>208.54999999999995</v>
      </c>
      <c r="N904" s="433">
        <v>55.29</v>
      </c>
      <c r="O904" s="431">
        <f t="shared" si="269"/>
        <v>104216.79999999999</v>
      </c>
    </row>
    <row r="905" spans="1:15" s="432" customFormat="1">
      <c r="A905" s="482" t="s">
        <v>244</v>
      </c>
      <c r="B905" s="515" t="s">
        <v>418</v>
      </c>
      <c r="C905" s="513" t="s">
        <v>124</v>
      </c>
      <c r="D905" s="560">
        <v>395</v>
      </c>
      <c r="E905" s="450">
        <v>208.55</v>
      </c>
      <c r="F905" s="450">
        <v>55.29</v>
      </c>
      <c r="G905" s="428">
        <f t="shared" si="265"/>
        <v>263.84000000000003</v>
      </c>
      <c r="H905" s="428">
        <f t="shared" si="273"/>
        <v>82377.25</v>
      </c>
      <c r="I905" s="428">
        <f t="shared" si="274"/>
        <v>21839.55</v>
      </c>
      <c r="J905" s="428">
        <f t="shared" si="275"/>
        <v>104216.8</v>
      </c>
      <c r="K905" s="433">
        <f t="shared" si="267"/>
        <v>0</v>
      </c>
      <c r="L905" s="433">
        <f t="shared" si="268"/>
        <v>0</v>
      </c>
      <c r="M905" s="433">
        <v>208.54999999999995</v>
      </c>
      <c r="N905" s="433">
        <v>55.29</v>
      </c>
      <c r="O905" s="431">
        <f t="shared" si="269"/>
        <v>104216.79999999999</v>
      </c>
    </row>
    <row r="906" spans="1:15" s="432" customFormat="1">
      <c r="A906" s="482" t="s">
        <v>246</v>
      </c>
      <c r="B906" s="515" t="s">
        <v>419</v>
      </c>
      <c r="C906" s="513" t="s">
        <v>124</v>
      </c>
      <c r="D906" s="560">
        <v>395</v>
      </c>
      <c r="E906" s="450">
        <v>208.55</v>
      </c>
      <c r="F906" s="450">
        <v>55.29</v>
      </c>
      <c r="G906" s="428">
        <f t="shared" si="265"/>
        <v>263.84000000000003</v>
      </c>
      <c r="H906" s="428">
        <f t="shared" si="273"/>
        <v>82377.25</v>
      </c>
      <c r="I906" s="428">
        <f t="shared" si="274"/>
        <v>21839.55</v>
      </c>
      <c r="J906" s="428">
        <f t="shared" si="275"/>
        <v>104216.8</v>
      </c>
      <c r="K906" s="433">
        <f t="shared" si="267"/>
        <v>0</v>
      </c>
      <c r="L906" s="433">
        <f t="shared" si="268"/>
        <v>0</v>
      </c>
      <c r="M906" s="433">
        <v>208.54999999999995</v>
      </c>
      <c r="N906" s="433">
        <v>55.29</v>
      </c>
      <c r="O906" s="431">
        <f t="shared" si="269"/>
        <v>104216.79999999999</v>
      </c>
    </row>
    <row r="907" spans="1:15" s="432" customFormat="1">
      <c r="A907" s="482" t="s">
        <v>248</v>
      </c>
      <c r="B907" s="515" t="s">
        <v>420</v>
      </c>
      <c r="C907" s="513" t="s">
        <v>124</v>
      </c>
      <c r="D907" s="560">
        <v>395</v>
      </c>
      <c r="E907" s="450">
        <v>208.55</v>
      </c>
      <c r="F907" s="450">
        <v>55.29</v>
      </c>
      <c r="G907" s="428">
        <f t="shared" si="265"/>
        <v>263.84000000000003</v>
      </c>
      <c r="H907" s="428">
        <f t="shared" si="273"/>
        <v>82377.25</v>
      </c>
      <c r="I907" s="428">
        <f t="shared" si="274"/>
        <v>21839.55</v>
      </c>
      <c r="J907" s="428">
        <f t="shared" si="275"/>
        <v>104216.8</v>
      </c>
      <c r="K907" s="433">
        <f t="shared" si="267"/>
        <v>0</v>
      </c>
      <c r="L907" s="433">
        <f t="shared" si="268"/>
        <v>0</v>
      </c>
      <c r="M907" s="433">
        <v>208.54999999999995</v>
      </c>
      <c r="N907" s="433">
        <v>55.29</v>
      </c>
      <c r="O907" s="431">
        <f t="shared" si="269"/>
        <v>104216.79999999999</v>
      </c>
    </row>
    <row r="908" spans="1:15" s="432" customFormat="1">
      <c r="A908" s="482" t="s">
        <v>250</v>
      </c>
      <c r="B908" s="515" t="s">
        <v>421</v>
      </c>
      <c r="C908" s="513" t="s">
        <v>124</v>
      </c>
      <c r="D908" s="560">
        <v>395</v>
      </c>
      <c r="E908" s="450">
        <v>208.55</v>
      </c>
      <c r="F908" s="450">
        <v>55.29</v>
      </c>
      <c r="G908" s="428">
        <f t="shared" si="265"/>
        <v>263.84000000000003</v>
      </c>
      <c r="H908" s="428">
        <f t="shared" si="273"/>
        <v>82377.25</v>
      </c>
      <c r="I908" s="428">
        <f t="shared" si="274"/>
        <v>21839.55</v>
      </c>
      <c r="J908" s="428">
        <f t="shared" si="275"/>
        <v>104216.8</v>
      </c>
      <c r="K908" s="433">
        <f t="shared" si="267"/>
        <v>0</v>
      </c>
      <c r="L908" s="433">
        <f t="shared" si="268"/>
        <v>0</v>
      </c>
      <c r="M908" s="433">
        <v>208.54999999999995</v>
      </c>
      <c r="N908" s="433">
        <v>55.29</v>
      </c>
      <c r="O908" s="431">
        <f t="shared" si="269"/>
        <v>104216.79999999999</v>
      </c>
    </row>
    <row r="909" spans="1:15" s="432" customFormat="1">
      <c r="A909" s="482" t="s">
        <v>252</v>
      </c>
      <c r="B909" s="515" t="s">
        <v>422</v>
      </c>
      <c r="C909" s="513" t="s">
        <v>124</v>
      </c>
      <c r="D909" s="560">
        <v>395</v>
      </c>
      <c r="E909" s="450">
        <v>0</v>
      </c>
      <c r="F909" s="450">
        <v>55.29</v>
      </c>
      <c r="G909" s="428">
        <f t="shared" si="265"/>
        <v>55.29</v>
      </c>
      <c r="H909" s="428">
        <f t="shared" si="273"/>
        <v>0</v>
      </c>
      <c r="I909" s="428">
        <f t="shared" si="274"/>
        <v>21839.55</v>
      </c>
      <c r="J909" s="428">
        <f t="shared" si="275"/>
        <v>21839.55</v>
      </c>
      <c r="K909" s="433">
        <f t="shared" si="267"/>
        <v>0</v>
      </c>
      <c r="L909" s="433">
        <f t="shared" si="268"/>
        <v>0</v>
      </c>
      <c r="M909" s="433">
        <v>0</v>
      </c>
      <c r="N909" s="433">
        <v>55.29</v>
      </c>
      <c r="O909" s="431">
        <f t="shared" si="269"/>
        <v>21839.55</v>
      </c>
    </row>
    <row r="910" spans="1:15" s="432" customFormat="1">
      <c r="A910" s="482" t="s">
        <v>254</v>
      </c>
      <c r="B910" s="515" t="s">
        <v>423</v>
      </c>
      <c r="C910" s="513" t="s">
        <v>124</v>
      </c>
      <c r="D910" s="560">
        <v>395</v>
      </c>
      <c r="E910" s="450">
        <v>0</v>
      </c>
      <c r="F910" s="450">
        <v>31.04</v>
      </c>
      <c r="G910" s="428">
        <f t="shared" si="265"/>
        <v>31.04</v>
      </c>
      <c r="H910" s="428">
        <f t="shared" si="273"/>
        <v>0</v>
      </c>
      <c r="I910" s="428">
        <f t="shared" si="274"/>
        <v>12260.8</v>
      </c>
      <c r="J910" s="428">
        <f t="shared" si="275"/>
        <v>12260.8</v>
      </c>
      <c r="K910" s="433">
        <f t="shared" si="267"/>
        <v>0</v>
      </c>
      <c r="L910" s="433">
        <f t="shared" si="268"/>
        <v>0</v>
      </c>
      <c r="M910" s="433">
        <v>0</v>
      </c>
      <c r="N910" s="433">
        <v>31.04</v>
      </c>
      <c r="O910" s="431">
        <f t="shared" si="269"/>
        <v>12260.8</v>
      </c>
    </row>
    <row r="911" spans="1:15" s="432" customFormat="1">
      <c r="A911" s="482" t="s">
        <v>256</v>
      </c>
      <c r="B911" s="515" t="s">
        <v>424</v>
      </c>
      <c r="C911" s="513" t="s">
        <v>124</v>
      </c>
      <c r="D911" s="560">
        <v>395</v>
      </c>
      <c r="E911" s="450">
        <v>0</v>
      </c>
      <c r="F911" s="450">
        <v>31.04</v>
      </c>
      <c r="G911" s="428">
        <f t="shared" si="265"/>
        <v>31.04</v>
      </c>
      <c r="H911" s="428">
        <f t="shared" si="273"/>
        <v>0</v>
      </c>
      <c r="I911" s="428">
        <f t="shared" si="274"/>
        <v>12260.8</v>
      </c>
      <c r="J911" s="428">
        <f t="shared" si="275"/>
        <v>12260.8</v>
      </c>
      <c r="K911" s="433">
        <f t="shared" si="267"/>
        <v>0</v>
      </c>
      <c r="L911" s="433">
        <f t="shared" si="268"/>
        <v>0</v>
      </c>
      <c r="M911" s="433">
        <v>0</v>
      </c>
      <c r="N911" s="433">
        <v>31.04</v>
      </c>
      <c r="O911" s="431">
        <f t="shared" si="269"/>
        <v>12260.8</v>
      </c>
    </row>
    <row r="912" spans="1:15" s="432" customFormat="1">
      <c r="A912" s="482" t="s">
        <v>258</v>
      </c>
      <c r="B912" s="735" t="s">
        <v>425</v>
      </c>
      <c r="C912" s="516" t="s">
        <v>124</v>
      </c>
      <c r="D912" s="560">
        <v>395</v>
      </c>
      <c r="E912" s="448">
        <v>0</v>
      </c>
      <c r="F912" s="448">
        <v>0</v>
      </c>
      <c r="G912" s="428">
        <f t="shared" si="265"/>
        <v>0</v>
      </c>
      <c r="H912" s="428">
        <f t="shared" si="273"/>
        <v>0</v>
      </c>
      <c r="I912" s="428">
        <f t="shared" si="274"/>
        <v>0</v>
      </c>
      <c r="J912" s="428">
        <f t="shared" si="275"/>
        <v>0</v>
      </c>
      <c r="K912" s="433">
        <f t="shared" si="267"/>
        <v>0</v>
      </c>
      <c r="L912" s="433">
        <f t="shared" si="268"/>
        <v>0</v>
      </c>
      <c r="M912" s="433">
        <v>0</v>
      </c>
      <c r="N912" s="433">
        <v>0</v>
      </c>
      <c r="O912" s="431">
        <f t="shared" si="269"/>
        <v>0</v>
      </c>
    </row>
    <row r="913" spans="1:15" s="432" customFormat="1">
      <c r="A913" s="732">
        <v>12.04</v>
      </c>
      <c r="B913" s="736" t="s">
        <v>673</v>
      </c>
      <c r="C913" s="729"/>
      <c r="D913" s="560">
        <v>0</v>
      </c>
      <c r="E913" s="457">
        <v>0</v>
      </c>
      <c r="F913" s="457">
        <v>0</v>
      </c>
      <c r="G913" s="428">
        <f t="shared" si="265"/>
        <v>0</v>
      </c>
      <c r="H913" s="429">
        <f t="shared" ref="H913:I915" si="276">E913*$D913</f>
        <v>0</v>
      </c>
      <c r="I913" s="429">
        <f t="shared" si="276"/>
        <v>0</v>
      </c>
      <c r="J913" s="428"/>
      <c r="K913" s="433">
        <f t="shared" si="267"/>
        <v>0</v>
      </c>
      <c r="L913" s="433">
        <f t="shared" si="268"/>
        <v>0</v>
      </c>
      <c r="M913" s="433">
        <v>0</v>
      </c>
      <c r="N913" s="433">
        <v>0</v>
      </c>
      <c r="O913" s="431">
        <f t="shared" si="269"/>
        <v>0</v>
      </c>
    </row>
    <row r="914" spans="1:15" s="432" customFormat="1" ht="225">
      <c r="A914" s="691"/>
      <c r="B914" s="673" t="s">
        <v>674</v>
      </c>
      <c r="C914" s="513"/>
      <c r="D914" s="560">
        <v>0</v>
      </c>
      <c r="E914" s="450">
        <v>0</v>
      </c>
      <c r="F914" s="450">
        <v>0</v>
      </c>
      <c r="G914" s="428">
        <f t="shared" si="265"/>
        <v>0</v>
      </c>
      <c r="H914" s="429">
        <f t="shared" si="276"/>
        <v>0</v>
      </c>
      <c r="I914" s="429">
        <f t="shared" si="276"/>
        <v>0</v>
      </c>
      <c r="J914" s="428"/>
      <c r="K914" s="433">
        <f t="shared" si="267"/>
        <v>0</v>
      </c>
      <c r="L914" s="433">
        <f t="shared" si="268"/>
        <v>0</v>
      </c>
      <c r="M914" s="433">
        <v>0</v>
      </c>
      <c r="N914" s="433">
        <v>0</v>
      </c>
      <c r="O914" s="431">
        <f t="shared" si="269"/>
        <v>0</v>
      </c>
    </row>
    <row r="915" spans="1:15" s="432" customFormat="1">
      <c r="A915" s="734" t="s">
        <v>122</v>
      </c>
      <c r="B915" s="514" t="s">
        <v>675</v>
      </c>
      <c r="C915" s="519"/>
      <c r="D915" s="560">
        <v>0</v>
      </c>
      <c r="E915" s="452">
        <v>0</v>
      </c>
      <c r="F915" s="452">
        <v>0</v>
      </c>
      <c r="G915" s="428">
        <f t="shared" si="265"/>
        <v>0</v>
      </c>
      <c r="H915" s="429">
        <f t="shared" si="276"/>
        <v>0</v>
      </c>
      <c r="I915" s="429">
        <f t="shared" si="276"/>
        <v>0</v>
      </c>
      <c r="J915" s="428">
        <f t="shared" ref="J915:J923" si="277">SUM(H915+I915)</f>
        <v>0</v>
      </c>
      <c r="K915" s="433">
        <f t="shared" si="267"/>
        <v>0</v>
      </c>
      <c r="L915" s="433">
        <f t="shared" si="268"/>
        <v>0</v>
      </c>
      <c r="M915" s="433">
        <v>0</v>
      </c>
      <c r="N915" s="433">
        <v>0</v>
      </c>
      <c r="O915" s="431">
        <f t="shared" si="269"/>
        <v>0</v>
      </c>
    </row>
    <row r="916" spans="1:15" s="432" customFormat="1">
      <c r="A916" s="482" t="s">
        <v>205</v>
      </c>
      <c r="B916" s="515" t="s">
        <v>219</v>
      </c>
      <c r="C916" s="516" t="s">
        <v>124</v>
      </c>
      <c r="D916" s="560">
        <v>776</v>
      </c>
      <c r="E916" s="444">
        <v>0</v>
      </c>
      <c r="F916" s="444">
        <v>0</v>
      </c>
      <c r="G916" s="428">
        <f t="shared" si="265"/>
        <v>0</v>
      </c>
      <c r="H916" s="428">
        <f t="shared" ref="H916:I922" si="278">$D916*E916</f>
        <v>0</v>
      </c>
      <c r="I916" s="428">
        <f t="shared" si="278"/>
        <v>0</v>
      </c>
      <c r="J916" s="428">
        <f t="shared" ref="J916:J922" si="279">SUBTOTAL(9,H916:I916)</f>
        <v>0</v>
      </c>
      <c r="K916" s="433">
        <f t="shared" si="267"/>
        <v>0</v>
      </c>
      <c r="L916" s="433">
        <f t="shared" si="268"/>
        <v>0</v>
      </c>
      <c r="M916" s="433">
        <v>0</v>
      </c>
      <c r="N916" s="433">
        <v>0</v>
      </c>
      <c r="O916" s="431">
        <f t="shared" si="269"/>
        <v>0</v>
      </c>
    </row>
    <row r="917" spans="1:15" s="432" customFormat="1">
      <c r="A917" s="482" t="s">
        <v>188</v>
      </c>
      <c r="B917" s="515" t="s">
        <v>402</v>
      </c>
      <c r="C917" s="516" t="s">
        <v>124</v>
      </c>
      <c r="D917" s="560">
        <v>776</v>
      </c>
      <c r="E917" s="444">
        <v>2036.03</v>
      </c>
      <c r="F917" s="444">
        <v>219.22</v>
      </c>
      <c r="G917" s="428">
        <f t="shared" ref="G917:G980" si="280">SUM(E917:F917)</f>
        <v>2255.25</v>
      </c>
      <c r="H917" s="428">
        <f t="shared" si="278"/>
        <v>1579959.28</v>
      </c>
      <c r="I917" s="428">
        <f t="shared" si="278"/>
        <v>170114.72</v>
      </c>
      <c r="J917" s="428">
        <f t="shared" si="279"/>
        <v>1750074</v>
      </c>
      <c r="K917" s="433">
        <f t="shared" si="267"/>
        <v>0</v>
      </c>
      <c r="L917" s="433">
        <f t="shared" si="268"/>
        <v>0</v>
      </c>
      <c r="M917" s="433">
        <v>2036.0300000000002</v>
      </c>
      <c r="N917" s="433">
        <v>219.21999999999997</v>
      </c>
      <c r="O917" s="431">
        <f t="shared" si="269"/>
        <v>1750074</v>
      </c>
    </row>
    <row r="918" spans="1:15" s="432" customFormat="1">
      <c r="A918" s="482" t="s">
        <v>190</v>
      </c>
      <c r="B918" s="515" t="s">
        <v>403</v>
      </c>
      <c r="C918" s="516" t="s">
        <v>124</v>
      </c>
      <c r="D918" s="560">
        <v>776</v>
      </c>
      <c r="E918" s="444">
        <v>759.51</v>
      </c>
      <c r="F918" s="444">
        <v>0</v>
      </c>
      <c r="G918" s="428">
        <f t="shared" si="280"/>
        <v>759.51</v>
      </c>
      <c r="H918" s="428">
        <f t="shared" si="278"/>
        <v>589379.76</v>
      </c>
      <c r="I918" s="428">
        <f t="shared" si="278"/>
        <v>0</v>
      </c>
      <c r="J918" s="428">
        <f t="shared" si="279"/>
        <v>589379.76</v>
      </c>
      <c r="K918" s="433">
        <f t="shared" si="267"/>
        <v>0</v>
      </c>
      <c r="L918" s="433">
        <f t="shared" si="268"/>
        <v>0</v>
      </c>
      <c r="M918" s="433">
        <v>759.51</v>
      </c>
      <c r="N918" s="433">
        <v>0</v>
      </c>
      <c r="O918" s="431">
        <f t="shared" si="269"/>
        <v>589379.76</v>
      </c>
    </row>
    <row r="919" spans="1:15" s="432" customFormat="1">
      <c r="A919" s="482" t="s">
        <v>192</v>
      </c>
      <c r="B919" s="515" t="s">
        <v>404</v>
      </c>
      <c r="C919" s="516" t="s">
        <v>124</v>
      </c>
      <c r="D919" s="560">
        <v>776</v>
      </c>
      <c r="E919" s="448">
        <v>0</v>
      </c>
      <c r="F919" s="448">
        <v>0</v>
      </c>
      <c r="G919" s="428">
        <f t="shared" si="280"/>
        <v>0</v>
      </c>
      <c r="H919" s="428">
        <f t="shared" si="278"/>
        <v>0</v>
      </c>
      <c r="I919" s="428">
        <f t="shared" si="278"/>
        <v>0</v>
      </c>
      <c r="J919" s="428">
        <f t="shared" si="279"/>
        <v>0</v>
      </c>
      <c r="K919" s="433">
        <f t="shared" si="267"/>
        <v>0</v>
      </c>
      <c r="L919" s="433">
        <f t="shared" si="268"/>
        <v>0</v>
      </c>
      <c r="M919" s="433">
        <v>0</v>
      </c>
      <c r="N919" s="433">
        <v>0</v>
      </c>
      <c r="O919" s="431">
        <f t="shared" si="269"/>
        <v>0</v>
      </c>
    </row>
    <row r="920" spans="1:15" s="432" customFormat="1">
      <c r="A920" s="482" t="s">
        <v>194</v>
      </c>
      <c r="B920" s="515" t="s">
        <v>405</v>
      </c>
      <c r="C920" s="516" t="s">
        <v>124</v>
      </c>
      <c r="D920" s="560">
        <v>776</v>
      </c>
      <c r="E920" s="444">
        <v>378.3</v>
      </c>
      <c r="F920" s="444">
        <v>0</v>
      </c>
      <c r="G920" s="428">
        <f t="shared" si="280"/>
        <v>378.3</v>
      </c>
      <c r="H920" s="428">
        <f t="shared" si="278"/>
        <v>293560.8</v>
      </c>
      <c r="I920" s="428">
        <f t="shared" si="278"/>
        <v>0</v>
      </c>
      <c r="J920" s="428">
        <f t="shared" si="279"/>
        <v>293560.8</v>
      </c>
      <c r="K920" s="433">
        <f t="shared" si="267"/>
        <v>0</v>
      </c>
      <c r="L920" s="433">
        <f t="shared" si="268"/>
        <v>0</v>
      </c>
      <c r="M920" s="433">
        <v>378.3</v>
      </c>
      <c r="N920" s="433">
        <v>0</v>
      </c>
      <c r="O920" s="431">
        <f t="shared" si="269"/>
        <v>293560.8</v>
      </c>
    </row>
    <row r="921" spans="1:15" s="432" customFormat="1">
      <c r="A921" s="482" t="s">
        <v>196</v>
      </c>
      <c r="B921" s="515" t="s">
        <v>406</v>
      </c>
      <c r="C921" s="516" t="s">
        <v>124</v>
      </c>
      <c r="D921" s="560">
        <v>776</v>
      </c>
      <c r="E921" s="444">
        <v>358.9</v>
      </c>
      <c r="F921" s="444">
        <v>0</v>
      </c>
      <c r="G921" s="428">
        <f t="shared" si="280"/>
        <v>358.9</v>
      </c>
      <c r="H921" s="428">
        <f t="shared" si="278"/>
        <v>278506.39999999997</v>
      </c>
      <c r="I921" s="428">
        <f t="shared" si="278"/>
        <v>0</v>
      </c>
      <c r="J921" s="428">
        <f t="shared" si="279"/>
        <v>278506.39999999997</v>
      </c>
      <c r="K921" s="433">
        <f t="shared" si="267"/>
        <v>0</v>
      </c>
      <c r="L921" s="433">
        <f t="shared" si="268"/>
        <v>0</v>
      </c>
      <c r="M921" s="433">
        <v>358.9</v>
      </c>
      <c r="N921" s="433">
        <v>0</v>
      </c>
      <c r="O921" s="431">
        <f t="shared" si="269"/>
        <v>278506.39999999997</v>
      </c>
    </row>
    <row r="922" spans="1:15" s="432" customFormat="1">
      <c r="A922" s="482" t="s">
        <v>198</v>
      </c>
      <c r="B922" s="515" t="s">
        <v>407</v>
      </c>
      <c r="C922" s="516" t="s">
        <v>124</v>
      </c>
      <c r="D922" s="560">
        <v>776</v>
      </c>
      <c r="E922" s="444">
        <v>0</v>
      </c>
      <c r="F922" s="444">
        <v>0</v>
      </c>
      <c r="G922" s="428">
        <f t="shared" si="280"/>
        <v>0</v>
      </c>
      <c r="H922" s="428">
        <f t="shared" si="278"/>
        <v>0</v>
      </c>
      <c r="I922" s="428">
        <f t="shared" si="278"/>
        <v>0</v>
      </c>
      <c r="J922" s="428">
        <f t="shared" si="279"/>
        <v>0</v>
      </c>
      <c r="K922" s="433">
        <f t="shared" si="267"/>
        <v>0</v>
      </c>
      <c r="L922" s="433">
        <f t="shared" si="268"/>
        <v>0</v>
      </c>
      <c r="M922" s="433">
        <v>0</v>
      </c>
      <c r="N922" s="433">
        <v>0</v>
      </c>
      <c r="O922" s="431">
        <f t="shared" si="269"/>
        <v>0</v>
      </c>
    </row>
    <row r="923" spans="1:15" s="432" customFormat="1">
      <c r="A923" s="732">
        <v>12.05</v>
      </c>
      <c r="B923" s="736" t="s">
        <v>676</v>
      </c>
      <c r="C923" s="516"/>
      <c r="D923" s="560">
        <v>0</v>
      </c>
      <c r="E923" s="444">
        <v>0</v>
      </c>
      <c r="F923" s="444">
        <v>0</v>
      </c>
      <c r="G923" s="428">
        <f t="shared" si="280"/>
        <v>0</v>
      </c>
      <c r="H923" s="429">
        <f t="shared" ref="H923:I925" si="281">E923*$D923</f>
        <v>0</v>
      </c>
      <c r="I923" s="429">
        <f t="shared" si="281"/>
        <v>0</v>
      </c>
      <c r="J923" s="428">
        <f t="shared" si="277"/>
        <v>0</v>
      </c>
      <c r="K923" s="433">
        <f t="shared" si="267"/>
        <v>0</v>
      </c>
      <c r="L923" s="433">
        <f t="shared" si="268"/>
        <v>0</v>
      </c>
      <c r="M923" s="433">
        <v>0</v>
      </c>
      <c r="N923" s="433">
        <v>0</v>
      </c>
      <c r="O923" s="431">
        <f t="shared" si="269"/>
        <v>0</v>
      </c>
    </row>
    <row r="924" spans="1:15" s="432" customFormat="1" ht="119.25" customHeight="1">
      <c r="A924" s="482"/>
      <c r="B924" s="483" t="s">
        <v>677</v>
      </c>
      <c r="C924" s="516"/>
      <c r="D924" s="560">
        <v>0</v>
      </c>
      <c r="E924" s="444">
        <v>0</v>
      </c>
      <c r="F924" s="444">
        <v>0</v>
      </c>
      <c r="G924" s="428">
        <f t="shared" si="280"/>
        <v>0</v>
      </c>
      <c r="H924" s="429">
        <f t="shared" si="281"/>
        <v>0</v>
      </c>
      <c r="I924" s="429">
        <f t="shared" si="281"/>
        <v>0</v>
      </c>
      <c r="J924" s="428">
        <f t="shared" ref="J924:J925" si="282">SUM(H924+I924)</f>
        <v>0</v>
      </c>
      <c r="K924" s="433">
        <f t="shared" ref="K924:K987" si="283">M924-E924</f>
        <v>0</v>
      </c>
      <c r="L924" s="433">
        <f t="shared" ref="L924:L987" si="284">N924-F924</f>
        <v>0</v>
      </c>
      <c r="M924" s="433">
        <v>0</v>
      </c>
      <c r="N924" s="433">
        <v>0</v>
      </c>
      <c r="O924" s="431">
        <f t="shared" ref="O924:O987" si="285">(M924+N924)*$D924</f>
        <v>0</v>
      </c>
    </row>
    <row r="925" spans="1:15" s="432" customFormat="1">
      <c r="A925" s="691"/>
      <c r="B925" s="671" t="s">
        <v>678</v>
      </c>
      <c r="C925" s="516"/>
      <c r="D925" s="560">
        <v>0</v>
      </c>
      <c r="E925" s="444">
        <v>0</v>
      </c>
      <c r="F925" s="444">
        <v>0</v>
      </c>
      <c r="G925" s="428">
        <f t="shared" si="280"/>
        <v>0</v>
      </c>
      <c r="H925" s="429">
        <f t="shared" si="281"/>
        <v>0</v>
      </c>
      <c r="I925" s="429">
        <f t="shared" si="281"/>
        <v>0</v>
      </c>
      <c r="J925" s="428">
        <f t="shared" si="282"/>
        <v>0</v>
      </c>
      <c r="K925" s="433">
        <f t="shared" si="283"/>
        <v>0</v>
      </c>
      <c r="L925" s="433">
        <f t="shared" si="284"/>
        <v>0</v>
      </c>
      <c r="M925" s="433">
        <v>0</v>
      </c>
      <c r="N925" s="433">
        <v>0</v>
      </c>
      <c r="O925" s="431">
        <f t="shared" si="285"/>
        <v>0</v>
      </c>
    </row>
    <row r="926" spans="1:15" s="432" customFormat="1">
      <c r="A926" s="482" t="s">
        <v>205</v>
      </c>
      <c r="B926" s="515" t="s">
        <v>219</v>
      </c>
      <c r="C926" s="516" t="s">
        <v>124</v>
      </c>
      <c r="D926" s="560">
        <v>517</v>
      </c>
      <c r="E926" s="444">
        <v>193.03</v>
      </c>
      <c r="F926" s="444">
        <v>0</v>
      </c>
      <c r="G926" s="428">
        <f t="shared" si="280"/>
        <v>193.03</v>
      </c>
      <c r="H926" s="428">
        <f t="shared" ref="H926:I932" si="286">$D926*E926</f>
        <v>99796.51</v>
      </c>
      <c r="I926" s="428">
        <f t="shared" si="286"/>
        <v>0</v>
      </c>
      <c r="J926" s="428">
        <f t="shared" ref="J926:J932" si="287">SUBTOTAL(9,H926:I926)</f>
        <v>99796.51</v>
      </c>
      <c r="K926" s="433">
        <f t="shared" si="283"/>
        <v>0</v>
      </c>
      <c r="L926" s="433">
        <f t="shared" si="284"/>
        <v>0</v>
      </c>
      <c r="M926" s="433">
        <v>193.03</v>
      </c>
      <c r="N926" s="433">
        <v>0</v>
      </c>
      <c r="O926" s="431">
        <f t="shared" si="285"/>
        <v>99796.51</v>
      </c>
    </row>
    <row r="927" spans="1:15" s="432" customFormat="1">
      <c r="A927" s="482" t="s">
        <v>188</v>
      </c>
      <c r="B927" s="515" t="s">
        <v>402</v>
      </c>
      <c r="C927" s="516" t="s">
        <v>124</v>
      </c>
      <c r="D927" s="560">
        <v>517</v>
      </c>
      <c r="E927" s="444">
        <v>524.77</v>
      </c>
      <c r="F927" s="444">
        <v>0</v>
      </c>
      <c r="G927" s="428">
        <f t="shared" si="280"/>
        <v>524.77</v>
      </c>
      <c r="H927" s="428">
        <f t="shared" si="286"/>
        <v>271306.08999999997</v>
      </c>
      <c r="I927" s="428">
        <f t="shared" si="286"/>
        <v>0</v>
      </c>
      <c r="J927" s="428">
        <f t="shared" si="287"/>
        <v>271306.08999999997</v>
      </c>
      <c r="K927" s="433">
        <f t="shared" si="283"/>
        <v>0</v>
      </c>
      <c r="L927" s="433">
        <f t="shared" si="284"/>
        <v>0</v>
      </c>
      <c r="M927" s="433">
        <v>524.77</v>
      </c>
      <c r="N927" s="433">
        <v>0</v>
      </c>
      <c r="O927" s="431">
        <f t="shared" si="285"/>
        <v>271306.08999999997</v>
      </c>
    </row>
    <row r="928" spans="1:15" s="432" customFormat="1">
      <c r="A928" s="482" t="s">
        <v>190</v>
      </c>
      <c r="B928" s="515" t="s">
        <v>403</v>
      </c>
      <c r="C928" s="516" t="s">
        <v>124</v>
      </c>
      <c r="D928" s="560">
        <v>517</v>
      </c>
      <c r="E928" s="444">
        <v>369.57</v>
      </c>
      <c r="F928" s="444">
        <v>0</v>
      </c>
      <c r="G928" s="428">
        <f t="shared" si="280"/>
        <v>369.57</v>
      </c>
      <c r="H928" s="428">
        <f t="shared" si="286"/>
        <v>191067.69</v>
      </c>
      <c r="I928" s="428">
        <f t="shared" si="286"/>
        <v>0</v>
      </c>
      <c r="J928" s="428">
        <f t="shared" si="287"/>
        <v>191067.69</v>
      </c>
      <c r="K928" s="433">
        <f t="shared" si="283"/>
        <v>0</v>
      </c>
      <c r="L928" s="433">
        <f t="shared" si="284"/>
        <v>0</v>
      </c>
      <c r="M928" s="433">
        <v>369.56999999999994</v>
      </c>
      <c r="N928" s="433">
        <v>0</v>
      </c>
      <c r="O928" s="431">
        <f t="shared" si="285"/>
        <v>191067.68999999997</v>
      </c>
    </row>
    <row r="929" spans="1:15" s="432" customFormat="1">
      <c r="A929" s="482" t="s">
        <v>192</v>
      </c>
      <c r="B929" s="515" t="s">
        <v>404</v>
      </c>
      <c r="C929" s="516" t="s">
        <v>124</v>
      </c>
      <c r="D929" s="560">
        <v>517</v>
      </c>
      <c r="E929" s="448">
        <v>50.44</v>
      </c>
      <c r="F929" s="448">
        <v>0</v>
      </c>
      <c r="G929" s="428">
        <f t="shared" si="280"/>
        <v>50.44</v>
      </c>
      <c r="H929" s="428">
        <f t="shared" si="286"/>
        <v>26077.48</v>
      </c>
      <c r="I929" s="428">
        <f t="shared" si="286"/>
        <v>0</v>
      </c>
      <c r="J929" s="428">
        <f t="shared" si="287"/>
        <v>26077.48</v>
      </c>
      <c r="K929" s="433">
        <f t="shared" si="283"/>
        <v>0</v>
      </c>
      <c r="L929" s="433">
        <f t="shared" si="284"/>
        <v>0</v>
      </c>
      <c r="M929" s="433">
        <v>50.44</v>
      </c>
      <c r="N929" s="433">
        <v>0</v>
      </c>
      <c r="O929" s="431">
        <f t="shared" si="285"/>
        <v>26077.48</v>
      </c>
    </row>
    <row r="930" spans="1:15" s="432" customFormat="1">
      <c r="A930" s="482" t="s">
        <v>194</v>
      </c>
      <c r="B930" s="515" t="s">
        <v>405</v>
      </c>
      <c r="C930" s="516" t="s">
        <v>124</v>
      </c>
      <c r="D930" s="560">
        <v>517</v>
      </c>
      <c r="E930" s="448">
        <v>50.44</v>
      </c>
      <c r="F930" s="448">
        <v>0</v>
      </c>
      <c r="G930" s="428">
        <f t="shared" si="280"/>
        <v>50.44</v>
      </c>
      <c r="H930" s="428">
        <f t="shared" si="286"/>
        <v>26077.48</v>
      </c>
      <c r="I930" s="428">
        <f t="shared" si="286"/>
        <v>0</v>
      </c>
      <c r="J930" s="428">
        <f t="shared" si="287"/>
        <v>26077.48</v>
      </c>
      <c r="K930" s="433">
        <f t="shared" si="283"/>
        <v>0</v>
      </c>
      <c r="L930" s="433">
        <f t="shared" si="284"/>
        <v>0</v>
      </c>
      <c r="M930" s="433">
        <v>50.44</v>
      </c>
      <c r="N930" s="433">
        <v>0</v>
      </c>
      <c r="O930" s="431">
        <f t="shared" si="285"/>
        <v>26077.48</v>
      </c>
    </row>
    <row r="931" spans="1:15" s="432" customFormat="1" ht="30">
      <c r="A931" s="730">
        <v>12.06</v>
      </c>
      <c r="B931" s="515" t="s">
        <v>679</v>
      </c>
      <c r="C931" s="516" t="s">
        <v>398</v>
      </c>
      <c r="D931" s="560">
        <v>167</v>
      </c>
      <c r="E931" s="448">
        <v>582</v>
      </c>
      <c r="F931" s="448">
        <v>194</v>
      </c>
      <c r="G931" s="428">
        <f t="shared" si="280"/>
        <v>776</v>
      </c>
      <c r="H931" s="428">
        <f t="shared" si="286"/>
        <v>97194</v>
      </c>
      <c r="I931" s="428">
        <f t="shared" si="286"/>
        <v>32398</v>
      </c>
      <c r="J931" s="428">
        <f t="shared" si="287"/>
        <v>129592</v>
      </c>
      <c r="K931" s="433">
        <f t="shared" si="283"/>
        <v>0</v>
      </c>
      <c r="L931" s="433">
        <f t="shared" si="284"/>
        <v>0</v>
      </c>
      <c r="M931" s="433">
        <v>582</v>
      </c>
      <c r="N931" s="433">
        <v>194</v>
      </c>
      <c r="O931" s="431">
        <f t="shared" si="285"/>
        <v>129592</v>
      </c>
    </row>
    <row r="932" spans="1:15" s="432" customFormat="1" ht="78" customHeight="1">
      <c r="A932" s="459">
        <v>12.07</v>
      </c>
      <c r="B932" s="460" t="s">
        <v>680</v>
      </c>
      <c r="C932" s="461" t="s">
        <v>124</v>
      </c>
      <c r="D932" s="567">
        <v>135</v>
      </c>
      <c r="E932" s="448">
        <v>73101.14</v>
      </c>
      <c r="F932" s="448">
        <v>23900.799999999999</v>
      </c>
      <c r="G932" s="428">
        <f t="shared" si="280"/>
        <v>97001.94</v>
      </c>
      <c r="H932" s="428">
        <f t="shared" si="286"/>
        <v>9868653.9000000004</v>
      </c>
      <c r="I932" s="428">
        <f t="shared" si="286"/>
        <v>3226608</v>
      </c>
      <c r="J932" s="428">
        <f t="shared" si="287"/>
        <v>13095261.9</v>
      </c>
      <c r="K932" s="433">
        <f t="shared" si="283"/>
        <v>16563.805000000008</v>
      </c>
      <c r="L932" s="433">
        <f t="shared" si="284"/>
        <v>0</v>
      </c>
      <c r="M932" s="433">
        <v>89664.945000000007</v>
      </c>
      <c r="N932" s="433">
        <v>23900.799999999999</v>
      </c>
      <c r="O932" s="431">
        <f t="shared" si="285"/>
        <v>15331375.575000001</v>
      </c>
    </row>
    <row r="933" spans="1:15" s="432" customFormat="1">
      <c r="A933" s="462"/>
      <c r="B933" s="463" t="s">
        <v>33</v>
      </c>
      <c r="C933" s="464"/>
      <c r="D933" s="568"/>
      <c r="E933" s="434">
        <v>0</v>
      </c>
      <c r="F933" s="435">
        <v>0</v>
      </c>
      <c r="G933" s="435">
        <f t="shared" si="280"/>
        <v>0</v>
      </c>
      <c r="H933" s="446">
        <f>SUM(H830:H932)</f>
        <v>39215474.890000015</v>
      </c>
      <c r="I933" s="446">
        <f t="shared" ref="I933:J933" si="288">SUM(I830:I932)</f>
        <v>8563677.9799999967</v>
      </c>
      <c r="J933" s="446">
        <f t="shared" si="288"/>
        <v>47779152.870000012</v>
      </c>
      <c r="K933" s="447">
        <f t="shared" si="283"/>
        <v>0</v>
      </c>
      <c r="L933" s="447">
        <f t="shared" si="284"/>
        <v>0</v>
      </c>
      <c r="M933" s="447"/>
      <c r="N933" s="447"/>
      <c r="O933" s="447">
        <f t="shared" ref="O933" si="289">SUM(O830:O932)</f>
        <v>47535008.615000032</v>
      </c>
    </row>
    <row r="934" spans="1:15" s="432" customFormat="1">
      <c r="A934" s="465"/>
      <c r="B934" s="466"/>
      <c r="C934" s="467"/>
      <c r="D934" s="569"/>
      <c r="E934" s="444">
        <v>0</v>
      </c>
      <c r="F934" s="444">
        <v>0</v>
      </c>
      <c r="G934" s="428">
        <f t="shared" si="280"/>
        <v>0</v>
      </c>
      <c r="H934" s="429">
        <f t="shared" ref="H934:H948" si="290">E934*$D934</f>
        <v>0</v>
      </c>
      <c r="I934" s="429">
        <f t="shared" ref="I934:I948" si="291">F934*$D934</f>
        <v>0</v>
      </c>
      <c r="J934" s="428"/>
      <c r="K934" s="456">
        <f t="shared" si="283"/>
        <v>0</v>
      </c>
      <c r="L934" s="456">
        <f t="shared" si="284"/>
        <v>0</v>
      </c>
      <c r="M934" s="456"/>
      <c r="N934" s="456"/>
      <c r="O934" s="431">
        <f t="shared" si="285"/>
        <v>0</v>
      </c>
    </row>
    <row r="935" spans="1:15" s="469" customFormat="1">
      <c r="A935" s="737" t="s">
        <v>34</v>
      </c>
      <c r="B935" s="737" t="s">
        <v>35</v>
      </c>
      <c r="C935" s="738"/>
      <c r="D935" s="570"/>
      <c r="E935" s="422">
        <v>0</v>
      </c>
      <c r="F935" s="422">
        <v>0</v>
      </c>
      <c r="G935" s="422">
        <f t="shared" si="280"/>
        <v>0</v>
      </c>
      <c r="H935" s="468">
        <f t="shared" si="290"/>
        <v>0</v>
      </c>
      <c r="I935" s="468">
        <f t="shared" si="291"/>
        <v>0</v>
      </c>
      <c r="J935" s="468"/>
      <c r="K935" s="456">
        <f t="shared" si="283"/>
        <v>0</v>
      </c>
      <c r="L935" s="456">
        <f t="shared" si="284"/>
        <v>0</v>
      </c>
      <c r="M935" s="456"/>
      <c r="N935" s="456"/>
      <c r="O935" s="431">
        <f t="shared" si="285"/>
        <v>0</v>
      </c>
    </row>
    <row r="936" spans="1:15" s="470" customFormat="1">
      <c r="A936" s="731"/>
      <c r="B936" s="515"/>
      <c r="C936" s="729"/>
      <c r="D936" s="564"/>
      <c r="E936" s="457">
        <v>0</v>
      </c>
      <c r="F936" s="457">
        <v>0</v>
      </c>
      <c r="G936" s="428">
        <f t="shared" si="280"/>
        <v>0</v>
      </c>
      <c r="H936" s="429">
        <f t="shared" si="290"/>
        <v>0</v>
      </c>
      <c r="I936" s="429">
        <f t="shared" si="291"/>
        <v>0</v>
      </c>
      <c r="J936" s="428"/>
      <c r="K936" s="456">
        <f t="shared" si="283"/>
        <v>0</v>
      </c>
      <c r="L936" s="456">
        <f t="shared" si="284"/>
        <v>0</v>
      </c>
      <c r="M936" s="456"/>
      <c r="N936" s="456"/>
      <c r="O936" s="431">
        <f t="shared" si="285"/>
        <v>0</v>
      </c>
    </row>
    <row r="937" spans="1:15" s="470" customFormat="1">
      <c r="A937" s="531">
        <v>1</v>
      </c>
      <c r="B937" s="532" t="s">
        <v>681</v>
      </c>
      <c r="C937" s="729"/>
      <c r="D937" s="564"/>
      <c r="E937" s="457">
        <v>0</v>
      </c>
      <c r="F937" s="457">
        <v>0</v>
      </c>
      <c r="G937" s="428">
        <f t="shared" si="280"/>
        <v>0</v>
      </c>
      <c r="H937" s="429">
        <f t="shared" si="290"/>
        <v>0</v>
      </c>
      <c r="I937" s="429">
        <f t="shared" si="291"/>
        <v>0</v>
      </c>
      <c r="J937" s="428"/>
      <c r="K937" s="456">
        <f t="shared" si="283"/>
        <v>0</v>
      </c>
      <c r="L937" s="456">
        <f t="shared" si="284"/>
        <v>0</v>
      </c>
      <c r="M937" s="456"/>
      <c r="N937" s="456"/>
      <c r="O937" s="431">
        <f t="shared" si="285"/>
        <v>0</v>
      </c>
    </row>
    <row r="938" spans="1:15" s="470" customFormat="1" ht="75">
      <c r="A938" s="731"/>
      <c r="B938" s="515" t="s">
        <v>653</v>
      </c>
      <c r="C938" s="729"/>
      <c r="D938" s="564"/>
      <c r="E938" s="457">
        <v>0</v>
      </c>
      <c r="F938" s="457">
        <v>0</v>
      </c>
      <c r="G938" s="428">
        <f t="shared" si="280"/>
        <v>0</v>
      </c>
      <c r="H938" s="429">
        <f t="shared" si="290"/>
        <v>0</v>
      </c>
      <c r="I938" s="429">
        <f t="shared" si="291"/>
        <v>0</v>
      </c>
      <c r="J938" s="428"/>
      <c r="K938" s="456">
        <f t="shared" si="283"/>
        <v>0</v>
      </c>
      <c r="L938" s="456">
        <f t="shared" si="284"/>
        <v>0</v>
      </c>
      <c r="M938" s="456"/>
      <c r="N938" s="456"/>
      <c r="O938" s="431">
        <f t="shared" si="285"/>
        <v>0</v>
      </c>
    </row>
    <row r="939" spans="1:15" s="471" customFormat="1">
      <c r="A939" s="731"/>
      <c r="B939" s="537" t="s">
        <v>655</v>
      </c>
      <c r="C939" s="733"/>
      <c r="D939" s="564"/>
      <c r="E939" s="458">
        <v>0</v>
      </c>
      <c r="F939" s="458">
        <v>0</v>
      </c>
      <c r="G939" s="428">
        <f t="shared" si="280"/>
        <v>0</v>
      </c>
      <c r="H939" s="429">
        <f t="shared" si="290"/>
        <v>0</v>
      </c>
      <c r="I939" s="429">
        <f t="shared" si="291"/>
        <v>0</v>
      </c>
      <c r="J939" s="428"/>
      <c r="K939" s="456">
        <f t="shared" si="283"/>
        <v>0</v>
      </c>
      <c r="L939" s="456">
        <f t="shared" si="284"/>
        <v>0</v>
      </c>
      <c r="M939" s="456"/>
      <c r="N939" s="456"/>
      <c r="O939" s="431">
        <f t="shared" si="285"/>
        <v>0</v>
      </c>
    </row>
    <row r="940" spans="1:15" s="470" customFormat="1" ht="30">
      <c r="A940" s="731"/>
      <c r="B940" s="515" t="s">
        <v>656</v>
      </c>
      <c r="C940" s="729"/>
      <c r="D940" s="564"/>
      <c r="E940" s="457">
        <v>0</v>
      </c>
      <c r="F940" s="457">
        <v>0</v>
      </c>
      <c r="G940" s="428">
        <f t="shared" si="280"/>
        <v>0</v>
      </c>
      <c r="H940" s="429">
        <f t="shared" si="290"/>
        <v>0</v>
      </c>
      <c r="I940" s="429">
        <f t="shared" si="291"/>
        <v>0</v>
      </c>
      <c r="J940" s="428"/>
      <c r="K940" s="456">
        <f t="shared" si="283"/>
        <v>0</v>
      </c>
      <c r="L940" s="456">
        <f t="shared" si="284"/>
        <v>0</v>
      </c>
      <c r="M940" s="456"/>
      <c r="N940" s="456"/>
      <c r="O940" s="431">
        <f t="shared" si="285"/>
        <v>0</v>
      </c>
    </row>
    <row r="941" spans="1:15" s="470" customFormat="1" ht="30">
      <c r="A941" s="731"/>
      <c r="B941" s="515" t="s">
        <v>682</v>
      </c>
      <c r="C941" s="729"/>
      <c r="D941" s="564"/>
      <c r="E941" s="457">
        <v>0</v>
      </c>
      <c r="F941" s="457">
        <v>0</v>
      </c>
      <c r="G941" s="428">
        <f t="shared" si="280"/>
        <v>0</v>
      </c>
      <c r="H941" s="429">
        <f t="shared" si="290"/>
        <v>0</v>
      </c>
      <c r="I941" s="429">
        <f t="shared" si="291"/>
        <v>0</v>
      </c>
      <c r="J941" s="428"/>
      <c r="K941" s="456">
        <f t="shared" si="283"/>
        <v>0</v>
      </c>
      <c r="L941" s="456">
        <f t="shared" si="284"/>
        <v>0</v>
      </c>
      <c r="M941" s="456"/>
      <c r="N941" s="456"/>
      <c r="O941" s="431">
        <f t="shared" si="285"/>
        <v>0</v>
      </c>
    </row>
    <row r="942" spans="1:15" s="470" customFormat="1">
      <c r="A942" s="731"/>
      <c r="B942" s="515" t="s">
        <v>659</v>
      </c>
      <c r="C942" s="729"/>
      <c r="D942" s="564"/>
      <c r="E942" s="457">
        <v>0</v>
      </c>
      <c r="F942" s="457">
        <v>0</v>
      </c>
      <c r="G942" s="428">
        <f t="shared" si="280"/>
        <v>0</v>
      </c>
      <c r="H942" s="429">
        <f t="shared" si="290"/>
        <v>0</v>
      </c>
      <c r="I942" s="429">
        <f t="shared" si="291"/>
        <v>0</v>
      </c>
      <c r="J942" s="428">
        <f t="shared" ref="J942:J945" si="292">SUM(H942+I942)</f>
        <v>0</v>
      </c>
      <c r="K942" s="456">
        <f t="shared" si="283"/>
        <v>0</v>
      </c>
      <c r="L942" s="456">
        <f t="shared" si="284"/>
        <v>0</v>
      </c>
      <c r="M942" s="456"/>
      <c r="N942" s="456"/>
      <c r="O942" s="431">
        <f t="shared" si="285"/>
        <v>0</v>
      </c>
    </row>
    <row r="943" spans="1:15" s="470" customFormat="1">
      <c r="A943" s="731"/>
      <c r="B943" s="515" t="s">
        <v>660</v>
      </c>
      <c r="C943" s="729"/>
      <c r="D943" s="564"/>
      <c r="E943" s="457">
        <v>0</v>
      </c>
      <c r="F943" s="457">
        <v>0</v>
      </c>
      <c r="G943" s="428">
        <f t="shared" si="280"/>
        <v>0</v>
      </c>
      <c r="H943" s="429">
        <f t="shared" si="290"/>
        <v>0</v>
      </c>
      <c r="I943" s="429">
        <f t="shared" si="291"/>
        <v>0</v>
      </c>
      <c r="J943" s="428">
        <f t="shared" si="292"/>
        <v>0</v>
      </c>
      <c r="K943" s="456">
        <f t="shared" si="283"/>
        <v>0</v>
      </c>
      <c r="L943" s="456">
        <f t="shared" si="284"/>
        <v>0</v>
      </c>
      <c r="M943" s="456"/>
      <c r="N943" s="456"/>
      <c r="O943" s="431">
        <f t="shared" si="285"/>
        <v>0</v>
      </c>
    </row>
    <row r="944" spans="1:15" s="470" customFormat="1">
      <c r="A944" s="731"/>
      <c r="B944" s="515" t="s">
        <v>683</v>
      </c>
      <c r="C944" s="729"/>
      <c r="D944" s="564"/>
      <c r="E944" s="457">
        <v>0</v>
      </c>
      <c r="F944" s="457">
        <v>0</v>
      </c>
      <c r="G944" s="428">
        <f t="shared" si="280"/>
        <v>0</v>
      </c>
      <c r="H944" s="429">
        <f t="shared" si="290"/>
        <v>0</v>
      </c>
      <c r="I944" s="429">
        <f t="shared" si="291"/>
        <v>0</v>
      </c>
      <c r="J944" s="428">
        <f t="shared" si="292"/>
        <v>0</v>
      </c>
      <c r="K944" s="456">
        <f t="shared" si="283"/>
        <v>0</v>
      </c>
      <c r="L944" s="456">
        <f t="shared" si="284"/>
        <v>0</v>
      </c>
      <c r="M944" s="456"/>
      <c r="N944" s="456"/>
      <c r="O944" s="431">
        <f t="shared" si="285"/>
        <v>0</v>
      </c>
    </row>
    <row r="945" spans="1:15" s="470" customFormat="1" ht="30">
      <c r="A945" s="731"/>
      <c r="B945" s="515" t="s">
        <v>662</v>
      </c>
      <c r="C945" s="729"/>
      <c r="D945" s="564"/>
      <c r="E945" s="457">
        <v>0</v>
      </c>
      <c r="F945" s="457">
        <v>0</v>
      </c>
      <c r="G945" s="428">
        <f t="shared" si="280"/>
        <v>0</v>
      </c>
      <c r="H945" s="429">
        <f t="shared" si="290"/>
        <v>0</v>
      </c>
      <c r="I945" s="429">
        <f t="shared" si="291"/>
        <v>0</v>
      </c>
      <c r="J945" s="428">
        <f t="shared" si="292"/>
        <v>0</v>
      </c>
      <c r="K945" s="456">
        <f t="shared" si="283"/>
        <v>0</v>
      </c>
      <c r="L945" s="456">
        <f t="shared" si="284"/>
        <v>0</v>
      </c>
      <c r="M945" s="456"/>
      <c r="N945" s="456"/>
      <c r="O945" s="431">
        <f t="shared" si="285"/>
        <v>0</v>
      </c>
    </row>
    <row r="946" spans="1:15" s="472" customFormat="1">
      <c r="A946" s="732">
        <v>1.01</v>
      </c>
      <c r="B946" s="736" t="s">
        <v>36</v>
      </c>
      <c r="C946" s="516"/>
      <c r="D946" s="565"/>
      <c r="E946" s="444">
        <v>0</v>
      </c>
      <c r="F946" s="444">
        <v>0</v>
      </c>
      <c r="G946" s="428">
        <f t="shared" si="280"/>
        <v>0</v>
      </c>
      <c r="H946" s="429">
        <f t="shared" si="290"/>
        <v>0</v>
      </c>
      <c r="I946" s="429">
        <f t="shared" si="291"/>
        <v>0</v>
      </c>
      <c r="J946" s="428"/>
      <c r="K946" s="456">
        <f t="shared" si="283"/>
        <v>0</v>
      </c>
      <c r="L946" s="456">
        <f t="shared" si="284"/>
        <v>0</v>
      </c>
      <c r="M946" s="456"/>
      <c r="N946" s="456"/>
      <c r="O946" s="431">
        <f t="shared" si="285"/>
        <v>0</v>
      </c>
    </row>
    <row r="947" spans="1:15" s="473" customFormat="1" ht="165" customHeight="1">
      <c r="A947" s="482" t="s">
        <v>122</v>
      </c>
      <c r="B947" s="673" t="s">
        <v>684</v>
      </c>
      <c r="C947" s="739"/>
      <c r="D947" s="565"/>
      <c r="E947" s="444">
        <v>0</v>
      </c>
      <c r="F947" s="444">
        <v>0</v>
      </c>
      <c r="G947" s="428">
        <f t="shared" si="280"/>
        <v>0</v>
      </c>
      <c r="H947" s="429">
        <f t="shared" si="290"/>
        <v>0</v>
      </c>
      <c r="I947" s="429">
        <f t="shared" si="291"/>
        <v>0</v>
      </c>
      <c r="J947" s="428">
        <f t="shared" ref="J947:J948" si="293">SUM(H947+I947)</f>
        <v>0</v>
      </c>
      <c r="K947" s="456">
        <f t="shared" si="283"/>
        <v>0</v>
      </c>
      <c r="L947" s="456">
        <f t="shared" si="284"/>
        <v>0</v>
      </c>
      <c r="M947" s="456"/>
      <c r="N947" s="456"/>
      <c r="O947" s="431">
        <f t="shared" si="285"/>
        <v>0</v>
      </c>
    </row>
    <row r="948" spans="1:15" s="472" customFormat="1">
      <c r="A948" s="691"/>
      <c r="B948" s="671" t="s">
        <v>685</v>
      </c>
      <c r="C948" s="513"/>
      <c r="D948" s="566"/>
      <c r="E948" s="450">
        <v>0</v>
      </c>
      <c r="F948" s="450">
        <v>0</v>
      </c>
      <c r="G948" s="428">
        <f t="shared" si="280"/>
        <v>0</v>
      </c>
      <c r="H948" s="429">
        <f t="shared" si="290"/>
        <v>0</v>
      </c>
      <c r="I948" s="429">
        <f t="shared" si="291"/>
        <v>0</v>
      </c>
      <c r="J948" s="428">
        <f t="shared" si="293"/>
        <v>0</v>
      </c>
      <c r="K948" s="456">
        <f t="shared" si="283"/>
        <v>0</v>
      </c>
      <c r="L948" s="456">
        <f t="shared" si="284"/>
        <v>0</v>
      </c>
      <c r="M948" s="456">
        <v>0</v>
      </c>
      <c r="N948" s="456">
        <v>0</v>
      </c>
      <c r="O948" s="431">
        <f t="shared" si="285"/>
        <v>0</v>
      </c>
    </row>
    <row r="949" spans="1:15" s="472" customFormat="1">
      <c r="A949" s="482" t="s">
        <v>205</v>
      </c>
      <c r="B949" s="515" t="s">
        <v>219</v>
      </c>
      <c r="C949" s="516" t="s">
        <v>124</v>
      </c>
      <c r="D949" s="560">
        <v>390</v>
      </c>
      <c r="E949" s="444">
        <v>0</v>
      </c>
      <c r="F949" s="444">
        <v>0</v>
      </c>
      <c r="G949" s="428">
        <f t="shared" si="280"/>
        <v>0</v>
      </c>
      <c r="H949" s="428">
        <f t="shared" ref="H949:H973" si="294">$D949*E949</f>
        <v>0</v>
      </c>
      <c r="I949" s="428">
        <f t="shared" ref="I949:I973" si="295">$D949*F949</f>
        <v>0</v>
      </c>
      <c r="J949" s="428">
        <f t="shared" ref="J949:J973" si="296">SUBTOTAL(9,H949:I949)</f>
        <v>0</v>
      </c>
      <c r="K949" s="456">
        <f t="shared" si="283"/>
        <v>0</v>
      </c>
      <c r="L949" s="456">
        <f t="shared" si="284"/>
        <v>0</v>
      </c>
      <c r="M949" s="456">
        <v>0</v>
      </c>
      <c r="N949" s="456">
        <v>0</v>
      </c>
      <c r="O949" s="431">
        <f t="shared" si="285"/>
        <v>0</v>
      </c>
    </row>
    <row r="950" spans="1:15" s="472" customFormat="1">
      <c r="A950" s="482" t="s">
        <v>188</v>
      </c>
      <c r="B950" s="515" t="s">
        <v>402</v>
      </c>
      <c r="C950" s="516" t="s">
        <v>124</v>
      </c>
      <c r="D950" s="560">
        <v>390</v>
      </c>
      <c r="E950" s="444">
        <v>0</v>
      </c>
      <c r="F950" s="444">
        <v>0</v>
      </c>
      <c r="G950" s="428">
        <f t="shared" si="280"/>
        <v>0</v>
      </c>
      <c r="H950" s="428">
        <f t="shared" si="294"/>
        <v>0</v>
      </c>
      <c r="I950" s="428">
        <f t="shared" si="295"/>
        <v>0</v>
      </c>
      <c r="J950" s="428">
        <f t="shared" si="296"/>
        <v>0</v>
      </c>
      <c r="K950" s="456">
        <f t="shared" si="283"/>
        <v>0</v>
      </c>
      <c r="L950" s="456">
        <f t="shared" si="284"/>
        <v>0</v>
      </c>
      <c r="M950" s="456">
        <v>0</v>
      </c>
      <c r="N950" s="456">
        <v>0</v>
      </c>
      <c r="O950" s="431">
        <f t="shared" si="285"/>
        <v>0</v>
      </c>
    </row>
    <row r="951" spans="1:15" s="472" customFormat="1">
      <c r="A951" s="482" t="s">
        <v>190</v>
      </c>
      <c r="B951" s="515" t="s">
        <v>403</v>
      </c>
      <c r="C951" s="516" t="s">
        <v>124</v>
      </c>
      <c r="D951" s="560">
        <v>390</v>
      </c>
      <c r="E951" s="444">
        <v>5656.07</v>
      </c>
      <c r="F951" s="444">
        <v>2833.37</v>
      </c>
      <c r="G951" s="428">
        <f t="shared" si="280"/>
        <v>8489.4399999999987</v>
      </c>
      <c r="H951" s="428">
        <f t="shared" si="294"/>
        <v>2205867.2999999998</v>
      </c>
      <c r="I951" s="428">
        <f t="shared" si="295"/>
        <v>1105014.3</v>
      </c>
      <c r="J951" s="428">
        <f t="shared" si="296"/>
        <v>3310881.5999999996</v>
      </c>
      <c r="K951" s="456">
        <f t="shared" si="283"/>
        <v>-736.12590000000091</v>
      </c>
      <c r="L951" s="456">
        <f t="shared" si="284"/>
        <v>0</v>
      </c>
      <c r="M951" s="456">
        <v>4919.9440999999988</v>
      </c>
      <c r="N951" s="456">
        <v>2833.37</v>
      </c>
      <c r="O951" s="431">
        <f t="shared" si="285"/>
        <v>3023792.4989999994</v>
      </c>
    </row>
    <row r="952" spans="1:15" s="472" customFormat="1">
      <c r="A952" s="482" t="s">
        <v>192</v>
      </c>
      <c r="B952" s="515" t="s">
        <v>404</v>
      </c>
      <c r="C952" s="516" t="s">
        <v>124</v>
      </c>
      <c r="D952" s="560">
        <v>390</v>
      </c>
      <c r="E952" s="444">
        <v>8155.76</v>
      </c>
      <c r="F952" s="444">
        <v>2792.63</v>
      </c>
      <c r="G952" s="428">
        <f t="shared" si="280"/>
        <v>10948.39</v>
      </c>
      <c r="H952" s="428">
        <f t="shared" si="294"/>
        <v>3180746.4</v>
      </c>
      <c r="I952" s="428">
        <f t="shared" si="295"/>
        <v>1089125.7</v>
      </c>
      <c r="J952" s="428">
        <f t="shared" si="296"/>
        <v>4269872.0999999996</v>
      </c>
      <c r="K952" s="456">
        <f t="shared" si="283"/>
        <v>-945.96689999999762</v>
      </c>
      <c r="L952" s="456">
        <f t="shared" si="284"/>
        <v>0</v>
      </c>
      <c r="M952" s="456">
        <v>7209.7931000000026</v>
      </c>
      <c r="N952" s="456">
        <v>2792.63</v>
      </c>
      <c r="O952" s="431">
        <f t="shared" si="285"/>
        <v>3900945.0090000015</v>
      </c>
    </row>
    <row r="953" spans="1:15" s="472" customFormat="1">
      <c r="A953" s="482" t="s">
        <v>194</v>
      </c>
      <c r="B953" s="515" t="s">
        <v>405</v>
      </c>
      <c r="C953" s="516" t="s">
        <v>124</v>
      </c>
      <c r="D953" s="560">
        <v>390</v>
      </c>
      <c r="E953" s="444">
        <v>8156.73</v>
      </c>
      <c r="F953" s="444">
        <v>2792.63</v>
      </c>
      <c r="G953" s="428">
        <f t="shared" si="280"/>
        <v>10949.36</v>
      </c>
      <c r="H953" s="428">
        <f t="shared" si="294"/>
        <v>3181124.6999999997</v>
      </c>
      <c r="I953" s="428">
        <f t="shared" si="295"/>
        <v>1089125.7</v>
      </c>
      <c r="J953" s="428">
        <f t="shared" si="296"/>
        <v>4270250.3999999994</v>
      </c>
      <c r="K953" s="456">
        <f t="shared" si="283"/>
        <v>-894.51289999999699</v>
      </c>
      <c r="L953" s="456">
        <f t="shared" si="284"/>
        <v>0</v>
      </c>
      <c r="M953" s="456">
        <v>7262.2171000000026</v>
      </c>
      <c r="N953" s="456">
        <v>2792.63</v>
      </c>
      <c r="O953" s="431">
        <f t="shared" si="285"/>
        <v>3921390.3690000009</v>
      </c>
    </row>
    <row r="954" spans="1:15" s="472" customFormat="1">
      <c r="A954" s="482" t="s">
        <v>196</v>
      </c>
      <c r="B954" s="515" t="s">
        <v>406</v>
      </c>
      <c r="C954" s="516" t="s">
        <v>124</v>
      </c>
      <c r="D954" s="560">
        <v>390</v>
      </c>
      <c r="E954" s="444">
        <v>8156.73</v>
      </c>
      <c r="F954" s="444">
        <v>2792.63</v>
      </c>
      <c r="G954" s="428">
        <f t="shared" si="280"/>
        <v>10949.36</v>
      </c>
      <c r="H954" s="428">
        <f t="shared" si="294"/>
        <v>3181124.6999999997</v>
      </c>
      <c r="I954" s="428">
        <f t="shared" si="295"/>
        <v>1089125.7</v>
      </c>
      <c r="J954" s="428">
        <f t="shared" si="296"/>
        <v>4270250.3999999994</v>
      </c>
      <c r="K954" s="456">
        <f t="shared" si="283"/>
        <v>-894.51289999999699</v>
      </c>
      <c r="L954" s="456">
        <f t="shared" si="284"/>
        <v>0</v>
      </c>
      <c r="M954" s="456">
        <v>7262.2171000000026</v>
      </c>
      <c r="N954" s="456">
        <v>2792.63</v>
      </c>
      <c r="O954" s="431">
        <f t="shared" si="285"/>
        <v>3921390.3690000009</v>
      </c>
    </row>
    <row r="955" spans="1:15" s="472" customFormat="1">
      <c r="A955" s="482" t="s">
        <v>198</v>
      </c>
      <c r="B955" s="515" t="s">
        <v>407</v>
      </c>
      <c r="C955" s="516" t="s">
        <v>124</v>
      </c>
      <c r="D955" s="560">
        <v>390</v>
      </c>
      <c r="E955" s="444">
        <v>8156.73</v>
      </c>
      <c r="F955" s="444">
        <v>2792.63</v>
      </c>
      <c r="G955" s="428">
        <f t="shared" si="280"/>
        <v>10949.36</v>
      </c>
      <c r="H955" s="428">
        <f t="shared" si="294"/>
        <v>3181124.6999999997</v>
      </c>
      <c r="I955" s="428">
        <f t="shared" si="295"/>
        <v>1089125.7</v>
      </c>
      <c r="J955" s="428">
        <f t="shared" si="296"/>
        <v>4270250.3999999994</v>
      </c>
      <c r="K955" s="456">
        <f t="shared" si="283"/>
        <v>-894.51289999999699</v>
      </c>
      <c r="L955" s="456">
        <f t="shared" si="284"/>
        <v>0</v>
      </c>
      <c r="M955" s="456">
        <v>7262.2171000000026</v>
      </c>
      <c r="N955" s="456">
        <v>2792.63</v>
      </c>
      <c r="O955" s="431">
        <f t="shared" si="285"/>
        <v>3921390.3690000009</v>
      </c>
    </row>
    <row r="956" spans="1:15" s="472" customFormat="1">
      <c r="A956" s="482" t="s">
        <v>200</v>
      </c>
      <c r="B956" s="515" t="s">
        <v>408</v>
      </c>
      <c r="C956" s="516" t="s">
        <v>124</v>
      </c>
      <c r="D956" s="560">
        <v>390</v>
      </c>
      <c r="E956" s="444">
        <v>11490.62</v>
      </c>
      <c r="F956" s="444">
        <v>2792.63</v>
      </c>
      <c r="G956" s="428">
        <f t="shared" si="280"/>
        <v>14283.25</v>
      </c>
      <c r="H956" s="428">
        <f t="shared" si="294"/>
        <v>4481341.8000000007</v>
      </c>
      <c r="I956" s="428">
        <f t="shared" si="295"/>
        <v>1089125.7</v>
      </c>
      <c r="J956" s="428">
        <f t="shared" si="296"/>
        <v>5570467.5000000009</v>
      </c>
      <c r="K956" s="456">
        <f t="shared" si="283"/>
        <v>-837.5128999999979</v>
      </c>
      <c r="L956" s="456">
        <f t="shared" si="284"/>
        <v>0</v>
      </c>
      <c r="M956" s="456">
        <v>10653.107100000003</v>
      </c>
      <c r="N956" s="456">
        <v>2792.63</v>
      </c>
      <c r="O956" s="431">
        <f t="shared" si="285"/>
        <v>5243837.4690000005</v>
      </c>
    </row>
    <row r="957" spans="1:15" s="472" customFormat="1">
      <c r="A957" s="482" t="s">
        <v>122</v>
      </c>
      <c r="B957" s="515" t="s">
        <v>409</v>
      </c>
      <c r="C957" s="516" t="s">
        <v>124</v>
      </c>
      <c r="D957" s="560">
        <v>390</v>
      </c>
      <c r="E957" s="444">
        <v>11483.83</v>
      </c>
      <c r="F957" s="444">
        <v>2792.63</v>
      </c>
      <c r="G957" s="428">
        <f t="shared" si="280"/>
        <v>14276.46</v>
      </c>
      <c r="H957" s="428">
        <f t="shared" si="294"/>
        <v>4478693.7</v>
      </c>
      <c r="I957" s="428">
        <f t="shared" si="295"/>
        <v>1089125.7</v>
      </c>
      <c r="J957" s="428">
        <f t="shared" si="296"/>
        <v>5567819.4000000004</v>
      </c>
      <c r="K957" s="456">
        <f t="shared" si="283"/>
        <v>-780.51289999999972</v>
      </c>
      <c r="L957" s="456">
        <f t="shared" si="284"/>
        <v>0</v>
      </c>
      <c r="M957" s="456">
        <v>10703.3171</v>
      </c>
      <c r="N957" s="456">
        <v>2792.63</v>
      </c>
      <c r="O957" s="431">
        <f t="shared" si="285"/>
        <v>5263419.3690000009</v>
      </c>
    </row>
    <row r="958" spans="1:15" s="472" customFormat="1">
      <c r="A958" s="482" t="s">
        <v>228</v>
      </c>
      <c r="B958" s="515" t="s">
        <v>410</v>
      </c>
      <c r="C958" s="516" t="s">
        <v>124</v>
      </c>
      <c r="D958" s="560">
        <v>390</v>
      </c>
      <c r="E958" s="444">
        <v>11483.83</v>
      </c>
      <c r="F958" s="444">
        <v>2792.63</v>
      </c>
      <c r="G958" s="428">
        <f t="shared" si="280"/>
        <v>14276.46</v>
      </c>
      <c r="H958" s="428">
        <f t="shared" si="294"/>
        <v>4478693.7</v>
      </c>
      <c r="I958" s="428">
        <f t="shared" si="295"/>
        <v>1089125.7</v>
      </c>
      <c r="J958" s="428">
        <f t="shared" si="296"/>
        <v>5567819.4000000004</v>
      </c>
      <c r="K958" s="456">
        <f t="shared" si="283"/>
        <v>-780.51289999999972</v>
      </c>
      <c r="L958" s="456">
        <f t="shared" si="284"/>
        <v>0</v>
      </c>
      <c r="M958" s="456">
        <v>10703.3171</v>
      </c>
      <c r="N958" s="456">
        <v>2792.63</v>
      </c>
      <c r="O958" s="431">
        <f t="shared" si="285"/>
        <v>5263419.3690000009</v>
      </c>
    </row>
    <row r="959" spans="1:15" s="472" customFormat="1">
      <c r="A959" s="482" t="s">
        <v>230</v>
      </c>
      <c r="B959" s="515" t="s">
        <v>411</v>
      </c>
      <c r="C959" s="516" t="s">
        <v>124</v>
      </c>
      <c r="D959" s="560">
        <v>390</v>
      </c>
      <c r="E959" s="444">
        <v>11483.83</v>
      </c>
      <c r="F959" s="444">
        <v>2792.63</v>
      </c>
      <c r="G959" s="428">
        <f t="shared" si="280"/>
        <v>14276.46</v>
      </c>
      <c r="H959" s="428">
        <f t="shared" si="294"/>
        <v>4478693.7</v>
      </c>
      <c r="I959" s="428">
        <f t="shared" si="295"/>
        <v>1089125.7</v>
      </c>
      <c r="J959" s="428">
        <f t="shared" si="296"/>
        <v>5567819.4000000004</v>
      </c>
      <c r="K959" s="456">
        <f t="shared" si="283"/>
        <v>-780.51289999999972</v>
      </c>
      <c r="L959" s="456">
        <f t="shared" si="284"/>
        <v>0</v>
      </c>
      <c r="M959" s="456">
        <v>10703.3171</v>
      </c>
      <c r="N959" s="456">
        <v>2792.63</v>
      </c>
      <c r="O959" s="431">
        <f t="shared" si="285"/>
        <v>5263419.3690000009</v>
      </c>
    </row>
    <row r="960" spans="1:15" s="472" customFormat="1">
      <c r="A960" s="482" t="s">
        <v>232</v>
      </c>
      <c r="B960" s="515" t="s">
        <v>412</v>
      </c>
      <c r="C960" s="516" t="s">
        <v>124</v>
      </c>
      <c r="D960" s="560">
        <v>390</v>
      </c>
      <c r="E960" s="444">
        <v>11483.83</v>
      </c>
      <c r="F960" s="444">
        <v>2792.63</v>
      </c>
      <c r="G960" s="428">
        <f t="shared" si="280"/>
        <v>14276.46</v>
      </c>
      <c r="H960" s="428">
        <f t="shared" si="294"/>
        <v>4478693.7</v>
      </c>
      <c r="I960" s="428">
        <f t="shared" si="295"/>
        <v>1089125.7</v>
      </c>
      <c r="J960" s="428">
        <f t="shared" si="296"/>
        <v>5567819.4000000004</v>
      </c>
      <c r="K960" s="456">
        <f t="shared" si="283"/>
        <v>-780.51289999999972</v>
      </c>
      <c r="L960" s="456">
        <f t="shared" si="284"/>
        <v>0</v>
      </c>
      <c r="M960" s="456">
        <v>10703.3171</v>
      </c>
      <c r="N960" s="456">
        <v>2792.63</v>
      </c>
      <c r="O960" s="431">
        <f t="shared" si="285"/>
        <v>5263419.3690000009</v>
      </c>
    </row>
    <row r="961" spans="1:15" s="472" customFormat="1">
      <c r="A961" s="482" t="s">
        <v>234</v>
      </c>
      <c r="B961" s="515" t="s">
        <v>413</v>
      </c>
      <c r="C961" s="516" t="s">
        <v>124</v>
      </c>
      <c r="D961" s="560">
        <v>390</v>
      </c>
      <c r="E961" s="444">
        <v>11483.83</v>
      </c>
      <c r="F961" s="444">
        <v>2792.63</v>
      </c>
      <c r="G961" s="428">
        <f t="shared" si="280"/>
        <v>14276.46</v>
      </c>
      <c r="H961" s="428">
        <f t="shared" si="294"/>
        <v>4478693.7</v>
      </c>
      <c r="I961" s="428">
        <f t="shared" si="295"/>
        <v>1089125.7</v>
      </c>
      <c r="J961" s="428">
        <f t="shared" si="296"/>
        <v>5567819.4000000004</v>
      </c>
      <c r="K961" s="456">
        <f t="shared" si="283"/>
        <v>-780.51289999999972</v>
      </c>
      <c r="L961" s="456">
        <f t="shared" si="284"/>
        <v>0</v>
      </c>
      <c r="M961" s="456">
        <v>10703.3171</v>
      </c>
      <c r="N961" s="456">
        <v>2792.63</v>
      </c>
      <c r="O961" s="431">
        <f t="shared" si="285"/>
        <v>5263419.3690000009</v>
      </c>
    </row>
    <row r="962" spans="1:15" s="472" customFormat="1">
      <c r="A962" s="482" t="s">
        <v>236</v>
      </c>
      <c r="B962" s="515" t="s">
        <v>414</v>
      </c>
      <c r="C962" s="516" t="s">
        <v>124</v>
      </c>
      <c r="D962" s="560">
        <v>390</v>
      </c>
      <c r="E962" s="444">
        <v>11483.83</v>
      </c>
      <c r="F962" s="444">
        <v>2792.63</v>
      </c>
      <c r="G962" s="428">
        <f t="shared" si="280"/>
        <v>14276.46</v>
      </c>
      <c r="H962" s="428">
        <f t="shared" si="294"/>
        <v>4478693.7</v>
      </c>
      <c r="I962" s="428">
        <f t="shared" si="295"/>
        <v>1089125.7</v>
      </c>
      <c r="J962" s="428">
        <f t="shared" si="296"/>
        <v>5567819.4000000004</v>
      </c>
      <c r="K962" s="456">
        <f t="shared" si="283"/>
        <v>-780.51289999999972</v>
      </c>
      <c r="L962" s="456">
        <f t="shared" si="284"/>
        <v>0</v>
      </c>
      <c r="M962" s="456">
        <v>10703.3171</v>
      </c>
      <c r="N962" s="456">
        <v>2792.63</v>
      </c>
      <c r="O962" s="431">
        <f t="shared" si="285"/>
        <v>5263419.3690000009</v>
      </c>
    </row>
    <row r="963" spans="1:15" s="472" customFormat="1">
      <c r="A963" s="482" t="s">
        <v>238</v>
      </c>
      <c r="B963" s="515" t="s">
        <v>415</v>
      </c>
      <c r="C963" s="516" t="s">
        <v>124</v>
      </c>
      <c r="D963" s="560">
        <v>390</v>
      </c>
      <c r="E963" s="444">
        <v>11483.83</v>
      </c>
      <c r="F963" s="444">
        <v>2792.63</v>
      </c>
      <c r="G963" s="428">
        <f t="shared" si="280"/>
        <v>14276.46</v>
      </c>
      <c r="H963" s="428">
        <f t="shared" si="294"/>
        <v>4478693.7</v>
      </c>
      <c r="I963" s="428">
        <f t="shared" si="295"/>
        <v>1089125.7</v>
      </c>
      <c r="J963" s="428">
        <f t="shared" si="296"/>
        <v>5567819.4000000004</v>
      </c>
      <c r="K963" s="456">
        <f t="shared" si="283"/>
        <v>-780.51289999999972</v>
      </c>
      <c r="L963" s="456">
        <f t="shared" si="284"/>
        <v>0</v>
      </c>
      <c r="M963" s="456">
        <v>10703.3171</v>
      </c>
      <c r="N963" s="456">
        <v>2792.63</v>
      </c>
      <c r="O963" s="431">
        <f t="shared" si="285"/>
        <v>5263419.3690000009</v>
      </c>
    </row>
    <row r="964" spans="1:15" s="472" customFormat="1">
      <c r="A964" s="482" t="s">
        <v>240</v>
      </c>
      <c r="B964" s="515" t="s">
        <v>416</v>
      </c>
      <c r="C964" s="516" t="s">
        <v>124</v>
      </c>
      <c r="D964" s="560">
        <v>390</v>
      </c>
      <c r="E964" s="444">
        <v>11483.83</v>
      </c>
      <c r="F964" s="444">
        <v>2792.63</v>
      </c>
      <c r="G964" s="428">
        <f t="shared" si="280"/>
        <v>14276.46</v>
      </c>
      <c r="H964" s="428">
        <f t="shared" si="294"/>
        <v>4478693.7</v>
      </c>
      <c r="I964" s="428">
        <f t="shared" si="295"/>
        <v>1089125.7</v>
      </c>
      <c r="J964" s="428">
        <f t="shared" si="296"/>
        <v>5567819.4000000004</v>
      </c>
      <c r="K964" s="456">
        <f t="shared" si="283"/>
        <v>-780.51289999999972</v>
      </c>
      <c r="L964" s="456">
        <f t="shared" si="284"/>
        <v>0</v>
      </c>
      <c r="M964" s="456">
        <v>10703.3171</v>
      </c>
      <c r="N964" s="456">
        <v>2792.63</v>
      </c>
      <c r="O964" s="431">
        <f t="shared" si="285"/>
        <v>5263419.3690000009</v>
      </c>
    </row>
    <row r="965" spans="1:15" s="472" customFormat="1">
      <c r="A965" s="482" t="s">
        <v>242</v>
      </c>
      <c r="B965" s="515" t="s">
        <v>417</v>
      </c>
      <c r="C965" s="516" t="s">
        <v>124</v>
      </c>
      <c r="D965" s="560">
        <v>390</v>
      </c>
      <c r="E965" s="444">
        <v>11483.83</v>
      </c>
      <c r="F965" s="444">
        <v>2792.63</v>
      </c>
      <c r="G965" s="428">
        <f t="shared" si="280"/>
        <v>14276.46</v>
      </c>
      <c r="H965" s="428">
        <f t="shared" si="294"/>
        <v>4478693.7</v>
      </c>
      <c r="I965" s="428">
        <f t="shared" si="295"/>
        <v>1089125.7</v>
      </c>
      <c r="J965" s="428">
        <f t="shared" si="296"/>
        <v>5567819.4000000004</v>
      </c>
      <c r="K965" s="456">
        <f t="shared" si="283"/>
        <v>-780.51289999999972</v>
      </c>
      <c r="L965" s="456">
        <f t="shared" si="284"/>
        <v>0</v>
      </c>
      <c r="M965" s="456">
        <v>10703.3171</v>
      </c>
      <c r="N965" s="456">
        <v>2792.63</v>
      </c>
      <c r="O965" s="431">
        <f t="shared" si="285"/>
        <v>5263419.3690000009</v>
      </c>
    </row>
    <row r="966" spans="1:15" s="472" customFormat="1">
      <c r="A966" s="482" t="s">
        <v>244</v>
      </c>
      <c r="B966" s="515" t="s">
        <v>418</v>
      </c>
      <c r="C966" s="516" t="s">
        <v>124</v>
      </c>
      <c r="D966" s="560">
        <v>390</v>
      </c>
      <c r="E966" s="444">
        <v>11483.83</v>
      </c>
      <c r="F966" s="444">
        <v>2792.63</v>
      </c>
      <c r="G966" s="428">
        <f t="shared" si="280"/>
        <v>14276.46</v>
      </c>
      <c r="H966" s="428">
        <f t="shared" si="294"/>
        <v>4478693.7</v>
      </c>
      <c r="I966" s="428">
        <f t="shared" si="295"/>
        <v>1089125.7</v>
      </c>
      <c r="J966" s="428">
        <f t="shared" si="296"/>
        <v>5567819.4000000004</v>
      </c>
      <c r="K966" s="456">
        <f t="shared" si="283"/>
        <v>-780.51289999999972</v>
      </c>
      <c r="L966" s="456">
        <f t="shared" si="284"/>
        <v>0</v>
      </c>
      <c r="M966" s="456">
        <v>10703.3171</v>
      </c>
      <c r="N966" s="456">
        <v>2792.63</v>
      </c>
      <c r="O966" s="431">
        <f t="shared" si="285"/>
        <v>5263419.3690000009</v>
      </c>
    </row>
    <row r="967" spans="1:15" s="470" customFormat="1">
      <c r="A967" s="482" t="s">
        <v>246</v>
      </c>
      <c r="B967" s="515" t="s">
        <v>419</v>
      </c>
      <c r="C967" s="516" t="s">
        <v>124</v>
      </c>
      <c r="D967" s="560">
        <v>390</v>
      </c>
      <c r="E967" s="444">
        <v>11483.83</v>
      </c>
      <c r="F967" s="444">
        <v>2792.63</v>
      </c>
      <c r="G967" s="428">
        <f t="shared" si="280"/>
        <v>14276.46</v>
      </c>
      <c r="H967" s="428">
        <f t="shared" si="294"/>
        <v>4478693.7</v>
      </c>
      <c r="I967" s="428">
        <f t="shared" si="295"/>
        <v>1089125.7</v>
      </c>
      <c r="J967" s="428">
        <f t="shared" si="296"/>
        <v>5567819.4000000004</v>
      </c>
      <c r="K967" s="456">
        <f t="shared" si="283"/>
        <v>-780.51289999999972</v>
      </c>
      <c r="L967" s="456">
        <f t="shared" si="284"/>
        <v>0</v>
      </c>
      <c r="M967" s="456">
        <v>10703.3171</v>
      </c>
      <c r="N967" s="456">
        <v>2792.63</v>
      </c>
      <c r="O967" s="431">
        <f t="shared" si="285"/>
        <v>5263419.3690000009</v>
      </c>
    </row>
    <row r="968" spans="1:15" s="470" customFormat="1">
      <c r="A968" s="482" t="s">
        <v>248</v>
      </c>
      <c r="B968" s="515" t="s">
        <v>420</v>
      </c>
      <c r="C968" s="516" t="s">
        <v>124</v>
      </c>
      <c r="D968" s="560">
        <v>390</v>
      </c>
      <c r="E968" s="444">
        <v>11483.83</v>
      </c>
      <c r="F968" s="444">
        <v>2792.63</v>
      </c>
      <c r="G968" s="428">
        <f t="shared" si="280"/>
        <v>14276.46</v>
      </c>
      <c r="H968" s="428">
        <f t="shared" si="294"/>
        <v>4478693.7</v>
      </c>
      <c r="I968" s="428">
        <f t="shared" si="295"/>
        <v>1089125.7</v>
      </c>
      <c r="J968" s="428">
        <f t="shared" si="296"/>
        <v>5567819.4000000004</v>
      </c>
      <c r="K968" s="456">
        <f t="shared" si="283"/>
        <v>-780.51289999999972</v>
      </c>
      <c r="L968" s="456">
        <f t="shared" si="284"/>
        <v>0</v>
      </c>
      <c r="M968" s="456">
        <v>10703.3171</v>
      </c>
      <c r="N968" s="456">
        <v>2792.63</v>
      </c>
      <c r="O968" s="431">
        <f t="shared" si="285"/>
        <v>5263419.3690000009</v>
      </c>
    </row>
    <row r="969" spans="1:15" s="470" customFormat="1">
      <c r="A969" s="482" t="s">
        <v>250</v>
      </c>
      <c r="B969" s="515" t="s">
        <v>421</v>
      </c>
      <c r="C969" s="516" t="s">
        <v>124</v>
      </c>
      <c r="D969" s="560">
        <v>390</v>
      </c>
      <c r="E969" s="444">
        <v>11483.83</v>
      </c>
      <c r="F969" s="444">
        <v>2792.63</v>
      </c>
      <c r="G969" s="428">
        <f t="shared" si="280"/>
        <v>14276.46</v>
      </c>
      <c r="H969" s="428">
        <f t="shared" si="294"/>
        <v>4478693.7</v>
      </c>
      <c r="I969" s="428">
        <f t="shared" si="295"/>
        <v>1089125.7</v>
      </c>
      <c r="J969" s="428">
        <f t="shared" si="296"/>
        <v>5567819.4000000004</v>
      </c>
      <c r="K969" s="456">
        <f t="shared" si="283"/>
        <v>-918.6893999999993</v>
      </c>
      <c r="L969" s="456">
        <f t="shared" si="284"/>
        <v>0</v>
      </c>
      <c r="M969" s="456">
        <v>10565.140600000001</v>
      </c>
      <c r="N969" s="456">
        <v>2792.63</v>
      </c>
      <c r="O969" s="431">
        <f t="shared" si="285"/>
        <v>5209530.534</v>
      </c>
    </row>
    <row r="970" spans="1:15" s="470" customFormat="1">
      <c r="A970" s="482" t="s">
        <v>252</v>
      </c>
      <c r="B970" s="515" t="s">
        <v>422</v>
      </c>
      <c r="C970" s="516" t="s">
        <v>124</v>
      </c>
      <c r="D970" s="560">
        <v>390</v>
      </c>
      <c r="E970" s="444">
        <v>0</v>
      </c>
      <c r="F970" s="444">
        <v>2792.63</v>
      </c>
      <c r="G970" s="428">
        <f t="shared" si="280"/>
        <v>2792.63</v>
      </c>
      <c r="H970" s="428">
        <f t="shared" si="294"/>
        <v>0</v>
      </c>
      <c r="I970" s="428">
        <f t="shared" si="295"/>
        <v>1089125.7</v>
      </c>
      <c r="J970" s="428">
        <f t="shared" si="296"/>
        <v>1089125.7</v>
      </c>
      <c r="K970" s="456">
        <f t="shared" si="283"/>
        <v>0</v>
      </c>
      <c r="L970" s="456">
        <f t="shared" si="284"/>
        <v>0</v>
      </c>
      <c r="M970" s="456">
        <v>0</v>
      </c>
      <c r="N970" s="456">
        <v>2792.63</v>
      </c>
      <c r="O970" s="431">
        <f t="shared" si="285"/>
        <v>1089125.7</v>
      </c>
    </row>
    <row r="971" spans="1:15" s="470" customFormat="1">
      <c r="A971" s="482" t="s">
        <v>254</v>
      </c>
      <c r="B971" s="515" t="s">
        <v>423</v>
      </c>
      <c r="C971" s="516" t="s">
        <v>124</v>
      </c>
      <c r="D971" s="560">
        <v>390</v>
      </c>
      <c r="E971" s="444">
        <v>0</v>
      </c>
      <c r="F971" s="444">
        <v>1562.67</v>
      </c>
      <c r="G971" s="428">
        <f t="shared" si="280"/>
        <v>1562.67</v>
      </c>
      <c r="H971" s="428">
        <f t="shared" si="294"/>
        <v>0</v>
      </c>
      <c r="I971" s="428">
        <f t="shared" si="295"/>
        <v>609441.30000000005</v>
      </c>
      <c r="J971" s="428">
        <f t="shared" si="296"/>
        <v>609441.30000000005</v>
      </c>
      <c r="K971" s="456">
        <f t="shared" si="283"/>
        <v>0</v>
      </c>
      <c r="L971" s="456">
        <f t="shared" si="284"/>
        <v>0</v>
      </c>
      <c r="M971" s="456">
        <v>0</v>
      </c>
      <c r="N971" s="456">
        <v>1562.67</v>
      </c>
      <c r="O971" s="431">
        <f t="shared" si="285"/>
        <v>609441.30000000005</v>
      </c>
    </row>
    <row r="972" spans="1:15" s="470" customFormat="1">
      <c r="A972" s="482" t="s">
        <v>256</v>
      </c>
      <c r="B972" s="515" t="s">
        <v>424</v>
      </c>
      <c r="C972" s="516" t="s">
        <v>124</v>
      </c>
      <c r="D972" s="560">
        <v>390</v>
      </c>
      <c r="E972" s="444">
        <v>0</v>
      </c>
      <c r="F972" s="444">
        <v>1562.67</v>
      </c>
      <c r="G972" s="428">
        <f t="shared" si="280"/>
        <v>1562.67</v>
      </c>
      <c r="H972" s="428">
        <f t="shared" si="294"/>
        <v>0</v>
      </c>
      <c r="I972" s="428">
        <f t="shared" si="295"/>
        <v>609441.30000000005</v>
      </c>
      <c r="J972" s="428">
        <f t="shared" si="296"/>
        <v>609441.30000000005</v>
      </c>
      <c r="K972" s="456">
        <f t="shared" si="283"/>
        <v>0</v>
      </c>
      <c r="L972" s="456">
        <f t="shared" si="284"/>
        <v>0</v>
      </c>
      <c r="M972" s="456">
        <v>0</v>
      </c>
      <c r="N972" s="456">
        <v>1562.67</v>
      </c>
      <c r="O972" s="431">
        <f t="shared" si="285"/>
        <v>609441.30000000005</v>
      </c>
    </row>
    <row r="973" spans="1:15" s="470" customFormat="1">
      <c r="A973" s="482" t="s">
        <v>258</v>
      </c>
      <c r="B973" s="483" t="s">
        <v>425</v>
      </c>
      <c r="C973" s="516" t="s">
        <v>124</v>
      </c>
      <c r="D973" s="560">
        <v>390</v>
      </c>
      <c r="E973" s="444">
        <v>0</v>
      </c>
      <c r="F973" s="444">
        <v>0</v>
      </c>
      <c r="G973" s="428">
        <f t="shared" si="280"/>
        <v>0</v>
      </c>
      <c r="H973" s="428">
        <f t="shared" si="294"/>
        <v>0</v>
      </c>
      <c r="I973" s="428">
        <f t="shared" si="295"/>
        <v>0</v>
      </c>
      <c r="J973" s="428">
        <f t="shared" si="296"/>
        <v>0</v>
      </c>
      <c r="K973" s="456">
        <f t="shared" si="283"/>
        <v>0</v>
      </c>
      <c r="L973" s="456">
        <f t="shared" si="284"/>
        <v>0</v>
      </c>
      <c r="M973" s="456">
        <v>0</v>
      </c>
      <c r="N973" s="456">
        <v>0</v>
      </c>
      <c r="O973" s="431">
        <f t="shared" si="285"/>
        <v>0</v>
      </c>
    </row>
    <row r="974" spans="1:15" s="473" customFormat="1" ht="164.25" customHeight="1">
      <c r="A974" s="482" t="s">
        <v>366</v>
      </c>
      <c r="B974" s="673" t="s">
        <v>686</v>
      </c>
      <c r="C974" s="739"/>
      <c r="D974" s="560">
        <v>0</v>
      </c>
      <c r="E974" s="444">
        <v>0</v>
      </c>
      <c r="F974" s="444">
        <v>0</v>
      </c>
      <c r="G974" s="428">
        <f t="shared" si="280"/>
        <v>0</v>
      </c>
      <c r="H974" s="429">
        <f>E974*$D974</f>
        <v>0</v>
      </c>
      <c r="I974" s="429">
        <f>F974*$D974</f>
        <v>0</v>
      </c>
      <c r="J974" s="428">
        <f t="shared" ref="J974" si="297">SUM(H974+I974)</f>
        <v>0</v>
      </c>
      <c r="K974" s="456">
        <f t="shared" si="283"/>
        <v>0</v>
      </c>
      <c r="L974" s="456">
        <f t="shared" si="284"/>
        <v>0</v>
      </c>
      <c r="M974" s="456">
        <v>0</v>
      </c>
      <c r="N974" s="456">
        <v>0</v>
      </c>
      <c r="O974" s="431">
        <f t="shared" si="285"/>
        <v>0</v>
      </c>
    </row>
    <row r="975" spans="1:15" s="472" customFormat="1">
      <c r="A975" s="691"/>
      <c r="B975" s="671" t="s">
        <v>685</v>
      </c>
      <c r="C975" s="513"/>
      <c r="D975" s="560">
        <v>0</v>
      </c>
      <c r="E975" s="450">
        <v>0</v>
      </c>
      <c r="F975" s="450">
        <v>0</v>
      </c>
      <c r="G975" s="428">
        <f t="shared" si="280"/>
        <v>0</v>
      </c>
      <c r="H975" s="429">
        <f>E975*$D975</f>
        <v>0</v>
      </c>
      <c r="I975" s="429">
        <f>F975*$D975</f>
        <v>0</v>
      </c>
      <c r="J975" s="428">
        <f t="shared" ref="J975" si="298">SUM(H975+I975)</f>
        <v>0</v>
      </c>
      <c r="K975" s="456">
        <f t="shared" si="283"/>
        <v>0</v>
      </c>
      <c r="L975" s="456">
        <f t="shared" si="284"/>
        <v>0</v>
      </c>
      <c r="M975" s="456">
        <v>0</v>
      </c>
      <c r="N975" s="456">
        <v>0</v>
      </c>
      <c r="O975" s="431">
        <f t="shared" si="285"/>
        <v>0</v>
      </c>
    </row>
    <row r="976" spans="1:15" s="472" customFormat="1">
      <c r="A976" s="482" t="s">
        <v>205</v>
      </c>
      <c r="B976" s="515" t="s">
        <v>219</v>
      </c>
      <c r="C976" s="516" t="s">
        <v>124</v>
      </c>
      <c r="D976" s="560">
        <v>390</v>
      </c>
      <c r="E976" s="444">
        <v>0</v>
      </c>
      <c r="F976" s="444">
        <v>0</v>
      </c>
      <c r="G976" s="428">
        <f t="shared" si="280"/>
        <v>0</v>
      </c>
      <c r="H976" s="428">
        <f t="shared" ref="H976:H1000" si="299">$D976*E976</f>
        <v>0</v>
      </c>
      <c r="I976" s="428">
        <f t="shared" ref="I976:I1000" si="300">$D976*F976</f>
        <v>0</v>
      </c>
      <c r="J976" s="428">
        <f t="shared" ref="J976:J1000" si="301">SUBTOTAL(9,H976:I976)</f>
        <v>0</v>
      </c>
      <c r="K976" s="456">
        <f t="shared" si="283"/>
        <v>0</v>
      </c>
      <c r="L976" s="456">
        <f t="shared" si="284"/>
        <v>0</v>
      </c>
      <c r="M976" s="456">
        <v>0</v>
      </c>
      <c r="N976" s="456">
        <v>0</v>
      </c>
      <c r="O976" s="431">
        <f t="shared" si="285"/>
        <v>0</v>
      </c>
    </row>
    <row r="977" spans="1:15" s="472" customFormat="1">
      <c r="A977" s="482" t="s">
        <v>188</v>
      </c>
      <c r="B977" s="515" t="s">
        <v>402</v>
      </c>
      <c r="C977" s="516" t="s">
        <v>124</v>
      </c>
      <c r="D977" s="560">
        <v>390</v>
      </c>
      <c r="E977" s="444">
        <v>0</v>
      </c>
      <c r="F977" s="444">
        <v>0</v>
      </c>
      <c r="G977" s="428">
        <f t="shared" si="280"/>
        <v>0</v>
      </c>
      <c r="H977" s="428">
        <f t="shared" si="299"/>
        <v>0</v>
      </c>
      <c r="I977" s="428">
        <f t="shared" si="300"/>
        <v>0</v>
      </c>
      <c r="J977" s="428">
        <f t="shared" si="301"/>
        <v>0</v>
      </c>
      <c r="K977" s="456">
        <f t="shared" si="283"/>
        <v>0</v>
      </c>
      <c r="L977" s="456">
        <f t="shared" si="284"/>
        <v>0</v>
      </c>
      <c r="M977" s="456">
        <v>0</v>
      </c>
      <c r="N977" s="456">
        <v>0</v>
      </c>
      <c r="O977" s="431">
        <f t="shared" si="285"/>
        <v>0</v>
      </c>
    </row>
    <row r="978" spans="1:15" s="472" customFormat="1">
      <c r="A978" s="482" t="s">
        <v>190</v>
      </c>
      <c r="B978" s="515" t="s">
        <v>403</v>
      </c>
      <c r="C978" s="516" t="s">
        <v>124</v>
      </c>
      <c r="D978" s="560">
        <v>390</v>
      </c>
      <c r="E978" s="444">
        <v>297.79000000000002</v>
      </c>
      <c r="F978" s="444">
        <v>149.38</v>
      </c>
      <c r="G978" s="428">
        <f t="shared" si="280"/>
        <v>447.17</v>
      </c>
      <c r="H978" s="428">
        <f t="shared" si="299"/>
        <v>116138.1</v>
      </c>
      <c r="I978" s="428">
        <f t="shared" si="300"/>
        <v>58258.2</v>
      </c>
      <c r="J978" s="428">
        <f t="shared" si="301"/>
        <v>174396.3</v>
      </c>
      <c r="K978" s="456">
        <f t="shared" si="283"/>
        <v>0</v>
      </c>
      <c r="L978" s="456">
        <f t="shared" si="284"/>
        <v>0</v>
      </c>
      <c r="M978" s="456">
        <v>297.79000000000002</v>
      </c>
      <c r="N978" s="456">
        <v>149.38</v>
      </c>
      <c r="O978" s="431">
        <f t="shared" si="285"/>
        <v>174396.30000000002</v>
      </c>
    </row>
    <row r="979" spans="1:15" s="472" customFormat="1">
      <c r="A979" s="482" t="s">
        <v>192</v>
      </c>
      <c r="B979" s="515" t="s">
        <v>404</v>
      </c>
      <c r="C979" s="516" t="s">
        <v>124</v>
      </c>
      <c r="D979" s="560">
        <v>390</v>
      </c>
      <c r="E979" s="444">
        <v>429.71</v>
      </c>
      <c r="F979" s="444">
        <v>146.47</v>
      </c>
      <c r="G979" s="428">
        <f t="shared" si="280"/>
        <v>576.17999999999995</v>
      </c>
      <c r="H979" s="428">
        <f t="shared" si="299"/>
        <v>167586.9</v>
      </c>
      <c r="I979" s="428">
        <f t="shared" si="300"/>
        <v>57123.3</v>
      </c>
      <c r="J979" s="428">
        <f t="shared" si="301"/>
        <v>224710.2</v>
      </c>
      <c r="K979" s="456">
        <f t="shared" si="283"/>
        <v>0</v>
      </c>
      <c r="L979" s="456">
        <f t="shared" si="284"/>
        <v>0</v>
      </c>
      <c r="M979" s="456">
        <v>429.71</v>
      </c>
      <c r="N979" s="456">
        <v>146.47000000000003</v>
      </c>
      <c r="O979" s="431">
        <f t="shared" si="285"/>
        <v>224710.2</v>
      </c>
    </row>
    <row r="980" spans="1:15" s="472" customFormat="1">
      <c r="A980" s="482" t="s">
        <v>194</v>
      </c>
      <c r="B980" s="515" t="s">
        <v>405</v>
      </c>
      <c r="C980" s="516" t="s">
        <v>124</v>
      </c>
      <c r="D980" s="560">
        <v>390</v>
      </c>
      <c r="E980" s="444">
        <v>429.71</v>
      </c>
      <c r="F980" s="444">
        <v>146.47</v>
      </c>
      <c r="G980" s="428">
        <f t="shared" si="280"/>
        <v>576.17999999999995</v>
      </c>
      <c r="H980" s="428">
        <f t="shared" si="299"/>
        <v>167586.9</v>
      </c>
      <c r="I980" s="428">
        <f t="shared" si="300"/>
        <v>57123.3</v>
      </c>
      <c r="J980" s="428">
        <f t="shared" si="301"/>
        <v>224710.2</v>
      </c>
      <c r="K980" s="456">
        <f t="shared" si="283"/>
        <v>0</v>
      </c>
      <c r="L980" s="456">
        <f t="shared" si="284"/>
        <v>0</v>
      </c>
      <c r="M980" s="456">
        <v>429.71</v>
      </c>
      <c r="N980" s="456">
        <v>146.47000000000003</v>
      </c>
      <c r="O980" s="431">
        <f t="shared" si="285"/>
        <v>224710.2</v>
      </c>
    </row>
    <row r="981" spans="1:15" s="472" customFormat="1">
      <c r="A981" s="482" t="s">
        <v>196</v>
      </c>
      <c r="B981" s="515" t="s">
        <v>406</v>
      </c>
      <c r="C981" s="516" t="s">
        <v>124</v>
      </c>
      <c r="D981" s="560">
        <v>390</v>
      </c>
      <c r="E981" s="444">
        <v>429.71</v>
      </c>
      <c r="F981" s="444">
        <v>146.47</v>
      </c>
      <c r="G981" s="428">
        <f t="shared" ref="G981:G1044" si="302">SUM(E981:F981)</f>
        <v>576.17999999999995</v>
      </c>
      <c r="H981" s="428">
        <f t="shared" si="299"/>
        <v>167586.9</v>
      </c>
      <c r="I981" s="428">
        <f t="shared" si="300"/>
        <v>57123.3</v>
      </c>
      <c r="J981" s="428">
        <f t="shared" si="301"/>
        <v>224710.2</v>
      </c>
      <c r="K981" s="456">
        <f t="shared" si="283"/>
        <v>0</v>
      </c>
      <c r="L981" s="456">
        <f t="shared" si="284"/>
        <v>0</v>
      </c>
      <c r="M981" s="456">
        <v>429.71</v>
      </c>
      <c r="N981" s="456">
        <v>146.47000000000003</v>
      </c>
      <c r="O981" s="431">
        <f t="shared" si="285"/>
        <v>224710.2</v>
      </c>
    </row>
    <row r="982" spans="1:15" s="472" customFormat="1">
      <c r="A982" s="482" t="s">
        <v>198</v>
      </c>
      <c r="B982" s="515" t="s">
        <v>407</v>
      </c>
      <c r="C982" s="516" t="s">
        <v>124</v>
      </c>
      <c r="D982" s="560">
        <v>390</v>
      </c>
      <c r="E982" s="444">
        <v>429.71</v>
      </c>
      <c r="F982" s="444">
        <v>146.47</v>
      </c>
      <c r="G982" s="428">
        <f t="shared" si="302"/>
        <v>576.17999999999995</v>
      </c>
      <c r="H982" s="428">
        <f t="shared" si="299"/>
        <v>167586.9</v>
      </c>
      <c r="I982" s="428">
        <f t="shared" si="300"/>
        <v>57123.3</v>
      </c>
      <c r="J982" s="428">
        <f t="shared" si="301"/>
        <v>224710.2</v>
      </c>
      <c r="K982" s="456">
        <f t="shared" si="283"/>
        <v>0</v>
      </c>
      <c r="L982" s="456">
        <f t="shared" si="284"/>
        <v>0</v>
      </c>
      <c r="M982" s="456">
        <v>429.71</v>
      </c>
      <c r="N982" s="456">
        <v>146.47000000000003</v>
      </c>
      <c r="O982" s="431">
        <f t="shared" si="285"/>
        <v>224710.2</v>
      </c>
    </row>
    <row r="983" spans="1:15" s="472" customFormat="1">
      <c r="A983" s="482" t="s">
        <v>200</v>
      </c>
      <c r="B983" s="515" t="s">
        <v>408</v>
      </c>
      <c r="C983" s="516" t="s">
        <v>124</v>
      </c>
      <c r="D983" s="560">
        <v>390</v>
      </c>
      <c r="E983" s="444">
        <v>604.30999999999995</v>
      </c>
      <c r="F983" s="444">
        <v>146.47</v>
      </c>
      <c r="G983" s="428">
        <f t="shared" si="302"/>
        <v>750.78</v>
      </c>
      <c r="H983" s="428">
        <f t="shared" si="299"/>
        <v>235680.89999999997</v>
      </c>
      <c r="I983" s="428">
        <f t="shared" si="300"/>
        <v>57123.3</v>
      </c>
      <c r="J983" s="428">
        <f t="shared" si="301"/>
        <v>292804.19999999995</v>
      </c>
      <c r="K983" s="456">
        <f t="shared" si="283"/>
        <v>0</v>
      </c>
      <c r="L983" s="456">
        <f t="shared" si="284"/>
        <v>0</v>
      </c>
      <c r="M983" s="456">
        <v>604.30999999999995</v>
      </c>
      <c r="N983" s="456">
        <v>146.47000000000003</v>
      </c>
      <c r="O983" s="431">
        <f t="shared" si="285"/>
        <v>292804.2</v>
      </c>
    </row>
    <row r="984" spans="1:15" s="472" customFormat="1">
      <c r="A984" s="482" t="s">
        <v>122</v>
      </c>
      <c r="B984" s="515" t="s">
        <v>409</v>
      </c>
      <c r="C984" s="516" t="s">
        <v>124</v>
      </c>
      <c r="D984" s="560">
        <v>390</v>
      </c>
      <c r="E984" s="444">
        <v>604.30999999999995</v>
      </c>
      <c r="F984" s="444">
        <v>146.47</v>
      </c>
      <c r="G984" s="428">
        <f t="shared" si="302"/>
        <v>750.78</v>
      </c>
      <c r="H984" s="428">
        <f t="shared" si="299"/>
        <v>235680.89999999997</v>
      </c>
      <c r="I984" s="428">
        <f t="shared" si="300"/>
        <v>57123.3</v>
      </c>
      <c r="J984" s="428">
        <f t="shared" si="301"/>
        <v>292804.19999999995</v>
      </c>
      <c r="K984" s="456">
        <f t="shared" si="283"/>
        <v>0</v>
      </c>
      <c r="L984" s="456">
        <f t="shared" si="284"/>
        <v>0</v>
      </c>
      <c r="M984" s="456">
        <v>604.30999999999995</v>
      </c>
      <c r="N984" s="456">
        <v>146.47000000000003</v>
      </c>
      <c r="O984" s="431">
        <f t="shared" si="285"/>
        <v>292804.2</v>
      </c>
    </row>
    <row r="985" spans="1:15" s="472" customFormat="1">
      <c r="A985" s="482" t="s">
        <v>228</v>
      </c>
      <c r="B985" s="515" t="s">
        <v>410</v>
      </c>
      <c r="C985" s="516" t="s">
        <v>124</v>
      </c>
      <c r="D985" s="560">
        <v>390</v>
      </c>
      <c r="E985" s="444">
        <v>604.30999999999995</v>
      </c>
      <c r="F985" s="444">
        <v>146.47</v>
      </c>
      <c r="G985" s="428">
        <f t="shared" si="302"/>
        <v>750.78</v>
      </c>
      <c r="H985" s="428">
        <f t="shared" si="299"/>
        <v>235680.89999999997</v>
      </c>
      <c r="I985" s="428">
        <f t="shared" si="300"/>
        <v>57123.3</v>
      </c>
      <c r="J985" s="428">
        <f t="shared" si="301"/>
        <v>292804.19999999995</v>
      </c>
      <c r="K985" s="456">
        <f t="shared" si="283"/>
        <v>0</v>
      </c>
      <c r="L985" s="456">
        <f t="shared" si="284"/>
        <v>0</v>
      </c>
      <c r="M985" s="456">
        <v>604.30999999999995</v>
      </c>
      <c r="N985" s="456">
        <v>146.47000000000003</v>
      </c>
      <c r="O985" s="431">
        <f t="shared" si="285"/>
        <v>292804.2</v>
      </c>
    </row>
    <row r="986" spans="1:15" s="472" customFormat="1">
      <c r="A986" s="482" t="s">
        <v>230</v>
      </c>
      <c r="B986" s="515" t="s">
        <v>411</v>
      </c>
      <c r="C986" s="516" t="s">
        <v>124</v>
      </c>
      <c r="D986" s="560">
        <v>390</v>
      </c>
      <c r="E986" s="444">
        <v>604.30999999999995</v>
      </c>
      <c r="F986" s="444">
        <v>146.47</v>
      </c>
      <c r="G986" s="428">
        <f t="shared" si="302"/>
        <v>750.78</v>
      </c>
      <c r="H986" s="428">
        <f t="shared" si="299"/>
        <v>235680.89999999997</v>
      </c>
      <c r="I986" s="428">
        <f t="shared" si="300"/>
        <v>57123.3</v>
      </c>
      <c r="J986" s="428">
        <f t="shared" si="301"/>
        <v>292804.19999999995</v>
      </c>
      <c r="K986" s="456">
        <f t="shared" si="283"/>
        <v>0</v>
      </c>
      <c r="L986" s="456">
        <f t="shared" si="284"/>
        <v>0</v>
      </c>
      <c r="M986" s="456">
        <v>604.30999999999995</v>
      </c>
      <c r="N986" s="456">
        <v>146.47000000000003</v>
      </c>
      <c r="O986" s="431">
        <f t="shared" si="285"/>
        <v>292804.2</v>
      </c>
    </row>
    <row r="987" spans="1:15" s="472" customFormat="1">
      <c r="A987" s="482" t="s">
        <v>232</v>
      </c>
      <c r="B987" s="515" t="s">
        <v>412</v>
      </c>
      <c r="C987" s="516" t="s">
        <v>124</v>
      </c>
      <c r="D987" s="560">
        <v>390</v>
      </c>
      <c r="E987" s="444">
        <v>604.30999999999995</v>
      </c>
      <c r="F987" s="444">
        <v>146.47</v>
      </c>
      <c r="G987" s="428">
        <f t="shared" si="302"/>
        <v>750.78</v>
      </c>
      <c r="H987" s="428">
        <f t="shared" si="299"/>
        <v>235680.89999999997</v>
      </c>
      <c r="I987" s="428">
        <f t="shared" si="300"/>
        <v>57123.3</v>
      </c>
      <c r="J987" s="428">
        <f t="shared" si="301"/>
        <v>292804.19999999995</v>
      </c>
      <c r="K987" s="456">
        <f t="shared" si="283"/>
        <v>0</v>
      </c>
      <c r="L987" s="456">
        <f t="shared" si="284"/>
        <v>0</v>
      </c>
      <c r="M987" s="456">
        <v>604.30999999999995</v>
      </c>
      <c r="N987" s="456">
        <v>146.47000000000003</v>
      </c>
      <c r="O987" s="431">
        <f t="shared" si="285"/>
        <v>292804.2</v>
      </c>
    </row>
    <row r="988" spans="1:15" s="472" customFormat="1">
      <c r="A988" s="482" t="s">
        <v>234</v>
      </c>
      <c r="B988" s="515" t="s">
        <v>413</v>
      </c>
      <c r="C988" s="516" t="s">
        <v>124</v>
      </c>
      <c r="D988" s="560">
        <v>390</v>
      </c>
      <c r="E988" s="444">
        <v>604.30999999999995</v>
      </c>
      <c r="F988" s="444">
        <v>146.47</v>
      </c>
      <c r="G988" s="428">
        <f t="shared" si="302"/>
        <v>750.78</v>
      </c>
      <c r="H988" s="428">
        <f t="shared" si="299"/>
        <v>235680.89999999997</v>
      </c>
      <c r="I988" s="428">
        <f t="shared" si="300"/>
        <v>57123.3</v>
      </c>
      <c r="J988" s="428">
        <f t="shared" si="301"/>
        <v>292804.19999999995</v>
      </c>
      <c r="K988" s="456">
        <f t="shared" ref="K988:K1051" si="303">M988-E988</f>
        <v>0</v>
      </c>
      <c r="L988" s="456">
        <f t="shared" ref="L988:L1051" si="304">N988-F988</f>
        <v>0</v>
      </c>
      <c r="M988" s="456">
        <v>604.30999999999995</v>
      </c>
      <c r="N988" s="456">
        <v>146.47000000000003</v>
      </c>
      <c r="O988" s="431">
        <f t="shared" ref="O988:O1051" si="305">(M988+N988)*$D988</f>
        <v>292804.2</v>
      </c>
    </row>
    <row r="989" spans="1:15" s="472" customFormat="1">
      <c r="A989" s="482" t="s">
        <v>236</v>
      </c>
      <c r="B989" s="515" t="s">
        <v>414</v>
      </c>
      <c r="C989" s="516" t="s">
        <v>124</v>
      </c>
      <c r="D989" s="560">
        <v>390</v>
      </c>
      <c r="E989" s="444">
        <v>604.30999999999995</v>
      </c>
      <c r="F989" s="444">
        <v>146.47</v>
      </c>
      <c r="G989" s="428">
        <f t="shared" si="302"/>
        <v>750.78</v>
      </c>
      <c r="H989" s="428">
        <f t="shared" si="299"/>
        <v>235680.89999999997</v>
      </c>
      <c r="I989" s="428">
        <f t="shared" si="300"/>
        <v>57123.3</v>
      </c>
      <c r="J989" s="428">
        <f t="shared" si="301"/>
        <v>292804.19999999995</v>
      </c>
      <c r="K989" s="456">
        <f t="shared" si="303"/>
        <v>0</v>
      </c>
      <c r="L989" s="456">
        <f t="shared" si="304"/>
        <v>0</v>
      </c>
      <c r="M989" s="456">
        <v>604.30999999999995</v>
      </c>
      <c r="N989" s="456">
        <v>146.47000000000003</v>
      </c>
      <c r="O989" s="431">
        <f t="shared" si="305"/>
        <v>292804.2</v>
      </c>
    </row>
    <row r="990" spans="1:15" s="472" customFormat="1">
      <c r="A990" s="482" t="s">
        <v>238</v>
      </c>
      <c r="B990" s="515" t="s">
        <v>415</v>
      </c>
      <c r="C990" s="516" t="s">
        <v>124</v>
      </c>
      <c r="D990" s="560">
        <v>390</v>
      </c>
      <c r="E990" s="444">
        <v>604.30999999999995</v>
      </c>
      <c r="F990" s="444">
        <v>146.47</v>
      </c>
      <c r="G990" s="428">
        <f t="shared" si="302"/>
        <v>750.78</v>
      </c>
      <c r="H990" s="428">
        <f t="shared" si="299"/>
        <v>235680.89999999997</v>
      </c>
      <c r="I990" s="428">
        <f t="shared" si="300"/>
        <v>57123.3</v>
      </c>
      <c r="J990" s="428">
        <f t="shared" si="301"/>
        <v>292804.19999999995</v>
      </c>
      <c r="K990" s="456">
        <f t="shared" si="303"/>
        <v>0</v>
      </c>
      <c r="L990" s="456">
        <f t="shared" si="304"/>
        <v>0</v>
      </c>
      <c r="M990" s="456">
        <v>604.30999999999995</v>
      </c>
      <c r="N990" s="456">
        <v>146.47000000000003</v>
      </c>
      <c r="O990" s="431">
        <f t="shared" si="305"/>
        <v>292804.2</v>
      </c>
    </row>
    <row r="991" spans="1:15" s="472" customFormat="1">
      <c r="A991" s="482" t="s">
        <v>240</v>
      </c>
      <c r="B991" s="515" t="s">
        <v>416</v>
      </c>
      <c r="C991" s="516" t="s">
        <v>124</v>
      </c>
      <c r="D991" s="560">
        <v>390</v>
      </c>
      <c r="E991" s="444">
        <v>604.30999999999995</v>
      </c>
      <c r="F991" s="444">
        <v>146.47</v>
      </c>
      <c r="G991" s="428">
        <f t="shared" si="302"/>
        <v>750.78</v>
      </c>
      <c r="H991" s="428">
        <f t="shared" si="299"/>
        <v>235680.89999999997</v>
      </c>
      <c r="I991" s="428">
        <f t="shared" si="300"/>
        <v>57123.3</v>
      </c>
      <c r="J991" s="428">
        <f t="shared" si="301"/>
        <v>292804.19999999995</v>
      </c>
      <c r="K991" s="456">
        <f t="shared" si="303"/>
        <v>0</v>
      </c>
      <c r="L991" s="456">
        <f t="shared" si="304"/>
        <v>0</v>
      </c>
      <c r="M991" s="456">
        <v>604.30999999999995</v>
      </c>
      <c r="N991" s="456">
        <v>146.47000000000003</v>
      </c>
      <c r="O991" s="431">
        <f t="shared" si="305"/>
        <v>292804.2</v>
      </c>
    </row>
    <row r="992" spans="1:15" s="472" customFormat="1">
      <c r="A992" s="482" t="s">
        <v>242</v>
      </c>
      <c r="B992" s="515" t="s">
        <v>417</v>
      </c>
      <c r="C992" s="516" t="s">
        <v>124</v>
      </c>
      <c r="D992" s="560">
        <v>390</v>
      </c>
      <c r="E992" s="444">
        <v>604.30999999999995</v>
      </c>
      <c r="F992" s="444">
        <v>146.47</v>
      </c>
      <c r="G992" s="428">
        <f t="shared" si="302"/>
        <v>750.78</v>
      </c>
      <c r="H992" s="428">
        <f t="shared" si="299"/>
        <v>235680.89999999997</v>
      </c>
      <c r="I992" s="428">
        <f t="shared" si="300"/>
        <v>57123.3</v>
      </c>
      <c r="J992" s="428">
        <f t="shared" si="301"/>
        <v>292804.19999999995</v>
      </c>
      <c r="K992" s="456">
        <f t="shared" si="303"/>
        <v>0</v>
      </c>
      <c r="L992" s="456">
        <f t="shared" si="304"/>
        <v>0</v>
      </c>
      <c r="M992" s="456">
        <v>604.30999999999995</v>
      </c>
      <c r="N992" s="456">
        <v>146.47000000000003</v>
      </c>
      <c r="O992" s="431">
        <f t="shared" si="305"/>
        <v>292804.2</v>
      </c>
    </row>
    <row r="993" spans="1:15" s="472" customFormat="1">
      <c r="A993" s="482" t="s">
        <v>244</v>
      </c>
      <c r="B993" s="515" t="s">
        <v>418</v>
      </c>
      <c r="C993" s="516" t="s">
        <v>124</v>
      </c>
      <c r="D993" s="560">
        <v>390</v>
      </c>
      <c r="E993" s="444">
        <v>604.30999999999995</v>
      </c>
      <c r="F993" s="444">
        <v>146.47</v>
      </c>
      <c r="G993" s="428">
        <f t="shared" si="302"/>
        <v>750.78</v>
      </c>
      <c r="H993" s="428">
        <f t="shared" si="299"/>
        <v>235680.89999999997</v>
      </c>
      <c r="I993" s="428">
        <f t="shared" si="300"/>
        <v>57123.3</v>
      </c>
      <c r="J993" s="428">
        <f t="shared" si="301"/>
        <v>292804.19999999995</v>
      </c>
      <c r="K993" s="456">
        <f t="shared" si="303"/>
        <v>0</v>
      </c>
      <c r="L993" s="456">
        <f t="shared" si="304"/>
        <v>0</v>
      </c>
      <c r="M993" s="456">
        <v>604.30999999999995</v>
      </c>
      <c r="N993" s="456">
        <v>146.47000000000003</v>
      </c>
      <c r="O993" s="431">
        <f t="shared" si="305"/>
        <v>292804.2</v>
      </c>
    </row>
    <row r="994" spans="1:15" s="470" customFormat="1">
      <c r="A994" s="482" t="s">
        <v>246</v>
      </c>
      <c r="B994" s="515" t="s">
        <v>419</v>
      </c>
      <c r="C994" s="516" t="s">
        <v>124</v>
      </c>
      <c r="D994" s="560">
        <v>390</v>
      </c>
      <c r="E994" s="444">
        <v>604.30999999999995</v>
      </c>
      <c r="F994" s="444">
        <v>146.47</v>
      </c>
      <c r="G994" s="428">
        <f t="shared" si="302"/>
        <v>750.78</v>
      </c>
      <c r="H994" s="428">
        <f t="shared" si="299"/>
        <v>235680.89999999997</v>
      </c>
      <c r="I994" s="428">
        <f t="shared" si="300"/>
        <v>57123.3</v>
      </c>
      <c r="J994" s="428">
        <f t="shared" si="301"/>
        <v>292804.19999999995</v>
      </c>
      <c r="K994" s="456">
        <f t="shared" si="303"/>
        <v>0</v>
      </c>
      <c r="L994" s="456">
        <f t="shared" si="304"/>
        <v>0</v>
      </c>
      <c r="M994" s="456">
        <v>604.30999999999995</v>
      </c>
      <c r="N994" s="456">
        <v>146.47000000000003</v>
      </c>
      <c r="O994" s="431">
        <f t="shared" si="305"/>
        <v>292804.2</v>
      </c>
    </row>
    <row r="995" spans="1:15" s="470" customFormat="1">
      <c r="A995" s="482" t="s">
        <v>248</v>
      </c>
      <c r="B995" s="515" t="s">
        <v>420</v>
      </c>
      <c r="C995" s="516" t="s">
        <v>124</v>
      </c>
      <c r="D995" s="560">
        <v>390</v>
      </c>
      <c r="E995" s="444">
        <v>604.30999999999995</v>
      </c>
      <c r="F995" s="444">
        <v>146.47</v>
      </c>
      <c r="G995" s="428">
        <f t="shared" si="302"/>
        <v>750.78</v>
      </c>
      <c r="H995" s="428">
        <f t="shared" si="299"/>
        <v>235680.89999999997</v>
      </c>
      <c r="I995" s="428">
        <f t="shared" si="300"/>
        <v>57123.3</v>
      </c>
      <c r="J995" s="428">
        <f t="shared" si="301"/>
        <v>292804.19999999995</v>
      </c>
      <c r="K995" s="456">
        <f t="shared" si="303"/>
        <v>0</v>
      </c>
      <c r="L995" s="456">
        <f t="shared" si="304"/>
        <v>0</v>
      </c>
      <c r="M995" s="456">
        <v>604.30999999999995</v>
      </c>
      <c r="N995" s="456">
        <v>146.47000000000003</v>
      </c>
      <c r="O995" s="431">
        <f t="shared" si="305"/>
        <v>292804.2</v>
      </c>
    </row>
    <row r="996" spans="1:15" s="470" customFormat="1">
      <c r="A996" s="482" t="s">
        <v>250</v>
      </c>
      <c r="B996" s="515" t="s">
        <v>421</v>
      </c>
      <c r="C996" s="516" t="s">
        <v>124</v>
      </c>
      <c r="D996" s="560">
        <v>390</v>
      </c>
      <c r="E996" s="444">
        <v>604.30999999999995</v>
      </c>
      <c r="F996" s="444">
        <v>146.47</v>
      </c>
      <c r="G996" s="428">
        <f t="shared" si="302"/>
        <v>750.78</v>
      </c>
      <c r="H996" s="428">
        <f t="shared" si="299"/>
        <v>235680.89999999997</v>
      </c>
      <c r="I996" s="428">
        <f t="shared" si="300"/>
        <v>57123.3</v>
      </c>
      <c r="J996" s="428">
        <f t="shared" si="301"/>
        <v>292804.19999999995</v>
      </c>
      <c r="K996" s="456">
        <f t="shared" si="303"/>
        <v>0</v>
      </c>
      <c r="L996" s="456">
        <f t="shared" si="304"/>
        <v>0</v>
      </c>
      <c r="M996" s="456">
        <v>604.30999999999995</v>
      </c>
      <c r="N996" s="456">
        <v>146.47000000000003</v>
      </c>
      <c r="O996" s="431">
        <f t="shared" si="305"/>
        <v>292804.2</v>
      </c>
    </row>
    <row r="997" spans="1:15" s="470" customFormat="1">
      <c r="A997" s="482" t="s">
        <v>252</v>
      </c>
      <c r="B997" s="515" t="s">
        <v>422</v>
      </c>
      <c r="C997" s="516" t="s">
        <v>124</v>
      </c>
      <c r="D997" s="560">
        <v>390</v>
      </c>
      <c r="E997" s="444">
        <v>0</v>
      </c>
      <c r="F997" s="444">
        <v>146.47</v>
      </c>
      <c r="G997" s="428">
        <f t="shared" si="302"/>
        <v>146.47</v>
      </c>
      <c r="H997" s="428">
        <f t="shared" si="299"/>
        <v>0</v>
      </c>
      <c r="I997" s="428">
        <f t="shared" si="300"/>
        <v>57123.3</v>
      </c>
      <c r="J997" s="428">
        <f t="shared" si="301"/>
        <v>57123.3</v>
      </c>
      <c r="K997" s="456">
        <f t="shared" si="303"/>
        <v>0</v>
      </c>
      <c r="L997" s="456">
        <f t="shared" si="304"/>
        <v>0</v>
      </c>
      <c r="M997" s="456">
        <v>0</v>
      </c>
      <c r="N997" s="456">
        <v>146.47000000000003</v>
      </c>
      <c r="O997" s="431">
        <f t="shared" si="305"/>
        <v>57123.30000000001</v>
      </c>
    </row>
    <row r="998" spans="1:15" s="470" customFormat="1">
      <c r="A998" s="482" t="s">
        <v>254</v>
      </c>
      <c r="B998" s="515" t="s">
        <v>423</v>
      </c>
      <c r="C998" s="516" t="s">
        <v>124</v>
      </c>
      <c r="D998" s="560">
        <v>390</v>
      </c>
      <c r="E998" s="444">
        <v>0</v>
      </c>
      <c r="F998" s="444">
        <v>82.45</v>
      </c>
      <c r="G998" s="428">
        <f t="shared" si="302"/>
        <v>82.45</v>
      </c>
      <c r="H998" s="428">
        <f t="shared" si="299"/>
        <v>0</v>
      </c>
      <c r="I998" s="428">
        <f t="shared" si="300"/>
        <v>32155.5</v>
      </c>
      <c r="J998" s="428">
        <f t="shared" si="301"/>
        <v>32155.5</v>
      </c>
      <c r="K998" s="456">
        <f t="shared" si="303"/>
        <v>0</v>
      </c>
      <c r="L998" s="456">
        <f t="shared" si="304"/>
        <v>0</v>
      </c>
      <c r="M998" s="456">
        <v>0</v>
      </c>
      <c r="N998" s="456">
        <v>82.45</v>
      </c>
      <c r="O998" s="431">
        <f t="shared" si="305"/>
        <v>32155.5</v>
      </c>
    </row>
    <row r="999" spans="1:15" s="470" customFormat="1">
      <c r="A999" s="482" t="s">
        <v>256</v>
      </c>
      <c r="B999" s="515" t="s">
        <v>424</v>
      </c>
      <c r="C999" s="516" t="s">
        <v>124</v>
      </c>
      <c r="D999" s="560">
        <v>390</v>
      </c>
      <c r="E999" s="444">
        <v>0</v>
      </c>
      <c r="F999" s="444">
        <v>82.45</v>
      </c>
      <c r="G999" s="428">
        <f t="shared" si="302"/>
        <v>82.45</v>
      </c>
      <c r="H999" s="428">
        <f t="shared" si="299"/>
        <v>0</v>
      </c>
      <c r="I999" s="428">
        <f t="shared" si="300"/>
        <v>32155.5</v>
      </c>
      <c r="J999" s="428">
        <f t="shared" si="301"/>
        <v>32155.5</v>
      </c>
      <c r="K999" s="456">
        <f t="shared" si="303"/>
        <v>0</v>
      </c>
      <c r="L999" s="456">
        <f t="shared" si="304"/>
        <v>0</v>
      </c>
      <c r="M999" s="456">
        <v>0</v>
      </c>
      <c r="N999" s="456">
        <v>82.45</v>
      </c>
      <c r="O999" s="431">
        <f t="shared" si="305"/>
        <v>32155.5</v>
      </c>
    </row>
    <row r="1000" spans="1:15" s="470" customFormat="1">
      <c r="A1000" s="482" t="s">
        <v>258</v>
      </c>
      <c r="B1000" s="483" t="s">
        <v>425</v>
      </c>
      <c r="C1000" s="516" t="s">
        <v>124</v>
      </c>
      <c r="D1000" s="560">
        <v>390</v>
      </c>
      <c r="E1000" s="444">
        <v>0</v>
      </c>
      <c r="F1000" s="444">
        <v>0</v>
      </c>
      <c r="G1000" s="428">
        <f t="shared" si="302"/>
        <v>0</v>
      </c>
      <c r="H1000" s="428">
        <f t="shared" si="299"/>
        <v>0</v>
      </c>
      <c r="I1000" s="428">
        <f t="shared" si="300"/>
        <v>0</v>
      </c>
      <c r="J1000" s="428">
        <f t="shared" si="301"/>
        <v>0</v>
      </c>
      <c r="K1000" s="456">
        <f t="shared" si="303"/>
        <v>0</v>
      </c>
      <c r="L1000" s="456">
        <f t="shared" si="304"/>
        <v>0</v>
      </c>
      <c r="M1000" s="456">
        <v>0</v>
      </c>
      <c r="N1000" s="456">
        <v>0</v>
      </c>
      <c r="O1000" s="431">
        <f t="shared" si="305"/>
        <v>0</v>
      </c>
    </row>
    <row r="1001" spans="1:15" s="432" customFormat="1">
      <c r="A1001" s="657"/>
      <c r="B1001" s="658" t="s">
        <v>33</v>
      </c>
      <c r="C1001" s="659"/>
      <c r="D1001" s="561"/>
      <c r="E1001" s="434">
        <v>0</v>
      </c>
      <c r="F1001" s="434">
        <v>0</v>
      </c>
      <c r="G1001" s="434">
        <f t="shared" si="302"/>
        <v>0</v>
      </c>
      <c r="H1001" s="446">
        <f>SUM(H938:H1000)</f>
        <v>81720366.000000119</v>
      </c>
      <c r="I1001" s="446">
        <f t="shared" ref="I1001" si="306">SUM(I938:I1000)</f>
        <v>24225197.100000009</v>
      </c>
      <c r="J1001" s="446">
        <f>SUM(J938:J1000)</f>
        <v>105945563.10000007</v>
      </c>
      <c r="K1001" s="446">
        <f t="shared" si="303"/>
        <v>0</v>
      </c>
      <c r="L1001" s="446">
        <f t="shared" si="304"/>
        <v>0</v>
      </c>
      <c r="M1001" s="446"/>
      <c r="N1001" s="446"/>
      <c r="O1001" s="446">
        <f>SUM(O938:O1000)</f>
        <v>99905247.546000063</v>
      </c>
    </row>
    <row r="1002" spans="1:15" s="472" customFormat="1">
      <c r="A1002" s="732"/>
      <c r="B1002" s="537"/>
      <c r="C1002" s="740"/>
      <c r="D1002" s="565"/>
      <c r="E1002" s="449">
        <v>0</v>
      </c>
      <c r="F1002" s="449">
        <v>0</v>
      </c>
      <c r="G1002" s="428">
        <f t="shared" si="302"/>
        <v>0</v>
      </c>
      <c r="H1002" s="429">
        <f t="shared" ref="H1002:I1007" si="307">E1002*$D1002</f>
        <v>0</v>
      </c>
      <c r="I1002" s="429">
        <f t="shared" si="307"/>
        <v>0</v>
      </c>
      <c r="J1002" s="428"/>
      <c r="K1002" s="433">
        <f t="shared" si="303"/>
        <v>0</v>
      </c>
      <c r="L1002" s="433">
        <f t="shared" si="304"/>
        <v>0</v>
      </c>
      <c r="M1002" s="433"/>
      <c r="N1002" s="433"/>
      <c r="O1002" s="431">
        <f t="shared" si="305"/>
        <v>0</v>
      </c>
    </row>
    <row r="1003" spans="1:15" s="470" customFormat="1">
      <c r="A1003" s="531">
        <v>2</v>
      </c>
      <c r="B1003" s="532" t="s">
        <v>687</v>
      </c>
      <c r="C1003" s="484"/>
      <c r="D1003" s="571"/>
      <c r="E1003" s="474">
        <v>0</v>
      </c>
      <c r="F1003" s="474">
        <v>0</v>
      </c>
      <c r="G1003" s="428">
        <f t="shared" si="302"/>
        <v>0</v>
      </c>
      <c r="H1003" s="429">
        <f t="shared" si="307"/>
        <v>0</v>
      </c>
      <c r="I1003" s="429">
        <f t="shared" si="307"/>
        <v>0</v>
      </c>
      <c r="J1003" s="428"/>
      <c r="K1003" s="433">
        <f t="shared" si="303"/>
        <v>0</v>
      </c>
      <c r="L1003" s="433">
        <f t="shared" si="304"/>
        <v>0</v>
      </c>
      <c r="M1003" s="433"/>
      <c r="N1003" s="433"/>
      <c r="O1003" s="431">
        <f t="shared" si="305"/>
        <v>0</v>
      </c>
    </row>
    <row r="1004" spans="1:15" s="470" customFormat="1" ht="90">
      <c r="A1004" s="741"/>
      <c r="B1004" s="523" t="s">
        <v>688</v>
      </c>
      <c r="C1004" s="484"/>
      <c r="D1004" s="571"/>
      <c r="E1004" s="474">
        <v>0</v>
      </c>
      <c r="F1004" s="474">
        <v>0</v>
      </c>
      <c r="G1004" s="428">
        <f t="shared" si="302"/>
        <v>0</v>
      </c>
      <c r="H1004" s="429">
        <f t="shared" si="307"/>
        <v>0</v>
      </c>
      <c r="I1004" s="429">
        <f t="shared" si="307"/>
        <v>0</v>
      </c>
      <c r="J1004" s="428"/>
      <c r="K1004" s="433">
        <f t="shared" si="303"/>
        <v>0</v>
      </c>
      <c r="L1004" s="433">
        <f t="shared" si="304"/>
        <v>0</v>
      </c>
      <c r="M1004" s="433"/>
      <c r="N1004" s="433"/>
      <c r="O1004" s="431">
        <f t="shared" si="305"/>
        <v>0</v>
      </c>
    </row>
    <row r="1005" spans="1:15" s="470" customFormat="1" ht="180">
      <c r="A1005" s="691">
        <v>2.0099999999999998</v>
      </c>
      <c r="B1005" s="673" t="s">
        <v>689</v>
      </c>
      <c r="C1005" s="513"/>
      <c r="D1005" s="566"/>
      <c r="E1005" s="450">
        <v>0</v>
      </c>
      <c r="F1005" s="450">
        <v>0</v>
      </c>
      <c r="G1005" s="428">
        <f t="shared" si="302"/>
        <v>0</v>
      </c>
      <c r="H1005" s="429">
        <f t="shared" si="307"/>
        <v>0</v>
      </c>
      <c r="I1005" s="429">
        <f t="shared" si="307"/>
        <v>0</v>
      </c>
      <c r="J1005" s="428"/>
      <c r="K1005" s="433">
        <f t="shared" si="303"/>
        <v>0</v>
      </c>
      <c r="L1005" s="433">
        <f t="shared" si="304"/>
        <v>0</v>
      </c>
      <c r="M1005" s="433"/>
      <c r="N1005" s="433"/>
      <c r="O1005" s="431">
        <f t="shared" si="305"/>
        <v>0</v>
      </c>
    </row>
    <row r="1006" spans="1:15" s="472" customFormat="1">
      <c r="A1006" s="691"/>
      <c r="B1006" s="671" t="s">
        <v>690</v>
      </c>
      <c r="C1006" s="513"/>
      <c r="D1006" s="566"/>
      <c r="E1006" s="450">
        <v>0</v>
      </c>
      <c r="F1006" s="450">
        <v>0</v>
      </c>
      <c r="G1006" s="428">
        <f t="shared" si="302"/>
        <v>0</v>
      </c>
      <c r="H1006" s="429">
        <f t="shared" si="307"/>
        <v>0</v>
      </c>
      <c r="I1006" s="429">
        <f t="shared" si="307"/>
        <v>0</v>
      </c>
      <c r="J1006" s="428"/>
      <c r="K1006" s="433">
        <f t="shared" si="303"/>
        <v>0</v>
      </c>
      <c r="L1006" s="433">
        <f t="shared" si="304"/>
        <v>0</v>
      </c>
      <c r="M1006" s="433"/>
      <c r="N1006" s="433"/>
      <c r="O1006" s="431">
        <f t="shared" si="305"/>
        <v>0</v>
      </c>
    </row>
    <row r="1007" spans="1:15" s="470" customFormat="1">
      <c r="A1007" s="691"/>
      <c r="B1007" s="514" t="s">
        <v>691</v>
      </c>
      <c r="C1007" s="513"/>
      <c r="D1007" s="566"/>
      <c r="E1007" s="450">
        <v>0</v>
      </c>
      <c r="F1007" s="450">
        <v>0</v>
      </c>
      <c r="G1007" s="428">
        <f t="shared" si="302"/>
        <v>0</v>
      </c>
      <c r="H1007" s="429">
        <f t="shared" si="307"/>
        <v>0</v>
      </c>
      <c r="I1007" s="429">
        <f t="shared" si="307"/>
        <v>0</v>
      </c>
      <c r="J1007" s="428">
        <f t="shared" ref="J1007" si="308">SUM(H1007+I1007)</f>
        <v>0</v>
      </c>
      <c r="K1007" s="433">
        <f t="shared" si="303"/>
        <v>0</v>
      </c>
      <c r="L1007" s="433">
        <f t="shared" si="304"/>
        <v>0</v>
      </c>
      <c r="M1007" s="433"/>
      <c r="N1007" s="433"/>
      <c r="O1007" s="431">
        <f t="shared" si="305"/>
        <v>0</v>
      </c>
    </row>
    <row r="1008" spans="1:15" s="472" customFormat="1">
      <c r="A1008" s="482" t="s">
        <v>205</v>
      </c>
      <c r="B1008" s="515" t="s">
        <v>219</v>
      </c>
      <c r="C1008" s="513" t="s">
        <v>124</v>
      </c>
      <c r="D1008" s="560">
        <v>186</v>
      </c>
      <c r="E1008" s="448">
        <v>0</v>
      </c>
      <c r="F1008" s="448">
        <v>0</v>
      </c>
      <c r="G1008" s="428">
        <f t="shared" si="302"/>
        <v>0</v>
      </c>
      <c r="H1008" s="428">
        <f t="shared" ref="H1008:H1032" si="309">$D1008*E1008</f>
        <v>0</v>
      </c>
      <c r="I1008" s="428">
        <f t="shared" ref="I1008:I1032" si="310">$D1008*F1008</f>
        <v>0</v>
      </c>
      <c r="J1008" s="428">
        <f t="shared" ref="J1008:J1032" si="311">SUBTOTAL(9,H1008:I1008)</f>
        <v>0</v>
      </c>
      <c r="K1008" s="433">
        <f t="shared" si="303"/>
        <v>0</v>
      </c>
      <c r="L1008" s="433">
        <f t="shared" si="304"/>
        <v>0</v>
      </c>
      <c r="M1008" s="433">
        <v>0</v>
      </c>
      <c r="N1008" s="433">
        <v>0</v>
      </c>
      <c r="O1008" s="431">
        <f t="shared" si="305"/>
        <v>0</v>
      </c>
    </row>
    <row r="1009" spans="1:15" s="472" customFormat="1">
      <c r="A1009" s="482" t="s">
        <v>188</v>
      </c>
      <c r="B1009" s="515" t="s">
        <v>402</v>
      </c>
      <c r="C1009" s="513" t="s">
        <v>124</v>
      </c>
      <c r="D1009" s="560">
        <v>186</v>
      </c>
      <c r="E1009" s="450">
        <v>3260.95</v>
      </c>
      <c r="F1009" s="450">
        <v>0</v>
      </c>
      <c r="G1009" s="428">
        <f t="shared" si="302"/>
        <v>3260.95</v>
      </c>
      <c r="H1009" s="428">
        <f t="shared" si="309"/>
        <v>606536.69999999995</v>
      </c>
      <c r="I1009" s="428">
        <f t="shared" si="310"/>
        <v>0</v>
      </c>
      <c r="J1009" s="428">
        <f t="shared" si="311"/>
        <v>606536.69999999995</v>
      </c>
      <c r="K1009" s="433">
        <f t="shared" si="303"/>
        <v>0</v>
      </c>
      <c r="L1009" s="433">
        <f t="shared" si="304"/>
        <v>0</v>
      </c>
      <c r="M1009" s="433">
        <v>3260.95</v>
      </c>
      <c r="N1009" s="433">
        <v>0</v>
      </c>
      <c r="O1009" s="431">
        <f t="shared" si="305"/>
        <v>606536.69999999995</v>
      </c>
    </row>
    <row r="1010" spans="1:15" s="472" customFormat="1">
      <c r="A1010" s="482" t="s">
        <v>190</v>
      </c>
      <c r="B1010" s="515" t="s">
        <v>403</v>
      </c>
      <c r="C1010" s="513" t="s">
        <v>124</v>
      </c>
      <c r="D1010" s="560">
        <v>186</v>
      </c>
      <c r="E1010" s="450">
        <v>4070.12</v>
      </c>
      <c r="F1010" s="450">
        <v>1035.96</v>
      </c>
      <c r="G1010" s="428">
        <f t="shared" si="302"/>
        <v>5106.08</v>
      </c>
      <c r="H1010" s="428">
        <f t="shared" si="309"/>
        <v>757042.32</v>
      </c>
      <c r="I1010" s="428">
        <f t="shared" si="310"/>
        <v>192688.56</v>
      </c>
      <c r="J1010" s="428">
        <f t="shared" si="311"/>
        <v>949730.87999999989</v>
      </c>
      <c r="K1010" s="433">
        <f t="shared" si="303"/>
        <v>0</v>
      </c>
      <c r="L1010" s="433">
        <f t="shared" si="304"/>
        <v>0</v>
      </c>
      <c r="M1010" s="433">
        <v>4070.1200000000003</v>
      </c>
      <c r="N1010" s="433">
        <v>1035.96</v>
      </c>
      <c r="O1010" s="431">
        <f t="shared" si="305"/>
        <v>949730.88</v>
      </c>
    </row>
    <row r="1011" spans="1:15" s="472" customFormat="1">
      <c r="A1011" s="482" t="s">
        <v>192</v>
      </c>
      <c r="B1011" s="515" t="s">
        <v>404</v>
      </c>
      <c r="C1011" s="513" t="s">
        <v>124</v>
      </c>
      <c r="D1011" s="560">
        <v>186</v>
      </c>
      <c r="E1011" s="450">
        <v>3841.2</v>
      </c>
      <c r="F1011" s="450">
        <v>1023.35</v>
      </c>
      <c r="G1011" s="428">
        <f t="shared" si="302"/>
        <v>4864.55</v>
      </c>
      <c r="H1011" s="428">
        <f t="shared" si="309"/>
        <v>714463.2</v>
      </c>
      <c r="I1011" s="428">
        <f t="shared" si="310"/>
        <v>190343.1</v>
      </c>
      <c r="J1011" s="428">
        <f t="shared" si="311"/>
        <v>904806.29999999993</v>
      </c>
      <c r="K1011" s="433">
        <f t="shared" si="303"/>
        <v>0</v>
      </c>
      <c r="L1011" s="433">
        <f t="shared" si="304"/>
        <v>0</v>
      </c>
      <c r="M1011" s="433">
        <v>3841.2</v>
      </c>
      <c r="N1011" s="433">
        <v>1023.3499999999999</v>
      </c>
      <c r="O1011" s="431">
        <f t="shared" si="305"/>
        <v>904806.29999999981</v>
      </c>
    </row>
    <row r="1012" spans="1:15" s="472" customFormat="1">
      <c r="A1012" s="482" t="s">
        <v>194</v>
      </c>
      <c r="B1012" s="515" t="s">
        <v>405</v>
      </c>
      <c r="C1012" s="513" t="s">
        <v>124</v>
      </c>
      <c r="D1012" s="560">
        <v>186</v>
      </c>
      <c r="E1012" s="450">
        <v>2868.29</v>
      </c>
      <c r="F1012" s="450">
        <v>1023.35</v>
      </c>
      <c r="G1012" s="428">
        <f t="shared" si="302"/>
        <v>3891.64</v>
      </c>
      <c r="H1012" s="428">
        <f t="shared" si="309"/>
        <v>533501.93999999994</v>
      </c>
      <c r="I1012" s="428">
        <f t="shared" si="310"/>
        <v>190343.1</v>
      </c>
      <c r="J1012" s="428">
        <f t="shared" si="311"/>
        <v>723845.03999999992</v>
      </c>
      <c r="K1012" s="433">
        <f t="shared" si="303"/>
        <v>0</v>
      </c>
      <c r="L1012" s="433">
        <f t="shared" si="304"/>
        <v>0</v>
      </c>
      <c r="M1012" s="433">
        <v>2868.29</v>
      </c>
      <c r="N1012" s="433">
        <v>1023.3499999999999</v>
      </c>
      <c r="O1012" s="431">
        <f t="shared" si="305"/>
        <v>723845.03999999992</v>
      </c>
    </row>
    <row r="1013" spans="1:15" s="472" customFormat="1">
      <c r="A1013" s="482" t="s">
        <v>196</v>
      </c>
      <c r="B1013" s="515" t="s">
        <v>406</v>
      </c>
      <c r="C1013" s="513" t="s">
        <v>124</v>
      </c>
      <c r="D1013" s="560">
        <v>186</v>
      </c>
      <c r="E1013" s="450">
        <v>2868.29</v>
      </c>
      <c r="F1013" s="450">
        <v>1023.35</v>
      </c>
      <c r="G1013" s="428">
        <f t="shared" si="302"/>
        <v>3891.64</v>
      </c>
      <c r="H1013" s="428">
        <f t="shared" si="309"/>
        <v>533501.93999999994</v>
      </c>
      <c r="I1013" s="428">
        <f t="shared" si="310"/>
        <v>190343.1</v>
      </c>
      <c r="J1013" s="428">
        <f t="shared" si="311"/>
        <v>723845.03999999992</v>
      </c>
      <c r="K1013" s="433">
        <f t="shared" si="303"/>
        <v>0</v>
      </c>
      <c r="L1013" s="433">
        <f t="shared" si="304"/>
        <v>0</v>
      </c>
      <c r="M1013" s="433">
        <v>2868.29</v>
      </c>
      <c r="N1013" s="433">
        <v>1023.3499999999999</v>
      </c>
      <c r="O1013" s="431">
        <f t="shared" si="305"/>
        <v>723845.03999999992</v>
      </c>
    </row>
    <row r="1014" spans="1:15" s="472" customFormat="1">
      <c r="A1014" s="482" t="s">
        <v>198</v>
      </c>
      <c r="B1014" s="515" t="s">
        <v>407</v>
      </c>
      <c r="C1014" s="513" t="s">
        <v>124</v>
      </c>
      <c r="D1014" s="560">
        <v>186</v>
      </c>
      <c r="E1014" s="450">
        <v>2868.29</v>
      </c>
      <c r="F1014" s="450">
        <v>1023.35</v>
      </c>
      <c r="G1014" s="428">
        <f t="shared" si="302"/>
        <v>3891.64</v>
      </c>
      <c r="H1014" s="428">
        <f t="shared" si="309"/>
        <v>533501.93999999994</v>
      </c>
      <c r="I1014" s="428">
        <f t="shared" si="310"/>
        <v>190343.1</v>
      </c>
      <c r="J1014" s="428">
        <f t="shared" si="311"/>
        <v>723845.03999999992</v>
      </c>
      <c r="K1014" s="433">
        <f t="shared" si="303"/>
        <v>0</v>
      </c>
      <c r="L1014" s="433">
        <f t="shared" si="304"/>
        <v>0</v>
      </c>
      <c r="M1014" s="433">
        <v>2868.29</v>
      </c>
      <c r="N1014" s="433">
        <v>1023.3499999999999</v>
      </c>
      <c r="O1014" s="431">
        <f t="shared" si="305"/>
        <v>723845.03999999992</v>
      </c>
    </row>
    <row r="1015" spans="1:15" s="472" customFormat="1">
      <c r="A1015" s="482" t="s">
        <v>200</v>
      </c>
      <c r="B1015" s="515" t="s">
        <v>408</v>
      </c>
      <c r="C1015" s="513" t="s">
        <v>124</v>
      </c>
      <c r="D1015" s="560">
        <v>186</v>
      </c>
      <c r="E1015" s="450">
        <v>3890.67</v>
      </c>
      <c r="F1015" s="450">
        <v>1023.35</v>
      </c>
      <c r="G1015" s="428">
        <f t="shared" si="302"/>
        <v>4914.0200000000004</v>
      </c>
      <c r="H1015" s="428">
        <f t="shared" si="309"/>
        <v>723664.62</v>
      </c>
      <c r="I1015" s="428">
        <f t="shared" si="310"/>
        <v>190343.1</v>
      </c>
      <c r="J1015" s="428">
        <f t="shared" si="311"/>
        <v>914007.72</v>
      </c>
      <c r="K1015" s="433">
        <f t="shared" si="303"/>
        <v>0</v>
      </c>
      <c r="L1015" s="433">
        <f t="shared" si="304"/>
        <v>0</v>
      </c>
      <c r="M1015" s="433">
        <v>3890.67</v>
      </c>
      <c r="N1015" s="433">
        <v>1023.3499999999999</v>
      </c>
      <c r="O1015" s="431">
        <f t="shared" si="305"/>
        <v>914007.72000000009</v>
      </c>
    </row>
    <row r="1016" spans="1:15" s="472" customFormat="1">
      <c r="A1016" s="482" t="s">
        <v>122</v>
      </c>
      <c r="B1016" s="515" t="s">
        <v>409</v>
      </c>
      <c r="C1016" s="513" t="s">
        <v>124</v>
      </c>
      <c r="D1016" s="560">
        <v>186</v>
      </c>
      <c r="E1016" s="450">
        <v>3888.73</v>
      </c>
      <c r="F1016" s="450">
        <v>1023.35</v>
      </c>
      <c r="G1016" s="428">
        <f t="shared" si="302"/>
        <v>4912.08</v>
      </c>
      <c r="H1016" s="428">
        <f t="shared" si="309"/>
        <v>723303.78</v>
      </c>
      <c r="I1016" s="428">
        <f t="shared" si="310"/>
        <v>190343.1</v>
      </c>
      <c r="J1016" s="428">
        <f t="shared" si="311"/>
        <v>913646.88</v>
      </c>
      <c r="K1016" s="433">
        <f t="shared" si="303"/>
        <v>0</v>
      </c>
      <c r="L1016" s="433">
        <f t="shared" si="304"/>
        <v>0</v>
      </c>
      <c r="M1016" s="433">
        <v>3888.73</v>
      </c>
      <c r="N1016" s="433">
        <v>1023.3499999999999</v>
      </c>
      <c r="O1016" s="431">
        <f t="shared" si="305"/>
        <v>913646.88</v>
      </c>
    </row>
    <row r="1017" spans="1:15" s="472" customFormat="1">
      <c r="A1017" s="482" t="s">
        <v>228</v>
      </c>
      <c r="B1017" s="515" t="s">
        <v>410</v>
      </c>
      <c r="C1017" s="513" t="s">
        <v>124</v>
      </c>
      <c r="D1017" s="560">
        <v>186</v>
      </c>
      <c r="E1017" s="450">
        <v>3888.73</v>
      </c>
      <c r="F1017" s="450">
        <v>1023.35</v>
      </c>
      <c r="G1017" s="428">
        <f t="shared" si="302"/>
        <v>4912.08</v>
      </c>
      <c r="H1017" s="428">
        <f t="shared" si="309"/>
        <v>723303.78</v>
      </c>
      <c r="I1017" s="428">
        <f t="shared" si="310"/>
        <v>190343.1</v>
      </c>
      <c r="J1017" s="428">
        <f t="shared" si="311"/>
        <v>913646.88</v>
      </c>
      <c r="K1017" s="433">
        <f t="shared" si="303"/>
        <v>0</v>
      </c>
      <c r="L1017" s="433">
        <f t="shared" si="304"/>
        <v>0</v>
      </c>
      <c r="M1017" s="433">
        <v>3888.73</v>
      </c>
      <c r="N1017" s="433">
        <v>1023.3499999999999</v>
      </c>
      <c r="O1017" s="431">
        <f t="shared" si="305"/>
        <v>913646.88</v>
      </c>
    </row>
    <row r="1018" spans="1:15" s="472" customFormat="1">
      <c r="A1018" s="482" t="s">
        <v>230</v>
      </c>
      <c r="B1018" s="515" t="s">
        <v>411</v>
      </c>
      <c r="C1018" s="513" t="s">
        <v>124</v>
      </c>
      <c r="D1018" s="560">
        <v>186</v>
      </c>
      <c r="E1018" s="450">
        <v>3888.73</v>
      </c>
      <c r="F1018" s="450">
        <v>1023.35</v>
      </c>
      <c r="G1018" s="428">
        <f t="shared" si="302"/>
        <v>4912.08</v>
      </c>
      <c r="H1018" s="428">
        <f t="shared" si="309"/>
        <v>723303.78</v>
      </c>
      <c r="I1018" s="428">
        <f t="shared" si="310"/>
        <v>190343.1</v>
      </c>
      <c r="J1018" s="428">
        <f t="shared" si="311"/>
        <v>913646.88</v>
      </c>
      <c r="K1018" s="433">
        <f t="shared" si="303"/>
        <v>0</v>
      </c>
      <c r="L1018" s="433">
        <f t="shared" si="304"/>
        <v>0</v>
      </c>
      <c r="M1018" s="433">
        <v>3888.73</v>
      </c>
      <c r="N1018" s="433">
        <v>1023.3499999999999</v>
      </c>
      <c r="O1018" s="431">
        <f t="shared" si="305"/>
        <v>913646.88</v>
      </c>
    </row>
    <row r="1019" spans="1:15" s="472" customFormat="1">
      <c r="A1019" s="482" t="s">
        <v>232</v>
      </c>
      <c r="B1019" s="515" t="s">
        <v>412</v>
      </c>
      <c r="C1019" s="513" t="s">
        <v>124</v>
      </c>
      <c r="D1019" s="560">
        <v>186</v>
      </c>
      <c r="E1019" s="450">
        <v>3888.73</v>
      </c>
      <c r="F1019" s="450">
        <v>1023.35</v>
      </c>
      <c r="G1019" s="428">
        <f t="shared" si="302"/>
        <v>4912.08</v>
      </c>
      <c r="H1019" s="428">
        <f t="shared" si="309"/>
        <v>723303.78</v>
      </c>
      <c r="I1019" s="428">
        <f t="shared" si="310"/>
        <v>190343.1</v>
      </c>
      <c r="J1019" s="428">
        <f t="shared" si="311"/>
        <v>913646.88</v>
      </c>
      <c r="K1019" s="433">
        <f t="shared" si="303"/>
        <v>0</v>
      </c>
      <c r="L1019" s="433">
        <f t="shared" si="304"/>
        <v>0</v>
      </c>
      <c r="M1019" s="433">
        <v>3888.73</v>
      </c>
      <c r="N1019" s="433">
        <v>1023.3499999999999</v>
      </c>
      <c r="O1019" s="431">
        <f t="shared" si="305"/>
        <v>913646.88</v>
      </c>
    </row>
    <row r="1020" spans="1:15" s="472" customFormat="1">
      <c r="A1020" s="482" t="s">
        <v>234</v>
      </c>
      <c r="B1020" s="515" t="s">
        <v>413</v>
      </c>
      <c r="C1020" s="513" t="s">
        <v>124</v>
      </c>
      <c r="D1020" s="560">
        <v>186</v>
      </c>
      <c r="E1020" s="450">
        <v>3888.73</v>
      </c>
      <c r="F1020" s="450">
        <v>1023.35</v>
      </c>
      <c r="G1020" s="428">
        <f t="shared" si="302"/>
        <v>4912.08</v>
      </c>
      <c r="H1020" s="428">
        <f t="shared" si="309"/>
        <v>723303.78</v>
      </c>
      <c r="I1020" s="428">
        <f t="shared" si="310"/>
        <v>190343.1</v>
      </c>
      <c r="J1020" s="428">
        <f t="shared" si="311"/>
        <v>913646.88</v>
      </c>
      <c r="K1020" s="433">
        <f t="shared" si="303"/>
        <v>0</v>
      </c>
      <c r="L1020" s="433">
        <f t="shared" si="304"/>
        <v>0</v>
      </c>
      <c r="M1020" s="433">
        <v>3888.73</v>
      </c>
      <c r="N1020" s="433">
        <v>1023.3499999999999</v>
      </c>
      <c r="O1020" s="431">
        <f t="shared" si="305"/>
        <v>913646.88</v>
      </c>
    </row>
    <row r="1021" spans="1:15" s="472" customFormat="1">
      <c r="A1021" s="482" t="s">
        <v>236</v>
      </c>
      <c r="B1021" s="515" t="s">
        <v>414</v>
      </c>
      <c r="C1021" s="513" t="s">
        <v>124</v>
      </c>
      <c r="D1021" s="560">
        <v>186</v>
      </c>
      <c r="E1021" s="450">
        <v>3888.73</v>
      </c>
      <c r="F1021" s="450">
        <v>1023.35</v>
      </c>
      <c r="G1021" s="428">
        <f t="shared" si="302"/>
        <v>4912.08</v>
      </c>
      <c r="H1021" s="428">
        <f t="shared" si="309"/>
        <v>723303.78</v>
      </c>
      <c r="I1021" s="428">
        <f t="shared" si="310"/>
        <v>190343.1</v>
      </c>
      <c r="J1021" s="428">
        <f t="shared" si="311"/>
        <v>913646.88</v>
      </c>
      <c r="K1021" s="433">
        <f t="shared" si="303"/>
        <v>0</v>
      </c>
      <c r="L1021" s="433">
        <f t="shared" si="304"/>
        <v>0</v>
      </c>
      <c r="M1021" s="433">
        <v>3888.73</v>
      </c>
      <c r="N1021" s="433">
        <v>1023.3499999999999</v>
      </c>
      <c r="O1021" s="431">
        <f t="shared" si="305"/>
        <v>913646.88</v>
      </c>
    </row>
    <row r="1022" spans="1:15" s="472" customFormat="1">
      <c r="A1022" s="482" t="s">
        <v>238</v>
      </c>
      <c r="B1022" s="515" t="s">
        <v>415</v>
      </c>
      <c r="C1022" s="513" t="s">
        <v>124</v>
      </c>
      <c r="D1022" s="560">
        <v>186</v>
      </c>
      <c r="E1022" s="450">
        <v>3888.73</v>
      </c>
      <c r="F1022" s="450">
        <v>1023.35</v>
      </c>
      <c r="G1022" s="428">
        <f t="shared" si="302"/>
        <v>4912.08</v>
      </c>
      <c r="H1022" s="428">
        <f t="shared" si="309"/>
        <v>723303.78</v>
      </c>
      <c r="I1022" s="428">
        <f t="shared" si="310"/>
        <v>190343.1</v>
      </c>
      <c r="J1022" s="428">
        <f t="shared" si="311"/>
        <v>913646.88</v>
      </c>
      <c r="K1022" s="433">
        <f t="shared" si="303"/>
        <v>0</v>
      </c>
      <c r="L1022" s="433">
        <f t="shared" si="304"/>
        <v>0</v>
      </c>
      <c r="M1022" s="433">
        <v>3888.73</v>
      </c>
      <c r="N1022" s="433">
        <v>1023.3499999999999</v>
      </c>
      <c r="O1022" s="431">
        <f t="shared" si="305"/>
        <v>913646.88</v>
      </c>
    </row>
    <row r="1023" spans="1:15" s="472" customFormat="1">
      <c r="A1023" s="482" t="s">
        <v>240</v>
      </c>
      <c r="B1023" s="515" t="s">
        <v>416</v>
      </c>
      <c r="C1023" s="513" t="s">
        <v>124</v>
      </c>
      <c r="D1023" s="560">
        <v>186</v>
      </c>
      <c r="E1023" s="450">
        <v>3888.73</v>
      </c>
      <c r="F1023" s="450">
        <v>1023.35</v>
      </c>
      <c r="G1023" s="428">
        <f t="shared" si="302"/>
        <v>4912.08</v>
      </c>
      <c r="H1023" s="428">
        <f t="shared" si="309"/>
        <v>723303.78</v>
      </c>
      <c r="I1023" s="428">
        <f t="shared" si="310"/>
        <v>190343.1</v>
      </c>
      <c r="J1023" s="428">
        <f t="shared" si="311"/>
        <v>913646.88</v>
      </c>
      <c r="K1023" s="433">
        <f t="shared" si="303"/>
        <v>0</v>
      </c>
      <c r="L1023" s="433">
        <f t="shared" si="304"/>
        <v>0</v>
      </c>
      <c r="M1023" s="433">
        <v>3888.73</v>
      </c>
      <c r="N1023" s="433">
        <v>1023.3499999999999</v>
      </c>
      <c r="O1023" s="431">
        <f t="shared" si="305"/>
        <v>913646.88</v>
      </c>
    </row>
    <row r="1024" spans="1:15" s="472" customFormat="1">
      <c r="A1024" s="482" t="s">
        <v>242</v>
      </c>
      <c r="B1024" s="515" t="s">
        <v>417</v>
      </c>
      <c r="C1024" s="513" t="s">
        <v>124</v>
      </c>
      <c r="D1024" s="560">
        <v>186</v>
      </c>
      <c r="E1024" s="450">
        <v>3888.73</v>
      </c>
      <c r="F1024" s="450">
        <v>1023.35</v>
      </c>
      <c r="G1024" s="428">
        <f t="shared" si="302"/>
        <v>4912.08</v>
      </c>
      <c r="H1024" s="428">
        <f t="shared" si="309"/>
        <v>723303.78</v>
      </c>
      <c r="I1024" s="428">
        <f t="shared" si="310"/>
        <v>190343.1</v>
      </c>
      <c r="J1024" s="428">
        <f t="shared" si="311"/>
        <v>913646.88</v>
      </c>
      <c r="K1024" s="433">
        <f t="shared" si="303"/>
        <v>0</v>
      </c>
      <c r="L1024" s="433">
        <f t="shared" si="304"/>
        <v>0</v>
      </c>
      <c r="M1024" s="433">
        <v>3888.73</v>
      </c>
      <c r="N1024" s="433">
        <v>1023.3499999999999</v>
      </c>
      <c r="O1024" s="431">
        <f t="shared" si="305"/>
        <v>913646.88</v>
      </c>
    </row>
    <row r="1025" spans="1:15" s="472" customFormat="1">
      <c r="A1025" s="482" t="s">
        <v>244</v>
      </c>
      <c r="B1025" s="515" t="s">
        <v>418</v>
      </c>
      <c r="C1025" s="513" t="s">
        <v>124</v>
      </c>
      <c r="D1025" s="560">
        <v>186</v>
      </c>
      <c r="E1025" s="450">
        <v>3888.73</v>
      </c>
      <c r="F1025" s="450">
        <v>1023.35</v>
      </c>
      <c r="G1025" s="428">
        <f t="shared" si="302"/>
        <v>4912.08</v>
      </c>
      <c r="H1025" s="428">
        <f t="shared" si="309"/>
        <v>723303.78</v>
      </c>
      <c r="I1025" s="428">
        <f t="shared" si="310"/>
        <v>190343.1</v>
      </c>
      <c r="J1025" s="428">
        <f t="shared" si="311"/>
        <v>913646.88</v>
      </c>
      <c r="K1025" s="433">
        <f t="shared" si="303"/>
        <v>0</v>
      </c>
      <c r="L1025" s="433">
        <f t="shared" si="304"/>
        <v>0</v>
      </c>
      <c r="M1025" s="433">
        <v>3888.73</v>
      </c>
      <c r="N1025" s="433">
        <v>1023.3499999999999</v>
      </c>
      <c r="O1025" s="431">
        <f t="shared" si="305"/>
        <v>913646.88</v>
      </c>
    </row>
    <row r="1026" spans="1:15" s="470" customFormat="1">
      <c r="A1026" s="482" t="s">
        <v>246</v>
      </c>
      <c r="B1026" s="515" t="s">
        <v>419</v>
      </c>
      <c r="C1026" s="513" t="s">
        <v>124</v>
      </c>
      <c r="D1026" s="560">
        <v>186</v>
      </c>
      <c r="E1026" s="450">
        <v>3888.73</v>
      </c>
      <c r="F1026" s="450">
        <v>1023.35</v>
      </c>
      <c r="G1026" s="428">
        <f t="shared" si="302"/>
        <v>4912.08</v>
      </c>
      <c r="H1026" s="428">
        <f t="shared" si="309"/>
        <v>723303.78</v>
      </c>
      <c r="I1026" s="428">
        <f t="shared" si="310"/>
        <v>190343.1</v>
      </c>
      <c r="J1026" s="428">
        <f t="shared" si="311"/>
        <v>913646.88</v>
      </c>
      <c r="K1026" s="433">
        <f t="shared" si="303"/>
        <v>0</v>
      </c>
      <c r="L1026" s="433">
        <f t="shared" si="304"/>
        <v>0</v>
      </c>
      <c r="M1026" s="433">
        <v>3888.73</v>
      </c>
      <c r="N1026" s="433">
        <v>1023.3499999999999</v>
      </c>
      <c r="O1026" s="431">
        <f t="shared" si="305"/>
        <v>913646.88</v>
      </c>
    </row>
    <row r="1027" spans="1:15" s="470" customFormat="1">
      <c r="A1027" s="482" t="s">
        <v>248</v>
      </c>
      <c r="B1027" s="515" t="s">
        <v>420</v>
      </c>
      <c r="C1027" s="513" t="s">
        <v>124</v>
      </c>
      <c r="D1027" s="560">
        <v>186</v>
      </c>
      <c r="E1027" s="450">
        <v>3888.73</v>
      </c>
      <c r="F1027" s="450">
        <v>1023.35</v>
      </c>
      <c r="G1027" s="428">
        <f t="shared" si="302"/>
        <v>4912.08</v>
      </c>
      <c r="H1027" s="428">
        <f t="shared" si="309"/>
        <v>723303.78</v>
      </c>
      <c r="I1027" s="428">
        <f t="shared" si="310"/>
        <v>190343.1</v>
      </c>
      <c r="J1027" s="428">
        <f t="shared" si="311"/>
        <v>913646.88</v>
      </c>
      <c r="K1027" s="433">
        <f t="shared" si="303"/>
        <v>0</v>
      </c>
      <c r="L1027" s="433">
        <f t="shared" si="304"/>
        <v>0</v>
      </c>
      <c r="M1027" s="433">
        <v>3888.73</v>
      </c>
      <c r="N1027" s="433">
        <v>1023.3499999999999</v>
      </c>
      <c r="O1027" s="431">
        <f t="shared" si="305"/>
        <v>913646.88</v>
      </c>
    </row>
    <row r="1028" spans="1:15" s="470" customFormat="1">
      <c r="A1028" s="482" t="s">
        <v>250</v>
      </c>
      <c r="B1028" s="515" t="s">
        <v>421</v>
      </c>
      <c r="C1028" s="513" t="s">
        <v>124</v>
      </c>
      <c r="D1028" s="560">
        <v>186</v>
      </c>
      <c r="E1028" s="450">
        <v>3888.73</v>
      </c>
      <c r="F1028" s="450">
        <v>1023.35</v>
      </c>
      <c r="G1028" s="428">
        <f t="shared" si="302"/>
        <v>4912.08</v>
      </c>
      <c r="H1028" s="428">
        <f t="shared" si="309"/>
        <v>723303.78</v>
      </c>
      <c r="I1028" s="428">
        <f t="shared" si="310"/>
        <v>190343.1</v>
      </c>
      <c r="J1028" s="428">
        <f t="shared" si="311"/>
        <v>913646.88</v>
      </c>
      <c r="K1028" s="433">
        <f t="shared" si="303"/>
        <v>0</v>
      </c>
      <c r="L1028" s="433">
        <f t="shared" si="304"/>
        <v>0</v>
      </c>
      <c r="M1028" s="433">
        <v>3888.73</v>
      </c>
      <c r="N1028" s="433">
        <v>1023.3499999999999</v>
      </c>
      <c r="O1028" s="431">
        <f t="shared" si="305"/>
        <v>913646.88</v>
      </c>
    </row>
    <row r="1029" spans="1:15" s="470" customFormat="1">
      <c r="A1029" s="482" t="s">
        <v>252</v>
      </c>
      <c r="B1029" s="515" t="s">
        <v>422</v>
      </c>
      <c r="C1029" s="513" t="s">
        <v>124</v>
      </c>
      <c r="D1029" s="560">
        <v>186</v>
      </c>
      <c r="E1029" s="450">
        <v>0</v>
      </c>
      <c r="F1029" s="450">
        <v>1023.35</v>
      </c>
      <c r="G1029" s="428">
        <f t="shared" si="302"/>
        <v>1023.35</v>
      </c>
      <c r="H1029" s="428">
        <f t="shared" si="309"/>
        <v>0</v>
      </c>
      <c r="I1029" s="428">
        <f t="shared" si="310"/>
        <v>190343.1</v>
      </c>
      <c r="J1029" s="428">
        <f t="shared" si="311"/>
        <v>190343.1</v>
      </c>
      <c r="K1029" s="433">
        <f t="shared" si="303"/>
        <v>0</v>
      </c>
      <c r="L1029" s="433">
        <f t="shared" si="304"/>
        <v>0</v>
      </c>
      <c r="M1029" s="433">
        <v>0</v>
      </c>
      <c r="N1029" s="433">
        <v>1023.3499999999999</v>
      </c>
      <c r="O1029" s="431">
        <f t="shared" si="305"/>
        <v>190343.09999999998</v>
      </c>
    </row>
    <row r="1030" spans="1:15" s="470" customFormat="1">
      <c r="A1030" s="482" t="s">
        <v>254</v>
      </c>
      <c r="B1030" s="515" t="s">
        <v>423</v>
      </c>
      <c r="C1030" s="513" t="s">
        <v>124</v>
      </c>
      <c r="D1030" s="560">
        <v>186</v>
      </c>
      <c r="E1030" s="450">
        <v>0</v>
      </c>
      <c r="F1030" s="450">
        <v>555.80999999999995</v>
      </c>
      <c r="G1030" s="428">
        <f t="shared" si="302"/>
        <v>555.80999999999995</v>
      </c>
      <c r="H1030" s="428">
        <f t="shared" si="309"/>
        <v>0</v>
      </c>
      <c r="I1030" s="428">
        <f t="shared" si="310"/>
        <v>103380.65999999999</v>
      </c>
      <c r="J1030" s="428">
        <f t="shared" si="311"/>
        <v>103380.65999999999</v>
      </c>
      <c r="K1030" s="433">
        <f t="shared" si="303"/>
        <v>0</v>
      </c>
      <c r="L1030" s="433">
        <f t="shared" si="304"/>
        <v>0</v>
      </c>
      <c r="M1030" s="433">
        <v>0</v>
      </c>
      <c r="N1030" s="433">
        <v>555.80999999999995</v>
      </c>
      <c r="O1030" s="431">
        <f t="shared" si="305"/>
        <v>103380.65999999999</v>
      </c>
    </row>
    <row r="1031" spans="1:15" s="470" customFormat="1">
      <c r="A1031" s="482" t="s">
        <v>256</v>
      </c>
      <c r="B1031" s="515" t="s">
        <v>424</v>
      </c>
      <c r="C1031" s="513" t="s">
        <v>124</v>
      </c>
      <c r="D1031" s="560">
        <v>186</v>
      </c>
      <c r="E1031" s="450">
        <v>0</v>
      </c>
      <c r="F1031" s="450">
        <v>555.80999999999995</v>
      </c>
      <c r="G1031" s="428">
        <f t="shared" si="302"/>
        <v>555.80999999999995</v>
      </c>
      <c r="H1031" s="428">
        <f t="shared" si="309"/>
        <v>0</v>
      </c>
      <c r="I1031" s="428">
        <f t="shared" si="310"/>
        <v>103380.65999999999</v>
      </c>
      <c r="J1031" s="428">
        <f t="shared" si="311"/>
        <v>103380.65999999999</v>
      </c>
      <c r="K1031" s="433">
        <f t="shared" si="303"/>
        <v>0</v>
      </c>
      <c r="L1031" s="433">
        <f t="shared" si="304"/>
        <v>0</v>
      </c>
      <c r="M1031" s="433">
        <v>0</v>
      </c>
      <c r="N1031" s="433">
        <v>555.80999999999995</v>
      </c>
      <c r="O1031" s="431">
        <f t="shared" si="305"/>
        <v>103380.65999999999</v>
      </c>
    </row>
    <row r="1032" spans="1:15" s="470" customFormat="1">
      <c r="A1032" s="482" t="s">
        <v>258</v>
      </c>
      <c r="B1032" s="483" t="s">
        <v>425</v>
      </c>
      <c r="C1032" s="513" t="s">
        <v>124</v>
      </c>
      <c r="D1032" s="560">
        <v>186</v>
      </c>
      <c r="E1032" s="450">
        <v>0</v>
      </c>
      <c r="F1032" s="450">
        <v>0</v>
      </c>
      <c r="G1032" s="428">
        <f t="shared" si="302"/>
        <v>0</v>
      </c>
      <c r="H1032" s="428">
        <f t="shared" si="309"/>
        <v>0</v>
      </c>
      <c r="I1032" s="428">
        <f t="shared" si="310"/>
        <v>0</v>
      </c>
      <c r="J1032" s="428">
        <f t="shared" si="311"/>
        <v>0</v>
      </c>
      <c r="K1032" s="433">
        <f t="shared" si="303"/>
        <v>0</v>
      </c>
      <c r="L1032" s="433">
        <f t="shared" si="304"/>
        <v>0</v>
      </c>
      <c r="M1032" s="433">
        <v>0</v>
      </c>
      <c r="N1032" s="433">
        <v>0</v>
      </c>
      <c r="O1032" s="431">
        <f t="shared" si="305"/>
        <v>0</v>
      </c>
    </row>
    <row r="1033" spans="1:15" s="475" customFormat="1" ht="90">
      <c r="A1033" s="691">
        <v>2.02</v>
      </c>
      <c r="B1033" s="742" t="s">
        <v>692</v>
      </c>
      <c r="C1033" s="513"/>
      <c r="D1033" s="560">
        <v>0</v>
      </c>
      <c r="E1033" s="450">
        <v>0</v>
      </c>
      <c r="F1033" s="450">
        <v>0</v>
      </c>
      <c r="G1033" s="428">
        <f t="shared" si="302"/>
        <v>0</v>
      </c>
      <c r="H1033" s="429">
        <f>E1033*$D1033</f>
        <v>0</v>
      </c>
      <c r="I1033" s="429">
        <f>F1033*$D1033</f>
        <v>0</v>
      </c>
      <c r="J1033" s="428">
        <f t="shared" ref="J1033:J1034" si="312">SUM(H1033+I1033)</f>
        <v>0</v>
      </c>
      <c r="K1033" s="433">
        <f t="shared" si="303"/>
        <v>0</v>
      </c>
      <c r="L1033" s="433">
        <f t="shared" si="304"/>
        <v>0</v>
      </c>
      <c r="M1033" s="433"/>
      <c r="N1033" s="433">
        <v>0</v>
      </c>
      <c r="O1033" s="431">
        <f t="shared" si="305"/>
        <v>0</v>
      </c>
    </row>
    <row r="1034" spans="1:15" s="472" customFormat="1">
      <c r="A1034" s="691"/>
      <c r="B1034" s="671" t="s">
        <v>693</v>
      </c>
      <c r="C1034" s="513"/>
      <c r="D1034" s="560">
        <v>0</v>
      </c>
      <c r="E1034" s="450">
        <v>0</v>
      </c>
      <c r="F1034" s="450">
        <v>0</v>
      </c>
      <c r="G1034" s="428">
        <f t="shared" si="302"/>
        <v>0</v>
      </c>
      <c r="H1034" s="429">
        <f>E1034*$D1034</f>
        <v>0</v>
      </c>
      <c r="I1034" s="429">
        <f>F1034*$D1034</f>
        <v>0</v>
      </c>
      <c r="J1034" s="428">
        <f t="shared" si="312"/>
        <v>0</v>
      </c>
      <c r="K1034" s="433">
        <f t="shared" si="303"/>
        <v>0</v>
      </c>
      <c r="L1034" s="433">
        <f t="shared" si="304"/>
        <v>0</v>
      </c>
      <c r="M1034" s="433"/>
      <c r="N1034" s="433">
        <v>0</v>
      </c>
      <c r="O1034" s="431">
        <f t="shared" si="305"/>
        <v>0</v>
      </c>
    </row>
    <row r="1035" spans="1:15" s="475" customFormat="1">
      <c r="A1035" s="691" t="s">
        <v>205</v>
      </c>
      <c r="B1035" s="492" t="s">
        <v>219</v>
      </c>
      <c r="C1035" s="513" t="s">
        <v>124</v>
      </c>
      <c r="D1035" s="560">
        <v>168</v>
      </c>
      <c r="E1035" s="450">
        <v>6141.07</v>
      </c>
      <c r="F1035" s="450">
        <v>4563.8500000000004</v>
      </c>
      <c r="G1035" s="428">
        <f t="shared" si="302"/>
        <v>10704.92</v>
      </c>
      <c r="H1035" s="428">
        <f t="shared" ref="H1035:I1041" si="313">$D1035*E1035</f>
        <v>1031699.76</v>
      </c>
      <c r="I1035" s="428">
        <f t="shared" si="313"/>
        <v>766726.8</v>
      </c>
      <c r="J1035" s="428">
        <f t="shared" ref="J1035:J1041" si="314">SUBTOTAL(9,H1035:I1035)</f>
        <v>1798426.56</v>
      </c>
      <c r="K1035" s="433">
        <f t="shared" si="303"/>
        <v>0</v>
      </c>
      <c r="L1035" s="433">
        <f t="shared" si="304"/>
        <v>0</v>
      </c>
      <c r="M1035" s="433">
        <v>6141.07</v>
      </c>
      <c r="N1035" s="433">
        <v>4563.8499999999995</v>
      </c>
      <c r="O1035" s="431">
        <f t="shared" si="305"/>
        <v>1798426.5599999996</v>
      </c>
    </row>
    <row r="1036" spans="1:15" s="475" customFormat="1">
      <c r="A1036" s="691" t="s">
        <v>188</v>
      </c>
      <c r="B1036" s="492" t="s">
        <v>402</v>
      </c>
      <c r="C1036" s="513" t="s">
        <v>124</v>
      </c>
      <c r="D1036" s="560">
        <v>168</v>
      </c>
      <c r="E1036" s="450">
        <v>10828.11</v>
      </c>
      <c r="F1036" s="450">
        <v>2656.83</v>
      </c>
      <c r="G1036" s="428">
        <f t="shared" si="302"/>
        <v>13484.94</v>
      </c>
      <c r="H1036" s="428">
        <f t="shared" si="313"/>
        <v>1819122.48</v>
      </c>
      <c r="I1036" s="428">
        <f t="shared" si="313"/>
        <v>446347.44</v>
      </c>
      <c r="J1036" s="428">
        <f t="shared" si="314"/>
        <v>2265469.92</v>
      </c>
      <c r="K1036" s="433">
        <f t="shared" si="303"/>
        <v>0</v>
      </c>
      <c r="L1036" s="433">
        <f t="shared" si="304"/>
        <v>0</v>
      </c>
      <c r="M1036" s="433">
        <v>10828.11</v>
      </c>
      <c r="N1036" s="433">
        <v>2656.83</v>
      </c>
      <c r="O1036" s="431">
        <f t="shared" si="305"/>
        <v>2265469.92</v>
      </c>
    </row>
    <row r="1037" spans="1:15" s="475" customFormat="1">
      <c r="A1037" s="691" t="s">
        <v>190</v>
      </c>
      <c r="B1037" s="492" t="s">
        <v>403</v>
      </c>
      <c r="C1037" s="513" t="s">
        <v>124</v>
      </c>
      <c r="D1037" s="560">
        <v>168</v>
      </c>
      <c r="E1037" s="450">
        <v>3459.99</v>
      </c>
      <c r="F1037" s="450">
        <v>0</v>
      </c>
      <c r="G1037" s="428">
        <f t="shared" si="302"/>
        <v>3459.99</v>
      </c>
      <c r="H1037" s="428">
        <f t="shared" si="313"/>
        <v>581278.31999999995</v>
      </c>
      <c r="I1037" s="428">
        <f t="shared" si="313"/>
        <v>0</v>
      </c>
      <c r="J1037" s="428">
        <f t="shared" si="314"/>
        <v>581278.31999999995</v>
      </c>
      <c r="K1037" s="433">
        <f t="shared" si="303"/>
        <v>0</v>
      </c>
      <c r="L1037" s="433">
        <f t="shared" si="304"/>
        <v>0</v>
      </c>
      <c r="M1037" s="433">
        <v>3459.99</v>
      </c>
      <c r="N1037" s="433">
        <v>0</v>
      </c>
      <c r="O1037" s="431">
        <f t="shared" si="305"/>
        <v>581278.31999999995</v>
      </c>
    </row>
    <row r="1038" spans="1:15" s="475" customFormat="1">
      <c r="A1038" s="691" t="s">
        <v>192</v>
      </c>
      <c r="B1038" s="492" t="s">
        <v>404</v>
      </c>
      <c r="C1038" s="513" t="s">
        <v>124</v>
      </c>
      <c r="D1038" s="560">
        <v>168</v>
      </c>
      <c r="E1038" s="450">
        <v>3459.99</v>
      </c>
      <c r="F1038" s="450">
        <v>0</v>
      </c>
      <c r="G1038" s="428">
        <f t="shared" si="302"/>
        <v>3459.99</v>
      </c>
      <c r="H1038" s="428">
        <f t="shared" si="313"/>
        <v>581278.31999999995</v>
      </c>
      <c r="I1038" s="428">
        <f t="shared" si="313"/>
        <v>0</v>
      </c>
      <c r="J1038" s="428">
        <f t="shared" si="314"/>
        <v>581278.31999999995</v>
      </c>
      <c r="K1038" s="433">
        <f t="shared" si="303"/>
        <v>0</v>
      </c>
      <c r="L1038" s="433">
        <f t="shared" si="304"/>
        <v>0</v>
      </c>
      <c r="M1038" s="433">
        <v>3459.99</v>
      </c>
      <c r="N1038" s="433">
        <v>0</v>
      </c>
      <c r="O1038" s="431">
        <f t="shared" si="305"/>
        <v>581278.31999999995</v>
      </c>
    </row>
    <row r="1039" spans="1:15" s="475" customFormat="1">
      <c r="A1039" s="691" t="s">
        <v>194</v>
      </c>
      <c r="B1039" s="492" t="s">
        <v>405</v>
      </c>
      <c r="C1039" s="513" t="s">
        <v>124</v>
      </c>
      <c r="D1039" s="560">
        <v>168</v>
      </c>
      <c r="E1039" s="450">
        <v>4947</v>
      </c>
      <c r="F1039" s="450">
        <v>0</v>
      </c>
      <c r="G1039" s="428">
        <f t="shared" si="302"/>
        <v>4947</v>
      </c>
      <c r="H1039" s="428">
        <f t="shared" si="313"/>
        <v>831096</v>
      </c>
      <c r="I1039" s="428">
        <f t="shared" si="313"/>
        <v>0</v>
      </c>
      <c r="J1039" s="428">
        <f t="shared" si="314"/>
        <v>831096</v>
      </c>
      <c r="K1039" s="433">
        <f t="shared" si="303"/>
        <v>0</v>
      </c>
      <c r="L1039" s="433">
        <f t="shared" si="304"/>
        <v>0</v>
      </c>
      <c r="M1039" s="433">
        <v>4947</v>
      </c>
      <c r="N1039" s="433">
        <v>0</v>
      </c>
      <c r="O1039" s="431">
        <f t="shared" si="305"/>
        <v>831096</v>
      </c>
    </row>
    <row r="1040" spans="1:15" s="475" customFormat="1">
      <c r="A1040" s="691" t="s">
        <v>196</v>
      </c>
      <c r="B1040" s="492" t="s">
        <v>406</v>
      </c>
      <c r="C1040" s="513" t="s">
        <v>124</v>
      </c>
      <c r="D1040" s="560">
        <v>168</v>
      </c>
      <c r="E1040" s="450">
        <v>4947</v>
      </c>
      <c r="F1040" s="450">
        <v>0</v>
      </c>
      <c r="G1040" s="428">
        <f t="shared" si="302"/>
        <v>4947</v>
      </c>
      <c r="H1040" s="428">
        <f t="shared" si="313"/>
        <v>831096</v>
      </c>
      <c r="I1040" s="428">
        <f t="shared" si="313"/>
        <v>0</v>
      </c>
      <c r="J1040" s="428">
        <f t="shared" si="314"/>
        <v>831096</v>
      </c>
      <c r="K1040" s="433">
        <f t="shared" si="303"/>
        <v>0</v>
      </c>
      <c r="L1040" s="433">
        <f t="shared" si="304"/>
        <v>0</v>
      </c>
      <c r="M1040" s="433">
        <v>4947</v>
      </c>
      <c r="N1040" s="433">
        <v>0</v>
      </c>
      <c r="O1040" s="431">
        <f t="shared" si="305"/>
        <v>831096</v>
      </c>
    </row>
    <row r="1041" spans="1:15" s="475" customFormat="1">
      <c r="A1041" s="691" t="s">
        <v>198</v>
      </c>
      <c r="B1041" s="492" t="s">
        <v>407</v>
      </c>
      <c r="C1041" s="513" t="s">
        <v>124</v>
      </c>
      <c r="D1041" s="560">
        <v>168</v>
      </c>
      <c r="E1041" s="450">
        <v>4947</v>
      </c>
      <c r="F1041" s="450">
        <v>0</v>
      </c>
      <c r="G1041" s="428">
        <f t="shared" si="302"/>
        <v>4947</v>
      </c>
      <c r="H1041" s="428">
        <f t="shared" si="313"/>
        <v>831096</v>
      </c>
      <c r="I1041" s="428">
        <f t="shared" si="313"/>
        <v>0</v>
      </c>
      <c r="J1041" s="428">
        <f t="shared" si="314"/>
        <v>831096</v>
      </c>
      <c r="K1041" s="433">
        <f t="shared" si="303"/>
        <v>0</v>
      </c>
      <c r="L1041" s="433">
        <f t="shared" si="304"/>
        <v>0</v>
      </c>
      <c r="M1041" s="433">
        <v>4947</v>
      </c>
      <c r="N1041" s="433">
        <v>0</v>
      </c>
      <c r="O1041" s="431">
        <f t="shared" si="305"/>
        <v>831096</v>
      </c>
    </row>
    <row r="1042" spans="1:15" s="472" customFormat="1" ht="199.5" customHeight="1">
      <c r="A1042" s="691">
        <v>2.0299999999999998</v>
      </c>
      <c r="B1042" s="742" t="s">
        <v>694</v>
      </c>
      <c r="C1042" s="513"/>
      <c r="D1042" s="560">
        <v>0</v>
      </c>
      <c r="E1042" s="450">
        <v>0</v>
      </c>
      <c r="F1042" s="450">
        <v>0</v>
      </c>
      <c r="G1042" s="428">
        <f t="shared" si="302"/>
        <v>0</v>
      </c>
      <c r="H1042" s="429">
        <f>E1042*$D1042</f>
        <v>0</v>
      </c>
      <c r="I1042" s="429">
        <f>F1042*$D1042</f>
        <v>0</v>
      </c>
      <c r="J1042" s="428"/>
      <c r="K1042" s="433">
        <f t="shared" si="303"/>
        <v>0</v>
      </c>
      <c r="L1042" s="433">
        <f t="shared" si="304"/>
        <v>0</v>
      </c>
      <c r="M1042" s="433">
        <v>0</v>
      </c>
      <c r="N1042" s="433">
        <v>0</v>
      </c>
      <c r="O1042" s="431">
        <f t="shared" si="305"/>
        <v>0</v>
      </c>
    </row>
    <row r="1043" spans="1:15" s="472" customFormat="1">
      <c r="A1043" s="691"/>
      <c r="B1043" s="671" t="s">
        <v>695</v>
      </c>
      <c r="C1043" s="513"/>
      <c r="D1043" s="560">
        <v>0</v>
      </c>
      <c r="E1043" s="450">
        <v>0</v>
      </c>
      <c r="F1043" s="450">
        <v>0</v>
      </c>
      <c r="G1043" s="428">
        <f t="shared" si="302"/>
        <v>0</v>
      </c>
      <c r="H1043" s="429">
        <f>E1043*$D1043</f>
        <v>0</v>
      </c>
      <c r="I1043" s="429">
        <f>F1043*$D1043</f>
        <v>0</v>
      </c>
      <c r="J1043" s="428"/>
      <c r="K1043" s="433">
        <f t="shared" si="303"/>
        <v>0</v>
      </c>
      <c r="L1043" s="433">
        <f t="shared" si="304"/>
        <v>0</v>
      </c>
      <c r="M1043" s="433">
        <v>0</v>
      </c>
      <c r="N1043" s="433">
        <v>0</v>
      </c>
      <c r="O1043" s="431">
        <f t="shared" si="305"/>
        <v>0</v>
      </c>
    </row>
    <row r="1044" spans="1:15" s="472" customFormat="1">
      <c r="A1044" s="482" t="s">
        <v>205</v>
      </c>
      <c r="B1044" s="515" t="s">
        <v>219</v>
      </c>
      <c r="C1044" s="516" t="s">
        <v>124</v>
      </c>
      <c r="D1044" s="560">
        <v>205</v>
      </c>
      <c r="E1044" s="444">
        <v>1053.42</v>
      </c>
      <c r="F1044" s="444">
        <v>0</v>
      </c>
      <c r="G1044" s="428">
        <f t="shared" si="302"/>
        <v>1053.42</v>
      </c>
      <c r="H1044" s="428">
        <f t="shared" ref="H1044:H1068" si="315">$D1044*E1044</f>
        <v>215951.1</v>
      </c>
      <c r="I1044" s="428">
        <f t="shared" ref="I1044:I1068" si="316">$D1044*F1044</f>
        <v>0</v>
      </c>
      <c r="J1044" s="428">
        <f t="shared" ref="J1044:J1068" si="317">SUBTOTAL(9,H1044:I1044)</f>
        <v>215951.1</v>
      </c>
      <c r="K1044" s="433">
        <f t="shared" si="303"/>
        <v>0</v>
      </c>
      <c r="L1044" s="433">
        <f t="shared" si="304"/>
        <v>0</v>
      </c>
      <c r="M1044" s="433">
        <v>1053.42</v>
      </c>
      <c r="N1044" s="433">
        <v>0</v>
      </c>
      <c r="O1044" s="431">
        <f t="shared" si="305"/>
        <v>215951.1</v>
      </c>
    </row>
    <row r="1045" spans="1:15" s="472" customFormat="1">
      <c r="A1045" s="482" t="s">
        <v>188</v>
      </c>
      <c r="B1045" s="515" t="s">
        <v>402</v>
      </c>
      <c r="C1045" s="516" t="s">
        <v>124</v>
      </c>
      <c r="D1045" s="560">
        <v>205</v>
      </c>
      <c r="E1045" s="444">
        <v>6421.4</v>
      </c>
      <c r="F1045" s="444">
        <v>72.75</v>
      </c>
      <c r="G1045" s="428">
        <f t="shared" ref="G1045:G1108" si="318">SUM(E1045:F1045)</f>
        <v>6494.15</v>
      </c>
      <c r="H1045" s="428">
        <f t="shared" si="315"/>
        <v>1316387</v>
      </c>
      <c r="I1045" s="428">
        <f t="shared" si="316"/>
        <v>14913.75</v>
      </c>
      <c r="J1045" s="428">
        <f t="shared" si="317"/>
        <v>1331300.75</v>
      </c>
      <c r="K1045" s="433">
        <f t="shared" si="303"/>
        <v>0</v>
      </c>
      <c r="L1045" s="433">
        <f t="shared" si="304"/>
        <v>0</v>
      </c>
      <c r="M1045" s="433">
        <v>6421.4</v>
      </c>
      <c r="N1045" s="433">
        <v>72.75</v>
      </c>
      <c r="O1045" s="431">
        <f t="shared" si="305"/>
        <v>1331300.75</v>
      </c>
    </row>
    <row r="1046" spans="1:15" s="472" customFormat="1">
      <c r="A1046" s="482" t="s">
        <v>190</v>
      </c>
      <c r="B1046" s="515" t="s">
        <v>403</v>
      </c>
      <c r="C1046" s="516" t="s">
        <v>124</v>
      </c>
      <c r="D1046" s="560">
        <v>205</v>
      </c>
      <c r="E1046" s="444">
        <v>8349.76</v>
      </c>
      <c r="F1046" s="444">
        <v>2990.51</v>
      </c>
      <c r="G1046" s="428">
        <f t="shared" si="318"/>
        <v>11340.27</v>
      </c>
      <c r="H1046" s="428">
        <f t="shared" si="315"/>
        <v>1711700.8</v>
      </c>
      <c r="I1046" s="428">
        <f t="shared" si="316"/>
        <v>613054.55000000005</v>
      </c>
      <c r="J1046" s="428">
        <f t="shared" si="317"/>
        <v>2324755.35</v>
      </c>
      <c r="K1046" s="433">
        <f t="shared" si="303"/>
        <v>0</v>
      </c>
      <c r="L1046" s="433">
        <f t="shared" si="304"/>
        <v>0</v>
      </c>
      <c r="M1046" s="433">
        <v>8349.76</v>
      </c>
      <c r="N1046" s="433">
        <v>2990.51</v>
      </c>
      <c r="O1046" s="431">
        <f t="shared" si="305"/>
        <v>2324755.35</v>
      </c>
    </row>
    <row r="1047" spans="1:15" s="472" customFormat="1">
      <c r="A1047" s="482" t="s">
        <v>192</v>
      </c>
      <c r="B1047" s="515" t="s">
        <v>404</v>
      </c>
      <c r="C1047" s="516" t="s">
        <v>124</v>
      </c>
      <c r="D1047" s="560">
        <v>205</v>
      </c>
      <c r="E1047" s="444">
        <v>8452.58</v>
      </c>
      <c r="F1047" s="444">
        <v>2833.37</v>
      </c>
      <c r="G1047" s="428">
        <f t="shared" si="318"/>
        <v>11285.95</v>
      </c>
      <c r="H1047" s="428">
        <f t="shared" si="315"/>
        <v>1732778.9</v>
      </c>
      <c r="I1047" s="428">
        <f t="shared" si="316"/>
        <v>580840.85</v>
      </c>
      <c r="J1047" s="428">
        <f t="shared" si="317"/>
        <v>2313619.75</v>
      </c>
      <c r="K1047" s="433">
        <f t="shared" si="303"/>
        <v>0</v>
      </c>
      <c r="L1047" s="433">
        <f t="shared" si="304"/>
        <v>0</v>
      </c>
      <c r="M1047" s="433">
        <v>8452.58</v>
      </c>
      <c r="N1047" s="433">
        <v>2833.37</v>
      </c>
      <c r="O1047" s="431">
        <f t="shared" si="305"/>
        <v>2313619.75</v>
      </c>
    </row>
    <row r="1048" spans="1:15" s="472" customFormat="1">
      <c r="A1048" s="482" t="s">
        <v>194</v>
      </c>
      <c r="B1048" s="515" t="s">
        <v>405</v>
      </c>
      <c r="C1048" s="516" t="s">
        <v>124</v>
      </c>
      <c r="D1048" s="560">
        <v>205</v>
      </c>
      <c r="E1048" s="444">
        <v>8088.83</v>
      </c>
      <c r="F1048" s="444">
        <v>2833.37</v>
      </c>
      <c r="G1048" s="428">
        <f t="shared" si="318"/>
        <v>10922.2</v>
      </c>
      <c r="H1048" s="428">
        <f t="shared" si="315"/>
        <v>1658210.15</v>
      </c>
      <c r="I1048" s="428">
        <f t="shared" si="316"/>
        <v>580840.85</v>
      </c>
      <c r="J1048" s="428">
        <f t="shared" si="317"/>
        <v>2239051</v>
      </c>
      <c r="K1048" s="433">
        <f t="shared" si="303"/>
        <v>0</v>
      </c>
      <c r="L1048" s="433">
        <f t="shared" si="304"/>
        <v>0</v>
      </c>
      <c r="M1048" s="433">
        <v>8088.83</v>
      </c>
      <c r="N1048" s="433">
        <v>2833.37</v>
      </c>
      <c r="O1048" s="431">
        <f t="shared" si="305"/>
        <v>2239051</v>
      </c>
    </row>
    <row r="1049" spans="1:15" s="472" customFormat="1">
      <c r="A1049" s="482" t="s">
        <v>196</v>
      </c>
      <c r="B1049" s="515" t="s">
        <v>406</v>
      </c>
      <c r="C1049" s="516" t="s">
        <v>124</v>
      </c>
      <c r="D1049" s="560">
        <v>205</v>
      </c>
      <c r="E1049" s="444">
        <v>8088.83</v>
      </c>
      <c r="F1049" s="444">
        <v>2833.37</v>
      </c>
      <c r="G1049" s="428">
        <f t="shared" si="318"/>
        <v>10922.2</v>
      </c>
      <c r="H1049" s="428">
        <f t="shared" si="315"/>
        <v>1658210.15</v>
      </c>
      <c r="I1049" s="428">
        <f t="shared" si="316"/>
        <v>580840.85</v>
      </c>
      <c r="J1049" s="428">
        <f t="shared" si="317"/>
        <v>2239051</v>
      </c>
      <c r="K1049" s="433">
        <f t="shared" si="303"/>
        <v>0</v>
      </c>
      <c r="L1049" s="433">
        <f t="shared" si="304"/>
        <v>0</v>
      </c>
      <c r="M1049" s="433">
        <v>8088.83</v>
      </c>
      <c r="N1049" s="433">
        <v>2833.37</v>
      </c>
      <c r="O1049" s="431">
        <f t="shared" si="305"/>
        <v>2239051</v>
      </c>
    </row>
    <row r="1050" spans="1:15" s="472" customFormat="1">
      <c r="A1050" s="482" t="s">
        <v>198</v>
      </c>
      <c r="B1050" s="515" t="s">
        <v>407</v>
      </c>
      <c r="C1050" s="516" t="s">
        <v>124</v>
      </c>
      <c r="D1050" s="560">
        <v>205</v>
      </c>
      <c r="E1050" s="444">
        <v>8088.83</v>
      </c>
      <c r="F1050" s="444">
        <v>2833.37</v>
      </c>
      <c r="G1050" s="428">
        <f t="shared" si="318"/>
        <v>10922.2</v>
      </c>
      <c r="H1050" s="428">
        <f t="shared" si="315"/>
        <v>1658210.15</v>
      </c>
      <c r="I1050" s="428">
        <f t="shared" si="316"/>
        <v>580840.85</v>
      </c>
      <c r="J1050" s="428">
        <f t="shared" si="317"/>
        <v>2239051</v>
      </c>
      <c r="K1050" s="433">
        <f t="shared" si="303"/>
        <v>0</v>
      </c>
      <c r="L1050" s="433">
        <f t="shared" si="304"/>
        <v>0</v>
      </c>
      <c r="M1050" s="433">
        <v>8088.83</v>
      </c>
      <c r="N1050" s="433">
        <v>2833.37</v>
      </c>
      <c r="O1050" s="431">
        <f t="shared" si="305"/>
        <v>2239051</v>
      </c>
    </row>
    <row r="1051" spans="1:15" s="472" customFormat="1">
      <c r="A1051" s="482" t="s">
        <v>200</v>
      </c>
      <c r="B1051" s="515" t="s">
        <v>408</v>
      </c>
      <c r="C1051" s="516" t="s">
        <v>124</v>
      </c>
      <c r="D1051" s="560">
        <v>205</v>
      </c>
      <c r="E1051" s="444">
        <v>11139.48</v>
      </c>
      <c r="F1051" s="444">
        <v>2833.37</v>
      </c>
      <c r="G1051" s="428">
        <f t="shared" si="318"/>
        <v>13972.849999999999</v>
      </c>
      <c r="H1051" s="428">
        <f t="shared" si="315"/>
        <v>2283593.4</v>
      </c>
      <c r="I1051" s="428">
        <f t="shared" si="316"/>
        <v>580840.85</v>
      </c>
      <c r="J1051" s="428">
        <f t="shared" si="317"/>
        <v>2864434.25</v>
      </c>
      <c r="K1051" s="433">
        <f t="shared" si="303"/>
        <v>0</v>
      </c>
      <c r="L1051" s="433">
        <f t="shared" si="304"/>
        <v>0</v>
      </c>
      <c r="M1051" s="433">
        <v>11139.48</v>
      </c>
      <c r="N1051" s="433">
        <v>2833.37</v>
      </c>
      <c r="O1051" s="431">
        <f t="shared" si="305"/>
        <v>2864434.2499999995</v>
      </c>
    </row>
    <row r="1052" spans="1:15" s="472" customFormat="1">
      <c r="A1052" s="482" t="s">
        <v>122</v>
      </c>
      <c r="B1052" s="515" t="s">
        <v>409</v>
      </c>
      <c r="C1052" s="516" t="s">
        <v>124</v>
      </c>
      <c r="D1052" s="560">
        <v>205</v>
      </c>
      <c r="E1052" s="444">
        <v>11139.48</v>
      </c>
      <c r="F1052" s="444">
        <v>2833.37</v>
      </c>
      <c r="G1052" s="428">
        <f t="shared" si="318"/>
        <v>13972.849999999999</v>
      </c>
      <c r="H1052" s="428">
        <f t="shared" si="315"/>
        <v>2283593.4</v>
      </c>
      <c r="I1052" s="428">
        <f t="shared" si="316"/>
        <v>580840.85</v>
      </c>
      <c r="J1052" s="428">
        <f t="shared" si="317"/>
        <v>2864434.25</v>
      </c>
      <c r="K1052" s="433">
        <f t="shared" ref="K1052:K1115" si="319">M1052-E1052</f>
        <v>0</v>
      </c>
      <c r="L1052" s="433">
        <f t="shared" ref="L1052:L1115" si="320">N1052-F1052</f>
        <v>0</v>
      </c>
      <c r="M1052" s="433">
        <v>11139.48</v>
      </c>
      <c r="N1052" s="433">
        <v>2833.37</v>
      </c>
      <c r="O1052" s="431">
        <f t="shared" ref="O1052:O1115" si="321">(M1052+N1052)*$D1052</f>
        <v>2864434.2499999995</v>
      </c>
    </row>
    <row r="1053" spans="1:15" s="472" customFormat="1">
      <c r="A1053" s="482" t="s">
        <v>228</v>
      </c>
      <c r="B1053" s="515" t="s">
        <v>410</v>
      </c>
      <c r="C1053" s="516" t="s">
        <v>124</v>
      </c>
      <c r="D1053" s="560">
        <v>205</v>
      </c>
      <c r="E1053" s="444">
        <v>11139.48</v>
      </c>
      <c r="F1053" s="444">
        <v>2833.37</v>
      </c>
      <c r="G1053" s="428">
        <f t="shared" si="318"/>
        <v>13972.849999999999</v>
      </c>
      <c r="H1053" s="428">
        <f t="shared" si="315"/>
        <v>2283593.4</v>
      </c>
      <c r="I1053" s="428">
        <f t="shared" si="316"/>
        <v>580840.85</v>
      </c>
      <c r="J1053" s="428">
        <f t="shared" si="317"/>
        <v>2864434.25</v>
      </c>
      <c r="K1053" s="433">
        <f t="shared" si="319"/>
        <v>0</v>
      </c>
      <c r="L1053" s="433">
        <f t="shared" si="320"/>
        <v>0</v>
      </c>
      <c r="M1053" s="433">
        <v>11139.48</v>
      </c>
      <c r="N1053" s="433">
        <v>2833.37</v>
      </c>
      <c r="O1053" s="431">
        <f t="shared" si="321"/>
        <v>2864434.2499999995</v>
      </c>
    </row>
    <row r="1054" spans="1:15" s="472" customFormat="1">
      <c r="A1054" s="482" t="s">
        <v>230</v>
      </c>
      <c r="B1054" s="515" t="s">
        <v>411</v>
      </c>
      <c r="C1054" s="516" t="s">
        <v>124</v>
      </c>
      <c r="D1054" s="560">
        <v>205</v>
      </c>
      <c r="E1054" s="444">
        <v>11139.48</v>
      </c>
      <c r="F1054" s="444">
        <v>2833.37</v>
      </c>
      <c r="G1054" s="428">
        <f t="shared" si="318"/>
        <v>13972.849999999999</v>
      </c>
      <c r="H1054" s="428">
        <f t="shared" si="315"/>
        <v>2283593.4</v>
      </c>
      <c r="I1054" s="428">
        <f t="shared" si="316"/>
        <v>580840.85</v>
      </c>
      <c r="J1054" s="428">
        <f t="shared" si="317"/>
        <v>2864434.25</v>
      </c>
      <c r="K1054" s="433">
        <f t="shared" si="319"/>
        <v>0</v>
      </c>
      <c r="L1054" s="433">
        <f t="shared" si="320"/>
        <v>0</v>
      </c>
      <c r="M1054" s="433">
        <v>11139.48</v>
      </c>
      <c r="N1054" s="433">
        <v>2833.37</v>
      </c>
      <c r="O1054" s="431">
        <f t="shared" si="321"/>
        <v>2864434.2499999995</v>
      </c>
    </row>
    <row r="1055" spans="1:15" s="472" customFormat="1">
      <c r="A1055" s="482" t="s">
        <v>232</v>
      </c>
      <c r="B1055" s="515" t="s">
        <v>412</v>
      </c>
      <c r="C1055" s="516" t="s">
        <v>124</v>
      </c>
      <c r="D1055" s="560">
        <v>205</v>
      </c>
      <c r="E1055" s="444">
        <v>11139.48</v>
      </c>
      <c r="F1055" s="444">
        <v>2833.37</v>
      </c>
      <c r="G1055" s="428">
        <f t="shared" si="318"/>
        <v>13972.849999999999</v>
      </c>
      <c r="H1055" s="428">
        <f t="shared" si="315"/>
        <v>2283593.4</v>
      </c>
      <c r="I1055" s="428">
        <f t="shared" si="316"/>
        <v>580840.85</v>
      </c>
      <c r="J1055" s="428">
        <f t="shared" si="317"/>
        <v>2864434.25</v>
      </c>
      <c r="K1055" s="433">
        <f t="shared" si="319"/>
        <v>0</v>
      </c>
      <c r="L1055" s="433">
        <f t="shared" si="320"/>
        <v>0</v>
      </c>
      <c r="M1055" s="433">
        <v>11139.48</v>
      </c>
      <c r="N1055" s="433">
        <v>2833.37</v>
      </c>
      <c r="O1055" s="431">
        <f t="shared" si="321"/>
        <v>2864434.2499999995</v>
      </c>
    </row>
    <row r="1056" spans="1:15" s="472" customFormat="1">
      <c r="A1056" s="482" t="s">
        <v>234</v>
      </c>
      <c r="B1056" s="515" t="s">
        <v>413</v>
      </c>
      <c r="C1056" s="516" t="s">
        <v>124</v>
      </c>
      <c r="D1056" s="560">
        <v>205</v>
      </c>
      <c r="E1056" s="444">
        <v>11139.48</v>
      </c>
      <c r="F1056" s="444">
        <v>2833.37</v>
      </c>
      <c r="G1056" s="428">
        <f t="shared" si="318"/>
        <v>13972.849999999999</v>
      </c>
      <c r="H1056" s="428">
        <f t="shared" si="315"/>
        <v>2283593.4</v>
      </c>
      <c r="I1056" s="428">
        <f t="shared" si="316"/>
        <v>580840.85</v>
      </c>
      <c r="J1056" s="428">
        <f t="shared" si="317"/>
        <v>2864434.25</v>
      </c>
      <c r="K1056" s="433">
        <f t="shared" si="319"/>
        <v>0</v>
      </c>
      <c r="L1056" s="433">
        <f t="shared" si="320"/>
        <v>0</v>
      </c>
      <c r="M1056" s="433">
        <v>11139.48</v>
      </c>
      <c r="N1056" s="433">
        <v>2833.37</v>
      </c>
      <c r="O1056" s="431">
        <f t="shared" si="321"/>
        <v>2864434.2499999995</v>
      </c>
    </row>
    <row r="1057" spans="1:15" s="472" customFormat="1">
      <c r="A1057" s="482" t="s">
        <v>236</v>
      </c>
      <c r="B1057" s="515" t="s">
        <v>414</v>
      </c>
      <c r="C1057" s="516" t="s">
        <v>124</v>
      </c>
      <c r="D1057" s="560">
        <v>205</v>
      </c>
      <c r="E1057" s="444">
        <v>11139.48</v>
      </c>
      <c r="F1057" s="444">
        <v>2833.37</v>
      </c>
      <c r="G1057" s="428">
        <f t="shared" si="318"/>
        <v>13972.849999999999</v>
      </c>
      <c r="H1057" s="428">
        <f t="shared" si="315"/>
        <v>2283593.4</v>
      </c>
      <c r="I1057" s="428">
        <f t="shared" si="316"/>
        <v>580840.85</v>
      </c>
      <c r="J1057" s="428">
        <f t="shared" si="317"/>
        <v>2864434.25</v>
      </c>
      <c r="K1057" s="433">
        <f t="shared" si="319"/>
        <v>0</v>
      </c>
      <c r="L1057" s="433">
        <f t="shared" si="320"/>
        <v>0</v>
      </c>
      <c r="M1057" s="433">
        <v>11139.48</v>
      </c>
      <c r="N1057" s="433">
        <v>2833.37</v>
      </c>
      <c r="O1057" s="431">
        <f t="shared" si="321"/>
        <v>2864434.2499999995</v>
      </c>
    </row>
    <row r="1058" spans="1:15" s="472" customFormat="1">
      <c r="A1058" s="482" t="s">
        <v>238</v>
      </c>
      <c r="B1058" s="515" t="s">
        <v>415</v>
      </c>
      <c r="C1058" s="516" t="s">
        <v>124</v>
      </c>
      <c r="D1058" s="560">
        <v>205</v>
      </c>
      <c r="E1058" s="444">
        <v>11139.48</v>
      </c>
      <c r="F1058" s="444">
        <v>2833.37</v>
      </c>
      <c r="G1058" s="428">
        <f t="shared" si="318"/>
        <v>13972.849999999999</v>
      </c>
      <c r="H1058" s="428">
        <f t="shared" si="315"/>
        <v>2283593.4</v>
      </c>
      <c r="I1058" s="428">
        <f t="shared" si="316"/>
        <v>580840.85</v>
      </c>
      <c r="J1058" s="428">
        <f t="shared" si="317"/>
        <v>2864434.25</v>
      </c>
      <c r="K1058" s="433">
        <f t="shared" si="319"/>
        <v>0</v>
      </c>
      <c r="L1058" s="433">
        <f t="shared" si="320"/>
        <v>0</v>
      </c>
      <c r="M1058" s="433">
        <v>11139.48</v>
      </c>
      <c r="N1058" s="433">
        <v>2833.37</v>
      </c>
      <c r="O1058" s="431">
        <f t="shared" si="321"/>
        <v>2864434.2499999995</v>
      </c>
    </row>
    <row r="1059" spans="1:15" s="472" customFormat="1">
      <c r="A1059" s="482" t="s">
        <v>240</v>
      </c>
      <c r="B1059" s="515" t="s">
        <v>416</v>
      </c>
      <c r="C1059" s="516" t="s">
        <v>124</v>
      </c>
      <c r="D1059" s="560">
        <v>205</v>
      </c>
      <c r="E1059" s="444">
        <v>11139.48</v>
      </c>
      <c r="F1059" s="444">
        <v>2833.37</v>
      </c>
      <c r="G1059" s="428">
        <f t="shared" si="318"/>
        <v>13972.849999999999</v>
      </c>
      <c r="H1059" s="428">
        <f t="shared" si="315"/>
        <v>2283593.4</v>
      </c>
      <c r="I1059" s="428">
        <f t="shared" si="316"/>
        <v>580840.85</v>
      </c>
      <c r="J1059" s="428">
        <f t="shared" si="317"/>
        <v>2864434.25</v>
      </c>
      <c r="K1059" s="433">
        <f t="shared" si="319"/>
        <v>0</v>
      </c>
      <c r="L1059" s="433">
        <f t="shared" si="320"/>
        <v>0</v>
      </c>
      <c r="M1059" s="433">
        <v>11139.48</v>
      </c>
      <c r="N1059" s="433">
        <v>2833.37</v>
      </c>
      <c r="O1059" s="431">
        <f t="shared" si="321"/>
        <v>2864434.2499999995</v>
      </c>
    </row>
    <row r="1060" spans="1:15" s="472" customFormat="1">
      <c r="A1060" s="482" t="s">
        <v>242</v>
      </c>
      <c r="B1060" s="515" t="s">
        <v>417</v>
      </c>
      <c r="C1060" s="516" t="s">
        <v>124</v>
      </c>
      <c r="D1060" s="560">
        <v>205</v>
      </c>
      <c r="E1060" s="444">
        <v>11139.48</v>
      </c>
      <c r="F1060" s="444">
        <v>2833.37</v>
      </c>
      <c r="G1060" s="428">
        <f t="shared" si="318"/>
        <v>13972.849999999999</v>
      </c>
      <c r="H1060" s="428">
        <f t="shared" si="315"/>
        <v>2283593.4</v>
      </c>
      <c r="I1060" s="428">
        <f t="shared" si="316"/>
        <v>580840.85</v>
      </c>
      <c r="J1060" s="428">
        <f t="shared" si="317"/>
        <v>2864434.25</v>
      </c>
      <c r="K1060" s="433">
        <f t="shared" si="319"/>
        <v>0</v>
      </c>
      <c r="L1060" s="433">
        <f t="shared" si="320"/>
        <v>0</v>
      </c>
      <c r="M1060" s="433">
        <v>11139.48</v>
      </c>
      <c r="N1060" s="433">
        <v>2833.37</v>
      </c>
      <c r="O1060" s="431">
        <f t="shared" si="321"/>
        <v>2864434.2499999995</v>
      </c>
    </row>
    <row r="1061" spans="1:15" s="472" customFormat="1">
      <c r="A1061" s="482" t="s">
        <v>244</v>
      </c>
      <c r="B1061" s="515" t="s">
        <v>418</v>
      </c>
      <c r="C1061" s="516" t="s">
        <v>124</v>
      </c>
      <c r="D1061" s="560">
        <v>205</v>
      </c>
      <c r="E1061" s="444">
        <v>11139.48</v>
      </c>
      <c r="F1061" s="444">
        <v>2833.37</v>
      </c>
      <c r="G1061" s="428">
        <f t="shared" si="318"/>
        <v>13972.849999999999</v>
      </c>
      <c r="H1061" s="428">
        <f t="shared" si="315"/>
        <v>2283593.4</v>
      </c>
      <c r="I1061" s="428">
        <f t="shared" si="316"/>
        <v>580840.85</v>
      </c>
      <c r="J1061" s="428">
        <f t="shared" si="317"/>
        <v>2864434.25</v>
      </c>
      <c r="K1061" s="433">
        <f t="shared" si="319"/>
        <v>0</v>
      </c>
      <c r="L1061" s="433">
        <f t="shared" si="320"/>
        <v>0</v>
      </c>
      <c r="M1061" s="433">
        <v>11139.48</v>
      </c>
      <c r="N1061" s="433">
        <v>2833.37</v>
      </c>
      <c r="O1061" s="431">
        <f t="shared" si="321"/>
        <v>2864434.2499999995</v>
      </c>
    </row>
    <row r="1062" spans="1:15" s="470" customFormat="1">
      <c r="A1062" s="482" t="s">
        <v>246</v>
      </c>
      <c r="B1062" s="515" t="s">
        <v>419</v>
      </c>
      <c r="C1062" s="516" t="s">
        <v>124</v>
      </c>
      <c r="D1062" s="560">
        <v>205</v>
      </c>
      <c r="E1062" s="444">
        <v>11139.48</v>
      </c>
      <c r="F1062" s="444">
        <v>2833.37</v>
      </c>
      <c r="G1062" s="428">
        <f t="shared" si="318"/>
        <v>13972.849999999999</v>
      </c>
      <c r="H1062" s="428">
        <f t="shared" si="315"/>
        <v>2283593.4</v>
      </c>
      <c r="I1062" s="428">
        <f t="shared" si="316"/>
        <v>580840.85</v>
      </c>
      <c r="J1062" s="428">
        <f t="shared" si="317"/>
        <v>2864434.25</v>
      </c>
      <c r="K1062" s="433">
        <f t="shared" si="319"/>
        <v>0</v>
      </c>
      <c r="L1062" s="433">
        <f t="shared" si="320"/>
        <v>0</v>
      </c>
      <c r="M1062" s="433">
        <v>11139.48</v>
      </c>
      <c r="N1062" s="433">
        <v>2833.37</v>
      </c>
      <c r="O1062" s="431">
        <f t="shared" si="321"/>
        <v>2864434.2499999995</v>
      </c>
    </row>
    <row r="1063" spans="1:15" s="470" customFormat="1">
      <c r="A1063" s="482" t="s">
        <v>248</v>
      </c>
      <c r="B1063" s="515" t="s">
        <v>420</v>
      </c>
      <c r="C1063" s="516" t="s">
        <v>124</v>
      </c>
      <c r="D1063" s="560">
        <v>205</v>
      </c>
      <c r="E1063" s="444">
        <v>11139.48</v>
      </c>
      <c r="F1063" s="444">
        <v>2833.37</v>
      </c>
      <c r="G1063" s="428">
        <f t="shared" si="318"/>
        <v>13972.849999999999</v>
      </c>
      <c r="H1063" s="428">
        <f t="shared" si="315"/>
        <v>2283593.4</v>
      </c>
      <c r="I1063" s="428">
        <f t="shared" si="316"/>
        <v>580840.85</v>
      </c>
      <c r="J1063" s="428">
        <f t="shared" si="317"/>
        <v>2864434.25</v>
      </c>
      <c r="K1063" s="433">
        <f t="shared" si="319"/>
        <v>0</v>
      </c>
      <c r="L1063" s="433">
        <f t="shared" si="320"/>
        <v>0</v>
      </c>
      <c r="M1063" s="433">
        <v>11139.48</v>
      </c>
      <c r="N1063" s="433">
        <v>2833.37</v>
      </c>
      <c r="O1063" s="431">
        <f t="shared" si="321"/>
        <v>2864434.2499999995</v>
      </c>
    </row>
    <row r="1064" spans="1:15" s="470" customFormat="1">
      <c r="A1064" s="482" t="s">
        <v>250</v>
      </c>
      <c r="B1064" s="515" t="s">
        <v>421</v>
      </c>
      <c r="C1064" s="516" t="s">
        <v>124</v>
      </c>
      <c r="D1064" s="560">
        <v>205</v>
      </c>
      <c r="E1064" s="444">
        <v>11139.48</v>
      </c>
      <c r="F1064" s="444">
        <v>2833.37</v>
      </c>
      <c r="G1064" s="428">
        <f t="shared" si="318"/>
        <v>13972.849999999999</v>
      </c>
      <c r="H1064" s="428">
        <f t="shared" si="315"/>
        <v>2283593.4</v>
      </c>
      <c r="I1064" s="428">
        <f t="shared" si="316"/>
        <v>580840.85</v>
      </c>
      <c r="J1064" s="428">
        <f t="shared" si="317"/>
        <v>2864434.25</v>
      </c>
      <c r="K1064" s="433">
        <f t="shared" si="319"/>
        <v>0</v>
      </c>
      <c r="L1064" s="433">
        <f t="shared" si="320"/>
        <v>0</v>
      </c>
      <c r="M1064" s="433">
        <v>11139.48</v>
      </c>
      <c r="N1064" s="433">
        <v>2833.37</v>
      </c>
      <c r="O1064" s="431">
        <f t="shared" si="321"/>
        <v>2864434.2499999995</v>
      </c>
    </row>
    <row r="1065" spans="1:15" s="470" customFormat="1">
      <c r="A1065" s="482" t="s">
        <v>252</v>
      </c>
      <c r="B1065" s="515" t="s">
        <v>422</v>
      </c>
      <c r="C1065" s="516" t="s">
        <v>124</v>
      </c>
      <c r="D1065" s="560">
        <v>205</v>
      </c>
      <c r="E1065" s="444">
        <v>0</v>
      </c>
      <c r="F1065" s="444">
        <v>2833.37</v>
      </c>
      <c r="G1065" s="428">
        <f t="shared" si="318"/>
        <v>2833.37</v>
      </c>
      <c r="H1065" s="428">
        <f t="shared" si="315"/>
        <v>0</v>
      </c>
      <c r="I1065" s="428">
        <f t="shared" si="316"/>
        <v>580840.85</v>
      </c>
      <c r="J1065" s="428">
        <f t="shared" si="317"/>
        <v>580840.85</v>
      </c>
      <c r="K1065" s="433">
        <f t="shared" si="319"/>
        <v>0</v>
      </c>
      <c r="L1065" s="433">
        <f t="shared" si="320"/>
        <v>0</v>
      </c>
      <c r="M1065" s="433">
        <v>0</v>
      </c>
      <c r="N1065" s="433">
        <v>2833.37</v>
      </c>
      <c r="O1065" s="431">
        <f t="shared" si="321"/>
        <v>580840.85</v>
      </c>
    </row>
    <row r="1066" spans="1:15" s="470" customFormat="1">
      <c r="A1066" s="482" t="s">
        <v>254</v>
      </c>
      <c r="B1066" s="515" t="s">
        <v>423</v>
      </c>
      <c r="C1066" s="516" t="s">
        <v>124</v>
      </c>
      <c r="D1066" s="560">
        <v>205</v>
      </c>
      <c r="E1066" s="444">
        <v>0</v>
      </c>
      <c r="F1066" s="444">
        <v>1580.13</v>
      </c>
      <c r="G1066" s="428">
        <f t="shared" si="318"/>
        <v>1580.13</v>
      </c>
      <c r="H1066" s="428">
        <f t="shared" si="315"/>
        <v>0</v>
      </c>
      <c r="I1066" s="428">
        <f t="shared" si="316"/>
        <v>323926.65000000002</v>
      </c>
      <c r="J1066" s="428">
        <f t="shared" si="317"/>
        <v>323926.65000000002</v>
      </c>
      <c r="K1066" s="433">
        <f t="shared" si="319"/>
        <v>0</v>
      </c>
      <c r="L1066" s="433">
        <f t="shared" si="320"/>
        <v>0</v>
      </c>
      <c r="M1066" s="433">
        <v>0</v>
      </c>
      <c r="N1066" s="433">
        <v>1580.1299999999999</v>
      </c>
      <c r="O1066" s="431">
        <f t="shared" si="321"/>
        <v>323926.64999999997</v>
      </c>
    </row>
    <row r="1067" spans="1:15" s="470" customFormat="1">
      <c r="A1067" s="482" t="s">
        <v>256</v>
      </c>
      <c r="B1067" s="515" t="s">
        <v>424</v>
      </c>
      <c r="C1067" s="516" t="s">
        <v>124</v>
      </c>
      <c r="D1067" s="560">
        <v>205</v>
      </c>
      <c r="E1067" s="444">
        <v>0</v>
      </c>
      <c r="F1067" s="444">
        <v>1580.13</v>
      </c>
      <c r="G1067" s="428">
        <f t="shared" si="318"/>
        <v>1580.13</v>
      </c>
      <c r="H1067" s="428">
        <f t="shared" si="315"/>
        <v>0</v>
      </c>
      <c r="I1067" s="428">
        <f t="shared" si="316"/>
        <v>323926.65000000002</v>
      </c>
      <c r="J1067" s="428">
        <f t="shared" si="317"/>
        <v>323926.65000000002</v>
      </c>
      <c r="K1067" s="433">
        <f t="shared" si="319"/>
        <v>0</v>
      </c>
      <c r="L1067" s="433">
        <f t="shared" si="320"/>
        <v>0</v>
      </c>
      <c r="M1067" s="433">
        <v>0</v>
      </c>
      <c r="N1067" s="433">
        <v>1580.1299999999999</v>
      </c>
      <c r="O1067" s="431">
        <f t="shared" si="321"/>
        <v>323926.64999999997</v>
      </c>
    </row>
    <row r="1068" spans="1:15" s="470" customFormat="1">
      <c r="A1068" s="482" t="s">
        <v>258</v>
      </c>
      <c r="B1068" s="483" t="s">
        <v>425</v>
      </c>
      <c r="C1068" s="516" t="s">
        <v>124</v>
      </c>
      <c r="D1068" s="560">
        <v>205</v>
      </c>
      <c r="E1068" s="444">
        <v>0</v>
      </c>
      <c r="F1068" s="444">
        <v>0</v>
      </c>
      <c r="G1068" s="428">
        <f t="shared" si="318"/>
        <v>0</v>
      </c>
      <c r="H1068" s="428">
        <f t="shared" si="315"/>
        <v>0</v>
      </c>
      <c r="I1068" s="428">
        <f t="shared" si="316"/>
        <v>0</v>
      </c>
      <c r="J1068" s="428">
        <f t="shared" si="317"/>
        <v>0</v>
      </c>
      <c r="K1068" s="433">
        <f t="shared" si="319"/>
        <v>0</v>
      </c>
      <c r="L1068" s="433">
        <f t="shared" si="320"/>
        <v>0</v>
      </c>
      <c r="M1068" s="433">
        <v>0</v>
      </c>
      <c r="N1068" s="433">
        <v>0</v>
      </c>
      <c r="O1068" s="431">
        <f t="shared" si="321"/>
        <v>0</v>
      </c>
    </row>
    <row r="1069" spans="1:15" s="470" customFormat="1" ht="287.25" customHeight="1">
      <c r="A1069" s="691">
        <v>2.04</v>
      </c>
      <c r="B1069" s="742" t="s">
        <v>696</v>
      </c>
      <c r="C1069" s="513"/>
      <c r="D1069" s="560">
        <v>0</v>
      </c>
      <c r="E1069" s="450">
        <v>0</v>
      </c>
      <c r="F1069" s="450">
        <v>0</v>
      </c>
      <c r="G1069" s="428">
        <f t="shared" si="318"/>
        <v>0</v>
      </c>
      <c r="H1069" s="429">
        <f>E1069*$D1069</f>
        <v>0</v>
      </c>
      <c r="I1069" s="429">
        <f>F1069*$D1069</f>
        <v>0</v>
      </c>
      <c r="J1069" s="428"/>
      <c r="K1069" s="433">
        <f t="shared" si="319"/>
        <v>0</v>
      </c>
      <c r="L1069" s="433">
        <f t="shared" si="320"/>
        <v>0</v>
      </c>
      <c r="M1069" s="433">
        <v>0</v>
      </c>
      <c r="N1069" s="433">
        <v>0</v>
      </c>
      <c r="O1069" s="431">
        <f t="shared" si="321"/>
        <v>0</v>
      </c>
    </row>
    <row r="1070" spans="1:15" s="472" customFormat="1">
      <c r="A1070" s="734" t="s">
        <v>122</v>
      </c>
      <c r="B1070" s="514" t="s">
        <v>697</v>
      </c>
      <c r="C1070" s="513"/>
      <c r="D1070" s="560">
        <v>0</v>
      </c>
      <c r="E1070" s="450">
        <v>0</v>
      </c>
      <c r="F1070" s="450">
        <v>0</v>
      </c>
      <c r="G1070" s="428">
        <f t="shared" si="318"/>
        <v>0</v>
      </c>
      <c r="H1070" s="429">
        <f>E1070*$D1070</f>
        <v>0</v>
      </c>
      <c r="I1070" s="429">
        <f>F1070*$D1070</f>
        <v>0</v>
      </c>
      <c r="J1070" s="428">
        <f t="shared" ref="J1070" si="322">SUM(H1070+I1070)</f>
        <v>0</v>
      </c>
      <c r="K1070" s="433">
        <f t="shared" si="319"/>
        <v>0</v>
      </c>
      <c r="L1070" s="433">
        <f t="shared" si="320"/>
        <v>0</v>
      </c>
      <c r="M1070" s="433">
        <v>0</v>
      </c>
      <c r="N1070" s="433">
        <v>0</v>
      </c>
      <c r="O1070" s="431">
        <f t="shared" si="321"/>
        <v>0</v>
      </c>
    </row>
    <row r="1071" spans="1:15" s="472" customFormat="1">
      <c r="A1071" s="482" t="s">
        <v>205</v>
      </c>
      <c r="B1071" s="515" t="s">
        <v>219</v>
      </c>
      <c r="C1071" s="516" t="s">
        <v>124</v>
      </c>
      <c r="D1071" s="560">
        <v>230</v>
      </c>
      <c r="E1071" s="444">
        <v>0</v>
      </c>
      <c r="F1071" s="444">
        <v>0</v>
      </c>
      <c r="G1071" s="428">
        <f t="shared" si="318"/>
        <v>0</v>
      </c>
      <c r="H1071" s="428">
        <f t="shared" ref="H1071:H1095" si="323">$D1071*E1071</f>
        <v>0</v>
      </c>
      <c r="I1071" s="428">
        <f t="shared" ref="I1071:I1095" si="324">$D1071*F1071</f>
        <v>0</v>
      </c>
      <c r="J1071" s="428">
        <f t="shared" ref="J1071:J1095" si="325">SUBTOTAL(9,H1071:I1071)</f>
        <v>0</v>
      </c>
      <c r="K1071" s="433">
        <f t="shared" si="319"/>
        <v>0</v>
      </c>
      <c r="L1071" s="433">
        <f t="shared" si="320"/>
        <v>0</v>
      </c>
      <c r="M1071" s="433">
        <v>0</v>
      </c>
      <c r="N1071" s="433">
        <v>0</v>
      </c>
      <c r="O1071" s="431">
        <f t="shared" si="321"/>
        <v>0</v>
      </c>
    </row>
    <row r="1072" spans="1:15" s="472" customFormat="1">
      <c r="A1072" s="482" t="s">
        <v>188</v>
      </c>
      <c r="B1072" s="515" t="s">
        <v>402</v>
      </c>
      <c r="C1072" s="516" t="s">
        <v>124</v>
      </c>
      <c r="D1072" s="560">
        <v>230</v>
      </c>
      <c r="E1072" s="444">
        <v>1711.08</v>
      </c>
      <c r="F1072" s="444">
        <v>0</v>
      </c>
      <c r="G1072" s="428">
        <f t="shared" si="318"/>
        <v>1711.08</v>
      </c>
      <c r="H1072" s="428">
        <f t="shared" si="323"/>
        <v>393548.39999999997</v>
      </c>
      <c r="I1072" s="428">
        <f t="shared" si="324"/>
        <v>0</v>
      </c>
      <c r="J1072" s="428">
        <f t="shared" si="325"/>
        <v>393548.39999999997</v>
      </c>
      <c r="K1072" s="433">
        <f t="shared" si="319"/>
        <v>0</v>
      </c>
      <c r="L1072" s="433">
        <f t="shared" si="320"/>
        <v>0</v>
      </c>
      <c r="M1072" s="433">
        <v>1711.0800000000002</v>
      </c>
      <c r="N1072" s="433">
        <v>0</v>
      </c>
      <c r="O1072" s="431">
        <f t="shared" si="321"/>
        <v>393548.4</v>
      </c>
    </row>
    <row r="1073" spans="1:15" s="472" customFormat="1">
      <c r="A1073" s="482" t="s">
        <v>190</v>
      </c>
      <c r="B1073" s="515" t="s">
        <v>403</v>
      </c>
      <c r="C1073" s="516" t="s">
        <v>124</v>
      </c>
      <c r="D1073" s="560">
        <v>230</v>
      </c>
      <c r="E1073" s="444">
        <v>1384.19</v>
      </c>
      <c r="F1073" s="444">
        <v>323.01</v>
      </c>
      <c r="G1073" s="428">
        <f t="shared" si="318"/>
        <v>1707.2</v>
      </c>
      <c r="H1073" s="428">
        <f t="shared" si="323"/>
        <v>318363.7</v>
      </c>
      <c r="I1073" s="428">
        <f t="shared" si="324"/>
        <v>74292.3</v>
      </c>
      <c r="J1073" s="428">
        <f t="shared" si="325"/>
        <v>392656</v>
      </c>
      <c r="K1073" s="433">
        <f t="shared" si="319"/>
        <v>0</v>
      </c>
      <c r="L1073" s="433">
        <f t="shared" si="320"/>
        <v>0</v>
      </c>
      <c r="M1073" s="433">
        <v>1384.19</v>
      </c>
      <c r="N1073" s="433">
        <v>323.01</v>
      </c>
      <c r="O1073" s="431">
        <f t="shared" si="321"/>
        <v>392656</v>
      </c>
    </row>
    <row r="1074" spans="1:15" s="472" customFormat="1">
      <c r="A1074" s="482" t="s">
        <v>192</v>
      </c>
      <c r="B1074" s="515" t="s">
        <v>404</v>
      </c>
      <c r="C1074" s="516" t="s">
        <v>124</v>
      </c>
      <c r="D1074" s="560">
        <v>230</v>
      </c>
      <c r="E1074" s="444">
        <v>1226.08</v>
      </c>
      <c r="F1074" s="444">
        <v>303.61</v>
      </c>
      <c r="G1074" s="428">
        <f t="shared" si="318"/>
        <v>1529.69</v>
      </c>
      <c r="H1074" s="428">
        <f t="shared" si="323"/>
        <v>281998.39999999997</v>
      </c>
      <c r="I1074" s="428">
        <f t="shared" si="324"/>
        <v>69830.3</v>
      </c>
      <c r="J1074" s="428">
        <f t="shared" si="325"/>
        <v>351828.69999999995</v>
      </c>
      <c r="K1074" s="433">
        <f t="shared" si="319"/>
        <v>0</v>
      </c>
      <c r="L1074" s="433">
        <f t="shared" si="320"/>
        <v>0</v>
      </c>
      <c r="M1074" s="433">
        <v>1226.08</v>
      </c>
      <c r="N1074" s="433">
        <v>303.61</v>
      </c>
      <c r="O1074" s="431">
        <f t="shared" si="321"/>
        <v>351828.7</v>
      </c>
    </row>
    <row r="1075" spans="1:15" s="472" customFormat="1">
      <c r="A1075" s="482" t="s">
        <v>194</v>
      </c>
      <c r="B1075" s="515" t="s">
        <v>405</v>
      </c>
      <c r="C1075" s="516" t="s">
        <v>124</v>
      </c>
      <c r="D1075" s="560">
        <v>230</v>
      </c>
      <c r="E1075" s="444">
        <v>847.78</v>
      </c>
      <c r="F1075" s="444">
        <v>303.61</v>
      </c>
      <c r="G1075" s="428">
        <f t="shared" si="318"/>
        <v>1151.3899999999999</v>
      </c>
      <c r="H1075" s="428">
        <f t="shared" si="323"/>
        <v>194989.4</v>
      </c>
      <c r="I1075" s="428">
        <f t="shared" si="324"/>
        <v>69830.3</v>
      </c>
      <c r="J1075" s="428">
        <f t="shared" si="325"/>
        <v>264819.7</v>
      </c>
      <c r="K1075" s="433">
        <f t="shared" si="319"/>
        <v>0</v>
      </c>
      <c r="L1075" s="433">
        <f t="shared" si="320"/>
        <v>0</v>
      </c>
      <c r="M1075" s="433">
        <v>847.78</v>
      </c>
      <c r="N1075" s="433">
        <v>303.61</v>
      </c>
      <c r="O1075" s="431">
        <f t="shared" si="321"/>
        <v>264819.69999999995</v>
      </c>
    </row>
    <row r="1076" spans="1:15" s="472" customFormat="1">
      <c r="A1076" s="482" t="s">
        <v>196</v>
      </c>
      <c r="B1076" s="515" t="s">
        <v>406</v>
      </c>
      <c r="C1076" s="516" t="s">
        <v>124</v>
      </c>
      <c r="D1076" s="560">
        <v>230</v>
      </c>
      <c r="E1076" s="444">
        <v>847.78</v>
      </c>
      <c r="F1076" s="444">
        <v>303.61</v>
      </c>
      <c r="G1076" s="428">
        <f t="shared" si="318"/>
        <v>1151.3899999999999</v>
      </c>
      <c r="H1076" s="428">
        <f t="shared" si="323"/>
        <v>194989.4</v>
      </c>
      <c r="I1076" s="428">
        <f t="shared" si="324"/>
        <v>69830.3</v>
      </c>
      <c r="J1076" s="428">
        <f t="shared" si="325"/>
        <v>264819.7</v>
      </c>
      <c r="K1076" s="433">
        <f t="shared" si="319"/>
        <v>0</v>
      </c>
      <c r="L1076" s="433">
        <f t="shared" si="320"/>
        <v>0</v>
      </c>
      <c r="M1076" s="433">
        <v>847.78</v>
      </c>
      <c r="N1076" s="433">
        <v>303.61</v>
      </c>
      <c r="O1076" s="431">
        <f t="shared" si="321"/>
        <v>264819.69999999995</v>
      </c>
    </row>
    <row r="1077" spans="1:15" s="472" customFormat="1">
      <c r="A1077" s="482" t="s">
        <v>198</v>
      </c>
      <c r="B1077" s="515" t="s">
        <v>407</v>
      </c>
      <c r="C1077" s="516" t="s">
        <v>124</v>
      </c>
      <c r="D1077" s="560">
        <v>230</v>
      </c>
      <c r="E1077" s="444">
        <v>847.78</v>
      </c>
      <c r="F1077" s="444">
        <v>303.61</v>
      </c>
      <c r="G1077" s="428">
        <f t="shared" si="318"/>
        <v>1151.3899999999999</v>
      </c>
      <c r="H1077" s="428">
        <f t="shared" si="323"/>
        <v>194989.4</v>
      </c>
      <c r="I1077" s="428">
        <f t="shared" si="324"/>
        <v>69830.3</v>
      </c>
      <c r="J1077" s="428">
        <f t="shared" si="325"/>
        <v>264819.7</v>
      </c>
      <c r="K1077" s="433">
        <f t="shared" si="319"/>
        <v>0</v>
      </c>
      <c r="L1077" s="433">
        <f t="shared" si="320"/>
        <v>0</v>
      </c>
      <c r="M1077" s="433">
        <v>847.78</v>
      </c>
      <c r="N1077" s="433">
        <v>303.61</v>
      </c>
      <c r="O1077" s="431">
        <f t="shared" si="321"/>
        <v>264819.69999999995</v>
      </c>
    </row>
    <row r="1078" spans="1:15" s="472" customFormat="1">
      <c r="A1078" s="482" t="s">
        <v>200</v>
      </c>
      <c r="B1078" s="515" t="s">
        <v>408</v>
      </c>
      <c r="C1078" s="516" t="s">
        <v>124</v>
      </c>
      <c r="D1078" s="560">
        <v>230</v>
      </c>
      <c r="E1078" s="444">
        <v>1245.48</v>
      </c>
      <c r="F1078" s="444">
        <v>303.61</v>
      </c>
      <c r="G1078" s="428">
        <f t="shared" si="318"/>
        <v>1549.0900000000001</v>
      </c>
      <c r="H1078" s="428">
        <f t="shared" si="323"/>
        <v>286460.40000000002</v>
      </c>
      <c r="I1078" s="428">
        <f t="shared" si="324"/>
        <v>69830.3</v>
      </c>
      <c r="J1078" s="428">
        <f t="shared" si="325"/>
        <v>356290.7</v>
      </c>
      <c r="K1078" s="433">
        <f t="shared" si="319"/>
        <v>0</v>
      </c>
      <c r="L1078" s="433">
        <f t="shared" si="320"/>
        <v>0</v>
      </c>
      <c r="M1078" s="433">
        <v>1245.48</v>
      </c>
      <c r="N1078" s="433">
        <v>303.61</v>
      </c>
      <c r="O1078" s="431">
        <f t="shared" si="321"/>
        <v>356290.7</v>
      </c>
    </row>
    <row r="1079" spans="1:15" s="472" customFormat="1">
      <c r="A1079" s="482" t="s">
        <v>122</v>
      </c>
      <c r="B1079" s="515" t="s">
        <v>409</v>
      </c>
      <c r="C1079" s="516" t="s">
        <v>124</v>
      </c>
      <c r="D1079" s="560">
        <v>230</v>
      </c>
      <c r="E1079" s="444">
        <v>1240.6300000000001</v>
      </c>
      <c r="F1079" s="444">
        <v>303.61</v>
      </c>
      <c r="G1079" s="428">
        <f t="shared" si="318"/>
        <v>1544.2400000000002</v>
      </c>
      <c r="H1079" s="428">
        <f t="shared" si="323"/>
        <v>285344.90000000002</v>
      </c>
      <c r="I1079" s="428">
        <f t="shared" si="324"/>
        <v>69830.3</v>
      </c>
      <c r="J1079" s="428">
        <f t="shared" si="325"/>
        <v>355175.2</v>
      </c>
      <c r="K1079" s="433">
        <f t="shared" si="319"/>
        <v>0</v>
      </c>
      <c r="L1079" s="433">
        <f t="shared" si="320"/>
        <v>0</v>
      </c>
      <c r="M1079" s="433">
        <v>1240.6299999999999</v>
      </c>
      <c r="N1079" s="433">
        <v>303.61</v>
      </c>
      <c r="O1079" s="431">
        <f t="shared" si="321"/>
        <v>355175.19999999995</v>
      </c>
    </row>
    <row r="1080" spans="1:15" s="472" customFormat="1">
      <c r="A1080" s="482" t="s">
        <v>228</v>
      </c>
      <c r="B1080" s="515" t="s">
        <v>410</v>
      </c>
      <c r="C1080" s="516" t="s">
        <v>124</v>
      </c>
      <c r="D1080" s="560">
        <v>230</v>
      </c>
      <c r="E1080" s="444">
        <v>1240.6300000000001</v>
      </c>
      <c r="F1080" s="444">
        <v>303.61</v>
      </c>
      <c r="G1080" s="428">
        <f t="shared" si="318"/>
        <v>1544.2400000000002</v>
      </c>
      <c r="H1080" s="428">
        <f t="shared" si="323"/>
        <v>285344.90000000002</v>
      </c>
      <c r="I1080" s="428">
        <f t="shared" si="324"/>
        <v>69830.3</v>
      </c>
      <c r="J1080" s="428">
        <f t="shared" si="325"/>
        <v>355175.2</v>
      </c>
      <c r="K1080" s="433">
        <f t="shared" si="319"/>
        <v>0</v>
      </c>
      <c r="L1080" s="433">
        <f t="shared" si="320"/>
        <v>0</v>
      </c>
      <c r="M1080" s="433">
        <v>1240.6299999999999</v>
      </c>
      <c r="N1080" s="433">
        <v>303.61</v>
      </c>
      <c r="O1080" s="431">
        <f t="shared" si="321"/>
        <v>355175.19999999995</v>
      </c>
    </row>
    <row r="1081" spans="1:15" s="472" customFormat="1">
      <c r="A1081" s="482" t="s">
        <v>230</v>
      </c>
      <c r="B1081" s="515" t="s">
        <v>411</v>
      </c>
      <c r="C1081" s="516" t="s">
        <v>124</v>
      </c>
      <c r="D1081" s="560">
        <v>230</v>
      </c>
      <c r="E1081" s="444">
        <v>1240.6300000000001</v>
      </c>
      <c r="F1081" s="444">
        <v>303.61</v>
      </c>
      <c r="G1081" s="428">
        <f t="shared" si="318"/>
        <v>1544.2400000000002</v>
      </c>
      <c r="H1081" s="428">
        <f t="shared" si="323"/>
        <v>285344.90000000002</v>
      </c>
      <c r="I1081" s="428">
        <f t="shared" si="324"/>
        <v>69830.3</v>
      </c>
      <c r="J1081" s="428">
        <f t="shared" si="325"/>
        <v>355175.2</v>
      </c>
      <c r="K1081" s="433">
        <f t="shared" si="319"/>
        <v>0</v>
      </c>
      <c r="L1081" s="433">
        <f t="shared" si="320"/>
        <v>0</v>
      </c>
      <c r="M1081" s="433">
        <v>1240.6299999999999</v>
      </c>
      <c r="N1081" s="433">
        <v>303.61</v>
      </c>
      <c r="O1081" s="431">
        <f t="shared" si="321"/>
        <v>355175.19999999995</v>
      </c>
    </row>
    <row r="1082" spans="1:15" s="472" customFormat="1">
      <c r="A1082" s="482" t="s">
        <v>232</v>
      </c>
      <c r="B1082" s="515" t="s">
        <v>412</v>
      </c>
      <c r="C1082" s="516" t="s">
        <v>124</v>
      </c>
      <c r="D1082" s="560">
        <v>230</v>
      </c>
      <c r="E1082" s="444">
        <v>1240.6300000000001</v>
      </c>
      <c r="F1082" s="444">
        <v>303.61</v>
      </c>
      <c r="G1082" s="428">
        <f t="shared" si="318"/>
        <v>1544.2400000000002</v>
      </c>
      <c r="H1082" s="428">
        <f t="shared" si="323"/>
        <v>285344.90000000002</v>
      </c>
      <c r="I1082" s="428">
        <f t="shared" si="324"/>
        <v>69830.3</v>
      </c>
      <c r="J1082" s="428">
        <f t="shared" si="325"/>
        <v>355175.2</v>
      </c>
      <c r="K1082" s="433">
        <f t="shared" si="319"/>
        <v>0</v>
      </c>
      <c r="L1082" s="433">
        <f t="shared" si="320"/>
        <v>0</v>
      </c>
      <c r="M1082" s="433">
        <v>1240.6299999999999</v>
      </c>
      <c r="N1082" s="433">
        <v>303.61</v>
      </c>
      <c r="O1082" s="431">
        <f t="shared" si="321"/>
        <v>355175.19999999995</v>
      </c>
    </row>
    <row r="1083" spans="1:15" s="472" customFormat="1">
      <c r="A1083" s="482" t="s">
        <v>234</v>
      </c>
      <c r="B1083" s="515" t="s">
        <v>413</v>
      </c>
      <c r="C1083" s="516" t="s">
        <v>124</v>
      </c>
      <c r="D1083" s="560">
        <v>230</v>
      </c>
      <c r="E1083" s="444">
        <v>1240.6300000000001</v>
      </c>
      <c r="F1083" s="444">
        <v>303.61</v>
      </c>
      <c r="G1083" s="428">
        <f t="shared" si="318"/>
        <v>1544.2400000000002</v>
      </c>
      <c r="H1083" s="428">
        <f t="shared" si="323"/>
        <v>285344.90000000002</v>
      </c>
      <c r="I1083" s="428">
        <f t="shared" si="324"/>
        <v>69830.3</v>
      </c>
      <c r="J1083" s="428">
        <f t="shared" si="325"/>
        <v>355175.2</v>
      </c>
      <c r="K1083" s="433">
        <f t="shared" si="319"/>
        <v>0</v>
      </c>
      <c r="L1083" s="433">
        <f t="shared" si="320"/>
        <v>0</v>
      </c>
      <c r="M1083" s="433">
        <v>1240.6299999999999</v>
      </c>
      <c r="N1083" s="433">
        <v>303.61</v>
      </c>
      <c r="O1083" s="431">
        <f t="shared" si="321"/>
        <v>355175.19999999995</v>
      </c>
    </row>
    <row r="1084" spans="1:15" s="472" customFormat="1">
      <c r="A1084" s="482" t="s">
        <v>236</v>
      </c>
      <c r="B1084" s="515" t="s">
        <v>414</v>
      </c>
      <c r="C1084" s="516" t="s">
        <v>124</v>
      </c>
      <c r="D1084" s="560">
        <v>230</v>
      </c>
      <c r="E1084" s="444">
        <v>1240.6300000000001</v>
      </c>
      <c r="F1084" s="444">
        <v>303.61</v>
      </c>
      <c r="G1084" s="428">
        <f t="shared" si="318"/>
        <v>1544.2400000000002</v>
      </c>
      <c r="H1084" s="428">
        <f t="shared" si="323"/>
        <v>285344.90000000002</v>
      </c>
      <c r="I1084" s="428">
        <f t="shared" si="324"/>
        <v>69830.3</v>
      </c>
      <c r="J1084" s="428">
        <f t="shared" si="325"/>
        <v>355175.2</v>
      </c>
      <c r="K1084" s="433">
        <f t="shared" si="319"/>
        <v>0</v>
      </c>
      <c r="L1084" s="433">
        <f t="shared" si="320"/>
        <v>0</v>
      </c>
      <c r="M1084" s="433">
        <v>1240.6299999999999</v>
      </c>
      <c r="N1084" s="433">
        <v>303.61</v>
      </c>
      <c r="O1084" s="431">
        <f t="shared" si="321"/>
        <v>355175.19999999995</v>
      </c>
    </row>
    <row r="1085" spans="1:15" s="472" customFormat="1">
      <c r="A1085" s="482" t="s">
        <v>238</v>
      </c>
      <c r="B1085" s="515" t="s">
        <v>415</v>
      </c>
      <c r="C1085" s="516" t="s">
        <v>124</v>
      </c>
      <c r="D1085" s="560">
        <v>230</v>
      </c>
      <c r="E1085" s="444">
        <v>1240.6300000000001</v>
      </c>
      <c r="F1085" s="444">
        <v>303.61</v>
      </c>
      <c r="G1085" s="428">
        <f t="shared" si="318"/>
        <v>1544.2400000000002</v>
      </c>
      <c r="H1085" s="428">
        <f t="shared" si="323"/>
        <v>285344.90000000002</v>
      </c>
      <c r="I1085" s="428">
        <f t="shared" si="324"/>
        <v>69830.3</v>
      </c>
      <c r="J1085" s="428">
        <f t="shared" si="325"/>
        <v>355175.2</v>
      </c>
      <c r="K1085" s="433">
        <f t="shared" si="319"/>
        <v>0</v>
      </c>
      <c r="L1085" s="433">
        <f t="shared" si="320"/>
        <v>0</v>
      </c>
      <c r="M1085" s="433">
        <v>1240.6299999999999</v>
      </c>
      <c r="N1085" s="433">
        <v>303.61</v>
      </c>
      <c r="O1085" s="431">
        <f t="shared" si="321"/>
        <v>355175.19999999995</v>
      </c>
    </row>
    <row r="1086" spans="1:15" s="472" customFormat="1">
      <c r="A1086" s="482" t="s">
        <v>240</v>
      </c>
      <c r="B1086" s="515" t="s">
        <v>416</v>
      </c>
      <c r="C1086" s="516" t="s">
        <v>124</v>
      </c>
      <c r="D1086" s="560">
        <v>230</v>
      </c>
      <c r="E1086" s="444">
        <v>1240.6300000000001</v>
      </c>
      <c r="F1086" s="444">
        <v>303.61</v>
      </c>
      <c r="G1086" s="428">
        <f t="shared" si="318"/>
        <v>1544.2400000000002</v>
      </c>
      <c r="H1086" s="428">
        <f t="shared" si="323"/>
        <v>285344.90000000002</v>
      </c>
      <c r="I1086" s="428">
        <f t="shared" si="324"/>
        <v>69830.3</v>
      </c>
      <c r="J1086" s="428">
        <f t="shared" si="325"/>
        <v>355175.2</v>
      </c>
      <c r="K1086" s="433">
        <f t="shared" si="319"/>
        <v>0</v>
      </c>
      <c r="L1086" s="433">
        <f t="shared" si="320"/>
        <v>0</v>
      </c>
      <c r="M1086" s="433">
        <v>1240.6299999999999</v>
      </c>
      <c r="N1086" s="433">
        <v>303.61</v>
      </c>
      <c r="O1086" s="431">
        <f t="shared" si="321"/>
        <v>355175.19999999995</v>
      </c>
    </row>
    <row r="1087" spans="1:15" s="472" customFormat="1">
      <c r="A1087" s="482" t="s">
        <v>242</v>
      </c>
      <c r="B1087" s="515" t="s">
        <v>417</v>
      </c>
      <c r="C1087" s="516" t="s">
        <v>124</v>
      </c>
      <c r="D1087" s="560">
        <v>230</v>
      </c>
      <c r="E1087" s="444">
        <v>1240.6300000000001</v>
      </c>
      <c r="F1087" s="444">
        <v>303.61</v>
      </c>
      <c r="G1087" s="428">
        <f t="shared" si="318"/>
        <v>1544.2400000000002</v>
      </c>
      <c r="H1087" s="428">
        <f t="shared" si="323"/>
        <v>285344.90000000002</v>
      </c>
      <c r="I1087" s="428">
        <f t="shared" si="324"/>
        <v>69830.3</v>
      </c>
      <c r="J1087" s="428">
        <f t="shared" si="325"/>
        <v>355175.2</v>
      </c>
      <c r="K1087" s="433">
        <f t="shared" si="319"/>
        <v>0</v>
      </c>
      <c r="L1087" s="433">
        <f t="shared" si="320"/>
        <v>0</v>
      </c>
      <c r="M1087" s="433">
        <v>1240.6299999999999</v>
      </c>
      <c r="N1087" s="433">
        <v>303.61</v>
      </c>
      <c r="O1087" s="431">
        <f t="shared" si="321"/>
        <v>355175.19999999995</v>
      </c>
    </row>
    <row r="1088" spans="1:15" s="472" customFormat="1">
      <c r="A1088" s="482" t="s">
        <v>244</v>
      </c>
      <c r="B1088" s="515" t="s">
        <v>418</v>
      </c>
      <c r="C1088" s="516" t="s">
        <v>124</v>
      </c>
      <c r="D1088" s="560">
        <v>230</v>
      </c>
      <c r="E1088" s="444">
        <v>1240.6300000000001</v>
      </c>
      <c r="F1088" s="444">
        <v>303.61</v>
      </c>
      <c r="G1088" s="428">
        <f t="shared" si="318"/>
        <v>1544.2400000000002</v>
      </c>
      <c r="H1088" s="428">
        <f t="shared" si="323"/>
        <v>285344.90000000002</v>
      </c>
      <c r="I1088" s="428">
        <f t="shared" si="324"/>
        <v>69830.3</v>
      </c>
      <c r="J1088" s="428">
        <f t="shared" si="325"/>
        <v>355175.2</v>
      </c>
      <c r="K1088" s="433">
        <f t="shared" si="319"/>
        <v>0</v>
      </c>
      <c r="L1088" s="433">
        <f t="shared" si="320"/>
        <v>0</v>
      </c>
      <c r="M1088" s="433">
        <v>1240.6299999999999</v>
      </c>
      <c r="N1088" s="433">
        <v>303.61</v>
      </c>
      <c r="O1088" s="431">
        <f t="shared" si="321"/>
        <v>355175.19999999995</v>
      </c>
    </row>
    <row r="1089" spans="1:15" s="470" customFormat="1">
      <c r="A1089" s="482" t="s">
        <v>246</v>
      </c>
      <c r="B1089" s="515" t="s">
        <v>419</v>
      </c>
      <c r="C1089" s="516" t="s">
        <v>124</v>
      </c>
      <c r="D1089" s="560">
        <v>230</v>
      </c>
      <c r="E1089" s="444">
        <v>1240.6300000000001</v>
      </c>
      <c r="F1089" s="444">
        <v>303.61</v>
      </c>
      <c r="G1089" s="428">
        <f t="shared" si="318"/>
        <v>1544.2400000000002</v>
      </c>
      <c r="H1089" s="428">
        <f t="shared" si="323"/>
        <v>285344.90000000002</v>
      </c>
      <c r="I1089" s="428">
        <f t="shared" si="324"/>
        <v>69830.3</v>
      </c>
      <c r="J1089" s="428">
        <f t="shared" si="325"/>
        <v>355175.2</v>
      </c>
      <c r="K1089" s="433">
        <f t="shared" si="319"/>
        <v>0</v>
      </c>
      <c r="L1089" s="433">
        <f t="shared" si="320"/>
        <v>0</v>
      </c>
      <c r="M1089" s="433">
        <v>1240.6299999999999</v>
      </c>
      <c r="N1089" s="433">
        <v>303.61</v>
      </c>
      <c r="O1089" s="431">
        <f t="shared" si="321"/>
        <v>355175.19999999995</v>
      </c>
    </row>
    <row r="1090" spans="1:15" s="470" customFormat="1">
      <c r="A1090" s="482" t="s">
        <v>248</v>
      </c>
      <c r="B1090" s="515" t="s">
        <v>420</v>
      </c>
      <c r="C1090" s="516" t="s">
        <v>124</v>
      </c>
      <c r="D1090" s="560">
        <v>230</v>
      </c>
      <c r="E1090" s="444">
        <v>1240.6300000000001</v>
      </c>
      <c r="F1090" s="444">
        <v>303.61</v>
      </c>
      <c r="G1090" s="428">
        <f t="shared" si="318"/>
        <v>1544.2400000000002</v>
      </c>
      <c r="H1090" s="428">
        <f t="shared" si="323"/>
        <v>285344.90000000002</v>
      </c>
      <c r="I1090" s="428">
        <f t="shared" si="324"/>
        <v>69830.3</v>
      </c>
      <c r="J1090" s="428">
        <f t="shared" si="325"/>
        <v>355175.2</v>
      </c>
      <c r="K1090" s="433">
        <f t="shared" si="319"/>
        <v>0</v>
      </c>
      <c r="L1090" s="433">
        <f t="shared" si="320"/>
        <v>0</v>
      </c>
      <c r="M1090" s="433">
        <v>1240.6299999999999</v>
      </c>
      <c r="N1090" s="433">
        <v>303.61</v>
      </c>
      <c r="O1090" s="431">
        <f t="shared" si="321"/>
        <v>355175.19999999995</v>
      </c>
    </row>
    <row r="1091" spans="1:15" s="470" customFormat="1">
      <c r="A1091" s="482" t="s">
        <v>250</v>
      </c>
      <c r="B1091" s="515" t="s">
        <v>421</v>
      </c>
      <c r="C1091" s="516" t="s">
        <v>124</v>
      </c>
      <c r="D1091" s="560">
        <v>230</v>
      </c>
      <c r="E1091" s="444">
        <v>1240.6300000000001</v>
      </c>
      <c r="F1091" s="444">
        <v>303.61</v>
      </c>
      <c r="G1091" s="428">
        <f t="shared" si="318"/>
        <v>1544.2400000000002</v>
      </c>
      <c r="H1091" s="428">
        <f t="shared" si="323"/>
        <v>285344.90000000002</v>
      </c>
      <c r="I1091" s="428">
        <f t="shared" si="324"/>
        <v>69830.3</v>
      </c>
      <c r="J1091" s="428">
        <f t="shared" si="325"/>
        <v>355175.2</v>
      </c>
      <c r="K1091" s="433">
        <f t="shared" si="319"/>
        <v>0</v>
      </c>
      <c r="L1091" s="433">
        <f t="shared" si="320"/>
        <v>0</v>
      </c>
      <c r="M1091" s="433">
        <v>1240.6299999999999</v>
      </c>
      <c r="N1091" s="433">
        <v>303.61</v>
      </c>
      <c r="O1091" s="431">
        <f t="shared" si="321"/>
        <v>355175.19999999995</v>
      </c>
    </row>
    <row r="1092" spans="1:15" s="470" customFormat="1">
      <c r="A1092" s="482" t="s">
        <v>252</v>
      </c>
      <c r="B1092" s="515" t="s">
        <v>422</v>
      </c>
      <c r="C1092" s="516" t="s">
        <v>124</v>
      </c>
      <c r="D1092" s="560">
        <v>230</v>
      </c>
      <c r="E1092" s="444">
        <v>0</v>
      </c>
      <c r="F1092" s="444">
        <v>303.61</v>
      </c>
      <c r="G1092" s="428">
        <f t="shared" si="318"/>
        <v>303.61</v>
      </c>
      <c r="H1092" s="428">
        <f t="shared" si="323"/>
        <v>0</v>
      </c>
      <c r="I1092" s="428">
        <f t="shared" si="324"/>
        <v>69830.3</v>
      </c>
      <c r="J1092" s="428">
        <f t="shared" si="325"/>
        <v>69830.3</v>
      </c>
      <c r="K1092" s="433">
        <f t="shared" si="319"/>
        <v>0</v>
      </c>
      <c r="L1092" s="433">
        <f t="shared" si="320"/>
        <v>0</v>
      </c>
      <c r="M1092" s="433">
        <v>0</v>
      </c>
      <c r="N1092" s="433">
        <v>303.61</v>
      </c>
      <c r="O1092" s="431">
        <f t="shared" si="321"/>
        <v>69830.3</v>
      </c>
    </row>
    <row r="1093" spans="1:15" s="470" customFormat="1">
      <c r="A1093" s="482" t="s">
        <v>254</v>
      </c>
      <c r="B1093" s="515" t="s">
        <v>423</v>
      </c>
      <c r="C1093" s="516" t="s">
        <v>124</v>
      </c>
      <c r="D1093" s="560">
        <v>230</v>
      </c>
      <c r="E1093" s="444">
        <v>0</v>
      </c>
      <c r="F1093" s="444">
        <v>192.06</v>
      </c>
      <c r="G1093" s="428">
        <f t="shared" si="318"/>
        <v>192.06</v>
      </c>
      <c r="H1093" s="428">
        <f t="shared" si="323"/>
        <v>0</v>
      </c>
      <c r="I1093" s="428">
        <f t="shared" si="324"/>
        <v>44173.8</v>
      </c>
      <c r="J1093" s="428">
        <f t="shared" si="325"/>
        <v>44173.8</v>
      </c>
      <c r="K1093" s="433">
        <f t="shared" si="319"/>
        <v>0</v>
      </c>
      <c r="L1093" s="433">
        <f t="shared" si="320"/>
        <v>0</v>
      </c>
      <c r="M1093" s="433">
        <v>0</v>
      </c>
      <c r="N1093" s="433">
        <v>192.06</v>
      </c>
      <c r="O1093" s="431">
        <f t="shared" si="321"/>
        <v>44173.8</v>
      </c>
    </row>
    <row r="1094" spans="1:15" s="470" customFormat="1">
      <c r="A1094" s="482" t="s">
        <v>256</v>
      </c>
      <c r="B1094" s="515" t="s">
        <v>424</v>
      </c>
      <c r="C1094" s="516" t="s">
        <v>124</v>
      </c>
      <c r="D1094" s="560">
        <v>230</v>
      </c>
      <c r="E1094" s="444">
        <v>0</v>
      </c>
      <c r="F1094" s="444">
        <v>192.06</v>
      </c>
      <c r="G1094" s="428">
        <f t="shared" si="318"/>
        <v>192.06</v>
      </c>
      <c r="H1094" s="428">
        <f t="shared" si="323"/>
        <v>0</v>
      </c>
      <c r="I1094" s="428">
        <f t="shared" si="324"/>
        <v>44173.8</v>
      </c>
      <c r="J1094" s="428">
        <f t="shared" si="325"/>
        <v>44173.8</v>
      </c>
      <c r="K1094" s="433">
        <f t="shared" si="319"/>
        <v>0</v>
      </c>
      <c r="L1094" s="433">
        <f t="shared" si="320"/>
        <v>0</v>
      </c>
      <c r="M1094" s="433">
        <v>0</v>
      </c>
      <c r="N1094" s="433">
        <v>192.06</v>
      </c>
      <c r="O1094" s="431">
        <f t="shared" si="321"/>
        <v>44173.8</v>
      </c>
    </row>
    <row r="1095" spans="1:15" s="470" customFormat="1">
      <c r="A1095" s="482" t="s">
        <v>258</v>
      </c>
      <c r="B1095" s="483" t="s">
        <v>425</v>
      </c>
      <c r="C1095" s="516" t="s">
        <v>124</v>
      </c>
      <c r="D1095" s="560">
        <v>230</v>
      </c>
      <c r="E1095" s="444">
        <v>0</v>
      </c>
      <c r="F1095" s="444">
        <v>0</v>
      </c>
      <c r="G1095" s="428">
        <f t="shared" si="318"/>
        <v>0</v>
      </c>
      <c r="H1095" s="428">
        <f t="shared" si="323"/>
        <v>0</v>
      </c>
      <c r="I1095" s="428">
        <f t="shared" si="324"/>
        <v>0</v>
      </c>
      <c r="J1095" s="428">
        <f t="shared" si="325"/>
        <v>0</v>
      </c>
      <c r="K1095" s="433">
        <f t="shared" si="319"/>
        <v>0</v>
      </c>
      <c r="L1095" s="433">
        <f t="shared" si="320"/>
        <v>0</v>
      </c>
      <c r="M1095" s="433">
        <v>0</v>
      </c>
      <c r="N1095" s="433">
        <v>0</v>
      </c>
      <c r="O1095" s="431">
        <f t="shared" si="321"/>
        <v>0</v>
      </c>
    </row>
    <row r="1096" spans="1:15" s="476" customFormat="1" ht="285">
      <c r="A1096" s="743">
        <v>2.0499999999999998</v>
      </c>
      <c r="B1096" s="703" t="s">
        <v>698</v>
      </c>
      <c r="C1096" s="719"/>
      <c r="D1096" s="560">
        <v>0</v>
      </c>
      <c r="E1096" s="450">
        <v>0</v>
      </c>
      <c r="F1096" s="450">
        <v>0</v>
      </c>
      <c r="G1096" s="428">
        <f t="shared" si="318"/>
        <v>0</v>
      </c>
      <c r="H1096" s="429">
        <f>E1096*$D1096</f>
        <v>0</v>
      </c>
      <c r="I1096" s="429">
        <f>F1096*$D1096</f>
        <v>0</v>
      </c>
      <c r="J1096" s="428">
        <f t="shared" ref="J1096:J1097" si="326">SUM(H1096+I1096)</f>
        <v>0</v>
      </c>
      <c r="K1096" s="433">
        <f t="shared" si="319"/>
        <v>0</v>
      </c>
      <c r="L1096" s="433">
        <f t="shared" si="320"/>
        <v>0</v>
      </c>
      <c r="M1096" s="433">
        <v>0</v>
      </c>
      <c r="N1096" s="433">
        <v>0</v>
      </c>
      <c r="O1096" s="431">
        <f t="shared" si="321"/>
        <v>0</v>
      </c>
    </row>
    <row r="1097" spans="1:15" s="472" customFormat="1">
      <c r="A1097" s="734"/>
      <c r="B1097" s="514" t="s">
        <v>699</v>
      </c>
      <c r="C1097" s="513"/>
      <c r="D1097" s="560">
        <v>0</v>
      </c>
      <c r="E1097" s="450">
        <v>0</v>
      </c>
      <c r="F1097" s="450">
        <v>0</v>
      </c>
      <c r="G1097" s="428">
        <f t="shared" si="318"/>
        <v>0</v>
      </c>
      <c r="H1097" s="429">
        <f>E1097*$D1097</f>
        <v>0</v>
      </c>
      <c r="I1097" s="429">
        <f>F1097*$D1097</f>
        <v>0</v>
      </c>
      <c r="J1097" s="428">
        <f t="shared" si="326"/>
        <v>0</v>
      </c>
      <c r="K1097" s="433">
        <f t="shared" si="319"/>
        <v>0</v>
      </c>
      <c r="L1097" s="433">
        <f t="shared" si="320"/>
        <v>0</v>
      </c>
      <c r="M1097" s="433">
        <v>0</v>
      </c>
      <c r="N1097" s="433">
        <v>0</v>
      </c>
      <c r="O1097" s="431">
        <f t="shared" si="321"/>
        <v>0</v>
      </c>
    </row>
    <row r="1098" spans="1:15" s="472" customFormat="1">
      <c r="A1098" s="482" t="s">
        <v>205</v>
      </c>
      <c r="B1098" s="515" t="s">
        <v>219</v>
      </c>
      <c r="C1098" s="516" t="s">
        <v>124</v>
      </c>
      <c r="D1098" s="560">
        <v>391</v>
      </c>
      <c r="E1098" s="444">
        <v>0</v>
      </c>
      <c r="F1098" s="444">
        <v>0</v>
      </c>
      <c r="G1098" s="428">
        <f t="shared" si="318"/>
        <v>0</v>
      </c>
      <c r="H1098" s="428">
        <f t="shared" ref="H1098:H1122" si="327">$D1098*E1098</f>
        <v>0</v>
      </c>
      <c r="I1098" s="428">
        <f t="shared" ref="I1098:I1122" si="328">$D1098*F1098</f>
        <v>0</v>
      </c>
      <c r="J1098" s="428">
        <f t="shared" ref="J1098:J1122" si="329">SUBTOTAL(9,H1098:I1098)</f>
        <v>0</v>
      </c>
      <c r="K1098" s="433">
        <f t="shared" si="319"/>
        <v>0</v>
      </c>
      <c r="L1098" s="433">
        <f t="shared" si="320"/>
        <v>0</v>
      </c>
      <c r="M1098" s="433">
        <v>0</v>
      </c>
      <c r="N1098" s="433">
        <v>0</v>
      </c>
      <c r="O1098" s="431">
        <f t="shared" si="321"/>
        <v>0</v>
      </c>
    </row>
    <row r="1099" spans="1:15" s="472" customFormat="1">
      <c r="A1099" s="482" t="s">
        <v>188</v>
      </c>
      <c r="B1099" s="515" t="s">
        <v>402</v>
      </c>
      <c r="C1099" s="516" t="s">
        <v>124</v>
      </c>
      <c r="D1099" s="560">
        <v>391</v>
      </c>
      <c r="E1099" s="444">
        <v>259.95999999999998</v>
      </c>
      <c r="F1099" s="444">
        <v>0</v>
      </c>
      <c r="G1099" s="428">
        <f t="shared" si="318"/>
        <v>259.95999999999998</v>
      </c>
      <c r="H1099" s="428">
        <f t="shared" si="327"/>
        <v>101644.35999999999</v>
      </c>
      <c r="I1099" s="428">
        <f t="shared" si="328"/>
        <v>0</v>
      </c>
      <c r="J1099" s="428">
        <f t="shared" si="329"/>
        <v>101644.35999999999</v>
      </c>
      <c r="K1099" s="433">
        <f t="shared" si="319"/>
        <v>0</v>
      </c>
      <c r="L1099" s="433">
        <f t="shared" si="320"/>
        <v>0</v>
      </c>
      <c r="M1099" s="433">
        <v>259.95999999999998</v>
      </c>
      <c r="N1099" s="433">
        <v>0</v>
      </c>
      <c r="O1099" s="431">
        <f t="shared" si="321"/>
        <v>101644.35999999999</v>
      </c>
    </row>
    <row r="1100" spans="1:15" s="472" customFormat="1">
      <c r="A1100" s="482" t="s">
        <v>190</v>
      </c>
      <c r="B1100" s="515" t="s">
        <v>403</v>
      </c>
      <c r="C1100" s="516" t="s">
        <v>124</v>
      </c>
      <c r="D1100" s="560">
        <v>391</v>
      </c>
      <c r="E1100" s="444">
        <v>4403.8</v>
      </c>
      <c r="F1100" s="444">
        <v>1889.56</v>
      </c>
      <c r="G1100" s="428">
        <f t="shared" si="318"/>
        <v>6293.3600000000006</v>
      </c>
      <c r="H1100" s="428">
        <f t="shared" si="327"/>
        <v>1721885.8</v>
      </c>
      <c r="I1100" s="428">
        <f t="shared" si="328"/>
        <v>738817.96</v>
      </c>
      <c r="J1100" s="428">
        <f t="shared" si="329"/>
        <v>2460703.7599999998</v>
      </c>
      <c r="K1100" s="433">
        <f t="shared" si="319"/>
        <v>0</v>
      </c>
      <c r="L1100" s="433">
        <f t="shared" si="320"/>
        <v>0</v>
      </c>
      <c r="M1100" s="433">
        <v>4403.8</v>
      </c>
      <c r="N1100" s="433">
        <v>1889.56</v>
      </c>
      <c r="O1100" s="431">
        <f t="shared" si="321"/>
        <v>2460703.7600000002</v>
      </c>
    </row>
    <row r="1101" spans="1:15" s="472" customFormat="1">
      <c r="A1101" s="482" t="s">
        <v>192</v>
      </c>
      <c r="B1101" s="515" t="s">
        <v>404</v>
      </c>
      <c r="C1101" s="516" t="s">
        <v>124</v>
      </c>
      <c r="D1101" s="560">
        <v>391</v>
      </c>
      <c r="E1101" s="444">
        <v>4989.68</v>
      </c>
      <c r="F1101" s="444">
        <v>1889.56</v>
      </c>
      <c r="G1101" s="428">
        <f t="shared" si="318"/>
        <v>6879.24</v>
      </c>
      <c r="H1101" s="428">
        <f t="shared" si="327"/>
        <v>1950964.8800000001</v>
      </c>
      <c r="I1101" s="428">
        <f t="shared" si="328"/>
        <v>738817.96</v>
      </c>
      <c r="J1101" s="428">
        <f t="shared" si="329"/>
        <v>2689782.84</v>
      </c>
      <c r="K1101" s="433">
        <f t="shared" si="319"/>
        <v>0</v>
      </c>
      <c r="L1101" s="433">
        <f t="shared" si="320"/>
        <v>0</v>
      </c>
      <c r="M1101" s="433">
        <v>4989.68</v>
      </c>
      <c r="N1101" s="433">
        <v>1889.56</v>
      </c>
      <c r="O1101" s="431">
        <f t="shared" si="321"/>
        <v>2689782.84</v>
      </c>
    </row>
    <row r="1102" spans="1:15" s="472" customFormat="1">
      <c r="A1102" s="482" t="s">
        <v>194</v>
      </c>
      <c r="B1102" s="515" t="s">
        <v>405</v>
      </c>
      <c r="C1102" s="516" t="s">
        <v>124</v>
      </c>
      <c r="D1102" s="560">
        <v>391</v>
      </c>
      <c r="E1102" s="444">
        <v>5367.98</v>
      </c>
      <c r="F1102" s="444">
        <v>1889.56</v>
      </c>
      <c r="G1102" s="428">
        <f t="shared" si="318"/>
        <v>7257.5399999999991</v>
      </c>
      <c r="H1102" s="428">
        <f t="shared" si="327"/>
        <v>2098880.1799999997</v>
      </c>
      <c r="I1102" s="428">
        <f t="shared" si="328"/>
        <v>738817.96</v>
      </c>
      <c r="J1102" s="428">
        <f t="shared" si="329"/>
        <v>2837698.1399999997</v>
      </c>
      <c r="K1102" s="433">
        <f t="shared" si="319"/>
        <v>0</v>
      </c>
      <c r="L1102" s="433">
        <f t="shared" si="320"/>
        <v>0</v>
      </c>
      <c r="M1102" s="433">
        <v>5367.9800000000005</v>
      </c>
      <c r="N1102" s="433">
        <v>1889.56</v>
      </c>
      <c r="O1102" s="431">
        <f t="shared" si="321"/>
        <v>2837698.14</v>
      </c>
    </row>
    <row r="1103" spans="1:15" s="472" customFormat="1">
      <c r="A1103" s="482" t="s">
        <v>196</v>
      </c>
      <c r="B1103" s="515" t="s">
        <v>406</v>
      </c>
      <c r="C1103" s="516" t="s">
        <v>124</v>
      </c>
      <c r="D1103" s="560">
        <v>391</v>
      </c>
      <c r="E1103" s="444">
        <v>5348.58</v>
      </c>
      <c r="F1103" s="444">
        <v>1889.56</v>
      </c>
      <c r="G1103" s="428">
        <f t="shared" si="318"/>
        <v>7238.1399999999994</v>
      </c>
      <c r="H1103" s="428">
        <f t="shared" si="327"/>
        <v>2091294.78</v>
      </c>
      <c r="I1103" s="428">
        <f t="shared" si="328"/>
        <v>738817.96</v>
      </c>
      <c r="J1103" s="428">
        <f t="shared" si="329"/>
        <v>2830112.74</v>
      </c>
      <c r="K1103" s="433">
        <f t="shared" si="319"/>
        <v>0</v>
      </c>
      <c r="L1103" s="433">
        <f t="shared" si="320"/>
        <v>0</v>
      </c>
      <c r="M1103" s="433">
        <v>5348.58</v>
      </c>
      <c r="N1103" s="433">
        <v>1889.56</v>
      </c>
      <c r="O1103" s="431">
        <f t="shared" si="321"/>
        <v>2830112.7399999998</v>
      </c>
    </row>
    <row r="1104" spans="1:15" s="472" customFormat="1">
      <c r="A1104" s="482" t="s">
        <v>198</v>
      </c>
      <c r="B1104" s="515" t="s">
        <v>407</v>
      </c>
      <c r="C1104" s="516" t="s">
        <v>124</v>
      </c>
      <c r="D1104" s="560">
        <v>391</v>
      </c>
      <c r="E1104" s="444">
        <v>4989.68</v>
      </c>
      <c r="F1104" s="444">
        <v>1889.56</v>
      </c>
      <c r="G1104" s="428">
        <f t="shared" si="318"/>
        <v>6879.24</v>
      </c>
      <c r="H1104" s="428">
        <f t="shared" si="327"/>
        <v>1950964.8800000001</v>
      </c>
      <c r="I1104" s="428">
        <f t="shared" si="328"/>
        <v>738817.96</v>
      </c>
      <c r="J1104" s="428">
        <f t="shared" si="329"/>
        <v>2689782.84</v>
      </c>
      <c r="K1104" s="433">
        <f t="shared" si="319"/>
        <v>0</v>
      </c>
      <c r="L1104" s="433">
        <f t="shared" si="320"/>
        <v>0</v>
      </c>
      <c r="M1104" s="433">
        <v>4989.68</v>
      </c>
      <c r="N1104" s="433">
        <v>1889.56</v>
      </c>
      <c r="O1104" s="431">
        <f t="shared" si="321"/>
        <v>2689782.84</v>
      </c>
    </row>
    <row r="1105" spans="1:15" s="472" customFormat="1">
      <c r="A1105" s="482" t="s">
        <v>200</v>
      </c>
      <c r="B1105" s="515" t="s">
        <v>408</v>
      </c>
      <c r="C1105" s="516" t="s">
        <v>124</v>
      </c>
      <c r="D1105" s="560">
        <v>391</v>
      </c>
      <c r="E1105" s="444">
        <v>6687.18</v>
      </c>
      <c r="F1105" s="444">
        <v>1889.56</v>
      </c>
      <c r="G1105" s="428">
        <f t="shared" si="318"/>
        <v>8576.74</v>
      </c>
      <c r="H1105" s="428">
        <f t="shared" si="327"/>
        <v>2614687.38</v>
      </c>
      <c r="I1105" s="428">
        <f t="shared" si="328"/>
        <v>738817.96</v>
      </c>
      <c r="J1105" s="428">
        <f t="shared" si="329"/>
        <v>3353505.34</v>
      </c>
      <c r="K1105" s="433">
        <f t="shared" si="319"/>
        <v>0</v>
      </c>
      <c r="L1105" s="433">
        <f t="shared" si="320"/>
        <v>0</v>
      </c>
      <c r="M1105" s="433">
        <v>6687.18</v>
      </c>
      <c r="N1105" s="433">
        <v>1889.56</v>
      </c>
      <c r="O1105" s="431">
        <f t="shared" si="321"/>
        <v>3353505.34</v>
      </c>
    </row>
    <row r="1106" spans="1:15" s="472" customFormat="1">
      <c r="A1106" s="482" t="s">
        <v>122</v>
      </c>
      <c r="B1106" s="515" t="s">
        <v>409</v>
      </c>
      <c r="C1106" s="516" t="s">
        <v>124</v>
      </c>
      <c r="D1106" s="560">
        <v>391</v>
      </c>
      <c r="E1106" s="444">
        <v>6687.18</v>
      </c>
      <c r="F1106" s="444">
        <v>1889.56</v>
      </c>
      <c r="G1106" s="428">
        <f t="shared" si="318"/>
        <v>8576.74</v>
      </c>
      <c r="H1106" s="428">
        <f t="shared" si="327"/>
        <v>2614687.38</v>
      </c>
      <c r="I1106" s="428">
        <f t="shared" si="328"/>
        <v>738817.96</v>
      </c>
      <c r="J1106" s="428">
        <f t="shared" si="329"/>
        <v>3353505.34</v>
      </c>
      <c r="K1106" s="433">
        <f t="shared" si="319"/>
        <v>0</v>
      </c>
      <c r="L1106" s="433">
        <f t="shared" si="320"/>
        <v>0</v>
      </c>
      <c r="M1106" s="433">
        <v>6687.18</v>
      </c>
      <c r="N1106" s="433">
        <v>1889.56</v>
      </c>
      <c r="O1106" s="431">
        <f t="shared" si="321"/>
        <v>3353505.34</v>
      </c>
    </row>
    <row r="1107" spans="1:15" s="472" customFormat="1">
      <c r="A1107" s="482" t="s">
        <v>228</v>
      </c>
      <c r="B1107" s="515" t="s">
        <v>410</v>
      </c>
      <c r="C1107" s="516" t="s">
        <v>124</v>
      </c>
      <c r="D1107" s="560">
        <v>391</v>
      </c>
      <c r="E1107" s="444">
        <v>6687.18</v>
      </c>
      <c r="F1107" s="444">
        <v>1889.56</v>
      </c>
      <c r="G1107" s="428">
        <f t="shared" si="318"/>
        <v>8576.74</v>
      </c>
      <c r="H1107" s="428">
        <f t="shared" si="327"/>
        <v>2614687.38</v>
      </c>
      <c r="I1107" s="428">
        <f t="shared" si="328"/>
        <v>738817.96</v>
      </c>
      <c r="J1107" s="428">
        <f t="shared" si="329"/>
        <v>3353505.34</v>
      </c>
      <c r="K1107" s="433">
        <f t="shared" si="319"/>
        <v>0</v>
      </c>
      <c r="L1107" s="433">
        <f t="shared" si="320"/>
        <v>0</v>
      </c>
      <c r="M1107" s="433">
        <v>6687.18</v>
      </c>
      <c r="N1107" s="433">
        <v>1889.56</v>
      </c>
      <c r="O1107" s="431">
        <f t="shared" si="321"/>
        <v>3353505.34</v>
      </c>
    </row>
    <row r="1108" spans="1:15" s="472" customFormat="1">
      <c r="A1108" s="482" t="s">
        <v>230</v>
      </c>
      <c r="B1108" s="515" t="s">
        <v>411</v>
      </c>
      <c r="C1108" s="516" t="s">
        <v>124</v>
      </c>
      <c r="D1108" s="560">
        <v>391</v>
      </c>
      <c r="E1108" s="444">
        <v>6687.18</v>
      </c>
      <c r="F1108" s="444">
        <v>1889.56</v>
      </c>
      <c r="G1108" s="428">
        <f t="shared" si="318"/>
        <v>8576.74</v>
      </c>
      <c r="H1108" s="428">
        <f t="shared" si="327"/>
        <v>2614687.38</v>
      </c>
      <c r="I1108" s="428">
        <f t="shared" si="328"/>
        <v>738817.96</v>
      </c>
      <c r="J1108" s="428">
        <f t="shared" si="329"/>
        <v>3353505.34</v>
      </c>
      <c r="K1108" s="433">
        <f t="shared" si="319"/>
        <v>0</v>
      </c>
      <c r="L1108" s="433">
        <f t="shared" si="320"/>
        <v>0</v>
      </c>
      <c r="M1108" s="433">
        <v>6687.18</v>
      </c>
      <c r="N1108" s="433">
        <v>1889.56</v>
      </c>
      <c r="O1108" s="431">
        <f t="shared" si="321"/>
        <v>3353505.34</v>
      </c>
    </row>
    <row r="1109" spans="1:15" s="472" customFormat="1">
      <c r="A1109" s="482" t="s">
        <v>232</v>
      </c>
      <c r="B1109" s="515" t="s">
        <v>412</v>
      </c>
      <c r="C1109" s="516" t="s">
        <v>124</v>
      </c>
      <c r="D1109" s="560">
        <v>391</v>
      </c>
      <c r="E1109" s="444">
        <v>6687.18</v>
      </c>
      <c r="F1109" s="444">
        <v>1889.56</v>
      </c>
      <c r="G1109" s="428">
        <f t="shared" ref="G1109:G1172" si="330">SUM(E1109:F1109)</f>
        <v>8576.74</v>
      </c>
      <c r="H1109" s="428">
        <f t="shared" si="327"/>
        <v>2614687.38</v>
      </c>
      <c r="I1109" s="428">
        <f t="shared" si="328"/>
        <v>738817.96</v>
      </c>
      <c r="J1109" s="428">
        <f t="shared" si="329"/>
        <v>3353505.34</v>
      </c>
      <c r="K1109" s="433">
        <f t="shared" si="319"/>
        <v>0</v>
      </c>
      <c r="L1109" s="433">
        <f t="shared" si="320"/>
        <v>0</v>
      </c>
      <c r="M1109" s="433">
        <v>6687.18</v>
      </c>
      <c r="N1109" s="433">
        <v>1889.56</v>
      </c>
      <c r="O1109" s="431">
        <f t="shared" si="321"/>
        <v>3353505.34</v>
      </c>
    </row>
    <row r="1110" spans="1:15" s="472" customFormat="1">
      <c r="A1110" s="482" t="s">
        <v>234</v>
      </c>
      <c r="B1110" s="515" t="s">
        <v>413</v>
      </c>
      <c r="C1110" s="516" t="s">
        <v>124</v>
      </c>
      <c r="D1110" s="560">
        <v>391</v>
      </c>
      <c r="E1110" s="444">
        <v>6687.18</v>
      </c>
      <c r="F1110" s="444">
        <v>1889.56</v>
      </c>
      <c r="G1110" s="428">
        <f t="shared" si="330"/>
        <v>8576.74</v>
      </c>
      <c r="H1110" s="428">
        <f t="shared" si="327"/>
        <v>2614687.38</v>
      </c>
      <c r="I1110" s="428">
        <f t="shared" si="328"/>
        <v>738817.96</v>
      </c>
      <c r="J1110" s="428">
        <f t="shared" si="329"/>
        <v>3353505.34</v>
      </c>
      <c r="K1110" s="433">
        <f t="shared" si="319"/>
        <v>0</v>
      </c>
      <c r="L1110" s="433">
        <f t="shared" si="320"/>
        <v>0</v>
      </c>
      <c r="M1110" s="433">
        <v>6687.18</v>
      </c>
      <c r="N1110" s="433">
        <v>1889.56</v>
      </c>
      <c r="O1110" s="431">
        <f t="shared" si="321"/>
        <v>3353505.34</v>
      </c>
    </row>
    <row r="1111" spans="1:15" s="472" customFormat="1">
      <c r="A1111" s="482" t="s">
        <v>236</v>
      </c>
      <c r="B1111" s="515" t="s">
        <v>414</v>
      </c>
      <c r="C1111" s="516" t="s">
        <v>124</v>
      </c>
      <c r="D1111" s="560">
        <v>391</v>
      </c>
      <c r="E1111" s="444">
        <v>6687.18</v>
      </c>
      <c r="F1111" s="444">
        <v>1889.56</v>
      </c>
      <c r="G1111" s="428">
        <f t="shared" si="330"/>
        <v>8576.74</v>
      </c>
      <c r="H1111" s="428">
        <f t="shared" si="327"/>
        <v>2614687.38</v>
      </c>
      <c r="I1111" s="428">
        <f t="shared" si="328"/>
        <v>738817.96</v>
      </c>
      <c r="J1111" s="428">
        <f t="shared" si="329"/>
        <v>3353505.34</v>
      </c>
      <c r="K1111" s="433">
        <f t="shared" si="319"/>
        <v>0</v>
      </c>
      <c r="L1111" s="433">
        <f t="shared" si="320"/>
        <v>0</v>
      </c>
      <c r="M1111" s="433">
        <v>6687.18</v>
      </c>
      <c r="N1111" s="433">
        <v>1889.56</v>
      </c>
      <c r="O1111" s="431">
        <f t="shared" si="321"/>
        <v>3353505.34</v>
      </c>
    </row>
    <row r="1112" spans="1:15" s="472" customFormat="1">
      <c r="A1112" s="482" t="s">
        <v>238</v>
      </c>
      <c r="B1112" s="515" t="s">
        <v>415</v>
      </c>
      <c r="C1112" s="516" t="s">
        <v>124</v>
      </c>
      <c r="D1112" s="560">
        <v>391</v>
      </c>
      <c r="E1112" s="444">
        <v>6687.18</v>
      </c>
      <c r="F1112" s="444">
        <v>1889.56</v>
      </c>
      <c r="G1112" s="428">
        <f t="shared" si="330"/>
        <v>8576.74</v>
      </c>
      <c r="H1112" s="428">
        <f t="shared" si="327"/>
        <v>2614687.38</v>
      </c>
      <c r="I1112" s="428">
        <f t="shared" si="328"/>
        <v>738817.96</v>
      </c>
      <c r="J1112" s="428">
        <f t="shared" si="329"/>
        <v>3353505.34</v>
      </c>
      <c r="K1112" s="433">
        <f t="shared" si="319"/>
        <v>0</v>
      </c>
      <c r="L1112" s="433">
        <f t="shared" si="320"/>
        <v>0</v>
      </c>
      <c r="M1112" s="433">
        <v>6687.18</v>
      </c>
      <c r="N1112" s="433">
        <v>1889.56</v>
      </c>
      <c r="O1112" s="431">
        <f t="shared" si="321"/>
        <v>3353505.34</v>
      </c>
    </row>
    <row r="1113" spans="1:15" s="472" customFormat="1">
      <c r="A1113" s="482" t="s">
        <v>240</v>
      </c>
      <c r="B1113" s="515" t="s">
        <v>416</v>
      </c>
      <c r="C1113" s="516" t="s">
        <v>124</v>
      </c>
      <c r="D1113" s="560">
        <v>391</v>
      </c>
      <c r="E1113" s="444">
        <v>6687.18</v>
      </c>
      <c r="F1113" s="444">
        <v>1889.56</v>
      </c>
      <c r="G1113" s="428">
        <f t="shared" si="330"/>
        <v>8576.74</v>
      </c>
      <c r="H1113" s="428">
        <f t="shared" si="327"/>
        <v>2614687.38</v>
      </c>
      <c r="I1113" s="428">
        <f t="shared" si="328"/>
        <v>738817.96</v>
      </c>
      <c r="J1113" s="428">
        <f t="shared" si="329"/>
        <v>3353505.34</v>
      </c>
      <c r="K1113" s="433">
        <f t="shared" si="319"/>
        <v>0</v>
      </c>
      <c r="L1113" s="433">
        <f t="shared" si="320"/>
        <v>0</v>
      </c>
      <c r="M1113" s="433">
        <v>6687.18</v>
      </c>
      <c r="N1113" s="433">
        <v>1889.56</v>
      </c>
      <c r="O1113" s="431">
        <f t="shared" si="321"/>
        <v>3353505.34</v>
      </c>
    </row>
    <row r="1114" spans="1:15" s="472" customFormat="1">
      <c r="A1114" s="482" t="s">
        <v>242</v>
      </c>
      <c r="B1114" s="515" t="s">
        <v>417</v>
      </c>
      <c r="C1114" s="516" t="s">
        <v>124</v>
      </c>
      <c r="D1114" s="560">
        <v>391</v>
      </c>
      <c r="E1114" s="444">
        <v>6687.18</v>
      </c>
      <c r="F1114" s="444">
        <v>1889.56</v>
      </c>
      <c r="G1114" s="428">
        <f t="shared" si="330"/>
        <v>8576.74</v>
      </c>
      <c r="H1114" s="428">
        <f t="shared" si="327"/>
        <v>2614687.38</v>
      </c>
      <c r="I1114" s="428">
        <f t="shared" si="328"/>
        <v>738817.96</v>
      </c>
      <c r="J1114" s="428">
        <f t="shared" si="329"/>
        <v>3353505.34</v>
      </c>
      <c r="K1114" s="433">
        <f t="shared" si="319"/>
        <v>0</v>
      </c>
      <c r="L1114" s="433">
        <f t="shared" si="320"/>
        <v>0</v>
      </c>
      <c r="M1114" s="433">
        <v>6687.18</v>
      </c>
      <c r="N1114" s="433">
        <v>1889.56</v>
      </c>
      <c r="O1114" s="431">
        <f t="shared" si="321"/>
        <v>3353505.34</v>
      </c>
    </row>
    <row r="1115" spans="1:15" s="472" customFormat="1">
      <c r="A1115" s="482" t="s">
        <v>244</v>
      </c>
      <c r="B1115" s="515" t="s">
        <v>418</v>
      </c>
      <c r="C1115" s="516" t="s">
        <v>124</v>
      </c>
      <c r="D1115" s="560">
        <v>391</v>
      </c>
      <c r="E1115" s="444">
        <v>6687.18</v>
      </c>
      <c r="F1115" s="444">
        <v>1889.56</v>
      </c>
      <c r="G1115" s="428">
        <f t="shared" si="330"/>
        <v>8576.74</v>
      </c>
      <c r="H1115" s="428">
        <f t="shared" si="327"/>
        <v>2614687.38</v>
      </c>
      <c r="I1115" s="428">
        <f t="shared" si="328"/>
        <v>738817.96</v>
      </c>
      <c r="J1115" s="428">
        <f t="shared" si="329"/>
        <v>3353505.34</v>
      </c>
      <c r="K1115" s="433">
        <f t="shared" si="319"/>
        <v>0</v>
      </c>
      <c r="L1115" s="433">
        <f t="shared" si="320"/>
        <v>0</v>
      </c>
      <c r="M1115" s="433">
        <v>6687.18</v>
      </c>
      <c r="N1115" s="433">
        <v>1889.56</v>
      </c>
      <c r="O1115" s="431">
        <f t="shared" si="321"/>
        <v>3353505.34</v>
      </c>
    </row>
    <row r="1116" spans="1:15" s="470" customFormat="1">
      <c r="A1116" s="482" t="s">
        <v>246</v>
      </c>
      <c r="B1116" s="515" t="s">
        <v>419</v>
      </c>
      <c r="C1116" s="516" t="s">
        <v>124</v>
      </c>
      <c r="D1116" s="560">
        <v>391</v>
      </c>
      <c r="E1116" s="444">
        <v>6687.18</v>
      </c>
      <c r="F1116" s="444">
        <v>1889.56</v>
      </c>
      <c r="G1116" s="428">
        <f t="shared" si="330"/>
        <v>8576.74</v>
      </c>
      <c r="H1116" s="428">
        <f t="shared" si="327"/>
        <v>2614687.38</v>
      </c>
      <c r="I1116" s="428">
        <f t="shared" si="328"/>
        <v>738817.96</v>
      </c>
      <c r="J1116" s="428">
        <f t="shared" si="329"/>
        <v>3353505.34</v>
      </c>
      <c r="K1116" s="433">
        <f t="shared" ref="K1116:K1179" si="331">M1116-E1116</f>
        <v>0</v>
      </c>
      <c r="L1116" s="433">
        <f t="shared" ref="L1116:L1179" si="332">N1116-F1116</f>
        <v>0</v>
      </c>
      <c r="M1116" s="433">
        <v>6687.18</v>
      </c>
      <c r="N1116" s="433">
        <v>1889.56</v>
      </c>
      <c r="O1116" s="431">
        <f t="shared" ref="O1116:O1179" si="333">(M1116+N1116)*$D1116</f>
        <v>3353505.34</v>
      </c>
    </row>
    <row r="1117" spans="1:15" s="470" customFormat="1">
      <c r="A1117" s="482" t="s">
        <v>248</v>
      </c>
      <c r="B1117" s="515" t="s">
        <v>420</v>
      </c>
      <c r="C1117" s="516" t="s">
        <v>124</v>
      </c>
      <c r="D1117" s="560">
        <v>391</v>
      </c>
      <c r="E1117" s="444">
        <v>6687.18</v>
      </c>
      <c r="F1117" s="444">
        <v>1889.56</v>
      </c>
      <c r="G1117" s="428">
        <f t="shared" si="330"/>
        <v>8576.74</v>
      </c>
      <c r="H1117" s="428">
        <f t="shared" si="327"/>
        <v>2614687.38</v>
      </c>
      <c r="I1117" s="428">
        <f t="shared" si="328"/>
        <v>738817.96</v>
      </c>
      <c r="J1117" s="428">
        <f t="shared" si="329"/>
        <v>3353505.34</v>
      </c>
      <c r="K1117" s="433">
        <f t="shared" si="331"/>
        <v>0</v>
      </c>
      <c r="L1117" s="433">
        <f t="shared" si="332"/>
        <v>0</v>
      </c>
      <c r="M1117" s="433">
        <v>6687.18</v>
      </c>
      <c r="N1117" s="433">
        <v>1889.56</v>
      </c>
      <c r="O1117" s="431">
        <f t="shared" si="333"/>
        <v>3353505.34</v>
      </c>
    </row>
    <row r="1118" spans="1:15" s="470" customFormat="1">
      <c r="A1118" s="482" t="s">
        <v>250</v>
      </c>
      <c r="B1118" s="515" t="s">
        <v>421</v>
      </c>
      <c r="C1118" s="516" t="s">
        <v>124</v>
      </c>
      <c r="D1118" s="560">
        <v>391</v>
      </c>
      <c r="E1118" s="444">
        <v>6687.18</v>
      </c>
      <c r="F1118" s="444">
        <v>1889.56</v>
      </c>
      <c r="G1118" s="428">
        <f t="shared" si="330"/>
        <v>8576.74</v>
      </c>
      <c r="H1118" s="428">
        <f t="shared" si="327"/>
        <v>2614687.38</v>
      </c>
      <c r="I1118" s="428">
        <f t="shared" si="328"/>
        <v>738817.96</v>
      </c>
      <c r="J1118" s="428">
        <f t="shared" si="329"/>
        <v>3353505.34</v>
      </c>
      <c r="K1118" s="433">
        <f t="shared" si="331"/>
        <v>0</v>
      </c>
      <c r="L1118" s="433">
        <f t="shared" si="332"/>
        <v>0</v>
      </c>
      <c r="M1118" s="433">
        <v>6687.18</v>
      </c>
      <c r="N1118" s="433">
        <v>1889.56</v>
      </c>
      <c r="O1118" s="431">
        <f t="shared" si="333"/>
        <v>3353505.34</v>
      </c>
    </row>
    <row r="1119" spans="1:15" s="470" customFormat="1">
      <c r="A1119" s="482" t="s">
        <v>252</v>
      </c>
      <c r="B1119" s="515" t="s">
        <v>422</v>
      </c>
      <c r="C1119" s="516" t="s">
        <v>124</v>
      </c>
      <c r="D1119" s="560">
        <v>391</v>
      </c>
      <c r="E1119" s="444">
        <v>0</v>
      </c>
      <c r="F1119" s="444">
        <v>1889.56</v>
      </c>
      <c r="G1119" s="428">
        <f t="shared" si="330"/>
        <v>1889.56</v>
      </c>
      <c r="H1119" s="428">
        <f t="shared" si="327"/>
        <v>0</v>
      </c>
      <c r="I1119" s="428">
        <f t="shared" si="328"/>
        <v>738817.96</v>
      </c>
      <c r="J1119" s="428">
        <f t="shared" si="329"/>
        <v>738817.96</v>
      </c>
      <c r="K1119" s="433">
        <f t="shared" si="331"/>
        <v>0</v>
      </c>
      <c r="L1119" s="433">
        <f t="shared" si="332"/>
        <v>0</v>
      </c>
      <c r="M1119" s="433">
        <v>0</v>
      </c>
      <c r="N1119" s="433">
        <v>1889.56</v>
      </c>
      <c r="O1119" s="431">
        <f t="shared" si="333"/>
        <v>738817.96</v>
      </c>
    </row>
    <row r="1120" spans="1:15" s="470" customFormat="1">
      <c r="A1120" s="482" t="s">
        <v>254</v>
      </c>
      <c r="B1120" s="515" t="s">
        <v>423</v>
      </c>
      <c r="C1120" s="516" t="s">
        <v>124</v>
      </c>
      <c r="D1120" s="560">
        <v>391</v>
      </c>
      <c r="E1120" s="444">
        <v>0</v>
      </c>
      <c r="F1120" s="444">
        <v>1071.8499999999999</v>
      </c>
      <c r="G1120" s="428">
        <f t="shared" si="330"/>
        <v>1071.8499999999999</v>
      </c>
      <c r="H1120" s="428">
        <f t="shared" si="327"/>
        <v>0</v>
      </c>
      <c r="I1120" s="428">
        <f t="shared" si="328"/>
        <v>419093.35</v>
      </c>
      <c r="J1120" s="428">
        <f t="shared" si="329"/>
        <v>419093.35</v>
      </c>
      <c r="K1120" s="433">
        <f t="shared" si="331"/>
        <v>0</v>
      </c>
      <c r="L1120" s="433">
        <f t="shared" si="332"/>
        <v>0</v>
      </c>
      <c r="M1120" s="433">
        <v>0</v>
      </c>
      <c r="N1120" s="433">
        <v>1071.8499999999999</v>
      </c>
      <c r="O1120" s="431">
        <f t="shared" si="333"/>
        <v>419093.35</v>
      </c>
    </row>
    <row r="1121" spans="1:15" s="470" customFormat="1">
      <c r="A1121" s="482" t="s">
        <v>256</v>
      </c>
      <c r="B1121" s="515" t="s">
        <v>424</v>
      </c>
      <c r="C1121" s="516" t="s">
        <v>124</v>
      </c>
      <c r="D1121" s="560">
        <v>391</v>
      </c>
      <c r="E1121" s="444">
        <v>0</v>
      </c>
      <c r="F1121" s="444">
        <v>1071.8499999999999</v>
      </c>
      <c r="G1121" s="428">
        <f t="shared" si="330"/>
        <v>1071.8499999999999</v>
      </c>
      <c r="H1121" s="428">
        <f t="shared" si="327"/>
        <v>0</v>
      </c>
      <c r="I1121" s="428">
        <f t="shared" si="328"/>
        <v>419093.35</v>
      </c>
      <c r="J1121" s="428">
        <f t="shared" si="329"/>
        <v>419093.35</v>
      </c>
      <c r="K1121" s="433">
        <f t="shared" si="331"/>
        <v>0</v>
      </c>
      <c r="L1121" s="433">
        <f t="shared" si="332"/>
        <v>0</v>
      </c>
      <c r="M1121" s="433">
        <v>0</v>
      </c>
      <c r="N1121" s="433">
        <v>1071.8499999999999</v>
      </c>
      <c r="O1121" s="431">
        <f t="shared" si="333"/>
        <v>419093.35</v>
      </c>
    </row>
    <row r="1122" spans="1:15" s="470" customFormat="1">
      <c r="A1122" s="482" t="s">
        <v>258</v>
      </c>
      <c r="B1122" s="483" t="s">
        <v>425</v>
      </c>
      <c r="C1122" s="516" t="s">
        <v>124</v>
      </c>
      <c r="D1122" s="560">
        <v>391</v>
      </c>
      <c r="E1122" s="444">
        <v>4479.46</v>
      </c>
      <c r="F1122" s="444">
        <v>1699.44</v>
      </c>
      <c r="G1122" s="428">
        <f t="shared" si="330"/>
        <v>6178.9</v>
      </c>
      <c r="H1122" s="428">
        <f t="shared" si="327"/>
        <v>1751468.86</v>
      </c>
      <c r="I1122" s="428">
        <f t="shared" si="328"/>
        <v>664481.04</v>
      </c>
      <c r="J1122" s="428">
        <f t="shared" si="329"/>
        <v>2415949.9000000004</v>
      </c>
      <c r="K1122" s="433">
        <f t="shared" si="331"/>
        <v>0</v>
      </c>
      <c r="L1122" s="433">
        <f t="shared" si="332"/>
        <v>0</v>
      </c>
      <c r="M1122" s="433">
        <v>4479.46</v>
      </c>
      <c r="N1122" s="433">
        <v>1699.44</v>
      </c>
      <c r="O1122" s="431">
        <f t="shared" si="333"/>
        <v>2415949.9</v>
      </c>
    </row>
    <row r="1123" spans="1:15" s="470" customFormat="1">
      <c r="A1123" s="734">
        <v>2.06</v>
      </c>
      <c r="B1123" s="744" t="s">
        <v>700</v>
      </c>
      <c r="C1123" s="513"/>
      <c r="D1123" s="560">
        <v>0</v>
      </c>
      <c r="E1123" s="450">
        <v>0</v>
      </c>
      <c r="F1123" s="450">
        <v>0</v>
      </c>
      <c r="G1123" s="428">
        <f t="shared" si="330"/>
        <v>0</v>
      </c>
      <c r="H1123" s="429">
        <f t="shared" ref="H1123:I1125" si="334">E1123*$D1123</f>
        <v>0</v>
      </c>
      <c r="I1123" s="429">
        <f t="shared" si="334"/>
        <v>0</v>
      </c>
      <c r="J1123" s="428">
        <f t="shared" ref="J1123" si="335">SUM(H1123+I1123)</f>
        <v>0</v>
      </c>
      <c r="K1123" s="433">
        <f t="shared" si="331"/>
        <v>0</v>
      </c>
      <c r="L1123" s="433">
        <f t="shared" si="332"/>
        <v>0</v>
      </c>
      <c r="M1123" s="433">
        <v>0</v>
      </c>
      <c r="N1123" s="433">
        <v>0</v>
      </c>
      <c r="O1123" s="431">
        <f t="shared" si="333"/>
        <v>0</v>
      </c>
    </row>
    <row r="1124" spans="1:15" s="470" customFormat="1" ht="90">
      <c r="A1124" s="691"/>
      <c r="B1124" s="673" t="s">
        <v>701</v>
      </c>
      <c r="C1124" s="513"/>
      <c r="D1124" s="560">
        <v>0</v>
      </c>
      <c r="E1124" s="450">
        <v>0</v>
      </c>
      <c r="F1124" s="450">
        <v>0</v>
      </c>
      <c r="G1124" s="428">
        <f t="shared" si="330"/>
        <v>0</v>
      </c>
      <c r="H1124" s="429">
        <f t="shared" si="334"/>
        <v>0</v>
      </c>
      <c r="I1124" s="429">
        <f t="shared" si="334"/>
        <v>0</v>
      </c>
      <c r="J1124" s="428">
        <f t="shared" ref="J1124:J1125" si="336">SUM(H1124+I1124)</f>
        <v>0</v>
      </c>
      <c r="K1124" s="433">
        <f t="shared" si="331"/>
        <v>0</v>
      </c>
      <c r="L1124" s="433">
        <f t="shared" si="332"/>
        <v>0</v>
      </c>
      <c r="M1124" s="433">
        <v>0</v>
      </c>
      <c r="N1124" s="433">
        <v>0</v>
      </c>
      <c r="O1124" s="431">
        <f t="shared" si="333"/>
        <v>0</v>
      </c>
    </row>
    <row r="1125" spans="1:15" s="472" customFormat="1">
      <c r="A1125" s="691"/>
      <c r="B1125" s="671" t="s">
        <v>702</v>
      </c>
      <c r="C1125" s="513"/>
      <c r="D1125" s="560">
        <v>0</v>
      </c>
      <c r="E1125" s="450">
        <v>0</v>
      </c>
      <c r="F1125" s="450">
        <v>0</v>
      </c>
      <c r="G1125" s="428">
        <f t="shared" si="330"/>
        <v>0</v>
      </c>
      <c r="H1125" s="429">
        <f t="shared" si="334"/>
        <v>0</v>
      </c>
      <c r="I1125" s="429">
        <f t="shared" si="334"/>
        <v>0</v>
      </c>
      <c r="J1125" s="428">
        <f t="shared" si="336"/>
        <v>0</v>
      </c>
      <c r="K1125" s="433">
        <f t="shared" si="331"/>
        <v>0</v>
      </c>
      <c r="L1125" s="433">
        <f t="shared" si="332"/>
        <v>0</v>
      </c>
      <c r="M1125" s="433">
        <v>0</v>
      </c>
      <c r="N1125" s="433">
        <v>0</v>
      </c>
      <c r="O1125" s="431">
        <f t="shared" si="333"/>
        <v>0</v>
      </c>
    </row>
    <row r="1126" spans="1:15" s="472" customFormat="1">
      <c r="A1126" s="482" t="s">
        <v>205</v>
      </c>
      <c r="B1126" s="515" t="s">
        <v>219</v>
      </c>
      <c r="C1126" s="513" t="s">
        <v>124</v>
      </c>
      <c r="D1126" s="560">
        <v>83</v>
      </c>
      <c r="E1126" s="450">
        <v>1635.42</v>
      </c>
      <c r="F1126" s="450">
        <v>1140.72</v>
      </c>
      <c r="G1126" s="428">
        <f t="shared" si="330"/>
        <v>2776.1400000000003</v>
      </c>
      <c r="H1126" s="428">
        <f t="shared" ref="H1126:H1150" si="337">$D1126*E1126</f>
        <v>135739.86000000002</v>
      </c>
      <c r="I1126" s="428">
        <f t="shared" ref="I1126:I1150" si="338">$D1126*F1126</f>
        <v>94679.760000000009</v>
      </c>
      <c r="J1126" s="428">
        <f t="shared" ref="J1126:J1150" si="339">SUBTOTAL(9,H1126:I1126)</f>
        <v>230419.62000000002</v>
      </c>
      <c r="K1126" s="433">
        <f t="shared" si="331"/>
        <v>0</v>
      </c>
      <c r="L1126" s="433">
        <f t="shared" si="332"/>
        <v>0</v>
      </c>
      <c r="M1126" s="433">
        <v>1635.42</v>
      </c>
      <c r="N1126" s="433">
        <v>1140.72</v>
      </c>
      <c r="O1126" s="431">
        <f t="shared" si="333"/>
        <v>230419.62000000002</v>
      </c>
    </row>
    <row r="1127" spans="1:15" s="472" customFormat="1">
      <c r="A1127" s="482" t="s">
        <v>188</v>
      </c>
      <c r="B1127" s="515" t="s">
        <v>402</v>
      </c>
      <c r="C1127" s="513" t="s">
        <v>124</v>
      </c>
      <c r="D1127" s="560">
        <v>83</v>
      </c>
      <c r="E1127" s="450">
        <v>1148.48</v>
      </c>
      <c r="F1127" s="450">
        <v>0</v>
      </c>
      <c r="G1127" s="428">
        <f t="shared" si="330"/>
        <v>1148.48</v>
      </c>
      <c r="H1127" s="428">
        <f t="shared" si="337"/>
        <v>95323.839999999997</v>
      </c>
      <c r="I1127" s="428">
        <f t="shared" si="338"/>
        <v>0</v>
      </c>
      <c r="J1127" s="428">
        <f t="shared" si="339"/>
        <v>95323.839999999997</v>
      </c>
      <c r="K1127" s="433">
        <f t="shared" si="331"/>
        <v>0</v>
      </c>
      <c r="L1127" s="433">
        <f t="shared" si="332"/>
        <v>0</v>
      </c>
      <c r="M1127" s="433">
        <v>1148.4799999999998</v>
      </c>
      <c r="N1127" s="433">
        <v>0</v>
      </c>
      <c r="O1127" s="431">
        <f t="shared" si="333"/>
        <v>95323.839999999982</v>
      </c>
    </row>
    <row r="1128" spans="1:15" s="472" customFormat="1">
      <c r="A1128" s="482" t="s">
        <v>190</v>
      </c>
      <c r="B1128" s="515" t="s">
        <v>403</v>
      </c>
      <c r="C1128" s="513" t="s">
        <v>124</v>
      </c>
      <c r="D1128" s="560">
        <v>83</v>
      </c>
      <c r="E1128" s="450">
        <v>1625.72</v>
      </c>
      <c r="F1128" s="450">
        <v>236.68</v>
      </c>
      <c r="G1128" s="428">
        <f t="shared" si="330"/>
        <v>1862.4</v>
      </c>
      <c r="H1128" s="428">
        <f t="shared" si="337"/>
        <v>134934.76</v>
      </c>
      <c r="I1128" s="428">
        <f t="shared" si="338"/>
        <v>19644.440000000002</v>
      </c>
      <c r="J1128" s="428">
        <f t="shared" si="339"/>
        <v>154579.20000000001</v>
      </c>
      <c r="K1128" s="433">
        <f t="shared" si="331"/>
        <v>0</v>
      </c>
      <c r="L1128" s="433">
        <f t="shared" si="332"/>
        <v>0</v>
      </c>
      <c r="M1128" s="433">
        <v>1625.7199999999998</v>
      </c>
      <c r="N1128" s="433">
        <v>236.67999999999998</v>
      </c>
      <c r="O1128" s="431">
        <f t="shared" si="333"/>
        <v>154579.19999999998</v>
      </c>
    </row>
    <row r="1129" spans="1:15" s="472" customFormat="1">
      <c r="A1129" s="482" t="s">
        <v>192</v>
      </c>
      <c r="B1129" s="515" t="s">
        <v>404</v>
      </c>
      <c r="C1129" s="513" t="s">
        <v>124</v>
      </c>
      <c r="D1129" s="560">
        <v>83</v>
      </c>
      <c r="E1129" s="450">
        <v>1596.62</v>
      </c>
      <c r="F1129" s="450">
        <v>236.68</v>
      </c>
      <c r="G1129" s="428">
        <f t="shared" si="330"/>
        <v>1833.3</v>
      </c>
      <c r="H1129" s="428">
        <f t="shared" si="337"/>
        <v>132519.46</v>
      </c>
      <c r="I1129" s="428">
        <f t="shared" si="338"/>
        <v>19644.440000000002</v>
      </c>
      <c r="J1129" s="428">
        <f t="shared" si="339"/>
        <v>152163.9</v>
      </c>
      <c r="K1129" s="433">
        <f t="shared" si="331"/>
        <v>0</v>
      </c>
      <c r="L1129" s="433">
        <f t="shared" si="332"/>
        <v>0</v>
      </c>
      <c r="M1129" s="433">
        <v>1596.62</v>
      </c>
      <c r="N1129" s="433">
        <v>236.67999999999998</v>
      </c>
      <c r="O1129" s="431">
        <f t="shared" si="333"/>
        <v>152163.9</v>
      </c>
    </row>
    <row r="1130" spans="1:15" s="472" customFormat="1">
      <c r="A1130" s="482" t="s">
        <v>194</v>
      </c>
      <c r="B1130" s="515" t="s">
        <v>405</v>
      </c>
      <c r="C1130" s="513" t="s">
        <v>124</v>
      </c>
      <c r="D1130" s="560">
        <v>83</v>
      </c>
      <c r="E1130" s="450">
        <v>1559.76</v>
      </c>
      <c r="F1130" s="450">
        <v>236.68</v>
      </c>
      <c r="G1130" s="428">
        <f t="shared" si="330"/>
        <v>1796.44</v>
      </c>
      <c r="H1130" s="428">
        <f t="shared" si="337"/>
        <v>129460.08</v>
      </c>
      <c r="I1130" s="428">
        <f t="shared" si="338"/>
        <v>19644.440000000002</v>
      </c>
      <c r="J1130" s="428">
        <f t="shared" si="339"/>
        <v>149104.52000000002</v>
      </c>
      <c r="K1130" s="433">
        <f t="shared" si="331"/>
        <v>0</v>
      </c>
      <c r="L1130" s="433">
        <f t="shared" si="332"/>
        <v>0</v>
      </c>
      <c r="M1130" s="433">
        <v>1559.76</v>
      </c>
      <c r="N1130" s="433">
        <v>236.67999999999998</v>
      </c>
      <c r="O1130" s="431">
        <f t="shared" si="333"/>
        <v>149104.52000000002</v>
      </c>
    </row>
    <row r="1131" spans="1:15" s="472" customFormat="1">
      <c r="A1131" s="482" t="s">
        <v>196</v>
      </c>
      <c r="B1131" s="515" t="s">
        <v>406</v>
      </c>
      <c r="C1131" s="513" t="s">
        <v>124</v>
      </c>
      <c r="D1131" s="560">
        <v>83</v>
      </c>
      <c r="E1131" s="450">
        <v>1559.76</v>
      </c>
      <c r="F1131" s="450">
        <v>236.68</v>
      </c>
      <c r="G1131" s="428">
        <f t="shared" si="330"/>
        <v>1796.44</v>
      </c>
      <c r="H1131" s="428">
        <f t="shared" si="337"/>
        <v>129460.08</v>
      </c>
      <c r="I1131" s="428">
        <f t="shared" si="338"/>
        <v>19644.440000000002</v>
      </c>
      <c r="J1131" s="428">
        <f t="shared" si="339"/>
        <v>149104.52000000002</v>
      </c>
      <c r="K1131" s="433">
        <f t="shared" si="331"/>
        <v>0</v>
      </c>
      <c r="L1131" s="433">
        <f t="shared" si="332"/>
        <v>0</v>
      </c>
      <c r="M1131" s="433">
        <v>1559.76</v>
      </c>
      <c r="N1131" s="433">
        <v>236.67999999999998</v>
      </c>
      <c r="O1131" s="431">
        <f t="shared" si="333"/>
        <v>149104.52000000002</v>
      </c>
    </row>
    <row r="1132" spans="1:15" s="472" customFormat="1">
      <c r="A1132" s="482" t="s">
        <v>198</v>
      </c>
      <c r="B1132" s="515" t="s">
        <v>407</v>
      </c>
      <c r="C1132" s="513" t="s">
        <v>124</v>
      </c>
      <c r="D1132" s="560">
        <v>83</v>
      </c>
      <c r="E1132" s="450">
        <v>1559.76</v>
      </c>
      <c r="F1132" s="450">
        <v>236.68</v>
      </c>
      <c r="G1132" s="428">
        <f t="shared" si="330"/>
        <v>1796.44</v>
      </c>
      <c r="H1132" s="428">
        <f t="shared" si="337"/>
        <v>129460.08</v>
      </c>
      <c r="I1132" s="428">
        <f t="shared" si="338"/>
        <v>19644.440000000002</v>
      </c>
      <c r="J1132" s="428">
        <f t="shared" si="339"/>
        <v>149104.52000000002</v>
      </c>
      <c r="K1132" s="433">
        <f t="shared" si="331"/>
        <v>0</v>
      </c>
      <c r="L1132" s="433">
        <f t="shared" si="332"/>
        <v>0</v>
      </c>
      <c r="M1132" s="433">
        <v>1559.76</v>
      </c>
      <c r="N1132" s="433">
        <v>236.67999999999998</v>
      </c>
      <c r="O1132" s="431">
        <f t="shared" si="333"/>
        <v>149104.52000000002</v>
      </c>
    </row>
    <row r="1133" spans="1:15" s="472" customFormat="1">
      <c r="A1133" s="482" t="s">
        <v>200</v>
      </c>
      <c r="B1133" s="515" t="s">
        <v>408</v>
      </c>
      <c r="C1133" s="513" t="s">
        <v>124</v>
      </c>
      <c r="D1133" s="560">
        <v>83</v>
      </c>
      <c r="E1133" s="450">
        <v>1753.76</v>
      </c>
      <c r="F1133" s="450">
        <v>236.68</v>
      </c>
      <c r="G1133" s="428">
        <f t="shared" si="330"/>
        <v>1990.44</v>
      </c>
      <c r="H1133" s="428">
        <f t="shared" si="337"/>
        <v>145562.07999999999</v>
      </c>
      <c r="I1133" s="428">
        <f t="shared" si="338"/>
        <v>19644.440000000002</v>
      </c>
      <c r="J1133" s="428">
        <f t="shared" si="339"/>
        <v>165206.51999999999</v>
      </c>
      <c r="K1133" s="433">
        <f t="shared" si="331"/>
        <v>0</v>
      </c>
      <c r="L1133" s="433">
        <f t="shared" si="332"/>
        <v>0</v>
      </c>
      <c r="M1133" s="433">
        <v>1753.7599999999998</v>
      </c>
      <c r="N1133" s="433">
        <v>236.67999999999998</v>
      </c>
      <c r="O1133" s="431">
        <f t="shared" si="333"/>
        <v>165206.51999999999</v>
      </c>
    </row>
    <row r="1134" spans="1:15" s="472" customFormat="1">
      <c r="A1134" s="482" t="s">
        <v>122</v>
      </c>
      <c r="B1134" s="515" t="s">
        <v>409</v>
      </c>
      <c r="C1134" s="513" t="s">
        <v>124</v>
      </c>
      <c r="D1134" s="560">
        <v>83</v>
      </c>
      <c r="E1134" s="450">
        <v>1753.76</v>
      </c>
      <c r="F1134" s="450">
        <v>236.68</v>
      </c>
      <c r="G1134" s="428">
        <f t="shared" si="330"/>
        <v>1990.44</v>
      </c>
      <c r="H1134" s="428">
        <f t="shared" si="337"/>
        <v>145562.07999999999</v>
      </c>
      <c r="I1134" s="428">
        <f t="shared" si="338"/>
        <v>19644.440000000002</v>
      </c>
      <c r="J1134" s="428">
        <f t="shared" si="339"/>
        <v>165206.51999999999</v>
      </c>
      <c r="K1134" s="433">
        <f t="shared" si="331"/>
        <v>0</v>
      </c>
      <c r="L1134" s="433">
        <f t="shared" si="332"/>
        <v>0</v>
      </c>
      <c r="M1134" s="433">
        <v>1753.7599999999998</v>
      </c>
      <c r="N1134" s="433">
        <v>236.67999999999998</v>
      </c>
      <c r="O1134" s="431">
        <f t="shared" si="333"/>
        <v>165206.51999999999</v>
      </c>
    </row>
    <row r="1135" spans="1:15" s="472" customFormat="1">
      <c r="A1135" s="482" t="s">
        <v>228</v>
      </c>
      <c r="B1135" s="515" t="s">
        <v>410</v>
      </c>
      <c r="C1135" s="513" t="s">
        <v>124</v>
      </c>
      <c r="D1135" s="560">
        <v>83</v>
      </c>
      <c r="E1135" s="450">
        <v>1753.76</v>
      </c>
      <c r="F1135" s="450">
        <v>236.68</v>
      </c>
      <c r="G1135" s="428">
        <f t="shared" si="330"/>
        <v>1990.44</v>
      </c>
      <c r="H1135" s="428">
        <f t="shared" si="337"/>
        <v>145562.07999999999</v>
      </c>
      <c r="I1135" s="428">
        <f t="shared" si="338"/>
        <v>19644.440000000002</v>
      </c>
      <c r="J1135" s="428">
        <f t="shared" si="339"/>
        <v>165206.51999999999</v>
      </c>
      <c r="K1135" s="433">
        <f t="shared" si="331"/>
        <v>0</v>
      </c>
      <c r="L1135" s="433">
        <f t="shared" si="332"/>
        <v>0</v>
      </c>
      <c r="M1135" s="433">
        <v>1753.7599999999998</v>
      </c>
      <c r="N1135" s="433">
        <v>236.67999999999998</v>
      </c>
      <c r="O1135" s="431">
        <f t="shared" si="333"/>
        <v>165206.51999999999</v>
      </c>
    </row>
    <row r="1136" spans="1:15" s="472" customFormat="1">
      <c r="A1136" s="482" t="s">
        <v>230</v>
      </c>
      <c r="B1136" s="515" t="s">
        <v>411</v>
      </c>
      <c r="C1136" s="513" t="s">
        <v>124</v>
      </c>
      <c r="D1136" s="560">
        <v>83</v>
      </c>
      <c r="E1136" s="450">
        <v>1753.76</v>
      </c>
      <c r="F1136" s="450">
        <v>236.68</v>
      </c>
      <c r="G1136" s="428">
        <f t="shared" si="330"/>
        <v>1990.44</v>
      </c>
      <c r="H1136" s="428">
        <f t="shared" si="337"/>
        <v>145562.07999999999</v>
      </c>
      <c r="I1136" s="428">
        <f t="shared" si="338"/>
        <v>19644.440000000002</v>
      </c>
      <c r="J1136" s="428">
        <f t="shared" si="339"/>
        <v>165206.51999999999</v>
      </c>
      <c r="K1136" s="433">
        <f t="shared" si="331"/>
        <v>0</v>
      </c>
      <c r="L1136" s="433">
        <f t="shared" si="332"/>
        <v>0</v>
      </c>
      <c r="M1136" s="433">
        <v>1753.7599999999998</v>
      </c>
      <c r="N1136" s="433">
        <v>236.67999999999998</v>
      </c>
      <c r="O1136" s="431">
        <f t="shared" si="333"/>
        <v>165206.51999999999</v>
      </c>
    </row>
    <row r="1137" spans="1:15" s="472" customFormat="1">
      <c r="A1137" s="482" t="s">
        <v>232</v>
      </c>
      <c r="B1137" s="515" t="s">
        <v>412</v>
      </c>
      <c r="C1137" s="513" t="s">
        <v>124</v>
      </c>
      <c r="D1137" s="560">
        <v>83</v>
      </c>
      <c r="E1137" s="450">
        <v>1753.76</v>
      </c>
      <c r="F1137" s="450">
        <v>236.68</v>
      </c>
      <c r="G1137" s="428">
        <f t="shared" si="330"/>
        <v>1990.44</v>
      </c>
      <c r="H1137" s="428">
        <f t="shared" si="337"/>
        <v>145562.07999999999</v>
      </c>
      <c r="I1137" s="428">
        <f t="shared" si="338"/>
        <v>19644.440000000002</v>
      </c>
      <c r="J1137" s="428">
        <f t="shared" si="339"/>
        <v>165206.51999999999</v>
      </c>
      <c r="K1137" s="433">
        <f t="shared" si="331"/>
        <v>0</v>
      </c>
      <c r="L1137" s="433">
        <f t="shared" si="332"/>
        <v>0</v>
      </c>
      <c r="M1137" s="433">
        <v>1753.7599999999998</v>
      </c>
      <c r="N1137" s="433">
        <v>236.67999999999998</v>
      </c>
      <c r="O1137" s="431">
        <f t="shared" si="333"/>
        <v>165206.51999999999</v>
      </c>
    </row>
    <row r="1138" spans="1:15" s="472" customFormat="1">
      <c r="A1138" s="482" t="s">
        <v>234</v>
      </c>
      <c r="B1138" s="515" t="s">
        <v>413</v>
      </c>
      <c r="C1138" s="513" t="s">
        <v>124</v>
      </c>
      <c r="D1138" s="560">
        <v>83</v>
      </c>
      <c r="E1138" s="450">
        <v>1753.76</v>
      </c>
      <c r="F1138" s="450">
        <v>236.68</v>
      </c>
      <c r="G1138" s="428">
        <f t="shared" si="330"/>
        <v>1990.44</v>
      </c>
      <c r="H1138" s="428">
        <f t="shared" si="337"/>
        <v>145562.07999999999</v>
      </c>
      <c r="I1138" s="428">
        <f t="shared" si="338"/>
        <v>19644.440000000002</v>
      </c>
      <c r="J1138" s="428">
        <f t="shared" si="339"/>
        <v>165206.51999999999</v>
      </c>
      <c r="K1138" s="433">
        <f t="shared" si="331"/>
        <v>0</v>
      </c>
      <c r="L1138" s="433">
        <f t="shared" si="332"/>
        <v>0</v>
      </c>
      <c r="M1138" s="433">
        <v>1753.7599999999998</v>
      </c>
      <c r="N1138" s="433">
        <v>236.67999999999998</v>
      </c>
      <c r="O1138" s="431">
        <f t="shared" si="333"/>
        <v>165206.51999999999</v>
      </c>
    </row>
    <row r="1139" spans="1:15" s="472" customFormat="1">
      <c r="A1139" s="482" t="s">
        <v>236</v>
      </c>
      <c r="B1139" s="515" t="s">
        <v>414</v>
      </c>
      <c r="C1139" s="513" t="s">
        <v>124</v>
      </c>
      <c r="D1139" s="560">
        <v>83</v>
      </c>
      <c r="E1139" s="450">
        <v>1753.76</v>
      </c>
      <c r="F1139" s="450">
        <v>236.68</v>
      </c>
      <c r="G1139" s="428">
        <f t="shared" si="330"/>
        <v>1990.44</v>
      </c>
      <c r="H1139" s="428">
        <f t="shared" si="337"/>
        <v>145562.07999999999</v>
      </c>
      <c r="I1139" s="428">
        <f t="shared" si="338"/>
        <v>19644.440000000002</v>
      </c>
      <c r="J1139" s="428">
        <f t="shared" si="339"/>
        <v>165206.51999999999</v>
      </c>
      <c r="K1139" s="433">
        <f t="shared" si="331"/>
        <v>0</v>
      </c>
      <c r="L1139" s="433">
        <f t="shared" si="332"/>
        <v>0</v>
      </c>
      <c r="M1139" s="433">
        <v>1753.7599999999998</v>
      </c>
      <c r="N1139" s="433">
        <v>236.67999999999998</v>
      </c>
      <c r="O1139" s="431">
        <f t="shared" si="333"/>
        <v>165206.51999999999</v>
      </c>
    </row>
    <row r="1140" spans="1:15" s="472" customFormat="1">
      <c r="A1140" s="482" t="s">
        <v>238</v>
      </c>
      <c r="B1140" s="515" t="s">
        <v>415</v>
      </c>
      <c r="C1140" s="513" t="s">
        <v>124</v>
      </c>
      <c r="D1140" s="560">
        <v>83</v>
      </c>
      <c r="E1140" s="450">
        <v>1753.76</v>
      </c>
      <c r="F1140" s="450">
        <v>236.68</v>
      </c>
      <c r="G1140" s="428">
        <f t="shared" si="330"/>
        <v>1990.44</v>
      </c>
      <c r="H1140" s="428">
        <f t="shared" si="337"/>
        <v>145562.07999999999</v>
      </c>
      <c r="I1140" s="428">
        <f t="shared" si="338"/>
        <v>19644.440000000002</v>
      </c>
      <c r="J1140" s="428">
        <f t="shared" si="339"/>
        <v>165206.51999999999</v>
      </c>
      <c r="K1140" s="433">
        <f t="shared" si="331"/>
        <v>0</v>
      </c>
      <c r="L1140" s="433">
        <f t="shared" si="332"/>
        <v>0</v>
      </c>
      <c r="M1140" s="433">
        <v>1753.7599999999998</v>
      </c>
      <c r="N1140" s="433">
        <v>236.67999999999998</v>
      </c>
      <c r="O1140" s="431">
        <f t="shared" si="333"/>
        <v>165206.51999999999</v>
      </c>
    </row>
    <row r="1141" spans="1:15" s="472" customFormat="1">
      <c r="A1141" s="482" t="s">
        <v>240</v>
      </c>
      <c r="B1141" s="515" t="s">
        <v>416</v>
      </c>
      <c r="C1141" s="513" t="s">
        <v>124</v>
      </c>
      <c r="D1141" s="560">
        <v>83</v>
      </c>
      <c r="E1141" s="450">
        <v>1753.76</v>
      </c>
      <c r="F1141" s="450">
        <v>236.68</v>
      </c>
      <c r="G1141" s="428">
        <f t="shared" si="330"/>
        <v>1990.44</v>
      </c>
      <c r="H1141" s="428">
        <f t="shared" si="337"/>
        <v>145562.07999999999</v>
      </c>
      <c r="I1141" s="428">
        <f t="shared" si="338"/>
        <v>19644.440000000002</v>
      </c>
      <c r="J1141" s="428">
        <f t="shared" si="339"/>
        <v>165206.51999999999</v>
      </c>
      <c r="K1141" s="433">
        <f t="shared" si="331"/>
        <v>0</v>
      </c>
      <c r="L1141" s="433">
        <f t="shared" si="332"/>
        <v>0</v>
      </c>
      <c r="M1141" s="433">
        <v>1753.7599999999998</v>
      </c>
      <c r="N1141" s="433">
        <v>236.67999999999998</v>
      </c>
      <c r="O1141" s="431">
        <f t="shared" si="333"/>
        <v>165206.51999999999</v>
      </c>
    </row>
    <row r="1142" spans="1:15" s="472" customFormat="1">
      <c r="A1142" s="482" t="s">
        <v>242</v>
      </c>
      <c r="B1142" s="515" t="s">
        <v>417</v>
      </c>
      <c r="C1142" s="513" t="s">
        <v>124</v>
      </c>
      <c r="D1142" s="560">
        <v>83</v>
      </c>
      <c r="E1142" s="450">
        <v>1753.76</v>
      </c>
      <c r="F1142" s="450">
        <v>236.68</v>
      </c>
      <c r="G1142" s="428">
        <f t="shared" si="330"/>
        <v>1990.44</v>
      </c>
      <c r="H1142" s="428">
        <f t="shared" si="337"/>
        <v>145562.07999999999</v>
      </c>
      <c r="I1142" s="428">
        <f t="shared" si="338"/>
        <v>19644.440000000002</v>
      </c>
      <c r="J1142" s="428">
        <f t="shared" si="339"/>
        <v>165206.51999999999</v>
      </c>
      <c r="K1142" s="433">
        <f t="shared" si="331"/>
        <v>0</v>
      </c>
      <c r="L1142" s="433">
        <f t="shared" si="332"/>
        <v>0</v>
      </c>
      <c r="M1142" s="433">
        <v>1753.7599999999998</v>
      </c>
      <c r="N1142" s="433">
        <v>236.67999999999998</v>
      </c>
      <c r="O1142" s="431">
        <f t="shared" si="333"/>
        <v>165206.51999999999</v>
      </c>
    </row>
    <row r="1143" spans="1:15" s="472" customFormat="1">
      <c r="A1143" s="482" t="s">
        <v>244</v>
      </c>
      <c r="B1143" s="515" t="s">
        <v>418</v>
      </c>
      <c r="C1143" s="513" t="s">
        <v>124</v>
      </c>
      <c r="D1143" s="560">
        <v>83</v>
      </c>
      <c r="E1143" s="450">
        <v>1753.76</v>
      </c>
      <c r="F1143" s="450">
        <v>236.68</v>
      </c>
      <c r="G1143" s="428">
        <f t="shared" si="330"/>
        <v>1990.44</v>
      </c>
      <c r="H1143" s="428">
        <f t="shared" si="337"/>
        <v>145562.07999999999</v>
      </c>
      <c r="I1143" s="428">
        <f t="shared" si="338"/>
        <v>19644.440000000002</v>
      </c>
      <c r="J1143" s="428">
        <f t="shared" si="339"/>
        <v>165206.51999999999</v>
      </c>
      <c r="K1143" s="433">
        <f t="shared" si="331"/>
        <v>0</v>
      </c>
      <c r="L1143" s="433">
        <f t="shared" si="332"/>
        <v>0</v>
      </c>
      <c r="M1143" s="433">
        <v>1753.7599999999998</v>
      </c>
      <c r="N1143" s="433">
        <v>236.67999999999998</v>
      </c>
      <c r="O1143" s="431">
        <f t="shared" si="333"/>
        <v>165206.51999999999</v>
      </c>
    </row>
    <row r="1144" spans="1:15" s="470" customFormat="1">
      <c r="A1144" s="482" t="s">
        <v>246</v>
      </c>
      <c r="B1144" s="515" t="s">
        <v>419</v>
      </c>
      <c r="C1144" s="513" t="s">
        <v>124</v>
      </c>
      <c r="D1144" s="560">
        <v>83</v>
      </c>
      <c r="E1144" s="450">
        <v>1753.76</v>
      </c>
      <c r="F1144" s="450">
        <v>236.68</v>
      </c>
      <c r="G1144" s="428">
        <f t="shared" si="330"/>
        <v>1990.44</v>
      </c>
      <c r="H1144" s="428">
        <f t="shared" si="337"/>
        <v>145562.07999999999</v>
      </c>
      <c r="I1144" s="428">
        <f t="shared" si="338"/>
        <v>19644.440000000002</v>
      </c>
      <c r="J1144" s="428">
        <f t="shared" si="339"/>
        <v>165206.51999999999</v>
      </c>
      <c r="K1144" s="433">
        <f t="shared" si="331"/>
        <v>0</v>
      </c>
      <c r="L1144" s="433">
        <f t="shared" si="332"/>
        <v>0</v>
      </c>
      <c r="M1144" s="433">
        <v>1753.7599999999998</v>
      </c>
      <c r="N1144" s="433">
        <v>236.67999999999998</v>
      </c>
      <c r="O1144" s="431">
        <f t="shared" si="333"/>
        <v>165206.51999999999</v>
      </c>
    </row>
    <row r="1145" spans="1:15" s="470" customFormat="1">
      <c r="A1145" s="482" t="s">
        <v>248</v>
      </c>
      <c r="B1145" s="515" t="s">
        <v>420</v>
      </c>
      <c r="C1145" s="513" t="s">
        <v>124</v>
      </c>
      <c r="D1145" s="560">
        <v>83</v>
      </c>
      <c r="E1145" s="450">
        <v>1753.76</v>
      </c>
      <c r="F1145" s="450">
        <v>236.68</v>
      </c>
      <c r="G1145" s="428">
        <f t="shared" si="330"/>
        <v>1990.44</v>
      </c>
      <c r="H1145" s="428">
        <f t="shared" si="337"/>
        <v>145562.07999999999</v>
      </c>
      <c r="I1145" s="428">
        <f t="shared" si="338"/>
        <v>19644.440000000002</v>
      </c>
      <c r="J1145" s="428">
        <f t="shared" si="339"/>
        <v>165206.51999999999</v>
      </c>
      <c r="K1145" s="433">
        <f t="shared" si="331"/>
        <v>0</v>
      </c>
      <c r="L1145" s="433">
        <f t="shared" si="332"/>
        <v>0</v>
      </c>
      <c r="M1145" s="433">
        <v>1753.7599999999998</v>
      </c>
      <c r="N1145" s="433">
        <v>236.67999999999998</v>
      </c>
      <c r="O1145" s="431">
        <f t="shared" si="333"/>
        <v>165206.51999999999</v>
      </c>
    </row>
    <row r="1146" spans="1:15" s="470" customFormat="1">
      <c r="A1146" s="482" t="s">
        <v>250</v>
      </c>
      <c r="B1146" s="515" t="s">
        <v>421</v>
      </c>
      <c r="C1146" s="513" t="s">
        <v>124</v>
      </c>
      <c r="D1146" s="560">
        <v>83</v>
      </c>
      <c r="E1146" s="450">
        <v>1753.76</v>
      </c>
      <c r="F1146" s="450">
        <v>236.68</v>
      </c>
      <c r="G1146" s="428">
        <f t="shared" si="330"/>
        <v>1990.44</v>
      </c>
      <c r="H1146" s="428">
        <f t="shared" si="337"/>
        <v>145562.07999999999</v>
      </c>
      <c r="I1146" s="428">
        <f t="shared" si="338"/>
        <v>19644.440000000002</v>
      </c>
      <c r="J1146" s="428">
        <f t="shared" si="339"/>
        <v>165206.51999999999</v>
      </c>
      <c r="K1146" s="433">
        <f t="shared" si="331"/>
        <v>0</v>
      </c>
      <c r="L1146" s="433">
        <f t="shared" si="332"/>
        <v>0</v>
      </c>
      <c r="M1146" s="433">
        <v>1753.7599999999998</v>
      </c>
      <c r="N1146" s="433">
        <v>236.67999999999998</v>
      </c>
      <c r="O1146" s="431">
        <f t="shared" si="333"/>
        <v>165206.51999999999</v>
      </c>
    </row>
    <row r="1147" spans="1:15" s="470" customFormat="1">
      <c r="A1147" s="482" t="s">
        <v>252</v>
      </c>
      <c r="B1147" s="515" t="s">
        <v>422</v>
      </c>
      <c r="C1147" s="513" t="s">
        <v>124</v>
      </c>
      <c r="D1147" s="560">
        <v>83</v>
      </c>
      <c r="E1147" s="450">
        <v>0</v>
      </c>
      <c r="F1147" s="450">
        <v>236.68</v>
      </c>
      <c r="G1147" s="428">
        <f t="shared" si="330"/>
        <v>236.68</v>
      </c>
      <c r="H1147" s="428">
        <f t="shared" si="337"/>
        <v>0</v>
      </c>
      <c r="I1147" s="428">
        <f t="shared" si="338"/>
        <v>19644.440000000002</v>
      </c>
      <c r="J1147" s="428">
        <f t="shared" si="339"/>
        <v>19644.440000000002</v>
      </c>
      <c r="K1147" s="433">
        <f t="shared" si="331"/>
        <v>0</v>
      </c>
      <c r="L1147" s="433">
        <f t="shared" si="332"/>
        <v>0</v>
      </c>
      <c r="M1147" s="433">
        <v>0</v>
      </c>
      <c r="N1147" s="433">
        <v>236.67999999999998</v>
      </c>
      <c r="O1147" s="431">
        <f t="shared" si="333"/>
        <v>19644.439999999999</v>
      </c>
    </row>
    <row r="1148" spans="1:15" s="470" customFormat="1">
      <c r="A1148" s="482" t="s">
        <v>254</v>
      </c>
      <c r="B1148" s="515" t="s">
        <v>423</v>
      </c>
      <c r="C1148" s="513" t="s">
        <v>124</v>
      </c>
      <c r="D1148" s="560">
        <v>83</v>
      </c>
      <c r="E1148" s="450">
        <v>0</v>
      </c>
      <c r="F1148" s="450">
        <v>132.88999999999999</v>
      </c>
      <c r="G1148" s="428">
        <f t="shared" si="330"/>
        <v>132.88999999999999</v>
      </c>
      <c r="H1148" s="428">
        <f t="shared" si="337"/>
        <v>0</v>
      </c>
      <c r="I1148" s="428">
        <f t="shared" si="338"/>
        <v>11029.869999999999</v>
      </c>
      <c r="J1148" s="428">
        <f t="shared" si="339"/>
        <v>11029.869999999999</v>
      </c>
      <c r="K1148" s="433">
        <f t="shared" si="331"/>
        <v>0</v>
      </c>
      <c r="L1148" s="433">
        <f t="shared" si="332"/>
        <v>0</v>
      </c>
      <c r="M1148" s="433">
        <v>0</v>
      </c>
      <c r="N1148" s="433">
        <v>132.88999999999999</v>
      </c>
      <c r="O1148" s="431">
        <f t="shared" si="333"/>
        <v>11029.869999999999</v>
      </c>
    </row>
    <row r="1149" spans="1:15" s="470" customFormat="1">
      <c r="A1149" s="482" t="s">
        <v>256</v>
      </c>
      <c r="B1149" s="515" t="s">
        <v>424</v>
      </c>
      <c r="C1149" s="513" t="s">
        <v>124</v>
      </c>
      <c r="D1149" s="560">
        <v>83</v>
      </c>
      <c r="E1149" s="450">
        <v>0</v>
      </c>
      <c r="F1149" s="450">
        <v>132.88999999999999</v>
      </c>
      <c r="G1149" s="428">
        <f t="shared" si="330"/>
        <v>132.88999999999999</v>
      </c>
      <c r="H1149" s="428">
        <f t="shared" si="337"/>
        <v>0</v>
      </c>
      <c r="I1149" s="428">
        <f t="shared" si="338"/>
        <v>11029.869999999999</v>
      </c>
      <c r="J1149" s="428">
        <f t="shared" si="339"/>
        <v>11029.869999999999</v>
      </c>
      <c r="K1149" s="433">
        <f t="shared" si="331"/>
        <v>0</v>
      </c>
      <c r="L1149" s="433">
        <f t="shared" si="332"/>
        <v>0</v>
      </c>
      <c r="M1149" s="433">
        <v>0</v>
      </c>
      <c r="N1149" s="433">
        <v>132.88999999999999</v>
      </c>
      <c r="O1149" s="431">
        <f t="shared" si="333"/>
        <v>11029.869999999999</v>
      </c>
    </row>
    <row r="1150" spans="1:15" s="470" customFormat="1">
      <c r="A1150" s="482" t="s">
        <v>258</v>
      </c>
      <c r="B1150" s="483" t="s">
        <v>425</v>
      </c>
      <c r="C1150" s="513" t="s">
        <v>124</v>
      </c>
      <c r="D1150" s="560">
        <v>83</v>
      </c>
      <c r="E1150" s="450">
        <v>0</v>
      </c>
      <c r="F1150" s="450">
        <v>0</v>
      </c>
      <c r="G1150" s="428">
        <f t="shared" si="330"/>
        <v>0</v>
      </c>
      <c r="H1150" s="428">
        <f t="shared" si="337"/>
        <v>0</v>
      </c>
      <c r="I1150" s="428">
        <f t="shared" si="338"/>
        <v>0</v>
      </c>
      <c r="J1150" s="428">
        <f t="shared" si="339"/>
        <v>0</v>
      </c>
      <c r="K1150" s="433">
        <f t="shared" si="331"/>
        <v>0</v>
      </c>
      <c r="L1150" s="433">
        <f t="shared" si="332"/>
        <v>0</v>
      </c>
      <c r="M1150" s="433">
        <v>0</v>
      </c>
      <c r="N1150" s="433">
        <v>0</v>
      </c>
      <c r="O1150" s="431">
        <f t="shared" si="333"/>
        <v>0</v>
      </c>
    </row>
    <row r="1151" spans="1:15" s="470" customFormat="1">
      <c r="A1151" s="745">
        <v>2.0699999999999998</v>
      </c>
      <c r="B1151" s="744" t="s">
        <v>703</v>
      </c>
      <c r="C1151" s="484"/>
      <c r="D1151" s="560">
        <v>0</v>
      </c>
      <c r="E1151" s="474">
        <v>0</v>
      </c>
      <c r="F1151" s="474">
        <v>0</v>
      </c>
      <c r="G1151" s="428">
        <f t="shared" si="330"/>
        <v>0</v>
      </c>
      <c r="H1151" s="429">
        <f t="shared" ref="H1151:I1153" si="340">E1151*$D1151</f>
        <v>0</v>
      </c>
      <c r="I1151" s="429">
        <f t="shared" si="340"/>
        <v>0</v>
      </c>
      <c r="J1151" s="428">
        <f t="shared" ref="J1151" si="341">SUM(H1151+I1151)</f>
        <v>0</v>
      </c>
      <c r="K1151" s="433">
        <f t="shared" si="331"/>
        <v>0</v>
      </c>
      <c r="L1151" s="433">
        <f t="shared" si="332"/>
        <v>0</v>
      </c>
      <c r="M1151" s="433">
        <v>0</v>
      </c>
      <c r="N1151" s="433">
        <v>0</v>
      </c>
      <c r="O1151" s="431">
        <f t="shared" si="333"/>
        <v>0</v>
      </c>
    </row>
    <row r="1152" spans="1:15" s="470" customFormat="1" ht="104.25" customHeight="1">
      <c r="A1152" s="746"/>
      <c r="B1152" s="492" t="s">
        <v>704</v>
      </c>
      <c r="C1152" s="513"/>
      <c r="D1152" s="560">
        <v>0</v>
      </c>
      <c r="E1152" s="450">
        <v>0</v>
      </c>
      <c r="F1152" s="450">
        <v>0</v>
      </c>
      <c r="G1152" s="428">
        <f t="shared" si="330"/>
        <v>0</v>
      </c>
      <c r="H1152" s="429">
        <f t="shared" si="340"/>
        <v>0</v>
      </c>
      <c r="I1152" s="429">
        <f t="shared" si="340"/>
        <v>0</v>
      </c>
      <c r="J1152" s="428">
        <f t="shared" ref="J1152:J1153" si="342">SUM(H1152+I1152)</f>
        <v>0</v>
      </c>
      <c r="K1152" s="433">
        <f t="shared" si="331"/>
        <v>0</v>
      </c>
      <c r="L1152" s="433">
        <f t="shared" si="332"/>
        <v>0</v>
      </c>
      <c r="M1152" s="433">
        <v>0</v>
      </c>
      <c r="N1152" s="433">
        <v>0</v>
      </c>
      <c r="O1152" s="431">
        <f t="shared" si="333"/>
        <v>0</v>
      </c>
    </row>
    <row r="1153" spans="1:15" s="472" customFormat="1">
      <c r="A1153" s="734" t="s">
        <v>122</v>
      </c>
      <c r="B1153" s="514" t="s">
        <v>705</v>
      </c>
      <c r="C1153" s="513"/>
      <c r="D1153" s="560">
        <v>0</v>
      </c>
      <c r="E1153" s="450">
        <v>0</v>
      </c>
      <c r="F1153" s="450">
        <v>0</v>
      </c>
      <c r="G1153" s="428">
        <f t="shared" si="330"/>
        <v>0</v>
      </c>
      <c r="H1153" s="429">
        <f t="shared" si="340"/>
        <v>0</v>
      </c>
      <c r="I1153" s="429">
        <f t="shared" si="340"/>
        <v>0</v>
      </c>
      <c r="J1153" s="428">
        <f t="shared" si="342"/>
        <v>0</v>
      </c>
      <c r="K1153" s="433">
        <f t="shared" si="331"/>
        <v>0</v>
      </c>
      <c r="L1153" s="433">
        <f t="shared" si="332"/>
        <v>0</v>
      </c>
      <c r="M1153" s="433">
        <v>0</v>
      </c>
      <c r="N1153" s="433">
        <v>0</v>
      </c>
      <c r="O1153" s="431">
        <f t="shared" si="333"/>
        <v>0</v>
      </c>
    </row>
    <row r="1154" spans="1:15" s="472" customFormat="1">
      <c r="A1154" s="482" t="s">
        <v>205</v>
      </c>
      <c r="B1154" s="515" t="s">
        <v>219</v>
      </c>
      <c r="C1154" s="513" t="s">
        <v>124</v>
      </c>
      <c r="D1154" s="560">
        <v>175</v>
      </c>
      <c r="E1154" s="450">
        <v>2468.65</v>
      </c>
      <c r="F1154" s="450">
        <v>1176.6099999999999</v>
      </c>
      <c r="G1154" s="428">
        <f t="shared" si="330"/>
        <v>3645.26</v>
      </c>
      <c r="H1154" s="428">
        <f t="shared" ref="H1154:I1160" si="343">$D1154*E1154</f>
        <v>432013.75</v>
      </c>
      <c r="I1154" s="428">
        <f t="shared" si="343"/>
        <v>205906.74999999997</v>
      </c>
      <c r="J1154" s="428">
        <f t="shared" ref="J1154:J1160" si="344">SUBTOTAL(9,H1154:I1154)</f>
        <v>637920.5</v>
      </c>
      <c r="K1154" s="433">
        <f t="shared" si="331"/>
        <v>0</v>
      </c>
      <c r="L1154" s="433">
        <f t="shared" si="332"/>
        <v>0</v>
      </c>
      <c r="M1154" s="433">
        <v>2468.65</v>
      </c>
      <c r="N1154" s="433">
        <v>1176.6099999999999</v>
      </c>
      <c r="O1154" s="431">
        <f t="shared" si="333"/>
        <v>637920.5</v>
      </c>
    </row>
    <row r="1155" spans="1:15" s="472" customFormat="1">
      <c r="A1155" s="482" t="s">
        <v>188</v>
      </c>
      <c r="B1155" s="515" t="s">
        <v>402</v>
      </c>
      <c r="C1155" s="513" t="s">
        <v>124</v>
      </c>
      <c r="D1155" s="560">
        <v>175</v>
      </c>
      <c r="E1155" s="450">
        <v>4093.4</v>
      </c>
      <c r="F1155" s="450">
        <v>1387.1</v>
      </c>
      <c r="G1155" s="428">
        <f t="shared" si="330"/>
        <v>5480.5</v>
      </c>
      <c r="H1155" s="428">
        <f t="shared" si="343"/>
        <v>716345</v>
      </c>
      <c r="I1155" s="428">
        <f t="shared" si="343"/>
        <v>242742.49999999997</v>
      </c>
      <c r="J1155" s="428">
        <f t="shared" si="344"/>
        <v>959087.5</v>
      </c>
      <c r="K1155" s="433">
        <f t="shared" si="331"/>
        <v>0</v>
      </c>
      <c r="L1155" s="433">
        <f t="shared" si="332"/>
        <v>0</v>
      </c>
      <c r="M1155" s="433">
        <v>4093.3999999999996</v>
      </c>
      <c r="N1155" s="433">
        <v>1387.1</v>
      </c>
      <c r="O1155" s="431">
        <f t="shared" si="333"/>
        <v>959087.5</v>
      </c>
    </row>
    <row r="1156" spans="1:15" s="472" customFormat="1">
      <c r="A1156" s="482" t="s">
        <v>190</v>
      </c>
      <c r="B1156" s="515" t="s">
        <v>403</v>
      </c>
      <c r="C1156" s="513" t="s">
        <v>124</v>
      </c>
      <c r="D1156" s="560">
        <v>175</v>
      </c>
      <c r="E1156" s="450">
        <v>613.04</v>
      </c>
      <c r="F1156" s="450">
        <v>0</v>
      </c>
      <c r="G1156" s="428">
        <f t="shared" si="330"/>
        <v>613.04</v>
      </c>
      <c r="H1156" s="428">
        <f t="shared" si="343"/>
        <v>107282</v>
      </c>
      <c r="I1156" s="428">
        <f t="shared" si="343"/>
        <v>0</v>
      </c>
      <c r="J1156" s="428">
        <f t="shared" si="344"/>
        <v>107282</v>
      </c>
      <c r="K1156" s="433">
        <f t="shared" si="331"/>
        <v>0</v>
      </c>
      <c r="L1156" s="433">
        <f t="shared" si="332"/>
        <v>0</v>
      </c>
      <c r="M1156" s="433">
        <v>613.04</v>
      </c>
      <c r="N1156" s="433">
        <v>0</v>
      </c>
      <c r="O1156" s="431">
        <f t="shared" si="333"/>
        <v>107282</v>
      </c>
    </row>
    <row r="1157" spans="1:15" s="472" customFormat="1">
      <c r="A1157" s="482" t="s">
        <v>192</v>
      </c>
      <c r="B1157" s="515" t="s">
        <v>404</v>
      </c>
      <c r="C1157" s="513" t="s">
        <v>124</v>
      </c>
      <c r="D1157" s="560">
        <v>175</v>
      </c>
      <c r="E1157" s="450">
        <v>613.04</v>
      </c>
      <c r="F1157" s="450">
        <v>0</v>
      </c>
      <c r="G1157" s="428">
        <f t="shared" si="330"/>
        <v>613.04</v>
      </c>
      <c r="H1157" s="428">
        <f t="shared" si="343"/>
        <v>107282</v>
      </c>
      <c r="I1157" s="428">
        <f t="shared" si="343"/>
        <v>0</v>
      </c>
      <c r="J1157" s="428">
        <f t="shared" si="344"/>
        <v>107282</v>
      </c>
      <c r="K1157" s="433">
        <f t="shared" si="331"/>
        <v>0</v>
      </c>
      <c r="L1157" s="433">
        <f t="shared" si="332"/>
        <v>0</v>
      </c>
      <c r="M1157" s="433">
        <v>613.04</v>
      </c>
      <c r="N1157" s="433">
        <v>0</v>
      </c>
      <c r="O1157" s="431">
        <f t="shared" si="333"/>
        <v>107282</v>
      </c>
    </row>
    <row r="1158" spans="1:15" s="472" customFormat="1">
      <c r="A1158" s="482" t="s">
        <v>194</v>
      </c>
      <c r="B1158" s="515" t="s">
        <v>405</v>
      </c>
      <c r="C1158" s="513" t="s">
        <v>124</v>
      </c>
      <c r="D1158" s="560">
        <v>175</v>
      </c>
      <c r="E1158" s="450">
        <v>613.04</v>
      </c>
      <c r="F1158" s="450">
        <v>0</v>
      </c>
      <c r="G1158" s="428">
        <f t="shared" si="330"/>
        <v>613.04</v>
      </c>
      <c r="H1158" s="428">
        <f t="shared" si="343"/>
        <v>107282</v>
      </c>
      <c r="I1158" s="428">
        <f t="shared" si="343"/>
        <v>0</v>
      </c>
      <c r="J1158" s="428">
        <f t="shared" si="344"/>
        <v>107282</v>
      </c>
      <c r="K1158" s="433">
        <f t="shared" si="331"/>
        <v>0</v>
      </c>
      <c r="L1158" s="433">
        <f t="shared" si="332"/>
        <v>0</v>
      </c>
      <c r="M1158" s="433">
        <v>613.04</v>
      </c>
      <c r="N1158" s="433">
        <v>0</v>
      </c>
      <c r="O1158" s="431">
        <f t="shared" si="333"/>
        <v>107282</v>
      </c>
    </row>
    <row r="1159" spans="1:15" s="472" customFormat="1">
      <c r="A1159" s="482" t="s">
        <v>196</v>
      </c>
      <c r="B1159" s="515" t="s">
        <v>406</v>
      </c>
      <c r="C1159" s="513" t="s">
        <v>124</v>
      </c>
      <c r="D1159" s="560">
        <v>175</v>
      </c>
      <c r="E1159" s="450">
        <v>587.82000000000005</v>
      </c>
      <c r="F1159" s="450">
        <v>0</v>
      </c>
      <c r="G1159" s="428">
        <f t="shared" si="330"/>
        <v>587.82000000000005</v>
      </c>
      <c r="H1159" s="428">
        <f t="shared" si="343"/>
        <v>102868.50000000001</v>
      </c>
      <c r="I1159" s="428">
        <f t="shared" si="343"/>
        <v>0</v>
      </c>
      <c r="J1159" s="428">
        <f t="shared" si="344"/>
        <v>102868.50000000001</v>
      </c>
      <c r="K1159" s="433">
        <f t="shared" si="331"/>
        <v>0</v>
      </c>
      <c r="L1159" s="433">
        <f t="shared" si="332"/>
        <v>0</v>
      </c>
      <c r="M1159" s="433">
        <v>587.81999999999994</v>
      </c>
      <c r="N1159" s="433">
        <v>0</v>
      </c>
      <c r="O1159" s="431">
        <f t="shared" si="333"/>
        <v>102868.49999999999</v>
      </c>
    </row>
    <row r="1160" spans="1:15" s="472" customFormat="1">
      <c r="A1160" s="482" t="s">
        <v>198</v>
      </c>
      <c r="B1160" s="515" t="s">
        <v>407</v>
      </c>
      <c r="C1160" s="513" t="s">
        <v>124</v>
      </c>
      <c r="D1160" s="560">
        <v>175</v>
      </c>
      <c r="E1160" s="450">
        <v>587.82000000000005</v>
      </c>
      <c r="F1160" s="450">
        <v>0</v>
      </c>
      <c r="G1160" s="428">
        <f t="shared" si="330"/>
        <v>587.82000000000005</v>
      </c>
      <c r="H1160" s="428">
        <f t="shared" si="343"/>
        <v>102868.50000000001</v>
      </c>
      <c r="I1160" s="428">
        <f t="shared" si="343"/>
        <v>0</v>
      </c>
      <c r="J1160" s="428">
        <f t="shared" si="344"/>
        <v>102868.50000000001</v>
      </c>
      <c r="K1160" s="433">
        <f t="shared" si="331"/>
        <v>0</v>
      </c>
      <c r="L1160" s="433">
        <f t="shared" si="332"/>
        <v>0</v>
      </c>
      <c r="M1160" s="433">
        <v>587.81999999999994</v>
      </c>
      <c r="N1160" s="433">
        <v>0</v>
      </c>
      <c r="O1160" s="431">
        <f t="shared" si="333"/>
        <v>102868.49999999999</v>
      </c>
    </row>
    <row r="1161" spans="1:15" s="470" customFormat="1" ht="135">
      <c r="A1161" s="691">
        <v>2.08</v>
      </c>
      <c r="B1161" s="492" t="s">
        <v>706</v>
      </c>
      <c r="C1161" s="513"/>
      <c r="D1161" s="560">
        <v>0</v>
      </c>
      <c r="E1161" s="450">
        <v>0</v>
      </c>
      <c r="F1161" s="450">
        <v>0</v>
      </c>
      <c r="G1161" s="428">
        <f t="shared" si="330"/>
        <v>0</v>
      </c>
      <c r="H1161" s="429">
        <f>E1161*$D1161</f>
        <v>0</v>
      </c>
      <c r="I1161" s="429">
        <f>F1161*$D1161</f>
        <v>0</v>
      </c>
      <c r="J1161" s="428">
        <f t="shared" ref="J1161:J1162" si="345">SUM(H1161+I1161)</f>
        <v>0</v>
      </c>
      <c r="K1161" s="433">
        <f t="shared" si="331"/>
        <v>0</v>
      </c>
      <c r="L1161" s="433">
        <f t="shared" si="332"/>
        <v>0</v>
      </c>
      <c r="M1161" s="433">
        <v>0</v>
      </c>
      <c r="N1161" s="433">
        <v>0</v>
      </c>
      <c r="O1161" s="431">
        <f t="shared" si="333"/>
        <v>0</v>
      </c>
    </row>
    <row r="1162" spans="1:15" s="472" customFormat="1">
      <c r="A1162" s="734" t="s">
        <v>122</v>
      </c>
      <c r="B1162" s="514" t="s">
        <v>707</v>
      </c>
      <c r="C1162" s="513"/>
      <c r="D1162" s="560">
        <v>0</v>
      </c>
      <c r="E1162" s="450">
        <v>0</v>
      </c>
      <c r="F1162" s="450">
        <v>0</v>
      </c>
      <c r="G1162" s="428">
        <f t="shared" si="330"/>
        <v>0</v>
      </c>
      <c r="H1162" s="429">
        <f>E1162*$D1162</f>
        <v>0</v>
      </c>
      <c r="I1162" s="429">
        <f>F1162*$D1162</f>
        <v>0</v>
      </c>
      <c r="J1162" s="428">
        <f t="shared" si="345"/>
        <v>0</v>
      </c>
      <c r="K1162" s="433">
        <f t="shared" si="331"/>
        <v>0</v>
      </c>
      <c r="L1162" s="433">
        <f t="shared" si="332"/>
        <v>0</v>
      </c>
      <c r="M1162" s="433">
        <v>0</v>
      </c>
      <c r="N1162" s="433">
        <v>0</v>
      </c>
      <c r="O1162" s="431">
        <f t="shared" si="333"/>
        <v>0</v>
      </c>
    </row>
    <row r="1163" spans="1:15" s="472" customFormat="1">
      <c r="A1163" s="482" t="s">
        <v>205</v>
      </c>
      <c r="B1163" s="515" t="s">
        <v>219</v>
      </c>
      <c r="C1163" s="513" t="s">
        <v>124</v>
      </c>
      <c r="D1163" s="560">
        <v>241</v>
      </c>
      <c r="E1163" s="450">
        <v>1185.3399999999999</v>
      </c>
      <c r="F1163" s="450">
        <v>784.73</v>
      </c>
      <c r="G1163" s="428">
        <f t="shared" si="330"/>
        <v>1970.07</v>
      </c>
      <c r="H1163" s="428">
        <f t="shared" ref="H1163:I1169" si="346">$D1163*E1163</f>
        <v>285666.94</v>
      </c>
      <c r="I1163" s="428">
        <f t="shared" si="346"/>
        <v>189119.93</v>
      </c>
      <c r="J1163" s="428">
        <f t="shared" ref="J1163:J1169" si="347">SUBTOTAL(9,H1163:I1163)</f>
        <v>474786.87</v>
      </c>
      <c r="K1163" s="433">
        <f t="shared" si="331"/>
        <v>0</v>
      </c>
      <c r="L1163" s="433">
        <f t="shared" si="332"/>
        <v>0</v>
      </c>
      <c r="M1163" s="433">
        <v>1185.3399999999999</v>
      </c>
      <c r="N1163" s="433">
        <v>784.73</v>
      </c>
      <c r="O1163" s="431">
        <f t="shared" si="333"/>
        <v>474786.87</v>
      </c>
    </row>
    <row r="1164" spans="1:15" s="472" customFormat="1">
      <c r="A1164" s="482" t="s">
        <v>188</v>
      </c>
      <c r="B1164" s="515" t="s">
        <v>402</v>
      </c>
      <c r="C1164" s="513" t="s">
        <v>124</v>
      </c>
      <c r="D1164" s="560">
        <v>241</v>
      </c>
      <c r="E1164" s="450">
        <v>2121.39</v>
      </c>
      <c r="F1164" s="450">
        <v>924.41</v>
      </c>
      <c r="G1164" s="428">
        <f t="shared" si="330"/>
        <v>3045.7999999999997</v>
      </c>
      <c r="H1164" s="428">
        <f t="shared" si="346"/>
        <v>511254.99</v>
      </c>
      <c r="I1164" s="428">
        <f t="shared" si="346"/>
        <v>222782.81</v>
      </c>
      <c r="J1164" s="428">
        <f t="shared" si="347"/>
        <v>734037.8</v>
      </c>
      <c r="K1164" s="433">
        <f t="shared" si="331"/>
        <v>0</v>
      </c>
      <c r="L1164" s="433">
        <f t="shared" si="332"/>
        <v>0</v>
      </c>
      <c r="M1164" s="433">
        <v>2121.39</v>
      </c>
      <c r="N1164" s="433">
        <v>924.40999999999985</v>
      </c>
      <c r="O1164" s="431">
        <f t="shared" si="333"/>
        <v>734037.79999999993</v>
      </c>
    </row>
    <row r="1165" spans="1:15" s="472" customFormat="1">
      <c r="A1165" s="482" t="s">
        <v>190</v>
      </c>
      <c r="B1165" s="515" t="s">
        <v>403</v>
      </c>
      <c r="C1165" s="513" t="s">
        <v>124</v>
      </c>
      <c r="D1165" s="560">
        <v>241</v>
      </c>
      <c r="E1165" s="450">
        <v>588.79</v>
      </c>
      <c r="F1165" s="450">
        <v>0</v>
      </c>
      <c r="G1165" s="428">
        <f t="shared" si="330"/>
        <v>588.79</v>
      </c>
      <c r="H1165" s="428">
        <f t="shared" si="346"/>
        <v>141898.38999999998</v>
      </c>
      <c r="I1165" s="428">
        <f t="shared" si="346"/>
        <v>0</v>
      </c>
      <c r="J1165" s="428">
        <f t="shared" si="347"/>
        <v>141898.38999999998</v>
      </c>
      <c r="K1165" s="433">
        <f t="shared" si="331"/>
        <v>0</v>
      </c>
      <c r="L1165" s="433">
        <f t="shared" si="332"/>
        <v>0</v>
      </c>
      <c r="M1165" s="433">
        <v>588.79</v>
      </c>
      <c r="N1165" s="433">
        <v>0</v>
      </c>
      <c r="O1165" s="431">
        <f t="shared" si="333"/>
        <v>141898.38999999998</v>
      </c>
    </row>
    <row r="1166" spans="1:15" s="472" customFormat="1">
      <c r="A1166" s="482" t="s">
        <v>192</v>
      </c>
      <c r="B1166" s="515" t="s">
        <v>404</v>
      </c>
      <c r="C1166" s="513" t="s">
        <v>124</v>
      </c>
      <c r="D1166" s="560">
        <v>241</v>
      </c>
      <c r="E1166" s="450">
        <v>588.79</v>
      </c>
      <c r="F1166" s="450">
        <v>0</v>
      </c>
      <c r="G1166" s="428">
        <f t="shared" si="330"/>
        <v>588.79</v>
      </c>
      <c r="H1166" s="428">
        <f t="shared" si="346"/>
        <v>141898.38999999998</v>
      </c>
      <c r="I1166" s="428">
        <f t="shared" si="346"/>
        <v>0</v>
      </c>
      <c r="J1166" s="428">
        <f t="shared" si="347"/>
        <v>141898.38999999998</v>
      </c>
      <c r="K1166" s="433">
        <f t="shared" si="331"/>
        <v>0</v>
      </c>
      <c r="L1166" s="433">
        <f t="shared" si="332"/>
        <v>0</v>
      </c>
      <c r="M1166" s="433">
        <v>588.79</v>
      </c>
      <c r="N1166" s="433">
        <v>0</v>
      </c>
      <c r="O1166" s="431">
        <f t="shared" si="333"/>
        <v>141898.38999999998</v>
      </c>
    </row>
    <row r="1167" spans="1:15" s="472" customFormat="1">
      <c r="A1167" s="482" t="s">
        <v>194</v>
      </c>
      <c r="B1167" s="515" t="s">
        <v>405</v>
      </c>
      <c r="C1167" s="513" t="s">
        <v>124</v>
      </c>
      <c r="D1167" s="560">
        <v>241</v>
      </c>
      <c r="E1167" s="450">
        <v>294.88</v>
      </c>
      <c r="F1167" s="450">
        <v>0</v>
      </c>
      <c r="G1167" s="428">
        <f t="shared" si="330"/>
        <v>294.88</v>
      </c>
      <c r="H1167" s="428">
        <f t="shared" si="346"/>
        <v>71066.080000000002</v>
      </c>
      <c r="I1167" s="428">
        <f t="shared" si="346"/>
        <v>0</v>
      </c>
      <c r="J1167" s="428">
        <f t="shared" si="347"/>
        <v>71066.080000000002</v>
      </c>
      <c r="K1167" s="433">
        <f t="shared" si="331"/>
        <v>0</v>
      </c>
      <c r="L1167" s="433">
        <f t="shared" si="332"/>
        <v>0</v>
      </c>
      <c r="M1167" s="433">
        <v>294.88</v>
      </c>
      <c r="N1167" s="433">
        <v>0</v>
      </c>
      <c r="O1167" s="431">
        <f t="shared" si="333"/>
        <v>71066.080000000002</v>
      </c>
    </row>
    <row r="1168" spans="1:15" s="472" customFormat="1">
      <c r="A1168" s="482" t="s">
        <v>196</v>
      </c>
      <c r="B1168" s="515" t="s">
        <v>406</v>
      </c>
      <c r="C1168" s="513" t="s">
        <v>124</v>
      </c>
      <c r="D1168" s="560">
        <v>241</v>
      </c>
      <c r="E1168" s="450">
        <v>294.88</v>
      </c>
      <c r="F1168" s="450">
        <v>0</v>
      </c>
      <c r="G1168" s="428">
        <f t="shared" si="330"/>
        <v>294.88</v>
      </c>
      <c r="H1168" s="428">
        <f t="shared" si="346"/>
        <v>71066.080000000002</v>
      </c>
      <c r="I1168" s="428">
        <f t="shared" si="346"/>
        <v>0</v>
      </c>
      <c r="J1168" s="428">
        <f t="shared" si="347"/>
        <v>71066.080000000002</v>
      </c>
      <c r="K1168" s="433">
        <f t="shared" si="331"/>
        <v>0</v>
      </c>
      <c r="L1168" s="433">
        <f t="shared" si="332"/>
        <v>0</v>
      </c>
      <c r="M1168" s="433">
        <v>294.88</v>
      </c>
      <c r="N1168" s="433">
        <v>0</v>
      </c>
      <c r="O1168" s="431">
        <f t="shared" si="333"/>
        <v>71066.080000000002</v>
      </c>
    </row>
    <row r="1169" spans="1:15" s="472" customFormat="1">
      <c r="A1169" s="482" t="s">
        <v>198</v>
      </c>
      <c r="B1169" s="515" t="s">
        <v>407</v>
      </c>
      <c r="C1169" s="513" t="s">
        <v>124</v>
      </c>
      <c r="D1169" s="560">
        <v>241</v>
      </c>
      <c r="E1169" s="450">
        <v>294.88</v>
      </c>
      <c r="F1169" s="450">
        <v>0</v>
      </c>
      <c r="G1169" s="428">
        <f t="shared" si="330"/>
        <v>294.88</v>
      </c>
      <c r="H1169" s="428">
        <f t="shared" si="346"/>
        <v>71066.080000000002</v>
      </c>
      <c r="I1169" s="428">
        <f t="shared" si="346"/>
        <v>0</v>
      </c>
      <c r="J1169" s="428">
        <f t="shared" si="347"/>
        <v>71066.080000000002</v>
      </c>
      <c r="K1169" s="433">
        <f t="shared" si="331"/>
        <v>0</v>
      </c>
      <c r="L1169" s="433">
        <f t="shared" si="332"/>
        <v>0</v>
      </c>
      <c r="M1169" s="433">
        <v>294.88</v>
      </c>
      <c r="N1169" s="433">
        <v>0</v>
      </c>
      <c r="O1169" s="431">
        <f t="shared" si="333"/>
        <v>71066.080000000002</v>
      </c>
    </row>
    <row r="1170" spans="1:15" s="472" customFormat="1">
      <c r="A1170" s="482"/>
      <c r="B1170" s="515"/>
      <c r="C1170" s="513"/>
      <c r="D1170" s="566"/>
      <c r="E1170" s="450">
        <v>0</v>
      </c>
      <c r="F1170" s="450">
        <v>0</v>
      </c>
      <c r="G1170" s="428">
        <f t="shared" si="330"/>
        <v>0</v>
      </c>
      <c r="H1170" s="429">
        <f>E1170*$D1170</f>
        <v>0</v>
      </c>
      <c r="I1170" s="429">
        <f>F1170*$D1170</f>
        <v>0</v>
      </c>
      <c r="J1170" s="428"/>
      <c r="K1170" s="433">
        <f t="shared" si="331"/>
        <v>0</v>
      </c>
      <c r="L1170" s="433">
        <f t="shared" si="332"/>
        <v>0</v>
      </c>
      <c r="M1170" s="433">
        <v>0</v>
      </c>
      <c r="N1170" s="433">
        <v>0</v>
      </c>
      <c r="O1170" s="431">
        <f t="shared" si="333"/>
        <v>0</v>
      </c>
    </row>
    <row r="1171" spans="1:15" s="432" customFormat="1">
      <c r="A1171" s="657"/>
      <c r="B1171" s="658" t="s">
        <v>33</v>
      </c>
      <c r="C1171" s="659"/>
      <c r="D1171" s="561"/>
      <c r="E1171" s="434">
        <v>0</v>
      </c>
      <c r="F1171" s="434">
        <v>0</v>
      </c>
      <c r="G1171" s="434">
        <f t="shared" si="330"/>
        <v>0</v>
      </c>
      <c r="H1171" s="446">
        <f>SUM(H1004:H1170)</f>
        <v>121975760.36999984</v>
      </c>
      <c r="I1171" s="446">
        <f t="shared" ref="I1171:J1171" si="348">SUM(I1004:I1170)</f>
        <v>36679463.599999972</v>
      </c>
      <c r="J1171" s="446">
        <f t="shared" si="348"/>
        <v>158655223.97000033</v>
      </c>
      <c r="K1171" s="447">
        <f t="shared" si="331"/>
        <v>0</v>
      </c>
      <c r="L1171" s="447">
        <f t="shared" si="332"/>
        <v>0</v>
      </c>
      <c r="M1171" s="447"/>
      <c r="N1171" s="447"/>
      <c r="O1171" s="447">
        <f t="shared" ref="O1171" si="349">SUM(O1004:O1170)</f>
        <v>158655223.97000033</v>
      </c>
    </row>
    <row r="1172" spans="1:15" s="472" customFormat="1">
      <c r="A1172" s="482"/>
      <c r="B1172" s="515"/>
      <c r="C1172" s="516"/>
      <c r="D1172" s="565"/>
      <c r="E1172" s="444">
        <v>0</v>
      </c>
      <c r="F1172" s="444">
        <v>0</v>
      </c>
      <c r="G1172" s="428">
        <f t="shared" si="330"/>
        <v>0</v>
      </c>
      <c r="H1172" s="429">
        <f t="shared" ref="H1172:H1185" si="350">E1172*$D1172</f>
        <v>0</v>
      </c>
      <c r="I1172" s="429">
        <f t="shared" ref="I1172:I1185" si="351">F1172*$D1172</f>
        <v>0</v>
      </c>
      <c r="J1172" s="428"/>
      <c r="K1172" s="433">
        <f t="shared" si="331"/>
        <v>0</v>
      </c>
      <c r="L1172" s="433">
        <f t="shared" si="332"/>
        <v>0</v>
      </c>
      <c r="M1172" s="433"/>
      <c r="N1172" s="433"/>
      <c r="O1172" s="431">
        <f t="shared" si="333"/>
        <v>0</v>
      </c>
    </row>
    <row r="1173" spans="1:15" s="470" customFormat="1">
      <c r="A1173" s="531">
        <v>3</v>
      </c>
      <c r="B1173" s="532" t="s">
        <v>708</v>
      </c>
      <c r="C1173" s="484"/>
      <c r="D1173" s="571"/>
      <c r="E1173" s="474">
        <v>0</v>
      </c>
      <c r="F1173" s="474">
        <v>0</v>
      </c>
      <c r="G1173" s="428">
        <f t="shared" ref="G1173:G1236" si="352">SUM(E1173:F1173)</f>
        <v>0</v>
      </c>
      <c r="H1173" s="429">
        <f t="shared" si="350"/>
        <v>0</v>
      </c>
      <c r="I1173" s="429">
        <f t="shared" si="351"/>
        <v>0</v>
      </c>
      <c r="J1173" s="428"/>
      <c r="K1173" s="433">
        <f t="shared" si="331"/>
        <v>0</v>
      </c>
      <c r="L1173" s="433">
        <f t="shared" si="332"/>
        <v>0</v>
      </c>
      <c r="M1173" s="433"/>
      <c r="N1173" s="433"/>
      <c r="O1173" s="431">
        <f t="shared" si="333"/>
        <v>0</v>
      </c>
    </row>
    <row r="1174" spans="1:15" s="470" customFormat="1">
      <c r="A1174" s="741"/>
      <c r="B1174" s="747" t="s">
        <v>655</v>
      </c>
      <c r="C1174" s="484"/>
      <c r="D1174" s="571"/>
      <c r="E1174" s="474">
        <v>0</v>
      </c>
      <c r="F1174" s="474">
        <v>0</v>
      </c>
      <c r="G1174" s="428">
        <f t="shared" si="352"/>
        <v>0</v>
      </c>
      <c r="H1174" s="429">
        <f t="shared" si="350"/>
        <v>0</v>
      </c>
      <c r="I1174" s="429">
        <f t="shared" si="351"/>
        <v>0</v>
      </c>
      <c r="J1174" s="428"/>
      <c r="K1174" s="433">
        <f t="shared" si="331"/>
        <v>0</v>
      </c>
      <c r="L1174" s="433">
        <f t="shared" si="332"/>
        <v>0</v>
      </c>
      <c r="M1174" s="433"/>
      <c r="N1174" s="433"/>
      <c r="O1174" s="431">
        <f t="shared" si="333"/>
        <v>0</v>
      </c>
    </row>
    <row r="1175" spans="1:15" s="470" customFormat="1" ht="60">
      <c r="A1175" s="741"/>
      <c r="B1175" s="748" t="s">
        <v>709</v>
      </c>
      <c r="C1175" s="484"/>
      <c r="D1175" s="571"/>
      <c r="E1175" s="474">
        <v>0</v>
      </c>
      <c r="F1175" s="474">
        <v>0</v>
      </c>
      <c r="G1175" s="428">
        <f t="shared" si="352"/>
        <v>0</v>
      </c>
      <c r="H1175" s="429">
        <f t="shared" si="350"/>
        <v>0</v>
      </c>
      <c r="I1175" s="429">
        <f t="shared" si="351"/>
        <v>0</v>
      </c>
      <c r="J1175" s="428"/>
      <c r="K1175" s="433">
        <f t="shared" si="331"/>
        <v>0</v>
      </c>
      <c r="L1175" s="433">
        <f t="shared" si="332"/>
        <v>0</v>
      </c>
      <c r="M1175" s="433"/>
      <c r="N1175" s="433"/>
      <c r="O1175" s="431">
        <f t="shared" si="333"/>
        <v>0</v>
      </c>
    </row>
    <row r="1176" spans="1:15" s="470" customFormat="1" ht="60">
      <c r="A1176" s="741"/>
      <c r="B1176" s="515" t="s">
        <v>710</v>
      </c>
      <c r="C1176" s="484"/>
      <c r="D1176" s="571"/>
      <c r="E1176" s="474">
        <v>0</v>
      </c>
      <c r="F1176" s="474">
        <v>0</v>
      </c>
      <c r="G1176" s="428">
        <f t="shared" si="352"/>
        <v>0</v>
      </c>
      <c r="H1176" s="429">
        <f t="shared" si="350"/>
        <v>0</v>
      </c>
      <c r="I1176" s="429">
        <f t="shared" si="351"/>
        <v>0</v>
      </c>
      <c r="J1176" s="428"/>
      <c r="K1176" s="433">
        <f t="shared" si="331"/>
        <v>0</v>
      </c>
      <c r="L1176" s="433">
        <f t="shared" si="332"/>
        <v>0</v>
      </c>
      <c r="M1176" s="433"/>
      <c r="N1176" s="433"/>
      <c r="O1176" s="431">
        <f t="shared" si="333"/>
        <v>0</v>
      </c>
    </row>
    <row r="1177" spans="1:15" s="470" customFormat="1" ht="60">
      <c r="A1177" s="741"/>
      <c r="B1177" s="748" t="s">
        <v>711</v>
      </c>
      <c r="C1177" s="484"/>
      <c r="D1177" s="571"/>
      <c r="E1177" s="474">
        <v>0</v>
      </c>
      <c r="F1177" s="474">
        <v>0</v>
      </c>
      <c r="G1177" s="428">
        <f t="shared" si="352"/>
        <v>0</v>
      </c>
      <c r="H1177" s="429">
        <f t="shared" si="350"/>
        <v>0</v>
      </c>
      <c r="I1177" s="429">
        <f t="shared" si="351"/>
        <v>0</v>
      </c>
      <c r="J1177" s="428"/>
      <c r="K1177" s="433">
        <f t="shared" si="331"/>
        <v>0</v>
      </c>
      <c r="L1177" s="433">
        <f t="shared" si="332"/>
        <v>0</v>
      </c>
      <c r="M1177" s="433"/>
      <c r="N1177" s="433"/>
      <c r="O1177" s="431">
        <f t="shared" si="333"/>
        <v>0</v>
      </c>
    </row>
    <row r="1178" spans="1:15" s="470" customFormat="1" ht="49.5" customHeight="1">
      <c r="A1178" s="741"/>
      <c r="B1178" s="748" t="s">
        <v>712</v>
      </c>
      <c r="C1178" s="484"/>
      <c r="D1178" s="571"/>
      <c r="E1178" s="474">
        <v>0</v>
      </c>
      <c r="F1178" s="474">
        <v>0</v>
      </c>
      <c r="G1178" s="428">
        <f t="shared" si="352"/>
        <v>0</v>
      </c>
      <c r="H1178" s="429">
        <f t="shared" si="350"/>
        <v>0</v>
      </c>
      <c r="I1178" s="429">
        <f t="shared" si="351"/>
        <v>0</v>
      </c>
      <c r="J1178" s="428"/>
      <c r="K1178" s="433">
        <f t="shared" si="331"/>
        <v>0</v>
      </c>
      <c r="L1178" s="433">
        <f t="shared" si="332"/>
        <v>0</v>
      </c>
      <c r="M1178" s="433"/>
      <c r="N1178" s="433"/>
      <c r="O1178" s="431">
        <f t="shared" si="333"/>
        <v>0</v>
      </c>
    </row>
    <row r="1179" spans="1:15" s="470" customFormat="1" ht="30">
      <c r="A1179" s="741"/>
      <c r="B1179" s="748" t="s">
        <v>713</v>
      </c>
      <c r="C1179" s="484"/>
      <c r="D1179" s="571"/>
      <c r="E1179" s="474">
        <v>0</v>
      </c>
      <c r="F1179" s="474">
        <v>0</v>
      </c>
      <c r="G1179" s="428">
        <f t="shared" si="352"/>
        <v>0</v>
      </c>
      <c r="H1179" s="429">
        <f t="shared" si="350"/>
        <v>0</v>
      </c>
      <c r="I1179" s="429">
        <f t="shared" si="351"/>
        <v>0</v>
      </c>
      <c r="J1179" s="428"/>
      <c r="K1179" s="433">
        <f t="shared" si="331"/>
        <v>0</v>
      </c>
      <c r="L1179" s="433">
        <f t="shared" si="332"/>
        <v>0</v>
      </c>
      <c r="M1179" s="433"/>
      <c r="N1179" s="433"/>
      <c r="O1179" s="431">
        <f t="shared" si="333"/>
        <v>0</v>
      </c>
    </row>
    <row r="1180" spans="1:15" s="470" customFormat="1">
      <c r="A1180" s="741"/>
      <c r="B1180" s="748" t="s">
        <v>714</v>
      </c>
      <c r="C1180" s="484"/>
      <c r="D1180" s="571"/>
      <c r="E1180" s="474">
        <v>0</v>
      </c>
      <c r="F1180" s="474">
        <v>0</v>
      </c>
      <c r="G1180" s="428">
        <f t="shared" si="352"/>
        <v>0</v>
      </c>
      <c r="H1180" s="429">
        <f t="shared" si="350"/>
        <v>0</v>
      </c>
      <c r="I1180" s="429">
        <f t="shared" si="351"/>
        <v>0</v>
      </c>
      <c r="J1180" s="428"/>
      <c r="K1180" s="433">
        <f t="shared" ref="K1180:K1243" si="353">M1180-E1180</f>
        <v>0</v>
      </c>
      <c r="L1180" s="433">
        <f t="shared" ref="L1180:L1243" si="354">N1180-F1180</f>
        <v>0</v>
      </c>
      <c r="M1180" s="433"/>
      <c r="N1180" s="433"/>
      <c r="O1180" s="431">
        <f t="shared" ref="O1180:O1243" si="355">(M1180+N1180)*$D1180</f>
        <v>0</v>
      </c>
    </row>
    <row r="1181" spans="1:15" s="470" customFormat="1">
      <c r="A1181" s="741"/>
      <c r="B1181" s="523" t="s">
        <v>715</v>
      </c>
      <c r="C1181" s="484"/>
      <c r="D1181" s="571"/>
      <c r="E1181" s="474">
        <v>0</v>
      </c>
      <c r="F1181" s="474">
        <v>0</v>
      </c>
      <c r="G1181" s="428">
        <f t="shared" si="352"/>
        <v>0</v>
      </c>
      <c r="H1181" s="429">
        <f t="shared" si="350"/>
        <v>0</v>
      </c>
      <c r="I1181" s="429">
        <f t="shared" si="351"/>
        <v>0</v>
      </c>
      <c r="J1181" s="428">
        <f t="shared" ref="J1181:J1183" si="356">SUM(H1181+I1181)</f>
        <v>0</v>
      </c>
      <c r="K1181" s="433">
        <f t="shared" si="353"/>
        <v>0</v>
      </c>
      <c r="L1181" s="433">
        <f t="shared" si="354"/>
        <v>0</v>
      </c>
      <c r="M1181" s="433"/>
      <c r="N1181" s="433"/>
      <c r="O1181" s="431">
        <f t="shared" si="355"/>
        <v>0</v>
      </c>
    </row>
    <row r="1182" spans="1:15" s="470" customFormat="1" ht="30">
      <c r="A1182" s="741"/>
      <c r="B1182" s="523" t="s">
        <v>716</v>
      </c>
      <c r="C1182" s="484"/>
      <c r="D1182" s="571"/>
      <c r="E1182" s="474">
        <v>0</v>
      </c>
      <c r="F1182" s="474">
        <v>0</v>
      </c>
      <c r="G1182" s="428">
        <f t="shared" si="352"/>
        <v>0</v>
      </c>
      <c r="H1182" s="429">
        <f t="shared" si="350"/>
        <v>0</v>
      </c>
      <c r="I1182" s="429">
        <f t="shared" si="351"/>
        <v>0</v>
      </c>
      <c r="J1182" s="428">
        <f t="shared" si="356"/>
        <v>0</v>
      </c>
      <c r="K1182" s="433">
        <f t="shared" si="353"/>
        <v>0</v>
      </c>
      <c r="L1182" s="433">
        <f t="shared" si="354"/>
        <v>0</v>
      </c>
      <c r="M1182" s="433"/>
      <c r="N1182" s="433"/>
      <c r="O1182" s="431">
        <f t="shared" si="355"/>
        <v>0</v>
      </c>
    </row>
    <row r="1183" spans="1:15" s="470" customFormat="1" ht="210">
      <c r="A1183" s="691">
        <v>3.01</v>
      </c>
      <c r="B1183" s="492" t="s">
        <v>717</v>
      </c>
      <c r="C1183" s="513"/>
      <c r="D1183" s="566"/>
      <c r="E1183" s="450">
        <v>0</v>
      </c>
      <c r="F1183" s="450">
        <v>0</v>
      </c>
      <c r="G1183" s="428">
        <f t="shared" si="352"/>
        <v>0</v>
      </c>
      <c r="H1183" s="429">
        <f t="shared" si="350"/>
        <v>0</v>
      </c>
      <c r="I1183" s="429">
        <f t="shared" si="351"/>
        <v>0</v>
      </c>
      <c r="J1183" s="428">
        <f t="shared" si="356"/>
        <v>0</v>
      </c>
      <c r="K1183" s="433">
        <f t="shared" si="353"/>
        <v>0</v>
      </c>
      <c r="L1183" s="433">
        <f t="shared" si="354"/>
        <v>0</v>
      </c>
      <c r="M1183" s="433"/>
      <c r="N1183" s="433"/>
      <c r="O1183" s="431">
        <f t="shared" si="355"/>
        <v>0</v>
      </c>
    </row>
    <row r="1184" spans="1:15" s="470" customFormat="1">
      <c r="A1184" s="749" t="s">
        <v>718</v>
      </c>
      <c r="B1184" s="747" t="s">
        <v>719</v>
      </c>
      <c r="C1184" s="484"/>
      <c r="D1184" s="571"/>
      <c r="E1184" s="474">
        <v>0</v>
      </c>
      <c r="F1184" s="474">
        <v>0</v>
      </c>
      <c r="G1184" s="428">
        <f t="shared" si="352"/>
        <v>0</v>
      </c>
      <c r="H1184" s="429">
        <f t="shared" si="350"/>
        <v>0</v>
      </c>
      <c r="I1184" s="429">
        <f t="shared" si="351"/>
        <v>0</v>
      </c>
      <c r="J1184" s="428">
        <f t="shared" ref="J1184:J1185" si="357">SUM(H1184+I1184)</f>
        <v>0</v>
      </c>
      <c r="K1184" s="433">
        <f t="shared" si="353"/>
        <v>0</v>
      </c>
      <c r="L1184" s="433">
        <f t="shared" si="354"/>
        <v>0</v>
      </c>
      <c r="M1184" s="433"/>
      <c r="N1184" s="433"/>
      <c r="O1184" s="431">
        <f t="shared" si="355"/>
        <v>0</v>
      </c>
    </row>
    <row r="1185" spans="1:15" s="477" customFormat="1">
      <c r="A1185" s="734"/>
      <c r="B1185" s="671" t="s">
        <v>720</v>
      </c>
      <c r="C1185" s="519"/>
      <c r="D1185" s="566"/>
      <c r="E1185" s="452">
        <v>0</v>
      </c>
      <c r="F1185" s="452">
        <v>0</v>
      </c>
      <c r="G1185" s="428">
        <f t="shared" si="352"/>
        <v>0</v>
      </c>
      <c r="H1185" s="429">
        <f t="shared" si="350"/>
        <v>0</v>
      </c>
      <c r="I1185" s="429">
        <f t="shared" si="351"/>
        <v>0</v>
      </c>
      <c r="J1185" s="428">
        <f t="shared" si="357"/>
        <v>0</v>
      </c>
      <c r="K1185" s="433">
        <f t="shared" si="353"/>
        <v>0</v>
      </c>
      <c r="L1185" s="433">
        <f t="shared" si="354"/>
        <v>0</v>
      </c>
      <c r="M1185" s="433"/>
      <c r="N1185" s="433"/>
      <c r="O1185" s="431">
        <f t="shared" si="355"/>
        <v>0</v>
      </c>
    </row>
    <row r="1186" spans="1:15" s="472" customFormat="1">
      <c r="A1186" s="482" t="s">
        <v>205</v>
      </c>
      <c r="B1186" s="515" t="s">
        <v>219</v>
      </c>
      <c r="C1186" s="513" t="s">
        <v>124</v>
      </c>
      <c r="D1186" s="560">
        <v>1441</v>
      </c>
      <c r="E1186" s="450">
        <v>0</v>
      </c>
      <c r="F1186" s="450">
        <v>0</v>
      </c>
      <c r="G1186" s="428">
        <f t="shared" si="352"/>
        <v>0</v>
      </c>
      <c r="H1186" s="428">
        <f t="shared" ref="H1186:H1210" si="358">$D1186*E1186</f>
        <v>0</v>
      </c>
      <c r="I1186" s="428">
        <f t="shared" ref="I1186:I1210" si="359">$D1186*F1186</f>
        <v>0</v>
      </c>
      <c r="J1186" s="428">
        <f t="shared" ref="J1186:J1210" si="360">SUBTOTAL(9,H1186:I1186)</f>
        <v>0</v>
      </c>
      <c r="K1186" s="433">
        <f t="shared" si="353"/>
        <v>0</v>
      </c>
      <c r="L1186" s="433">
        <f t="shared" si="354"/>
        <v>0</v>
      </c>
      <c r="M1186" s="433">
        <v>0</v>
      </c>
      <c r="N1186" s="433">
        <v>0</v>
      </c>
      <c r="O1186" s="431">
        <f t="shared" si="355"/>
        <v>0</v>
      </c>
    </row>
    <row r="1187" spans="1:15" s="472" customFormat="1">
      <c r="A1187" s="482" t="s">
        <v>188</v>
      </c>
      <c r="B1187" s="515" t="s">
        <v>402</v>
      </c>
      <c r="C1187" s="513" t="s">
        <v>124</v>
      </c>
      <c r="D1187" s="560">
        <v>1441</v>
      </c>
      <c r="E1187" s="450">
        <v>982.61</v>
      </c>
      <c r="F1187" s="450">
        <v>0</v>
      </c>
      <c r="G1187" s="428">
        <f t="shared" si="352"/>
        <v>982.61</v>
      </c>
      <c r="H1187" s="428">
        <f t="shared" si="358"/>
        <v>1415941.01</v>
      </c>
      <c r="I1187" s="428">
        <f t="shared" si="359"/>
        <v>0</v>
      </c>
      <c r="J1187" s="428">
        <f t="shared" si="360"/>
        <v>1415941.01</v>
      </c>
      <c r="K1187" s="433">
        <f t="shared" si="353"/>
        <v>0</v>
      </c>
      <c r="L1187" s="433">
        <f t="shared" si="354"/>
        <v>0</v>
      </c>
      <c r="M1187" s="433">
        <v>982.61</v>
      </c>
      <c r="N1187" s="433">
        <v>0</v>
      </c>
      <c r="O1187" s="431">
        <f t="shared" si="355"/>
        <v>1415941.01</v>
      </c>
    </row>
    <row r="1188" spans="1:15" s="472" customFormat="1">
      <c r="A1188" s="482" t="s">
        <v>190</v>
      </c>
      <c r="B1188" s="515" t="s">
        <v>403</v>
      </c>
      <c r="C1188" s="513" t="s">
        <v>124</v>
      </c>
      <c r="D1188" s="560">
        <v>1441</v>
      </c>
      <c r="E1188" s="450">
        <v>1915.75</v>
      </c>
      <c r="F1188" s="450">
        <v>1090.28</v>
      </c>
      <c r="G1188" s="428">
        <f t="shared" si="352"/>
        <v>3006.0299999999997</v>
      </c>
      <c r="H1188" s="428">
        <f t="shared" si="358"/>
        <v>2760595.75</v>
      </c>
      <c r="I1188" s="428">
        <f t="shared" si="359"/>
        <v>1571093.48</v>
      </c>
      <c r="J1188" s="428">
        <f t="shared" si="360"/>
        <v>4331689.2300000004</v>
      </c>
      <c r="K1188" s="433">
        <f t="shared" si="353"/>
        <v>0</v>
      </c>
      <c r="L1188" s="433">
        <f t="shared" si="354"/>
        <v>0</v>
      </c>
      <c r="M1188" s="433">
        <v>1915.7499999999998</v>
      </c>
      <c r="N1188" s="433">
        <v>1090.28</v>
      </c>
      <c r="O1188" s="431">
        <f t="shared" si="355"/>
        <v>4331689.2299999995</v>
      </c>
    </row>
    <row r="1189" spans="1:15" s="472" customFormat="1">
      <c r="A1189" s="482" t="s">
        <v>192</v>
      </c>
      <c r="B1189" s="515" t="s">
        <v>404</v>
      </c>
      <c r="C1189" s="513" t="s">
        <v>124</v>
      </c>
      <c r="D1189" s="560">
        <v>1441</v>
      </c>
      <c r="E1189" s="450">
        <v>2499.69</v>
      </c>
      <c r="F1189" s="450">
        <v>1076.7</v>
      </c>
      <c r="G1189" s="428">
        <f t="shared" si="352"/>
        <v>3576.3900000000003</v>
      </c>
      <c r="H1189" s="428">
        <f t="shared" si="358"/>
        <v>3602053.29</v>
      </c>
      <c r="I1189" s="428">
        <f t="shared" si="359"/>
        <v>1551524.7</v>
      </c>
      <c r="J1189" s="428">
        <f t="shared" si="360"/>
        <v>5153577.99</v>
      </c>
      <c r="K1189" s="433">
        <f t="shared" si="353"/>
        <v>0</v>
      </c>
      <c r="L1189" s="433">
        <f t="shared" si="354"/>
        <v>0</v>
      </c>
      <c r="M1189" s="433">
        <v>2499.6899999999996</v>
      </c>
      <c r="N1189" s="433">
        <v>1076.6999999999998</v>
      </c>
      <c r="O1189" s="431">
        <f t="shared" si="355"/>
        <v>5153577.9899999993</v>
      </c>
    </row>
    <row r="1190" spans="1:15" s="472" customFormat="1">
      <c r="A1190" s="482" t="s">
        <v>194</v>
      </c>
      <c r="B1190" s="515" t="s">
        <v>405</v>
      </c>
      <c r="C1190" s="513" t="s">
        <v>124</v>
      </c>
      <c r="D1190" s="560">
        <v>1441</v>
      </c>
      <c r="E1190" s="450">
        <v>2607.36</v>
      </c>
      <c r="F1190" s="450">
        <v>1076.7</v>
      </c>
      <c r="G1190" s="428">
        <f t="shared" si="352"/>
        <v>3684.0600000000004</v>
      </c>
      <c r="H1190" s="428">
        <f t="shared" si="358"/>
        <v>3757205.7600000002</v>
      </c>
      <c r="I1190" s="428">
        <f t="shared" si="359"/>
        <v>1551524.7</v>
      </c>
      <c r="J1190" s="428">
        <f t="shared" si="360"/>
        <v>5308730.46</v>
      </c>
      <c r="K1190" s="433">
        <f t="shared" si="353"/>
        <v>0</v>
      </c>
      <c r="L1190" s="433">
        <f t="shared" si="354"/>
        <v>0</v>
      </c>
      <c r="M1190" s="433">
        <v>2607.3599999999997</v>
      </c>
      <c r="N1190" s="433">
        <v>1076.6999999999998</v>
      </c>
      <c r="O1190" s="431">
        <f t="shared" si="355"/>
        <v>5308730.459999999</v>
      </c>
    </row>
    <row r="1191" spans="1:15" s="472" customFormat="1">
      <c r="A1191" s="482" t="s">
        <v>196</v>
      </c>
      <c r="B1191" s="515" t="s">
        <v>406</v>
      </c>
      <c r="C1191" s="513" t="s">
        <v>124</v>
      </c>
      <c r="D1191" s="560">
        <v>1441</v>
      </c>
      <c r="E1191" s="450">
        <v>2607.36</v>
      </c>
      <c r="F1191" s="450">
        <v>1076.7</v>
      </c>
      <c r="G1191" s="428">
        <f t="shared" si="352"/>
        <v>3684.0600000000004</v>
      </c>
      <c r="H1191" s="428">
        <f t="shared" si="358"/>
        <v>3757205.7600000002</v>
      </c>
      <c r="I1191" s="428">
        <f t="shared" si="359"/>
        <v>1551524.7</v>
      </c>
      <c r="J1191" s="428">
        <f t="shared" si="360"/>
        <v>5308730.46</v>
      </c>
      <c r="K1191" s="433">
        <f t="shared" si="353"/>
        <v>0</v>
      </c>
      <c r="L1191" s="433">
        <f t="shared" si="354"/>
        <v>0</v>
      </c>
      <c r="M1191" s="433">
        <v>2607.3599999999997</v>
      </c>
      <c r="N1191" s="433">
        <v>1076.6999999999998</v>
      </c>
      <c r="O1191" s="431">
        <f t="shared" si="355"/>
        <v>5308730.459999999</v>
      </c>
    </row>
    <row r="1192" spans="1:15" s="472" customFormat="1">
      <c r="A1192" s="482" t="s">
        <v>198</v>
      </c>
      <c r="B1192" s="515" t="s">
        <v>407</v>
      </c>
      <c r="C1192" s="513" t="s">
        <v>124</v>
      </c>
      <c r="D1192" s="560">
        <v>1441</v>
      </c>
      <c r="E1192" s="450">
        <v>2607.36</v>
      </c>
      <c r="F1192" s="450">
        <v>1076.7</v>
      </c>
      <c r="G1192" s="428">
        <f t="shared" si="352"/>
        <v>3684.0600000000004</v>
      </c>
      <c r="H1192" s="428">
        <f t="shared" si="358"/>
        <v>3757205.7600000002</v>
      </c>
      <c r="I1192" s="428">
        <f t="shared" si="359"/>
        <v>1551524.7</v>
      </c>
      <c r="J1192" s="428">
        <f t="shared" si="360"/>
        <v>5308730.46</v>
      </c>
      <c r="K1192" s="433">
        <f t="shared" si="353"/>
        <v>0</v>
      </c>
      <c r="L1192" s="433">
        <f t="shared" si="354"/>
        <v>0</v>
      </c>
      <c r="M1192" s="433">
        <v>2607.3599999999997</v>
      </c>
      <c r="N1192" s="433">
        <v>1076.6999999999998</v>
      </c>
      <c r="O1192" s="431">
        <f t="shared" si="355"/>
        <v>5308730.459999999</v>
      </c>
    </row>
    <row r="1193" spans="1:15" s="472" customFormat="1">
      <c r="A1193" s="482" t="s">
        <v>200</v>
      </c>
      <c r="B1193" s="515" t="s">
        <v>408</v>
      </c>
      <c r="C1193" s="513" t="s">
        <v>124</v>
      </c>
      <c r="D1193" s="560">
        <v>1441</v>
      </c>
      <c r="E1193" s="450">
        <v>3702.49</v>
      </c>
      <c r="F1193" s="450">
        <v>1076.7</v>
      </c>
      <c r="G1193" s="428">
        <f t="shared" si="352"/>
        <v>4779.1899999999996</v>
      </c>
      <c r="H1193" s="428">
        <f t="shared" si="358"/>
        <v>5335288.09</v>
      </c>
      <c r="I1193" s="428">
        <f t="shared" si="359"/>
        <v>1551524.7</v>
      </c>
      <c r="J1193" s="428">
        <f t="shared" si="360"/>
        <v>6886812.79</v>
      </c>
      <c r="K1193" s="433">
        <f t="shared" si="353"/>
        <v>0</v>
      </c>
      <c r="L1193" s="433">
        <f t="shared" si="354"/>
        <v>0</v>
      </c>
      <c r="M1193" s="433">
        <v>3702.4900000000002</v>
      </c>
      <c r="N1193" s="433">
        <v>1076.6999999999998</v>
      </c>
      <c r="O1193" s="431">
        <f t="shared" si="355"/>
        <v>6886812.790000001</v>
      </c>
    </row>
    <row r="1194" spans="1:15" s="472" customFormat="1">
      <c r="A1194" s="482" t="s">
        <v>122</v>
      </c>
      <c r="B1194" s="515" t="s">
        <v>409</v>
      </c>
      <c r="C1194" s="513" t="s">
        <v>124</v>
      </c>
      <c r="D1194" s="560">
        <v>1441</v>
      </c>
      <c r="E1194" s="450">
        <v>3698.61</v>
      </c>
      <c r="F1194" s="450">
        <v>1076.7</v>
      </c>
      <c r="G1194" s="428">
        <f t="shared" si="352"/>
        <v>4775.3100000000004</v>
      </c>
      <c r="H1194" s="428">
        <f t="shared" si="358"/>
        <v>5329697.01</v>
      </c>
      <c r="I1194" s="428">
        <f t="shared" si="359"/>
        <v>1551524.7</v>
      </c>
      <c r="J1194" s="428">
        <f t="shared" si="360"/>
        <v>6881221.71</v>
      </c>
      <c r="K1194" s="433">
        <f t="shared" si="353"/>
        <v>0</v>
      </c>
      <c r="L1194" s="433">
        <f t="shared" si="354"/>
        <v>0</v>
      </c>
      <c r="M1194" s="433">
        <v>3698.6099999999997</v>
      </c>
      <c r="N1194" s="433">
        <v>1076.6999999999998</v>
      </c>
      <c r="O1194" s="431">
        <f t="shared" si="355"/>
        <v>6881221.709999999</v>
      </c>
    </row>
    <row r="1195" spans="1:15" s="472" customFormat="1">
      <c r="A1195" s="482" t="s">
        <v>228</v>
      </c>
      <c r="B1195" s="515" t="s">
        <v>410</v>
      </c>
      <c r="C1195" s="513" t="s">
        <v>124</v>
      </c>
      <c r="D1195" s="560">
        <v>1441</v>
      </c>
      <c r="E1195" s="450">
        <v>3698.61</v>
      </c>
      <c r="F1195" s="450">
        <v>1076.7</v>
      </c>
      <c r="G1195" s="428">
        <f t="shared" si="352"/>
        <v>4775.3100000000004</v>
      </c>
      <c r="H1195" s="428">
        <f t="shared" si="358"/>
        <v>5329697.01</v>
      </c>
      <c r="I1195" s="428">
        <f t="shared" si="359"/>
        <v>1551524.7</v>
      </c>
      <c r="J1195" s="428">
        <f t="shared" si="360"/>
        <v>6881221.71</v>
      </c>
      <c r="K1195" s="433">
        <f t="shared" si="353"/>
        <v>0</v>
      </c>
      <c r="L1195" s="433">
        <f t="shared" si="354"/>
        <v>0</v>
      </c>
      <c r="M1195" s="433">
        <v>3698.6099999999997</v>
      </c>
      <c r="N1195" s="433">
        <v>1076.6999999999998</v>
      </c>
      <c r="O1195" s="431">
        <f t="shared" si="355"/>
        <v>6881221.709999999</v>
      </c>
    </row>
    <row r="1196" spans="1:15" s="472" customFormat="1">
      <c r="A1196" s="482" t="s">
        <v>230</v>
      </c>
      <c r="B1196" s="515" t="s">
        <v>411</v>
      </c>
      <c r="C1196" s="513" t="s">
        <v>124</v>
      </c>
      <c r="D1196" s="560">
        <v>1441</v>
      </c>
      <c r="E1196" s="450">
        <v>3698.61</v>
      </c>
      <c r="F1196" s="450">
        <v>1076.7</v>
      </c>
      <c r="G1196" s="428">
        <f t="shared" si="352"/>
        <v>4775.3100000000004</v>
      </c>
      <c r="H1196" s="428">
        <f t="shared" si="358"/>
        <v>5329697.01</v>
      </c>
      <c r="I1196" s="428">
        <f t="shared" si="359"/>
        <v>1551524.7</v>
      </c>
      <c r="J1196" s="428">
        <f t="shared" si="360"/>
        <v>6881221.71</v>
      </c>
      <c r="K1196" s="433">
        <f t="shared" si="353"/>
        <v>0</v>
      </c>
      <c r="L1196" s="433">
        <f t="shared" si="354"/>
        <v>0</v>
      </c>
      <c r="M1196" s="433">
        <v>3698.6099999999997</v>
      </c>
      <c r="N1196" s="433">
        <v>1076.6999999999998</v>
      </c>
      <c r="O1196" s="431">
        <f t="shared" si="355"/>
        <v>6881221.709999999</v>
      </c>
    </row>
    <row r="1197" spans="1:15" s="472" customFormat="1">
      <c r="A1197" s="482" t="s">
        <v>232</v>
      </c>
      <c r="B1197" s="515" t="s">
        <v>412</v>
      </c>
      <c r="C1197" s="513" t="s">
        <v>124</v>
      </c>
      <c r="D1197" s="560">
        <v>1441</v>
      </c>
      <c r="E1197" s="450">
        <v>3698.61</v>
      </c>
      <c r="F1197" s="450">
        <v>1076.7</v>
      </c>
      <c r="G1197" s="428">
        <f t="shared" si="352"/>
        <v>4775.3100000000004</v>
      </c>
      <c r="H1197" s="428">
        <f t="shared" si="358"/>
        <v>5329697.01</v>
      </c>
      <c r="I1197" s="428">
        <f t="shared" si="359"/>
        <v>1551524.7</v>
      </c>
      <c r="J1197" s="428">
        <f t="shared" si="360"/>
        <v>6881221.71</v>
      </c>
      <c r="K1197" s="433">
        <f t="shared" si="353"/>
        <v>0</v>
      </c>
      <c r="L1197" s="433">
        <f t="shared" si="354"/>
        <v>0</v>
      </c>
      <c r="M1197" s="433">
        <v>3698.6099999999997</v>
      </c>
      <c r="N1197" s="433">
        <v>1076.6999999999998</v>
      </c>
      <c r="O1197" s="431">
        <f t="shared" si="355"/>
        <v>6881221.709999999</v>
      </c>
    </row>
    <row r="1198" spans="1:15" s="472" customFormat="1">
      <c r="A1198" s="482" t="s">
        <v>234</v>
      </c>
      <c r="B1198" s="515" t="s">
        <v>413</v>
      </c>
      <c r="C1198" s="513" t="s">
        <v>124</v>
      </c>
      <c r="D1198" s="560">
        <v>1441</v>
      </c>
      <c r="E1198" s="450">
        <v>3698.61</v>
      </c>
      <c r="F1198" s="450">
        <v>1076.7</v>
      </c>
      <c r="G1198" s="428">
        <f t="shared" si="352"/>
        <v>4775.3100000000004</v>
      </c>
      <c r="H1198" s="428">
        <f t="shared" si="358"/>
        <v>5329697.01</v>
      </c>
      <c r="I1198" s="428">
        <f t="shared" si="359"/>
        <v>1551524.7</v>
      </c>
      <c r="J1198" s="428">
        <f t="shared" si="360"/>
        <v>6881221.71</v>
      </c>
      <c r="K1198" s="433">
        <f t="shared" si="353"/>
        <v>0</v>
      </c>
      <c r="L1198" s="433">
        <f t="shared" si="354"/>
        <v>0</v>
      </c>
      <c r="M1198" s="433">
        <v>3698.6099999999997</v>
      </c>
      <c r="N1198" s="433">
        <v>1076.6999999999998</v>
      </c>
      <c r="O1198" s="431">
        <f t="shared" si="355"/>
        <v>6881221.709999999</v>
      </c>
    </row>
    <row r="1199" spans="1:15" s="472" customFormat="1">
      <c r="A1199" s="482" t="s">
        <v>236</v>
      </c>
      <c r="B1199" s="515" t="s">
        <v>414</v>
      </c>
      <c r="C1199" s="513" t="s">
        <v>124</v>
      </c>
      <c r="D1199" s="560">
        <v>1441</v>
      </c>
      <c r="E1199" s="450">
        <v>3698.61</v>
      </c>
      <c r="F1199" s="450">
        <v>1076.7</v>
      </c>
      <c r="G1199" s="428">
        <f t="shared" si="352"/>
        <v>4775.3100000000004</v>
      </c>
      <c r="H1199" s="428">
        <f t="shared" si="358"/>
        <v>5329697.01</v>
      </c>
      <c r="I1199" s="428">
        <f t="shared" si="359"/>
        <v>1551524.7</v>
      </c>
      <c r="J1199" s="428">
        <f t="shared" si="360"/>
        <v>6881221.71</v>
      </c>
      <c r="K1199" s="433">
        <f t="shared" si="353"/>
        <v>0</v>
      </c>
      <c r="L1199" s="433">
        <f t="shared" si="354"/>
        <v>0</v>
      </c>
      <c r="M1199" s="433">
        <v>3698.6099999999997</v>
      </c>
      <c r="N1199" s="433">
        <v>1076.6999999999998</v>
      </c>
      <c r="O1199" s="431">
        <f t="shared" si="355"/>
        <v>6881221.709999999</v>
      </c>
    </row>
    <row r="1200" spans="1:15" s="472" customFormat="1">
      <c r="A1200" s="482" t="s">
        <v>238</v>
      </c>
      <c r="B1200" s="515" t="s">
        <v>415</v>
      </c>
      <c r="C1200" s="513" t="s">
        <v>124</v>
      </c>
      <c r="D1200" s="560">
        <v>1441</v>
      </c>
      <c r="E1200" s="450">
        <v>3698.61</v>
      </c>
      <c r="F1200" s="450">
        <v>1076.7</v>
      </c>
      <c r="G1200" s="428">
        <f t="shared" si="352"/>
        <v>4775.3100000000004</v>
      </c>
      <c r="H1200" s="428">
        <f t="shared" si="358"/>
        <v>5329697.01</v>
      </c>
      <c r="I1200" s="428">
        <f t="shared" si="359"/>
        <v>1551524.7</v>
      </c>
      <c r="J1200" s="428">
        <f t="shared" si="360"/>
        <v>6881221.71</v>
      </c>
      <c r="K1200" s="433">
        <f t="shared" si="353"/>
        <v>0</v>
      </c>
      <c r="L1200" s="433">
        <f t="shared" si="354"/>
        <v>0</v>
      </c>
      <c r="M1200" s="433">
        <v>3698.6099999999997</v>
      </c>
      <c r="N1200" s="433">
        <v>1076.6999999999998</v>
      </c>
      <c r="O1200" s="431">
        <f t="shared" si="355"/>
        <v>6881221.709999999</v>
      </c>
    </row>
    <row r="1201" spans="1:15" s="472" customFormat="1">
      <c r="A1201" s="482" t="s">
        <v>240</v>
      </c>
      <c r="B1201" s="515" t="s">
        <v>416</v>
      </c>
      <c r="C1201" s="513" t="s">
        <v>124</v>
      </c>
      <c r="D1201" s="560">
        <v>1441</v>
      </c>
      <c r="E1201" s="450">
        <v>3698.61</v>
      </c>
      <c r="F1201" s="450">
        <v>1076.7</v>
      </c>
      <c r="G1201" s="428">
        <f t="shared" si="352"/>
        <v>4775.3100000000004</v>
      </c>
      <c r="H1201" s="428">
        <f t="shared" si="358"/>
        <v>5329697.01</v>
      </c>
      <c r="I1201" s="428">
        <f t="shared" si="359"/>
        <v>1551524.7</v>
      </c>
      <c r="J1201" s="428">
        <f t="shared" si="360"/>
        <v>6881221.71</v>
      </c>
      <c r="K1201" s="433">
        <f t="shared" si="353"/>
        <v>0</v>
      </c>
      <c r="L1201" s="433">
        <f t="shared" si="354"/>
        <v>0</v>
      </c>
      <c r="M1201" s="433">
        <v>3698.6099999999997</v>
      </c>
      <c r="N1201" s="433">
        <v>1076.6999999999998</v>
      </c>
      <c r="O1201" s="431">
        <f t="shared" si="355"/>
        <v>6881221.709999999</v>
      </c>
    </row>
    <row r="1202" spans="1:15" s="472" customFormat="1">
      <c r="A1202" s="482" t="s">
        <v>242</v>
      </c>
      <c r="B1202" s="515" t="s">
        <v>417</v>
      </c>
      <c r="C1202" s="513" t="s">
        <v>124</v>
      </c>
      <c r="D1202" s="560">
        <v>1441</v>
      </c>
      <c r="E1202" s="450">
        <v>3698.61</v>
      </c>
      <c r="F1202" s="450">
        <v>1076.7</v>
      </c>
      <c r="G1202" s="428">
        <f t="shared" si="352"/>
        <v>4775.3100000000004</v>
      </c>
      <c r="H1202" s="428">
        <f t="shared" si="358"/>
        <v>5329697.01</v>
      </c>
      <c r="I1202" s="428">
        <f t="shared" si="359"/>
        <v>1551524.7</v>
      </c>
      <c r="J1202" s="428">
        <f t="shared" si="360"/>
        <v>6881221.71</v>
      </c>
      <c r="K1202" s="433">
        <f t="shared" si="353"/>
        <v>0</v>
      </c>
      <c r="L1202" s="433">
        <f t="shared" si="354"/>
        <v>0</v>
      </c>
      <c r="M1202" s="433">
        <v>3698.6099999999997</v>
      </c>
      <c r="N1202" s="433">
        <v>1076.6999999999998</v>
      </c>
      <c r="O1202" s="431">
        <f t="shared" si="355"/>
        <v>6881221.709999999</v>
      </c>
    </row>
    <row r="1203" spans="1:15" s="472" customFormat="1">
      <c r="A1203" s="482" t="s">
        <v>244</v>
      </c>
      <c r="B1203" s="515" t="s">
        <v>418</v>
      </c>
      <c r="C1203" s="513" t="s">
        <v>124</v>
      </c>
      <c r="D1203" s="560">
        <v>1441</v>
      </c>
      <c r="E1203" s="450">
        <v>3698.61</v>
      </c>
      <c r="F1203" s="450">
        <v>1076.7</v>
      </c>
      <c r="G1203" s="428">
        <f t="shared" si="352"/>
        <v>4775.3100000000004</v>
      </c>
      <c r="H1203" s="428">
        <f t="shared" si="358"/>
        <v>5329697.01</v>
      </c>
      <c r="I1203" s="428">
        <f t="shared" si="359"/>
        <v>1551524.7</v>
      </c>
      <c r="J1203" s="428">
        <f t="shared" si="360"/>
        <v>6881221.71</v>
      </c>
      <c r="K1203" s="433">
        <f t="shared" si="353"/>
        <v>0</v>
      </c>
      <c r="L1203" s="433">
        <f t="shared" si="354"/>
        <v>0</v>
      </c>
      <c r="M1203" s="433">
        <v>3698.6099999999997</v>
      </c>
      <c r="N1203" s="433">
        <v>1076.6999999999998</v>
      </c>
      <c r="O1203" s="431">
        <f t="shared" si="355"/>
        <v>6881221.709999999</v>
      </c>
    </row>
    <row r="1204" spans="1:15" s="470" customFormat="1">
      <c r="A1204" s="482" t="s">
        <v>246</v>
      </c>
      <c r="B1204" s="515" t="s">
        <v>419</v>
      </c>
      <c r="C1204" s="513" t="s">
        <v>124</v>
      </c>
      <c r="D1204" s="560">
        <v>1441</v>
      </c>
      <c r="E1204" s="450">
        <v>3698.61</v>
      </c>
      <c r="F1204" s="450">
        <v>1076.7</v>
      </c>
      <c r="G1204" s="428">
        <f t="shared" si="352"/>
        <v>4775.3100000000004</v>
      </c>
      <c r="H1204" s="428">
        <f t="shared" si="358"/>
        <v>5329697.01</v>
      </c>
      <c r="I1204" s="428">
        <f t="shared" si="359"/>
        <v>1551524.7</v>
      </c>
      <c r="J1204" s="428">
        <f t="shared" si="360"/>
        <v>6881221.71</v>
      </c>
      <c r="K1204" s="433">
        <f t="shared" si="353"/>
        <v>0</v>
      </c>
      <c r="L1204" s="433">
        <f t="shared" si="354"/>
        <v>0</v>
      </c>
      <c r="M1204" s="433">
        <v>3698.6099999999997</v>
      </c>
      <c r="N1204" s="433">
        <v>1076.6999999999998</v>
      </c>
      <c r="O1204" s="431">
        <f t="shared" si="355"/>
        <v>6881221.709999999</v>
      </c>
    </row>
    <row r="1205" spans="1:15" s="470" customFormat="1">
      <c r="A1205" s="482" t="s">
        <v>248</v>
      </c>
      <c r="B1205" s="515" t="s">
        <v>420</v>
      </c>
      <c r="C1205" s="513" t="s">
        <v>124</v>
      </c>
      <c r="D1205" s="560">
        <v>1441</v>
      </c>
      <c r="E1205" s="450">
        <v>3698.61</v>
      </c>
      <c r="F1205" s="450">
        <v>1076.7</v>
      </c>
      <c r="G1205" s="428">
        <f t="shared" si="352"/>
        <v>4775.3100000000004</v>
      </c>
      <c r="H1205" s="428">
        <f t="shared" si="358"/>
        <v>5329697.01</v>
      </c>
      <c r="I1205" s="428">
        <f t="shared" si="359"/>
        <v>1551524.7</v>
      </c>
      <c r="J1205" s="428">
        <f t="shared" si="360"/>
        <v>6881221.71</v>
      </c>
      <c r="K1205" s="433">
        <f t="shared" si="353"/>
        <v>0</v>
      </c>
      <c r="L1205" s="433">
        <f t="shared" si="354"/>
        <v>0</v>
      </c>
      <c r="M1205" s="433">
        <v>3698.6099999999997</v>
      </c>
      <c r="N1205" s="433">
        <v>1076.6999999999998</v>
      </c>
      <c r="O1205" s="431">
        <f t="shared" si="355"/>
        <v>6881221.709999999</v>
      </c>
    </row>
    <row r="1206" spans="1:15" s="470" customFormat="1">
      <c r="A1206" s="482" t="s">
        <v>250</v>
      </c>
      <c r="B1206" s="515" t="s">
        <v>421</v>
      </c>
      <c r="C1206" s="513" t="s">
        <v>124</v>
      </c>
      <c r="D1206" s="560">
        <v>1441</v>
      </c>
      <c r="E1206" s="450">
        <v>3698.61</v>
      </c>
      <c r="F1206" s="450">
        <v>1076.7</v>
      </c>
      <c r="G1206" s="428">
        <f t="shared" si="352"/>
        <v>4775.3100000000004</v>
      </c>
      <c r="H1206" s="428">
        <f t="shared" si="358"/>
        <v>5329697.01</v>
      </c>
      <c r="I1206" s="428">
        <f t="shared" si="359"/>
        <v>1551524.7</v>
      </c>
      <c r="J1206" s="428">
        <f t="shared" si="360"/>
        <v>6881221.71</v>
      </c>
      <c r="K1206" s="433">
        <f t="shared" si="353"/>
        <v>0</v>
      </c>
      <c r="L1206" s="433">
        <f t="shared" si="354"/>
        <v>0</v>
      </c>
      <c r="M1206" s="433">
        <v>3698.6099999999997</v>
      </c>
      <c r="N1206" s="433">
        <v>1076.6999999999998</v>
      </c>
      <c r="O1206" s="431">
        <f t="shared" si="355"/>
        <v>6881221.709999999</v>
      </c>
    </row>
    <row r="1207" spans="1:15" s="470" customFormat="1">
      <c r="A1207" s="482" t="s">
        <v>252</v>
      </c>
      <c r="B1207" s="515" t="s">
        <v>422</v>
      </c>
      <c r="C1207" s="513" t="s">
        <v>124</v>
      </c>
      <c r="D1207" s="560">
        <v>1441</v>
      </c>
      <c r="E1207" s="450">
        <v>0</v>
      </c>
      <c r="F1207" s="450">
        <v>1076.7</v>
      </c>
      <c r="G1207" s="428">
        <f t="shared" si="352"/>
        <v>1076.7</v>
      </c>
      <c r="H1207" s="428">
        <f t="shared" si="358"/>
        <v>0</v>
      </c>
      <c r="I1207" s="428">
        <f t="shared" si="359"/>
        <v>1551524.7</v>
      </c>
      <c r="J1207" s="428">
        <f t="shared" si="360"/>
        <v>1551524.7</v>
      </c>
      <c r="K1207" s="433">
        <f t="shared" si="353"/>
        <v>0</v>
      </c>
      <c r="L1207" s="433">
        <f t="shared" si="354"/>
        <v>0</v>
      </c>
      <c r="M1207" s="433">
        <v>0</v>
      </c>
      <c r="N1207" s="433">
        <v>1076.6999999999998</v>
      </c>
      <c r="O1207" s="431">
        <f t="shared" si="355"/>
        <v>1551524.6999999997</v>
      </c>
    </row>
    <row r="1208" spans="1:15" s="470" customFormat="1">
      <c r="A1208" s="482" t="s">
        <v>254</v>
      </c>
      <c r="B1208" s="515" t="s">
        <v>423</v>
      </c>
      <c r="C1208" s="513" t="s">
        <v>124</v>
      </c>
      <c r="D1208" s="560">
        <v>1441</v>
      </c>
      <c r="E1208" s="450">
        <v>0</v>
      </c>
      <c r="F1208" s="450">
        <v>549.02</v>
      </c>
      <c r="G1208" s="428">
        <f t="shared" si="352"/>
        <v>549.02</v>
      </c>
      <c r="H1208" s="428">
        <f t="shared" si="358"/>
        <v>0</v>
      </c>
      <c r="I1208" s="428">
        <f t="shared" si="359"/>
        <v>791137.82</v>
      </c>
      <c r="J1208" s="428">
        <f t="shared" si="360"/>
        <v>791137.82</v>
      </c>
      <c r="K1208" s="433">
        <f t="shared" si="353"/>
        <v>0</v>
      </c>
      <c r="L1208" s="433">
        <f t="shared" si="354"/>
        <v>0</v>
      </c>
      <c r="M1208" s="433">
        <v>0</v>
      </c>
      <c r="N1208" s="433">
        <v>549.02</v>
      </c>
      <c r="O1208" s="431">
        <f t="shared" si="355"/>
        <v>791137.82</v>
      </c>
    </row>
    <row r="1209" spans="1:15" s="470" customFormat="1">
      <c r="A1209" s="482" t="s">
        <v>256</v>
      </c>
      <c r="B1209" s="515" t="s">
        <v>424</v>
      </c>
      <c r="C1209" s="513" t="s">
        <v>124</v>
      </c>
      <c r="D1209" s="560">
        <v>1441</v>
      </c>
      <c r="E1209" s="450">
        <v>0</v>
      </c>
      <c r="F1209" s="450">
        <v>549.02</v>
      </c>
      <c r="G1209" s="428">
        <f t="shared" si="352"/>
        <v>549.02</v>
      </c>
      <c r="H1209" s="428">
        <f t="shared" si="358"/>
        <v>0</v>
      </c>
      <c r="I1209" s="428">
        <f t="shared" si="359"/>
        <v>791137.82</v>
      </c>
      <c r="J1209" s="428">
        <f t="shared" si="360"/>
        <v>791137.82</v>
      </c>
      <c r="K1209" s="433">
        <f t="shared" si="353"/>
        <v>0</v>
      </c>
      <c r="L1209" s="433">
        <f t="shared" si="354"/>
        <v>0</v>
      </c>
      <c r="M1209" s="433">
        <v>0</v>
      </c>
      <c r="N1209" s="433">
        <v>549.02</v>
      </c>
      <c r="O1209" s="431">
        <f t="shared" si="355"/>
        <v>791137.82</v>
      </c>
    </row>
    <row r="1210" spans="1:15" s="470" customFormat="1">
      <c r="A1210" s="482" t="s">
        <v>258</v>
      </c>
      <c r="B1210" s="483" t="s">
        <v>425</v>
      </c>
      <c r="C1210" s="513" t="s">
        <v>124</v>
      </c>
      <c r="D1210" s="560">
        <v>1441</v>
      </c>
      <c r="E1210" s="450">
        <v>0</v>
      </c>
      <c r="F1210" s="450">
        <v>0</v>
      </c>
      <c r="G1210" s="428">
        <f t="shared" si="352"/>
        <v>0</v>
      </c>
      <c r="H1210" s="428">
        <f t="shared" si="358"/>
        <v>0</v>
      </c>
      <c r="I1210" s="428">
        <f t="shared" si="359"/>
        <v>0</v>
      </c>
      <c r="J1210" s="428">
        <f t="shared" si="360"/>
        <v>0</v>
      </c>
      <c r="K1210" s="433">
        <f t="shared" si="353"/>
        <v>0</v>
      </c>
      <c r="L1210" s="433">
        <f t="shared" si="354"/>
        <v>0</v>
      </c>
      <c r="M1210" s="433">
        <v>0</v>
      </c>
      <c r="N1210" s="433">
        <v>0</v>
      </c>
      <c r="O1210" s="431">
        <f t="shared" si="355"/>
        <v>0</v>
      </c>
    </row>
    <row r="1211" spans="1:15" s="470" customFormat="1" ht="165">
      <c r="A1211" s="691" t="s">
        <v>721</v>
      </c>
      <c r="B1211" s="492" t="s">
        <v>722</v>
      </c>
      <c r="C1211" s="484"/>
      <c r="D1211" s="560">
        <v>0</v>
      </c>
      <c r="E1211" s="474">
        <v>0</v>
      </c>
      <c r="F1211" s="474">
        <v>0</v>
      </c>
      <c r="G1211" s="428">
        <f t="shared" si="352"/>
        <v>0</v>
      </c>
      <c r="H1211" s="429">
        <f>E1211*$D1211</f>
        <v>0</v>
      </c>
      <c r="I1211" s="429">
        <f>F1211*$D1211</f>
        <v>0</v>
      </c>
      <c r="J1211" s="428"/>
      <c r="K1211" s="433">
        <f t="shared" si="353"/>
        <v>0</v>
      </c>
      <c r="L1211" s="433">
        <f t="shared" si="354"/>
        <v>0</v>
      </c>
      <c r="M1211" s="433">
        <v>0</v>
      </c>
      <c r="N1211" s="433">
        <v>0</v>
      </c>
      <c r="O1211" s="431">
        <f t="shared" si="355"/>
        <v>0</v>
      </c>
    </row>
    <row r="1212" spans="1:15" s="477" customFormat="1">
      <c r="A1212" s="734"/>
      <c r="B1212" s="671" t="s">
        <v>723</v>
      </c>
      <c r="C1212" s="484"/>
      <c r="D1212" s="560">
        <v>0</v>
      </c>
      <c r="E1212" s="474">
        <v>0</v>
      </c>
      <c r="F1212" s="474">
        <v>0</v>
      </c>
      <c r="G1212" s="428">
        <f t="shared" si="352"/>
        <v>0</v>
      </c>
      <c r="H1212" s="429">
        <f>E1212*$D1212</f>
        <v>0</v>
      </c>
      <c r="I1212" s="429">
        <f>F1212*$D1212</f>
        <v>0</v>
      </c>
      <c r="J1212" s="428"/>
      <c r="K1212" s="433">
        <f t="shared" si="353"/>
        <v>0</v>
      </c>
      <c r="L1212" s="433">
        <f t="shared" si="354"/>
        <v>0</v>
      </c>
      <c r="M1212" s="433">
        <v>0</v>
      </c>
      <c r="N1212" s="433">
        <v>0</v>
      </c>
      <c r="O1212" s="431">
        <f t="shared" si="355"/>
        <v>0</v>
      </c>
    </row>
    <row r="1213" spans="1:15" s="472" customFormat="1">
      <c r="A1213" s="482" t="s">
        <v>205</v>
      </c>
      <c r="B1213" s="515" t="s">
        <v>219</v>
      </c>
      <c r="C1213" s="484" t="s">
        <v>398</v>
      </c>
      <c r="D1213" s="560">
        <v>210</v>
      </c>
      <c r="E1213" s="474">
        <v>0</v>
      </c>
      <c r="F1213" s="474">
        <v>0</v>
      </c>
      <c r="G1213" s="428">
        <f t="shared" si="352"/>
        <v>0</v>
      </c>
      <c r="H1213" s="428">
        <f t="shared" ref="H1213:H1237" si="361">$D1213*E1213</f>
        <v>0</v>
      </c>
      <c r="I1213" s="428">
        <f t="shared" ref="I1213:I1237" si="362">$D1213*F1213</f>
        <v>0</v>
      </c>
      <c r="J1213" s="428">
        <f t="shared" ref="J1213:J1237" si="363">SUBTOTAL(9,H1213:I1213)</f>
        <v>0</v>
      </c>
      <c r="K1213" s="433">
        <f t="shared" si="353"/>
        <v>0</v>
      </c>
      <c r="L1213" s="433">
        <f t="shared" si="354"/>
        <v>0</v>
      </c>
      <c r="M1213" s="433">
        <v>0</v>
      </c>
      <c r="N1213" s="433">
        <v>0</v>
      </c>
      <c r="O1213" s="431">
        <f t="shared" si="355"/>
        <v>0</v>
      </c>
    </row>
    <row r="1214" spans="1:15" s="472" customFormat="1">
      <c r="A1214" s="482" t="s">
        <v>188</v>
      </c>
      <c r="B1214" s="515" t="s">
        <v>402</v>
      </c>
      <c r="C1214" s="484" t="s">
        <v>398</v>
      </c>
      <c r="D1214" s="560">
        <v>210</v>
      </c>
      <c r="E1214" s="474">
        <v>133.86000000000001</v>
      </c>
      <c r="F1214" s="474">
        <v>0</v>
      </c>
      <c r="G1214" s="428">
        <f t="shared" si="352"/>
        <v>133.86000000000001</v>
      </c>
      <c r="H1214" s="428">
        <f t="shared" si="361"/>
        <v>28110.600000000002</v>
      </c>
      <c r="I1214" s="428">
        <f t="shared" si="362"/>
        <v>0</v>
      </c>
      <c r="J1214" s="428">
        <f t="shared" si="363"/>
        <v>28110.600000000002</v>
      </c>
      <c r="K1214" s="433">
        <f t="shared" si="353"/>
        <v>0</v>
      </c>
      <c r="L1214" s="433">
        <f t="shared" si="354"/>
        <v>0</v>
      </c>
      <c r="M1214" s="433">
        <v>133.85999999999999</v>
      </c>
      <c r="N1214" s="433">
        <v>0</v>
      </c>
      <c r="O1214" s="431">
        <f t="shared" si="355"/>
        <v>28110.6</v>
      </c>
    </row>
    <row r="1215" spans="1:15" s="472" customFormat="1">
      <c r="A1215" s="482" t="s">
        <v>190</v>
      </c>
      <c r="B1215" s="515" t="s">
        <v>403</v>
      </c>
      <c r="C1215" s="484" t="s">
        <v>398</v>
      </c>
      <c r="D1215" s="560">
        <v>210</v>
      </c>
      <c r="E1215" s="474">
        <v>1819.72</v>
      </c>
      <c r="F1215" s="474">
        <v>976.79</v>
      </c>
      <c r="G1215" s="428">
        <f t="shared" si="352"/>
        <v>2796.51</v>
      </c>
      <c r="H1215" s="428">
        <f t="shared" si="361"/>
        <v>382141.2</v>
      </c>
      <c r="I1215" s="428">
        <f t="shared" si="362"/>
        <v>205125.9</v>
      </c>
      <c r="J1215" s="428">
        <f t="shared" si="363"/>
        <v>587267.1</v>
      </c>
      <c r="K1215" s="433">
        <f t="shared" si="353"/>
        <v>0</v>
      </c>
      <c r="L1215" s="433">
        <f t="shared" si="354"/>
        <v>46.865999999999872</v>
      </c>
      <c r="M1215" s="433">
        <v>1819.7199999999998</v>
      </c>
      <c r="N1215" s="433">
        <v>1023.6559999999998</v>
      </c>
      <c r="O1215" s="431">
        <f t="shared" si="355"/>
        <v>597108.96</v>
      </c>
    </row>
    <row r="1216" spans="1:15" s="472" customFormat="1">
      <c r="A1216" s="482" t="s">
        <v>192</v>
      </c>
      <c r="B1216" s="515" t="s">
        <v>404</v>
      </c>
      <c r="C1216" s="484" t="s">
        <v>398</v>
      </c>
      <c r="D1216" s="560">
        <v>210</v>
      </c>
      <c r="E1216" s="474">
        <v>2554.98</v>
      </c>
      <c r="F1216" s="474">
        <v>968.06</v>
      </c>
      <c r="G1216" s="428">
        <f t="shared" si="352"/>
        <v>3523.04</v>
      </c>
      <c r="H1216" s="428">
        <f t="shared" si="361"/>
        <v>536545.80000000005</v>
      </c>
      <c r="I1216" s="428">
        <f t="shared" si="362"/>
        <v>203292.59999999998</v>
      </c>
      <c r="J1216" s="428">
        <f t="shared" si="363"/>
        <v>739838.4</v>
      </c>
      <c r="K1216" s="433">
        <f t="shared" si="353"/>
        <v>0</v>
      </c>
      <c r="L1216" s="433">
        <f t="shared" si="354"/>
        <v>55.59599999999989</v>
      </c>
      <c r="M1216" s="433">
        <v>2554.9799999999996</v>
      </c>
      <c r="N1216" s="433">
        <v>1023.6559999999998</v>
      </c>
      <c r="O1216" s="431">
        <f t="shared" si="355"/>
        <v>751513.55999999994</v>
      </c>
    </row>
    <row r="1217" spans="1:15" s="472" customFormat="1">
      <c r="A1217" s="482" t="s">
        <v>194</v>
      </c>
      <c r="B1217" s="515" t="s">
        <v>405</v>
      </c>
      <c r="C1217" s="484" t="s">
        <v>398</v>
      </c>
      <c r="D1217" s="560">
        <v>210</v>
      </c>
      <c r="E1217" s="474">
        <v>2544.31</v>
      </c>
      <c r="F1217" s="474">
        <v>968.06</v>
      </c>
      <c r="G1217" s="428">
        <f t="shared" si="352"/>
        <v>3512.37</v>
      </c>
      <c r="H1217" s="428">
        <f t="shared" si="361"/>
        <v>534305.1</v>
      </c>
      <c r="I1217" s="428">
        <f t="shared" si="362"/>
        <v>203292.59999999998</v>
      </c>
      <c r="J1217" s="428">
        <f t="shared" si="363"/>
        <v>737597.7</v>
      </c>
      <c r="K1217" s="433">
        <f t="shared" si="353"/>
        <v>0</v>
      </c>
      <c r="L1217" s="433">
        <f t="shared" si="354"/>
        <v>55.59599999999989</v>
      </c>
      <c r="M1217" s="433">
        <v>2544.31</v>
      </c>
      <c r="N1217" s="433">
        <v>1023.6559999999998</v>
      </c>
      <c r="O1217" s="431">
        <f t="shared" si="355"/>
        <v>749272.86</v>
      </c>
    </row>
    <row r="1218" spans="1:15" s="472" customFormat="1">
      <c r="A1218" s="482" t="s">
        <v>196</v>
      </c>
      <c r="B1218" s="515" t="s">
        <v>406</v>
      </c>
      <c r="C1218" s="484" t="s">
        <v>398</v>
      </c>
      <c r="D1218" s="560">
        <v>210</v>
      </c>
      <c r="E1218" s="474">
        <v>2544.31</v>
      </c>
      <c r="F1218" s="474">
        <v>968.06</v>
      </c>
      <c r="G1218" s="428">
        <f t="shared" si="352"/>
        <v>3512.37</v>
      </c>
      <c r="H1218" s="428">
        <f t="shared" si="361"/>
        <v>534305.1</v>
      </c>
      <c r="I1218" s="428">
        <f t="shared" si="362"/>
        <v>203292.59999999998</v>
      </c>
      <c r="J1218" s="428">
        <f t="shared" si="363"/>
        <v>737597.7</v>
      </c>
      <c r="K1218" s="433">
        <f t="shared" si="353"/>
        <v>0</v>
      </c>
      <c r="L1218" s="433">
        <f t="shared" si="354"/>
        <v>55.59599999999989</v>
      </c>
      <c r="M1218" s="433">
        <v>2544.31</v>
      </c>
      <c r="N1218" s="433">
        <v>1023.6559999999998</v>
      </c>
      <c r="O1218" s="431">
        <f t="shared" si="355"/>
        <v>749272.86</v>
      </c>
    </row>
    <row r="1219" spans="1:15" s="472" customFormat="1">
      <c r="A1219" s="482" t="s">
        <v>198</v>
      </c>
      <c r="B1219" s="515" t="s">
        <v>407</v>
      </c>
      <c r="C1219" s="484" t="s">
        <v>398</v>
      </c>
      <c r="D1219" s="560">
        <v>210</v>
      </c>
      <c r="E1219" s="474">
        <v>2544.31</v>
      </c>
      <c r="F1219" s="474">
        <v>968.06</v>
      </c>
      <c r="G1219" s="428">
        <f t="shared" si="352"/>
        <v>3512.37</v>
      </c>
      <c r="H1219" s="428">
        <f t="shared" si="361"/>
        <v>534305.1</v>
      </c>
      <c r="I1219" s="428">
        <f t="shared" si="362"/>
        <v>203292.59999999998</v>
      </c>
      <c r="J1219" s="428">
        <f t="shared" si="363"/>
        <v>737597.7</v>
      </c>
      <c r="K1219" s="433">
        <f t="shared" si="353"/>
        <v>0</v>
      </c>
      <c r="L1219" s="433">
        <f t="shared" si="354"/>
        <v>55.59599999999989</v>
      </c>
      <c r="M1219" s="433">
        <v>2544.31</v>
      </c>
      <c r="N1219" s="433">
        <v>1023.6559999999998</v>
      </c>
      <c r="O1219" s="431">
        <f t="shared" si="355"/>
        <v>749272.86</v>
      </c>
    </row>
    <row r="1220" spans="1:15" s="472" customFormat="1">
      <c r="A1220" s="482" t="s">
        <v>200</v>
      </c>
      <c r="B1220" s="515" t="s">
        <v>408</v>
      </c>
      <c r="C1220" s="484" t="s">
        <v>398</v>
      </c>
      <c r="D1220" s="560">
        <v>210</v>
      </c>
      <c r="E1220" s="474">
        <v>3587.06</v>
      </c>
      <c r="F1220" s="474">
        <v>968.06</v>
      </c>
      <c r="G1220" s="428">
        <f t="shared" si="352"/>
        <v>4555.12</v>
      </c>
      <c r="H1220" s="428">
        <f t="shared" si="361"/>
        <v>753282.6</v>
      </c>
      <c r="I1220" s="428">
        <f t="shared" si="362"/>
        <v>203292.59999999998</v>
      </c>
      <c r="J1220" s="428">
        <f t="shared" si="363"/>
        <v>956575.2</v>
      </c>
      <c r="K1220" s="433">
        <f t="shared" si="353"/>
        <v>0</v>
      </c>
      <c r="L1220" s="433">
        <f t="shared" si="354"/>
        <v>55.59599999999989</v>
      </c>
      <c r="M1220" s="433">
        <v>3587.0599999999995</v>
      </c>
      <c r="N1220" s="433">
        <v>1023.6559999999998</v>
      </c>
      <c r="O1220" s="431">
        <f t="shared" si="355"/>
        <v>968250.35999999987</v>
      </c>
    </row>
    <row r="1221" spans="1:15" s="472" customFormat="1">
      <c r="A1221" s="482" t="s">
        <v>122</v>
      </c>
      <c r="B1221" s="515" t="s">
        <v>409</v>
      </c>
      <c r="C1221" s="484" t="s">
        <v>398</v>
      </c>
      <c r="D1221" s="560">
        <v>210</v>
      </c>
      <c r="E1221" s="474">
        <v>3589</v>
      </c>
      <c r="F1221" s="474">
        <v>968.06</v>
      </c>
      <c r="G1221" s="428">
        <f t="shared" si="352"/>
        <v>4557.0599999999995</v>
      </c>
      <c r="H1221" s="428">
        <f t="shared" si="361"/>
        <v>753690</v>
      </c>
      <c r="I1221" s="428">
        <f t="shared" si="362"/>
        <v>203292.59999999998</v>
      </c>
      <c r="J1221" s="428">
        <f t="shared" si="363"/>
        <v>956982.6</v>
      </c>
      <c r="K1221" s="433">
        <f t="shared" si="353"/>
        <v>0</v>
      </c>
      <c r="L1221" s="433">
        <f t="shared" si="354"/>
        <v>55.59599999999989</v>
      </c>
      <c r="M1221" s="433">
        <v>3588.9999999999995</v>
      </c>
      <c r="N1221" s="433">
        <v>1023.6559999999998</v>
      </c>
      <c r="O1221" s="431">
        <f t="shared" si="355"/>
        <v>968657.75999999978</v>
      </c>
    </row>
    <row r="1222" spans="1:15" s="472" customFormat="1">
      <c r="A1222" s="482" t="s">
        <v>228</v>
      </c>
      <c r="B1222" s="515" t="s">
        <v>410</v>
      </c>
      <c r="C1222" s="484" t="s">
        <v>398</v>
      </c>
      <c r="D1222" s="560">
        <v>210</v>
      </c>
      <c r="E1222" s="474">
        <v>3589</v>
      </c>
      <c r="F1222" s="474">
        <v>968.06</v>
      </c>
      <c r="G1222" s="428">
        <f t="shared" si="352"/>
        <v>4557.0599999999995</v>
      </c>
      <c r="H1222" s="428">
        <f t="shared" si="361"/>
        <v>753690</v>
      </c>
      <c r="I1222" s="428">
        <f t="shared" si="362"/>
        <v>203292.59999999998</v>
      </c>
      <c r="J1222" s="428">
        <f t="shared" si="363"/>
        <v>956982.6</v>
      </c>
      <c r="K1222" s="433">
        <f t="shared" si="353"/>
        <v>0</v>
      </c>
      <c r="L1222" s="433">
        <f t="shared" si="354"/>
        <v>55.59599999999989</v>
      </c>
      <c r="M1222" s="433">
        <v>3588.9999999999995</v>
      </c>
      <c r="N1222" s="433">
        <v>1023.6559999999998</v>
      </c>
      <c r="O1222" s="431">
        <f t="shared" si="355"/>
        <v>968657.75999999978</v>
      </c>
    </row>
    <row r="1223" spans="1:15" s="472" customFormat="1">
      <c r="A1223" s="482" t="s">
        <v>230</v>
      </c>
      <c r="B1223" s="515" t="s">
        <v>411</v>
      </c>
      <c r="C1223" s="484" t="s">
        <v>398</v>
      </c>
      <c r="D1223" s="560">
        <v>210</v>
      </c>
      <c r="E1223" s="474">
        <v>3589</v>
      </c>
      <c r="F1223" s="474">
        <v>968.06</v>
      </c>
      <c r="G1223" s="428">
        <f t="shared" si="352"/>
        <v>4557.0599999999995</v>
      </c>
      <c r="H1223" s="428">
        <f t="shared" si="361"/>
        <v>753690</v>
      </c>
      <c r="I1223" s="428">
        <f t="shared" si="362"/>
        <v>203292.59999999998</v>
      </c>
      <c r="J1223" s="428">
        <f t="shared" si="363"/>
        <v>956982.6</v>
      </c>
      <c r="K1223" s="433">
        <f t="shared" si="353"/>
        <v>0</v>
      </c>
      <c r="L1223" s="433">
        <f t="shared" si="354"/>
        <v>55.59599999999989</v>
      </c>
      <c r="M1223" s="433">
        <v>3588.9999999999995</v>
      </c>
      <c r="N1223" s="433">
        <v>1023.6559999999998</v>
      </c>
      <c r="O1223" s="431">
        <f t="shared" si="355"/>
        <v>968657.75999999978</v>
      </c>
    </row>
    <row r="1224" spans="1:15" s="472" customFormat="1">
      <c r="A1224" s="482" t="s">
        <v>232</v>
      </c>
      <c r="B1224" s="515" t="s">
        <v>412</v>
      </c>
      <c r="C1224" s="484" t="s">
        <v>398</v>
      </c>
      <c r="D1224" s="560">
        <v>210</v>
      </c>
      <c r="E1224" s="474">
        <v>3589</v>
      </c>
      <c r="F1224" s="474">
        <v>968.06</v>
      </c>
      <c r="G1224" s="428">
        <f t="shared" si="352"/>
        <v>4557.0599999999995</v>
      </c>
      <c r="H1224" s="428">
        <f t="shared" si="361"/>
        <v>753690</v>
      </c>
      <c r="I1224" s="428">
        <f t="shared" si="362"/>
        <v>203292.59999999998</v>
      </c>
      <c r="J1224" s="428">
        <f t="shared" si="363"/>
        <v>956982.6</v>
      </c>
      <c r="K1224" s="433">
        <f t="shared" si="353"/>
        <v>0</v>
      </c>
      <c r="L1224" s="433">
        <f t="shared" si="354"/>
        <v>55.59599999999989</v>
      </c>
      <c r="M1224" s="433">
        <v>3588.9999999999995</v>
      </c>
      <c r="N1224" s="433">
        <v>1023.6559999999998</v>
      </c>
      <c r="O1224" s="431">
        <f t="shared" si="355"/>
        <v>968657.75999999978</v>
      </c>
    </row>
    <row r="1225" spans="1:15" s="472" customFormat="1">
      <c r="A1225" s="482" t="s">
        <v>234</v>
      </c>
      <c r="B1225" s="515" t="s">
        <v>413</v>
      </c>
      <c r="C1225" s="484" t="s">
        <v>398</v>
      </c>
      <c r="D1225" s="560">
        <v>210</v>
      </c>
      <c r="E1225" s="474">
        <v>3589</v>
      </c>
      <c r="F1225" s="474">
        <v>968.06</v>
      </c>
      <c r="G1225" s="428">
        <f t="shared" si="352"/>
        <v>4557.0599999999995</v>
      </c>
      <c r="H1225" s="428">
        <f t="shared" si="361"/>
        <v>753690</v>
      </c>
      <c r="I1225" s="428">
        <f t="shared" si="362"/>
        <v>203292.59999999998</v>
      </c>
      <c r="J1225" s="428">
        <f t="shared" si="363"/>
        <v>956982.6</v>
      </c>
      <c r="K1225" s="433">
        <f t="shared" si="353"/>
        <v>0</v>
      </c>
      <c r="L1225" s="433">
        <f t="shared" si="354"/>
        <v>55.59599999999989</v>
      </c>
      <c r="M1225" s="433">
        <v>3588.9999999999995</v>
      </c>
      <c r="N1225" s="433">
        <v>1023.6559999999998</v>
      </c>
      <c r="O1225" s="431">
        <f t="shared" si="355"/>
        <v>968657.75999999978</v>
      </c>
    </row>
    <row r="1226" spans="1:15" s="472" customFormat="1">
      <c r="A1226" s="482" t="s">
        <v>236</v>
      </c>
      <c r="B1226" s="515" t="s">
        <v>414</v>
      </c>
      <c r="C1226" s="484" t="s">
        <v>398</v>
      </c>
      <c r="D1226" s="560">
        <v>210</v>
      </c>
      <c r="E1226" s="474">
        <v>3589</v>
      </c>
      <c r="F1226" s="474">
        <v>968.06</v>
      </c>
      <c r="G1226" s="428">
        <f t="shared" si="352"/>
        <v>4557.0599999999995</v>
      </c>
      <c r="H1226" s="428">
        <f t="shared" si="361"/>
        <v>753690</v>
      </c>
      <c r="I1226" s="428">
        <f t="shared" si="362"/>
        <v>203292.59999999998</v>
      </c>
      <c r="J1226" s="428">
        <f t="shared" si="363"/>
        <v>956982.6</v>
      </c>
      <c r="K1226" s="433">
        <f t="shared" si="353"/>
        <v>0</v>
      </c>
      <c r="L1226" s="433">
        <f t="shared" si="354"/>
        <v>55.59599999999989</v>
      </c>
      <c r="M1226" s="433">
        <v>3588.9999999999995</v>
      </c>
      <c r="N1226" s="433">
        <v>1023.6559999999998</v>
      </c>
      <c r="O1226" s="431">
        <f t="shared" si="355"/>
        <v>968657.75999999978</v>
      </c>
    </row>
    <row r="1227" spans="1:15" s="472" customFormat="1">
      <c r="A1227" s="482" t="s">
        <v>238</v>
      </c>
      <c r="B1227" s="515" t="s">
        <v>415</v>
      </c>
      <c r="C1227" s="484" t="s">
        <v>398</v>
      </c>
      <c r="D1227" s="560">
        <v>210</v>
      </c>
      <c r="E1227" s="474">
        <v>3589</v>
      </c>
      <c r="F1227" s="474">
        <v>968.06</v>
      </c>
      <c r="G1227" s="428">
        <f t="shared" si="352"/>
        <v>4557.0599999999995</v>
      </c>
      <c r="H1227" s="428">
        <f t="shared" si="361"/>
        <v>753690</v>
      </c>
      <c r="I1227" s="428">
        <f t="shared" si="362"/>
        <v>203292.59999999998</v>
      </c>
      <c r="J1227" s="428">
        <f t="shared" si="363"/>
        <v>956982.6</v>
      </c>
      <c r="K1227" s="433">
        <f t="shared" si="353"/>
        <v>0</v>
      </c>
      <c r="L1227" s="433">
        <f t="shared" si="354"/>
        <v>55.59599999999989</v>
      </c>
      <c r="M1227" s="433">
        <v>3588.9999999999995</v>
      </c>
      <c r="N1227" s="433">
        <v>1023.6559999999998</v>
      </c>
      <c r="O1227" s="431">
        <f t="shared" si="355"/>
        <v>968657.75999999978</v>
      </c>
    </row>
    <row r="1228" spans="1:15" s="472" customFormat="1">
      <c r="A1228" s="482" t="s">
        <v>240</v>
      </c>
      <c r="B1228" s="515" t="s">
        <v>416</v>
      </c>
      <c r="C1228" s="484" t="s">
        <v>398</v>
      </c>
      <c r="D1228" s="560">
        <v>210</v>
      </c>
      <c r="E1228" s="474">
        <v>3589</v>
      </c>
      <c r="F1228" s="474">
        <v>968.06</v>
      </c>
      <c r="G1228" s="428">
        <f t="shared" si="352"/>
        <v>4557.0599999999995</v>
      </c>
      <c r="H1228" s="428">
        <f t="shared" si="361"/>
        <v>753690</v>
      </c>
      <c r="I1228" s="428">
        <f t="shared" si="362"/>
        <v>203292.59999999998</v>
      </c>
      <c r="J1228" s="428">
        <f t="shared" si="363"/>
        <v>956982.6</v>
      </c>
      <c r="K1228" s="433">
        <f t="shared" si="353"/>
        <v>0</v>
      </c>
      <c r="L1228" s="433">
        <f t="shared" si="354"/>
        <v>55.59599999999989</v>
      </c>
      <c r="M1228" s="433">
        <v>3588.9999999999995</v>
      </c>
      <c r="N1228" s="433">
        <v>1023.6559999999998</v>
      </c>
      <c r="O1228" s="431">
        <f t="shared" si="355"/>
        <v>968657.75999999978</v>
      </c>
    </row>
    <row r="1229" spans="1:15" s="472" customFormat="1">
      <c r="A1229" s="482" t="s">
        <v>242</v>
      </c>
      <c r="B1229" s="515" t="s">
        <v>417</v>
      </c>
      <c r="C1229" s="484" t="s">
        <v>398</v>
      </c>
      <c r="D1229" s="560">
        <v>210</v>
      </c>
      <c r="E1229" s="474">
        <v>3589</v>
      </c>
      <c r="F1229" s="474">
        <v>968.06</v>
      </c>
      <c r="G1229" s="428">
        <f t="shared" si="352"/>
        <v>4557.0599999999995</v>
      </c>
      <c r="H1229" s="428">
        <f t="shared" si="361"/>
        <v>753690</v>
      </c>
      <c r="I1229" s="428">
        <f t="shared" si="362"/>
        <v>203292.59999999998</v>
      </c>
      <c r="J1229" s="428">
        <f t="shared" si="363"/>
        <v>956982.6</v>
      </c>
      <c r="K1229" s="433">
        <f t="shared" si="353"/>
        <v>0</v>
      </c>
      <c r="L1229" s="433">
        <f t="shared" si="354"/>
        <v>55.59599999999989</v>
      </c>
      <c r="M1229" s="433">
        <v>3588.9999999999995</v>
      </c>
      <c r="N1229" s="433">
        <v>1023.6559999999998</v>
      </c>
      <c r="O1229" s="431">
        <f t="shared" si="355"/>
        <v>968657.75999999978</v>
      </c>
    </row>
    <row r="1230" spans="1:15" s="472" customFormat="1">
      <c r="A1230" s="482" t="s">
        <v>244</v>
      </c>
      <c r="B1230" s="515" t="s">
        <v>418</v>
      </c>
      <c r="C1230" s="484" t="s">
        <v>398</v>
      </c>
      <c r="D1230" s="560">
        <v>210</v>
      </c>
      <c r="E1230" s="474">
        <v>3589</v>
      </c>
      <c r="F1230" s="474">
        <v>968.06</v>
      </c>
      <c r="G1230" s="428">
        <f t="shared" si="352"/>
        <v>4557.0599999999995</v>
      </c>
      <c r="H1230" s="428">
        <f t="shared" si="361"/>
        <v>753690</v>
      </c>
      <c r="I1230" s="428">
        <f t="shared" si="362"/>
        <v>203292.59999999998</v>
      </c>
      <c r="J1230" s="428">
        <f t="shared" si="363"/>
        <v>956982.6</v>
      </c>
      <c r="K1230" s="433">
        <f t="shared" si="353"/>
        <v>0</v>
      </c>
      <c r="L1230" s="433">
        <f t="shared" si="354"/>
        <v>55.59599999999989</v>
      </c>
      <c r="M1230" s="433">
        <v>3588.9999999999995</v>
      </c>
      <c r="N1230" s="433">
        <v>1023.6559999999998</v>
      </c>
      <c r="O1230" s="431">
        <f t="shared" si="355"/>
        <v>968657.75999999978</v>
      </c>
    </row>
    <row r="1231" spans="1:15" s="470" customFormat="1">
      <c r="A1231" s="482" t="s">
        <v>246</v>
      </c>
      <c r="B1231" s="515" t="s">
        <v>419</v>
      </c>
      <c r="C1231" s="484" t="s">
        <v>398</v>
      </c>
      <c r="D1231" s="560">
        <v>210</v>
      </c>
      <c r="E1231" s="474">
        <v>3589</v>
      </c>
      <c r="F1231" s="474">
        <v>968.06</v>
      </c>
      <c r="G1231" s="428">
        <f t="shared" si="352"/>
        <v>4557.0599999999995</v>
      </c>
      <c r="H1231" s="428">
        <f t="shared" si="361"/>
        <v>753690</v>
      </c>
      <c r="I1231" s="428">
        <f t="shared" si="362"/>
        <v>203292.59999999998</v>
      </c>
      <c r="J1231" s="428">
        <f t="shared" si="363"/>
        <v>956982.6</v>
      </c>
      <c r="K1231" s="433">
        <f t="shared" si="353"/>
        <v>0</v>
      </c>
      <c r="L1231" s="433">
        <f t="shared" si="354"/>
        <v>55.59599999999989</v>
      </c>
      <c r="M1231" s="433">
        <v>3588.9999999999995</v>
      </c>
      <c r="N1231" s="433">
        <v>1023.6559999999998</v>
      </c>
      <c r="O1231" s="431">
        <f t="shared" si="355"/>
        <v>968657.75999999978</v>
      </c>
    </row>
    <row r="1232" spans="1:15" s="470" customFormat="1">
      <c r="A1232" s="482" t="s">
        <v>248</v>
      </c>
      <c r="B1232" s="515" t="s">
        <v>420</v>
      </c>
      <c r="C1232" s="484" t="s">
        <v>398</v>
      </c>
      <c r="D1232" s="560">
        <v>210</v>
      </c>
      <c r="E1232" s="474">
        <v>3589</v>
      </c>
      <c r="F1232" s="474">
        <v>968.06</v>
      </c>
      <c r="G1232" s="428">
        <f t="shared" si="352"/>
        <v>4557.0599999999995</v>
      </c>
      <c r="H1232" s="428">
        <f t="shared" si="361"/>
        <v>753690</v>
      </c>
      <c r="I1232" s="428">
        <f t="shared" si="362"/>
        <v>203292.59999999998</v>
      </c>
      <c r="J1232" s="428">
        <f t="shared" si="363"/>
        <v>956982.6</v>
      </c>
      <c r="K1232" s="433">
        <f t="shared" si="353"/>
        <v>0</v>
      </c>
      <c r="L1232" s="433">
        <f t="shared" si="354"/>
        <v>55.59599999999989</v>
      </c>
      <c r="M1232" s="433">
        <v>3588.9999999999995</v>
      </c>
      <c r="N1232" s="433">
        <v>1023.6559999999998</v>
      </c>
      <c r="O1232" s="431">
        <f t="shared" si="355"/>
        <v>968657.75999999978</v>
      </c>
    </row>
    <row r="1233" spans="1:15" s="470" customFormat="1">
      <c r="A1233" s="482" t="s">
        <v>250</v>
      </c>
      <c r="B1233" s="515" t="s">
        <v>421</v>
      </c>
      <c r="C1233" s="484" t="s">
        <v>398</v>
      </c>
      <c r="D1233" s="560">
        <v>210</v>
      </c>
      <c r="E1233" s="474">
        <v>3589</v>
      </c>
      <c r="F1233" s="474">
        <v>968.06</v>
      </c>
      <c r="G1233" s="428">
        <f t="shared" si="352"/>
        <v>4557.0599999999995</v>
      </c>
      <c r="H1233" s="428">
        <f t="shared" si="361"/>
        <v>753690</v>
      </c>
      <c r="I1233" s="428">
        <f t="shared" si="362"/>
        <v>203292.59999999998</v>
      </c>
      <c r="J1233" s="428">
        <f t="shared" si="363"/>
        <v>956982.6</v>
      </c>
      <c r="K1233" s="433">
        <f t="shared" si="353"/>
        <v>0</v>
      </c>
      <c r="L1233" s="433">
        <f t="shared" si="354"/>
        <v>55.59599999999989</v>
      </c>
      <c r="M1233" s="433">
        <v>3588.9999999999995</v>
      </c>
      <c r="N1233" s="433">
        <v>1023.6559999999998</v>
      </c>
      <c r="O1233" s="431">
        <f t="shared" si="355"/>
        <v>968657.75999999978</v>
      </c>
    </row>
    <row r="1234" spans="1:15" s="470" customFormat="1">
      <c r="A1234" s="482" t="s">
        <v>252</v>
      </c>
      <c r="B1234" s="515" t="s">
        <v>422</v>
      </c>
      <c r="C1234" s="484" t="s">
        <v>398</v>
      </c>
      <c r="D1234" s="560">
        <v>210</v>
      </c>
      <c r="E1234" s="474">
        <v>0</v>
      </c>
      <c r="F1234" s="474">
        <v>968.06</v>
      </c>
      <c r="G1234" s="428">
        <f t="shared" si="352"/>
        <v>968.06</v>
      </c>
      <c r="H1234" s="428">
        <f t="shared" si="361"/>
        <v>0</v>
      </c>
      <c r="I1234" s="428">
        <f t="shared" si="362"/>
        <v>203292.59999999998</v>
      </c>
      <c r="J1234" s="428">
        <f t="shared" si="363"/>
        <v>203292.59999999998</v>
      </c>
      <c r="K1234" s="433">
        <f t="shared" si="353"/>
        <v>0</v>
      </c>
      <c r="L1234" s="433">
        <f t="shared" si="354"/>
        <v>55.59599999999989</v>
      </c>
      <c r="M1234" s="433">
        <v>0</v>
      </c>
      <c r="N1234" s="433">
        <v>1023.6559999999998</v>
      </c>
      <c r="O1234" s="431">
        <f t="shared" si="355"/>
        <v>214967.75999999995</v>
      </c>
    </row>
    <row r="1235" spans="1:15" s="470" customFormat="1">
      <c r="A1235" s="482" t="s">
        <v>254</v>
      </c>
      <c r="B1235" s="515" t="s">
        <v>423</v>
      </c>
      <c r="C1235" s="484" t="s">
        <v>398</v>
      </c>
      <c r="D1235" s="560">
        <v>210</v>
      </c>
      <c r="E1235" s="474">
        <v>0</v>
      </c>
      <c r="F1235" s="474">
        <v>532.53</v>
      </c>
      <c r="G1235" s="428">
        <f t="shared" si="352"/>
        <v>532.53</v>
      </c>
      <c r="H1235" s="428">
        <f t="shared" si="361"/>
        <v>0</v>
      </c>
      <c r="I1235" s="428">
        <f t="shared" si="362"/>
        <v>111831.29999999999</v>
      </c>
      <c r="J1235" s="428">
        <f t="shared" si="363"/>
        <v>111831.29999999999</v>
      </c>
      <c r="K1235" s="433">
        <f t="shared" si="353"/>
        <v>0</v>
      </c>
      <c r="L1235" s="433">
        <f t="shared" si="354"/>
        <v>22.925999999999931</v>
      </c>
      <c r="M1235" s="433">
        <v>0</v>
      </c>
      <c r="N1235" s="433">
        <v>555.4559999999999</v>
      </c>
      <c r="O1235" s="431">
        <f t="shared" si="355"/>
        <v>116645.75999999998</v>
      </c>
    </row>
    <row r="1236" spans="1:15" s="470" customFormat="1">
      <c r="A1236" s="482" t="s">
        <v>256</v>
      </c>
      <c r="B1236" s="515" t="s">
        <v>424</v>
      </c>
      <c r="C1236" s="484" t="s">
        <v>398</v>
      </c>
      <c r="D1236" s="560">
        <v>210</v>
      </c>
      <c r="E1236" s="474">
        <v>0</v>
      </c>
      <c r="F1236" s="474">
        <v>532.53</v>
      </c>
      <c r="G1236" s="428">
        <f t="shared" si="352"/>
        <v>532.53</v>
      </c>
      <c r="H1236" s="428">
        <f t="shared" si="361"/>
        <v>0</v>
      </c>
      <c r="I1236" s="428">
        <f t="shared" si="362"/>
        <v>111831.29999999999</v>
      </c>
      <c r="J1236" s="428">
        <f t="shared" si="363"/>
        <v>111831.29999999999</v>
      </c>
      <c r="K1236" s="433">
        <f t="shared" si="353"/>
        <v>0</v>
      </c>
      <c r="L1236" s="433">
        <f t="shared" si="354"/>
        <v>22.925999999999931</v>
      </c>
      <c r="M1236" s="433">
        <v>0</v>
      </c>
      <c r="N1236" s="433">
        <v>555.4559999999999</v>
      </c>
      <c r="O1236" s="431">
        <f t="shared" si="355"/>
        <v>116645.75999999998</v>
      </c>
    </row>
    <row r="1237" spans="1:15" s="470" customFormat="1">
      <c r="A1237" s="482" t="s">
        <v>258</v>
      </c>
      <c r="B1237" s="483" t="s">
        <v>425</v>
      </c>
      <c r="C1237" s="484" t="s">
        <v>398</v>
      </c>
      <c r="D1237" s="560">
        <v>210</v>
      </c>
      <c r="E1237" s="474">
        <v>0</v>
      </c>
      <c r="F1237" s="474">
        <v>0</v>
      </c>
      <c r="G1237" s="428">
        <f t="shared" ref="G1237:G1300" si="364">SUM(E1237:F1237)</f>
        <v>0</v>
      </c>
      <c r="H1237" s="428">
        <f t="shared" si="361"/>
        <v>0</v>
      </c>
      <c r="I1237" s="428">
        <f t="shared" si="362"/>
        <v>0</v>
      </c>
      <c r="J1237" s="428">
        <f t="shared" si="363"/>
        <v>0</v>
      </c>
      <c r="K1237" s="433">
        <f t="shared" si="353"/>
        <v>0</v>
      </c>
      <c r="L1237" s="433">
        <f t="shared" si="354"/>
        <v>0</v>
      </c>
      <c r="M1237" s="433">
        <v>0</v>
      </c>
      <c r="N1237" s="433">
        <v>0</v>
      </c>
      <c r="O1237" s="431">
        <f t="shared" si="355"/>
        <v>0</v>
      </c>
    </row>
    <row r="1238" spans="1:15" s="470" customFormat="1" ht="184.5" customHeight="1">
      <c r="A1238" s="691">
        <v>3.02</v>
      </c>
      <c r="B1238" s="492" t="s">
        <v>724</v>
      </c>
      <c r="C1238" s="513"/>
      <c r="D1238" s="560">
        <v>0</v>
      </c>
      <c r="E1238" s="450">
        <v>0</v>
      </c>
      <c r="F1238" s="450">
        <v>0</v>
      </c>
      <c r="G1238" s="428">
        <f t="shared" si="364"/>
        <v>0</v>
      </c>
      <c r="H1238" s="429">
        <f t="shared" ref="H1238:I1240" si="365">E1238*$D1238</f>
        <v>0</v>
      </c>
      <c r="I1238" s="429">
        <f t="shared" si="365"/>
        <v>0</v>
      </c>
      <c r="J1238" s="428"/>
      <c r="K1238" s="433">
        <f t="shared" si="353"/>
        <v>0</v>
      </c>
      <c r="L1238" s="433">
        <f t="shared" si="354"/>
        <v>0</v>
      </c>
      <c r="M1238" s="433">
        <v>0</v>
      </c>
      <c r="N1238" s="433">
        <v>0</v>
      </c>
      <c r="O1238" s="431">
        <f t="shared" si="355"/>
        <v>0</v>
      </c>
    </row>
    <row r="1239" spans="1:15" s="470" customFormat="1" ht="21" customHeight="1">
      <c r="A1239" s="750" t="s">
        <v>725</v>
      </c>
      <c r="B1239" s="514" t="s">
        <v>726</v>
      </c>
      <c r="C1239" s="513"/>
      <c r="D1239" s="560">
        <v>0</v>
      </c>
      <c r="E1239" s="450">
        <v>0</v>
      </c>
      <c r="F1239" s="450">
        <v>0</v>
      </c>
      <c r="G1239" s="428">
        <f t="shared" si="364"/>
        <v>0</v>
      </c>
      <c r="H1239" s="429">
        <f t="shared" si="365"/>
        <v>0</v>
      </c>
      <c r="I1239" s="429">
        <f t="shared" si="365"/>
        <v>0</v>
      </c>
      <c r="J1239" s="428">
        <f t="shared" ref="J1239:J1240" si="366">SUM(H1239+I1239)</f>
        <v>0</v>
      </c>
      <c r="K1239" s="433">
        <f t="shared" si="353"/>
        <v>0</v>
      </c>
      <c r="L1239" s="433">
        <f t="shared" si="354"/>
        <v>0</v>
      </c>
      <c r="M1239" s="433">
        <v>0</v>
      </c>
      <c r="N1239" s="433">
        <v>0</v>
      </c>
      <c r="O1239" s="431">
        <f t="shared" si="355"/>
        <v>0</v>
      </c>
    </row>
    <row r="1240" spans="1:15" s="470" customFormat="1">
      <c r="A1240" s="734" t="s">
        <v>19</v>
      </c>
      <c r="B1240" s="514" t="s">
        <v>727</v>
      </c>
      <c r="C1240" s="484"/>
      <c r="D1240" s="560">
        <v>0</v>
      </c>
      <c r="E1240" s="474">
        <v>0</v>
      </c>
      <c r="F1240" s="474">
        <v>0</v>
      </c>
      <c r="G1240" s="428">
        <f t="shared" si="364"/>
        <v>0</v>
      </c>
      <c r="H1240" s="429">
        <f t="shared" si="365"/>
        <v>0</v>
      </c>
      <c r="I1240" s="429">
        <f t="shared" si="365"/>
        <v>0</v>
      </c>
      <c r="J1240" s="428">
        <f t="shared" si="366"/>
        <v>0</v>
      </c>
      <c r="K1240" s="433">
        <f t="shared" si="353"/>
        <v>0</v>
      </c>
      <c r="L1240" s="433">
        <f t="shared" si="354"/>
        <v>0</v>
      </c>
      <c r="M1240" s="433">
        <v>0</v>
      </c>
      <c r="N1240" s="433">
        <v>0</v>
      </c>
      <c r="O1240" s="431">
        <f t="shared" si="355"/>
        <v>0</v>
      </c>
    </row>
    <row r="1241" spans="1:15" s="472" customFormat="1">
      <c r="A1241" s="482" t="s">
        <v>205</v>
      </c>
      <c r="B1241" s="515" t="s">
        <v>219</v>
      </c>
      <c r="C1241" s="484" t="s">
        <v>124</v>
      </c>
      <c r="D1241" s="560">
        <v>1334</v>
      </c>
      <c r="E1241" s="474">
        <v>0</v>
      </c>
      <c r="F1241" s="474">
        <v>0</v>
      </c>
      <c r="G1241" s="428">
        <f t="shared" si="364"/>
        <v>0</v>
      </c>
      <c r="H1241" s="428">
        <f t="shared" ref="H1241:H1265" si="367">$D1241*E1241</f>
        <v>0</v>
      </c>
      <c r="I1241" s="428">
        <f t="shared" ref="I1241:I1265" si="368">$D1241*F1241</f>
        <v>0</v>
      </c>
      <c r="J1241" s="428">
        <f t="shared" ref="J1241:J1265" si="369">SUBTOTAL(9,H1241:I1241)</f>
        <v>0</v>
      </c>
      <c r="K1241" s="433">
        <f t="shared" si="353"/>
        <v>0</v>
      </c>
      <c r="L1241" s="433">
        <f t="shared" si="354"/>
        <v>0</v>
      </c>
      <c r="M1241" s="433">
        <v>0</v>
      </c>
      <c r="N1241" s="433">
        <v>0</v>
      </c>
      <c r="O1241" s="431">
        <f t="shared" si="355"/>
        <v>0</v>
      </c>
    </row>
    <row r="1242" spans="1:15" s="472" customFormat="1">
      <c r="A1242" s="482" t="s">
        <v>188</v>
      </c>
      <c r="B1242" s="515" t="s">
        <v>402</v>
      </c>
      <c r="C1242" s="484" t="s">
        <v>124</v>
      </c>
      <c r="D1242" s="560">
        <v>1334</v>
      </c>
      <c r="E1242" s="474">
        <v>0</v>
      </c>
      <c r="F1242" s="474">
        <v>0</v>
      </c>
      <c r="G1242" s="428">
        <f t="shared" si="364"/>
        <v>0</v>
      </c>
      <c r="H1242" s="428">
        <f t="shared" si="367"/>
        <v>0</v>
      </c>
      <c r="I1242" s="428">
        <f t="shared" si="368"/>
        <v>0</v>
      </c>
      <c r="J1242" s="428">
        <f t="shared" si="369"/>
        <v>0</v>
      </c>
      <c r="K1242" s="433">
        <f t="shared" si="353"/>
        <v>0</v>
      </c>
      <c r="L1242" s="433">
        <f t="shared" si="354"/>
        <v>0</v>
      </c>
      <c r="M1242" s="433">
        <v>0</v>
      </c>
      <c r="N1242" s="433">
        <v>0</v>
      </c>
      <c r="O1242" s="431">
        <f t="shared" si="355"/>
        <v>0</v>
      </c>
    </row>
    <row r="1243" spans="1:15" s="472" customFormat="1">
      <c r="A1243" s="482" t="s">
        <v>190</v>
      </c>
      <c r="B1243" s="515" t="s">
        <v>403</v>
      </c>
      <c r="C1243" s="484" t="s">
        <v>124</v>
      </c>
      <c r="D1243" s="560">
        <v>1334</v>
      </c>
      <c r="E1243" s="474">
        <v>437.47</v>
      </c>
      <c r="F1243" s="474">
        <v>127.07</v>
      </c>
      <c r="G1243" s="428">
        <f t="shared" si="364"/>
        <v>564.54</v>
      </c>
      <c r="H1243" s="428">
        <f t="shared" si="367"/>
        <v>583584.98</v>
      </c>
      <c r="I1243" s="428">
        <f t="shared" si="368"/>
        <v>169511.38</v>
      </c>
      <c r="J1243" s="428">
        <f t="shared" si="369"/>
        <v>753096.36</v>
      </c>
      <c r="K1243" s="433">
        <f t="shared" si="353"/>
        <v>0</v>
      </c>
      <c r="L1243" s="433">
        <f t="shared" si="354"/>
        <v>0</v>
      </c>
      <c r="M1243" s="433">
        <v>437.46999999999997</v>
      </c>
      <c r="N1243" s="433">
        <v>127.07</v>
      </c>
      <c r="O1243" s="431">
        <f t="shared" si="355"/>
        <v>753096.36</v>
      </c>
    </row>
    <row r="1244" spans="1:15" s="472" customFormat="1">
      <c r="A1244" s="482" t="s">
        <v>192</v>
      </c>
      <c r="B1244" s="515" t="s">
        <v>404</v>
      </c>
      <c r="C1244" s="484" t="s">
        <v>124</v>
      </c>
      <c r="D1244" s="560">
        <v>1334</v>
      </c>
      <c r="E1244" s="474">
        <v>528.65</v>
      </c>
      <c r="F1244" s="474">
        <v>186.24</v>
      </c>
      <c r="G1244" s="428">
        <f t="shared" si="364"/>
        <v>714.89</v>
      </c>
      <c r="H1244" s="428">
        <f t="shared" si="367"/>
        <v>705219.1</v>
      </c>
      <c r="I1244" s="428">
        <f t="shared" si="368"/>
        <v>248444.16</v>
      </c>
      <c r="J1244" s="428">
        <f t="shared" si="369"/>
        <v>953663.26</v>
      </c>
      <c r="K1244" s="433">
        <f t="shared" ref="K1244:K1307" si="370">M1244-E1244</f>
        <v>0</v>
      </c>
      <c r="L1244" s="433">
        <f t="shared" ref="L1244:L1307" si="371">N1244-F1244</f>
        <v>0</v>
      </c>
      <c r="M1244" s="433">
        <v>528.65</v>
      </c>
      <c r="N1244" s="433">
        <v>186.23999999999998</v>
      </c>
      <c r="O1244" s="431">
        <f t="shared" ref="O1244:O1307" si="372">(M1244+N1244)*$D1244</f>
        <v>953663.26</v>
      </c>
    </row>
    <row r="1245" spans="1:15" s="472" customFormat="1">
      <c r="A1245" s="482" t="s">
        <v>194</v>
      </c>
      <c r="B1245" s="515" t="s">
        <v>405</v>
      </c>
      <c r="C1245" s="484" t="s">
        <v>124</v>
      </c>
      <c r="D1245" s="560">
        <v>1334</v>
      </c>
      <c r="E1245" s="474">
        <v>231.83</v>
      </c>
      <c r="F1245" s="474">
        <v>107.67</v>
      </c>
      <c r="G1245" s="428">
        <f t="shared" si="364"/>
        <v>339.5</v>
      </c>
      <c r="H1245" s="428">
        <f t="shared" si="367"/>
        <v>309261.22000000003</v>
      </c>
      <c r="I1245" s="428">
        <f t="shared" si="368"/>
        <v>143631.78</v>
      </c>
      <c r="J1245" s="428">
        <f t="shared" si="369"/>
        <v>452893</v>
      </c>
      <c r="K1245" s="433">
        <f t="shared" si="370"/>
        <v>0</v>
      </c>
      <c r="L1245" s="433">
        <f t="shared" si="371"/>
        <v>0</v>
      </c>
      <c r="M1245" s="433">
        <v>231.82999999999998</v>
      </c>
      <c r="N1245" s="433">
        <v>107.67</v>
      </c>
      <c r="O1245" s="431">
        <f t="shared" si="372"/>
        <v>452893</v>
      </c>
    </row>
    <row r="1246" spans="1:15" s="472" customFormat="1">
      <c r="A1246" s="482" t="s">
        <v>196</v>
      </c>
      <c r="B1246" s="515" t="s">
        <v>406</v>
      </c>
      <c r="C1246" s="484" t="s">
        <v>124</v>
      </c>
      <c r="D1246" s="560">
        <v>1334</v>
      </c>
      <c r="E1246" s="474">
        <v>231.83</v>
      </c>
      <c r="F1246" s="474">
        <v>107.67</v>
      </c>
      <c r="G1246" s="428">
        <f t="shared" si="364"/>
        <v>339.5</v>
      </c>
      <c r="H1246" s="428">
        <f t="shared" si="367"/>
        <v>309261.22000000003</v>
      </c>
      <c r="I1246" s="428">
        <f t="shared" si="368"/>
        <v>143631.78</v>
      </c>
      <c r="J1246" s="428">
        <f t="shared" si="369"/>
        <v>452893</v>
      </c>
      <c r="K1246" s="433">
        <f t="shared" si="370"/>
        <v>0</v>
      </c>
      <c r="L1246" s="433">
        <f t="shared" si="371"/>
        <v>0</v>
      </c>
      <c r="M1246" s="433">
        <v>231.82999999999998</v>
      </c>
      <c r="N1246" s="433">
        <v>107.67</v>
      </c>
      <c r="O1246" s="431">
        <f t="shared" si="372"/>
        <v>452893</v>
      </c>
    </row>
    <row r="1247" spans="1:15" s="472" customFormat="1">
      <c r="A1247" s="482" t="s">
        <v>198</v>
      </c>
      <c r="B1247" s="515" t="s">
        <v>407</v>
      </c>
      <c r="C1247" s="484" t="s">
        <v>124</v>
      </c>
      <c r="D1247" s="560">
        <v>1334</v>
      </c>
      <c r="E1247" s="474">
        <v>231.83</v>
      </c>
      <c r="F1247" s="474">
        <v>107.67</v>
      </c>
      <c r="G1247" s="428">
        <f t="shared" si="364"/>
        <v>339.5</v>
      </c>
      <c r="H1247" s="428">
        <f t="shared" si="367"/>
        <v>309261.22000000003</v>
      </c>
      <c r="I1247" s="428">
        <f t="shared" si="368"/>
        <v>143631.78</v>
      </c>
      <c r="J1247" s="428">
        <f t="shared" si="369"/>
        <v>452893</v>
      </c>
      <c r="K1247" s="433">
        <f t="shared" si="370"/>
        <v>0</v>
      </c>
      <c r="L1247" s="433">
        <f t="shared" si="371"/>
        <v>0</v>
      </c>
      <c r="M1247" s="433">
        <v>231.82999999999998</v>
      </c>
      <c r="N1247" s="433">
        <v>107.67</v>
      </c>
      <c r="O1247" s="431">
        <f t="shared" si="372"/>
        <v>452893</v>
      </c>
    </row>
    <row r="1248" spans="1:15" s="472" customFormat="1">
      <c r="A1248" s="482" t="s">
        <v>200</v>
      </c>
      <c r="B1248" s="515" t="s">
        <v>408</v>
      </c>
      <c r="C1248" s="484" t="s">
        <v>124</v>
      </c>
      <c r="D1248" s="560">
        <v>1334</v>
      </c>
      <c r="E1248" s="474">
        <v>847.78</v>
      </c>
      <c r="F1248" s="474">
        <v>107.67</v>
      </c>
      <c r="G1248" s="428">
        <f t="shared" si="364"/>
        <v>955.44999999999993</v>
      </c>
      <c r="H1248" s="428">
        <f t="shared" si="367"/>
        <v>1130938.52</v>
      </c>
      <c r="I1248" s="428">
        <f t="shared" si="368"/>
        <v>143631.78</v>
      </c>
      <c r="J1248" s="428">
        <f t="shared" si="369"/>
        <v>1274570.3</v>
      </c>
      <c r="K1248" s="433">
        <f t="shared" si="370"/>
        <v>0</v>
      </c>
      <c r="L1248" s="433">
        <f t="shared" si="371"/>
        <v>0</v>
      </c>
      <c r="M1248" s="433">
        <v>847.78</v>
      </c>
      <c r="N1248" s="433">
        <v>107.67</v>
      </c>
      <c r="O1248" s="431">
        <f t="shared" si="372"/>
        <v>1274570.2999999998</v>
      </c>
    </row>
    <row r="1249" spans="1:15" s="472" customFormat="1">
      <c r="A1249" s="482" t="s">
        <v>122</v>
      </c>
      <c r="B1249" s="515" t="s">
        <v>409</v>
      </c>
      <c r="C1249" s="484" t="s">
        <v>124</v>
      </c>
      <c r="D1249" s="560">
        <v>1334</v>
      </c>
      <c r="E1249" s="474">
        <v>348.23</v>
      </c>
      <c r="F1249" s="474">
        <v>107.67</v>
      </c>
      <c r="G1249" s="428">
        <f t="shared" si="364"/>
        <v>455.90000000000003</v>
      </c>
      <c r="H1249" s="428">
        <f t="shared" si="367"/>
        <v>464538.82</v>
      </c>
      <c r="I1249" s="428">
        <f t="shared" si="368"/>
        <v>143631.78</v>
      </c>
      <c r="J1249" s="428">
        <f t="shared" si="369"/>
        <v>608170.6</v>
      </c>
      <c r="K1249" s="433">
        <f t="shared" si="370"/>
        <v>0</v>
      </c>
      <c r="L1249" s="433">
        <f t="shared" si="371"/>
        <v>0</v>
      </c>
      <c r="M1249" s="433">
        <v>348.23</v>
      </c>
      <c r="N1249" s="433">
        <v>107.67</v>
      </c>
      <c r="O1249" s="431">
        <f t="shared" si="372"/>
        <v>608170.60000000009</v>
      </c>
    </row>
    <row r="1250" spans="1:15" s="472" customFormat="1">
      <c r="A1250" s="482" t="s">
        <v>228</v>
      </c>
      <c r="B1250" s="515" t="s">
        <v>410</v>
      </c>
      <c r="C1250" s="484" t="s">
        <v>124</v>
      </c>
      <c r="D1250" s="560">
        <v>1334</v>
      </c>
      <c r="E1250" s="474">
        <v>348.23</v>
      </c>
      <c r="F1250" s="474">
        <v>107.67</v>
      </c>
      <c r="G1250" s="428">
        <f t="shared" si="364"/>
        <v>455.90000000000003</v>
      </c>
      <c r="H1250" s="428">
        <f t="shared" si="367"/>
        <v>464538.82</v>
      </c>
      <c r="I1250" s="428">
        <f t="shared" si="368"/>
        <v>143631.78</v>
      </c>
      <c r="J1250" s="428">
        <f t="shared" si="369"/>
        <v>608170.6</v>
      </c>
      <c r="K1250" s="433">
        <f t="shared" si="370"/>
        <v>0</v>
      </c>
      <c r="L1250" s="433">
        <f t="shared" si="371"/>
        <v>0</v>
      </c>
      <c r="M1250" s="433">
        <v>348.23</v>
      </c>
      <c r="N1250" s="433">
        <v>107.67</v>
      </c>
      <c r="O1250" s="431">
        <f t="shared" si="372"/>
        <v>608170.60000000009</v>
      </c>
    </row>
    <row r="1251" spans="1:15" s="472" customFormat="1">
      <c r="A1251" s="482" t="s">
        <v>230</v>
      </c>
      <c r="B1251" s="515" t="s">
        <v>411</v>
      </c>
      <c r="C1251" s="484" t="s">
        <v>124</v>
      </c>
      <c r="D1251" s="560">
        <v>1334</v>
      </c>
      <c r="E1251" s="474">
        <v>348.23</v>
      </c>
      <c r="F1251" s="474">
        <v>107.67</v>
      </c>
      <c r="G1251" s="428">
        <f t="shared" si="364"/>
        <v>455.90000000000003</v>
      </c>
      <c r="H1251" s="428">
        <f t="shared" si="367"/>
        <v>464538.82</v>
      </c>
      <c r="I1251" s="428">
        <f t="shared" si="368"/>
        <v>143631.78</v>
      </c>
      <c r="J1251" s="428">
        <f t="shared" si="369"/>
        <v>608170.6</v>
      </c>
      <c r="K1251" s="433">
        <f t="shared" si="370"/>
        <v>0</v>
      </c>
      <c r="L1251" s="433">
        <f t="shared" si="371"/>
        <v>0</v>
      </c>
      <c r="M1251" s="433">
        <v>348.23</v>
      </c>
      <c r="N1251" s="433">
        <v>107.67</v>
      </c>
      <c r="O1251" s="431">
        <f t="shared" si="372"/>
        <v>608170.60000000009</v>
      </c>
    </row>
    <row r="1252" spans="1:15" s="472" customFormat="1">
      <c r="A1252" s="482" t="s">
        <v>232</v>
      </c>
      <c r="B1252" s="515" t="s">
        <v>412</v>
      </c>
      <c r="C1252" s="484" t="s">
        <v>124</v>
      </c>
      <c r="D1252" s="560">
        <v>1334</v>
      </c>
      <c r="E1252" s="474">
        <v>348.23</v>
      </c>
      <c r="F1252" s="474">
        <v>107.67</v>
      </c>
      <c r="G1252" s="428">
        <f t="shared" si="364"/>
        <v>455.90000000000003</v>
      </c>
      <c r="H1252" s="428">
        <f t="shared" si="367"/>
        <v>464538.82</v>
      </c>
      <c r="I1252" s="428">
        <f t="shared" si="368"/>
        <v>143631.78</v>
      </c>
      <c r="J1252" s="428">
        <f t="shared" si="369"/>
        <v>608170.6</v>
      </c>
      <c r="K1252" s="433">
        <f t="shared" si="370"/>
        <v>0</v>
      </c>
      <c r="L1252" s="433">
        <f t="shared" si="371"/>
        <v>0</v>
      </c>
      <c r="M1252" s="433">
        <v>348.23</v>
      </c>
      <c r="N1252" s="433">
        <v>107.67</v>
      </c>
      <c r="O1252" s="431">
        <f t="shared" si="372"/>
        <v>608170.60000000009</v>
      </c>
    </row>
    <row r="1253" spans="1:15" s="472" customFormat="1">
      <c r="A1253" s="482" t="s">
        <v>234</v>
      </c>
      <c r="B1253" s="515" t="s">
        <v>413</v>
      </c>
      <c r="C1253" s="484" t="s">
        <v>124</v>
      </c>
      <c r="D1253" s="560">
        <v>1334</v>
      </c>
      <c r="E1253" s="474">
        <v>348.23</v>
      </c>
      <c r="F1253" s="474">
        <v>107.67</v>
      </c>
      <c r="G1253" s="428">
        <f t="shared" si="364"/>
        <v>455.90000000000003</v>
      </c>
      <c r="H1253" s="428">
        <f t="shared" si="367"/>
        <v>464538.82</v>
      </c>
      <c r="I1253" s="428">
        <f t="shared" si="368"/>
        <v>143631.78</v>
      </c>
      <c r="J1253" s="428">
        <f t="shared" si="369"/>
        <v>608170.6</v>
      </c>
      <c r="K1253" s="433">
        <f t="shared" si="370"/>
        <v>0</v>
      </c>
      <c r="L1253" s="433">
        <f t="shared" si="371"/>
        <v>0</v>
      </c>
      <c r="M1253" s="433">
        <v>348.23</v>
      </c>
      <c r="N1253" s="433">
        <v>107.67</v>
      </c>
      <c r="O1253" s="431">
        <f t="shared" si="372"/>
        <v>608170.60000000009</v>
      </c>
    </row>
    <row r="1254" spans="1:15" s="472" customFormat="1">
      <c r="A1254" s="482" t="s">
        <v>236</v>
      </c>
      <c r="B1254" s="515" t="s">
        <v>414</v>
      </c>
      <c r="C1254" s="484" t="s">
        <v>124</v>
      </c>
      <c r="D1254" s="560">
        <v>1334</v>
      </c>
      <c r="E1254" s="474">
        <v>348.23</v>
      </c>
      <c r="F1254" s="474">
        <v>107.67</v>
      </c>
      <c r="G1254" s="428">
        <f t="shared" si="364"/>
        <v>455.90000000000003</v>
      </c>
      <c r="H1254" s="428">
        <f t="shared" si="367"/>
        <v>464538.82</v>
      </c>
      <c r="I1254" s="428">
        <f t="shared" si="368"/>
        <v>143631.78</v>
      </c>
      <c r="J1254" s="428">
        <f t="shared" si="369"/>
        <v>608170.6</v>
      </c>
      <c r="K1254" s="433">
        <f t="shared" si="370"/>
        <v>0</v>
      </c>
      <c r="L1254" s="433">
        <f t="shared" si="371"/>
        <v>0</v>
      </c>
      <c r="M1254" s="433">
        <v>348.23</v>
      </c>
      <c r="N1254" s="433">
        <v>107.67</v>
      </c>
      <c r="O1254" s="431">
        <f t="shared" si="372"/>
        <v>608170.60000000009</v>
      </c>
    </row>
    <row r="1255" spans="1:15" s="472" customFormat="1">
      <c r="A1255" s="482" t="s">
        <v>238</v>
      </c>
      <c r="B1255" s="515" t="s">
        <v>415</v>
      </c>
      <c r="C1255" s="484" t="s">
        <v>124</v>
      </c>
      <c r="D1255" s="560">
        <v>1334</v>
      </c>
      <c r="E1255" s="474">
        <v>348.23</v>
      </c>
      <c r="F1255" s="474">
        <v>107.67</v>
      </c>
      <c r="G1255" s="428">
        <f t="shared" si="364"/>
        <v>455.90000000000003</v>
      </c>
      <c r="H1255" s="428">
        <f t="shared" si="367"/>
        <v>464538.82</v>
      </c>
      <c r="I1255" s="428">
        <f t="shared" si="368"/>
        <v>143631.78</v>
      </c>
      <c r="J1255" s="428">
        <f t="shared" si="369"/>
        <v>608170.6</v>
      </c>
      <c r="K1255" s="433">
        <f t="shared" si="370"/>
        <v>0</v>
      </c>
      <c r="L1255" s="433">
        <f t="shared" si="371"/>
        <v>0</v>
      </c>
      <c r="M1255" s="433">
        <v>348.23</v>
      </c>
      <c r="N1255" s="433">
        <v>107.67</v>
      </c>
      <c r="O1255" s="431">
        <f t="shared" si="372"/>
        <v>608170.60000000009</v>
      </c>
    </row>
    <row r="1256" spans="1:15" s="472" customFormat="1">
      <c r="A1256" s="482" t="s">
        <v>240</v>
      </c>
      <c r="B1256" s="515" t="s">
        <v>416</v>
      </c>
      <c r="C1256" s="484" t="s">
        <v>124</v>
      </c>
      <c r="D1256" s="560">
        <v>1334</v>
      </c>
      <c r="E1256" s="474">
        <v>348.23</v>
      </c>
      <c r="F1256" s="474">
        <v>107.67</v>
      </c>
      <c r="G1256" s="428">
        <f t="shared" si="364"/>
        <v>455.90000000000003</v>
      </c>
      <c r="H1256" s="428">
        <f t="shared" si="367"/>
        <v>464538.82</v>
      </c>
      <c r="I1256" s="428">
        <f t="shared" si="368"/>
        <v>143631.78</v>
      </c>
      <c r="J1256" s="428">
        <f t="shared" si="369"/>
        <v>608170.6</v>
      </c>
      <c r="K1256" s="433">
        <f t="shared" si="370"/>
        <v>0</v>
      </c>
      <c r="L1256" s="433">
        <f t="shared" si="371"/>
        <v>0</v>
      </c>
      <c r="M1256" s="433">
        <v>348.23</v>
      </c>
      <c r="N1256" s="433">
        <v>107.67</v>
      </c>
      <c r="O1256" s="431">
        <f t="shared" si="372"/>
        <v>608170.60000000009</v>
      </c>
    </row>
    <row r="1257" spans="1:15" s="472" customFormat="1">
      <c r="A1257" s="482" t="s">
        <v>242</v>
      </c>
      <c r="B1257" s="515" t="s">
        <v>417</v>
      </c>
      <c r="C1257" s="484" t="s">
        <v>124</v>
      </c>
      <c r="D1257" s="560">
        <v>1334</v>
      </c>
      <c r="E1257" s="474">
        <v>348.23</v>
      </c>
      <c r="F1257" s="474">
        <v>107.67</v>
      </c>
      <c r="G1257" s="428">
        <f t="shared" si="364"/>
        <v>455.90000000000003</v>
      </c>
      <c r="H1257" s="428">
        <f t="shared" si="367"/>
        <v>464538.82</v>
      </c>
      <c r="I1257" s="428">
        <f t="shared" si="368"/>
        <v>143631.78</v>
      </c>
      <c r="J1257" s="428">
        <f t="shared" si="369"/>
        <v>608170.6</v>
      </c>
      <c r="K1257" s="433">
        <f t="shared" si="370"/>
        <v>0</v>
      </c>
      <c r="L1257" s="433">
        <f t="shared" si="371"/>
        <v>0</v>
      </c>
      <c r="M1257" s="433">
        <v>348.23</v>
      </c>
      <c r="N1257" s="433">
        <v>107.67</v>
      </c>
      <c r="O1257" s="431">
        <f t="shared" si="372"/>
        <v>608170.60000000009</v>
      </c>
    </row>
    <row r="1258" spans="1:15" s="472" customFormat="1">
      <c r="A1258" s="482" t="s">
        <v>244</v>
      </c>
      <c r="B1258" s="515" t="s">
        <v>418</v>
      </c>
      <c r="C1258" s="484" t="s">
        <v>124</v>
      </c>
      <c r="D1258" s="560">
        <v>1334</v>
      </c>
      <c r="E1258" s="474">
        <v>348.23</v>
      </c>
      <c r="F1258" s="474">
        <v>107.67</v>
      </c>
      <c r="G1258" s="428">
        <f t="shared" si="364"/>
        <v>455.90000000000003</v>
      </c>
      <c r="H1258" s="428">
        <f t="shared" si="367"/>
        <v>464538.82</v>
      </c>
      <c r="I1258" s="428">
        <f t="shared" si="368"/>
        <v>143631.78</v>
      </c>
      <c r="J1258" s="428">
        <f t="shared" si="369"/>
        <v>608170.6</v>
      </c>
      <c r="K1258" s="433">
        <f t="shared" si="370"/>
        <v>0</v>
      </c>
      <c r="L1258" s="433">
        <f t="shared" si="371"/>
        <v>0</v>
      </c>
      <c r="M1258" s="433">
        <v>348.23</v>
      </c>
      <c r="N1258" s="433">
        <v>107.67</v>
      </c>
      <c r="O1258" s="431">
        <f t="shared" si="372"/>
        <v>608170.60000000009</v>
      </c>
    </row>
    <row r="1259" spans="1:15" s="470" customFormat="1">
      <c r="A1259" s="482" t="s">
        <v>246</v>
      </c>
      <c r="B1259" s="515" t="s">
        <v>419</v>
      </c>
      <c r="C1259" s="484" t="s">
        <v>124</v>
      </c>
      <c r="D1259" s="560">
        <v>1334</v>
      </c>
      <c r="E1259" s="474">
        <v>348.23</v>
      </c>
      <c r="F1259" s="474">
        <v>107.67</v>
      </c>
      <c r="G1259" s="428">
        <f t="shared" si="364"/>
        <v>455.90000000000003</v>
      </c>
      <c r="H1259" s="428">
        <f t="shared" si="367"/>
        <v>464538.82</v>
      </c>
      <c r="I1259" s="428">
        <f t="shared" si="368"/>
        <v>143631.78</v>
      </c>
      <c r="J1259" s="428">
        <f t="shared" si="369"/>
        <v>608170.6</v>
      </c>
      <c r="K1259" s="433">
        <f t="shared" si="370"/>
        <v>0</v>
      </c>
      <c r="L1259" s="433">
        <f t="shared" si="371"/>
        <v>0</v>
      </c>
      <c r="M1259" s="433">
        <v>348.23</v>
      </c>
      <c r="N1259" s="433">
        <v>107.67</v>
      </c>
      <c r="O1259" s="431">
        <f t="shared" si="372"/>
        <v>608170.60000000009</v>
      </c>
    </row>
    <row r="1260" spans="1:15" s="470" customFormat="1">
      <c r="A1260" s="482" t="s">
        <v>248</v>
      </c>
      <c r="B1260" s="515" t="s">
        <v>420</v>
      </c>
      <c r="C1260" s="484" t="s">
        <v>124</v>
      </c>
      <c r="D1260" s="560">
        <v>1334</v>
      </c>
      <c r="E1260" s="474">
        <v>348.23</v>
      </c>
      <c r="F1260" s="474">
        <v>107.67</v>
      </c>
      <c r="G1260" s="428">
        <f t="shared" si="364"/>
        <v>455.90000000000003</v>
      </c>
      <c r="H1260" s="428">
        <f t="shared" si="367"/>
        <v>464538.82</v>
      </c>
      <c r="I1260" s="428">
        <f t="shared" si="368"/>
        <v>143631.78</v>
      </c>
      <c r="J1260" s="428">
        <f t="shared" si="369"/>
        <v>608170.6</v>
      </c>
      <c r="K1260" s="433">
        <f t="shared" si="370"/>
        <v>0</v>
      </c>
      <c r="L1260" s="433">
        <f t="shared" si="371"/>
        <v>0</v>
      </c>
      <c r="M1260" s="433">
        <v>348.23</v>
      </c>
      <c r="N1260" s="433">
        <v>107.67</v>
      </c>
      <c r="O1260" s="431">
        <f t="shared" si="372"/>
        <v>608170.60000000009</v>
      </c>
    </row>
    <row r="1261" spans="1:15" s="470" customFormat="1">
      <c r="A1261" s="482" t="s">
        <v>250</v>
      </c>
      <c r="B1261" s="515" t="s">
        <v>421</v>
      </c>
      <c r="C1261" s="484" t="s">
        <v>124</v>
      </c>
      <c r="D1261" s="560">
        <v>1334</v>
      </c>
      <c r="E1261" s="474">
        <v>348.23</v>
      </c>
      <c r="F1261" s="474">
        <v>107.67</v>
      </c>
      <c r="G1261" s="428">
        <f t="shared" si="364"/>
        <v>455.90000000000003</v>
      </c>
      <c r="H1261" s="428">
        <f t="shared" si="367"/>
        <v>464538.82</v>
      </c>
      <c r="I1261" s="428">
        <f t="shared" si="368"/>
        <v>143631.78</v>
      </c>
      <c r="J1261" s="428">
        <f t="shared" si="369"/>
        <v>608170.6</v>
      </c>
      <c r="K1261" s="433">
        <f t="shared" si="370"/>
        <v>0</v>
      </c>
      <c r="L1261" s="433">
        <f t="shared" si="371"/>
        <v>0</v>
      </c>
      <c r="M1261" s="433">
        <v>348.23</v>
      </c>
      <c r="N1261" s="433">
        <v>107.67</v>
      </c>
      <c r="O1261" s="431">
        <f t="shared" si="372"/>
        <v>608170.60000000009</v>
      </c>
    </row>
    <row r="1262" spans="1:15" s="470" customFormat="1">
      <c r="A1262" s="482" t="s">
        <v>252</v>
      </c>
      <c r="B1262" s="515" t="s">
        <v>422</v>
      </c>
      <c r="C1262" s="484" t="s">
        <v>124</v>
      </c>
      <c r="D1262" s="560">
        <v>1334</v>
      </c>
      <c r="E1262" s="474">
        <v>0</v>
      </c>
      <c r="F1262" s="474">
        <v>107.67</v>
      </c>
      <c r="G1262" s="428">
        <f t="shared" si="364"/>
        <v>107.67</v>
      </c>
      <c r="H1262" s="428">
        <f t="shared" si="367"/>
        <v>0</v>
      </c>
      <c r="I1262" s="428">
        <f t="shared" si="368"/>
        <v>143631.78</v>
      </c>
      <c r="J1262" s="428">
        <f t="shared" si="369"/>
        <v>143631.78</v>
      </c>
      <c r="K1262" s="433">
        <f t="shared" si="370"/>
        <v>0</v>
      </c>
      <c r="L1262" s="433">
        <f t="shared" si="371"/>
        <v>0</v>
      </c>
      <c r="M1262" s="433">
        <v>0</v>
      </c>
      <c r="N1262" s="433">
        <v>107.67</v>
      </c>
      <c r="O1262" s="431">
        <f t="shared" si="372"/>
        <v>143631.78</v>
      </c>
    </row>
    <row r="1263" spans="1:15" s="470" customFormat="1">
      <c r="A1263" s="482" t="s">
        <v>254</v>
      </c>
      <c r="B1263" s="515" t="s">
        <v>423</v>
      </c>
      <c r="C1263" s="484" t="s">
        <v>124</v>
      </c>
      <c r="D1263" s="560">
        <v>1334</v>
      </c>
      <c r="E1263" s="474">
        <v>0</v>
      </c>
      <c r="F1263" s="474">
        <v>53.35</v>
      </c>
      <c r="G1263" s="428">
        <f t="shared" si="364"/>
        <v>53.35</v>
      </c>
      <c r="H1263" s="428">
        <f t="shared" si="367"/>
        <v>0</v>
      </c>
      <c r="I1263" s="428">
        <f t="shared" si="368"/>
        <v>71168.900000000009</v>
      </c>
      <c r="J1263" s="428">
        <f t="shared" si="369"/>
        <v>71168.900000000009</v>
      </c>
      <c r="K1263" s="433">
        <f t="shared" si="370"/>
        <v>0</v>
      </c>
      <c r="L1263" s="433">
        <f t="shared" si="371"/>
        <v>0</v>
      </c>
      <c r="M1263" s="433">
        <v>0</v>
      </c>
      <c r="N1263" s="433">
        <v>53.35</v>
      </c>
      <c r="O1263" s="431">
        <f t="shared" si="372"/>
        <v>71168.900000000009</v>
      </c>
    </row>
    <row r="1264" spans="1:15" s="470" customFormat="1">
      <c r="A1264" s="482" t="s">
        <v>256</v>
      </c>
      <c r="B1264" s="515" t="s">
        <v>424</v>
      </c>
      <c r="C1264" s="484" t="s">
        <v>124</v>
      </c>
      <c r="D1264" s="560">
        <v>1334</v>
      </c>
      <c r="E1264" s="474">
        <v>0</v>
      </c>
      <c r="F1264" s="474">
        <v>53.35</v>
      </c>
      <c r="G1264" s="428">
        <f t="shared" si="364"/>
        <v>53.35</v>
      </c>
      <c r="H1264" s="428">
        <f t="shared" si="367"/>
        <v>0</v>
      </c>
      <c r="I1264" s="428">
        <f t="shared" si="368"/>
        <v>71168.900000000009</v>
      </c>
      <c r="J1264" s="428">
        <f t="shared" si="369"/>
        <v>71168.900000000009</v>
      </c>
      <c r="K1264" s="433">
        <f t="shared" si="370"/>
        <v>0</v>
      </c>
      <c r="L1264" s="433">
        <f t="shared" si="371"/>
        <v>0</v>
      </c>
      <c r="M1264" s="433">
        <v>0</v>
      </c>
      <c r="N1264" s="433">
        <v>53.35</v>
      </c>
      <c r="O1264" s="431">
        <f t="shared" si="372"/>
        <v>71168.900000000009</v>
      </c>
    </row>
    <row r="1265" spans="1:15" s="470" customFormat="1">
      <c r="A1265" s="482" t="s">
        <v>258</v>
      </c>
      <c r="B1265" s="483" t="s">
        <v>425</v>
      </c>
      <c r="C1265" s="484" t="s">
        <v>124</v>
      </c>
      <c r="D1265" s="560">
        <v>1334</v>
      </c>
      <c r="E1265" s="474">
        <v>0</v>
      </c>
      <c r="F1265" s="474">
        <v>0</v>
      </c>
      <c r="G1265" s="428">
        <f t="shared" si="364"/>
        <v>0</v>
      </c>
      <c r="H1265" s="428">
        <f t="shared" si="367"/>
        <v>0</v>
      </c>
      <c r="I1265" s="428">
        <f t="shared" si="368"/>
        <v>0</v>
      </c>
      <c r="J1265" s="428">
        <f t="shared" si="369"/>
        <v>0</v>
      </c>
      <c r="K1265" s="433">
        <f t="shared" si="370"/>
        <v>0</v>
      </c>
      <c r="L1265" s="433">
        <f t="shared" si="371"/>
        <v>0</v>
      </c>
      <c r="M1265" s="433">
        <v>0</v>
      </c>
      <c r="N1265" s="433">
        <v>0</v>
      </c>
      <c r="O1265" s="431">
        <f t="shared" si="372"/>
        <v>0</v>
      </c>
    </row>
    <row r="1266" spans="1:15" s="472" customFormat="1">
      <c r="A1266" s="734" t="s">
        <v>34</v>
      </c>
      <c r="B1266" s="514" t="s">
        <v>728</v>
      </c>
      <c r="C1266" s="484"/>
      <c r="D1266" s="560">
        <v>0</v>
      </c>
      <c r="E1266" s="474">
        <v>0</v>
      </c>
      <c r="F1266" s="474">
        <v>0</v>
      </c>
      <c r="G1266" s="428">
        <f t="shared" si="364"/>
        <v>0</v>
      </c>
      <c r="H1266" s="429">
        <f>E1266*$D1266</f>
        <v>0</v>
      </c>
      <c r="I1266" s="429">
        <f>F1266*$D1266</f>
        <v>0</v>
      </c>
      <c r="J1266" s="428">
        <f t="shared" ref="J1266" si="373">SUM(H1266+I1266)</f>
        <v>0</v>
      </c>
      <c r="K1266" s="433">
        <f t="shared" si="370"/>
        <v>0</v>
      </c>
      <c r="L1266" s="433">
        <f t="shared" si="371"/>
        <v>0</v>
      </c>
      <c r="M1266" s="433">
        <v>0</v>
      </c>
      <c r="N1266" s="433">
        <v>0</v>
      </c>
      <c r="O1266" s="431">
        <f t="shared" si="372"/>
        <v>0</v>
      </c>
    </row>
    <row r="1267" spans="1:15" s="472" customFormat="1">
      <c r="A1267" s="482" t="s">
        <v>205</v>
      </c>
      <c r="B1267" s="515" t="s">
        <v>219</v>
      </c>
      <c r="C1267" s="484" t="s">
        <v>124</v>
      </c>
      <c r="D1267" s="560">
        <v>1409</v>
      </c>
      <c r="E1267" s="474">
        <v>0</v>
      </c>
      <c r="F1267" s="474">
        <v>0</v>
      </c>
      <c r="G1267" s="428">
        <f t="shared" si="364"/>
        <v>0</v>
      </c>
      <c r="H1267" s="428">
        <f t="shared" ref="H1267:H1291" si="374">$D1267*E1267</f>
        <v>0</v>
      </c>
      <c r="I1267" s="428">
        <f t="shared" ref="I1267:I1291" si="375">$D1267*F1267</f>
        <v>0</v>
      </c>
      <c r="J1267" s="428">
        <f>SUBTOTAL(9,H1267:I1267)</f>
        <v>0</v>
      </c>
      <c r="K1267" s="433">
        <f t="shared" si="370"/>
        <v>0</v>
      </c>
      <c r="L1267" s="433">
        <f t="shared" si="371"/>
        <v>0</v>
      </c>
      <c r="M1267" s="433">
        <v>0</v>
      </c>
      <c r="N1267" s="433">
        <v>0</v>
      </c>
      <c r="O1267" s="431">
        <f t="shared" si="372"/>
        <v>0</v>
      </c>
    </row>
    <row r="1268" spans="1:15" s="472" customFormat="1">
      <c r="A1268" s="482" t="s">
        <v>188</v>
      </c>
      <c r="B1268" s="515" t="s">
        <v>402</v>
      </c>
      <c r="C1268" s="484" t="s">
        <v>124</v>
      </c>
      <c r="D1268" s="560">
        <v>1409</v>
      </c>
      <c r="E1268" s="474">
        <v>109.61</v>
      </c>
      <c r="F1268" s="474">
        <v>0</v>
      </c>
      <c r="G1268" s="428">
        <f t="shared" si="364"/>
        <v>109.61</v>
      </c>
      <c r="H1268" s="428">
        <f t="shared" si="374"/>
        <v>154440.49</v>
      </c>
      <c r="I1268" s="428">
        <f t="shared" si="375"/>
        <v>0</v>
      </c>
      <c r="J1268" s="428">
        <f t="shared" ref="J1268:J1291" si="376">SUBTOTAL(9,H1268:I1268)</f>
        <v>154440.49</v>
      </c>
      <c r="K1268" s="433">
        <f t="shared" si="370"/>
        <v>0</v>
      </c>
      <c r="L1268" s="433">
        <f t="shared" si="371"/>
        <v>0</v>
      </c>
      <c r="M1268" s="433">
        <v>109.61</v>
      </c>
      <c r="N1268" s="433">
        <v>0</v>
      </c>
      <c r="O1268" s="431">
        <f t="shared" si="372"/>
        <v>154440.49</v>
      </c>
    </row>
    <row r="1269" spans="1:15" s="472" customFormat="1">
      <c r="A1269" s="482" t="s">
        <v>190</v>
      </c>
      <c r="B1269" s="515" t="s">
        <v>403</v>
      </c>
      <c r="C1269" s="484" t="s">
        <v>124</v>
      </c>
      <c r="D1269" s="560">
        <v>1409</v>
      </c>
      <c r="E1269" s="474">
        <v>209.52</v>
      </c>
      <c r="F1269" s="474">
        <v>104.76</v>
      </c>
      <c r="G1269" s="428">
        <f t="shared" si="364"/>
        <v>314.28000000000003</v>
      </c>
      <c r="H1269" s="428">
        <f t="shared" si="374"/>
        <v>295213.68</v>
      </c>
      <c r="I1269" s="428">
        <f t="shared" si="375"/>
        <v>147606.84</v>
      </c>
      <c r="J1269" s="428">
        <f t="shared" si="376"/>
        <v>442820.52</v>
      </c>
      <c r="K1269" s="433">
        <f t="shared" si="370"/>
        <v>0</v>
      </c>
      <c r="L1269" s="433">
        <f t="shared" si="371"/>
        <v>0</v>
      </c>
      <c r="M1269" s="433">
        <v>209.51999999999998</v>
      </c>
      <c r="N1269" s="433">
        <v>104.75999999999999</v>
      </c>
      <c r="O1269" s="431">
        <f t="shared" si="372"/>
        <v>442820.51999999996</v>
      </c>
    </row>
    <row r="1270" spans="1:15" s="472" customFormat="1">
      <c r="A1270" s="482" t="s">
        <v>192</v>
      </c>
      <c r="B1270" s="515" t="s">
        <v>404</v>
      </c>
      <c r="C1270" s="484" t="s">
        <v>124</v>
      </c>
      <c r="D1270" s="560">
        <v>1409</v>
      </c>
      <c r="E1270" s="474">
        <v>294.88</v>
      </c>
      <c r="F1270" s="474">
        <v>100.88</v>
      </c>
      <c r="G1270" s="428">
        <f t="shared" si="364"/>
        <v>395.76</v>
      </c>
      <c r="H1270" s="428">
        <f t="shared" si="374"/>
        <v>415485.92</v>
      </c>
      <c r="I1270" s="428">
        <f t="shared" si="375"/>
        <v>142139.91999999998</v>
      </c>
      <c r="J1270" s="428">
        <f t="shared" si="376"/>
        <v>557625.84</v>
      </c>
      <c r="K1270" s="433">
        <f t="shared" si="370"/>
        <v>0</v>
      </c>
      <c r="L1270" s="433">
        <f t="shared" si="371"/>
        <v>0</v>
      </c>
      <c r="M1270" s="433">
        <v>294.88</v>
      </c>
      <c r="N1270" s="433">
        <v>100.88</v>
      </c>
      <c r="O1270" s="431">
        <f t="shared" si="372"/>
        <v>557625.84</v>
      </c>
    </row>
    <row r="1271" spans="1:15" s="472" customFormat="1">
      <c r="A1271" s="482" t="s">
        <v>194</v>
      </c>
      <c r="B1271" s="515" t="s">
        <v>405</v>
      </c>
      <c r="C1271" s="484" t="s">
        <v>124</v>
      </c>
      <c r="D1271" s="560">
        <v>1409</v>
      </c>
      <c r="E1271" s="474">
        <v>258.02</v>
      </c>
      <c r="F1271" s="474">
        <v>100.88</v>
      </c>
      <c r="G1271" s="428">
        <f t="shared" si="364"/>
        <v>358.9</v>
      </c>
      <c r="H1271" s="428">
        <f t="shared" si="374"/>
        <v>363550.18</v>
      </c>
      <c r="I1271" s="428">
        <f t="shared" si="375"/>
        <v>142139.91999999998</v>
      </c>
      <c r="J1271" s="428">
        <f t="shared" si="376"/>
        <v>505690.1</v>
      </c>
      <c r="K1271" s="433">
        <f t="shared" si="370"/>
        <v>0</v>
      </c>
      <c r="L1271" s="433">
        <f t="shared" si="371"/>
        <v>0</v>
      </c>
      <c r="M1271" s="433">
        <v>258.02</v>
      </c>
      <c r="N1271" s="433">
        <v>100.88</v>
      </c>
      <c r="O1271" s="431">
        <f t="shared" si="372"/>
        <v>505690.1</v>
      </c>
    </row>
    <row r="1272" spans="1:15" s="472" customFormat="1">
      <c r="A1272" s="482" t="s">
        <v>196</v>
      </c>
      <c r="B1272" s="515" t="s">
        <v>406</v>
      </c>
      <c r="C1272" s="484" t="s">
        <v>124</v>
      </c>
      <c r="D1272" s="560">
        <v>1409</v>
      </c>
      <c r="E1272" s="474">
        <v>258.02</v>
      </c>
      <c r="F1272" s="474">
        <v>100.88</v>
      </c>
      <c r="G1272" s="428">
        <f t="shared" si="364"/>
        <v>358.9</v>
      </c>
      <c r="H1272" s="428">
        <f t="shared" si="374"/>
        <v>363550.18</v>
      </c>
      <c r="I1272" s="428">
        <f t="shared" si="375"/>
        <v>142139.91999999998</v>
      </c>
      <c r="J1272" s="428">
        <f t="shared" si="376"/>
        <v>505690.1</v>
      </c>
      <c r="K1272" s="433">
        <f t="shared" si="370"/>
        <v>0</v>
      </c>
      <c r="L1272" s="433">
        <f t="shared" si="371"/>
        <v>0</v>
      </c>
      <c r="M1272" s="433">
        <v>258.02</v>
      </c>
      <c r="N1272" s="433">
        <v>100.88</v>
      </c>
      <c r="O1272" s="431">
        <f t="shared" si="372"/>
        <v>505690.1</v>
      </c>
    </row>
    <row r="1273" spans="1:15" s="472" customFormat="1">
      <c r="A1273" s="482" t="s">
        <v>198</v>
      </c>
      <c r="B1273" s="515" t="s">
        <v>407</v>
      </c>
      <c r="C1273" s="484" t="s">
        <v>124</v>
      </c>
      <c r="D1273" s="560">
        <v>1409</v>
      </c>
      <c r="E1273" s="474">
        <v>258.02</v>
      </c>
      <c r="F1273" s="474">
        <v>100.88</v>
      </c>
      <c r="G1273" s="428">
        <f t="shared" si="364"/>
        <v>358.9</v>
      </c>
      <c r="H1273" s="428">
        <f t="shared" si="374"/>
        <v>363550.18</v>
      </c>
      <c r="I1273" s="428">
        <f t="shared" si="375"/>
        <v>142139.91999999998</v>
      </c>
      <c r="J1273" s="428">
        <f t="shared" si="376"/>
        <v>505690.1</v>
      </c>
      <c r="K1273" s="433">
        <f t="shared" si="370"/>
        <v>0</v>
      </c>
      <c r="L1273" s="433">
        <f t="shared" si="371"/>
        <v>0</v>
      </c>
      <c r="M1273" s="433">
        <v>258.02</v>
      </c>
      <c r="N1273" s="433">
        <v>100.88</v>
      </c>
      <c r="O1273" s="431">
        <f t="shared" si="372"/>
        <v>505690.1</v>
      </c>
    </row>
    <row r="1274" spans="1:15" s="472" customFormat="1">
      <c r="A1274" s="482" t="s">
        <v>200</v>
      </c>
      <c r="B1274" s="515" t="s">
        <v>408</v>
      </c>
      <c r="C1274" s="484" t="s">
        <v>124</v>
      </c>
      <c r="D1274" s="560">
        <v>1409</v>
      </c>
      <c r="E1274" s="474">
        <v>388</v>
      </c>
      <c r="F1274" s="474">
        <v>100.88</v>
      </c>
      <c r="G1274" s="428">
        <f t="shared" si="364"/>
        <v>488.88</v>
      </c>
      <c r="H1274" s="428">
        <f t="shared" si="374"/>
        <v>546692</v>
      </c>
      <c r="I1274" s="428">
        <f t="shared" si="375"/>
        <v>142139.91999999998</v>
      </c>
      <c r="J1274" s="428">
        <f t="shared" si="376"/>
        <v>688831.91999999993</v>
      </c>
      <c r="K1274" s="433">
        <f t="shared" si="370"/>
        <v>0</v>
      </c>
      <c r="L1274" s="433">
        <f t="shared" si="371"/>
        <v>0</v>
      </c>
      <c r="M1274" s="433">
        <v>388</v>
      </c>
      <c r="N1274" s="433">
        <v>100.88</v>
      </c>
      <c r="O1274" s="431">
        <f t="shared" si="372"/>
        <v>688831.92</v>
      </c>
    </row>
    <row r="1275" spans="1:15" s="472" customFormat="1">
      <c r="A1275" s="482" t="s">
        <v>122</v>
      </c>
      <c r="B1275" s="515" t="s">
        <v>409</v>
      </c>
      <c r="C1275" s="484" t="s">
        <v>124</v>
      </c>
      <c r="D1275" s="560">
        <v>1409</v>
      </c>
      <c r="E1275" s="474">
        <v>388</v>
      </c>
      <c r="F1275" s="474">
        <v>100.88</v>
      </c>
      <c r="G1275" s="428">
        <f t="shared" si="364"/>
        <v>488.88</v>
      </c>
      <c r="H1275" s="428">
        <f t="shared" si="374"/>
        <v>546692</v>
      </c>
      <c r="I1275" s="428">
        <f t="shared" si="375"/>
        <v>142139.91999999998</v>
      </c>
      <c r="J1275" s="428">
        <f t="shared" si="376"/>
        <v>688831.91999999993</v>
      </c>
      <c r="K1275" s="433">
        <f t="shared" si="370"/>
        <v>0</v>
      </c>
      <c r="L1275" s="433">
        <f t="shared" si="371"/>
        <v>0</v>
      </c>
      <c r="M1275" s="433">
        <v>388</v>
      </c>
      <c r="N1275" s="433">
        <v>100.88</v>
      </c>
      <c r="O1275" s="431">
        <f t="shared" si="372"/>
        <v>688831.92</v>
      </c>
    </row>
    <row r="1276" spans="1:15" s="472" customFormat="1">
      <c r="A1276" s="482" t="s">
        <v>228</v>
      </c>
      <c r="B1276" s="515" t="s">
        <v>410</v>
      </c>
      <c r="C1276" s="484" t="s">
        <v>124</v>
      </c>
      <c r="D1276" s="560">
        <v>1409</v>
      </c>
      <c r="E1276" s="474">
        <v>388</v>
      </c>
      <c r="F1276" s="474">
        <v>100.88</v>
      </c>
      <c r="G1276" s="428">
        <f t="shared" si="364"/>
        <v>488.88</v>
      </c>
      <c r="H1276" s="428">
        <f t="shared" si="374"/>
        <v>546692</v>
      </c>
      <c r="I1276" s="428">
        <f t="shared" si="375"/>
        <v>142139.91999999998</v>
      </c>
      <c r="J1276" s="428">
        <f t="shared" si="376"/>
        <v>688831.91999999993</v>
      </c>
      <c r="K1276" s="433">
        <f t="shared" si="370"/>
        <v>0</v>
      </c>
      <c r="L1276" s="433">
        <f t="shared" si="371"/>
        <v>0</v>
      </c>
      <c r="M1276" s="433">
        <v>388</v>
      </c>
      <c r="N1276" s="433">
        <v>100.88</v>
      </c>
      <c r="O1276" s="431">
        <f t="shared" si="372"/>
        <v>688831.92</v>
      </c>
    </row>
    <row r="1277" spans="1:15" s="472" customFormat="1">
      <c r="A1277" s="482" t="s">
        <v>230</v>
      </c>
      <c r="B1277" s="515" t="s">
        <v>411</v>
      </c>
      <c r="C1277" s="484" t="s">
        <v>124</v>
      </c>
      <c r="D1277" s="560">
        <v>1409</v>
      </c>
      <c r="E1277" s="474">
        <v>388</v>
      </c>
      <c r="F1277" s="474">
        <v>100.88</v>
      </c>
      <c r="G1277" s="428">
        <f t="shared" si="364"/>
        <v>488.88</v>
      </c>
      <c r="H1277" s="428">
        <f t="shared" si="374"/>
        <v>546692</v>
      </c>
      <c r="I1277" s="428">
        <f t="shared" si="375"/>
        <v>142139.91999999998</v>
      </c>
      <c r="J1277" s="428">
        <f t="shared" si="376"/>
        <v>688831.91999999993</v>
      </c>
      <c r="K1277" s="433">
        <f t="shared" si="370"/>
        <v>0</v>
      </c>
      <c r="L1277" s="433">
        <f t="shared" si="371"/>
        <v>0</v>
      </c>
      <c r="M1277" s="433">
        <v>388</v>
      </c>
      <c r="N1277" s="433">
        <v>100.88</v>
      </c>
      <c r="O1277" s="431">
        <f t="shared" si="372"/>
        <v>688831.92</v>
      </c>
    </row>
    <row r="1278" spans="1:15" s="472" customFormat="1">
      <c r="A1278" s="482" t="s">
        <v>232</v>
      </c>
      <c r="B1278" s="515" t="s">
        <v>412</v>
      </c>
      <c r="C1278" s="484" t="s">
        <v>124</v>
      </c>
      <c r="D1278" s="560">
        <v>1409</v>
      </c>
      <c r="E1278" s="474">
        <v>388</v>
      </c>
      <c r="F1278" s="474">
        <v>100.88</v>
      </c>
      <c r="G1278" s="428">
        <f t="shared" si="364"/>
        <v>488.88</v>
      </c>
      <c r="H1278" s="428">
        <f t="shared" si="374"/>
        <v>546692</v>
      </c>
      <c r="I1278" s="428">
        <f t="shared" si="375"/>
        <v>142139.91999999998</v>
      </c>
      <c r="J1278" s="428">
        <f t="shared" si="376"/>
        <v>688831.91999999993</v>
      </c>
      <c r="K1278" s="433">
        <f t="shared" si="370"/>
        <v>0</v>
      </c>
      <c r="L1278" s="433">
        <f t="shared" si="371"/>
        <v>0</v>
      </c>
      <c r="M1278" s="433">
        <v>388</v>
      </c>
      <c r="N1278" s="433">
        <v>100.88</v>
      </c>
      <c r="O1278" s="431">
        <f t="shared" si="372"/>
        <v>688831.92</v>
      </c>
    </row>
    <row r="1279" spans="1:15" s="472" customFormat="1">
      <c r="A1279" s="482" t="s">
        <v>234</v>
      </c>
      <c r="B1279" s="515" t="s">
        <v>413</v>
      </c>
      <c r="C1279" s="484" t="s">
        <v>124</v>
      </c>
      <c r="D1279" s="560">
        <v>1409</v>
      </c>
      <c r="E1279" s="474">
        <v>388</v>
      </c>
      <c r="F1279" s="474">
        <v>100.88</v>
      </c>
      <c r="G1279" s="428">
        <f t="shared" si="364"/>
        <v>488.88</v>
      </c>
      <c r="H1279" s="428">
        <f t="shared" si="374"/>
        <v>546692</v>
      </c>
      <c r="I1279" s="428">
        <f t="shared" si="375"/>
        <v>142139.91999999998</v>
      </c>
      <c r="J1279" s="428">
        <f t="shared" si="376"/>
        <v>688831.91999999993</v>
      </c>
      <c r="K1279" s="433">
        <f t="shared" si="370"/>
        <v>0</v>
      </c>
      <c r="L1279" s="433">
        <f t="shared" si="371"/>
        <v>0</v>
      </c>
      <c r="M1279" s="433">
        <v>388</v>
      </c>
      <c r="N1279" s="433">
        <v>100.88</v>
      </c>
      <c r="O1279" s="431">
        <f t="shared" si="372"/>
        <v>688831.92</v>
      </c>
    </row>
    <row r="1280" spans="1:15" s="472" customFormat="1">
      <c r="A1280" s="482" t="s">
        <v>236</v>
      </c>
      <c r="B1280" s="515" t="s">
        <v>414</v>
      </c>
      <c r="C1280" s="484" t="s">
        <v>124</v>
      </c>
      <c r="D1280" s="560">
        <v>1409</v>
      </c>
      <c r="E1280" s="474">
        <v>388</v>
      </c>
      <c r="F1280" s="474">
        <v>100.88</v>
      </c>
      <c r="G1280" s="428">
        <f t="shared" si="364"/>
        <v>488.88</v>
      </c>
      <c r="H1280" s="428">
        <f t="shared" si="374"/>
        <v>546692</v>
      </c>
      <c r="I1280" s="428">
        <f t="shared" si="375"/>
        <v>142139.91999999998</v>
      </c>
      <c r="J1280" s="428">
        <f t="shared" si="376"/>
        <v>688831.91999999993</v>
      </c>
      <c r="K1280" s="433">
        <f t="shared" si="370"/>
        <v>0</v>
      </c>
      <c r="L1280" s="433">
        <f t="shared" si="371"/>
        <v>0</v>
      </c>
      <c r="M1280" s="433">
        <v>388</v>
      </c>
      <c r="N1280" s="433">
        <v>100.88</v>
      </c>
      <c r="O1280" s="431">
        <f t="shared" si="372"/>
        <v>688831.92</v>
      </c>
    </row>
    <row r="1281" spans="1:15" s="472" customFormat="1">
      <c r="A1281" s="482" t="s">
        <v>238</v>
      </c>
      <c r="B1281" s="515" t="s">
        <v>415</v>
      </c>
      <c r="C1281" s="484" t="s">
        <v>124</v>
      </c>
      <c r="D1281" s="560">
        <v>1409</v>
      </c>
      <c r="E1281" s="474">
        <v>388</v>
      </c>
      <c r="F1281" s="474">
        <v>100.88</v>
      </c>
      <c r="G1281" s="428">
        <f t="shared" si="364"/>
        <v>488.88</v>
      </c>
      <c r="H1281" s="428">
        <f t="shared" si="374"/>
        <v>546692</v>
      </c>
      <c r="I1281" s="428">
        <f t="shared" si="375"/>
        <v>142139.91999999998</v>
      </c>
      <c r="J1281" s="428">
        <f t="shared" si="376"/>
        <v>688831.91999999993</v>
      </c>
      <c r="K1281" s="433">
        <f t="shared" si="370"/>
        <v>0</v>
      </c>
      <c r="L1281" s="433">
        <f t="shared" si="371"/>
        <v>0</v>
      </c>
      <c r="M1281" s="433">
        <v>388</v>
      </c>
      <c r="N1281" s="433">
        <v>100.88</v>
      </c>
      <c r="O1281" s="431">
        <f t="shared" si="372"/>
        <v>688831.92</v>
      </c>
    </row>
    <row r="1282" spans="1:15" s="472" customFormat="1">
      <c r="A1282" s="482" t="s">
        <v>240</v>
      </c>
      <c r="B1282" s="515" t="s">
        <v>416</v>
      </c>
      <c r="C1282" s="484" t="s">
        <v>124</v>
      </c>
      <c r="D1282" s="560">
        <v>1409</v>
      </c>
      <c r="E1282" s="474">
        <v>388</v>
      </c>
      <c r="F1282" s="474">
        <v>100.88</v>
      </c>
      <c r="G1282" s="428">
        <f t="shared" si="364"/>
        <v>488.88</v>
      </c>
      <c r="H1282" s="428">
        <f t="shared" si="374"/>
        <v>546692</v>
      </c>
      <c r="I1282" s="428">
        <f t="shared" si="375"/>
        <v>142139.91999999998</v>
      </c>
      <c r="J1282" s="428">
        <f t="shared" si="376"/>
        <v>688831.91999999993</v>
      </c>
      <c r="K1282" s="433">
        <f t="shared" si="370"/>
        <v>0</v>
      </c>
      <c r="L1282" s="433">
        <f t="shared" si="371"/>
        <v>0</v>
      </c>
      <c r="M1282" s="433">
        <v>388</v>
      </c>
      <c r="N1282" s="433">
        <v>100.88</v>
      </c>
      <c r="O1282" s="431">
        <f t="shared" si="372"/>
        <v>688831.92</v>
      </c>
    </row>
    <row r="1283" spans="1:15" s="472" customFormat="1">
      <c r="A1283" s="482" t="s">
        <v>242</v>
      </c>
      <c r="B1283" s="515" t="s">
        <v>417</v>
      </c>
      <c r="C1283" s="484" t="s">
        <v>124</v>
      </c>
      <c r="D1283" s="560">
        <v>1409</v>
      </c>
      <c r="E1283" s="474">
        <v>388</v>
      </c>
      <c r="F1283" s="474">
        <v>100.88</v>
      </c>
      <c r="G1283" s="428">
        <f t="shared" si="364"/>
        <v>488.88</v>
      </c>
      <c r="H1283" s="428">
        <f t="shared" si="374"/>
        <v>546692</v>
      </c>
      <c r="I1283" s="428">
        <f t="shared" si="375"/>
        <v>142139.91999999998</v>
      </c>
      <c r="J1283" s="428">
        <f t="shared" si="376"/>
        <v>688831.91999999993</v>
      </c>
      <c r="K1283" s="433">
        <f t="shared" si="370"/>
        <v>0</v>
      </c>
      <c r="L1283" s="433">
        <f t="shared" si="371"/>
        <v>0</v>
      </c>
      <c r="M1283" s="433">
        <v>388</v>
      </c>
      <c r="N1283" s="433">
        <v>100.88</v>
      </c>
      <c r="O1283" s="431">
        <f t="shared" si="372"/>
        <v>688831.92</v>
      </c>
    </row>
    <row r="1284" spans="1:15" s="472" customFormat="1">
      <c r="A1284" s="482" t="s">
        <v>244</v>
      </c>
      <c r="B1284" s="515" t="s">
        <v>418</v>
      </c>
      <c r="C1284" s="484" t="s">
        <v>124</v>
      </c>
      <c r="D1284" s="560">
        <v>1409</v>
      </c>
      <c r="E1284" s="474">
        <v>388</v>
      </c>
      <c r="F1284" s="474">
        <v>100.88</v>
      </c>
      <c r="G1284" s="428">
        <f t="shared" si="364"/>
        <v>488.88</v>
      </c>
      <c r="H1284" s="428">
        <f t="shared" si="374"/>
        <v>546692</v>
      </c>
      <c r="I1284" s="428">
        <f t="shared" si="375"/>
        <v>142139.91999999998</v>
      </c>
      <c r="J1284" s="428">
        <f t="shared" si="376"/>
        <v>688831.91999999993</v>
      </c>
      <c r="K1284" s="433">
        <f t="shared" si="370"/>
        <v>0</v>
      </c>
      <c r="L1284" s="433">
        <f t="shared" si="371"/>
        <v>0</v>
      </c>
      <c r="M1284" s="433">
        <v>388</v>
      </c>
      <c r="N1284" s="433">
        <v>100.88</v>
      </c>
      <c r="O1284" s="431">
        <f t="shared" si="372"/>
        <v>688831.92</v>
      </c>
    </row>
    <row r="1285" spans="1:15" s="470" customFormat="1">
      <c r="A1285" s="482" t="s">
        <v>246</v>
      </c>
      <c r="B1285" s="515" t="s">
        <v>419</v>
      </c>
      <c r="C1285" s="484" t="s">
        <v>124</v>
      </c>
      <c r="D1285" s="560">
        <v>1409</v>
      </c>
      <c r="E1285" s="474">
        <v>388</v>
      </c>
      <c r="F1285" s="474">
        <v>100.88</v>
      </c>
      <c r="G1285" s="428">
        <f t="shared" si="364"/>
        <v>488.88</v>
      </c>
      <c r="H1285" s="428">
        <f t="shared" si="374"/>
        <v>546692</v>
      </c>
      <c r="I1285" s="428">
        <f t="shared" si="375"/>
        <v>142139.91999999998</v>
      </c>
      <c r="J1285" s="428">
        <f t="shared" si="376"/>
        <v>688831.91999999993</v>
      </c>
      <c r="K1285" s="433">
        <f t="shared" si="370"/>
        <v>0</v>
      </c>
      <c r="L1285" s="433">
        <f t="shared" si="371"/>
        <v>0</v>
      </c>
      <c r="M1285" s="433">
        <v>388</v>
      </c>
      <c r="N1285" s="433">
        <v>100.88</v>
      </c>
      <c r="O1285" s="431">
        <f t="shared" si="372"/>
        <v>688831.92</v>
      </c>
    </row>
    <row r="1286" spans="1:15" s="470" customFormat="1">
      <c r="A1286" s="482" t="s">
        <v>248</v>
      </c>
      <c r="B1286" s="515" t="s">
        <v>420</v>
      </c>
      <c r="C1286" s="484" t="s">
        <v>124</v>
      </c>
      <c r="D1286" s="560">
        <v>1409</v>
      </c>
      <c r="E1286" s="474">
        <v>388</v>
      </c>
      <c r="F1286" s="474">
        <v>100.88</v>
      </c>
      <c r="G1286" s="428">
        <f t="shared" si="364"/>
        <v>488.88</v>
      </c>
      <c r="H1286" s="428">
        <f t="shared" si="374"/>
        <v>546692</v>
      </c>
      <c r="I1286" s="428">
        <f t="shared" si="375"/>
        <v>142139.91999999998</v>
      </c>
      <c r="J1286" s="428">
        <f t="shared" si="376"/>
        <v>688831.91999999993</v>
      </c>
      <c r="K1286" s="433">
        <f t="shared" si="370"/>
        <v>0</v>
      </c>
      <c r="L1286" s="433">
        <f t="shared" si="371"/>
        <v>0</v>
      </c>
      <c r="M1286" s="433">
        <v>388</v>
      </c>
      <c r="N1286" s="433">
        <v>100.88</v>
      </c>
      <c r="O1286" s="431">
        <f t="shared" si="372"/>
        <v>688831.92</v>
      </c>
    </row>
    <row r="1287" spans="1:15" s="470" customFormat="1">
      <c r="A1287" s="482" t="s">
        <v>250</v>
      </c>
      <c r="B1287" s="515" t="s">
        <v>421</v>
      </c>
      <c r="C1287" s="484" t="s">
        <v>124</v>
      </c>
      <c r="D1287" s="560">
        <v>1409</v>
      </c>
      <c r="E1287" s="474">
        <v>388</v>
      </c>
      <c r="F1287" s="474">
        <v>100.88</v>
      </c>
      <c r="G1287" s="428">
        <f t="shared" si="364"/>
        <v>488.88</v>
      </c>
      <c r="H1287" s="428">
        <f t="shared" si="374"/>
        <v>546692</v>
      </c>
      <c r="I1287" s="428">
        <f t="shared" si="375"/>
        <v>142139.91999999998</v>
      </c>
      <c r="J1287" s="428">
        <f t="shared" si="376"/>
        <v>688831.91999999993</v>
      </c>
      <c r="K1287" s="433">
        <f t="shared" si="370"/>
        <v>0</v>
      </c>
      <c r="L1287" s="433">
        <f t="shared" si="371"/>
        <v>0</v>
      </c>
      <c r="M1287" s="433">
        <v>388</v>
      </c>
      <c r="N1287" s="433">
        <v>100.88</v>
      </c>
      <c r="O1287" s="431">
        <f t="shared" si="372"/>
        <v>688831.92</v>
      </c>
    </row>
    <row r="1288" spans="1:15" s="470" customFormat="1">
      <c r="A1288" s="482" t="s">
        <v>252</v>
      </c>
      <c r="B1288" s="515" t="s">
        <v>422</v>
      </c>
      <c r="C1288" s="484" t="s">
        <v>124</v>
      </c>
      <c r="D1288" s="560">
        <v>1409</v>
      </c>
      <c r="E1288" s="474">
        <v>0</v>
      </c>
      <c r="F1288" s="474">
        <v>100.88</v>
      </c>
      <c r="G1288" s="428">
        <f t="shared" si="364"/>
        <v>100.88</v>
      </c>
      <c r="H1288" s="428">
        <f t="shared" si="374"/>
        <v>0</v>
      </c>
      <c r="I1288" s="428">
        <f t="shared" si="375"/>
        <v>142139.91999999998</v>
      </c>
      <c r="J1288" s="428">
        <f t="shared" si="376"/>
        <v>142139.91999999998</v>
      </c>
      <c r="K1288" s="433">
        <f t="shared" si="370"/>
        <v>0</v>
      </c>
      <c r="L1288" s="433">
        <f t="shared" si="371"/>
        <v>0</v>
      </c>
      <c r="M1288" s="433">
        <v>0</v>
      </c>
      <c r="N1288" s="433">
        <v>100.88</v>
      </c>
      <c r="O1288" s="431">
        <f t="shared" si="372"/>
        <v>142139.91999999998</v>
      </c>
    </row>
    <row r="1289" spans="1:15" s="470" customFormat="1">
      <c r="A1289" s="482" t="s">
        <v>254</v>
      </c>
      <c r="B1289" s="515" t="s">
        <v>423</v>
      </c>
      <c r="C1289" s="484" t="s">
        <v>124</v>
      </c>
      <c r="D1289" s="560">
        <v>1409</v>
      </c>
      <c r="E1289" s="474">
        <v>0</v>
      </c>
      <c r="F1289" s="474">
        <v>55.29</v>
      </c>
      <c r="G1289" s="428">
        <f t="shared" si="364"/>
        <v>55.29</v>
      </c>
      <c r="H1289" s="428">
        <f t="shared" si="374"/>
        <v>0</v>
      </c>
      <c r="I1289" s="428">
        <f t="shared" si="375"/>
        <v>77903.61</v>
      </c>
      <c r="J1289" s="428">
        <f t="shared" si="376"/>
        <v>77903.61</v>
      </c>
      <c r="K1289" s="433">
        <f t="shared" si="370"/>
        <v>0</v>
      </c>
      <c r="L1289" s="433">
        <f t="shared" si="371"/>
        <v>0</v>
      </c>
      <c r="M1289" s="433">
        <v>0</v>
      </c>
      <c r="N1289" s="433">
        <v>55.29</v>
      </c>
      <c r="O1289" s="431">
        <f t="shared" si="372"/>
        <v>77903.61</v>
      </c>
    </row>
    <row r="1290" spans="1:15" s="470" customFormat="1">
      <c r="A1290" s="482" t="s">
        <v>256</v>
      </c>
      <c r="B1290" s="515" t="s">
        <v>424</v>
      </c>
      <c r="C1290" s="484" t="s">
        <v>124</v>
      </c>
      <c r="D1290" s="560">
        <v>1409</v>
      </c>
      <c r="E1290" s="474">
        <v>0</v>
      </c>
      <c r="F1290" s="474">
        <v>55.29</v>
      </c>
      <c r="G1290" s="428">
        <f t="shared" si="364"/>
        <v>55.29</v>
      </c>
      <c r="H1290" s="428">
        <f t="shared" si="374"/>
        <v>0</v>
      </c>
      <c r="I1290" s="428">
        <f t="shared" si="375"/>
        <v>77903.61</v>
      </c>
      <c r="J1290" s="428">
        <f t="shared" si="376"/>
        <v>77903.61</v>
      </c>
      <c r="K1290" s="433">
        <f t="shared" si="370"/>
        <v>0</v>
      </c>
      <c r="L1290" s="433">
        <f t="shared" si="371"/>
        <v>0</v>
      </c>
      <c r="M1290" s="433">
        <v>0</v>
      </c>
      <c r="N1290" s="433">
        <v>55.29</v>
      </c>
      <c r="O1290" s="431">
        <f t="shared" si="372"/>
        <v>77903.61</v>
      </c>
    </row>
    <row r="1291" spans="1:15" s="470" customFormat="1">
      <c r="A1291" s="482" t="s">
        <v>258</v>
      </c>
      <c r="B1291" s="483" t="s">
        <v>425</v>
      </c>
      <c r="C1291" s="484" t="s">
        <v>124</v>
      </c>
      <c r="D1291" s="560">
        <v>1409</v>
      </c>
      <c r="E1291" s="474">
        <v>0</v>
      </c>
      <c r="F1291" s="474">
        <v>0</v>
      </c>
      <c r="G1291" s="428">
        <f t="shared" si="364"/>
        <v>0</v>
      </c>
      <c r="H1291" s="428">
        <f t="shared" si="374"/>
        <v>0</v>
      </c>
      <c r="I1291" s="428">
        <f t="shared" si="375"/>
        <v>0</v>
      </c>
      <c r="J1291" s="428">
        <f t="shared" si="376"/>
        <v>0</v>
      </c>
      <c r="K1291" s="433">
        <f t="shared" si="370"/>
        <v>0</v>
      </c>
      <c r="L1291" s="433">
        <f t="shared" si="371"/>
        <v>0</v>
      </c>
      <c r="M1291" s="433">
        <v>0</v>
      </c>
      <c r="N1291" s="433">
        <v>0</v>
      </c>
      <c r="O1291" s="431">
        <f t="shared" si="372"/>
        <v>0</v>
      </c>
    </row>
    <row r="1292" spans="1:15" s="470" customFormat="1" ht="45">
      <c r="A1292" s="749" t="s">
        <v>729</v>
      </c>
      <c r="B1292" s="748" t="s">
        <v>730</v>
      </c>
      <c r="C1292" s="484"/>
      <c r="D1292" s="560">
        <v>0</v>
      </c>
      <c r="E1292" s="474">
        <v>0</v>
      </c>
      <c r="F1292" s="474">
        <v>0</v>
      </c>
      <c r="G1292" s="428">
        <f t="shared" si="364"/>
        <v>0</v>
      </c>
      <c r="H1292" s="429">
        <f>E1292*$D1292</f>
        <v>0</v>
      </c>
      <c r="I1292" s="429">
        <f>F1292*$D1292</f>
        <v>0</v>
      </c>
      <c r="J1292" s="428">
        <f t="shared" ref="J1292:J1293" si="377">SUM(H1292+I1292)</f>
        <v>0</v>
      </c>
      <c r="K1292" s="433">
        <f t="shared" si="370"/>
        <v>0</v>
      </c>
      <c r="L1292" s="433">
        <f t="shared" si="371"/>
        <v>0</v>
      </c>
      <c r="M1292" s="433">
        <v>0</v>
      </c>
      <c r="N1292" s="433">
        <v>0</v>
      </c>
      <c r="O1292" s="431">
        <f t="shared" si="372"/>
        <v>0</v>
      </c>
    </row>
    <row r="1293" spans="1:15" s="472" customFormat="1">
      <c r="A1293" s="691" t="s">
        <v>19</v>
      </c>
      <c r="B1293" s="514" t="s">
        <v>464</v>
      </c>
      <c r="C1293" s="484"/>
      <c r="D1293" s="560">
        <v>0</v>
      </c>
      <c r="E1293" s="474">
        <v>0</v>
      </c>
      <c r="F1293" s="474">
        <v>0</v>
      </c>
      <c r="G1293" s="428">
        <f t="shared" si="364"/>
        <v>0</v>
      </c>
      <c r="H1293" s="429">
        <f>E1293*$D1293</f>
        <v>0</v>
      </c>
      <c r="I1293" s="429">
        <f>F1293*$D1293</f>
        <v>0</v>
      </c>
      <c r="J1293" s="428">
        <f t="shared" si="377"/>
        <v>0</v>
      </c>
      <c r="K1293" s="433">
        <f t="shared" si="370"/>
        <v>0</v>
      </c>
      <c r="L1293" s="433">
        <f t="shared" si="371"/>
        <v>0</v>
      </c>
      <c r="M1293" s="433">
        <v>0</v>
      </c>
      <c r="N1293" s="433">
        <v>0</v>
      </c>
      <c r="O1293" s="431">
        <f t="shared" si="372"/>
        <v>0</v>
      </c>
    </row>
    <row r="1294" spans="1:15" s="472" customFormat="1">
      <c r="A1294" s="482" t="s">
        <v>205</v>
      </c>
      <c r="B1294" s="515" t="s">
        <v>219</v>
      </c>
      <c r="C1294" s="484" t="s">
        <v>398</v>
      </c>
      <c r="D1294" s="560">
        <v>201</v>
      </c>
      <c r="E1294" s="474">
        <v>0</v>
      </c>
      <c r="F1294" s="474">
        <v>0</v>
      </c>
      <c r="G1294" s="428">
        <f t="shared" si="364"/>
        <v>0</v>
      </c>
      <c r="H1294" s="428">
        <f t="shared" ref="H1294:H1318" si="378">$D1294*E1294</f>
        <v>0</v>
      </c>
      <c r="I1294" s="428">
        <f t="shared" ref="I1294:I1318" si="379">$D1294*F1294</f>
        <v>0</v>
      </c>
      <c r="J1294" s="428">
        <f t="shared" ref="J1294:J1318" si="380">SUBTOTAL(9,H1294:I1294)</f>
        <v>0</v>
      </c>
      <c r="K1294" s="433">
        <f t="shared" si="370"/>
        <v>0</v>
      </c>
      <c r="L1294" s="433">
        <f t="shared" si="371"/>
        <v>0</v>
      </c>
      <c r="M1294" s="433">
        <v>0</v>
      </c>
      <c r="N1294" s="433">
        <v>0</v>
      </c>
      <c r="O1294" s="431">
        <f t="shared" si="372"/>
        <v>0</v>
      </c>
    </row>
    <row r="1295" spans="1:15" s="472" customFormat="1">
      <c r="A1295" s="482" t="s">
        <v>188</v>
      </c>
      <c r="B1295" s="515" t="s">
        <v>402</v>
      </c>
      <c r="C1295" s="484" t="s">
        <v>398</v>
      </c>
      <c r="D1295" s="560">
        <v>201</v>
      </c>
      <c r="E1295" s="474">
        <v>0</v>
      </c>
      <c r="F1295" s="474">
        <v>0</v>
      </c>
      <c r="G1295" s="428">
        <f t="shared" si="364"/>
        <v>0</v>
      </c>
      <c r="H1295" s="428">
        <f t="shared" si="378"/>
        <v>0</v>
      </c>
      <c r="I1295" s="428">
        <f t="shared" si="379"/>
        <v>0</v>
      </c>
      <c r="J1295" s="428">
        <f t="shared" si="380"/>
        <v>0</v>
      </c>
      <c r="K1295" s="433">
        <f t="shared" si="370"/>
        <v>0</v>
      </c>
      <c r="L1295" s="433">
        <f t="shared" si="371"/>
        <v>0</v>
      </c>
      <c r="M1295" s="433">
        <v>0</v>
      </c>
      <c r="N1295" s="433">
        <v>0</v>
      </c>
      <c r="O1295" s="431">
        <f t="shared" si="372"/>
        <v>0</v>
      </c>
    </row>
    <row r="1296" spans="1:15" s="472" customFormat="1">
      <c r="A1296" s="482" t="s">
        <v>190</v>
      </c>
      <c r="B1296" s="515" t="s">
        <v>403</v>
      </c>
      <c r="C1296" s="484" t="s">
        <v>398</v>
      </c>
      <c r="D1296" s="560">
        <v>201</v>
      </c>
      <c r="E1296" s="474">
        <v>556.78</v>
      </c>
      <c r="F1296" s="474">
        <v>280.33</v>
      </c>
      <c r="G1296" s="428">
        <f t="shared" si="364"/>
        <v>837.1099999999999</v>
      </c>
      <c r="H1296" s="428">
        <f t="shared" si="378"/>
        <v>111912.78</v>
      </c>
      <c r="I1296" s="428">
        <f t="shared" si="379"/>
        <v>56346.329999999994</v>
      </c>
      <c r="J1296" s="428">
        <f t="shared" si="380"/>
        <v>168259.11</v>
      </c>
      <c r="K1296" s="433">
        <f t="shared" si="370"/>
        <v>0</v>
      </c>
      <c r="L1296" s="433">
        <f t="shared" si="371"/>
        <v>0</v>
      </c>
      <c r="M1296" s="433">
        <v>556.78</v>
      </c>
      <c r="N1296" s="433">
        <v>280.33</v>
      </c>
      <c r="O1296" s="431">
        <f t="shared" si="372"/>
        <v>168259.11</v>
      </c>
    </row>
    <row r="1297" spans="1:15" s="472" customFormat="1">
      <c r="A1297" s="482" t="s">
        <v>192</v>
      </c>
      <c r="B1297" s="515" t="s">
        <v>404</v>
      </c>
      <c r="C1297" s="484" t="s">
        <v>398</v>
      </c>
      <c r="D1297" s="560">
        <v>201</v>
      </c>
      <c r="E1297" s="474">
        <v>583.94000000000005</v>
      </c>
      <c r="F1297" s="474">
        <v>125.13</v>
      </c>
      <c r="G1297" s="428">
        <f t="shared" si="364"/>
        <v>709.07</v>
      </c>
      <c r="H1297" s="428">
        <f t="shared" si="378"/>
        <v>117371.94000000002</v>
      </c>
      <c r="I1297" s="428">
        <f t="shared" si="379"/>
        <v>25151.129999999997</v>
      </c>
      <c r="J1297" s="428">
        <f t="shared" si="380"/>
        <v>142523.07</v>
      </c>
      <c r="K1297" s="433">
        <f t="shared" si="370"/>
        <v>0</v>
      </c>
      <c r="L1297" s="433">
        <f t="shared" si="371"/>
        <v>30.810000000000002</v>
      </c>
      <c r="M1297" s="433">
        <v>583.93999999999994</v>
      </c>
      <c r="N1297" s="433">
        <v>155.94</v>
      </c>
      <c r="O1297" s="431">
        <f t="shared" si="372"/>
        <v>148715.87999999998</v>
      </c>
    </row>
    <row r="1298" spans="1:15" s="472" customFormat="1">
      <c r="A1298" s="482" t="s">
        <v>194</v>
      </c>
      <c r="B1298" s="515" t="s">
        <v>405</v>
      </c>
      <c r="C1298" s="484" t="s">
        <v>398</v>
      </c>
      <c r="D1298" s="560">
        <v>201</v>
      </c>
      <c r="E1298" s="474">
        <v>313.31</v>
      </c>
      <c r="F1298" s="474">
        <v>125.13</v>
      </c>
      <c r="G1298" s="428">
        <f t="shared" si="364"/>
        <v>438.44</v>
      </c>
      <c r="H1298" s="428">
        <f t="shared" si="378"/>
        <v>62975.31</v>
      </c>
      <c r="I1298" s="428">
        <f t="shared" si="379"/>
        <v>25151.129999999997</v>
      </c>
      <c r="J1298" s="428">
        <f t="shared" si="380"/>
        <v>88126.44</v>
      </c>
      <c r="K1298" s="433">
        <f t="shared" si="370"/>
        <v>0</v>
      </c>
      <c r="L1298" s="433">
        <f t="shared" si="371"/>
        <v>30.810000000000002</v>
      </c>
      <c r="M1298" s="433">
        <v>313.30999999999995</v>
      </c>
      <c r="N1298" s="433">
        <v>155.94</v>
      </c>
      <c r="O1298" s="431">
        <f t="shared" si="372"/>
        <v>94319.249999999985</v>
      </c>
    </row>
    <row r="1299" spans="1:15" s="472" customFormat="1">
      <c r="A1299" s="482" t="s">
        <v>196</v>
      </c>
      <c r="B1299" s="515" t="s">
        <v>406</v>
      </c>
      <c r="C1299" s="484" t="s">
        <v>398</v>
      </c>
      <c r="D1299" s="560">
        <v>201</v>
      </c>
      <c r="E1299" s="474">
        <v>313.31</v>
      </c>
      <c r="F1299" s="474">
        <v>125.13</v>
      </c>
      <c r="G1299" s="428">
        <f t="shared" si="364"/>
        <v>438.44</v>
      </c>
      <c r="H1299" s="428">
        <f t="shared" si="378"/>
        <v>62975.31</v>
      </c>
      <c r="I1299" s="428">
        <f t="shared" si="379"/>
        <v>25151.129999999997</v>
      </c>
      <c r="J1299" s="428">
        <f t="shared" si="380"/>
        <v>88126.44</v>
      </c>
      <c r="K1299" s="433">
        <f t="shared" si="370"/>
        <v>0</v>
      </c>
      <c r="L1299" s="433">
        <f t="shared" si="371"/>
        <v>30.810000000000002</v>
      </c>
      <c r="M1299" s="433">
        <v>313.30999999999995</v>
      </c>
      <c r="N1299" s="433">
        <v>155.94</v>
      </c>
      <c r="O1299" s="431">
        <f t="shared" si="372"/>
        <v>94319.249999999985</v>
      </c>
    </row>
    <row r="1300" spans="1:15" s="472" customFormat="1">
      <c r="A1300" s="482" t="s">
        <v>198</v>
      </c>
      <c r="B1300" s="515" t="s">
        <v>407</v>
      </c>
      <c r="C1300" s="484" t="s">
        <v>398</v>
      </c>
      <c r="D1300" s="560">
        <v>201</v>
      </c>
      <c r="E1300" s="474">
        <v>313.31</v>
      </c>
      <c r="F1300" s="474">
        <v>125.13</v>
      </c>
      <c r="G1300" s="428">
        <f t="shared" si="364"/>
        <v>438.44</v>
      </c>
      <c r="H1300" s="428">
        <f t="shared" si="378"/>
        <v>62975.31</v>
      </c>
      <c r="I1300" s="428">
        <f t="shared" si="379"/>
        <v>25151.129999999997</v>
      </c>
      <c r="J1300" s="428">
        <f t="shared" si="380"/>
        <v>88126.44</v>
      </c>
      <c r="K1300" s="433">
        <f t="shared" si="370"/>
        <v>0</v>
      </c>
      <c r="L1300" s="433">
        <f t="shared" si="371"/>
        <v>30.810000000000002</v>
      </c>
      <c r="M1300" s="433">
        <v>313.30999999999995</v>
      </c>
      <c r="N1300" s="433">
        <v>155.94</v>
      </c>
      <c r="O1300" s="431">
        <f t="shared" si="372"/>
        <v>94319.249999999985</v>
      </c>
    </row>
    <row r="1301" spans="1:15" s="472" customFormat="1">
      <c r="A1301" s="482" t="s">
        <v>200</v>
      </c>
      <c r="B1301" s="515" t="s">
        <v>408</v>
      </c>
      <c r="C1301" s="484" t="s">
        <v>398</v>
      </c>
      <c r="D1301" s="560">
        <v>201</v>
      </c>
      <c r="E1301" s="474">
        <v>979.7</v>
      </c>
      <c r="F1301" s="474">
        <v>125.13</v>
      </c>
      <c r="G1301" s="428">
        <f t="shared" ref="G1301:G1364" si="381">SUM(E1301:F1301)</f>
        <v>1104.83</v>
      </c>
      <c r="H1301" s="428">
        <f t="shared" si="378"/>
        <v>196919.7</v>
      </c>
      <c r="I1301" s="428">
        <f t="shared" si="379"/>
        <v>25151.129999999997</v>
      </c>
      <c r="J1301" s="428">
        <f t="shared" si="380"/>
        <v>222070.83000000002</v>
      </c>
      <c r="K1301" s="433">
        <f t="shared" si="370"/>
        <v>0</v>
      </c>
      <c r="L1301" s="433">
        <f t="shared" si="371"/>
        <v>30.810000000000002</v>
      </c>
      <c r="M1301" s="433">
        <v>979.69999999999993</v>
      </c>
      <c r="N1301" s="433">
        <v>155.94</v>
      </c>
      <c r="O1301" s="431">
        <f t="shared" si="372"/>
        <v>228263.63999999998</v>
      </c>
    </row>
    <row r="1302" spans="1:15" s="472" customFormat="1">
      <c r="A1302" s="482" t="s">
        <v>122</v>
      </c>
      <c r="B1302" s="515" t="s">
        <v>409</v>
      </c>
      <c r="C1302" s="484" t="s">
        <v>398</v>
      </c>
      <c r="D1302" s="560">
        <v>201</v>
      </c>
      <c r="E1302" s="474">
        <v>465.6</v>
      </c>
      <c r="F1302" s="474">
        <v>125.13</v>
      </c>
      <c r="G1302" s="428">
        <f t="shared" si="381"/>
        <v>590.73</v>
      </c>
      <c r="H1302" s="428">
        <f t="shared" si="378"/>
        <v>93585.600000000006</v>
      </c>
      <c r="I1302" s="428">
        <f t="shared" si="379"/>
        <v>25151.129999999997</v>
      </c>
      <c r="J1302" s="428">
        <f t="shared" si="380"/>
        <v>118736.73000000001</v>
      </c>
      <c r="K1302" s="433">
        <f t="shared" si="370"/>
        <v>0</v>
      </c>
      <c r="L1302" s="433">
        <f t="shared" si="371"/>
        <v>30.810000000000002</v>
      </c>
      <c r="M1302" s="433">
        <v>465.6</v>
      </c>
      <c r="N1302" s="433">
        <v>155.94</v>
      </c>
      <c r="O1302" s="431">
        <f t="shared" si="372"/>
        <v>124929.54</v>
      </c>
    </row>
    <row r="1303" spans="1:15" s="472" customFormat="1">
      <c r="A1303" s="482" t="s">
        <v>228</v>
      </c>
      <c r="B1303" s="515" t="s">
        <v>410</v>
      </c>
      <c r="C1303" s="484" t="s">
        <v>398</v>
      </c>
      <c r="D1303" s="560">
        <v>201</v>
      </c>
      <c r="E1303" s="474">
        <v>465.6</v>
      </c>
      <c r="F1303" s="474">
        <v>125.13</v>
      </c>
      <c r="G1303" s="428">
        <f t="shared" si="381"/>
        <v>590.73</v>
      </c>
      <c r="H1303" s="428">
        <f t="shared" si="378"/>
        <v>93585.600000000006</v>
      </c>
      <c r="I1303" s="428">
        <f t="shared" si="379"/>
        <v>25151.129999999997</v>
      </c>
      <c r="J1303" s="428">
        <f t="shared" si="380"/>
        <v>118736.73000000001</v>
      </c>
      <c r="K1303" s="433">
        <f t="shared" si="370"/>
        <v>0</v>
      </c>
      <c r="L1303" s="433">
        <f t="shared" si="371"/>
        <v>30.810000000000002</v>
      </c>
      <c r="M1303" s="433">
        <v>465.6</v>
      </c>
      <c r="N1303" s="433">
        <v>155.94</v>
      </c>
      <c r="O1303" s="431">
        <f t="shared" si="372"/>
        <v>124929.54</v>
      </c>
    </row>
    <row r="1304" spans="1:15" s="472" customFormat="1">
      <c r="A1304" s="482" t="s">
        <v>230</v>
      </c>
      <c r="B1304" s="515" t="s">
        <v>411</v>
      </c>
      <c r="C1304" s="484" t="s">
        <v>398</v>
      </c>
      <c r="D1304" s="560">
        <v>201</v>
      </c>
      <c r="E1304" s="474">
        <v>465.6</v>
      </c>
      <c r="F1304" s="474">
        <v>125.13</v>
      </c>
      <c r="G1304" s="428">
        <f t="shared" si="381"/>
        <v>590.73</v>
      </c>
      <c r="H1304" s="428">
        <f t="shared" si="378"/>
        <v>93585.600000000006</v>
      </c>
      <c r="I1304" s="428">
        <f t="shared" si="379"/>
        <v>25151.129999999997</v>
      </c>
      <c r="J1304" s="428">
        <f t="shared" si="380"/>
        <v>118736.73000000001</v>
      </c>
      <c r="K1304" s="433">
        <f t="shared" si="370"/>
        <v>0</v>
      </c>
      <c r="L1304" s="433">
        <f t="shared" si="371"/>
        <v>30.810000000000002</v>
      </c>
      <c r="M1304" s="433">
        <v>465.6</v>
      </c>
      <c r="N1304" s="433">
        <v>155.94</v>
      </c>
      <c r="O1304" s="431">
        <f t="shared" si="372"/>
        <v>124929.54</v>
      </c>
    </row>
    <row r="1305" spans="1:15" s="472" customFormat="1">
      <c r="A1305" s="482" t="s">
        <v>232</v>
      </c>
      <c r="B1305" s="515" t="s">
        <v>412</v>
      </c>
      <c r="C1305" s="484" t="s">
        <v>398</v>
      </c>
      <c r="D1305" s="560">
        <v>201</v>
      </c>
      <c r="E1305" s="474">
        <v>465.6</v>
      </c>
      <c r="F1305" s="474">
        <v>125.13</v>
      </c>
      <c r="G1305" s="428">
        <f t="shared" si="381"/>
        <v>590.73</v>
      </c>
      <c r="H1305" s="428">
        <f t="shared" si="378"/>
        <v>93585.600000000006</v>
      </c>
      <c r="I1305" s="428">
        <f t="shared" si="379"/>
        <v>25151.129999999997</v>
      </c>
      <c r="J1305" s="428">
        <f t="shared" si="380"/>
        <v>118736.73000000001</v>
      </c>
      <c r="K1305" s="433">
        <f t="shared" si="370"/>
        <v>0</v>
      </c>
      <c r="L1305" s="433">
        <f t="shared" si="371"/>
        <v>30.810000000000002</v>
      </c>
      <c r="M1305" s="433">
        <v>465.6</v>
      </c>
      <c r="N1305" s="433">
        <v>155.94</v>
      </c>
      <c r="O1305" s="431">
        <f t="shared" si="372"/>
        <v>124929.54</v>
      </c>
    </row>
    <row r="1306" spans="1:15" s="472" customFormat="1">
      <c r="A1306" s="482" t="s">
        <v>234</v>
      </c>
      <c r="B1306" s="515" t="s">
        <v>413</v>
      </c>
      <c r="C1306" s="484" t="s">
        <v>398</v>
      </c>
      <c r="D1306" s="560">
        <v>201</v>
      </c>
      <c r="E1306" s="474">
        <v>465.6</v>
      </c>
      <c r="F1306" s="474">
        <v>125.13</v>
      </c>
      <c r="G1306" s="428">
        <f t="shared" si="381"/>
        <v>590.73</v>
      </c>
      <c r="H1306" s="428">
        <f t="shared" si="378"/>
        <v>93585.600000000006</v>
      </c>
      <c r="I1306" s="428">
        <f t="shared" si="379"/>
        <v>25151.129999999997</v>
      </c>
      <c r="J1306" s="428">
        <f t="shared" si="380"/>
        <v>118736.73000000001</v>
      </c>
      <c r="K1306" s="433">
        <f t="shared" si="370"/>
        <v>0</v>
      </c>
      <c r="L1306" s="433">
        <f t="shared" si="371"/>
        <v>30.810000000000002</v>
      </c>
      <c r="M1306" s="433">
        <v>465.6</v>
      </c>
      <c r="N1306" s="433">
        <v>155.94</v>
      </c>
      <c r="O1306" s="431">
        <f t="shared" si="372"/>
        <v>124929.54</v>
      </c>
    </row>
    <row r="1307" spans="1:15" s="472" customFormat="1">
      <c r="A1307" s="482" t="s">
        <v>236</v>
      </c>
      <c r="B1307" s="515" t="s">
        <v>414</v>
      </c>
      <c r="C1307" s="484" t="s">
        <v>398</v>
      </c>
      <c r="D1307" s="560">
        <v>201</v>
      </c>
      <c r="E1307" s="474">
        <v>465.6</v>
      </c>
      <c r="F1307" s="474">
        <v>125.13</v>
      </c>
      <c r="G1307" s="428">
        <f t="shared" si="381"/>
        <v>590.73</v>
      </c>
      <c r="H1307" s="428">
        <f t="shared" si="378"/>
        <v>93585.600000000006</v>
      </c>
      <c r="I1307" s="428">
        <f t="shared" si="379"/>
        <v>25151.129999999997</v>
      </c>
      <c r="J1307" s="428">
        <f t="shared" si="380"/>
        <v>118736.73000000001</v>
      </c>
      <c r="K1307" s="433">
        <f t="shared" si="370"/>
        <v>0</v>
      </c>
      <c r="L1307" s="433">
        <f t="shared" si="371"/>
        <v>30.810000000000002</v>
      </c>
      <c r="M1307" s="433">
        <v>465.6</v>
      </c>
      <c r="N1307" s="433">
        <v>155.94</v>
      </c>
      <c r="O1307" s="431">
        <f t="shared" si="372"/>
        <v>124929.54</v>
      </c>
    </row>
    <row r="1308" spans="1:15" s="472" customFormat="1">
      <c r="A1308" s="482" t="s">
        <v>238</v>
      </c>
      <c r="B1308" s="515" t="s">
        <v>415</v>
      </c>
      <c r="C1308" s="484" t="s">
        <v>398</v>
      </c>
      <c r="D1308" s="560">
        <v>201</v>
      </c>
      <c r="E1308" s="474">
        <v>465.6</v>
      </c>
      <c r="F1308" s="474">
        <v>125.13</v>
      </c>
      <c r="G1308" s="428">
        <f t="shared" si="381"/>
        <v>590.73</v>
      </c>
      <c r="H1308" s="428">
        <f t="shared" si="378"/>
        <v>93585.600000000006</v>
      </c>
      <c r="I1308" s="428">
        <f t="shared" si="379"/>
        <v>25151.129999999997</v>
      </c>
      <c r="J1308" s="428">
        <f t="shared" si="380"/>
        <v>118736.73000000001</v>
      </c>
      <c r="K1308" s="433">
        <f t="shared" ref="K1308:K1371" si="382">M1308-E1308</f>
        <v>0</v>
      </c>
      <c r="L1308" s="433">
        <f t="shared" ref="L1308:L1371" si="383">N1308-F1308</f>
        <v>30.810000000000002</v>
      </c>
      <c r="M1308" s="433">
        <v>465.6</v>
      </c>
      <c r="N1308" s="433">
        <v>155.94</v>
      </c>
      <c r="O1308" s="431">
        <f t="shared" ref="O1308:O1371" si="384">(M1308+N1308)*$D1308</f>
        <v>124929.54</v>
      </c>
    </row>
    <row r="1309" spans="1:15" s="472" customFormat="1">
      <c r="A1309" s="482" t="s">
        <v>240</v>
      </c>
      <c r="B1309" s="515" t="s">
        <v>416</v>
      </c>
      <c r="C1309" s="484" t="s">
        <v>398</v>
      </c>
      <c r="D1309" s="560">
        <v>201</v>
      </c>
      <c r="E1309" s="474">
        <v>465.6</v>
      </c>
      <c r="F1309" s="474">
        <v>125.13</v>
      </c>
      <c r="G1309" s="428">
        <f t="shared" si="381"/>
        <v>590.73</v>
      </c>
      <c r="H1309" s="428">
        <f t="shared" si="378"/>
        <v>93585.600000000006</v>
      </c>
      <c r="I1309" s="428">
        <f t="shared" si="379"/>
        <v>25151.129999999997</v>
      </c>
      <c r="J1309" s="428">
        <f t="shared" si="380"/>
        <v>118736.73000000001</v>
      </c>
      <c r="K1309" s="433">
        <f t="shared" si="382"/>
        <v>0</v>
      </c>
      <c r="L1309" s="433">
        <f t="shared" si="383"/>
        <v>30.810000000000002</v>
      </c>
      <c r="M1309" s="433">
        <v>465.6</v>
      </c>
      <c r="N1309" s="433">
        <v>155.94</v>
      </c>
      <c r="O1309" s="431">
        <f t="shared" si="384"/>
        <v>124929.54</v>
      </c>
    </row>
    <row r="1310" spans="1:15" s="472" customFormat="1">
      <c r="A1310" s="482" t="s">
        <v>242</v>
      </c>
      <c r="B1310" s="515" t="s">
        <v>417</v>
      </c>
      <c r="C1310" s="484" t="s">
        <v>398</v>
      </c>
      <c r="D1310" s="560">
        <v>201</v>
      </c>
      <c r="E1310" s="474">
        <v>465.6</v>
      </c>
      <c r="F1310" s="474">
        <v>125.13</v>
      </c>
      <c r="G1310" s="428">
        <f t="shared" si="381"/>
        <v>590.73</v>
      </c>
      <c r="H1310" s="428">
        <f t="shared" si="378"/>
        <v>93585.600000000006</v>
      </c>
      <c r="I1310" s="428">
        <f t="shared" si="379"/>
        <v>25151.129999999997</v>
      </c>
      <c r="J1310" s="428">
        <f t="shared" si="380"/>
        <v>118736.73000000001</v>
      </c>
      <c r="K1310" s="433">
        <f t="shared" si="382"/>
        <v>0</v>
      </c>
      <c r="L1310" s="433">
        <f t="shared" si="383"/>
        <v>30.810000000000002</v>
      </c>
      <c r="M1310" s="433">
        <v>465.6</v>
      </c>
      <c r="N1310" s="433">
        <v>155.94</v>
      </c>
      <c r="O1310" s="431">
        <f t="shared" si="384"/>
        <v>124929.54</v>
      </c>
    </row>
    <row r="1311" spans="1:15" s="472" customFormat="1">
      <c r="A1311" s="482" t="s">
        <v>244</v>
      </c>
      <c r="B1311" s="515" t="s">
        <v>418</v>
      </c>
      <c r="C1311" s="484" t="s">
        <v>398</v>
      </c>
      <c r="D1311" s="560">
        <v>201</v>
      </c>
      <c r="E1311" s="474">
        <v>465.6</v>
      </c>
      <c r="F1311" s="474">
        <v>125.13</v>
      </c>
      <c r="G1311" s="428">
        <f t="shared" si="381"/>
        <v>590.73</v>
      </c>
      <c r="H1311" s="428">
        <f t="shared" si="378"/>
        <v>93585.600000000006</v>
      </c>
      <c r="I1311" s="428">
        <f t="shared" si="379"/>
        <v>25151.129999999997</v>
      </c>
      <c r="J1311" s="428">
        <f t="shared" si="380"/>
        <v>118736.73000000001</v>
      </c>
      <c r="K1311" s="433">
        <f t="shared" si="382"/>
        <v>0</v>
      </c>
      <c r="L1311" s="433">
        <f t="shared" si="383"/>
        <v>30.810000000000002</v>
      </c>
      <c r="M1311" s="433">
        <v>465.6</v>
      </c>
      <c r="N1311" s="433">
        <v>155.94</v>
      </c>
      <c r="O1311" s="431">
        <f t="shared" si="384"/>
        <v>124929.54</v>
      </c>
    </row>
    <row r="1312" spans="1:15" s="470" customFormat="1">
      <c r="A1312" s="482" t="s">
        <v>246</v>
      </c>
      <c r="B1312" s="515" t="s">
        <v>419</v>
      </c>
      <c r="C1312" s="484" t="s">
        <v>398</v>
      </c>
      <c r="D1312" s="560">
        <v>201</v>
      </c>
      <c r="E1312" s="474">
        <v>465.6</v>
      </c>
      <c r="F1312" s="474">
        <v>125.13</v>
      </c>
      <c r="G1312" s="428">
        <f t="shared" si="381"/>
        <v>590.73</v>
      </c>
      <c r="H1312" s="428">
        <f t="shared" si="378"/>
        <v>93585.600000000006</v>
      </c>
      <c r="I1312" s="428">
        <f t="shared" si="379"/>
        <v>25151.129999999997</v>
      </c>
      <c r="J1312" s="428">
        <f t="shared" si="380"/>
        <v>118736.73000000001</v>
      </c>
      <c r="K1312" s="433">
        <f t="shared" si="382"/>
        <v>0</v>
      </c>
      <c r="L1312" s="433">
        <f t="shared" si="383"/>
        <v>30.810000000000002</v>
      </c>
      <c r="M1312" s="433">
        <v>465.6</v>
      </c>
      <c r="N1312" s="433">
        <v>155.94</v>
      </c>
      <c r="O1312" s="431">
        <f t="shared" si="384"/>
        <v>124929.54</v>
      </c>
    </row>
    <row r="1313" spans="1:15" s="470" customFormat="1">
      <c r="A1313" s="482" t="s">
        <v>248</v>
      </c>
      <c r="B1313" s="515" t="s">
        <v>420</v>
      </c>
      <c r="C1313" s="484" t="s">
        <v>398</v>
      </c>
      <c r="D1313" s="560">
        <v>201</v>
      </c>
      <c r="E1313" s="474">
        <v>465.6</v>
      </c>
      <c r="F1313" s="474">
        <v>125.13</v>
      </c>
      <c r="G1313" s="428">
        <f t="shared" si="381"/>
        <v>590.73</v>
      </c>
      <c r="H1313" s="428">
        <f t="shared" si="378"/>
        <v>93585.600000000006</v>
      </c>
      <c r="I1313" s="428">
        <f t="shared" si="379"/>
        <v>25151.129999999997</v>
      </c>
      <c r="J1313" s="428">
        <f t="shared" si="380"/>
        <v>118736.73000000001</v>
      </c>
      <c r="K1313" s="433">
        <f t="shared" si="382"/>
        <v>0</v>
      </c>
      <c r="L1313" s="433">
        <f t="shared" si="383"/>
        <v>30.810000000000002</v>
      </c>
      <c r="M1313" s="433">
        <v>465.6</v>
      </c>
      <c r="N1313" s="433">
        <v>155.94</v>
      </c>
      <c r="O1313" s="431">
        <f t="shared" si="384"/>
        <v>124929.54</v>
      </c>
    </row>
    <row r="1314" spans="1:15" s="470" customFormat="1">
      <c r="A1314" s="482" t="s">
        <v>250</v>
      </c>
      <c r="B1314" s="515" t="s">
        <v>421</v>
      </c>
      <c r="C1314" s="484" t="s">
        <v>398</v>
      </c>
      <c r="D1314" s="560">
        <v>201</v>
      </c>
      <c r="E1314" s="474">
        <v>465.6</v>
      </c>
      <c r="F1314" s="474">
        <v>125.13</v>
      </c>
      <c r="G1314" s="428">
        <f t="shared" si="381"/>
        <v>590.73</v>
      </c>
      <c r="H1314" s="428">
        <f t="shared" si="378"/>
        <v>93585.600000000006</v>
      </c>
      <c r="I1314" s="428">
        <f t="shared" si="379"/>
        <v>25151.129999999997</v>
      </c>
      <c r="J1314" s="428">
        <f t="shared" si="380"/>
        <v>118736.73000000001</v>
      </c>
      <c r="K1314" s="433">
        <f t="shared" si="382"/>
        <v>0</v>
      </c>
      <c r="L1314" s="433">
        <f t="shared" si="383"/>
        <v>30.810000000000002</v>
      </c>
      <c r="M1314" s="433">
        <v>465.6</v>
      </c>
      <c r="N1314" s="433">
        <v>155.94</v>
      </c>
      <c r="O1314" s="431">
        <f t="shared" si="384"/>
        <v>124929.54</v>
      </c>
    </row>
    <row r="1315" spans="1:15" s="470" customFormat="1">
      <c r="A1315" s="482" t="s">
        <v>252</v>
      </c>
      <c r="B1315" s="515" t="s">
        <v>422</v>
      </c>
      <c r="C1315" s="484" t="s">
        <v>398</v>
      </c>
      <c r="D1315" s="560">
        <v>201</v>
      </c>
      <c r="E1315" s="474">
        <v>0</v>
      </c>
      <c r="F1315" s="474">
        <v>125.13</v>
      </c>
      <c r="G1315" s="428">
        <f t="shared" si="381"/>
        <v>125.13</v>
      </c>
      <c r="H1315" s="428">
        <f t="shared" si="378"/>
        <v>0</v>
      </c>
      <c r="I1315" s="428">
        <f t="shared" si="379"/>
        <v>25151.129999999997</v>
      </c>
      <c r="J1315" s="428">
        <f t="shared" si="380"/>
        <v>25151.129999999997</v>
      </c>
      <c r="K1315" s="433">
        <f t="shared" si="382"/>
        <v>0</v>
      </c>
      <c r="L1315" s="433">
        <f t="shared" si="383"/>
        <v>30.810000000000002</v>
      </c>
      <c r="M1315" s="433">
        <v>0</v>
      </c>
      <c r="N1315" s="433">
        <v>155.94</v>
      </c>
      <c r="O1315" s="431">
        <f t="shared" si="384"/>
        <v>31343.94</v>
      </c>
    </row>
    <row r="1316" spans="1:15" s="470" customFormat="1">
      <c r="A1316" s="482" t="s">
        <v>254</v>
      </c>
      <c r="B1316" s="515" t="s">
        <v>423</v>
      </c>
      <c r="C1316" s="484" t="s">
        <v>398</v>
      </c>
      <c r="D1316" s="560">
        <v>201</v>
      </c>
      <c r="E1316" s="474">
        <v>0</v>
      </c>
      <c r="F1316" s="474">
        <v>70.81</v>
      </c>
      <c r="G1316" s="428">
        <f t="shared" si="381"/>
        <v>70.81</v>
      </c>
      <c r="H1316" s="428">
        <f t="shared" si="378"/>
        <v>0</v>
      </c>
      <c r="I1316" s="428">
        <f t="shared" si="379"/>
        <v>14232.810000000001</v>
      </c>
      <c r="J1316" s="428">
        <f t="shared" si="380"/>
        <v>14232.810000000001</v>
      </c>
      <c r="K1316" s="433">
        <f t="shared" si="382"/>
        <v>0</v>
      </c>
      <c r="L1316" s="433">
        <f t="shared" si="383"/>
        <v>8.9099999999999966</v>
      </c>
      <c r="M1316" s="433">
        <v>0</v>
      </c>
      <c r="N1316" s="433">
        <v>79.72</v>
      </c>
      <c r="O1316" s="431">
        <f t="shared" si="384"/>
        <v>16023.72</v>
      </c>
    </row>
    <row r="1317" spans="1:15" s="470" customFormat="1">
      <c r="A1317" s="482" t="s">
        <v>256</v>
      </c>
      <c r="B1317" s="515" t="s">
        <v>424</v>
      </c>
      <c r="C1317" s="484" t="s">
        <v>398</v>
      </c>
      <c r="D1317" s="560">
        <v>201</v>
      </c>
      <c r="E1317" s="474">
        <v>0</v>
      </c>
      <c r="F1317" s="474">
        <v>70.81</v>
      </c>
      <c r="G1317" s="428">
        <f t="shared" si="381"/>
        <v>70.81</v>
      </c>
      <c r="H1317" s="428">
        <f t="shared" si="378"/>
        <v>0</v>
      </c>
      <c r="I1317" s="428">
        <f t="shared" si="379"/>
        <v>14232.810000000001</v>
      </c>
      <c r="J1317" s="428">
        <f t="shared" si="380"/>
        <v>14232.810000000001</v>
      </c>
      <c r="K1317" s="433">
        <f t="shared" si="382"/>
        <v>0</v>
      </c>
      <c r="L1317" s="433">
        <f t="shared" si="383"/>
        <v>8.9099999999999966</v>
      </c>
      <c r="M1317" s="433">
        <v>0</v>
      </c>
      <c r="N1317" s="433">
        <v>79.72</v>
      </c>
      <c r="O1317" s="431">
        <f t="shared" si="384"/>
        <v>16023.72</v>
      </c>
    </row>
    <row r="1318" spans="1:15" s="470" customFormat="1">
      <c r="A1318" s="482" t="s">
        <v>258</v>
      </c>
      <c r="B1318" s="483" t="s">
        <v>425</v>
      </c>
      <c r="C1318" s="484" t="s">
        <v>398</v>
      </c>
      <c r="D1318" s="560">
        <v>201</v>
      </c>
      <c r="E1318" s="474">
        <v>0</v>
      </c>
      <c r="F1318" s="474">
        <v>0</v>
      </c>
      <c r="G1318" s="428">
        <f t="shared" si="381"/>
        <v>0</v>
      </c>
      <c r="H1318" s="428">
        <f t="shared" si="378"/>
        <v>0</v>
      </c>
      <c r="I1318" s="428">
        <f t="shared" si="379"/>
        <v>0</v>
      </c>
      <c r="J1318" s="428">
        <f t="shared" si="380"/>
        <v>0</v>
      </c>
      <c r="K1318" s="433">
        <f t="shared" si="382"/>
        <v>0</v>
      </c>
      <c r="L1318" s="433">
        <f t="shared" si="383"/>
        <v>0</v>
      </c>
      <c r="M1318" s="433">
        <v>0</v>
      </c>
      <c r="N1318" s="433">
        <v>0</v>
      </c>
      <c r="O1318" s="431">
        <f t="shared" si="384"/>
        <v>0</v>
      </c>
    </row>
    <row r="1319" spans="1:15" s="470" customFormat="1" ht="194.25" customHeight="1">
      <c r="A1319" s="691">
        <v>3.03</v>
      </c>
      <c r="B1319" s="492" t="s">
        <v>731</v>
      </c>
      <c r="C1319" s="484"/>
      <c r="D1319" s="560">
        <v>0</v>
      </c>
      <c r="E1319" s="474">
        <v>0</v>
      </c>
      <c r="F1319" s="474">
        <v>0</v>
      </c>
      <c r="G1319" s="428">
        <f t="shared" si="381"/>
        <v>0</v>
      </c>
      <c r="H1319" s="429">
        <f>E1319*$D1319</f>
        <v>0</v>
      </c>
      <c r="I1319" s="429">
        <f>F1319*$D1319</f>
        <v>0</v>
      </c>
      <c r="J1319" s="428">
        <f t="shared" ref="J1319" si="385">SUM(H1319+I1319)</f>
        <v>0</v>
      </c>
      <c r="K1319" s="433">
        <f t="shared" si="382"/>
        <v>0</v>
      </c>
      <c r="L1319" s="433">
        <f t="shared" si="383"/>
        <v>0</v>
      </c>
      <c r="M1319" s="433">
        <v>0</v>
      </c>
      <c r="N1319" s="433">
        <v>0</v>
      </c>
      <c r="O1319" s="431">
        <f t="shared" si="384"/>
        <v>0</v>
      </c>
    </row>
    <row r="1320" spans="1:15" s="470" customFormat="1">
      <c r="A1320" s="732" t="s">
        <v>19</v>
      </c>
      <c r="B1320" s="514" t="s">
        <v>732</v>
      </c>
      <c r="C1320" s="484"/>
      <c r="D1320" s="560">
        <v>0</v>
      </c>
      <c r="E1320" s="474">
        <v>0</v>
      </c>
      <c r="F1320" s="474">
        <v>0</v>
      </c>
      <c r="G1320" s="428">
        <f t="shared" si="381"/>
        <v>0</v>
      </c>
      <c r="H1320" s="429">
        <f>E1320*$D1320</f>
        <v>0</v>
      </c>
      <c r="I1320" s="429">
        <f>F1320*$D1320</f>
        <v>0</v>
      </c>
      <c r="J1320" s="428">
        <f t="shared" ref="J1320" si="386">SUM(H1320+I1320)</f>
        <v>0</v>
      </c>
      <c r="K1320" s="433">
        <f t="shared" si="382"/>
        <v>0</v>
      </c>
      <c r="L1320" s="433">
        <f t="shared" si="383"/>
        <v>0</v>
      </c>
      <c r="M1320" s="433">
        <v>0</v>
      </c>
      <c r="N1320" s="433">
        <v>0</v>
      </c>
      <c r="O1320" s="431">
        <f t="shared" si="384"/>
        <v>0</v>
      </c>
    </row>
    <row r="1321" spans="1:15" s="472" customFormat="1">
      <c r="A1321" s="482" t="s">
        <v>205</v>
      </c>
      <c r="B1321" s="515" t="s">
        <v>219</v>
      </c>
      <c r="C1321" s="484" t="s">
        <v>124</v>
      </c>
      <c r="D1321" s="560">
        <v>1375</v>
      </c>
      <c r="E1321" s="474">
        <v>0</v>
      </c>
      <c r="F1321" s="474">
        <v>0</v>
      </c>
      <c r="G1321" s="428">
        <f t="shared" si="381"/>
        <v>0</v>
      </c>
      <c r="H1321" s="428">
        <f t="shared" ref="H1321:H1345" si="387">$D1321*E1321</f>
        <v>0</v>
      </c>
      <c r="I1321" s="428">
        <f t="shared" ref="I1321:I1345" si="388">$D1321*F1321</f>
        <v>0</v>
      </c>
      <c r="J1321" s="428">
        <f t="shared" ref="J1321:J1345" si="389">SUBTOTAL(9,H1321:I1321)</f>
        <v>0</v>
      </c>
      <c r="K1321" s="433">
        <f t="shared" si="382"/>
        <v>0</v>
      </c>
      <c r="L1321" s="433">
        <f t="shared" si="383"/>
        <v>0</v>
      </c>
      <c r="M1321" s="433">
        <v>0</v>
      </c>
      <c r="N1321" s="433">
        <v>0</v>
      </c>
      <c r="O1321" s="431">
        <f t="shared" si="384"/>
        <v>0</v>
      </c>
    </row>
    <row r="1322" spans="1:15" s="472" customFormat="1">
      <c r="A1322" s="482" t="s">
        <v>188</v>
      </c>
      <c r="B1322" s="515" t="s">
        <v>402</v>
      </c>
      <c r="C1322" s="484" t="s">
        <v>124</v>
      </c>
      <c r="D1322" s="560">
        <v>1375</v>
      </c>
      <c r="E1322" s="474">
        <v>420.98</v>
      </c>
      <c r="F1322" s="474">
        <v>0</v>
      </c>
      <c r="G1322" s="428">
        <f t="shared" si="381"/>
        <v>420.98</v>
      </c>
      <c r="H1322" s="428">
        <f t="shared" si="387"/>
        <v>578847.5</v>
      </c>
      <c r="I1322" s="428">
        <f t="shared" si="388"/>
        <v>0</v>
      </c>
      <c r="J1322" s="428">
        <f t="shared" si="389"/>
        <v>578847.5</v>
      </c>
      <c r="K1322" s="433">
        <f t="shared" si="382"/>
        <v>0</v>
      </c>
      <c r="L1322" s="433">
        <f t="shared" si="383"/>
        <v>0</v>
      </c>
      <c r="M1322" s="433">
        <v>420.98</v>
      </c>
      <c r="N1322" s="433">
        <v>0</v>
      </c>
      <c r="O1322" s="431">
        <f t="shared" si="384"/>
        <v>578847.5</v>
      </c>
    </row>
    <row r="1323" spans="1:15" s="472" customFormat="1">
      <c r="A1323" s="482" t="s">
        <v>190</v>
      </c>
      <c r="B1323" s="515" t="s">
        <v>403</v>
      </c>
      <c r="C1323" s="484" t="s">
        <v>124</v>
      </c>
      <c r="D1323" s="560">
        <v>1375</v>
      </c>
      <c r="E1323" s="474">
        <v>1114.53</v>
      </c>
      <c r="F1323" s="474">
        <v>535.44000000000005</v>
      </c>
      <c r="G1323" s="428">
        <f t="shared" si="381"/>
        <v>1649.97</v>
      </c>
      <c r="H1323" s="428">
        <f t="shared" si="387"/>
        <v>1532478.75</v>
      </c>
      <c r="I1323" s="428">
        <f t="shared" si="388"/>
        <v>736230.00000000012</v>
      </c>
      <c r="J1323" s="428">
        <f t="shared" si="389"/>
        <v>2268708.75</v>
      </c>
      <c r="K1323" s="433">
        <f t="shared" si="382"/>
        <v>0</v>
      </c>
      <c r="L1323" s="433">
        <f t="shared" si="383"/>
        <v>0</v>
      </c>
      <c r="M1323" s="433">
        <v>1114.53</v>
      </c>
      <c r="N1323" s="433">
        <v>535.43999999999994</v>
      </c>
      <c r="O1323" s="431">
        <f t="shared" si="384"/>
        <v>2268708.7499999995</v>
      </c>
    </row>
    <row r="1324" spans="1:15" s="472" customFormat="1">
      <c r="A1324" s="482" t="s">
        <v>192</v>
      </c>
      <c r="B1324" s="515" t="s">
        <v>404</v>
      </c>
      <c r="C1324" s="484" t="s">
        <v>124</v>
      </c>
      <c r="D1324" s="560">
        <v>1375</v>
      </c>
      <c r="E1324" s="474">
        <v>1549.09</v>
      </c>
      <c r="F1324" s="474">
        <v>535.44000000000005</v>
      </c>
      <c r="G1324" s="428">
        <f t="shared" si="381"/>
        <v>2084.5299999999997</v>
      </c>
      <c r="H1324" s="428">
        <f t="shared" si="387"/>
        <v>2129998.75</v>
      </c>
      <c r="I1324" s="428">
        <f t="shared" si="388"/>
        <v>736230.00000000012</v>
      </c>
      <c r="J1324" s="428">
        <f t="shared" si="389"/>
        <v>2866228.75</v>
      </c>
      <c r="K1324" s="433">
        <f t="shared" si="382"/>
        <v>0</v>
      </c>
      <c r="L1324" s="433">
        <f t="shared" si="383"/>
        <v>0</v>
      </c>
      <c r="M1324" s="433">
        <v>1549.09</v>
      </c>
      <c r="N1324" s="433">
        <v>535.43999999999994</v>
      </c>
      <c r="O1324" s="431">
        <f t="shared" si="384"/>
        <v>2866228.7499999995</v>
      </c>
    </row>
    <row r="1325" spans="1:15" s="472" customFormat="1">
      <c r="A1325" s="482" t="s">
        <v>194</v>
      </c>
      <c r="B1325" s="515" t="s">
        <v>405</v>
      </c>
      <c r="C1325" s="484" t="s">
        <v>124</v>
      </c>
      <c r="D1325" s="560">
        <v>1375</v>
      </c>
      <c r="E1325" s="474">
        <v>1394.86</v>
      </c>
      <c r="F1325" s="474">
        <v>535.44000000000005</v>
      </c>
      <c r="G1325" s="428">
        <f t="shared" si="381"/>
        <v>1930.3</v>
      </c>
      <c r="H1325" s="428">
        <f t="shared" si="387"/>
        <v>1917932.4999999998</v>
      </c>
      <c r="I1325" s="428">
        <f t="shared" si="388"/>
        <v>736230.00000000012</v>
      </c>
      <c r="J1325" s="428">
        <f t="shared" si="389"/>
        <v>2654162.5</v>
      </c>
      <c r="K1325" s="433">
        <f t="shared" si="382"/>
        <v>0</v>
      </c>
      <c r="L1325" s="433">
        <f t="shared" si="383"/>
        <v>0</v>
      </c>
      <c r="M1325" s="433">
        <v>1394.8600000000001</v>
      </c>
      <c r="N1325" s="433">
        <v>535.43999999999994</v>
      </c>
      <c r="O1325" s="431">
        <f t="shared" si="384"/>
        <v>2654162.5000000005</v>
      </c>
    </row>
    <row r="1326" spans="1:15" s="472" customFormat="1">
      <c r="A1326" s="482" t="s">
        <v>196</v>
      </c>
      <c r="B1326" s="515" t="s">
        <v>406</v>
      </c>
      <c r="C1326" s="484" t="s">
        <v>124</v>
      </c>
      <c r="D1326" s="560">
        <v>1375</v>
      </c>
      <c r="E1326" s="474">
        <v>1394.86</v>
      </c>
      <c r="F1326" s="474">
        <v>535.44000000000005</v>
      </c>
      <c r="G1326" s="428">
        <f t="shared" si="381"/>
        <v>1930.3</v>
      </c>
      <c r="H1326" s="428">
        <f t="shared" si="387"/>
        <v>1917932.4999999998</v>
      </c>
      <c r="I1326" s="428">
        <f t="shared" si="388"/>
        <v>736230.00000000012</v>
      </c>
      <c r="J1326" s="428">
        <f t="shared" si="389"/>
        <v>2654162.5</v>
      </c>
      <c r="K1326" s="433">
        <f t="shared" si="382"/>
        <v>0</v>
      </c>
      <c r="L1326" s="433">
        <f t="shared" si="383"/>
        <v>0</v>
      </c>
      <c r="M1326" s="433">
        <v>1394.8600000000001</v>
      </c>
      <c r="N1326" s="433">
        <v>535.43999999999994</v>
      </c>
      <c r="O1326" s="431">
        <f t="shared" si="384"/>
        <v>2654162.5000000005</v>
      </c>
    </row>
    <row r="1327" spans="1:15" s="472" customFormat="1">
      <c r="A1327" s="482" t="s">
        <v>198</v>
      </c>
      <c r="B1327" s="515" t="s">
        <v>407</v>
      </c>
      <c r="C1327" s="484" t="s">
        <v>124</v>
      </c>
      <c r="D1327" s="560">
        <v>1375</v>
      </c>
      <c r="E1327" s="474">
        <v>1394.86</v>
      </c>
      <c r="F1327" s="474">
        <v>535.44000000000005</v>
      </c>
      <c r="G1327" s="428">
        <f t="shared" si="381"/>
        <v>1930.3</v>
      </c>
      <c r="H1327" s="428">
        <f t="shared" si="387"/>
        <v>1917932.4999999998</v>
      </c>
      <c r="I1327" s="428">
        <f t="shared" si="388"/>
        <v>736230.00000000012</v>
      </c>
      <c r="J1327" s="428">
        <f t="shared" si="389"/>
        <v>2654162.5</v>
      </c>
      <c r="K1327" s="433">
        <f t="shared" si="382"/>
        <v>0</v>
      </c>
      <c r="L1327" s="433">
        <f t="shared" si="383"/>
        <v>0</v>
      </c>
      <c r="M1327" s="433">
        <v>1394.8600000000001</v>
      </c>
      <c r="N1327" s="433">
        <v>535.43999999999994</v>
      </c>
      <c r="O1327" s="431">
        <f t="shared" si="384"/>
        <v>2654162.5000000005</v>
      </c>
    </row>
    <row r="1328" spans="1:15" s="472" customFormat="1">
      <c r="A1328" s="482" t="s">
        <v>200</v>
      </c>
      <c r="B1328" s="515" t="s">
        <v>408</v>
      </c>
      <c r="C1328" s="484" t="s">
        <v>124</v>
      </c>
      <c r="D1328" s="560">
        <v>1375</v>
      </c>
      <c r="E1328" s="474">
        <v>1989.47</v>
      </c>
      <c r="F1328" s="474">
        <v>535.44000000000005</v>
      </c>
      <c r="G1328" s="428">
        <f t="shared" si="381"/>
        <v>2524.91</v>
      </c>
      <c r="H1328" s="428">
        <f t="shared" si="387"/>
        <v>2735521.25</v>
      </c>
      <c r="I1328" s="428">
        <f t="shared" si="388"/>
        <v>736230.00000000012</v>
      </c>
      <c r="J1328" s="428">
        <f t="shared" si="389"/>
        <v>3471751.25</v>
      </c>
      <c r="K1328" s="433">
        <f t="shared" si="382"/>
        <v>0</v>
      </c>
      <c r="L1328" s="433">
        <f t="shared" si="383"/>
        <v>0</v>
      </c>
      <c r="M1328" s="433">
        <v>1989.47</v>
      </c>
      <c r="N1328" s="433">
        <v>535.43999999999994</v>
      </c>
      <c r="O1328" s="431">
        <f t="shared" si="384"/>
        <v>3471751.25</v>
      </c>
    </row>
    <row r="1329" spans="1:15" s="472" customFormat="1">
      <c r="A1329" s="482" t="s">
        <v>122</v>
      </c>
      <c r="B1329" s="515" t="s">
        <v>409</v>
      </c>
      <c r="C1329" s="484" t="s">
        <v>124</v>
      </c>
      <c r="D1329" s="560">
        <v>1375</v>
      </c>
      <c r="E1329" s="474">
        <v>1989.47</v>
      </c>
      <c r="F1329" s="474">
        <v>535.44000000000005</v>
      </c>
      <c r="G1329" s="428">
        <f t="shared" si="381"/>
        <v>2524.91</v>
      </c>
      <c r="H1329" s="428">
        <f t="shared" si="387"/>
        <v>2735521.25</v>
      </c>
      <c r="I1329" s="428">
        <f t="shared" si="388"/>
        <v>736230.00000000012</v>
      </c>
      <c r="J1329" s="428">
        <f t="shared" si="389"/>
        <v>3471751.25</v>
      </c>
      <c r="K1329" s="433">
        <f t="shared" si="382"/>
        <v>0</v>
      </c>
      <c r="L1329" s="433">
        <f t="shared" si="383"/>
        <v>0</v>
      </c>
      <c r="M1329" s="433">
        <v>1989.47</v>
      </c>
      <c r="N1329" s="433">
        <v>535.43999999999994</v>
      </c>
      <c r="O1329" s="431">
        <f t="shared" si="384"/>
        <v>3471751.25</v>
      </c>
    </row>
    <row r="1330" spans="1:15" s="472" customFormat="1">
      <c r="A1330" s="482" t="s">
        <v>228</v>
      </c>
      <c r="B1330" s="515" t="s">
        <v>410</v>
      </c>
      <c r="C1330" s="484" t="s">
        <v>124</v>
      </c>
      <c r="D1330" s="560">
        <v>1375</v>
      </c>
      <c r="E1330" s="474">
        <v>1989.47</v>
      </c>
      <c r="F1330" s="474">
        <v>535.44000000000005</v>
      </c>
      <c r="G1330" s="428">
        <f t="shared" si="381"/>
        <v>2524.91</v>
      </c>
      <c r="H1330" s="428">
        <f t="shared" si="387"/>
        <v>2735521.25</v>
      </c>
      <c r="I1330" s="428">
        <f t="shared" si="388"/>
        <v>736230.00000000012</v>
      </c>
      <c r="J1330" s="428">
        <f t="shared" si="389"/>
        <v>3471751.25</v>
      </c>
      <c r="K1330" s="433">
        <f t="shared" si="382"/>
        <v>0</v>
      </c>
      <c r="L1330" s="433">
        <f t="shared" si="383"/>
        <v>0</v>
      </c>
      <c r="M1330" s="433">
        <v>1989.47</v>
      </c>
      <c r="N1330" s="433">
        <v>535.43999999999994</v>
      </c>
      <c r="O1330" s="431">
        <f t="shared" si="384"/>
        <v>3471751.25</v>
      </c>
    </row>
    <row r="1331" spans="1:15" s="472" customFormat="1">
      <c r="A1331" s="482" t="s">
        <v>230</v>
      </c>
      <c r="B1331" s="515" t="s">
        <v>411</v>
      </c>
      <c r="C1331" s="484" t="s">
        <v>124</v>
      </c>
      <c r="D1331" s="560">
        <v>1375</v>
      </c>
      <c r="E1331" s="474">
        <v>1989.47</v>
      </c>
      <c r="F1331" s="474">
        <v>535.44000000000005</v>
      </c>
      <c r="G1331" s="428">
        <f t="shared" si="381"/>
        <v>2524.91</v>
      </c>
      <c r="H1331" s="428">
        <f t="shared" si="387"/>
        <v>2735521.25</v>
      </c>
      <c r="I1331" s="428">
        <f t="shared" si="388"/>
        <v>736230.00000000012</v>
      </c>
      <c r="J1331" s="428">
        <f t="shared" si="389"/>
        <v>3471751.25</v>
      </c>
      <c r="K1331" s="433">
        <f t="shared" si="382"/>
        <v>0</v>
      </c>
      <c r="L1331" s="433">
        <f t="shared" si="383"/>
        <v>0</v>
      </c>
      <c r="M1331" s="433">
        <v>1989.47</v>
      </c>
      <c r="N1331" s="433">
        <v>535.43999999999994</v>
      </c>
      <c r="O1331" s="431">
        <f t="shared" si="384"/>
        <v>3471751.25</v>
      </c>
    </row>
    <row r="1332" spans="1:15" s="472" customFormat="1">
      <c r="A1332" s="482" t="s">
        <v>232</v>
      </c>
      <c r="B1332" s="515" t="s">
        <v>412</v>
      </c>
      <c r="C1332" s="484" t="s">
        <v>124</v>
      </c>
      <c r="D1332" s="560">
        <v>1375</v>
      </c>
      <c r="E1332" s="474">
        <v>1989.47</v>
      </c>
      <c r="F1332" s="474">
        <v>535.44000000000005</v>
      </c>
      <c r="G1332" s="428">
        <f t="shared" si="381"/>
        <v>2524.91</v>
      </c>
      <c r="H1332" s="428">
        <f t="shared" si="387"/>
        <v>2735521.25</v>
      </c>
      <c r="I1332" s="428">
        <f t="shared" si="388"/>
        <v>736230.00000000012</v>
      </c>
      <c r="J1332" s="428">
        <f t="shared" si="389"/>
        <v>3471751.25</v>
      </c>
      <c r="K1332" s="433">
        <f t="shared" si="382"/>
        <v>0</v>
      </c>
      <c r="L1332" s="433">
        <f t="shared" si="383"/>
        <v>0</v>
      </c>
      <c r="M1332" s="433">
        <v>1989.47</v>
      </c>
      <c r="N1332" s="433">
        <v>535.43999999999994</v>
      </c>
      <c r="O1332" s="431">
        <f t="shared" si="384"/>
        <v>3471751.25</v>
      </c>
    </row>
    <row r="1333" spans="1:15" s="472" customFormat="1">
      <c r="A1333" s="482" t="s">
        <v>234</v>
      </c>
      <c r="B1333" s="515" t="s">
        <v>413</v>
      </c>
      <c r="C1333" s="484" t="s">
        <v>124</v>
      </c>
      <c r="D1333" s="560">
        <v>1375</v>
      </c>
      <c r="E1333" s="474">
        <v>1989.47</v>
      </c>
      <c r="F1333" s="474">
        <v>535.44000000000005</v>
      </c>
      <c r="G1333" s="428">
        <f t="shared" si="381"/>
        <v>2524.91</v>
      </c>
      <c r="H1333" s="428">
        <f t="shared" si="387"/>
        <v>2735521.25</v>
      </c>
      <c r="I1333" s="428">
        <f t="shared" si="388"/>
        <v>736230.00000000012</v>
      </c>
      <c r="J1333" s="428">
        <f t="shared" si="389"/>
        <v>3471751.25</v>
      </c>
      <c r="K1333" s="433">
        <f t="shared" si="382"/>
        <v>0</v>
      </c>
      <c r="L1333" s="433">
        <f t="shared" si="383"/>
        <v>0</v>
      </c>
      <c r="M1333" s="433">
        <v>1989.47</v>
      </c>
      <c r="N1333" s="433">
        <v>535.43999999999994</v>
      </c>
      <c r="O1333" s="431">
        <f t="shared" si="384"/>
        <v>3471751.25</v>
      </c>
    </row>
    <row r="1334" spans="1:15" s="472" customFormat="1">
      <c r="A1334" s="482" t="s">
        <v>236</v>
      </c>
      <c r="B1334" s="515" t="s">
        <v>414</v>
      </c>
      <c r="C1334" s="484" t="s">
        <v>124</v>
      </c>
      <c r="D1334" s="560">
        <v>1375</v>
      </c>
      <c r="E1334" s="474">
        <v>1989.47</v>
      </c>
      <c r="F1334" s="474">
        <v>535.44000000000005</v>
      </c>
      <c r="G1334" s="428">
        <f t="shared" si="381"/>
        <v>2524.91</v>
      </c>
      <c r="H1334" s="428">
        <f t="shared" si="387"/>
        <v>2735521.25</v>
      </c>
      <c r="I1334" s="428">
        <f t="shared" si="388"/>
        <v>736230.00000000012</v>
      </c>
      <c r="J1334" s="428">
        <f t="shared" si="389"/>
        <v>3471751.25</v>
      </c>
      <c r="K1334" s="433">
        <f t="shared" si="382"/>
        <v>0</v>
      </c>
      <c r="L1334" s="433">
        <f t="shared" si="383"/>
        <v>0</v>
      </c>
      <c r="M1334" s="433">
        <v>1989.47</v>
      </c>
      <c r="N1334" s="433">
        <v>535.43999999999994</v>
      </c>
      <c r="O1334" s="431">
        <f t="shared" si="384"/>
        <v>3471751.25</v>
      </c>
    </row>
    <row r="1335" spans="1:15" s="472" customFormat="1">
      <c r="A1335" s="482" t="s">
        <v>238</v>
      </c>
      <c r="B1335" s="515" t="s">
        <v>415</v>
      </c>
      <c r="C1335" s="484" t="s">
        <v>124</v>
      </c>
      <c r="D1335" s="560">
        <v>1375</v>
      </c>
      <c r="E1335" s="474">
        <v>1989.47</v>
      </c>
      <c r="F1335" s="474">
        <v>535.44000000000005</v>
      </c>
      <c r="G1335" s="428">
        <f t="shared" si="381"/>
        <v>2524.91</v>
      </c>
      <c r="H1335" s="428">
        <f t="shared" si="387"/>
        <v>2735521.25</v>
      </c>
      <c r="I1335" s="428">
        <f t="shared" si="388"/>
        <v>736230.00000000012</v>
      </c>
      <c r="J1335" s="428">
        <f t="shared" si="389"/>
        <v>3471751.25</v>
      </c>
      <c r="K1335" s="433">
        <f t="shared" si="382"/>
        <v>0</v>
      </c>
      <c r="L1335" s="433">
        <f t="shared" si="383"/>
        <v>0</v>
      </c>
      <c r="M1335" s="433">
        <v>1989.47</v>
      </c>
      <c r="N1335" s="433">
        <v>535.43999999999994</v>
      </c>
      <c r="O1335" s="431">
        <f t="shared" si="384"/>
        <v>3471751.25</v>
      </c>
    </row>
    <row r="1336" spans="1:15" s="472" customFormat="1">
      <c r="A1336" s="482" t="s">
        <v>240</v>
      </c>
      <c r="B1336" s="515" t="s">
        <v>416</v>
      </c>
      <c r="C1336" s="484" t="s">
        <v>124</v>
      </c>
      <c r="D1336" s="560">
        <v>1375</v>
      </c>
      <c r="E1336" s="474">
        <v>1989.47</v>
      </c>
      <c r="F1336" s="474">
        <v>535.44000000000005</v>
      </c>
      <c r="G1336" s="428">
        <f t="shared" si="381"/>
        <v>2524.91</v>
      </c>
      <c r="H1336" s="428">
        <f t="shared" si="387"/>
        <v>2735521.25</v>
      </c>
      <c r="I1336" s="428">
        <f t="shared" si="388"/>
        <v>736230.00000000012</v>
      </c>
      <c r="J1336" s="428">
        <f t="shared" si="389"/>
        <v>3471751.25</v>
      </c>
      <c r="K1336" s="433">
        <f t="shared" si="382"/>
        <v>0</v>
      </c>
      <c r="L1336" s="433">
        <f t="shared" si="383"/>
        <v>0</v>
      </c>
      <c r="M1336" s="433">
        <v>1989.47</v>
      </c>
      <c r="N1336" s="433">
        <v>535.43999999999994</v>
      </c>
      <c r="O1336" s="431">
        <f t="shared" si="384"/>
        <v>3471751.25</v>
      </c>
    </row>
    <row r="1337" spans="1:15" s="472" customFormat="1">
      <c r="A1337" s="482" t="s">
        <v>242</v>
      </c>
      <c r="B1337" s="515" t="s">
        <v>417</v>
      </c>
      <c r="C1337" s="484" t="s">
        <v>124</v>
      </c>
      <c r="D1337" s="560">
        <v>1375</v>
      </c>
      <c r="E1337" s="474">
        <v>1989.47</v>
      </c>
      <c r="F1337" s="474">
        <v>535.44000000000005</v>
      </c>
      <c r="G1337" s="428">
        <f t="shared" si="381"/>
        <v>2524.91</v>
      </c>
      <c r="H1337" s="428">
        <f t="shared" si="387"/>
        <v>2735521.25</v>
      </c>
      <c r="I1337" s="428">
        <f t="shared" si="388"/>
        <v>736230.00000000012</v>
      </c>
      <c r="J1337" s="428">
        <f t="shared" si="389"/>
        <v>3471751.25</v>
      </c>
      <c r="K1337" s="433">
        <f t="shared" si="382"/>
        <v>0</v>
      </c>
      <c r="L1337" s="433">
        <f t="shared" si="383"/>
        <v>0</v>
      </c>
      <c r="M1337" s="433">
        <v>1989.47</v>
      </c>
      <c r="N1337" s="433">
        <v>535.43999999999994</v>
      </c>
      <c r="O1337" s="431">
        <f t="shared" si="384"/>
        <v>3471751.25</v>
      </c>
    </row>
    <row r="1338" spans="1:15" s="472" customFormat="1">
      <c r="A1338" s="482" t="s">
        <v>244</v>
      </c>
      <c r="B1338" s="515" t="s">
        <v>418</v>
      </c>
      <c r="C1338" s="484" t="s">
        <v>124</v>
      </c>
      <c r="D1338" s="560">
        <v>1375</v>
      </c>
      <c r="E1338" s="474">
        <v>1989.47</v>
      </c>
      <c r="F1338" s="474">
        <v>535.44000000000005</v>
      </c>
      <c r="G1338" s="428">
        <f t="shared" si="381"/>
        <v>2524.91</v>
      </c>
      <c r="H1338" s="428">
        <f t="shared" si="387"/>
        <v>2735521.25</v>
      </c>
      <c r="I1338" s="428">
        <f t="shared" si="388"/>
        <v>736230.00000000012</v>
      </c>
      <c r="J1338" s="428">
        <f t="shared" si="389"/>
        <v>3471751.25</v>
      </c>
      <c r="K1338" s="433">
        <f t="shared" si="382"/>
        <v>0</v>
      </c>
      <c r="L1338" s="433">
        <f t="shared" si="383"/>
        <v>0</v>
      </c>
      <c r="M1338" s="433">
        <v>1989.47</v>
      </c>
      <c r="N1338" s="433">
        <v>535.43999999999994</v>
      </c>
      <c r="O1338" s="431">
        <f t="shared" si="384"/>
        <v>3471751.25</v>
      </c>
    </row>
    <row r="1339" spans="1:15" s="470" customFormat="1">
      <c r="A1339" s="482" t="s">
        <v>246</v>
      </c>
      <c r="B1339" s="515" t="s">
        <v>419</v>
      </c>
      <c r="C1339" s="484" t="s">
        <v>124</v>
      </c>
      <c r="D1339" s="560">
        <v>1375</v>
      </c>
      <c r="E1339" s="474">
        <v>1989.47</v>
      </c>
      <c r="F1339" s="474">
        <v>535.44000000000005</v>
      </c>
      <c r="G1339" s="428">
        <f t="shared" si="381"/>
        <v>2524.91</v>
      </c>
      <c r="H1339" s="428">
        <f t="shared" si="387"/>
        <v>2735521.25</v>
      </c>
      <c r="I1339" s="428">
        <f t="shared" si="388"/>
        <v>736230.00000000012</v>
      </c>
      <c r="J1339" s="428">
        <f t="shared" si="389"/>
        <v>3471751.25</v>
      </c>
      <c r="K1339" s="433">
        <f t="shared" si="382"/>
        <v>0</v>
      </c>
      <c r="L1339" s="433">
        <f t="shared" si="383"/>
        <v>0</v>
      </c>
      <c r="M1339" s="433">
        <v>1989.47</v>
      </c>
      <c r="N1339" s="433">
        <v>535.43999999999994</v>
      </c>
      <c r="O1339" s="431">
        <f t="shared" si="384"/>
        <v>3471751.25</v>
      </c>
    </row>
    <row r="1340" spans="1:15" s="470" customFormat="1">
      <c r="A1340" s="482" t="s">
        <v>248</v>
      </c>
      <c r="B1340" s="515" t="s">
        <v>420</v>
      </c>
      <c r="C1340" s="484" t="s">
        <v>124</v>
      </c>
      <c r="D1340" s="560">
        <v>1375</v>
      </c>
      <c r="E1340" s="474">
        <v>1989.47</v>
      </c>
      <c r="F1340" s="474">
        <v>535.44000000000005</v>
      </c>
      <c r="G1340" s="428">
        <f t="shared" si="381"/>
        <v>2524.91</v>
      </c>
      <c r="H1340" s="428">
        <f t="shared" si="387"/>
        <v>2735521.25</v>
      </c>
      <c r="I1340" s="428">
        <f t="shared" si="388"/>
        <v>736230.00000000012</v>
      </c>
      <c r="J1340" s="428">
        <f t="shared" si="389"/>
        <v>3471751.25</v>
      </c>
      <c r="K1340" s="433">
        <f t="shared" si="382"/>
        <v>0</v>
      </c>
      <c r="L1340" s="433">
        <f t="shared" si="383"/>
        <v>0</v>
      </c>
      <c r="M1340" s="433">
        <v>1989.47</v>
      </c>
      <c r="N1340" s="433">
        <v>535.43999999999994</v>
      </c>
      <c r="O1340" s="431">
        <f t="shared" si="384"/>
        <v>3471751.25</v>
      </c>
    </row>
    <row r="1341" spans="1:15" s="470" customFormat="1">
      <c r="A1341" s="482" t="s">
        <v>250</v>
      </c>
      <c r="B1341" s="515" t="s">
        <v>421</v>
      </c>
      <c r="C1341" s="484" t="s">
        <v>124</v>
      </c>
      <c r="D1341" s="560">
        <v>1375</v>
      </c>
      <c r="E1341" s="474">
        <v>1989.47</v>
      </c>
      <c r="F1341" s="474">
        <v>535.44000000000005</v>
      </c>
      <c r="G1341" s="428">
        <f t="shared" si="381"/>
        <v>2524.91</v>
      </c>
      <c r="H1341" s="428">
        <f t="shared" si="387"/>
        <v>2735521.25</v>
      </c>
      <c r="I1341" s="428">
        <f t="shared" si="388"/>
        <v>736230.00000000012</v>
      </c>
      <c r="J1341" s="428">
        <f t="shared" si="389"/>
        <v>3471751.25</v>
      </c>
      <c r="K1341" s="433">
        <f t="shared" si="382"/>
        <v>0</v>
      </c>
      <c r="L1341" s="433">
        <f t="shared" si="383"/>
        <v>0</v>
      </c>
      <c r="M1341" s="433">
        <v>1989.47</v>
      </c>
      <c r="N1341" s="433">
        <v>535.43999999999994</v>
      </c>
      <c r="O1341" s="431">
        <f t="shared" si="384"/>
        <v>3471751.25</v>
      </c>
    </row>
    <row r="1342" spans="1:15" s="470" customFormat="1">
      <c r="A1342" s="482" t="s">
        <v>252</v>
      </c>
      <c r="B1342" s="515" t="s">
        <v>422</v>
      </c>
      <c r="C1342" s="484" t="s">
        <v>124</v>
      </c>
      <c r="D1342" s="560">
        <v>1375</v>
      </c>
      <c r="E1342" s="474">
        <v>0</v>
      </c>
      <c r="F1342" s="474">
        <v>535.44000000000005</v>
      </c>
      <c r="G1342" s="428">
        <f t="shared" si="381"/>
        <v>535.44000000000005</v>
      </c>
      <c r="H1342" s="428">
        <f t="shared" si="387"/>
        <v>0</v>
      </c>
      <c r="I1342" s="428">
        <f t="shared" si="388"/>
        <v>736230.00000000012</v>
      </c>
      <c r="J1342" s="428">
        <f t="shared" si="389"/>
        <v>736230.00000000012</v>
      </c>
      <c r="K1342" s="433">
        <f t="shared" si="382"/>
        <v>0</v>
      </c>
      <c r="L1342" s="433">
        <f t="shared" si="383"/>
        <v>0</v>
      </c>
      <c r="M1342" s="433">
        <v>0</v>
      </c>
      <c r="N1342" s="433">
        <v>535.43999999999994</v>
      </c>
      <c r="O1342" s="431">
        <f t="shared" si="384"/>
        <v>736229.99999999988</v>
      </c>
    </row>
    <row r="1343" spans="1:15" s="470" customFormat="1">
      <c r="A1343" s="482" t="s">
        <v>254</v>
      </c>
      <c r="B1343" s="515" t="s">
        <v>423</v>
      </c>
      <c r="C1343" s="484" t="s">
        <v>124</v>
      </c>
      <c r="D1343" s="560">
        <v>1375</v>
      </c>
      <c r="E1343" s="474">
        <v>0</v>
      </c>
      <c r="F1343" s="474">
        <v>300.7</v>
      </c>
      <c r="G1343" s="428">
        <f t="shared" si="381"/>
        <v>300.7</v>
      </c>
      <c r="H1343" s="428">
        <f t="shared" si="387"/>
        <v>0</v>
      </c>
      <c r="I1343" s="428">
        <f t="shared" si="388"/>
        <v>413462.5</v>
      </c>
      <c r="J1343" s="428">
        <f t="shared" si="389"/>
        <v>413462.5</v>
      </c>
      <c r="K1343" s="433">
        <f t="shared" si="382"/>
        <v>0</v>
      </c>
      <c r="L1343" s="433">
        <f t="shared" si="383"/>
        <v>0</v>
      </c>
      <c r="M1343" s="433">
        <v>0</v>
      </c>
      <c r="N1343" s="433">
        <v>300.7</v>
      </c>
      <c r="O1343" s="431">
        <f t="shared" si="384"/>
        <v>413462.5</v>
      </c>
    </row>
    <row r="1344" spans="1:15" s="470" customFormat="1">
      <c r="A1344" s="482" t="s">
        <v>256</v>
      </c>
      <c r="B1344" s="515" t="s">
        <v>424</v>
      </c>
      <c r="C1344" s="484" t="s">
        <v>124</v>
      </c>
      <c r="D1344" s="560">
        <v>1375</v>
      </c>
      <c r="E1344" s="474">
        <v>0</v>
      </c>
      <c r="F1344" s="474">
        <v>300.7</v>
      </c>
      <c r="G1344" s="428">
        <f t="shared" si="381"/>
        <v>300.7</v>
      </c>
      <c r="H1344" s="428">
        <f t="shared" si="387"/>
        <v>0</v>
      </c>
      <c r="I1344" s="428">
        <f t="shared" si="388"/>
        <v>413462.5</v>
      </c>
      <c r="J1344" s="428">
        <f t="shared" si="389"/>
        <v>413462.5</v>
      </c>
      <c r="K1344" s="433">
        <f t="shared" si="382"/>
        <v>0</v>
      </c>
      <c r="L1344" s="433">
        <f t="shared" si="383"/>
        <v>0</v>
      </c>
      <c r="M1344" s="433">
        <v>0</v>
      </c>
      <c r="N1344" s="433">
        <v>300.7</v>
      </c>
      <c r="O1344" s="431">
        <f t="shared" si="384"/>
        <v>413462.5</v>
      </c>
    </row>
    <row r="1345" spans="1:15" s="470" customFormat="1">
      <c r="A1345" s="482" t="s">
        <v>258</v>
      </c>
      <c r="B1345" s="483" t="s">
        <v>425</v>
      </c>
      <c r="C1345" s="484" t="s">
        <v>124</v>
      </c>
      <c r="D1345" s="560">
        <v>1375</v>
      </c>
      <c r="E1345" s="474">
        <v>0</v>
      </c>
      <c r="F1345" s="474">
        <v>0</v>
      </c>
      <c r="G1345" s="428">
        <f t="shared" si="381"/>
        <v>0</v>
      </c>
      <c r="H1345" s="428">
        <f t="shared" si="387"/>
        <v>0</v>
      </c>
      <c r="I1345" s="428">
        <f t="shared" si="388"/>
        <v>0</v>
      </c>
      <c r="J1345" s="428">
        <f t="shared" si="389"/>
        <v>0</v>
      </c>
      <c r="K1345" s="433">
        <f t="shared" si="382"/>
        <v>0</v>
      </c>
      <c r="L1345" s="433">
        <f t="shared" si="383"/>
        <v>0</v>
      </c>
      <c r="M1345" s="433">
        <v>0</v>
      </c>
      <c r="N1345" s="433">
        <v>0</v>
      </c>
      <c r="O1345" s="431">
        <f t="shared" si="384"/>
        <v>0</v>
      </c>
    </row>
    <row r="1346" spans="1:15" s="472" customFormat="1">
      <c r="A1346" s="732" t="s">
        <v>34</v>
      </c>
      <c r="B1346" s="514" t="s">
        <v>733</v>
      </c>
      <c r="C1346" s="484"/>
      <c r="D1346" s="560">
        <v>0</v>
      </c>
      <c r="E1346" s="474">
        <v>0</v>
      </c>
      <c r="F1346" s="474">
        <v>0</v>
      </c>
      <c r="G1346" s="428">
        <f t="shared" si="381"/>
        <v>0</v>
      </c>
      <c r="H1346" s="429">
        <f>E1346*$D1346</f>
        <v>0</v>
      </c>
      <c r="I1346" s="429">
        <f>F1346*$D1346</f>
        <v>0</v>
      </c>
      <c r="J1346" s="428">
        <f t="shared" ref="J1346" si="390">SUM(H1346+I1346)</f>
        <v>0</v>
      </c>
      <c r="K1346" s="433">
        <f t="shared" si="382"/>
        <v>0</v>
      </c>
      <c r="L1346" s="433">
        <f t="shared" si="383"/>
        <v>0</v>
      </c>
      <c r="M1346" s="433">
        <v>0</v>
      </c>
      <c r="N1346" s="433">
        <v>0</v>
      </c>
      <c r="O1346" s="431">
        <f t="shared" si="384"/>
        <v>0</v>
      </c>
    </row>
    <row r="1347" spans="1:15" s="472" customFormat="1">
      <c r="A1347" s="482" t="s">
        <v>205</v>
      </c>
      <c r="B1347" s="515" t="s">
        <v>219</v>
      </c>
      <c r="C1347" s="484" t="s">
        <v>124</v>
      </c>
      <c r="D1347" s="560">
        <v>1375</v>
      </c>
      <c r="E1347" s="474">
        <v>0</v>
      </c>
      <c r="F1347" s="474">
        <v>0</v>
      </c>
      <c r="G1347" s="428">
        <f t="shared" si="381"/>
        <v>0</v>
      </c>
      <c r="H1347" s="428">
        <f t="shared" ref="H1347:H1371" si="391">$D1347*E1347</f>
        <v>0</v>
      </c>
      <c r="I1347" s="428">
        <f t="shared" ref="I1347:I1371" si="392">$D1347*F1347</f>
        <v>0</v>
      </c>
      <c r="J1347" s="428">
        <f t="shared" ref="J1347:J1371" si="393">SUBTOTAL(9,H1347:I1347)</f>
        <v>0</v>
      </c>
      <c r="K1347" s="433">
        <f t="shared" si="382"/>
        <v>0</v>
      </c>
      <c r="L1347" s="433">
        <f t="shared" si="383"/>
        <v>0</v>
      </c>
      <c r="M1347" s="433">
        <v>0</v>
      </c>
      <c r="N1347" s="433">
        <v>0</v>
      </c>
      <c r="O1347" s="431">
        <f t="shared" si="384"/>
        <v>0</v>
      </c>
    </row>
    <row r="1348" spans="1:15" s="472" customFormat="1">
      <c r="A1348" s="482" t="s">
        <v>188</v>
      </c>
      <c r="B1348" s="515" t="s">
        <v>402</v>
      </c>
      <c r="C1348" s="484" t="s">
        <v>124</v>
      </c>
      <c r="D1348" s="560">
        <v>1375</v>
      </c>
      <c r="E1348" s="474">
        <v>0</v>
      </c>
      <c r="F1348" s="474">
        <v>0</v>
      </c>
      <c r="G1348" s="428">
        <f t="shared" si="381"/>
        <v>0</v>
      </c>
      <c r="H1348" s="428">
        <f t="shared" si="391"/>
        <v>0</v>
      </c>
      <c r="I1348" s="428">
        <f t="shared" si="392"/>
        <v>0</v>
      </c>
      <c r="J1348" s="428">
        <f t="shared" si="393"/>
        <v>0</v>
      </c>
      <c r="K1348" s="433">
        <f t="shared" si="382"/>
        <v>0</v>
      </c>
      <c r="L1348" s="433">
        <f t="shared" si="383"/>
        <v>0</v>
      </c>
      <c r="M1348" s="433">
        <v>0</v>
      </c>
      <c r="N1348" s="433">
        <v>0</v>
      </c>
      <c r="O1348" s="431">
        <f t="shared" si="384"/>
        <v>0</v>
      </c>
    </row>
    <row r="1349" spans="1:15" s="472" customFormat="1">
      <c r="A1349" s="482" t="s">
        <v>190</v>
      </c>
      <c r="B1349" s="515" t="s">
        <v>403</v>
      </c>
      <c r="C1349" s="484" t="s">
        <v>124</v>
      </c>
      <c r="D1349" s="560">
        <v>1375</v>
      </c>
      <c r="E1349" s="474">
        <v>96.03</v>
      </c>
      <c r="F1349" s="474">
        <v>55.29</v>
      </c>
      <c r="G1349" s="428">
        <f t="shared" si="381"/>
        <v>151.32</v>
      </c>
      <c r="H1349" s="428">
        <f t="shared" si="391"/>
        <v>132041.25</v>
      </c>
      <c r="I1349" s="428">
        <f t="shared" si="392"/>
        <v>76023.75</v>
      </c>
      <c r="J1349" s="428">
        <f t="shared" si="393"/>
        <v>208065</v>
      </c>
      <c r="K1349" s="433">
        <f t="shared" si="382"/>
        <v>0</v>
      </c>
      <c r="L1349" s="433">
        <f t="shared" si="383"/>
        <v>12.839999999999982</v>
      </c>
      <c r="M1349" s="433">
        <v>96.029999999999987</v>
      </c>
      <c r="N1349" s="433">
        <v>68.129999999999981</v>
      </c>
      <c r="O1349" s="431">
        <f t="shared" si="384"/>
        <v>225719.99999999994</v>
      </c>
    </row>
    <row r="1350" spans="1:15" s="472" customFormat="1">
      <c r="A1350" s="482" t="s">
        <v>192</v>
      </c>
      <c r="B1350" s="515" t="s">
        <v>404</v>
      </c>
      <c r="C1350" s="484" t="s">
        <v>124</v>
      </c>
      <c r="D1350" s="560">
        <v>1375</v>
      </c>
      <c r="E1350" s="474">
        <v>140.65</v>
      </c>
      <c r="F1350" s="474">
        <v>55.29</v>
      </c>
      <c r="G1350" s="428">
        <f t="shared" si="381"/>
        <v>195.94</v>
      </c>
      <c r="H1350" s="428">
        <f t="shared" si="391"/>
        <v>193393.75</v>
      </c>
      <c r="I1350" s="428">
        <f t="shared" si="392"/>
        <v>76023.75</v>
      </c>
      <c r="J1350" s="428">
        <f t="shared" si="393"/>
        <v>269417.5</v>
      </c>
      <c r="K1350" s="433">
        <f t="shared" si="382"/>
        <v>0</v>
      </c>
      <c r="L1350" s="433">
        <f t="shared" si="383"/>
        <v>12.839999999999982</v>
      </c>
      <c r="M1350" s="433">
        <v>140.64999999999998</v>
      </c>
      <c r="N1350" s="433">
        <v>68.129999999999981</v>
      </c>
      <c r="O1350" s="431">
        <f t="shared" si="384"/>
        <v>287072.49999999994</v>
      </c>
    </row>
    <row r="1351" spans="1:15" s="472" customFormat="1">
      <c r="A1351" s="482" t="s">
        <v>194</v>
      </c>
      <c r="B1351" s="515" t="s">
        <v>405</v>
      </c>
      <c r="C1351" s="484" t="s">
        <v>124</v>
      </c>
      <c r="D1351" s="560">
        <v>1375</v>
      </c>
      <c r="E1351" s="474">
        <v>140.65</v>
      </c>
      <c r="F1351" s="474">
        <v>55.29</v>
      </c>
      <c r="G1351" s="428">
        <f t="shared" si="381"/>
        <v>195.94</v>
      </c>
      <c r="H1351" s="428">
        <f t="shared" si="391"/>
        <v>193393.75</v>
      </c>
      <c r="I1351" s="428">
        <f t="shared" si="392"/>
        <v>76023.75</v>
      </c>
      <c r="J1351" s="428">
        <f t="shared" si="393"/>
        <v>269417.5</v>
      </c>
      <c r="K1351" s="433">
        <f t="shared" si="382"/>
        <v>0</v>
      </c>
      <c r="L1351" s="433">
        <f t="shared" si="383"/>
        <v>12.839999999999982</v>
      </c>
      <c r="M1351" s="433">
        <v>140.64999999999998</v>
      </c>
      <c r="N1351" s="433">
        <v>68.129999999999981</v>
      </c>
      <c r="O1351" s="431">
        <f t="shared" si="384"/>
        <v>287072.49999999994</v>
      </c>
    </row>
    <row r="1352" spans="1:15" s="472" customFormat="1">
      <c r="A1352" s="482" t="s">
        <v>196</v>
      </c>
      <c r="B1352" s="515" t="s">
        <v>406</v>
      </c>
      <c r="C1352" s="484" t="s">
        <v>124</v>
      </c>
      <c r="D1352" s="560">
        <v>1375</v>
      </c>
      <c r="E1352" s="474">
        <v>140.65</v>
      </c>
      <c r="F1352" s="474">
        <v>55.29</v>
      </c>
      <c r="G1352" s="428">
        <f t="shared" si="381"/>
        <v>195.94</v>
      </c>
      <c r="H1352" s="428">
        <f t="shared" si="391"/>
        <v>193393.75</v>
      </c>
      <c r="I1352" s="428">
        <f t="shared" si="392"/>
        <v>76023.75</v>
      </c>
      <c r="J1352" s="428">
        <f t="shared" si="393"/>
        <v>269417.5</v>
      </c>
      <c r="K1352" s="433">
        <f t="shared" si="382"/>
        <v>0</v>
      </c>
      <c r="L1352" s="433">
        <f t="shared" si="383"/>
        <v>12.839999999999982</v>
      </c>
      <c r="M1352" s="433">
        <v>140.64999999999998</v>
      </c>
      <c r="N1352" s="433">
        <v>68.129999999999981</v>
      </c>
      <c r="O1352" s="431">
        <f t="shared" si="384"/>
        <v>287072.49999999994</v>
      </c>
    </row>
    <row r="1353" spans="1:15" s="472" customFormat="1">
      <c r="A1353" s="482" t="s">
        <v>198</v>
      </c>
      <c r="B1353" s="515" t="s">
        <v>407</v>
      </c>
      <c r="C1353" s="484" t="s">
        <v>124</v>
      </c>
      <c r="D1353" s="560">
        <v>1375</v>
      </c>
      <c r="E1353" s="474">
        <v>140.65</v>
      </c>
      <c r="F1353" s="474">
        <v>55.29</v>
      </c>
      <c r="G1353" s="428">
        <f t="shared" si="381"/>
        <v>195.94</v>
      </c>
      <c r="H1353" s="428">
        <f t="shared" si="391"/>
        <v>193393.75</v>
      </c>
      <c r="I1353" s="428">
        <f t="shared" si="392"/>
        <v>76023.75</v>
      </c>
      <c r="J1353" s="428">
        <f t="shared" si="393"/>
        <v>269417.5</v>
      </c>
      <c r="K1353" s="433">
        <f t="shared" si="382"/>
        <v>0</v>
      </c>
      <c r="L1353" s="433">
        <f t="shared" si="383"/>
        <v>12.839999999999982</v>
      </c>
      <c r="M1353" s="433">
        <v>140.64999999999998</v>
      </c>
      <c r="N1353" s="433">
        <v>68.129999999999981</v>
      </c>
      <c r="O1353" s="431">
        <f t="shared" si="384"/>
        <v>287072.49999999994</v>
      </c>
    </row>
    <row r="1354" spans="1:15" s="472" customFormat="1">
      <c r="A1354" s="482" t="s">
        <v>200</v>
      </c>
      <c r="B1354" s="515" t="s">
        <v>408</v>
      </c>
      <c r="C1354" s="484" t="s">
        <v>124</v>
      </c>
      <c r="D1354" s="560">
        <v>1375</v>
      </c>
      <c r="E1354" s="474">
        <v>208.55</v>
      </c>
      <c r="F1354" s="474">
        <v>55.29</v>
      </c>
      <c r="G1354" s="428">
        <f t="shared" si="381"/>
        <v>263.84000000000003</v>
      </c>
      <c r="H1354" s="428">
        <f t="shared" si="391"/>
        <v>286756.25</v>
      </c>
      <c r="I1354" s="428">
        <f t="shared" si="392"/>
        <v>76023.75</v>
      </c>
      <c r="J1354" s="428">
        <f t="shared" si="393"/>
        <v>362780</v>
      </c>
      <c r="K1354" s="433">
        <f t="shared" si="382"/>
        <v>0</v>
      </c>
      <c r="L1354" s="433">
        <f t="shared" si="383"/>
        <v>12.839999999999982</v>
      </c>
      <c r="M1354" s="433">
        <v>208.54999999999995</v>
      </c>
      <c r="N1354" s="433">
        <v>68.129999999999981</v>
      </c>
      <c r="O1354" s="431">
        <f t="shared" si="384"/>
        <v>380434.99999999994</v>
      </c>
    </row>
    <row r="1355" spans="1:15" s="472" customFormat="1">
      <c r="A1355" s="482" t="s">
        <v>122</v>
      </c>
      <c r="B1355" s="515" t="s">
        <v>409</v>
      </c>
      <c r="C1355" s="484" t="s">
        <v>124</v>
      </c>
      <c r="D1355" s="560">
        <v>1375</v>
      </c>
      <c r="E1355" s="474">
        <v>208.55</v>
      </c>
      <c r="F1355" s="474">
        <v>55.29</v>
      </c>
      <c r="G1355" s="428">
        <f t="shared" si="381"/>
        <v>263.84000000000003</v>
      </c>
      <c r="H1355" s="428">
        <f t="shared" si="391"/>
        <v>286756.25</v>
      </c>
      <c r="I1355" s="428">
        <f t="shared" si="392"/>
        <v>76023.75</v>
      </c>
      <c r="J1355" s="428">
        <f t="shared" si="393"/>
        <v>362780</v>
      </c>
      <c r="K1355" s="433">
        <f t="shared" si="382"/>
        <v>0</v>
      </c>
      <c r="L1355" s="433">
        <f t="shared" si="383"/>
        <v>12.839999999999982</v>
      </c>
      <c r="M1355" s="433">
        <v>208.54999999999995</v>
      </c>
      <c r="N1355" s="433">
        <v>68.129999999999981</v>
      </c>
      <c r="O1355" s="431">
        <f t="shared" si="384"/>
        <v>380434.99999999994</v>
      </c>
    </row>
    <row r="1356" spans="1:15" s="472" customFormat="1">
      <c r="A1356" s="482" t="s">
        <v>228</v>
      </c>
      <c r="B1356" s="515" t="s">
        <v>410</v>
      </c>
      <c r="C1356" s="484" t="s">
        <v>124</v>
      </c>
      <c r="D1356" s="560">
        <v>1375</v>
      </c>
      <c r="E1356" s="474">
        <v>208.55</v>
      </c>
      <c r="F1356" s="474">
        <v>55.29</v>
      </c>
      <c r="G1356" s="428">
        <f t="shared" si="381"/>
        <v>263.84000000000003</v>
      </c>
      <c r="H1356" s="428">
        <f t="shared" si="391"/>
        <v>286756.25</v>
      </c>
      <c r="I1356" s="428">
        <f t="shared" si="392"/>
        <v>76023.75</v>
      </c>
      <c r="J1356" s="428">
        <f t="shared" si="393"/>
        <v>362780</v>
      </c>
      <c r="K1356" s="433">
        <f t="shared" si="382"/>
        <v>0</v>
      </c>
      <c r="L1356" s="433">
        <f t="shared" si="383"/>
        <v>12.839999999999982</v>
      </c>
      <c r="M1356" s="433">
        <v>208.54999999999995</v>
      </c>
      <c r="N1356" s="433">
        <v>68.129999999999981</v>
      </c>
      <c r="O1356" s="431">
        <f t="shared" si="384"/>
        <v>380434.99999999994</v>
      </c>
    </row>
    <row r="1357" spans="1:15" s="472" customFormat="1">
      <c r="A1357" s="482" t="s">
        <v>230</v>
      </c>
      <c r="B1357" s="515" t="s">
        <v>411</v>
      </c>
      <c r="C1357" s="484" t="s">
        <v>124</v>
      </c>
      <c r="D1357" s="560">
        <v>1375</v>
      </c>
      <c r="E1357" s="474">
        <v>208.55</v>
      </c>
      <c r="F1357" s="474">
        <v>55.29</v>
      </c>
      <c r="G1357" s="428">
        <f t="shared" si="381"/>
        <v>263.84000000000003</v>
      </c>
      <c r="H1357" s="428">
        <f t="shared" si="391"/>
        <v>286756.25</v>
      </c>
      <c r="I1357" s="428">
        <f t="shared" si="392"/>
        <v>76023.75</v>
      </c>
      <c r="J1357" s="428">
        <f t="shared" si="393"/>
        <v>362780</v>
      </c>
      <c r="K1357" s="433">
        <f t="shared" si="382"/>
        <v>0</v>
      </c>
      <c r="L1357" s="433">
        <f t="shared" si="383"/>
        <v>12.839999999999982</v>
      </c>
      <c r="M1357" s="433">
        <v>208.54999999999995</v>
      </c>
      <c r="N1357" s="433">
        <v>68.129999999999981</v>
      </c>
      <c r="O1357" s="431">
        <f t="shared" si="384"/>
        <v>380434.99999999994</v>
      </c>
    </row>
    <row r="1358" spans="1:15" s="472" customFormat="1">
      <c r="A1358" s="482" t="s">
        <v>232</v>
      </c>
      <c r="B1358" s="515" t="s">
        <v>412</v>
      </c>
      <c r="C1358" s="484" t="s">
        <v>124</v>
      </c>
      <c r="D1358" s="560">
        <v>1375</v>
      </c>
      <c r="E1358" s="474">
        <v>208.55</v>
      </c>
      <c r="F1358" s="474">
        <v>55.29</v>
      </c>
      <c r="G1358" s="428">
        <f t="shared" si="381"/>
        <v>263.84000000000003</v>
      </c>
      <c r="H1358" s="428">
        <f t="shared" si="391"/>
        <v>286756.25</v>
      </c>
      <c r="I1358" s="428">
        <f t="shared" si="392"/>
        <v>76023.75</v>
      </c>
      <c r="J1358" s="428">
        <f t="shared" si="393"/>
        <v>362780</v>
      </c>
      <c r="K1358" s="433">
        <f t="shared" si="382"/>
        <v>0</v>
      </c>
      <c r="L1358" s="433">
        <f t="shared" si="383"/>
        <v>12.839999999999982</v>
      </c>
      <c r="M1358" s="433">
        <v>208.54999999999995</v>
      </c>
      <c r="N1358" s="433">
        <v>68.129999999999981</v>
      </c>
      <c r="O1358" s="431">
        <f t="shared" si="384"/>
        <v>380434.99999999994</v>
      </c>
    </row>
    <row r="1359" spans="1:15" s="472" customFormat="1">
      <c r="A1359" s="482" t="s">
        <v>234</v>
      </c>
      <c r="B1359" s="515" t="s">
        <v>413</v>
      </c>
      <c r="C1359" s="484" t="s">
        <v>124</v>
      </c>
      <c r="D1359" s="560">
        <v>1375</v>
      </c>
      <c r="E1359" s="474">
        <v>208.55</v>
      </c>
      <c r="F1359" s="474">
        <v>55.29</v>
      </c>
      <c r="G1359" s="428">
        <f t="shared" si="381"/>
        <v>263.84000000000003</v>
      </c>
      <c r="H1359" s="428">
        <f t="shared" si="391"/>
        <v>286756.25</v>
      </c>
      <c r="I1359" s="428">
        <f t="shared" si="392"/>
        <v>76023.75</v>
      </c>
      <c r="J1359" s="428">
        <f t="shared" si="393"/>
        <v>362780</v>
      </c>
      <c r="K1359" s="433">
        <f t="shared" si="382"/>
        <v>0</v>
      </c>
      <c r="L1359" s="433">
        <f t="shared" si="383"/>
        <v>12.839999999999982</v>
      </c>
      <c r="M1359" s="433">
        <v>208.54999999999995</v>
      </c>
      <c r="N1359" s="433">
        <v>68.129999999999981</v>
      </c>
      <c r="O1359" s="431">
        <f t="shared" si="384"/>
        <v>380434.99999999994</v>
      </c>
    </row>
    <row r="1360" spans="1:15" s="472" customFormat="1">
      <c r="A1360" s="482" t="s">
        <v>236</v>
      </c>
      <c r="B1360" s="515" t="s">
        <v>414</v>
      </c>
      <c r="C1360" s="484" t="s">
        <v>124</v>
      </c>
      <c r="D1360" s="560">
        <v>1375</v>
      </c>
      <c r="E1360" s="474">
        <v>208.55</v>
      </c>
      <c r="F1360" s="474">
        <v>55.29</v>
      </c>
      <c r="G1360" s="428">
        <f t="shared" si="381"/>
        <v>263.84000000000003</v>
      </c>
      <c r="H1360" s="428">
        <f t="shared" si="391"/>
        <v>286756.25</v>
      </c>
      <c r="I1360" s="428">
        <f t="shared" si="392"/>
        <v>76023.75</v>
      </c>
      <c r="J1360" s="428">
        <f t="shared" si="393"/>
        <v>362780</v>
      </c>
      <c r="K1360" s="433">
        <f t="shared" si="382"/>
        <v>0</v>
      </c>
      <c r="L1360" s="433">
        <f t="shared" si="383"/>
        <v>12.839999999999982</v>
      </c>
      <c r="M1360" s="433">
        <v>208.54999999999995</v>
      </c>
      <c r="N1360" s="433">
        <v>68.129999999999981</v>
      </c>
      <c r="O1360" s="431">
        <f t="shared" si="384"/>
        <v>380434.99999999994</v>
      </c>
    </row>
    <row r="1361" spans="1:15" s="472" customFormat="1">
      <c r="A1361" s="482" t="s">
        <v>238</v>
      </c>
      <c r="B1361" s="515" t="s">
        <v>415</v>
      </c>
      <c r="C1361" s="484" t="s">
        <v>124</v>
      </c>
      <c r="D1361" s="560">
        <v>1375</v>
      </c>
      <c r="E1361" s="474">
        <v>208.55</v>
      </c>
      <c r="F1361" s="474">
        <v>55.29</v>
      </c>
      <c r="G1361" s="428">
        <f t="shared" si="381"/>
        <v>263.84000000000003</v>
      </c>
      <c r="H1361" s="428">
        <f t="shared" si="391"/>
        <v>286756.25</v>
      </c>
      <c r="I1361" s="428">
        <f t="shared" si="392"/>
        <v>76023.75</v>
      </c>
      <c r="J1361" s="428">
        <f t="shared" si="393"/>
        <v>362780</v>
      </c>
      <c r="K1361" s="433">
        <f t="shared" si="382"/>
        <v>0</v>
      </c>
      <c r="L1361" s="433">
        <f t="shared" si="383"/>
        <v>12.839999999999982</v>
      </c>
      <c r="M1361" s="433">
        <v>208.54999999999995</v>
      </c>
      <c r="N1361" s="433">
        <v>68.129999999999981</v>
      </c>
      <c r="O1361" s="431">
        <f t="shared" si="384"/>
        <v>380434.99999999994</v>
      </c>
    </row>
    <row r="1362" spans="1:15" s="472" customFormat="1">
      <c r="A1362" s="482" t="s">
        <v>240</v>
      </c>
      <c r="B1362" s="515" t="s">
        <v>416</v>
      </c>
      <c r="C1362" s="484" t="s">
        <v>124</v>
      </c>
      <c r="D1362" s="560">
        <v>1375</v>
      </c>
      <c r="E1362" s="474">
        <v>208.55</v>
      </c>
      <c r="F1362" s="474">
        <v>55.29</v>
      </c>
      <c r="G1362" s="428">
        <f t="shared" si="381"/>
        <v>263.84000000000003</v>
      </c>
      <c r="H1362" s="428">
        <f t="shared" si="391"/>
        <v>286756.25</v>
      </c>
      <c r="I1362" s="428">
        <f t="shared" si="392"/>
        <v>76023.75</v>
      </c>
      <c r="J1362" s="428">
        <f t="shared" si="393"/>
        <v>362780</v>
      </c>
      <c r="K1362" s="433">
        <f t="shared" si="382"/>
        <v>0</v>
      </c>
      <c r="L1362" s="433">
        <f t="shared" si="383"/>
        <v>12.839999999999982</v>
      </c>
      <c r="M1362" s="433">
        <v>208.54999999999995</v>
      </c>
      <c r="N1362" s="433">
        <v>68.129999999999981</v>
      </c>
      <c r="O1362" s="431">
        <f t="shared" si="384"/>
        <v>380434.99999999994</v>
      </c>
    </row>
    <row r="1363" spans="1:15" s="472" customFormat="1">
      <c r="A1363" s="482" t="s">
        <v>242</v>
      </c>
      <c r="B1363" s="515" t="s">
        <v>417</v>
      </c>
      <c r="C1363" s="484" t="s">
        <v>124</v>
      </c>
      <c r="D1363" s="560">
        <v>1375</v>
      </c>
      <c r="E1363" s="474">
        <v>208.55</v>
      </c>
      <c r="F1363" s="474">
        <v>55.29</v>
      </c>
      <c r="G1363" s="428">
        <f t="shared" si="381"/>
        <v>263.84000000000003</v>
      </c>
      <c r="H1363" s="428">
        <f t="shared" si="391"/>
        <v>286756.25</v>
      </c>
      <c r="I1363" s="428">
        <f t="shared" si="392"/>
        <v>76023.75</v>
      </c>
      <c r="J1363" s="428">
        <f t="shared" si="393"/>
        <v>362780</v>
      </c>
      <c r="K1363" s="433">
        <f t="shared" si="382"/>
        <v>0</v>
      </c>
      <c r="L1363" s="433">
        <f t="shared" si="383"/>
        <v>12.839999999999982</v>
      </c>
      <c r="M1363" s="433">
        <v>208.54999999999995</v>
      </c>
      <c r="N1363" s="433">
        <v>68.129999999999981</v>
      </c>
      <c r="O1363" s="431">
        <f t="shared" si="384"/>
        <v>380434.99999999994</v>
      </c>
    </row>
    <row r="1364" spans="1:15" s="472" customFormat="1">
      <c r="A1364" s="482" t="s">
        <v>244</v>
      </c>
      <c r="B1364" s="515" t="s">
        <v>418</v>
      </c>
      <c r="C1364" s="484" t="s">
        <v>124</v>
      </c>
      <c r="D1364" s="560">
        <v>1375</v>
      </c>
      <c r="E1364" s="474">
        <v>208.55</v>
      </c>
      <c r="F1364" s="474">
        <v>55.29</v>
      </c>
      <c r="G1364" s="428">
        <f t="shared" si="381"/>
        <v>263.84000000000003</v>
      </c>
      <c r="H1364" s="428">
        <f t="shared" si="391"/>
        <v>286756.25</v>
      </c>
      <c r="I1364" s="428">
        <f t="shared" si="392"/>
        <v>76023.75</v>
      </c>
      <c r="J1364" s="428">
        <f t="shared" si="393"/>
        <v>362780</v>
      </c>
      <c r="K1364" s="433">
        <f t="shared" si="382"/>
        <v>0</v>
      </c>
      <c r="L1364" s="433">
        <f t="shared" si="383"/>
        <v>12.839999999999982</v>
      </c>
      <c r="M1364" s="433">
        <v>208.54999999999995</v>
      </c>
      <c r="N1364" s="433">
        <v>68.129999999999981</v>
      </c>
      <c r="O1364" s="431">
        <f t="shared" si="384"/>
        <v>380434.99999999994</v>
      </c>
    </row>
    <row r="1365" spans="1:15" s="470" customFormat="1">
      <c r="A1365" s="482" t="s">
        <v>246</v>
      </c>
      <c r="B1365" s="515" t="s">
        <v>419</v>
      </c>
      <c r="C1365" s="484" t="s">
        <v>124</v>
      </c>
      <c r="D1365" s="560">
        <v>1375</v>
      </c>
      <c r="E1365" s="474">
        <v>208.55</v>
      </c>
      <c r="F1365" s="474">
        <v>55.29</v>
      </c>
      <c r="G1365" s="428">
        <f t="shared" ref="G1365:G1428" si="394">SUM(E1365:F1365)</f>
        <v>263.84000000000003</v>
      </c>
      <c r="H1365" s="428">
        <f t="shared" si="391"/>
        <v>286756.25</v>
      </c>
      <c r="I1365" s="428">
        <f t="shared" si="392"/>
        <v>76023.75</v>
      </c>
      <c r="J1365" s="428">
        <f t="shared" si="393"/>
        <v>362780</v>
      </c>
      <c r="K1365" s="433">
        <f t="shared" si="382"/>
        <v>0</v>
      </c>
      <c r="L1365" s="433">
        <f t="shared" si="383"/>
        <v>12.839999999999982</v>
      </c>
      <c r="M1365" s="433">
        <v>208.54999999999995</v>
      </c>
      <c r="N1365" s="433">
        <v>68.129999999999981</v>
      </c>
      <c r="O1365" s="431">
        <f t="shared" si="384"/>
        <v>380434.99999999994</v>
      </c>
    </row>
    <row r="1366" spans="1:15" s="470" customFormat="1">
      <c r="A1366" s="482" t="s">
        <v>248</v>
      </c>
      <c r="B1366" s="515" t="s">
        <v>420</v>
      </c>
      <c r="C1366" s="484" t="s">
        <v>124</v>
      </c>
      <c r="D1366" s="560">
        <v>1375</v>
      </c>
      <c r="E1366" s="474">
        <v>208.55</v>
      </c>
      <c r="F1366" s="474">
        <v>55.29</v>
      </c>
      <c r="G1366" s="428">
        <f t="shared" si="394"/>
        <v>263.84000000000003</v>
      </c>
      <c r="H1366" s="428">
        <f t="shared" si="391"/>
        <v>286756.25</v>
      </c>
      <c r="I1366" s="428">
        <f t="shared" si="392"/>
        <v>76023.75</v>
      </c>
      <c r="J1366" s="428">
        <f t="shared" si="393"/>
        <v>362780</v>
      </c>
      <c r="K1366" s="433">
        <f t="shared" si="382"/>
        <v>0</v>
      </c>
      <c r="L1366" s="433">
        <f t="shared" si="383"/>
        <v>12.839999999999982</v>
      </c>
      <c r="M1366" s="433">
        <v>208.54999999999995</v>
      </c>
      <c r="N1366" s="433">
        <v>68.129999999999981</v>
      </c>
      <c r="O1366" s="431">
        <f t="shared" si="384"/>
        <v>380434.99999999994</v>
      </c>
    </row>
    <row r="1367" spans="1:15" s="470" customFormat="1">
      <c r="A1367" s="482" t="s">
        <v>250</v>
      </c>
      <c r="B1367" s="515" t="s">
        <v>421</v>
      </c>
      <c r="C1367" s="484" t="s">
        <v>124</v>
      </c>
      <c r="D1367" s="560">
        <v>1375</v>
      </c>
      <c r="E1367" s="474">
        <v>208.55</v>
      </c>
      <c r="F1367" s="474">
        <v>55.29</v>
      </c>
      <c r="G1367" s="428">
        <f t="shared" si="394"/>
        <v>263.84000000000003</v>
      </c>
      <c r="H1367" s="428">
        <f t="shared" si="391"/>
        <v>286756.25</v>
      </c>
      <c r="I1367" s="428">
        <f t="shared" si="392"/>
        <v>76023.75</v>
      </c>
      <c r="J1367" s="428">
        <f t="shared" si="393"/>
        <v>362780</v>
      </c>
      <c r="K1367" s="433">
        <f t="shared" si="382"/>
        <v>0</v>
      </c>
      <c r="L1367" s="433">
        <f t="shared" si="383"/>
        <v>12.839999999999982</v>
      </c>
      <c r="M1367" s="433">
        <v>208.54999999999995</v>
      </c>
      <c r="N1367" s="433">
        <v>68.129999999999981</v>
      </c>
      <c r="O1367" s="431">
        <f t="shared" si="384"/>
        <v>380434.99999999994</v>
      </c>
    </row>
    <row r="1368" spans="1:15" s="470" customFormat="1">
      <c r="A1368" s="482" t="s">
        <v>252</v>
      </c>
      <c r="B1368" s="515" t="s">
        <v>422</v>
      </c>
      <c r="C1368" s="484" t="s">
        <v>124</v>
      </c>
      <c r="D1368" s="560">
        <v>1375</v>
      </c>
      <c r="E1368" s="474">
        <v>0</v>
      </c>
      <c r="F1368" s="474">
        <v>55.29</v>
      </c>
      <c r="G1368" s="428">
        <f t="shared" si="394"/>
        <v>55.29</v>
      </c>
      <c r="H1368" s="428">
        <f t="shared" si="391"/>
        <v>0</v>
      </c>
      <c r="I1368" s="428">
        <f t="shared" si="392"/>
        <v>76023.75</v>
      </c>
      <c r="J1368" s="428">
        <f t="shared" si="393"/>
        <v>76023.75</v>
      </c>
      <c r="K1368" s="433">
        <f t="shared" si="382"/>
        <v>0</v>
      </c>
      <c r="L1368" s="433">
        <f t="shared" si="383"/>
        <v>12.839999999999982</v>
      </c>
      <c r="M1368" s="433">
        <v>0</v>
      </c>
      <c r="N1368" s="433">
        <v>68.129999999999981</v>
      </c>
      <c r="O1368" s="431">
        <f t="shared" si="384"/>
        <v>93678.749999999971</v>
      </c>
    </row>
    <row r="1369" spans="1:15" s="470" customFormat="1">
      <c r="A1369" s="482" t="s">
        <v>254</v>
      </c>
      <c r="B1369" s="515" t="s">
        <v>423</v>
      </c>
      <c r="C1369" s="484" t="s">
        <v>124</v>
      </c>
      <c r="D1369" s="560">
        <v>1375</v>
      </c>
      <c r="E1369" s="474">
        <v>0</v>
      </c>
      <c r="F1369" s="474">
        <v>31.04</v>
      </c>
      <c r="G1369" s="428">
        <f t="shared" si="394"/>
        <v>31.04</v>
      </c>
      <c r="H1369" s="428">
        <f t="shared" si="391"/>
        <v>0</v>
      </c>
      <c r="I1369" s="428">
        <f t="shared" si="392"/>
        <v>42680</v>
      </c>
      <c r="J1369" s="428">
        <f t="shared" si="393"/>
        <v>42680</v>
      </c>
      <c r="K1369" s="433">
        <f t="shared" si="382"/>
        <v>0</v>
      </c>
      <c r="L1369" s="433">
        <f t="shared" si="383"/>
        <v>9.6879999999999882</v>
      </c>
      <c r="M1369" s="433">
        <v>0</v>
      </c>
      <c r="N1369" s="433">
        <v>40.727999999999987</v>
      </c>
      <c r="O1369" s="431">
        <f t="shared" si="384"/>
        <v>56000.999999999985</v>
      </c>
    </row>
    <row r="1370" spans="1:15" s="470" customFormat="1">
      <c r="A1370" s="482" t="s">
        <v>256</v>
      </c>
      <c r="B1370" s="515" t="s">
        <v>424</v>
      </c>
      <c r="C1370" s="484" t="s">
        <v>124</v>
      </c>
      <c r="D1370" s="560">
        <v>1375</v>
      </c>
      <c r="E1370" s="474">
        <v>0</v>
      </c>
      <c r="F1370" s="474">
        <v>31.04</v>
      </c>
      <c r="G1370" s="428">
        <f t="shared" si="394"/>
        <v>31.04</v>
      </c>
      <c r="H1370" s="428">
        <f t="shared" si="391"/>
        <v>0</v>
      </c>
      <c r="I1370" s="428">
        <f t="shared" si="392"/>
        <v>42680</v>
      </c>
      <c r="J1370" s="428">
        <f t="shared" si="393"/>
        <v>42680</v>
      </c>
      <c r="K1370" s="433">
        <f t="shared" si="382"/>
        <v>0</v>
      </c>
      <c r="L1370" s="433">
        <f t="shared" si="383"/>
        <v>9.6879999999999882</v>
      </c>
      <c r="M1370" s="433">
        <v>0</v>
      </c>
      <c r="N1370" s="433">
        <v>40.727999999999987</v>
      </c>
      <c r="O1370" s="431">
        <f t="shared" si="384"/>
        <v>56000.999999999985</v>
      </c>
    </row>
    <row r="1371" spans="1:15" s="470" customFormat="1">
      <c r="A1371" s="482" t="s">
        <v>258</v>
      </c>
      <c r="B1371" s="483" t="s">
        <v>425</v>
      </c>
      <c r="C1371" s="484" t="s">
        <v>124</v>
      </c>
      <c r="D1371" s="560">
        <v>1375</v>
      </c>
      <c r="E1371" s="474">
        <v>0</v>
      </c>
      <c r="F1371" s="474">
        <v>0</v>
      </c>
      <c r="G1371" s="428">
        <f t="shared" si="394"/>
        <v>0</v>
      </c>
      <c r="H1371" s="428">
        <f t="shared" si="391"/>
        <v>0</v>
      </c>
      <c r="I1371" s="428">
        <f t="shared" si="392"/>
        <v>0</v>
      </c>
      <c r="J1371" s="428">
        <f t="shared" si="393"/>
        <v>0</v>
      </c>
      <c r="K1371" s="433">
        <f t="shared" si="382"/>
        <v>0</v>
      </c>
      <c r="L1371" s="433">
        <f t="shared" si="383"/>
        <v>0</v>
      </c>
      <c r="M1371" s="433">
        <v>0</v>
      </c>
      <c r="N1371" s="433">
        <v>0</v>
      </c>
      <c r="O1371" s="431">
        <f t="shared" si="384"/>
        <v>0</v>
      </c>
    </row>
    <row r="1372" spans="1:15" s="478" customFormat="1" ht="240">
      <c r="A1372" s="691">
        <v>3.04</v>
      </c>
      <c r="B1372" s="703" t="s">
        <v>734</v>
      </c>
      <c r="C1372" s="484"/>
      <c r="D1372" s="560">
        <v>0</v>
      </c>
      <c r="E1372" s="474">
        <v>0</v>
      </c>
      <c r="F1372" s="474">
        <v>0</v>
      </c>
      <c r="G1372" s="428">
        <f t="shared" si="394"/>
        <v>0</v>
      </c>
      <c r="H1372" s="429">
        <f>E1372*$D1372</f>
        <v>0</v>
      </c>
      <c r="I1372" s="429">
        <f>F1372*$D1372</f>
        <v>0</v>
      </c>
      <c r="J1372" s="428">
        <f t="shared" ref="J1372:J1400" si="395">SUM(H1372+I1372)</f>
        <v>0</v>
      </c>
      <c r="K1372" s="433">
        <f t="shared" ref="K1372:K1435" si="396">M1372-E1372</f>
        <v>0</v>
      </c>
      <c r="L1372" s="433">
        <f t="shared" ref="L1372:L1435" si="397">N1372-F1372</f>
        <v>0</v>
      </c>
      <c r="M1372" s="433">
        <v>0</v>
      </c>
      <c r="N1372" s="433">
        <v>0</v>
      </c>
      <c r="O1372" s="431">
        <f t="shared" ref="O1372:O1435" si="398">(M1372+N1372)*$D1372</f>
        <v>0</v>
      </c>
    </row>
    <row r="1373" spans="1:15" s="479" customFormat="1">
      <c r="A1373" s="691" t="s">
        <v>19</v>
      </c>
      <c r="B1373" s="514" t="s">
        <v>735</v>
      </c>
      <c r="C1373" s="484"/>
      <c r="D1373" s="560">
        <v>0</v>
      </c>
      <c r="E1373" s="474">
        <v>0</v>
      </c>
      <c r="F1373" s="474">
        <v>0</v>
      </c>
      <c r="G1373" s="428">
        <f t="shared" si="394"/>
        <v>0</v>
      </c>
      <c r="H1373" s="429">
        <f>E1373*$D1373</f>
        <v>0</v>
      </c>
      <c r="I1373" s="429">
        <f>F1373*$D1373</f>
        <v>0</v>
      </c>
      <c r="J1373" s="428">
        <f t="shared" si="395"/>
        <v>0</v>
      </c>
      <c r="K1373" s="433">
        <f t="shared" si="396"/>
        <v>0</v>
      </c>
      <c r="L1373" s="433">
        <f t="shared" si="397"/>
        <v>0</v>
      </c>
      <c r="M1373" s="433">
        <v>0</v>
      </c>
      <c r="N1373" s="433">
        <v>0</v>
      </c>
      <c r="O1373" s="431">
        <f t="shared" si="398"/>
        <v>0</v>
      </c>
    </row>
    <row r="1374" spans="1:15" s="472" customFormat="1">
      <c r="A1374" s="482" t="s">
        <v>205</v>
      </c>
      <c r="B1374" s="515" t="s">
        <v>219</v>
      </c>
      <c r="C1374" s="484" t="s">
        <v>124</v>
      </c>
      <c r="D1374" s="560">
        <v>8145</v>
      </c>
      <c r="E1374" s="474">
        <v>0</v>
      </c>
      <c r="F1374" s="474">
        <v>0</v>
      </c>
      <c r="G1374" s="428">
        <f t="shared" si="394"/>
        <v>0</v>
      </c>
      <c r="H1374" s="428">
        <f t="shared" ref="H1374:H1398" si="399">$D1374*E1374</f>
        <v>0</v>
      </c>
      <c r="I1374" s="428">
        <f t="shared" ref="I1374:I1398" si="400">$D1374*F1374</f>
        <v>0</v>
      </c>
      <c r="J1374" s="428">
        <f t="shared" ref="J1374:J1398" si="401">SUBTOTAL(9,H1374:I1374)</f>
        <v>0</v>
      </c>
      <c r="K1374" s="433">
        <f t="shared" si="396"/>
        <v>0</v>
      </c>
      <c r="L1374" s="433">
        <f t="shared" si="397"/>
        <v>0</v>
      </c>
      <c r="M1374" s="433">
        <v>0</v>
      </c>
      <c r="N1374" s="433">
        <v>0</v>
      </c>
      <c r="O1374" s="431">
        <f t="shared" si="398"/>
        <v>0</v>
      </c>
    </row>
    <row r="1375" spans="1:15" s="472" customFormat="1">
      <c r="A1375" s="482" t="s">
        <v>188</v>
      </c>
      <c r="B1375" s="515" t="s">
        <v>402</v>
      </c>
      <c r="C1375" s="484" t="s">
        <v>124</v>
      </c>
      <c r="D1375" s="560">
        <v>8145</v>
      </c>
      <c r="E1375" s="474">
        <v>0</v>
      </c>
      <c r="F1375" s="474">
        <v>0</v>
      </c>
      <c r="G1375" s="428">
        <f t="shared" si="394"/>
        <v>0</v>
      </c>
      <c r="H1375" s="428">
        <f t="shared" si="399"/>
        <v>0</v>
      </c>
      <c r="I1375" s="428">
        <f t="shared" si="400"/>
        <v>0</v>
      </c>
      <c r="J1375" s="428">
        <f t="shared" si="401"/>
        <v>0</v>
      </c>
      <c r="K1375" s="433">
        <f t="shared" si="396"/>
        <v>0</v>
      </c>
      <c r="L1375" s="433">
        <f t="shared" si="397"/>
        <v>0</v>
      </c>
      <c r="M1375" s="433">
        <v>0</v>
      </c>
      <c r="N1375" s="433">
        <v>0</v>
      </c>
      <c r="O1375" s="431">
        <f t="shared" si="398"/>
        <v>0</v>
      </c>
    </row>
    <row r="1376" spans="1:15" s="472" customFormat="1">
      <c r="A1376" s="482" t="s">
        <v>190</v>
      </c>
      <c r="B1376" s="515" t="s">
        <v>403</v>
      </c>
      <c r="C1376" s="484" t="s">
        <v>124</v>
      </c>
      <c r="D1376" s="560">
        <v>8145</v>
      </c>
      <c r="E1376" s="474">
        <v>78.569999999999993</v>
      </c>
      <c r="F1376" s="474">
        <v>45.59</v>
      </c>
      <c r="G1376" s="428">
        <f t="shared" si="394"/>
        <v>124.16</v>
      </c>
      <c r="H1376" s="428">
        <f t="shared" si="399"/>
        <v>639952.64999999991</v>
      </c>
      <c r="I1376" s="428">
        <f t="shared" si="400"/>
        <v>371330.55000000005</v>
      </c>
      <c r="J1376" s="428">
        <f t="shared" si="401"/>
        <v>1011283.2</v>
      </c>
      <c r="K1376" s="433">
        <f t="shared" si="396"/>
        <v>0</v>
      </c>
      <c r="L1376" s="433">
        <f t="shared" si="397"/>
        <v>14.604999999999997</v>
      </c>
      <c r="M1376" s="433">
        <v>78.569999999999993</v>
      </c>
      <c r="N1376" s="433">
        <v>60.195</v>
      </c>
      <c r="O1376" s="431">
        <f t="shared" si="398"/>
        <v>1130240.9249999998</v>
      </c>
    </row>
    <row r="1377" spans="1:15" s="472" customFormat="1">
      <c r="A1377" s="482" t="s">
        <v>192</v>
      </c>
      <c r="B1377" s="515" t="s">
        <v>404</v>
      </c>
      <c r="C1377" s="484" t="s">
        <v>124</v>
      </c>
      <c r="D1377" s="560">
        <v>8145</v>
      </c>
      <c r="E1377" s="474">
        <v>113.49</v>
      </c>
      <c r="F1377" s="474">
        <v>45.59</v>
      </c>
      <c r="G1377" s="428">
        <f t="shared" si="394"/>
        <v>159.07999999999998</v>
      </c>
      <c r="H1377" s="428">
        <f t="shared" si="399"/>
        <v>924376.04999999993</v>
      </c>
      <c r="I1377" s="428">
        <f t="shared" si="400"/>
        <v>371330.55000000005</v>
      </c>
      <c r="J1377" s="428">
        <f t="shared" si="401"/>
        <v>1295706.6000000001</v>
      </c>
      <c r="K1377" s="433">
        <f t="shared" si="396"/>
        <v>0</v>
      </c>
      <c r="L1377" s="433">
        <f t="shared" si="397"/>
        <v>14.604999999999997</v>
      </c>
      <c r="M1377" s="433">
        <v>113.49</v>
      </c>
      <c r="N1377" s="433">
        <v>60.195</v>
      </c>
      <c r="O1377" s="431">
        <f t="shared" si="398"/>
        <v>1414664.325</v>
      </c>
    </row>
    <row r="1378" spans="1:15" s="472" customFormat="1">
      <c r="A1378" s="482" t="s">
        <v>194</v>
      </c>
      <c r="B1378" s="515" t="s">
        <v>405</v>
      </c>
      <c r="C1378" s="484" t="s">
        <v>124</v>
      </c>
      <c r="D1378" s="560">
        <v>8145</v>
      </c>
      <c r="E1378" s="474">
        <v>113.49</v>
      </c>
      <c r="F1378" s="474">
        <v>45.59</v>
      </c>
      <c r="G1378" s="428">
        <f t="shared" si="394"/>
        <v>159.07999999999998</v>
      </c>
      <c r="H1378" s="428">
        <f t="shared" si="399"/>
        <v>924376.04999999993</v>
      </c>
      <c r="I1378" s="428">
        <f t="shared" si="400"/>
        <v>371330.55000000005</v>
      </c>
      <c r="J1378" s="428">
        <f t="shared" si="401"/>
        <v>1295706.6000000001</v>
      </c>
      <c r="K1378" s="433">
        <f t="shared" si="396"/>
        <v>0</v>
      </c>
      <c r="L1378" s="433">
        <f t="shared" si="397"/>
        <v>14.604999999999997</v>
      </c>
      <c r="M1378" s="433">
        <v>113.49</v>
      </c>
      <c r="N1378" s="433">
        <v>60.195</v>
      </c>
      <c r="O1378" s="431">
        <f t="shared" si="398"/>
        <v>1414664.325</v>
      </c>
    </row>
    <row r="1379" spans="1:15" s="472" customFormat="1">
      <c r="A1379" s="482" t="s">
        <v>196</v>
      </c>
      <c r="B1379" s="515" t="s">
        <v>406</v>
      </c>
      <c r="C1379" s="484" t="s">
        <v>124</v>
      </c>
      <c r="D1379" s="560">
        <v>8145</v>
      </c>
      <c r="E1379" s="474">
        <v>113.49</v>
      </c>
      <c r="F1379" s="474">
        <v>45.59</v>
      </c>
      <c r="G1379" s="428">
        <f t="shared" si="394"/>
        <v>159.07999999999998</v>
      </c>
      <c r="H1379" s="428">
        <f t="shared" si="399"/>
        <v>924376.04999999993</v>
      </c>
      <c r="I1379" s="428">
        <f t="shared" si="400"/>
        <v>371330.55000000005</v>
      </c>
      <c r="J1379" s="428">
        <f t="shared" si="401"/>
        <v>1295706.6000000001</v>
      </c>
      <c r="K1379" s="433">
        <f t="shared" si="396"/>
        <v>0</v>
      </c>
      <c r="L1379" s="433">
        <f t="shared" si="397"/>
        <v>14.604999999999997</v>
      </c>
      <c r="M1379" s="433">
        <v>113.49</v>
      </c>
      <c r="N1379" s="433">
        <v>60.195</v>
      </c>
      <c r="O1379" s="431">
        <f t="shared" si="398"/>
        <v>1414664.325</v>
      </c>
    </row>
    <row r="1380" spans="1:15" s="472" customFormat="1">
      <c r="A1380" s="482" t="s">
        <v>198</v>
      </c>
      <c r="B1380" s="515" t="s">
        <v>407</v>
      </c>
      <c r="C1380" s="484" t="s">
        <v>124</v>
      </c>
      <c r="D1380" s="560">
        <v>8145</v>
      </c>
      <c r="E1380" s="474">
        <v>117.37</v>
      </c>
      <c r="F1380" s="474">
        <v>45.59</v>
      </c>
      <c r="G1380" s="428">
        <f t="shared" si="394"/>
        <v>162.96</v>
      </c>
      <c r="H1380" s="428">
        <f t="shared" si="399"/>
        <v>955978.65</v>
      </c>
      <c r="I1380" s="428">
        <f t="shared" si="400"/>
        <v>371330.55000000005</v>
      </c>
      <c r="J1380" s="428">
        <f t="shared" si="401"/>
        <v>1327309.2000000002</v>
      </c>
      <c r="K1380" s="433">
        <f t="shared" si="396"/>
        <v>0</v>
      </c>
      <c r="L1380" s="433">
        <f t="shared" si="397"/>
        <v>14.604999999999997</v>
      </c>
      <c r="M1380" s="433">
        <v>117.37</v>
      </c>
      <c r="N1380" s="433">
        <v>60.195</v>
      </c>
      <c r="O1380" s="431">
        <f t="shared" si="398"/>
        <v>1446266.925</v>
      </c>
    </row>
    <row r="1381" spans="1:15" s="472" customFormat="1">
      <c r="A1381" s="482" t="s">
        <v>200</v>
      </c>
      <c r="B1381" s="515" t="s">
        <v>408</v>
      </c>
      <c r="C1381" s="484" t="s">
        <v>124</v>
      </c>
      <c r="D1381" s="560">
        <v>8145</v>
      </c>
      <c r="E1381" s="474">
        <v>171.69</v>
      </c>
      <c r="F1381" s="474">
        <v>45.59</v>
      </c>
      <c r="G1381" s="428">
        <f t="shared" si="394"/>
        <v>217.28</v>
      </c>
      <c r="H1381" s="428">
        <f t="shared" si="399"/>
        <v>1398415.05</v>
      </c>
      <c r="I1381" s="428">
        <f t="shared" si="400"/>
        <v>371330.55000000005</v>
      </c>
      <c r="J1381" s="428">
        <f t="shared" si="401"/>
        <v>1769745.6</v>
      </c>
      <c r="K1381" s="433">
        <f t="shared" si="396"/>
        <v>0</v>
      </c>
      <c r="L1381" s="433">
        <f t="shared" si="397"/>
        <v>14.604999999999997</v>
      </c>
      <c r="M1381" s="433">
        <v>171.69</v>
      </c>
      <c r="N1381" s="433">
        <v>60.195</v>
      </c>
      <c r="O1381" s="431">
        <f t="shared" si="398"/>
        <v>1888703.325</v>
      </c>
    </row>
    <row r="1382" spans="1:15" s="472" customFormat="1">
      <c r="A1382" s="482" t="s">
        <v>122</v>
      </c>
      <c r="B1382" s="515" t="s">
        <v>409</v>
      </c>
      <c r="C1382" s="484" t="s">
        <v>124</v>
      </c>
      <c r="D1382" s="560">
        <v>8145</v>
      </c>
      <c r="E1382" s="474">
        <v>171.69</v>
      </c>
      <c r="F1382" s="474">
        <v>45.59</v>
      </c>
      <c r="G1382" s="428">
        <f t="shared" si="394"/>
        <v>217.28</v>
      </c>
      <c r="H1382" s="428">
        <f t="shared" si="399"/>
        <v>1398415.05</v>
      </c>
      <c r="I1382" s="428">
        <f t="shared" si="400"/>
        <v>371330.55000000005</v>
      </c>
      <c r="J1382" s="428">
        <f t="shared" si="401"/>
        <v>1769745.6</v>
      </c>
      <c r="K1382" s="433">
        <f t="shared" si="396"/>
        <v>0</v>
      </c>
      <c r="L1382" s="433">
        <f t="shared" si="397"/>
        <v>14.604999999999997</v>
      </c>
      <c r="M1382" s="433">
        <v>171.69</v>
      </c>
      <c r="N1382" s="433">
        <v>60.195</v>
      </c>
      <c r="O1382" s="431">
        <f t="shared" si="398"/>
        <v>1888703.325</v>
      </c>
    </row>
    <row r="1383" spans="1:15" s="472" customFormat="1">
      <c r="A1383" s="482" t="s">
        <v>228</v>
      </c>
      <c r="B1383" s="515" t="s">
        <v>410</v>
      </c>
      <c r="C1383" s="484" t="s">
        <v>124</v>
      </c>
      <c r="D1383" s="560">
        <v>8145</v>
      </c>
      <c r="E1383" s="474">
        <v>171.69</v>
      </c>
      <c r="F1383" s="474">
        <v>45.59</v>
      </c>
      <c r="G1383" s="428">
        <f t="shared" si="394"/>
        <v>217.28</v>
      </c>
      <c r="H1383" s="428">
        <f t="shared" si="399"/>
        <v>1398415.05</v>
      </c>
      <c r="I1383" s="428">
        <f t="shared" si="400"/>
        <v>371330.55000000005</v>
      </c>
      <c r="J1383" s="428">
        <f t="shared" si="401"/>
        <v>1769745.6</v>
      </c>
      <c r="K1383" s="433">
        <f t="shared" si="396"/>
        <v>0</v>
      </c>
      <c r="L1383" s="433">
        <f t="shared" si="397"/>
        <v>14.604999999999997</v>
      </c>
      <c r="M1383" s="433">
        <v>171.69</v>
      </c>
      <c r="N1383" s="433">
        <v>60.195</v>
      </c>
      <c r="O1383" s="431">
        <f t="shared" si="398"/>
        <v>1888703.325</v>
      </c>
    </row>
    <row r="1384" spans="1:15" s="472" customFormat="1">
      <c r="A1384" s="482" t="s">
        <v>230</v>
      </c>
      <c r="B1384" s="515" t="s">
        <v>411</v>
      </c>
      <c r="C1384" s="484" t="s">
        <v>124</v>
      </c>
      <c r="D1384" s="560">
        <v>8145</v>
      </c>
      <c r="E1384" s="474">
        <v>171.69</v>
      </c>
      <c r="F1384" s="474">
        <v>45.59</v>
      </c>
      <c r="G1384" s="428">
        <f t="shared" si="394"/>
        <v>217.28</v>
      </c>
      <c r="H1384" s="428">
        <f t="shared" si="399"/>
        <v>1398415.05</v>
      </c>
      <c r="I1384" s="428">
        <f t="shared" si="400"/>
        <v>371330.55000000005</v>
      </c>
      <c r="J1384" s="428">
        <f t="shared" si="401"/>
        <v>1769745.6</v>
      </c>
      <c r="K1384" s="433">
        <f t="shared" si="396"/>
        <v>0</v>
      </c>
      <c r="L1384" s="433">
        <f t="shared" si="397"/>
        <v>14.604999999999997</v>
      </c>
      <c r="M1384" s="433">
        <v>171.69</v>
      </c>
      <c r="N1384" s="433">
        <v>60.195</v>
      </c>
      <c r="O1384" s="431">
        <f t="shared" si="398"/>
        <v>1888703.325</v>
      </c>
    </row>
    <row r="1385" spans="1:15" s="472" customFormat="1">
      <c r="A1385" s="482" t="s">
        <v>232</v>
      </c>
      <c r="B1385" s="515" t="s">
        <v>412</v>
      </c>
      <c r="C1385" s="484" t="s">
        <v>124</v>
      </c>
      <c r="D1385" s="560">
        <v>8145</v>
      </c>
      <c r="E1385" s="474">
        <v>171.69</v>
      </c>
      <c r="F1385" s="474">
        <v>45.59</v>
      </c>
      <c r="G1385" s="428">
        <f t="shared" si="394"/>
        <v>217.28</v>
      </c>
      <c r="H1385" s="428">
        <f t="shared" si="399"/>
        <v>1398415.05</v>
      </c>
      <c r="I1385" s="428">
        <f t="shared" si="400"/>
        <v>371330.55000000005</v>
      </c>
      <c r="J1385" s="428">
        <f t="shared" si="401"/>
        <v>1769745.6</v>
      </c>
      <c r="K1385" s="433">
        <f t="shared" si="396"/>
        <v>0</v>
      </c>
      <c r="L1385" s="433">
        <f t="shared" si="397"/>
        <v>14.604999999999997</v>
      </c>
      <c r="M1385" s="433">
        <v>171.69</v>
      </c>
      <c r="N1385" s="433">
        <v>60.195</v>
      </c>
      <c r="O1385" s="431">
        <f t="shared" si="398"/>
        <v>1888703.325</v>
      </c>
    </row>
    <row r="1386" spans="1:15" s="472" customFormat="1">
      <c r="A1386" s="482" t="s">
        <v>234</v>
      </c>
      <c r="B1386" s="515" t="s">
        <v>413</v>
      </c>
      <c r="C1386" s="484" t="s">
        <v>124</v>
      </c>
      <c r="D1386" s="560">
        <v>8145</v>
      </c>
      <c r="E1386" s="474">
        <v>171.69</v>
      </c>
      <c r="F1386" s="474">
        <v>45.59</v>
      </c>
      <c r="G1386" s="428">
        <f t="shared" si="394"/>
        <v>217.28</v>
      </c>
      <c r="H1386" s="428">
        <f t="shared" si="399"/>
        <v>1398415.05</v>
      </c>
      <c r="I1386" s="428">
        <f t="shared" si="400"/>
        <v>371330.55000000005</v>
      </c>
      <c r="J1386" s="428">
        <f t="shared" si="401"/>
        <v>1769745.6</v>
      </c>
      <c r="K1386" s="433">
        <f t="shared" si="396"/>
        <v>0</v>
      </c>
      <c r="L1386" s="433">
        <f t="shared" si="397"/>
        <v>14.604999999999997</v>
      </c>
      <c r="M1386" s="433">
        <v>171.69</v>
      </c>
      <c r="N1386" s="433">
        <v>60.195</v>
      </c>
      <c r="O1386" s="431">
        <f t="shared" si="398"/>
        <v>1888703.325</v>
      </c>
    </row>
    <row r="1387" spans="1:15" s="472" customFormat="1">
      <c r="A1387" s="482" t="s">
        <v>236</v>
      </c>
      <c r="B1387" s="515" t="s">
        <v>414</v>
      </c>
      <c r="C1387" s="484" t="s">
        <v>124</v>
      </c>
      <c r="D1387" s="560">
        <v>8145</v>
      </c>
      <c r="E1387" s="474">
        <v>171.69</v>
      </c>
      <c r="F1387" s="474">
        <v>45.59</v>
      </c>
      <c r="G1387" s="428">
        <f t="shared" si="394"/>
        <v>217.28</v>
      </c>
      <c r="H1387" s="428">
        <f t="shared" si="399"/>
        <v>1398415.05</v>
      </c>
      <c r="I1387" s="428">
        <f t="shared" si="400"/>
        <v>371330.55000000005</v>
      </c>
      <c r="J1387" s="428">
        <f t="shared" si="401"/>
        <v>1769745.6</v>
      </c>
      <c r="K1387" s="433">
        <f t="shared" si="396"/>
        <v>0</v>
      </c>
      <c r="L1387" s="433">
        <f t="shared" si="397"/>
        <v>14.604999999999997</v>
      </c>
      <c r="M1387" s="433">
        <v>171.69</v>
      </c>
      <c r="N1387" s="433">
        <v>60.195</v>
      </c>
      <c r="O1387" s="431">
        <f t="shared" si="398"/>
        <v>1888703.325</v>
      </c>
    </row>
    <row r="1388" spans="1:15" s="472" customFormat="1">
      <c r="A1388" s="482" t="s">
        <v>238</v>
      </c>
      <c r="B1388" s="515" t="s">
        <v>415</v>
      </c>
      <c r="C1388" s="484" t="s">
        <v>124</v>
      </c>
      <c r="D1388" s="560">
        <v>8145</v>
      </c>
      <c r="E1388" s="474">
        <v>171.69</v>
      </c>
      <c r="F1388" s="474">
        <v>45.59</v>
      </c>
      <c r="G1388" s="428">
        <f t="shared" si="394"/>
        <v>217.28</v>
      </c>
      <c r="H1388" s="428">
        <f t="shared" si="399"/>
        <v>1398415.05</v>
      </c>
      <c r="I1388" s="428">
        <f t="shared" si="400"/>
        <v>371330.55000000005</v>
      </c>
      <c r="J1388" s="428">
        <f t="shared" si="401"/>
        <v>1769745.6</v>
      </c>
      <c r="K1388" s="433">
        <f t="shared" si="396"/>
        <v>0</v>
      </c>
      <c r="L1388" s="433">
        <f t="shared" si="397"/>
        <v>14.604999999999997</v>
      </c>
      <c r="M1388" s="433">
        <v>171.69</v>
      </c>
      <c r="N1388" s="433">
        <v>60.195</v>
      </c>
      <c r="O1388" s="431">
        <f t="shared" si="398"/>
        <v>1888703.325</v>
      </c>
    </row>
    <row r="1389" spans="1:15" s="472" customFormat="1">
      <c r="A1389" s="482" t="s">
        <v>240</v>
      </c>
      <c r="B1389" s="515" t="s">
        <v>416</v>
      </c>
      <c r="C1389" s="484" t="s">
        <v>124</v>
      </c>
      <c r="D1389" s="560">
        <v>8145</v>
      </c>
      <c r="E1389" s="474">
        <v>171.69</v>
      </c>
      <c r="F1389" s="474">
        <v>45.59</v>
      </c>
      <c r="G1389" s="428">
        <f t="shared" si="394"/>
        <v>217.28</v>
      </c>
      <c r="H1389" s="428">
        <f t="shared" si="399"/>
        <v>1398415.05</v>
      </c>
      <c r="I1389" s="428">
        <f t="shared" si="400"/>
        <v>371330.55000000005</v>
      </c>
      <c r="J1389" s="428">
        <f t="shared" si="401"/>
        <v>1769745.6</v>
      </c>
      <c r="K1389" s="433">
        <f t="shared" si="396"/>
        <v>0</v>
      </c>
      <c r="L1389" s="433">
        <f t="shared" si="397"/>
        <v>14.604999999999997</v>
      </c>
      <c r="M1389" s="433">
        <v>171.69</v>
      </c>
      <c r="N1389" s="433">
        <v>60.195</v>
      </c>
      <c r="O1389" s="431">
        <f t="shared" si="398"/>
        <v>1888703.325</v>
      </c>
    </row>
    <row r="1390" spans="1:15" s="472" customFormat="1">
      <c r="A1390" s="482" t="s">
        <v>242</v>
      </c>
      <c r="B1390" s="515" t="s">
        <v>417</v>
      </c>
      <c r="C1390" s="484" t="s">
        <v>124</v>
      </c>
      <c r="D1390" s="560">
        <v>8145</v>
      </c>
      <c r="E1390" s="474">
        <v>171.69</v>
      </c>
      <c r="F1390" s="474">
        <v>45.59</v>
      </c>
      <c r="G1390" s="428">
        <f t="shared" si="394"/>
        <v>217.28</v>
      </c>
      <c r="H1390" s="428">
        <f t="shared" si="399"/>
        <v>1398415.05</v>
      </c>
      <c r="I1390" s="428">
        <f t="shared" si="400"/>
        <v>371330.55000000005</v>
      </c>
      <c r="J1390" s="428">
        <f t="shared" si="401"/>
        <v>1769745.6</v>
      </c>
      <c r="K1390" s="433">
        <f t="shared" si="396"/>
        <v>0</v>
      </c>
      <c r="L1390" s="433">
        <f t="shared" si="397"/>
        <v>14.604999999999997</v>
      </c>
      <c r="M1390" s="433">
        <v>171.69</v>
      </c>
      <c r="N1390" s="433">
        <v>60.195</v>
      </c>
      <c r="O1390" s="431">
        <f t="shared" si="398"/>
        <v>1888703.325</v>
      </c>
    </row>
    <row r="1391" spans="1:15" s="472" customFormat="1">
      <c r="A1391" s="482" t="s">
        <v>244</v>
      </c>
      <c r="B1391" s="515" t="s">
        <v>418</v>
      </c>
      <c r="C1391" s="484" t="s">
        <v>124</v>
      </c>
      <c r="D1391" s="560">
        <v>8145</v>
      </c>
      <c r="E1391" s="474">
        <v>171.69</v>
      </c>
      <c r="F1391" s="474">
        <v>45.59</v>
      </c>
      <c r="G1391" s="428">
        <f t="shared" si="394"/>
        <v>217.28</v>
      </c>
      <c r="H1391" s="428">
        <f t="shared" si="399"/>
        <v>1398415.05</v>
      </c>
      <c r="I1391" s="428">
        <f t="shared" si="400"/>
        <v>371330.55000000005</v>
      </c>
      <c r="J1391" s="428">
        <f t="shared" si="401"/>
        <v>1769745.6</v>
      </c>
      <c r="K1391" s="433">
        <f t="shared" si="396"/>
        <v>0</v>
      </c>
      <c r="L1391" s="433">
        <f t="shared" si="397"/>
        <v>14.604999999999997</v>
      </c>
      <c r="M1391" s="433">
        <v>171.69</v>
      </c>
      <c r="N1391" s="433">
        <v>60.195</v>
      </c>
      <c r="O1391" s="431">
        <f t="shared" si="398"/>
        <v>1888703.325</v>
      </c>
    </row>
    <row r="1392" spans="1:15" s="470" customFormat="1">
      <c r="A1392" s="482" t="s">
        <v>246</v>
      </c>
      <c r="B1392" s="515" t="s">
        <v>419</v>
      </c>
      <c r="C1392" s="484" t="s">
        <v>124</v>
      </c>
      <c r="D1392" s="560">
        <v>8145</v>
      </c>
      <c r="E1392" s="474">
        <v>171.69</v>
      </c>
      <c r="F1392" s="474">
        <v>45.59</v>
      </c>
      <c r="G1392" s="428">
        <f t="shared" si="394"/>
        <v>217.28</v>
      </c>
      <c r="H1392" s="428">
        <f t="shared" si="399"/>
        <v>1398415.05</v>
      </c>
      <c r="I1392" s="428">
        <f t="shared" si="400"/>
        <v>371330.55000000005</v>
      </c>
      <c r="J1392" s="428">
        <f t="shared" si="401"/>
        <v>1769745.6</v>
      </c>
      <c r="K1392" s="433">
        <f t="shared" si="396"/>
        <v>0</v>
      </c>
      <c r="L1392" s="433">
        <f t="shared" si="397"/>
        <v>14.604999999999997</v>
      </c>
      <c r="M1392" s="433">
        <v>171.69</v>
      </c>
      <c r="N1392" s="433">
        <v>60.195</v>
      </c>
      <c r="O1392" s="431">
        <f t="shared" si="398"/>
        <v>1888703.325</v>
      </c>
    </row>
    <row r="1393" spans="1:15" s="470" customFormat="1">
      <c r="A1393" s="482" t="s">
        <v>248</v>
      </c>
      <c r="B1393" s="515" t="s">
        <v>420</v>
      </c>
      <c r="C1393" s="484" t="s">
        <v>124</v>
      </c>
      <c r="D1393" s="560">
        <v>8145</v>
      </c>
      <c r="E1393" s="474">
        <v>171.69</v>
      </c>
      <c r="F1393" s="474">
        <v>45.59</v>
      </c>
      <c r="G1393" s="428">
        <f t="shared" si="394"/>
        <v>217.28</v>
      </c>
      <c r="H1393" s="428">
        <f t="shared" si="399"/>
        <v>1398415.05</v>
      </c>
      <c r="I1393" s="428">
        <f t="shared" si="400"/>
        <v>371330.55000000005</v>
      </c>
      <c r="J1393" s="428">
        <f t="shared" si="401"/>
        <v>1769745.6</v>
      </c>
      <c r="K1393" s="433">
        <f t="shared" si="396"/>
        <v>0</v>
      </c>
      <c r="L1393" s="433">
        <f t="shared" si="397"/>
        <v>14.604999999999997</v>
      </c>
      <c r="M1393" s="433">
        <v>171.69</v>
      </c>
      <c r="N1393" s="433">
        <v>60.195</v>
      </c>
      <c r="O1393" s="431">
        <f t="shared" si="398"/>
        <v>1888703.325</v>
      </c>
    </row>
    <row r="1394" spans="1:15" s="470" customFormat="1">
      <c r="A1394" s="482" t="s">
        <v>250</v>
      </c>
      <c r="B1394" s="515" t="s">
        <v>421</v>
      </c>
      <c r="C1394" s="484" t="s">
        <v>124</v>
      </c>
      <c r="D1394" s="560">
        <v>8145</v>
      </c>
      <c r="E1394" s="474">
        <v>171.69</v>
      </c>
      <c r="F1394" s="474">
        <v>45.59</v>
      </c>
      <c r="G1394" s="428">
        <f t="shared" si="394"/>
        <v>217.28</v>
      </c>
      <c r="H1394" s="428">
        <f t="shared" si="399"/>
        <v>1398415.05</v>
      </c>
      <c r="I1394" s="428">
        <f t="shared" si="400"/>
        <v>371330.55000000005</v>
      </c>
      <c r="J1394" s="428">
        <f t="shared" si="401"/>
        <v>1769745.6</v>
      </c>
      <c r="K1394" s="433">
        <f t="shared" si="396"/>
        <v>0</v>
      </c>
      <c r="L1394" s="433">
        <f t="shared" si="397"/>
        <v>14.604999999999997</v>
      </c>
      <c r="M1394" s="433">
        <v>171.69</v>
      </c>
      <c r="N1394" s="433">
        <v>60.195</v>
      </c>
      <c r="O1394" s="431">
        <f t="shared" si="398"/>
        <v>1888703.325</v>
      </c>
    </row>
    <row r="1395" spans="1:15" s="470" customFormat="1">
      <c r="A1395" s="482" t="s">
        <v>252</v>
      </c>
      <c r="B1395" s="515" t="s">
        <v>422</v>
      </c>
      <c r="C1395" s="484" t="s">
        <v>124</v>
      </c>
      <c r="D1395" s="560">
        <v>8145</v>
      </c>
      <c r="E1395" s="474">
        <v>0</v>
      </c>
      <c r="F1395" s="474">
        <v>45.59</v>
      </c>
      <c r="G1395" s="428">
        <f t="shared" si="394"/>
        <v>45.59</v>
      </c>
      <c r="H1395" s="428">
        <f t="shared" si="399"/>
        <v>0</v>
      </c>
      <c r="I1395" s="428">
        <f t="shared" si="400"/>
        <v>371330.55000000005</v>
      </c>
      <c r="J1395" s="428">
        <f t="shared" si="401"/>
        <v>371330.55000000005</v>
      </c>
      <c r="K1395" s="433">
        <f t="shared" si="396"/>
        <v>0</v>
      </c>
      <c r="L1395" s="433">
        <f t="shared" si="397"/>
        <v>14.604999999999997</v>
      </c>
      <c r="M1395" s="433">
        <v>0</v>
      </c>
      <c r="N1395" s="433">
        <v>60.195</v>
      </c>
      <c r="O1395" s="431">
        <f t="shared" si="398"/>
        <v>490288.27500000002</v>
      </c>
    </row>
    <row r="1396" spans="1:15" s="470" customFormat="1">
      <c r="A1396" s="482" t="s">
        <v>254</v>
      </c>
      <c r="B1396" s="515" t="s">
        <v>423</v>
      </c>
      <c r="C1396" s="484" t="s">
        <v>124</v>
      </c>
      <c r="D1396" s="560">
        <v>8145</v>
      </c>
      <c r="E1396" s="474">
        <v>0</v>
      </c>
      <c r="F1396" s="474">
        <v>45.59</v>
      </c>
      <c r="G1396" s="428">
        <f t="shared" si="394"/>
        <v>45.59</v>
      </c>
      <c r="H1396" s="428">
        <f t="shared" si="399"/>
        <v>0</v>
      </c>
      <c r="I1396" s="428">
        <f t="shared" si="400"/>
        <v>371330.55000000005</v>
      </c>
      <c r="J1396" s="428">
        <f t="shared" si="401"/>
        <v>371330.55000000005</v>
      </c>
      <c r="K1396" s="433">
        <f t="shared" si="396"/>
        <v>0</v>
      </c>
      <c r="L1396" s="433">
        <f t="shared" si="397"/>
        <v>14.604999999999997</v>
      </c>
      <c r="M1396" s="433">
        <v>0</v>
      </c>
      <c r="N1396" s="433">
        <v>60.195</v>
      </c>
      <c r="O1396" s="431">
        <f t="shared" si="398"/>
        <v>490288.27500000002</v>
      </c>
    </row>
    <row r="1397" spans="1:15" s="470" customFormat="1">
      <c r="A1397" s="482" t="s">
        <v>256</v>
      </c>
      <c r="B1397" s="515" t="s">
        <v>424</v>
      </c>
      <c r="C1397" s="484" t="s">
        <v>124</v>
      </c>
      <c r="D1397" s="560">
        <v>8145</v>
      </c>
      <c r="E1397" s="474">
        <v>0</v>
      </c>
      <c r="F1397" s="474">
        <v>26.19</v>
      </c>
      <c r="G1397" s="428">
        <f t="shared" si="394"/>
        <v>26.19</v>
      </c>
      <c r="H1397" s="428">
        <f t="shared" si="399"/>
        <v>0</v>
      </c>
      <c r="I1397" s="428">
        <f t="shared" si="400"/>
        <v>213317.55000000002</v>
      </c>
      <c r="J1397" s="428">
        <f t="shared" si="401"/>
        <v>213317.55000000002</v>
      </c>
      <c r="K1397" s="433">
        <f t="shared" si="396"/>
        <v>0</v>
      </c>
      <c r="L1397" s="433">
        <f t="shared" si="397"/>
        <v>8.7779999999999951</v>
      </c>
      <c r="M1397" s="433">
        <v>0</v>
      </c>
      <c r="N1397" s="433">
        <v>34.967999999999996</v>
      </c>
      <c r="O1397" s="431">
        <f t="shared" si="398"/>
        <v>284814.36</v>
      </c>
    </row>
    <row r="1398" spans="1:15" s="470" customFormat="1">
      <c r="A1398" s="482" t="s">
        <v>258</v>
      </c>
      <c r="B1398" s="483" t="s">
        <v>425</v>
      </c>
      <c r="C1398" s="484" t="s">
        <v>124</v>
      </c>
      <c r="D1398" s="560">
        <v>8145</v>
      </c>
      <c r="E1398" s="474">
        <v>0</v>
      </c>
      <c r="F1398" s="474">
        <v>0</v>
      </c>
      <c r="G1398" s="428">
        <f t="shared" si="394"/>
        <v>0</v>
      </c>
      <c r="H1398" s="428">
        <f t="shared" si="399"/>
        <v>0</v>
      </c>
      <c r="I1398" s="428">
        <f t="shared" si="400"/>
        <v>0</v>
      </c>
      <c r="J1398" s="428">
        <f t="shared" si="401"/>
        <v>0</v>
      </c>
      <c r="K1398" s="433">
        <f t="shared" si="396"/>
        <v>0</v>
      </c>
      <c r="L1398" s="433">
        <f t="shared" si="397"/>
        <v>0</v>
      </c>
      <c r="M1398" s="433">
        <v>0</v>
      </c>
      <c r="N1398" s="433">
        <v>0</v>
      </c>
      <c r="O1398" s="431">
        <f t="shared" si="398"/>
        <v>0</v>
      </c>
    </row>
    <row r="1399" spans="1:15" s="479" customFormat="1" ht="90.75" customHeight="1">
      <c r="A1399" s="691">
        <v>3.05</v>
      </c>
      <c r="B1399" s="703" t="s">
        <v>736</v>
      </c>
      <c r="C1399" s="484"/>
      <c r="D1399" s="560">
        <v>0</v>
      </c>
      <c r="E1399" s="474">
        <v>0</v>
      </c>
      <c r="F1399" s="474">
        <v>0</v>
      </c>
      <c r="G1399" s="428">
        <f t="shared" si="394"/>
        <v>0</v>
      </c>
      <c r="H1399" s="429">
        <f>E1399*$D1399</f>
        <v>0</v>
      </c>
      <c r="I1399" s="429">
        <f>F1399*$D1399</f>
        <v>0</v>
      </c>
      <c r="J1399" s="428">
        <f t="shared" si="395"/>
        <v>0</v>
      </c>
      <c r="K1399" s="433">
        <f t="shared" si="396"/>
        <v>0</v>
      </c>
      <c r="L1399" s="433">
        <f t="shared" si="397"/>
        <v>0</v>
      </c>
      <c r="M1399" s="433">
        <v>0</v>
      </c>
      <c r="N1399" s="433">
        <v>0</v>
      </c>
      <c r="O1399" s="431">
        <f t="shared" si="398"/>
        <v>0</v>
      </c>
    </row>
    <row r="1400" spans="1:15" s="481" customFormat="1" ht="30">
      <c r="A1400" s="734" t="s">
        <v>122</v>
      </c>
      <c r="B1400" s="514" t="s">
        <v>737</v>
      </c>
      <c r="C1400" s="751"/>
      <c r="D1400" s="560">
        <v>0</v>
      </c>
      <c r="E1400" s="480">
        <v>0</v>
      </c>
      <c r="F1400" s="480">
        <v>0</v>
      </c>
      <c r="G1400" s="428">
        <f t="shared" si="394"/>
        <v>0</v>
      </c>
      <c r="H1400" s="429">
        <f>E1400*$D1400</f>
        <v>0</v>
      </c>
      <c r="I1400" s="429">
        <f>F1400*$D1400</f>
        <v>0</v>
      </c>
      <c r="J1400" s="428">
        <f t="shared" si="395"/>
        <v>0</v>
      </c>
      <c r="K1400" s="433">
        <f t="shared" si="396"/>
        <v>0</v>
      </c>
      <c r="L1400" s="433">
        <f t="shared" si="397"/>
        <v>0</v>
      </c>
      <c r="M1400" s="433">
        <v>0</v>
      </c>
      <c r="N1400" s="433">
        <v>0</v>
      </c>
      <c r="O1400" s="431">
        <f t="shared" si="398"/>
        <v>0</v>
      </c>
    </row>
    <row r="1401" spans="1:15" s="472" customFormat="1">
      <c r="A1401" s="482" t="s">
        <v>205</v>
      </c>
      <c r="B1401" s="515" t="s">
        <v>219</v>
      </c>
      <c r="C1401" s="484" t="s">
        <v>398</v>
      </c>
      <c r="D1401" s="560">
        <v>747</v>
      </c>
      <c r="E1401" s="474">
        <v>0</v>
      </c>
      <c r="F1401" s="474">
        <v>0</v>
      </c>
      <c r="G1401" s="428">
        <f t="shared" si="394"/>
        <v>0</v>
      </c>
      <c r="H1401" s="428">
        <f t="shared" ref="H1401:H1425" si="402">$D1401*E1401</f>
        <v>0</v>
      </c>
      <c r="I1401" s="428">
        <f t="shared" ref="I1401:I1425" si="403">$D1401*F1401</f>
        <v>0</v>
      </c>
      <c r="J1401" s="428">
        <f t="shared" ref="J1401:J1425" si="404">SUBTOTAL(9,H1401:I1401)</f>
        <v>0</v>
      </c>
      <c r="K1401" s="433">
        <f t="shared" si="396"/>
        <v>0</v>
      </c>
      <c r="L1401" s="433">
        <f t="shared" si="397"/>
        <v>0</v>
      </c>
      <c r="M1401" s="433">
        <v>0</v>
      </c>
      <c r="N1401" s="433">
        <v>0</v>
      </c>
      <c r="O1401" s="431">
        <f t="shared" si="398"/>
        <v>0</v>
      </c>
    </row>
    <row r="1402" spans="1:15" s="472" customFormat="1">
      <c r="A1402" s="482" t="s">
        <v>188</v>
      </c>
      <c r="B1402" s="515" t="s">
        <v>402</v>
      </c>
      <c r="C1402" s="484" t="s">
        <v>398</v>
      </c>
      <c r="D1402" s="560">
        <v>747</v>
      </c>
      <c r="E1402" s="474">
        <v>0</v>
      </c>
      <c r="F1402" s="474">
        <v>0</v>
      </c>
      <c r="G1402" s="428">
        <f t="shared" si="394"/>
        <v>0</v>
      </c>
      <c r="H1402" s="428">
        <f t="shared" si="402"/>
        <v>0</v>
      </c>
      <c r="I1402" s="428">
        <f t="shared" si="403"/>
        <v>0</v>
      </c>
      <c r="J1402" s="428">
        <f t="shared" si="404"/>
        <v>0</v>
      </c>
      <c r="K1402" s="433">
        <f t="shared" si="396"/>
        <v>0</v>
      </c>
      <c r="L1402" s="433">
        <f t="shared" si="397"/>
        <v>0</v>
      </c>
      <c r="M1402" s="433">
        <v>0</v>
      </c>
      <c r="N1402" s="433">
        <v>0</v>
      </c>
      <c r="O1402" s="431">
        <f t="shared" si="398"/>
        <v>0</v>
      </c>
    </row>
    <row r="1403" spans="1:15" s="472" customFormat="1">
      <c r="A1403" s="482" t="s">
        <v>190</v>
      </c>
      <c r="B1403" s="515" t="s">
        <v>403</v>
      </c>
      <c r="C1403" s="484" t="s">
        <v>398</v>
      </c>
      <c r="D1403" s="560">
        <v>747</v>
      </c>
      <c r="E1403" s="474">
        <v>125.13</v>
      </c>
      <c r="F1403" s="474">
        <v>74.69</v>
      </c>
      <c r="G1403" s="428">
        <f t="shared" si="394"/>
        <v>199.82</v>
      </c>
      <c r="H1403" s="428">
        <f t="shared" si="402"/>
        <v>93472.11</v>
      </c>
      <c r="I1403" s="428">
        <f t="shared" si="403"/>
        <v>55793.43</v>
      </c>
      <c r="J1403" s="428">
        <f t="shared" si="404"/>
        <v>149265.54</v>
      </c>
      <c r="K1403" s="433">
        <f t="shared" si="396"/>
        <v>0</v>
      </c>
      <c r="L1403" s="433">
        <f t="shared" si="397"/>
        <v>0</v>
      </c>
      <c r="M1403" s="433">
        <v>125.13000000000001</v>
      </c>
      <c r="N1403" s="433">
        <v>74.69</v>
      </c>
      <c r="O1403" s="431">
        <f t="shared" si="398"/>
        <v>149265.54</v>
      </c>
    </row>
    <row r="1404" spans="1:15" s="472" customFormat="1">
      <c r="A1404" s="482" t="s">
        <v>192</v>
      </c>
      <c r="B1404" s="515" t="s">
        <v>404</v>
      </c>
      <c r="C1404" s="484" t="s">
        <v>398</v>
      </c>
      <c r="D1404" s="560">
        <v>747</v>
      </c>
      <c r="E1404" s="474">
        <v>178.48</v>
      </c>
      <c r="F1404" s="474">
        <v>73.72</v>
      </c>
      <c r="G1404" s="428">
        <f t="shared" si="394"/>
        <v>252.2</v>
      </c>
      <c r="H1404" s="428">
        <f t="shared" si="402"/>
        <v>133324.56</v>
      </c>
      <c r="I1404" s="428">
        <f t="shared" si="403"/>
        <v>55068.84</v>
      </c>
      <c r="J1404" s="428">
        <f t="shared" si="404"/>
        <v>188393.4</v>
      </c>
      <c r="K1404" s="433">
        <f t="shared" si="396"/>
        <v>0</v>
      </c>
      <c r="L1404" s="433">
        <f t="shared" si="397"/>
        <v>0</v>
      </c>
      <c r="M1404" s="433">
        <v>178.48000000000002</v>
      </c>
      <c r="N1404" s="433">
        <v>73.72</v>
      </c>
      <c r="O1404" s="431">
        <f t="shared" si="398"/>
        <v>188393.40000000002</v>
      </c>
    </row>
    <row r="1405" spans="1:15" s="472" customFormat="1">
      <c r="A1405" s="482" t="s">
        <v>194</v>
      </c>
      <c r="B1405" s="515" t="s">
        <v>405</v>
      </c>
      <c r="C1405" s="484" t="s">
        <v>398</v>
      </c>
      <c r="D1405" s="560">
        <v>747</v>
      </c>
      <c r="E1405" s="474">
        <v>178.48</v>
      </c>
      <c r="F1405" s="474">
        <v>73.72</v>
      </c>
      <c r="G1405" s="428">
        <f t="shared" si="394"/>
        <v>252.2</v>
      </c>
      <c r="H1405" s="428">
        <f t="shared" si="402"/>
        <v>133324.56</v>
      </c>
      <c r="I1405" s="428">
        <f t="shared" si="403"/>
        <v>55068.84</v>
      </c>
      <c r="J1405" s="428">
        <f t="shared" si="404"/>
        <v>188393.4</v>
      </c>
      <c r="K1405" s="433">
        <f t="shared" si="396"/>
        <v>0</v>
      </c>
      <c r="L1405" s="433">
        <f t="shared" si="397"/>
        <v>0</v>
      </c>
      <c r="M1405" s="433">
        <v>178.48000000000002</v>
      </c>
      <c r="N1405" s="433">
        <v>73.72</v>
      </c>
      <c r="O1405" s="431">
        <f t="shared" si="398"/>
        <v>188393.40000000002</v>
      </c>
    </row>
    <row r="1406" spans="1:15" s="472" customFormat="1">
      <c r="A1406" s="482" t="s">
        <v>196</v>
      </c>
      <c r="B1406" s="515" t="s">
        <v>406</v>
      </c>
      <c r="C1406" s="484" t="s">
        <v>398</v>
      </c>
      <c r="D1406" s="560">
        <v>747</v>
      </c>
      <c r="E1406" s="474">
        <v>178.48</v>
      </c>
      <c r="F1406" s="474">
        <v>73.72</v>
      </c>
      <c r="G1406" s="428">
        <f t="shared" si="394"/>
        <v>252.2</v>
      </c>
      <c r="H1406" s="428">
        <f t="shared" si="402"/>
        <v>133324.56</v>
      </c>
      <c r="I1406" s="428">
        <f t="shared" si="403"/>
        <v>55068.84</v>
      </c>
      <c r="J1406" s="428">
        <f t="shared" si="404"/>
        <v>188393.4</v>
      </c>
      <c r="K1406" s="433">
        <f t="shared" si="396"/>
        <v>0</v>
      </c>
      <c r="L1406" s="433">
        <f t="shared" si="397"/>
        <v>0</v>
      </c>
      <c r="M1406" s="433">
        <v>178.48000000000002</v>
      </c>
      <c r="N1406" s="433">
        <v>73.72</v>
      </c>
      <c r="O1406" s="431">
        <f t="shared" si="398"/>
        <v>188393.40000000002</v>
      </c>
    </row>
    <row r="1407" spans="1:15" s="472" customFormat="1">
      <c r="A1407" s="482" t="s">
        <v>198</v>
      </c>
      <c r="B1407" s="515" t="s">
        <v>407</v>
      </c>
      <c r="C1407" s="484" t="s">
        <v>398</v>
      </c>
      <c r="D1407" s="560">
        <v>747</v>
      </c>
      <c r="E1407" s="474">
        <v>178.48</v>
      </c>
      <c r="F1407" s="474">
        <v>73.72</v>
      </c>
      <c r="G1407" s="428">
        <f t="shared" si="394"/>
        <v>252.2</v>
      </c>
      <c r="H1407" s="428">
        <f t="shared" si="402"/>
        <v>133324.56</v>
      </c>
      <c r="I1407" s="428">
        <f t="shared" si="403"/>
        <v>55068.84</v>
      </c>
      <c r="J1407" s="428">
        <f t="shared" si="404"/>
        <v>188393.4</v>
      </c>
      <c r="K1407" s="433">
        <f t="shared" si="396"/>
        <v>0</v>
      </c>
      <c r="L1407" s="433">
        <f t="shared" si="397"/>
        <v>0</v>
      </c>
      <c r="M1407" s="433">
        <v>178.48000000000002</v>
      </c>
      <c r="N1407" s="433">
        <v>73.72</v>
      </c>
      <c r="O1407" s="431">
        <f t="shared" si="398"/>
        <v>188393.40000000002</v>
      </c>
    </row>
    <row r="1408" spans="1:15" s="472" customFormat="1">
      <c r="A1408" s="482" t="s">
        <v>200</v>
      </c>
      <c r="B1408" s="515" t="s">
        <v>408</v>
      </c>
      <c r="C1408" s="484" t="s">
        <v>398</v>
      </c>
      <c r="D1408" s="560">
        <v>747</v>
      </c>
      <c r="E1408" s="474">
        <v>248.32</v>
      </c>
      <c r="F1408" s="474">
        <v>73.72</v>
      </c>
      <c r="G1408" s="428">
        <f t="shared" si="394"/>
        <v>322.03999999999996</v>
      </c>
      <c r="H1408" s="428">
        <f t="shared" si="402"/>
        <v>185495.04000000001</v>
      </c>
      <c r="I1408" s="428">
        <f t="shared" si="403"/>
        <v>55068.84</v>
      </c>
      <c r="J1408" s="428">
        <f t="shared" si="404"/>
        <v>240563.88</v>
      </c>
      <c r="K1408" s="433">
        <f t="shared" si="396"/>
        <v>0</v>
      </c>
      <c r="L1408" s="433">
        <f t="shared" si="397"/>
        <v>0</v>
      </c>
      <c r="M1408" s="433">
        <v>248.32</v>
      </c>
      <c r="N1408" s="433">
        <v>73.72</v>
      </c>
      <c r="O1408" s="431">
        <f t="shared" si="398"/>
        <v>240563.87999999998</v>
      </c>
    </row>
    <row r="1409" spans="1:15" s="472" customFormat="1">
      <c r="A1409" s="482" t="s">
        <v>122</v>
      </c>
      <c r="B1409" s="515" t="s">
        <v>409</v>
      </c>
      <c r="C1409" s="484" t="s">
        <v>398</v>
      </c>
      <c r="D1409" s="560">
        <v>747</v>
      </c>
      <c r="E1409" s="474">
        <v>268.69</v>
      </c>
      <c r="F1409" s="474">
        <v>73.72</v>
      </c>
      <c r="G1409" s="428">
        <f t="shared" si="394"/>
        <v>342.40999999999997</v>
      </c>
      <c r="H1409" s="428">
        <f t="shared" si="402"/>
        <v>200711.43</v>
      </c>
      <c r="I1409" s="428">
        <f t="shared" si="403"/>
        <v>55068.84</v>
      </c>
      <c r="J1409" s="428">
        <f t="shared" si="404"/>
        <v>255780.27</v>
      </c>
      <c r="K1409" s="433">
        <f t="shared" si="396"/>
        <v>0</v>
      </c>
      <c r="L1409" s="433">
        <f t="shared" si="397"/>
        <v>0</v>
      </c>
      <c r="M1409" s="433">
        <v>268.69</v>
      </c>
      <c r="N1409" s="433">
        <v>73.72</v>
      </c>
      <c r="O1409" s="431">
        <f t="shared" si="398"/>
        <v>255780.27</v>
      </c>
    </row>
    <row r="1410" spans="1:15" s="472" customFormat="1">
      <c r="A1410" s="482" t="s">
        <v>228</v>
      </c>
      <c r="B1410" s="515" t="s">
        <v>410</v>
      </c>
      <c r="C1410" s="484" t="s">
        <v>398</v>
      </c>
      <c r="D1410" s="560">
        <v>747</v>
      </c>
      <c r="E1410" s="474">
        <v>268.69</v>
      </c>
      <c r="F1410" s="474">
        <v>73.72</v>
      </c>
      <c r="G1410" s="428">
        <f t="shared" si="394"/>
        <v>342.40999999999997</v>
      </c>
      <c r="H1410" s="428">
        <f t="shared" si="402"/>
        <v>200711.43</v>
      </c>
      <c r="I1410" s="428">
        <f t="shared" si="403"/>
        <v>55068.84</v>
      </c>
      <c r="J1410" s="428">
        <f t="shared" si="404"/>
        <v>255780.27</v>
      </c>
      <c r="K1410" s="433">
        <f t="shared" si="396"/>
        <v>0</v>
      </c>
      <c r="L1410" s="433">
        <f t="shared" si="397"/>
        <v>0</v>
      </c>
      <c r="M1410" s="433">
        <v>268.69</v>
      </c>
      <c r="N1410" s="433">
        <v>73.72</v>
      </c>
      <c r="O1410" s="431">
        <f t="shared" si="398"/>
        <v>255780.27</v>
      </c>
    </row>
    <row r="1411" spans="1:15" s="472" customFormat="1">
      <c r="A1411" s="482" t="s">
        <v>230</v>
      </c>
      <c r="B1411" s="515" t="s">
        <v>411</v>
      </c>
      <c r="C1411" s="484" t="s">
        <v>398</v>
      </c>
      <c r="D1411" s="560">
        <v>747</v>
      </c>
      <c r="E1411" s="474">
        <v>268.69</v>
      </c>
      <c r="F1411" s="474">
        <v>73.72</v>
      </c>
      <c r="G1411" s="428">
        <f t="shared" si="394"/>
        <v>342.40999999999997</v>
      </c>
      <c r="H1411" s="428">
        <f t="shared" si="402"/>
        <v>200711.43</v>
      </c>
      <c r="I1411" s="428">
        <f t="shared" si="403"/>
        <v>55068.84</v>
      </c>
      <c r="J1411" s="428">
        <f t="shared" si="404"/>
        <v>255780.27</v>
      </c>
      <c r="K1411" s="433">
        <f t="shared" si="396"/>
        <v>0</v>
      </c>
      <c r="L1411" s="433">
        <f t="shared" si="397"/>
        <v>0</v>
      </c>
      <c r="M1411" s="433">
        <v>268.69</v>
      </c>
      <c r="N1411" s="433">
        <v>73.72</v>
      </c>
      <c r="O1411" s="431">
        <f t="shared" si="398"/>
        <v>255780.27</v>
      </c>
    </row>
    <row r="1412" spans="1:15" s="472" customFormat="1">
      <c r="A1412" s="482" t="s">
        <v>232</v>
      </c>
      <c r="B1412" s="515" t="s">
        <v>412</v>
      </c>
      <c r="C1412" s="484" t="s">
        <v>398</v>
      </c>
      <c r="D1412" s="560">
        <v>747</v>
      </c>
      <c r="E1412" s="474">
        <v>268.69</v>
      </c>
      <c r="F1412" s="474">
        <v>73.72</v>
      </c>
      <c r="G1412" s="428">
        <f t="shared" si="394"/>
        <v>342.40999999999997</v>
      </c>
      <c r="H1412" s="428">
        <f t="shared" si="402"/>
        <v>200711.43</v>
      </c>
      <c r="I1412" s="428">
        <f t="shared" si="403"/>
        <v>55068.84</v>
      </c>
      <c r="J1412" s="428">
        <f t="shared" si="404"/>
        <v>255780.27</v>
      </c>
      <c r="K1412" s="433">
        <f t="shared" si="396"/>
        <v>0</v>
      </c>
      <c r="L1412" s="433">
        <f t="shared" si="397"/>
        <v>0</v>
      </c>
      <c r="M1412" s="433">
        <v>268.69</v>
      </c>
      <c r="N1412" s="433">
        <v>73.72</v>
      </c>
      <c r="O1412" s="431">
        <f t="shared" si="398"/>
        <v>255780.27</v>
      </c>
    </row>
    <row r="1413" spans="1:15" s="472" customFormat="1">
      <c r="A1413" s="482" t="s">
        <v>234</v>
      </c>
      <c r="B1413" s="515" t="s">
        <v>413</v>
      </c>
      <c r="C1413" s="484" t="s">
        <v>398</v>
      </c>
      <c r="D1413" s="560">
        <v>747</v>
      </c>
      <c r="E1413" s="474">
        <v>268.69</v>
      </c>
      <c r="F1413" s="474">
        <v>73.72</v>
      </c>
      <c r="G1413" s="428">
        <f t="shared" si="394"/>
        <v>342.40999999999997</v>
      </c>
      <c r="H1413" s="428">
        <f t="shared" si="402"/>
        <v>200711.43</v>
      </c>
      <c r="I1413" s="428">
        <f t="shared" si="403"/>
        <v>55068.84</v>
      </c>
      <c r="J1413" s="428">
        <f t="shared" si="404"/>
        <v>255780.27</v>
      </c>
      <c r="K1413" s="433">
        <f t="shared" si="396"/>
        <v>0</v>
      </c>
      <c r="L1413" s="433">
        <f t="shared" si="397"/>
        <v>0</v>
      </c>
      <c r="M1413" s="433">
        <v>268.69</v>
      </c>
      <c r="N1413" s="433">
        <v>73.72</v>
      </c>
      <c r="O1413" s="431">
        <f t="shared" si="398"/>
        <v>255780.27</v>
      </c>
    </row>
    <row r="1414" spans="1:15" s="472" customFormat="1">
      <c r="A1414" s="482" t="s">
        <v>236</v>
      </c>
      <c r="B1414" s="515" t="s">
        <v>414</v>
      </c>
      <c r="C1414" s="484" t="s">
        <v>398</v>
      </c>
      <c r="D1414" s="560">
        <v>747</v>
      </c>
      <c r="E1414" s="474">
        <v>268.69</v>
      </c>
      <c r="F1414" s="474">
        <v>73.72</v>
      </c>
      <c r="G1414" s="428">
        <f t="shared" si="394"/>
        <v>342.40999999999997</v>
      </c>
      <c r="H1414" s="428">
        <f t="shared" si="402"/>
        <v>200711.43</v>
      </c>
      <c r="I1414" s="428">
        <f t="shared" si="403"/>
        <v>55068.84</v>
      </c>
      <c r="J1414" s="428">
        <f t="shared" si="404"/>
        <v>255780.27</v>
      </c>
      <c r="K1414" s="433">
        <f t="shared" si="396"/>
        <v>0</v>
      </c>
      <c r="L1414" s="433">
        <f t="shared" si="397"/>
        <v>0</v>
      </c>
      <c r="M1414" s="433">
        <v>268.69</v>
      </c>
      <c r="N1414" s="433">
        <v>73.72</v>
      </c>
      <c r="O1414" s="431">
        <f t="shared" si="398"/>
        <v>255780.27</v>
      </c>
    </row>
    <row r="1415" spans="1:15" s="472" customFormat="1">
      <c r="A1415" s="482" t="s">
        <v>238</v>
      </c>
      <c r="B1415" s="515" t="s">
        <v>415</v>
      </c>
      <c r="C1415" s="484" t="s">
        <v>398</v>
      </c>
      <c r="D1415" s="560">
        <v>747</v>
      </c>
      <c r="E1415" s="474">
        <v>268.69</v>
      </c>
      <c r="F1415" s="474">
        <v>73.72</v>
      </c>
      <c r="G1415" s="428">
        <f t="shared" si="394"/>
        <v>342.40999999999997</v>
      </c>
      <c r="H1415" s="428">
        <f t="shared" si="402"/>
        <v>200711.43</v>
      </c>
      <c r="I1415" s="428">
        <f t="shared" si="403"/>
        <v>55068.84</v>
      </c>
      <c r="J1415" s="428">
        <f t="shared" si="404"/>
        <v>255780.27</v>
      </c>
      <c r="K1415" s="433">
        <f t="shared" si="396"/>
        <v>0</v>
      </c>
      <c r="L1415" s="433">
        <f t="shared" si="397"/>
        <v>0</v>
      </c>
      <c r="M1415" s="433">
        <v>268.69</v>
      </c>
      <c r="N1415" s="433">
        <v>73.72</v>
      </c>
      <c r="O1415" s="431">
        <f t="shared" si="398"/>
        <v>255780.27</v>
      </c>
    </row>
    <row r="1416" spans="1:15" s="472" customFormat="1">
      <c r="A1416" s="482" t="s">
        <v>240</v>
      </c>
      <c r="B1416" s="515" t="s">
        <v>416</v>
      </c>
      <c r="C1416" s="484" t="s">
        <v>398</v>
      </c>
      <c r="D1416" s="560">
        <v>747</v>
      </c>
      <c r="E1416" s="474">
        <v>268.69</v>
      </c>
      <c r="F1416" s="474">
        <v>73.72</v>
      </c>
      <c r="G1416" s="428">
        <f t="shared" si="394"/>
        <v>342.40999999999997</v>
      </c>
      <c r="H1416" s="428">
        <f t="shared" si="402"/>
        <v>200711.43</v>
      </c>
      <c r="I1416" s="428">
        <f t="shared" si="403"/>
        <v>55068.84</v>
      </c>
      <c r="J1416" s="428">
        <f t="shared" si="404"/>
        <v>255780.27</v>
      </c>
      <c r="K1416" s="433">
        <f t="shared" si="396"/>
        <v>0</v>
      </c>
      <c r="L1416" s="433">
        <f t="shared" si="397"/>
        <v>0</v>
      </c>
      <c r="M1416" s="433">
        <v>268.69</v>
      </c>
      <c r="N1416" s="433">
        <v>73.72</v>
      </c>
      <c r="O1416" s="431">
        <f t="shared" si="398"/>
        <v>255780.27</v>
      </c>
    </row>
    <row r="1417" spans="1:15" s="472" customFormat="1">
      <c r="A1417" s="482" t="s">
        <v>242</v>
      </c>
      <c r="B1417" s="515" t="s">
        <v>417</v>
      </c>
      <c r="C1417" s="484" t="s">
        <v>398</v>
      </c>
      <c r="D1417" s="560">
        <v>747</v>
      </c>
      <c r="E1417" s="474">
        <v>268.69</v>
      </c>
      <c r="F1417" s="474">
        <v>73.72</v>
      </c>
      <c r="G1417" s="428">
        <f t="shared" si="394"/>
        <v>342.40999999999997</v>
      </c>
      <c r="H1417" s="428">
        <f t="shared" si="402"/>
        <v>200711.43</v>
      </c>
      <c r="I1417" s="428">
        <f t="shared" si="403"/>
        <v>55068.84</v>
      </c>
      <c r="J1417" s="428">
        <f t="shared" si="404"/>
        <v>255780.27</v>
      </c>
      <c r="K1417" s="433">
        <f t="shared" si="396"/>
        <v>0</v>
      </c>
      <c r="L1417" s="433">
        <f t="shared" si="397"/>
        <v>0</v>
      </c>
      <c r="M1417" s="433">
        <v>268.69</v>
      </c>
      <c r="N1417" s="433">
        <v>73.72</v>
      </c>
      <c r="O1417" s="431">
        <f t="shared" si="398"/>
        <v>255780.27</v>
      </c>
    </row>
    <row r="1418" spans="1:15" s="472" customFormat="1">
      <c r="A1418" s="482" t="s">
        <v>244</v>
      </c>
      <c r="B1418" s="515" t="s">
        <v>418</v>
      </c>
      <c r="C1418" s="484" t="s">
        <v>398</v>
      </c>
      <c r="D1418" s="560">
        <v>747</v>
      </c>
      <c r="E1418" s="474">
        <v>268.69</v>
      </c>
      <c r="F1418" s="474">
        <v>73.72</v>
      </c>
      <c r="G1418" s="428">
        <f t="shared" si="394"/>
        <v>342.40999999999997</v>
      </c>
      <c r="H1418" s="428">
        <f t="shared" si="402"/>
        <v>200711.43</v>
      </c>
      <c r="I1418" s="428">
        <f t="shared" si="403"/>
        <v>55068.84</v>
      </c>
      <c r="J1418" s="428">
        <f t="shared" si="404"/>
        <v>255780.27</v>
      </c>
      <c r="K1418" s="433">
        <f t="shared" si="396"/>
        <v>0</v>
      </c>
      <c r="L1418" s="433">
        <f t="shared" si="397"/>
        <v>0</v>
      </c>
      <c r="M1418" s="433">
        <v>268.69</v>
      </c>
      <c r="N1418" s="433">
        <v>73.72</v>
      </c>
      <c r="O1418" s="431">
        <f t="shared" si="398"/>
        <v>255780.27</v>
      </c>
    </row>
    <row r="1419" spans="1:15" s="470" customFormat="1">
      <c r="A1419" s="482" t="s">
        <v>246</v>
      </c>
      <c r="B1419" s="515" t="s">
        <v>419</v>
      </c>
      <c r="C1419" s="484" t="s">
        <v>398</v>
      </c>
      <c r="D1419" s="560">
        <v>747</v>
      </c>
      <c r="E1419" s="474">
        <v>268.69</v>
      </c>
      <c r="F1419" s="474">
        <v>73.72</v>
      </c>
      <c r="G1419" s="428">
        <f t="shared" si="394"/>
        <v>342.40999999999997</v>
      </c>
      <c r="H1419" s="428">
        <f t="shared" si="402"/>
        <v>200711.43</v>
      </c>
      <c r="I1419" s="428">
        <f t="shared" si="403"/>
        <v>55068.84</v>
      </c>
      <c r="J1419" s="428">
        <f t="shared" si="404"/>
        <v>255780.27</v>
      </c>
      <c r="K1419" s="433">
        <f t="shared" si="396"/>
        <v>0</v>
      </c>
      <c r="L1419" s="433">
        <f t="shared" si="397"/>
        <v>0</v>
      </c>
      <c r="M1419" s="433">
        <v>268.69</v>
      </c>
      <c r="N1419" s="433">
        <v>73.72</v>
      </c>
      <c r="O1419" s="431">
        <f t="shared" si="398"/>
        <v>255780.27</v>
      </c>
    </row>
    <row r="1420" spans="1:15" s="470" customFormat="1">
      <c r="A1420" s="482" t="s">
        <v>248</v>
      </c>
      <c r="B1420" s="515" t="s">
        <v>420</v>
      </c>
      <c r="C1420" s="484" t="s">
        <v>398</v>
      </c>
      <c r="D1420" s="560">
        <v>747</v>
      </c>
      <c r="E1420" s="474">
        <v>268.69</v>
      </c>
      <c r="F1420" s="474">
        <v>73.72</v>
      </c>
      <c r="G1420" s="428">
        <f t="shared" si="394"/>
        <v>342.40999999999997</v>
      </c>
      <c r="H1420" s="428">
        <f t="shared" si="402"/>
        <v>200711.43</v>
      </c>
      <c r="I1420" s="428">
        <f t="shared" si="403"/>
        <v>55068.84</v>
      </c>
      <c r="J1420" s="428">
        <f t="shared" si="404"/>
        <v>255780.27</v>
      </c>
      <c r="K1420" s="433">
        <f t="shared" si="396"/>
        <v>0</v>
      </c>
      <c r="L1420" s="433">
        <f t="shared" si="397"/>
        <v>0</v>
      </c>
      <c r="M1420" s="433">
        <v>268.69</v>
      </c>
      <c r="N1420" s="433">
        <v>73.72</v>
      </c>
      <c r="O1420" s="431">
        <f t="shared" si="398"/>
        <v>255780.27</v>
      </c>
    </row>
    <row r="1421" spans="1:15" s="470" customFormat="1">
      <c r="A1421" s="482" t="s">
        <v>250</v>
      </c>
      <c r="B1421" s="515" t="s">
        <v>421</v>
      </c>
      <c r="C1421" s="484" t="s">
        <v>398</v>
      </c>
      <c r="D1421" s="560">
        <v>747</v>
      </c>
      <c r="E1421" s="474">
        <v>268.69</v>
      </c>
      <c r="F1421" s="474">
        <v>73.72</v>
      </c>
      <c r="G1421" s="428">
        <f t="shared" si="394"/>
        <v>342.40999999999997</v>
      </c>
      <c r="H1421" s="428">
        <f t="shared" si="402"/>
        <v>200711.43</v>
      </c>
      <c r="I1421" s="428">
        <f t="shared" si="403"/>
        <v>55068.84</v>
      </c>
      <c r="J1421" s="428">
        <f t="shared" si="404"/>
        <v>255780.27</v>
      </c>
      <c r="K1421" s="433">
        <f t="shared" si="396"/>
        <v>0</v>
      </c>
      <c r="L1421" s="433">
        <f t="shared" si="397"/>
        <v>0</v>
      </c>
      <c r="M1421" s="433">
        <v>268.69</v>
      </c>
      <c r="N1421" s="433">
        <v>73.72</v>
      </c>
      <c r="O1421" s="431">
        <f t="shared" si="398"/>
        <v>255780.27</v>
      </c>
    </row>
    <row r="1422" spans="1:15" s="470" customFormat="1">
      <c r="A1422" s="482" t="s">
        <v>252</v>
      </c>
      <c r="B1422" s="515" t="s">
        <v>422</v>
      </c>
      <c r="C1422" s="484" t="s">
        <v>398</v>
      </c>
      <c r="D1422" s="560">
        <v>747</v>
      </c>
      <c r="E1422" s="474">
        <v>0</v>
      </c>
      <c r="F1422" s="474">
        <v>73.72</v>
      </c>
      <c r="G1422" s="428">
        <f t="shared" si="394"/>
        <v>73.72</v>
      </c>
      <c r="H1422" s="428">
        <f t="shared" si="402"/>
        <v>0</v>
      </c>
      <c r="I1422" s="428">
        <f t="shared" si="403"/>
        <v>55068.84</v>
      </c>
      <c r="J1422" s="428">
        <f t="shared" si="404"/>
        <v>55068.84</v>
      </c>
      <c r="K1422" s="433">
        <f t="shared" si="396"/>
        <v>0</v>
      </c>
      <c r="L1422" s="433">
        <f t="shared" si="397"/>
        <v>0</v>
      </c>
      <c r="M1422" s="433">
        <v>0</v>
      </c>
      <c r="N1422" s="433">
        <v>73.72</v>
      </c>
      <c r="O1422" s="431">
        <f t="shared" si="398"/>
        <v>55068.84</v>
      </c>
    </row>
    <row r="1423" spans="1:15" s="470" customFormat="1">
      <c r="A1423" s="482" t="s">
        <v>254</v>
      </c>
      <c r="B1423" s="515" t="s">
        <v>423</v>
      </c>
      <c r="C1423" s="484" t="s">
        <v>398</v>
      </c>
      <c r="D1423" s="560">
        <v>747</v>
      </c>
      <c r="E1423" s="474">
        <v>0</v>
      </c>
      <c r="F1423" s="474">
        <v>41.71</v>
      </c>
      <c r="G1423" s="428">
        <f t="shared" si="394"/>
        <v>41.71</v>
      </c>
      <c r="H1423" s="428">
        <f t="shared" si="402"/>
        <v>0</v>
      </c>
      <c r="I1423" s="428">
        <f t="shared" si="403"/>
        <v>31157.37</v>
      </c>
      <c r="J1423" s="428">
        <f t="shared" si="404"/>
        <v>31157.37</v>
      </c>
      <c r="K1423" s="433">
        <f t="shared" si="396"/>
        <v>0</v>
      </c>
      <c r="L1423" s="433">
        <f t="shared" si="397"/>
        <v>0</v>
      </c>
      <c r="M1423" s="433">
        <v>0</v>
      </c>
      <c r="N1423" s="433">
        <v>41.71</v>
      </c>
      <c r="O1423" s="431">
        <f t="shared" si="398"/>
        <v>31157.37</v>
      </c>
    </row>
    <row r="1424" spans="1:15" s="470" customFormat="1">
      <c r="A1424" s="482" t="s">
        <v>256</v>
      </c>
      <c r="B1424" s="515" t="s">
        <v>424</v>
      </c>
      <c r="C1424" s="484" t="s">
        <v>398</v>
      </c>
      <c r="D1424" s="560">
        <v>747</v>
      </c>
      <c r="E1424" s="474">
        <v>0</v>
      </c>
      <c r="F1424" s="474">
        <v>41.71</v>
      </c>
      <c r="G1424" s="428">
        <f t="shared" si="394"/>
        <v>41.71</v>
      </c>
      <c r="H1424" s="428">
        <f t="shared" si="402"/>
        <v>0</v>
      </c>
      <c r="I1424" s="428">
        <f t="shared" si="403"/>
        <v>31157.37</v>
      </c>
      <c r="J1424" s="428">
        <f t="shared" si="404"/>
        <v>31157.37</v>
      </c>
      <c r="K1424" s="433">
        <f t="shared" si="396"/>
        <v>0</v>
      </c>
      <c r="L1424" s="433">
        <f t="shared" si="397"/>
        <v>0</v>
      </c>
      <c r="M1424" s="433">
        <v>0</v>
      </c>
      <c r="N1424" s="433">
        <v>41.71</v>
      </c>
      <c r="O1424" s="431">
        <f t="shared" si="398"/>
        <v>31157.37</v>
      </c>
    </row>
    <row r="1425" spans="1:15" s="470" customFormat="1">
      <c r="A1425" s="482" t="s">
        <v>258</v>
      </c>
      <c r="B1425" s="483" t="s">
        <v>425</v>
      </c>
      <c r="C1425" s="484" t="s">
        <v>398</v>
      </c>
      <c r="D1425" s="560">
        <v>747</v>
      </c>
      <c r="E1425" s="474">
        <v>0</v>
      </c>
      <c r="F1425" s="474">
        <v>0</v>
      </c>
      <c r="G1425" s="428">
        <f t="shared" si="394"/>
        <v>0</v>
      </c>
      <c r="H1425" s="428">
        <f t="shared" si="402"/>
        <v>0</v>
      </c>
      <c r="I1425" s="428">
        <f t="shared" si="403"/>
        <v>0</v>
      </c>
      <c r="J1425" s="428">
        <f t="shared" si="404"/>
        <v>0</v>
      </c>
      <c r="K1425" s="433">
        <f t="shared" si="396"/>
        <v>0</v>
      </c>
      <c r="L1425" s="433">
        <f t="shared" si="397"/>
        <v>0</v>
      </c>
      <c r="M1425" s="433">
        <v>0</v>
      </c>
      <c r="N1425" s="433">
        <v>0</v>
      </c>
      <c r="O1425" s="431">
        <f t="shared" si="398"/>
        <v>0</v>
      </c>
    </row>
    <row r="1426" spans="1:15" s="470" customFormat="1" ht="30">
      <c r="A1426" s="734" t="s">
        <v>366</v>
      </c>
      <c r="B1426" s="514" t="s">
        <v>738</v>
      </c>
      <c r="C1426" s="751"/>
      <c r="D1426" s="560">
        <v>0</v>
      </c>
      <c r="E1426" s="480">
        <v>0</v>
      </c>
      <c r="F1426" s="480">
        <v>0</v>
      </c>
      <c r="G1426" s="428">
        <f t="shared" si="394"/>
        <v>0</v>
      </c>
      <c r="H1426" s="429">
        <f>E1426*$D1426</f>
        <v>0</v>
      </c>
      <c r="I1426" s="429">
        <f>F1426*$D1426</f>
        <v>0</v>
      </c>
      <c r="J1426" s="428">
        <f t="shared" ref="J1426" si="405">SUM(H1426+I1426)</f>
        <v>0</v>
      </c>
      <c r="K1426" s="433">
        <f t="shared" si="396"/>
        <v>0</v>
      </c>
      <c r="L1426" s="433">
        <f t="shared" si="397"/>
        <v>0</v>
      </c>
      <c r="M1426" s="433">
        <v>0</v>
      </c>
      <c r="N1426" s="433">
        <v>0</v>
      </c>
      <c r="O1426" s="431">
        <f t="shared" si="398"/>
        <v>0</v>
      </c>
    </row>
    <row r="1427" spans="1:15" s="470" customFormat="1">
      <c r="A1427" s="482" t="s">
        <v>205</v>
      </c>
      <c r="B1427" s="515" t="s">
        <v>219</v>
      </c>
      <c r="C1427" s="484" t="s">
        <v>398</v>
      </c>
      <c r="D1427" s="560">
        <v>747</v>
      </c>
      <c r="E1427" s="474">
        <v>0</v>
      </c>
      <c r="F1427" s="474">
        <v>0</v>
      </c>
      <c r="G1427" s="428">
        <f t="shared" si="394"/>
        <v>0</v>
      </c>
      <c r="H1427" s="428">
        <f t="shared" ref="H1427:H1451" si="406">$D1427*E1427</f>
        <v>0</v>
      </c>
      <c r="I1427" s="428">
        <f t="shared" ref="I1427:I1451" si="407">$D1427*F1427</f>
        <v>0</v>
      </c>
      <c r="J1427" s="428">
        <f t="shared" ref="J1427:J1451" si="408">SUBTOTAL(9,H1427:I1427)</f>
        <v>0</v>
      </c>
      <c r="K1427" s="433">
        <f t="shared" si="396"/>
        <v>0</v>
      </c>
      <c r="L1427" s="433">
        <f t="shared" si="397"/>
        <v>0</v>
      </c>
      <c r="M1427" s="433">
        <v>0</v>
      </c>
      <c r="N1427" s="433">
        <v>0</v>
      </c>
      <c r="O1427" s="431">
        <f t="shared" si="398"/>
        <v>0</v>
      </c>
    </row>
    <row r="1428" spans="1:15" s="470" customFormat="1">
      <c r="A1428" s="482" t="s">
        <v>188</v>
      </c>
      <c r="B1428" s="515" t="s">
        <v>402</v>
      </c>
      <c r="C1428" s="484" t="s">
        <v>398</v>
      </c>
      <c r="D1428" s="560">
        <v>747</v>
      </c>
      <c r="E1428" s="474">
        <v>0</v>
      </c>
      <c r="F1428" s="474">
        <v>0</v>
      </c>
      <c r="G1428" s="428">
        <f t="shared" si="394"/>
        <v>0</v>
      </c>
      <c r="H1428" s="428">
        <f t="shared" si="406"/>
        <v>0</v>
      </c>
      <c r="I1428" s="428">
        <f t="shared" si="407"/>
        <v>0</v>
      </c>
      <c r="J1428" s="428">
        <f t="shared" si="408"/>
        <v>0</v>
      </c>
      <c r="K1428" s="433">
        <f t="shared" si="396"/>
        <v>0</v>
      </c>
      <c r="L1428" s="433">
        <f t="shared" si="397"/>
        <v>0</v>
      </c>
      <c r="M1428" s="433">
        <v>0</v>
      </c>
      <c r="N1428" s="433">
        <v>0</v>
      </c>
      <c r="O1428" s="431">
        <f t="shared" si="398"/>
        <v>0</v>
      </c>
    </row>
    <row r="1429" spans="1:15" s="470" customFormat="1">
      <c r="A1429" s="482" t="s">
        <v>190</v>
      </c>
      <c r="B1429" s="515" t="s">
        <v>403</v>
      </c>
      <c r="C1429" s="484" t="s">
        <v>398</v>
      </c>
      <c r="D1429" s="560">
        <v>747</v>
      </c>
      <c r="E1429" s="474">
        <v>110.58</v>
      </c>
      <c r="F1429" s="474">
        <v>0</v>
      </c>
      <c r="G1429" s="428">
        <f t="shared" ref="G1429:G1492" si="409">SUM(E1429:F1429)</f>
        <v>110.58</v>
      </c>
      <c r="H1429" s="428">
        <f t="shared" si="406"/>
        <v>82603.259999999995</v>
      </c>
      <c r="I1429" s="428">
        <f t="shared" si="407"/>
        <v>0</v>
      </c>
      <c r="J1429" s="428">
        <f t="shared" si="408"/>
        <v>82603.259999999995</v>
      </c>
      <c r="K1429" s="433">
        <f t="shared" si="396"/>
        <v>0</v>
      </c>
      <c r="L1429" s="433">
        <f t="shared" si="397"/>
        <v>0</v>
      </c>
      <c r="M1429" s="433">
        <v>110.58</v>
      </c>
      <c r="N1429" s="433">
        <v>0</v>
      </c>
      <c r="O1429" s="431">
        <f t="shared" si="398"/>
        <v>82603.259999999995</v>
      </c>
    </row>
    <row r="1430" spans="1:15" s="470" customFormat="1">
      <c r="A1430" s="482" t="s">
        <v>192</v>
      </c>
      <c r="B1430" s="515" t="s">
        <v>404</v>
      </c>
      <c r="C1430" s="484" t="s">
        <v>398</v>
      </c>
      <c r="D1430" s="560">
        <v>747</v>
      </c>
      <c r="E1430" s="474">
        <v>171.69</v>
      </c>
      <c r="F1430" s="474">
        <v>78.569999999999993</v>
      </c>
      <c r="G1430" s="428">
        <f t="shared" si="409"/>
        <v>250.26</v>
      </c>
      <c r="H1430" s="428">
        <f t="shared" si="406"/>
        <v>128252.43</v>
      </c>
      <c r="I1430" s="428">
        <f t="shared" si="407"/>
        <v>58691.789999999994</v>
      </c>
      <c r="J1430" s="428">
        <f t="shared" si="408"/>
        <v>186944.21999999997</v>
      </c>
      <c r="K1430" s="433">
        <f t="shared" si="396"/>
        <v>0</v>
      </c>
      <c r="L1430" s="433">
        <f t="shared" si="397"/>
        <v>0</v>
      </c>
      <c r="M1430" s="433">
        <v>171.69</v>
      </c>
      <c r="N1430" s="433">
        <v>78.569999999999993</v>
      </c>
      <c r="O1430" s="431">
        <f t="shared" si="398"/>
        <v>186944.22</v>
      </c>
    </row>
    <row r="1431" spans="1:15" s="470" customFormat="1">
      <c r="A1431" s="482" t="s">
        <v>194</v>
      </c>
      <c r="B1431" s="515" t="s">
        <v>405</v>
      </c>
      <c r="C1431" s="484" t="s">
        <v>398</v>
      </c>
      <c r="D1431" s="560">
        <v>747</v>
      </c>
      <c r="E1431" s="474">
        <v>195.94</v>
      </c>
      <c r="F1431" s="474">
        <v>76.63</v>
      </c>
      <c r="G1431" s="428">
        <f t="shared" si="409"/>
        <v>272.57</v>
      </c>
      <c r="H1431" s="428">
        <f t="shared" si="406"/>
        <v>146367.18</v>
      </c>
      <c r="I1431" s="428">
        <f t="shared" si="407"/>
        <v>57242.609999999993</v>
      </c>
      <c r="J1431" s="428">
        <f t="shared" si="408"/>
        <v>203609.78999999998</v>
      </c>
      <c r="K1431" s="433">
        <f t="shared" si="396"/>
        <v>0</v>
      </c>
      <c r="L1431" s="433">
        <f t="shared" si="397"/>
        <v>0</v>
      </c>
      <c r="M1431" s="433">
        <v>195.94</v>
      </c>
      <c r="N1431" s="433">
        <v>76.63</v>
      </c>
      <c r="O1431" s="431">
        <f t="shared" si="398"/>
        <v>203609.79</v>
      </c>
    </row>
    <row r="1432" spans="1:15" s="470" customFormat="1">
      <c r="A1432" s="482" t="s">
        <v>196</v>
      </c>
      <c r="B1432" s="515" t="s">
        <v>406</v>
      </c>
      <c r="C1432" s="484" t="s">
        <v>398</v>
      </c>
      <c r="D1432" s="560">
        <v>747</v>
      </c>
      <c r="E1432" s="474">
        <v>195.94</v>
      </c>
      <c r="F1432" s="474">
        <v>76.63</v>
      </c>
      <c r="G1432" s="428">
        <f t="shared" si="409"/>
        <v>272.57</v>
      </c>
      <c r="H1432" s="428">
        <f t="shared" si="406"/>
        <v>146367.18</v>
      </c>
      <c r="I1432" s="428">
        <f t="shared" si="407"/>
        <v>57242.609999999993</v>
      </c>
      <c r="J1432" s="428">
        <f t="shared" si="408"/>
        <v>203609.78999999998</v>
      </c>
      <c r="K1432" s="433">
        <f t="shared" si="396"/>
        <v>0</v>
      </c>
      <c r="L1432" s="433">
        <f t="shared" si="397"/>
        <v>0</v>
      </c>
      <c r="M1432" s="433">
        <v>195.94</v>
      </c>
      <c r="N1432" s="433">
        <v>76.63</v>
      </c>
      <c r="O1432" s="431">
        <f t="shared" si="398"/>
        <v>203609.79</v>
      </c>
    </row>
    <row r="1433" spans="1:15" s="470" customFormat="1">
      <c r="A1433" s="482" t="s">
        <v>198</v>
      </c>
      <c r="B1433" s="515" t="s">
        <v>407</v>
      </c>
      <c r="C1433" s="484" t="s">
        <v>398</v>
      </c>
      <c r="D1433" s="560">
        <v>747</v>
      </c>
      <c r="E1433" s="474">
        <v>195.94</v>
      </c>
      <c r="F1433" s="474">
        <v>76.63</v>
      </c>
      <c r="G1433" s="428">
        <f t="shared" si="409"/>
        <v>272.57</v>
      </c>
      <c r="H1433" s="428">
        <f t="shared" si="406"/>
        <v>146367.18</v>
      </c>
      <c r="I1433" s="428">
        <f t="shared" si="407"/>
        <v>57242.609999999993</v>
      </c>
      <c r="J1433" s="428">
        <f t="shared" si="408"/>
        <v>203609.78999999998</v>
      </c>
      <c r="K1433" s="433">
        <f t="shared" si="396"/>
        <v>0</v>
      </c>
      <c r="L1433" s="433">
        <f t="shared" si="397"/>
        <v>0</v>
      </c>
      <c r="M1433" s="433">
        <v>195.94</v>
      </c>
      <c r="N1433" s="433">
        <v>76.63</v>
      </c>
      <c r="O1433" s="431">
        <f t="shared" si="398"/>
        <v>203609.79</v>
      </c>
    </row>
    <row r="1434" spans="1:15" s="470" customFormat="1">
      <c r="A1434" s="482" t="s">
        <v>200</v>
      </c>
      <c r="B1434" s="515" t="s">
        <v>408</v>
      </c>
      <c r="C1434" s="484" t="s">
        <v>398</v>
      </c>
      <c r="D1434" s="560">
        <v>747</v>
      </c>
      <c r="E1434" s="474">
        <v>288.08999999999997</v>
      </c>
      <c r="F1434" s="474">
        <v>76.63</v>
      </c>
      <c r="G1434" s="428">
        <f t="shared" si="409"/>
        <v>364.71999999999997</v>
      </c>
      <c r="H1434" s="428">
        <f t="shared" si="406"/>
        <v>215203.22999999998</v>
      </c>
      <c r="I1434" s="428">
        <f t="shared" si="407"/>
        <v>57242.609999999993</v>
      </c>
      <c r="J1434" s="428">
        <f t="shared" si="408"/>
        <v>272445.83999999997</v>
      </c>
      <c r="K1434" s="433">
        <f t="shared" si="396"/>
        <v>0</v>
      </c>
      <c r="L1434" s="433">
        <f t="shared" si="397"/>
        <v>0</v>
      </c>
      <c r="M1434" s="433">
        <v>288.09000000000003</v>
      </c>
      <c r="N1434" s="433">
        <v>76.63</v>
      </c>
      <c r="O1434" s="431">
        <f t="shared" si="398"/>
        <v>272445.84000000003</v>
      </c>
    </row>
    <row r="1435" spans="1:15" s="470" customFormat="1">
      <c r="A1435" s="482" t="s">
        <v>122</v>
      </c>
      <c r="B1435" s="515" t="s">
        <v>409</v>
      </c>
      <c r="C1435" s="484" t="s">
        <v>398</v>
      </c>
      <c r="D1435" s="560">
        <v>747</v>
      </c>
      <c r="E1435" s="474">
        <v>294.88</v>
      </c>
      <c r="F1435" s="474">
        <v>76.63</v>
      </c>
      <c r="G1435" s="428">
        <f t="shared" si="409"/>
        <v>371.51</v>
      </c>
      <c r="H1435" s="428">
        <f t="shared" si="406"/>
        <v>220275.36</v>
      </c>
      <c r="I1435" s="428">
        <f t="shared" si="407"/>
        <v>57242.609999999993</v>
      </c>
      <c r="J1435" s="428">
        <f t="shared" si="408"/>
        <v>277517.96999999997</v>
      </c>
      <c r="K1435" s="433">
        <f t="shared" si="396"/>
        <v>0</v>
      </c>
      <c r="L1435" s="433">
        <f t="shared" si="397"/>
        <v>0</v>
      </c>
      <c r="M1435" s="433">
        <v>294.88</v>
      </c>
      <c r="N1435" s="433">
        <v>76.63</v>
      </c>
      <c r="O1435" s="431">
        <f t="shared" si="398"/>
        <v>277517.96999999997</v>
      </c>
    </row>
    <row r="1436" spans="1:15" s="470" customFormat="1">
      <c r="A1436" s="482" t="s">
        <v>228</v>
      </c>
      <c r="B1436" s="515" t="s">
        <v>410</v>
      </c>
      <c r="C1436" s="484" t="s">
        <v>398</v>
      </c>
      <c r="D1436" s="560">
        <v>747</v>
      </c>
      <c r="E1436" s="474">
        <v>294.88</v>
      </c>
      <c r="F1436" s="474">
        <v>76.63</v>
      </c>
      <c r="G1436" s="428">
        <f t="shared" si="409"/>
        <v>371.51</v>
      </c>
      <c r="H1436" s="428">
        <f t="shared" si="406"/>
        <v>220275.36</v>
      </c>
      <c r="I1436" s="428">
        <f t="shared" si="407"/>
        <v>57242.609999999993</v>
      </c>
      <c r="J1436" s="428">
        <f t="shared" si="408"/>
        <v>277517.96999999997</v>
      </c>
      <c r="K1436" s="433">
        <f t="shared" ref="K1436:K1499" si="410">M1436-E1436</f>
        <v>0</v>
      </c>
      <c r="L1436" s="433">
        <f t="shared" ref="L1436:L1499" si="411">N1436-F1436</f>
        <v>0</v>
      </c>
      <c r="M1436" s="433">
        <v>294.88</v>
      </c>
      <c r="N1436" s="433">
        <v>76.63</v>
      </c>
      <c r="O1436" s="431">
        <f t="shared" ref="O1436:O1499" si="412">(M1436+N1436)*$D1436</f>
        <v>277517.96999999997</v>
      </c>
    </row>
    <row r="1437" spans="1:15" s="470" customFormat="1">
      <c r="A1437" s="482" t="s">
        <v>230</v>
      </c>
      <c r="B1437" s="515" t="s">
        <v>411</v>
      </c>
      <c r="C1437" s="484" t="s">
        <v>398</v>
      </c>
      <c r="D1437" s="560">
        <v>747</v>
      </c>
      <c r="E1437" s="474">
        <v>294.88</v>
      </c>
      <c r="F1437" s="474">
        <v>76.63</v>
      </c>
      <c r="G1437" s="428">
        <f t="shared" si="409"/>
        <v>371.51</v>
      </c>
      <c r="H1437" s="428">
        <f t="shared" si="406"/>
        <v>220275.36</v>
      </c>
      <c r="I1437" s="428">
        <f t="shared" si="407"/>
        <v>57242.609999999993</v>
      </c>
      <c r="J1437" s="428">
        <f t="shared" si="408"/>
        <v>277517.96999999997</v>
      </c>
      <c r="K1437" s="433">
        <f t="shared" si="410"/>
        <v>0</v>
      </c>
      <c r="L1437" s="433">
        <f t="shared" si="411"/>
        <v>0</v>
      </c>
      <c r="M1437" s="433">
        <v>294.88</v>
      </c>
      <c r="N1437" s="433">
        <v>76.63</v>
      </c>
      <c r="O1437" s="431">
        <f t="shared" si="412"/>
        <v>277517.96999999997</v>
      </c>
    </row>
    <row r="1438" spans="1:15" s="470" customFormat="1">
      <c r="A1438" s="482" t="s">
        <v>232</v>
      </c>
      <c r="B1438" s="515" t="s">
        <v>412</v>
      </c>
      <c r="C1438" s="484" t="s">
        <v>398</v>
      </c>
      <c r="D1438" s="560">
        <v>747</v>
      </c>
      <c r="E1438" s="474">
        <v>294.88</v>
      </c>
      <c r="F1438" s="474">
        <v>76.63</v>
      </c>
      <c r="G1438" s="428">
        <f t="shared" si="409"/>
        <v>371.51</v>
      </c>
      <c r="H1438" s="428">
        <f t="shared" si="406"/>
        <v>220275.36</v>
      </c>
      <c r="I1438" s="428">
        <f t="shared" si="407"/>
        <v>57242.609999999993</v>
      </c>
      <c r="J1438" s="428">
        <f t="shared" si="408"/>
        <v>277517.96999999997</v>
      </c>
      <c r="K1438" s="433">
        <f t="shared" si="410"/>
        <v>0</v>
      </c>
      <c r="L1438" s="433">
        <f t="shared" si="411"/>
        <v>0</v>
      </c>
      <c r="M1438" s="433">
        <v>294.88</v>
      </c>
      <c r="N1438" s="433">
        <v>76.63</v>
      </c>
      <c r="O1438" s="431">
        <f t="shared" si="412"/>
        <v>277517.96999999997</v>
      </c>
    </row>
    <row r="1439" spans="1:15" s="470" customFormat="1">
      <c r="A1439" s="482" t="s">
        <v>234</v>
      </c>
      <c r="B1439" s="515" t="s">
        <v>413</v>
      </c>
      <c r="C1439" s="484" t="s">
        <v>398</v>
      </c>
      <c r="D1439" s="560">
        <v>747</v>
      </c>
      <c r="E1439" s="474">
        <v>294.88</v>
      </c>
      <c r="F1439" s="474">
        <v>76.63</v>
      </c>
      <c r="G1439" s="428">
        <f t="shared" si="409"/>
        <v>371.51</v>
      </c>
      <c r="H1439" s="428">
        <f t="shared" si="406"/>
        <v>220275.36</v>
      </c>
      <c r="I1439" s="428">
        <f t="shared" si="407"/>
        <v>57242.609999999993</v>
      </c>
      <c r="J1439" s="428">
        <f t="shared" si="408"/>
        <v>277517.96999999997</v>
      </c>
      <c r="K1439" s="433">
        <f t="shared" si="410"/>
        <v>0</v>
      </c>
      <c r="L1439" s="433">
        <f t="shared" si="411"/>
        <v>0</v>
      </c>
      <c r="M1439" s="433">
        <v>294.88</v>
      </c>
      <c r="N1439" s="433">
        <v>76.63</v>
      </c>
      <c r="O1439" s="431">
        <f t="shared" si="412"/>
        <v>277517.96999999997</v>
      </c>
    </row>
    <row r="1440" spans="1:15" s="470" customFormat="1">
      <c r="A1440" s="482" t="s">
        <v>236</v>
      </c>
      <c r="B1440" s="515" t="s">
        <v>414</v>
      </c>
      <c r="C1440" s="484" t="s">
        <v>398</v>
      </c>
      <c r="D1440" s="560">
        <v>747</v>
      </c>
      <c r="E1440" s="474">
        <v>294.88</v>
      </c>
      <c r="F1440" s="474">
        <v>76.63</v>
      </c>
      <c r="G1440" s="428">
        <f t="shared" si="409"/>
        <v>371.51</v>
      </c>
      <c r="H1440" s="428">
        <f t="shared" si="406"/>
        <v>220275.36</v>
      </c>
      <c r="I1440" s="428">
        <f t="shared" si="407"/>
        <v>57242.609999999993</v>
      </c>
      <c r="J1440" s="428">
        <f t="shared" si="408"/>
        <v>277517.96999999997</v>
      </c>
      <c r="K1440" s="433">
        <f t="shared" si="410"/>
        <v>0</v>
      </c>
      <c r="L1440" s="433">
        <f t="shared" si="411"/>
        <v>0</v>
      </c>
      <c r="M1440" s="433">
        <v>294.88</v>
      </c>
      <c r="N1440" s="433">
        <v>76.63</v>
      </c>
      <c r="O1440" s="431">
        <f t="shared" si="412"/>
        <v>277517.96999999997</v>
      </c>
    </row>
    <row r="1441" spans="1:15" s="470" customFormat="1">
      <c r="A1441" s="482" t="s">
        <v>238</v>
      </c>
      <c r="B1441" s="515" t="s">
        <v>415</v>
      </c>
      <c r="C1441" s="484" t="s">
        <v>398</v>
      </c>
      <c r="D1441" s="560">
        <v>747</v>
      </c>
      <c r="E1441" s="474">
        <v>294.88</v>
      </c>
      <c r="F1441" s="474">
        <v>76.63</v>
      </c>
      <c r="G1441" s="428">
        <f t="shared" si="409"/>
        <v>371.51</v>
      </c>
      <c r="H1441" s="428">
        <f t="shared" si="406"/>
        <v>220275.36</v>
      </c>
      <c r="I1441" s="428">
        <f t="shared" si="407"/>
        <v>57242.609999999993</v>
      </c>
      <c r="J1441" s="428">
        <f t="shared" si="408"/>
        <v>277517.96999999997</v>
      </c>
      <c r="K1441" s="433">
        <f t="shared" si="410"/>
        <v>0</v>
      </c>
      <c r="L1441" s="433">
        <f t="shared" si="411"/>
        <v>0</v>
      </c>
      <c r="M1441" s="433">
        <v>294.88</v>
      </c>
      <c r="N1441" s="433">
        <v>76.63</v>
      </c>
      <c r="O1441" s="431">
        <f t="shared" si="412"/>
        <v>277517.96999999997</v>
      </c>
    </row>
    <row r="1442" spans="1:15" s="470" customFormat="1">
      <c r="A1442" s="482" t="s">
        <v>240</v>
      </c>
      <c r="B1442" s="515" t="s">
        <v>416</v>
      </c>
      <c r="C1442" s="484" t="s">
        <v>398</v>
      </c>
      <c r="D1442" s="560">
        <v>747</v>
      </c>
      <c r="E1442" s="474">
        <v>294.88</v>
      </c>
      <c r="F1442" s="474">
        <v>76.63</v>
      </c>
      <c r="G1442" s="428">
        <f t="shared" si="409"/>
        <v>371.51</v>
      </c>
      <c r="H1442" s="428">
        <f t="shared" si="406"/>
        <v>220275.36</v>
      </c>
      <c r="I1442" s="428">
        <f t="shared" si="407"/>
        <v>57242.609999999993</v>
      </c>
      <c r="J1442" s="428">
        <f t="shared" si="408"/>
        <v>277517.96999999997</v>
      </c>
      <c r="K1442" s="433">
        <f t="shared" si="410"/>
        <v>0</v>
      </c>
      <c r="L1442" s="433">
        <f t="shared" si="411"/>
        <v>0</v>
      </c>
      <c r="M1442" s="433">
        <v>294.88</v>
      </c>
      <c r="N1442" s="433">
        <v>76.63</v>
      </c>
      <c r="O1442" s="431">
        <f t="shared" si="412"/>
        <v>277517.96999999997</v>
      </c>
    </row>
    <row r="1443" spans="1:15" s="470" customFormat="1">
      <c r="A1443" s="482" t="s">
        <v>242</v>
      </c>
      <c r="B1443" s="515" t="s">
        <v>417</v>
      </c>
      <c r="C1443" s="484" t="s">
        <v>398</v>
      </c>
      <c r="D1443" s="560">
        <v>747</v>
      </c>
      <c r="E1443" s="474">
        <v>294.88</v>
      </c>
      <c r="F1443" s="474">
        <v>76.63</v>
      </c>
      <c r="G1443" s="428">
        <f t="shared" si="409"/>
        <v>371.51</v>
      </c>
      <c r="H1443" s="428">
        <f t="shared" si="406"/>
        <v>220275.36</v>
      </c>
      <c r="I1443" s="428">
        <f t="shared" si="407"/>
        <v>57242.609999999993</v>
      </c>
      <c r="J1443" s="428">
        <f t="shared" si="408"/>
        <v>277517.96999999997</v>
      </c>
      <c r="K1443" s="433">
        <f t="shared" si="410"/>
        <v>0</v>
      </c>
      <c r="L1443" s="433">
        <f t="shared" si="411"/>
        <v>0</v>
      </c>
      <c r="M1443" s="433">
        <v>294.88</v>
      </c>
      <c r="N1443" s="433">
        <v>76.63</v>
      </c>
      <c r="O1443" s="431">
        <f t="shared" si="412"/>
        <v>277517.96999999997</v>
      </c>
    </row>
    <row r="1444" spans="1:15" s="470" customFormat="1">
      <c r="A1444" s="482" t="s">
        <v>244</v>
      </c>
      <c r="B1444" s="515" t="s">
        <v>418</v>
      </c>
      <c r="C1444" s="484" t="s">
        <v>398</v>
      </c>
      <c r="D1444" s="560">
        <v>747</v>
      </c>
      <c r="E1444" s="474">
        <v>294.88</v>
      </c>
      <c r="F1444" s="474">
        <v>76.63</v>
      </c>
      <c r="G1444" s="428">
        <f t="shared" si="409"/>
        <v>371.51</v>
      </c>
      <c r="H1444" s="428">
        <f t="shared" si="406"/>
        <v>220275.36</v>
      </c>
      <c r="I1444" s="428">
        <f t="shared" si="407"/>
        <v>57242.609999999993</v>
      </c>
      <c r="J1444" s="428">
        <f t="shared" si="408"/>
        <v>277517.96999999997</v>
      </c>
      <c r="K1444" s="433">
        <f t="shared" si="410"/>
        <v>0</v>
      </c>
      <c r="L1444" s="433">
        <f t="shared" si="411"/>
        <v>0</v>
      </c>
      <c r="M1444" s="433">
        <v>294.88</v>
      </c>
      <c r="N1444" s="433">
        <v>76.63</v>
      </c>
      <c r="O1444" s="431">
        <f t="shared" si="412"/>
        <v>277517.96999999997</v>
      </c>
    </row>
    <row r="1445" spans="1:15" s="470" customFormat="1">
      <c r="A1445" s="482" t="s">
        <v>246</v>
      </c>
      <c r="B1445" s="515" t="s">
        <v>419</v>
      </c>
      <c r="C1445" s="484" t="s">
        <v>398</v>
      </c>
      <c r="D1445" s="560">
        <v>747</v>
      </c>
      <c r="E1445" s="474">
        <v>294.88</v>
      </c>
      <c r="F1445" s="474">
        <v>76.63</v>
      </c>
      <c r="G1445" s="428">
        <f t="shared" si="409"/>
        <v>371.51</v>
      </c>
      <c r="H1445" s="428">
        <f t="shared" si="406"/>
        <v>220275.36</v>
      </c>
      <c r="I1445" s="428">
        <f t="shared" si="407"/>
        <v>57242.609999999993</v>
      </c>
      <c r="J1445" s="428">
        <f t="shared" si="408"/>
        <v>277517.96999999997</v>
      </c>
      <c r="K1445" s="433">
        <f t="shared" si="410"/>
        <v>0</v>
      </c>
      <c r="L1445" s="433">
        <f t="shared" si="411"/>
        <v>0</v>
      </c>
      <c r="M1445" s="433">
        <v>294.88</v>
      </c>
      <c r="N1445" s="433">
        <v>76.63</v>
      </c>
      <c r="O1445" s="431">
        <f t="shared" si="412"/>
        <v>277517.96999999997</v>
      </c>
    </row>
    <row r="1446" spans="1:15" s="470" customFormat="1">
      <c r="A1446" s="482" t="s">
        <v>248</v>
      </c>
      <c r="B1446" s="515" t="s">
        <v>420</v>
      </c>
      <c r="C1446" s="484" t="s">
        <v>398</v>
      </c>
      <c r="D1446" s="560">
        <v>747</v>
      </c>
      <c r="E1446" s="474">
        <v>294.88</v>
      </c>
      <c r="F1446" s="474">
        <v>76.63</v>
      </c>
      <c r="G1446" s="428">
        <f t="shared" si="409"/>
        <v>371.51</v>
      </c>
      <c r="H1446" s="428">
        <f t="shared" si="406"/>
        <v>220275.36</v>
      </c>
      <c r="I1446" s="428">
        <f t="shared" si="407"/>
        <v>57242.609999999993</v>
      </c>
      <c r="J1446" s="428">
        <f t="shared" si="408"/>
        <v>277517.96999999997</v>
      </c>
      <c r="K1446" s="433">
        <f t="shared" si="410"/>
        <v>0</v>
      </c>
      <c r="L1446" s="433">
        <f t="shared" si="411"/>
        <v>0</v>
      </c>
      <c r="M1446" s="433">
        <v>294.88</v>
      </c>
      <c r="N1446" s="433">
        <v>76.63</v>
      </c>
      <c r="O1446" s="431">
        <f t="shared" si="412"/>
        <v>277517.96999999997</v>
      </c>
    </row>
    <row r="1447" spans="1:15" s="470" customFormat="1">
      <c r="A1447" s="482" t="s">
        <v>250</v>
      </c>
      <c r="B1447" s="515" t="s">
        <v>421</v>
      </c>
      <c r="C1447" s="484" t="s">
        <v>398</v>
      </c>
      <c r="D1447" s="560">
        <v>747</v>
      </c>
      <c r="E1447" s="474">
        <v>294.88</v>
      </c>
      <c r="F1447" s="474">
        <v>76.63</v>
      </c>
      <c r="G1447" s="428">
        <f t="shared" si="409"/>
        <v>371.51</v>
      </c>
      <c r="H1447" s="428">
        <f t="shared" si="406"/>
        <v>220275.36</v>
      </c>
      <c r="I1447" s="428">
        <f t="shared" si="407"/>
        <v>57242.609999999993</v>
      </c>
      <c r="J1447" s="428">
        <f t="shared" si="408"/>
        <v>277517.96999999997</v>
      </c>
      <c r="K1447" s="433">
        <f t="shared" si="410"/>
        <v>0</v>
      </c>
      <c r="L1447" s="433">
        <f t="shared" si="411"/>
        <v>0</v>
      </c>
      <c r="M1447" s="433">
        <v>294.88</v>
      </c>
      <c r="N1447" s="433">
        <v>76.63</v>
      </c>
      <c r="O1447" s="431">
        <f t="shared" si="412"/>
        <v>277517.96999999997</v>
      </c>
    </row>
    <row r="1448" spans="1:15" s="470" customFormat="1">
      <c r="A1448" s="482" t="s">
        <v>252</v>
      </c>
      <c r="B1448" s="515" t="s">
        <v>422</v>
      </c>
      <c r="C1448" s="484" t="s">
        <v>398</v>
      </c>
      <c r="D1448" s="560">
        <v>747</v>
      </c>
      <c r="E1448" s="474">
        <v>0</v>
      </c>
      <c r="F1448" s="474">
        <v>76.63</v>
      </c>
      <c r="G1448" s="428">
        <f t="shared" si="409"/>
        <v>76.63</v>
      </c>
      <c r="H1448" s="428">
        <f t="shared" si="406"/>
        <v>0</v>
      </c>
      <c r="I1448" s="428">
        <f t="shared" si="407"/>
        <v>57242.609999999993</v>
      </c>
      <c r="J1448" s="428">
        <f t="shared" si="408"/>
        <v>57242.609999999993</v>
      </c>
      <c r="K1448" s="433">
        <f t="shared" si="410"/>
        <v>0</v>
      </c>
      <c r="L1448" s="433">
        <f t="shared" si="411"/>
        <v>0</v>
      </c>
      <c r="M1448" s="433">
        <v>0</v>
      </c>
      <c r="N1448" s="433">
        <v>76.63</v>
      </c>
      <c r="O1448" s="431">
        <f t="shared" si="412"/>
        <v>57242.609999999993</v>
      </c>
    </row>
    <row r="1449" spans="1:15" s="470" customFormat="1">
      <c r="A1449" s="482" t="s">
        <v>254</v>
      </c>
      <c r="B1449" s="515" t="s">
        <v>423</v>
      </c>
      <c r="C1449" s="484" t="s">
        <v>398</v>
      </c>
      <c r="D1449" s="560">
        <v>747</v>
      </c>
      <c r="E1449" s="474">
        <v>0</v>
      </c>
      <c r="F1449" s="474">
        <v>42.68</v>
      </c>
      <c r="G1449" s="428">
        <f t="shared" si="409"/>
        <v>42.68</v>
      </c>
      <c r="H1449" s="428">
        <f t="shared" si="406"/>
        <v>0</v>
      </c>
      <c r="I1449" s="428">
        <f t="shared" si="407"/>
        <v>31881.96</v>
      </c>
      <c r="J1449" s="428">
        <f t="shared" si="408"/>
        <v>31881.96</v>
      </c>
      <c r="K1449" s="433">
        <f t="shared" si="410"/>
        <v>0</v>
      </c>
      <c r="L1449" s="433">
        <f t="shared" si="411"/>
        <v>0</v>
      </c>
      <c r="M1449" s="433">
        <v>0</v>
      </c>
      <c r="N1449" s="433">
        <v>42.68</v>
      </c>
      <c r="O1449" s="431">
        <f t="shared" si="412"/>
        <v>31881.96</v>
      </c>
    </row>
    <row r="1450" spans="1:15" s="470" customFormat="1">
      <c r="A1450" s="482" t="s">
        <v>256</v>
      </c>
      <c r="B1450" s="515" t="s">
        <v>424</v>
      </c>
      <c r="C1450" s="484" t="s">
        <v>398</v>
      </c>
      <c r="D1450" s="560">
        <v>747</v>
      </c>
      <c r="E1450" s="474">
        <v>0</v>
      </c>
      <c r="F1450" s="474">
        <v>42.68</v>
      </c>
      <c r="G1450" s="428">
        <f t="shared" si="409"/>
        <v>42.68</v>
      </c>
      <c r="H1450" s="428">
        <f t="shared" si="406"/>
        <v>0</v>
      </c>
      <c r="I1450" s="428">
        <f t="shared" si="407"/>
        <v>31881.96</v>
      </c>
      <c r="J1450" s="428">
        <f t="shared" si="408"/>
        <v>31881.96</v>
      </c>
      <c r="K1450" s="433">
        <f t="shared" si="410"/>
        <v>0</v>
      </c>
      <c r="L1450" s="433">
        <f t="shared" si="411"/>
        <v>0</v>
      </c>
      <c r="M1450" s="433">
        <v>0</v>
      </c>
      <c r="N1450" s="433">
        <v>42.68</v>
      </c>
      <c r="O1450" s="431">
        <f t="shared" si="412"/>
        <v>31881.96</v>
      </c>
    </row>
    <row r="1451" spans="1:15" s="470" customFormat="1">
      <c r="A1451" s="482" t="s">
        <v>258</v>
      </c>
      <c r="B1451" s="483" t="s">
        <v>425</v>
      </c>
      <c r="C1451" s="484" t="s">
        <v>398</v>
      </c>
      <c r="D1451" s="560">
        <v>747</v>
      </c>
      <c r="E1451" s="474">
        <v>0</v>
      </c>
      <c r="F1451" s="474">
        <v>0</v>
      </c>
      <c r="G1451" s="428">
        <f t="shared" si="409"/>
        <v>0</v>
      </c>
      <c r="H1451" s="428">
        <f t="shared" si="406"/>
        <v>0</v>
      </c>
      <c r="I1451" s="428">
        <f t="shared" si="407"/>
        <v>0</v>
      </c>
      <c r="J1451" s="428">
        <f t="shared" si="408"/>
        <v>0</v>
      </c>
      <c r="K1451" s="433">
        <f t="shared" si="410"/>
        <v>0</v>
      </c>
      <c r="L1451" s="433">
        <f t="shared" si="411"/>
        <v>0</v>
      </c>
      <c r="M1451" s="433">
        <v>0</v>
      </c>
      <c r="N1451" s="433">
        <v>0</v>
      </c>
      <c r="O1451" s="431">
        <f t="shared" si="412"/>
        <v>0</v>
      </c>
    </row>
    <row r="1452" spans="1:15" s="481" customFormat="1" ht="30">
      <c r="A1452" s="734" t="s">
        <v>434</v>
      </c>
      <c r="B1452" s="514" t="s">
        <v>739</v>
      </c>
      <c r="C1452" s="751"/>
      <c r="D1452" s="560">
        <v>0</v>
      </c>
      <c r="E1452" s="480">
        <v>0</v>
      </c>
      <c r="F1452" s="480">
        <v>0</v>
      </c>
      <c r="G1452" s="428">
        <f t="shared" si="409"/>
        <v>0</v>
      </c>
      <c r="H1452" s="429">
        <f>E1452*$D1452</f>
        <v>0</v>
      </c>
      <c r="I1452" s="429">
        <f>F1452*$D1452</f>
        <v>0</v>
      </c>
      <c r="J1452" s="428">
        <f t="shared" ref="J1452" si="413">SUM(H1452+I1452)</f>
        <v>0</v>
      </c>
      <c r="K1452" s="433">
        <f t="shared" si="410"/>
        <v>0</v>
      </c>
      <c r="L1452" s="433">
        <f t="shared" si="411"/>
        <v>0</v>
      </c>
      <c r="M1452" s="433">
        <v>0</v>
      </c>
      <c r="N1452" s="433">
        <v>0</v>
      </c>
      <c r="O1452" s="431">
        <f t="shared" si="412"/>
        <v>0</v>
      </c>
    </row>
    <row r="1453" spans="1:15" s="472" customFormat="1">
      <c r="A1453" s="482" t="s">
        <v>205</v>
      </c>
      <c r="B1453" s="515" t="s">
        <v>219</v>
      </c>
      <c r="C1453" s="484" t="s">
        <v>398</v>
      </c>
      <c r="D1453" s="560">
        <v>896</v>
      </c>
      <c r="E1453" s="474">
        <v>0</v>
      </c>
      <c r="F1453" s="474">
        <v>0</v>
      </c>
      <c r="G1453" s="428">
        <f t="shared" si="409"/>
        <v>0</v>
      </c>
      <c r="H1453" s="428">
        <f t="shared" ref="H1453:H1477" si="414">$D1453*E1453</f>
        <v>0</v>
      </c>
      <c r="I1453" s="428">
        <f t="shared" ref="I1453:I1477" si="415">$D1453*F1453</f>
        <v>0</v>
      </c>
      <c r="J1453" s="428">
        <f t="shared" ref="J1453:J1477" si="416">SUBTOTAL(9,H1453:I1453)</f>
        <v>0</v>
      </c>
      <c r="K1453" s="433">
        <f t="shared" si="410"/>
        <v>0</v>
      </c>
      <c r="L1453" s="433">
        <f t="shared" si="411"/>
        <v>0</v>
      </c>
      <c r="M1453" s="433">
        <v>0</v>
      </c>
      <c r="N1453" s="433">
        <v>0</v>
      </c>
      <c r="O1453" s="431">
        <f t="shared" si="412"/>
        <v>0</v>
      </c>
    </row>
    <row r="1454" spans="1:15" s="472" customFormat="1">
      <c r="A1454" s="482" t="s">
        <v>188</v>
      </c>
      <c r="B1454" s="515" t="s">
        <v>402</v>
      </c>
      <c r="C1454" s="484" t="s">
        <v>398</v>
      </c>
      <c r="D1454" s="560">
        <v>896</v>
      </c>
      <c r="E1454" s="474">
        <v>0</v>
      </c>
      <c r="F1454" s="474">
        <v>0</v>
      </c>
      <c r="G1454" s="428">
        <f t="shared" si="409"/>
        <v>0</v>
      </c>
      <c r="H1454" s="428">
        <f t="shared" si="414"/>
        <v>0</v>
      </c>
      <c r="I1454" s="428">
        <f t="shared" si="415"/>
        <v>0</v>
      </c>
      <c r="J1454" s="428">
        <f t="shared" si="416"/>
        <v>0</v>
      </c>
      <c r="K1454" s="433">
        <f t="shared" si="410"/>
        <v>0</v>
      </c>
      <c r="L1454" s="433">
        <f t="shared" si="411"/>
        <v>0</v>
      </c>
      <c r="M1454" s="433">
        <v>0</v>
      </c>
      <c r="N1454" s="433">
        <v>0</v>
      </c>
      <c r="O1454" s="431">
        <f t="shared" si="412"/>
        <v>0</v>
      </c>
    </row>
    <row r="1455" spans="1:15" s="472" customFormat="1">
      <c r="A1455" s="482" t="s">
        <v>190</v>
      </c>
      <c r="B1455" s="515" t="s">
        <v>403</v>
      </c>
      <c r="C1455" s="484" t="s">
        <v>398</v>
      </c>
      <c r="D1455" s="560">
        <v>896</v>
      </c>
      <c r="E1455" s="474">
        <v>37.83</v>
      </c>
      <c r="F1455" s="474">
        <v>24.25</v>
      </c>
      <c r="G1455" s="428">
        <f t="shared" si="409"/>
        <v>62.08</v>
      </c>
      <c r="H1455" s="428">
        <f t="shared" si="414"/>
        <v>33895.68</v>
      </c>
      <c r="I1455" s="428">
        <f t="shared" si="415"/>
        <v>21728</v>
      </c>
      <c r="J1455" s="428">
        <f t="shared" si="416"/>
        <v>55623.68</v>
      </c>
      <c r="K1455" s="433">
        <f t="shared" si="410"/>
        <v>0</v>
      </c>
      <c r="L1455" s="433">
        <f t="shared" si="411"/>
        <v>0</v>
      </c>
      <c r="M1455" s="433">
        <v>37.83</v>
      </c>
      <c r="N1455" s="433">
        <v>24.25</v>
      </c>
      <c r="O1455" s="431">
        <f t="shared" si="412"/>
        <v>55623.68</v>
      </c>
    </row>
    <row r="1456" spans="1:15" s="472" customFormat="1">
      <c r="A1456" s="482" t="s">
        <v>192</v>
      </c>
      <c r="B1456" s="515" t="s">
        <v>404</v>
      </c>
      <c r="C1456" s="484" t="s">
        <v>398</v>
      </c>
      <c r="D1456" s="560">
        <v>896</v>
      </c>
      <c r="E1456" s="474">
        <v>56.26</v>
      </c>
      <c r="F1456" s="474">
        <v>22.31</v>
      </c>
      <c r="G1456" s="428">
        <f t="shared" si="409"/>
        <v>78.569999999999993</v>
      </c>
      <c r="H1456" s="428">
        <f t="shared" si="414"/>
        <v>50408.959999999999</v>
      </c>
      <c r="I1456" s="428">
        <f t="shared" si="415"/>
        <v>19989.759999999998</v>
      </c>
      <c r="J1456" s="428">
        <f t="shared" si="416"/>
        <v>70398.720000000001</v>
      </c>
      <c r="K1456" s="433">
        <f t="shared" si="410"/>
        <v>0</v>
      </c>
      <c r="L1456" s="433">
        <f t="shared" si="411"/>
        <v>0</v>
      </c>
      <c r="M1456" s="433">
        <v>56.26</v>
      </c>
      <c r="N1456" s="433">
        <v>22.310000000000002</v>
      </c>
      <c r="O1456" s="431">
        <f t="shared" si="412"/>
        <v>70398.720000000001</v>
      </c>
    </row>
    <row r="1457" spans="1:15" s="472" customFormat="1">
      <c r="A1457" s="482" t="s">
        <v>194</v>
      </c>
      <c r="B1457" s="515" t="s">
        <v>405</v>
      </c>
      <c r="C1457" s="484" t="s">
        <v>398</v>
      </c>
      <c r="D1457" s="560">
        <v>896</v>
      </c>
      <c r="E1457" s="474">
        <v>56.26</v>
      </c>
      <c r="F1457" s="474">
        <v>22.31</v>
      </c>
      <c r="G1457" s="428">
        <f t="shared" si="409"/>
        <v>78.569999999999993</v>
      </c>
      <c r="H1457" s="428">
        <f t="shared" si="414"/>
        <v>50408.959999999999</v>
      </c>
      <c r="I1457" s="428">
        <f t="shared" si="415"/>
        <v>19989.759999999998</v>
      </c>
      <c r="J1457" s="428">
        <f t="shared" si="416"/>
        <v>70398.720000000001</v>
      </c>
      <c r="K1457" s="433">
        <f t="shared" si="410"/>
        <v>0</v>
      </c>
      <c r="L1457" s="433">
        <f t="shared" si="411"/>
        <v>0</v>
      </c>
      <c r="M1457" s="433">
        <v>56.26</v>
      </c>
      <c r="N1457" s="433">
        <v>22.310000000000002</v>
      </c>
      <c r="O1457" s="431">
        <f t="shared" si="412"/>
        <v>70398.720000000001</v>
      </c>
    </row>
    <row r="1458" spans="1:15" s="472" customFormat="1">
      <c r="A1458" s="482" t="s">
        <v>196</v>
      </c>
      <c r="B1458" s="515" t="s">
        <v>406</v>
      </c>
      <c r="C1458" s="484" t="s">
        <v>398</v>
      </c>
      <c r="D1458" s="560">
        <v>896</v>
      </c>
      <c r="E1458" s="474">
        <v>56.26</v>
      </c>
      <c r="F1458" s="474">
        <v>22.31</v>
      </c>
      <c r="G1458" s="428">
        <f t="shared" si="409"/>
        <v>78.569999999999993</v>
      </c>
      <c r="H1458" s="428">
        <f t="shared" si="414"/>
        <v>50408.959999999999</v>
      </c>
      <c r="I1458" s="428">
        <f t="shared" si="415"/>
        <v>19989.759999999998</v>
      </c>
      <c r="J1458" s="428">
        <f t="shared" si="416"/>
        <v>70398.720000000001</v>
      </c>
      <c r="K1458" s="433">
        <f t="shared" si="410"/>
        <v>0</v>
      </c>
      <c r="L1458" s="433">
        <f t="shared" si="411"/>
        <v>0</v>
      </c>
      <c r="M1458" s="433">
        <v>56.26</v>
      </c>
      <c r="N1458" s="433">
        <v>22.310000000000002</v>
      </c>
      <c r="O1458" s="431">
        <f t="shared" si="412"/>
        <v>70398.720000000001</v>
      </c>
    </row>
    <row r="1459" spans="1:15" s="472" customFormat="1">
      <c r="A1459" s="482" t="s">
        <v>198</v>
      </c>
      <c r="B1459" s="515" t="s">
        <v>407</v>
      </c>
      <c r="C1459" s="484" t="s">
        <v>398</v>
      </c>
      <c r="D1459" s="560">
        <v>896</v>
      </c>
      <c r="E1459" s="474">
        <v>56.26</v>
      </c>
      <c r="F1459" s="474">
        <v>22.31</v>
      </c>
      <c r="G1459" s="428">
        <f t="shared" si="409"/>
        <v>78.569999999999993</v>
      </c>
      <c r="H1459" s="428">
        <f t="shared" si="414"/>
        <v>50408.959999999999</v>
      </c>
      <c r="I1459" s="428">
        <f t="shared" si="415"/>
        <v>19989.759999999998</v>
      </c>
      <c r="J1459" s="428">
        <f t="shared" si="416"/>
        <v>70398.720000000001</v>
      </c>
      <c r="K1459" s="433">
        <f t="shared" si="410"/>
        <v>0</v>
      </c>
      <c r="L1459" s="433">
        <f t="shared" si="411"/>
        <v>0</v>
      </c>
      <c r="M1459" s="433">
        <v>56.26</v>
      </c>
      <c r="N1459" s="433">
        <v>22.310000000000002</v>
      </c>
      <c r="O1459" s="431">
        <f t="shared" si="412"/>
        <v>70398.720000000001</v>
      </c>
    </row>
    <row r="1460" spans="1:15" s="472" customFormat="1">
      <c r="A1460" s="482" t="s">
        <v>200</v>
      </c>
      <c r="B1460" s="515" t="s">
        <v>408</v>
      </c>
      <c r="C1460" s="484" t="s">
        <v>398</v>
      </c>
      <c r="D1460" s="560">
        <v>896</v>
      </c>
      <c r="E1460" s="474">
        <v>82.45</v>
      </c>
      <c r="F1460" s="474">
        <v>22.31</v>
      </c>
      <c r="G1460" s="428">
        <f t="shared" si="409"/>
        <v>104.76</v>
      </c>
      <c r="H1460" s="428">
        <f t="shared" si="414"/>
        <v>73875.199999999997</v>
      </c>
      <c r="I1460" s="428">
        <f t="shared" si="415"/>
        <v>19989.759999999998</v>
      </c>
      <c r="J1460" s="428">
        <f t="shared" si="416"/>
        <v>93864.959999999992</v>
      </c>
      <c r="K1460" s="433">
        <f t="shared" si="410"/>
        <v>0</v>
      </c>
      <c r="L1460" s="433">
        <f t="shared" si="411"/>
        <v>0</v>
      </c>
      <c r="M1460" s="433">
        <v>82.45</v>
      </c>
      <c r="N1460" s="433">
        <v>22.310000000000002</v>
      </c>
      <c r="O1460" s="431">
        <f t="shared" si="412"/>
        <v>93864.960000000006</v>
      </c>
    </row>
    <row r="1461" spans="1:15" s="472" customFormat="1">
      <c r="A1461" s="482" t="s">
        <v>122</v>
      </c>
      <c r="B1461" s="515" t="s">
        <v>409</v>
      </c>
      <c r="C1461" s="484" t="s">
        <v>398</v>
      </c>
      <c r="D1461" s="560">
        <v>896</v>
      </c>
      <c r="E1461" s="474">
        <v>82.45</v>
      </c>
      <c r="F1461" s="474">
        <v>22.31</v>
      </c>
      <c r="G1461" s="428">
        <f t="shared" si="409"/>
        <v>104.76</v>
      </c>
      <c r="H1461" s="428">
        <f t="shared" si="414"/>
        <v>73875.199999999997</v>
      </c>
      <c r="I1461" s="428">
        <f t="shared" si="415"/>
        <v>19989.759999999998</v>
      </c>
      <c r="J1461" s="428">
        <f t="shared" si="416"/>
        <v>93864.959999999992</v>
      </c>
      <c r="K1461" s="433">
        <f t="shared" si="410"/>
        <v>0</v>
      </c>
      <c r="L1461" s="433">
        <f t="shared" si="411"/>
        <v>0</v>
      </c>
      <c r="M1461" s="433">
        <v>82.45</v>
      </c>
      <c r="N1461" s="433">
        <v>22.310000000000002</v>
      </c>
      <c r="O1461" s="431">
        <f t="shared" si="412"/>
        <v>93864.960000000006</v>
      </c>
    </row>
    <row r="1462" spans="1:15" s="472" customFormat="1">
      <c r="A1462" s="482" t="s">
        <v>228</v>
      </c>
      <c r="B1462" s="515" t="s">
        <v>410</v>
      </c>
      <c r="C1462" s="484" t="s">
        <v>398</v>
      </c>
      <c r="D1462" s="560">
        <v>896</v>
      </c>
      <c r="E1462" s="474">
        <v>82.45</v>
      </c>
      <c r="F1462" s="474">
        <v>22.31</v>
      </c>
      <c r="G1462" s="428">
        <f t="shared" si="409"/>
        <v>104.76</v>
      </c>
      <c r="H1462" s="428">
        <f t="shared" si="414"/>
        <v>73875.199999999997</v>
      </c>
      <c r="I1462" s="428">
        <f t="shared" si="415"/>
        <v>19989.759999999998</v>
      </c>
      <c r="J1462" s="428">
        <f t="shared" si="416"/>
        <v>93864.959999999992</v>
      </c>
      <c r="K1462" s="433">
        <f t="shared" si="410"/>
        <v>0</v>
      </c>
      <c r="L1462" s="433">
        <f t="shared" si="411"/>
        <v>0</v>
      </c>
      <c r="M1462" s="433">
        <v>82.45</v>
      </c>
      <c r="N1462" s="433">
        <v>22.310000000000002</v>
      </c>
      <c r="O1462" s="431">
        <f t="shared" si="412"/>
        <v>93864.960000000006</v>
      </c>
    </row>
    <row r="1463" spans="1:15" s="472" customFormat="1">
      <c r="A1463" s="482" t="s">
        <v>230</v>
      </c>
      <c r="B1463" s="515" t="s">
        <v>411</v>
      </c>
      <c r="C1463" s="484" t="s">
        <v>398</v>
      </c>
      <c r="D1463" s="560">
        <v>896</v>
      </c>
      <c r="E1463" s="474">
        <v>82.45</v>
      </c>
      <c r="F1463" s="474">
        <v>22.31</v>
      </c>
      <c r="G1463" s="428">
        <f t="shared" si="409"/>
        <v>104.76</v>
      </c>
      <c r="H1463" s="428">
        <f t="shared" si="414"/>
        <v>73875.199999999997</v>
      </c>
      <c r="I1463" s="428">
        <f t="shared" si="415"/>
        <v>19989.759999999998</v>
      </c>
      <c r="J1463" s="428">
        <f t="shared" si="416"/>
        <v>93864.959999999992</v>
      </c>
      <c r="K1463" s="433">
        <f t="shared" si="410"/>
        <v>0</v>
      </c>
      <c r="L1463" s="433">
        <f t="shared" si="411"/>
        <v>0</v>
      </c>
      <c r="M1463" s="433">
        <v>82.45</v>
      </c>
      <c r="N1463" s="433">
        <v>22.310000000000002</v>
      </c>
      <c r="O1463" s="431">
        <f t="shared" si="412"/>
        <v>93864.960000000006</v>
      </c>
    </row>
    <row r="1464" spans="1:15" s="472" customFormat="1">
      <c r="A1464" s="482" t="s">
        <v>232</v>
      </c>
      <c r="B1464" s="515" t="s">
        <v>412</v>
      </c>
      <c r="C1464" s="484" t="s">
        <v>398</v>
      </c>
      <c r="D1464" s="560">
        <v>896</v>
      </c>
      <c r="E1464" s="474">
        <v>82.45</v>
      </c>
      <c r="F1464" s="474">
        <v>22.31</v>
      </c>
      <c r="G1464" s="428">
        <f t="shared" si="409"/>
        <v>104.76</v>
      </c>
      <c r="H1464" s="428">
        <f t="shared" si="414"/>
        <v>73875.199999999997</v>
      </c>
      <c r="I1464" s="428">
        <f t="shared" si="415"/>
        <v>19989.759999999998</v>
      </c>
      <c r="J1464" s="428">
        <f t="shared" si="416"/>
        <v>93864.959999999992</v>
      </c>
      <c r="K1464" s="433">
        <f t="shared" si="410"/>
        <v>0</v>
      </c>
      <c r="L1464" s="433">
        <f t="shared" si="411"/>
        <v>0</v>
      </c>
      <c r="M1464" s="433">
        <v>82.45</v>
      </c>
      <c r="N1464" s="433">
        <v>22.310000000000002</v>
      </c>
      <c r="O1464" s="431">
        <f t="shared" si="412"/>
        <v>93864.960000000006</v>
      </c>
    </row>
    <row r="1465" spans="1:15" s="472" customFormat="1">
      <c r="A1465" s="482" t="s">
        <v>234</v>
      </c>
      <c r="B1465" s="515" t="s">
        <v>413</v>
      </c>
      <c r="C1465" s="484" t="s">
        <v>398</v>
      </c>
      <c r="D1465" s="560">
        <v>896</v>
      </c>
      <c r="E1465" s="474">
        <v>82.45</v>
      </c>
      <c r="F1465" s="474">
        <v>22.31</v>
      </c>
      <c r="G1465" s="428">
        <f t="shared" si="409"/>
        <v>104.76</v>
      </c>
      <c r="H1465" s="428">
        <f t="shared" si="414"/>
        <v>73875.199999999997</v>
      </c>
      <c r="I1465" s="428">
        <f t="shared" si="415"/>
        <v>19989.759999999998</v>
      </c>
      <c r="J1465" s="428">
        <f t="shared" si="416"/>
        <v>93864.959999999992</v>
      </c>
      <c r="K1465" s="433">
        <f t="shared" si="410"/>
        <v>0</v>
      </c>
      <c r="L1465" s="433">
        <f t="shared" si="411"/>
        <v>0</v>
      </c>
      <c r="M1465" s="433">
        <v>82.45</v>
      </c>
      <c r="N1465" s="433">
        <v>22.310000000000002</v>
      </c>
      <c r="O1465" s="431">
        <f t="shared" si="412"/>
        <v>93864.960000000006</v>
      </c>
    </row>
    <row r="1466" spans="1:15" s="472" customFormat="1">
      <c r="A1466" s="482" t="s">
        <v>236</v>
      </c>
      <c r="B1466" s="515" t="s">
        <v>414</v>
      </c>
      <c r="C1466" s="484" t="s">
        <v>398</v>
      </c>
      <c r="D1466" s="560">
        <v>896</v>
      </c>
      <c r="E1466" s="474">
        <v>82.45</v>
      </c>
      <c r="F1466" s="474">
        <v>22.31</v>
      </c>
      <c r="G1466" s="428">
        <f t="shared" si="409"/>
        <v>104.76</v>
      </c>
      <c r="H1466" s="428">
        <f t="shared" si="414"/>
        <v>73875.199999999997</v>
      </c>
      <c r="I1466" s="428">
        <f t="shared" si="415"/>
        <v>19989.759999999998</v>
      </c>
      <c r="J1466" s="428">
        <f t="shared" si="416"/>
        <v>93864.959999999992</v>
      </c>
      <c r="K1466" s="433">
        <f t="shared" si="410"/>
        <v>0</v>
      </c>
      <c r="L1466" s="433">
        <f t="shared" si="411"/>
        <v>0</v>
      </c>
      <c r="M1466" s="433">
        <v>82.45</v>
      </c>
      <c r="N1466" s="433">
        <v>22.310000000000002</v>
      </c>
      <c r="O1466" s="431">
        <f t="shared" si="412"/>
        <v>93864.960000000006</v>
      </c>
    </row>
    <row r="1467" spans="1:15" s="472" customFormat="1">
      <c r="A1467" s="482" t="s">
        <v>238</v>
      </c>
      <c r="B1467" s="515" t="s">
        <v>415</v>
      </c>
      <c r="C1467" s="484" t="s">
        <v>398</v>
      </c>
      <c r="D1467" s="560">
        <v>896</v>
      </c>
      <c r="E1467" s="474">
        <v>82.45</v>
      </c>
      <c r="F1467" s="474">
        <v>22.31</v>
      </c>
      <c r="G1467" s="428">
        <f t="shared" si="409"/>
        <v>104.76</v>
      </c>
      <c r="H1467" s="428">
        <f t="shared" si="414"/>
        <v>73875.199999999997</v>
      </c>
      <c r="I1467" s="428">
        <f t="shared" si="415"/>
        <v>19989.759999999998</v>
      </c>
      <c r="J1467" s="428">
        <f t="shared" si="416"/>
        <v>93864.959999999992</v>
      </c>
      <c r="K1467" s="433">
        <f t="shared" si="410"/>
        <v>0</v>
      </c>
      <c r="L1467" s="433">
        <f t="shared" si="411"/>
        <v>0</v>
      </c>
      <c r="M1467" s="433">
        <v>82.45</v>
      </c>
      <c r="N1467" s="433">
        <v>22.310000000000002</v>
      </c>
      <c r="O1467" s="431">
        <f t="shared" si="412"/>
        <v>93864.960000000006</v>
      </c>
    </row>
    <row r="1468" spans="1:15" s="472" customFormat="1">
      <c r="A1468" s="482" t="s">
        <v>240</v>
      </c>
      <c r="B1468" s="515" t="s">
        <v>416</v>
      </c>
      <c r="C1468" s="484" t="s">
        <v>398</v>
      </c>
      <c r="D1468" s="560">
        <v>896</v>
      </c>
      <c r="E1468" s="474">
        <v>82.45</v>
      </c>
      <c r="F1468" s="474">
        <v>22.31</v>
      </c>
      <c r="G1468" s="428">
        <f t="shared" si="409"/>
        <v>104.76</v>
      </c>
      <c r="H1468" s="428">
        <f t="shared" si="414"/>
        <v>73875.199999999997</v>
      </c>
      <c r="I1468" s="428">
        <f t="shared" si="415"/>
        <v>19989.759999999998</v>
      </c>
      <c r="J1468" s="428">
        <f t="shared" si="416"/>
        <v>93864.959999999992</v>
      </c>
      <c r="K1468" s="433">
        <f t="shared" si="410"/>
        <v>0</v>
      </c>
      <c r="L1468" s="433">
        <f t="shared" si="411"/>
        <v>0</v>
      </c>
      <c r="M1468" s="433">
        <v>82.45</v>
      </c>
      <c r="N1468" s="433">
        <v>22.310000000000002</v>
      </c>
      <c r="O1468" s="431">
        <f t="shared" si="412"/>
        <v>93864.960000000006</v>
      </c>
    </row>
    <row r="1469" spans="1:15" s="472" customFormat="1">
      <c r="A1469" s="482" t="s">
        <v>242</v>
      </c>
      <c r="B1469" s="515" t="s">
        <v>417</v>
      </c>
      <c r="C1469" s="484" t="s">
        <v>398</v>
      </c>
      <c r="D1469" s="560">
        <v>896</v>
      </c>
      <c r="E1469" s="474">
        <v>82.45</v>
      </c>
      <c r="F1469" s="474">
        <v>22.31</v>
      </c>
      <c r="G1469" s="428">
        <f t="shared" si="409"/>
        <v>104.76</v>
      </c>
      <c r="H1469" s="428">
        <f t="shared" si="414"/>
        <v>73875.199999999997</v>
      </c>
      <c r="I1469" s="428">
        <f t="shared" si="415"/>
        <v>19989.759999999998</v>
      </c>
      <c r="J1469" s="428">
        <f t="shared" si="416"/>
        <v>93864.959999999992</v>
      </c>
      <c r="K1469" s="433">
        <f t="shared" si="410"/>
        <v>0</v>
      </c>
      <c r="L1469" s="433">
        <f t="shared" si="411"/>
        <v>0</v>
      </c>
      <c r="M1469" s="433">
        <v>82.45</v>
      </c>
      <c r="N1469" s="433">
        <v>22.310000000000002</v>
      </c>
      <c r="O1469" s="431">
        <f t="shared" si="412"/>
        <v>93864.960000000006</v>
      </c>
    </row>
    <row r="1470" spans="1:15" s="472" customFormat="1">
      <c r="A1470" s="482" t="s">
        <v>244</v>
      </c>
      <c r="B1470" s="515" t="s">
        <v>418</v>
      </c>
      <c r="C1470" s="484" t="s">
        <v>398</v>
      </c>
      <c r="D1470" s="560">
        <v>896</v>
      </c>
      <c r="E1470" s="474">
        <v>82.45</v>
      </c>
      <c r="F1470" s="474">
        <v>22.31</v>
      </c>
      <c r="G1470" s="428">
        <f t="shared" si="409"/>
        <v>104.76</v>
      </c>
      <c r="H1470" s="428">
        <f t="shared" si="414"/>
        <v>73875.199999999997</v>
      </c>
      <c r="I1470" s="428">
        <f t="shared" si="415"/>
        <v>19989.759999999998</v>
      </c>
      <c r="J1470" s="428">
        <f t="shared" si="416"/>
        <v>93864.959999999992</v>
      </c>
      <c r="K1470" s="433">
        <f t="shared" si="410"/>
        <v>0</v>
      </c>
      <c r="L1470" s="433">
        <f t="shared" si="411"/>
        <v>0</v>
      </c>
      <c r="M1470" s="433">
        <v>82.45</v>
      </c>
      <c r="N1470" s="433">
        <v>22.310000000000002</v>
      </c>
      <c r="O1470" s="431">
        <f t="shared" si="412"/>
        <v>93864.960000000006</v>
      </c>
    </row>
    <row r="1471" spans="1:15" s="470" customFormat="1">
      <c r="A1471" s="482" t="s">
        <v>246</v>
      </c>
      <c r="B1471" s="515" t="s">
        <v>419</v>
      </c>
      <c r="C1471" s="484" t="s">
        <v>398</v>
      </c>
      <c r="D1471" s="560">
        <v>896</v>
      </c>
      <c r="E1471" s="474">
        <v>82.45</v>
      </c>
      <c r="F1471" s="474">
        <v>22.31</v>
      </c>
      <c r="G1471" s="428">
        <f t="shared" si="409"/>
        <v>104.76</v>
      </c>
      <c r="H1471" s="428">
        <f t="shared" si="414"/>
        <v>73875.199999999997</v>
      </c>
      <c r="I1471" s="428">
        <f t="shared" si="415"/>
        <v>19989.759999999998</v>
      </c>
      <c r="J1471" s="428">
        <f t="shared" si="416"/>
        <v>93864.959999999992</v>
      </c>
      <c r="K1471" s="433">
        <f t="shared" si="410"/>
        <v>0</v>
      </c>
      <c r="L1471" s="433">
        <f t="shared" si="411"/>
        <v>0</v>
      </c>
      <c r="M1471" s="433">
        <v>82.45</v>
      </c>
      <c r="N1471" s="433">
        <v>22.310000000000002</v>
      </c>
      <c r="O1471" s="431">
        <f t="shared" si="412"/>
        <v>93864.960000000006</v>
      </c>
    </row>
    <row r="1472" spans="1:15" s="470" customFormat="1">
      <c r="A1472" s="482" t="s">
        <v>248</v>
      </c>
      <c r="B1472" s="515" t="s">
        <v>420</v>
      </c>
      <c r="C1472" s="484" t="s">
        <v>398</v>
      </c>
      <c r="D1472" s="560">
        <v>896</v>
      </c>
      <c r="E1472" s="474">
        <v>82.45</v>
      </c>
      <c r="F1472" s="474">
        <v>22.31</v>
      </c>
      <c r="G1472" s="428">
        <f t="shared" si="409"/>
        <v>104.76</v>
      </c>
      <c r="H1472" s="428">
        <f t="shared" si="414"/>
        <v>73875.199999999997</v>
      </c>
      <c r="I1472" s="428">
        <f t="shared" si="415"/>
        <v>19989.759999999998</v>
      </c>
      <c r="J1472" s="428">
        <f t="shared" si="416"/>
        <v>93864.959999999992</v>
      </c>
      <c r="K1472" s="433">
        <f t="shared" si="410"/>
        <v>0</v>
      </c>
      <c r="L1472" s="433">
        <f t="shared" si="411"/>
        <v>0</v>
      </c>
      <c r="M1472" s="433">
        <v>82.45</v>
      </c>
      <c r="N1472" s="433">
        <v>22.310000000000002</v>
      </c>
      <c r="O1472" s="431">
        <f t="shared" si="412"/>
        <v>93864.960000000006</v>
      </c>
    </row>
    <row r="1473" spans="1:15" s="470" customFormat="1">
      <c r="A1473" s="482" t="s">
        <v>250</v>
      </c>
      <c r="B1473" s="515" t="s">
        <v>421</v>
      </c>
      <c r="C1473" s="484" t="s">
        <v>398</v>
      </c>
      <c r="D1473" s="560">
        <v>896</v>
      </c>
      <c r="E1473" s="474">
        <v>82.45</v>
      </c>
      <c r="F1473" s="474">
        <v>22.31</v>
      </c>
      <c r="G1473" s="428">
        <f t="shared" si="409"/>
        <v>104.76</v>
      </c>
      <c r="H1473" s="428">
        <f t="shared" si="414"/>
        <v>73875.199999999997</v>
      </c>
      <c r="I1473" s="428">
        <f t="shared" si="415"/>
        <v>19989.759999999998</v>
      </c>
      <c r="J1473" s="428">
        <f t="shared" si="416"/>
        <v>93864.959999999992</v>
      </c>
      <c r="K1473" s="433">
        <f t="shared" si="410"/>
        <v>0</v>
      </c>
      <c r="L1473" s="433">
        <f t="shared" si="411"/>
        <v>0</v>
      </c>
      <c r="M1473" s="433">
        <v>82.45</v>
      </c>
      <c r="N1473" s="433">
        <v>22.310000000000002</v>
      </c>
      <c r="O1473" s="431">
        <f t="shared" si="412"/>
        <v>93864.960000000006</v>
      </c>
    </row>
    <row r="1474" spans="1:15" s="470" customFormat="1">
      <c r="A1474" s="482" t="s">
        <v>252</v>
      </c>
      <c r="B1474" s="515" t="s">
        <v>422</v>
      </c>
      <c r="C1474" s="484" t="s">
        <v>398</v>
      </c>
      <c r="D1474" s="560">
        <v>896</v>
      </c>
      <c r="E1474" s="474">
        <v>0</v>
      </c>
      <c r="F1474" s="474">
        <v>22.31</v>
      </c>
      <c r="G1474" s="428">
        <f t="shared" si="409"/>
        <v>22.31</v>
      </c>
      <c r="H1474" s="428">
        <f t="shared" si="414"/>
        <v>0</v>
      </c>
      <c r="I1474" s="428">
        <f t="shared" si="415"/>
        <v>19989.759999999998</v>
      </c>
      <c r="J1474" s="428">
        <f t="shared" si="416"/>
        <v>19989.759999999998</v>
      </c>
      <c r="K1474" s="433">
        <f t="shared" si="410"/>
        <v>0</v>
      </c>
      <c r="L1474" s="433">
        <f t="shared" si="411"/>
        <v>0</v>
      </c>
      <c r="M1474" s="433">
        <v>0</v>
      </c>
      <c r="N1474" s="433">
        <v>22.310000000000002</v>
      </c>
      <c r="O1474" s="431">
        <f t="shared" si="412"/>
        <v>19989.760000000002</v>
      </c>
    </row>
    <row r="1475" spans="1:15" s="470" customFormat="1">
      <c r="A1475" s="482" t="s">
        <v>254</v>
      </c>
      <c r="B1475" s="515" t="s">
        <v>423</v>
      </c>
      <c r="C1475" s="484" t="s">
        <v>398</v>
      </c>
      <c r="D1475" s="560">
        <v>896</v>
      </c>
      <c r="E1475" s="474">
        <v>0</v>
      </c>
      <c r="F1475" s="474">
        <v>11.64</v>
      </c>
      <c r="G1475" s="428">
        <f t="shared" si="409"/>
        <v>11.64</v>
      </c>
      <c r="H1475" s="428">
        <f t="shared" si="414"/>
        <v>0</v>
      </c>
      <c r="I1475" s="428">
        <f t="shared" si="415"/>
        <v>10429.44</v>
      </c>
      <c r="J1475" s="428">
        <f t="shared" si="416"/>
        <v>10429.44</v>
      </c>
      <c r="K1475" s="433">
        <f t="shared" si="410"/>
        <v>0</v>
      </c>
      <c r="L1475" s="433">
        <f t="shared" si="411"/>
        <v>0</v>
      </c>
      <c r="M1475" s="433">
        <v>0</v>
      </c>
      <c r="N1475" s="433">
        <v>11.64</v>
      </c>
      <c r="O1475" s="431">
        <f t="shared" si="412"/>
        <v>10429.44</v>
      </c>
    </row>
    <row r="1476" spans="1:15" s="470" customFormat="1">
      <c r="A1476" s="482" t="s">
        <v>256</v>
      </c>
      <c r="B1476" s="515" t="s">
        <v>424</v>
      </c>
      <c r="C1476" s="484" t="s">
        <v>398</v>
      </c>
      <c r="D1476" s="560">
        <v>896</v>
      </c>
      <c r="E1476" s="474">
        <v>0</v>
      </c>
      <c r="F1476" s="474">
        <v>11.64</v>
      </c>
      <c r="G1476" s="428">
        <f t="shared" si="409"/>
        <v>11.64</v>
      </c>
      <c r="H1476" s="428">
        <f t="shared" si="414"/>
        <v>0</v>
      </c>
      <c r="I1476" s="428">
        <f t="shared" si="415"/>
        <v>10429.44</v>
      </c>
      <c r="J1476" s="428">
        <f t="shared" si="416"/>
        <v>10429.44</v>
      </c>
      <c r="K1476" s="433">
        <f t="shared" si="410"/>
        <v>0</v>
      </c>
      <c r="L1476" s="433">
        <f t="shared" si="411"/>
        <v>0</v>
      </c>
      <c r="M1476" s="433">
        <v>0</v>
      </c>
      <c r="N1476" s="433">
        <v>11.64</v>
      </c>
      <c r="O1476" s="431">
        <f t="shared" si="412"/>
        <v>10429.44</v>
      </c>
    </row>
    <row r="1477" spans="1:15" s="470" customFormat="1">
      <c r="A1477" s="482" t="s">
        <v>258</v>
      </c>
      <c r="B1477" s="483" t="s">
        <v>425</v>
      </c>
      <c r="C1477" s="484" t="s">
        <v>398</v>
      </c>
      <c r="D1477" s="560">
        <v>896</v>
      </c>
      <c r="E1477" s="474">
        <v>0</v>
      </c>
      <c r="F1477" s="474">
        <v>0</v>
      </c>
      <c r="G1477" s="428">
        <f t="shared" si="409"/>
        <v>0</v>
      </c>
      <c r="H1477" s="428">
        <f t="shared" si="414"/>
        <v>0</v>
      </c>
      <c r="I1477" s="428">
        <f t="shared" si="415"/>
        <v>0</v>
      </c>
      <c r="J1477" s="428">
        <f t="shared" si="416"/>
        <v>0</v>
      </c>
      <c r="K1477" s="433">
        <f t="shared" si="410"/>
        <v>0</v>
      </c>
      <c r="L1477" s="433">
        <f t="shared" si="411"/>
        <v>0</v>
      </c>
      <c r="M1477" s="433">
        <v>0</v>
      </c>
      <c r="N1477" s="433">
        <v>0</v>
      </c>
      <c r="O1477" s="431">
        <f t="shared" si="412"/>
        <v>0</v>
      </c>
    </row>
    <row r="1478" spans="1:15" s="470" customFormat="1" ht="30">
      <c r="A1478" s="482" t="s">
        <v>598</v>
      </c>
      <c r="B1478" s="483" t="s">
        <v>740</v>
      </c>
      <c r="C1478" s="484"/>
      <c r="D1478" s="560">
        <v>0</v>
      </c>
      <c r="E1478" s="474">
        <v>0</v>
      </c>
      <c r="F1478" s="474">
        <v>0</v>
      </c>
      <c r="G1478" s="428">
        <f t="shared" si="409"/>
        <v>0</v>
      </c>
      <c r="H1478" s="428"/>
      <c r="I1478" s="428"/>
      <c r="J1478" s="428"/>
      <c r="K1478" s="433">
        <f t="shared" si="410"/>
        <v>0</v>
      </c>
      <c r="L1478" s="433">
        <f t="shared" si="411"/>
        <v>0</v>
      </c>
      <c r="M1478" s="433">
        <v>0</v>
      </c>
      <c r="N1478" s="433">
        <v>0</v>
      </c>
      <c r="O1478" s="431">
        <f t="shared" si="412"/>
        <v>0</v>
      </c>
    </row>
    <row r="1479" spans="1:15" s="470" customFormat="1">
      <c r="A1479" s="482" t="s">
        <v>205</v>
      </c>
      <c r="B1479" s="483" t="s">
        <v>273</v>
      </c>
      <c r="C1479" s="484" t="s">
        <v>398</v>
      </c>
      <c r="D1479" s="560">
        <v>445</v>
      </c>
      <c r="E1479" s="474">
        <v>1018.5</v>
      </c>
      <c r="F1479" s="474">
        <v>315.25</v>
      </c>
      <c r="G1479" s="428">
        <f t="shared" si="409"/>
        <v>1333.75</v>
      </c>
      <c r="H1479" s="428">
        <f>$D1479*E1479</f>
        <v>453232.5</v>
      </c>
      <c r="I1479" s="428">
        <f>$D1479*F1479</f>
        <v>140286.25</v>
      </c>
      <c r="J1479" s="428">
        <f t="shared" ref="J1479" si="417">SUBTOTAL(9,H1479:I1479)</f>
        <v>593518.75</v>
      </c>
      <c r="K1479" s="433">
        <f t="shared" si="410"/>
        <v>0</v>
      </c>
      <c r="L1479" s="433">
        <f t="shared" si="411"/>
        <v>264.35000000000002</v>
      </c>
      <c r="M1479" s="433">
        <v>1018.5</v>
      </c>
      <c r="N1479" s="433">
        <v>579.6</v>
      </c>
      <c r="O1479" s="431">
        <f t="shared" si="412"/>
        <v>711154.5</v>
      </c>
    </row>
    <row r="1480" spans="1:15" s="470" customFormat="1">
      <c r="A1480" s="482" t="s">
        <v>252</v>
      </c>
      <c r="B1480" s="483" t="s">
        <v>741</v>
      </c>
      <c r="C1480" s="484"/>
      <c r="D1480" s="560">
        <v>0</v>
      </c>
      <c r="E1480" s="474">
        <v>0</v>
      </c>
      <c r="F1480" s="474">
        <v>0</v>
      </c>
      <c r="G1480" s="428">
        <f t="shared" si="409"/>
        <v>0</v>
      </c>
      <c r="H1480" s="428"/>
      <c r="I1480" s="428"/>
      <c r="J1480" s="428"/>
      <c r="K1480" s="433">
        <f t="shared" si="410"/>
        <v>0</v>
      </c>
      <c r="L1480" s="433">
        <f t="shared" si="411"/>
        <v>0</v>
      </c>
      <c r="M1480" s="433">
        <v>0</v>
      </c>
      <c r="N1480" s="433">
        <v>0</v>
      </c>
      <c r="O1480" s="431">
        <f t="shared" si="412"/>
        <v>0</v>
      </c>
    </row>
    <row r="1481" spans="1:15" s="470" customFormat="1">
      <c r="A1481" s="482" t="s">
        <v>205</v>
      </c>
      <c r="B1481" s="483" t="s">
        <v>273</v>
      </c>
      <c r="C1481" s="484" t="s">
        <v>398</v>
      </c>
      <c r="D1481" s="560">
        <v>377</v>
      </c>
      <c r="E1481" s="474">
        <v>3055.5</v>
      </c>
      <c r="F1481" s="474">
        <v>1067</v>
      </c>
      <c r="G1481" s="428">
        <f t="shared" si="409"/>
        <v>4122.5</v>
      </c>
      <c r="H1481" s="428">
        <f>$D1481*E1481</f>
        <v>1151923.5</v>
      </c>
      <c r="I1481" s="428">
        <f>$D1481*F1481</f>
        <v>402259</v>
      </c>
      <c r="J1481" s="428">
        <f t="shared" ref="J1481" si="418">SUBTOTAL(9,H1481:I1481)</f>
        <v>1554182.5</v>
      </c>
      <c r="K1481" s="433">
        <f t="shared" si="410"/>
        <v>0</v>
      </c>
      <c r="L1481" s="433">
        <f t="shared" si="411"/>
        <v>0</v>
      </c>
      <c r="M1481" s="433">
        <v>3055.5</v>
      </c>
      <c r="N1481" s="433">
        <v>1067</v>
      </c>
      <c r="O1481" s="431">
        <f t="shared" si="412"/>
        <v>1554182.5</v>
      </c>
    </row>
    <row r="1482" spans="1:15" s="470" customFormat="1" ht="182.25" customHeight="1">
      <c r="A1482" s="691">
        <v>3.06</v>
      </c>
      <c r="B1482" s="492" t="s">
        <v>742</v>
      </c>
      <c r="C1482" s="484"/>
      <c r="D1482" s="560">
        <v>0</v>
      </c>
      <c r="E1482" s="474">
        <v>0</v>
      </c>
      <c r="F1482" s="474">
        <v>0</v>
      </c>
      <c r="G1482" s="428">
        <f t="shared" si="409"/>
        <v>0</v>
      </c>
      <c r="H1482" s="429">
        <f>E1482*$D1482</f>
        <v>0</v>
      </c>
      <c r="I1482" s="429">
        <f>F1482*$D1482</f>
        <v>0</v>
      </c>
      <c r="J1482" s="428">
        <f t="shared" ref="J1482" si="419">SUM(H1482+I1482)</f>
        <v>0</v>
      </c>
      <c r="K1482" s="433">
        <f t="shared" si="410"/>
        <v>0</v>
      </c>
      <c r="L1482" s="433">
        <f t="shared" si="411"/>
        <v>0</v>
      </c>
      <c r="M1482" s="433">
        <v>0</v>
      </c>
      <c r="N1482" s="433">
        <v>0</v>
      </c>
      <c r="O1482" s="431">
        <f t="shared" si="412"/>
        <v>0</v>
      </c>
    </row>
    <row r="1483" spans="1:15" s="472" customFormat="1">
      <c r="A1483" s="734" t="s">
        <v>122</v>
      </c>
      <c r="B1483" s="514" t="s">
        <v>743</v>
      </c>
      <c r="C1483" s="484"/>
      <c r="D1483" s="560">
        <v>0</v>
      </c>
      <c r="E1483" s="474">
        <v>0</v>
      </c>
      <c r="F1483" s="474">
        <v>0</v>
      </c>
      <c r="G1483" s="428">
        <f t="shared" si="409"/>
        <v>0</v>
      </c>
      <c r="H1483" s="429">
        <f>E1483*$D1483</f>
        <v>0</v>
      </c>
      <c r="I1483" s="429">
        <f>F1483*$D1483</f>
        <v>0</v>
      </c>
      <c r="J1483" s="428">
        <f t="shared" ref="J1483" si="420">SUM(H1483+I1483)</f>
        <v>0</v>
      </c>
      <c r="K1483" s="433">
        <f t="shared" si="410"/>
        <v>0</v>
      </c>
      <c r="L1483" s="433">
        <f t="shared" si="411"/>
        <v>0</v>
      </c>
      <c r="M1483" s="433">
        <v>0</v>
      </c>
      <c r="N1483" s="433">
        <v>0</v>
      </c>
      <c r="O1483" s="431">
        <f t="shared" si="412"/>
        <v>0</v>
      </c>
    </row>
    <row r="1484" spans="1:15" s="472" customFormat="1">
      <c r="A1484" s="482" t="s">
        <v>205</v>
      </c>
      <c r="B1484" s="515" t="s">
        <v>219</v>
      </c>
      <c r="C1484" s="516" t="s">
        <v>124</v>
      </c>
      <c r="D1484" s="560">
        <v>1436</v>
      </c>
      <c r="E1484" s="444">
        <v>34.92</v>
      </c>
      <c r="F1484" s="444">
        <v>0</v>
      </c>
      <c r="G1484" s="428">
        <f t="shared" si="409"/>
        <v>34.92</v>
      </c>
      <c r="H1484" s="428">
        <f t="shared" ref="H1484:H1508" si="421">$D1484*E1484</f>
        <v>50145.120000000003</v>
      </c>
      <c r="I1484" s="428">
        <f t="shared" ref="I1484:I1508" si="422">$D1484*F1484</f>
        <v>0</v>
      </c>
      <c r="J1484" s="428">
        <f t="shared" ref="J1484:J1508" si="423">SUBTOTAL(9,H1484:I1484)</f>
        <v>50145.120000000003</v>
      </c>
      <c r="K1484" s="433">
        <f t="shared" si="410"/>
        <v>0</v>
      </c>
      <c r="L1484" s="433">
        <f t="shared" si="411"/>
        <v>0</v>
      </c>
      <c r="M1484" s="433">
        <v>34.92</v>
      </c>
      <c r="N1484" s="433">
        <v>0</v>
      </c>
      <c r="O1484" s="431">
        <f t="shared" si="412"/>
        <v>50145.120000000003</v>
      </c>
    </row>
    <row r="1485" spans="1:15" s="472" customFormat="1">
      <c r="A1485" s="482" t="s">
        <v>188</v>
      </c>
      <c r="B1485" s="515" t="s">
        <v>402</v>
      </c>
      <c r="C1485" s="516" t="s">
        <v>124</v>
      </c>
      <c r="D1485" s="560">
        <v>1436</v>
      </c>
      <c r="E1485" s="444">
        <v>175.57</v>
      </c>
      <c r="F1485" s="444">
        <v>0</v>
      </c>
      <c r="G1485" s="428">
        <f t="shared" si="409"/>
        <v>175.57</v>
      </c>
      <c r="H1485" s="428">
        <f t="shared" si="421"/>
        <v>252118.52</v>
      </c>
      <c r="I1485" s="428">
        <f t="shared" si="422"/>
        <v>0</v>
      </c>
      <c r="J1485" s="428">
        <f t="shared" si="423"/>
        <v>252118.52</v>
      </c>
      <c r="K1485" s="433">
        <f t="shared" si="410"/>
        <v>0</v>
      </c>
      <c r="L1485" s="433">
        <f t="shared" si="411"/>
        <v>0</v>
      </c>
      <c r="M1485" s="433">
        <v>175.57</v>
      </c>
      <c r="N1485" s="433">
        <v>0</v>
      </c>
      <c r="O1485" s="431">
        <f t="shared" si="412"/>
        <v>252118.52</v>
      </c>
    </row>
    <row r="1486" spans="1:15" s="472" customFormat="1">
      <c r="A1486" s="482" t="s">
        <v>190</v>
      </c>
      <c r="B1486" s="515" t="s">
        <v>403</v>
      </c>
      <c r="C1486" s="516" t="s">
        <v>124</v>
      </c>
      <c r="D1486" s="560">
        <v>1436</v>
      </c>
      <c r="E1486" s="444">
        <v>149.38</v>
      </c>
      <c r="F1486" s="444">
        <v>42.68</v>
      </c>
      <c r="G1486" s="428">
        <f t="shared" si="409"/>
        <v>192.06</v>
      </c>
      <c r="H1486" s="428">
        <f t="shared" si="421"/>
        <v>214509.68</v>
      </c>
      <c r="I1486" s="428">
        <f t="shared" si="422"/>
        <v>61288.480000000003</v>
      </c>
      <c r="J1486" s="428">
        <f t="shared" si="423"/>
        <v>275798.15999999997</v>
      </c>
      <c r="K1486" s="433">
        <f t="shared" si="410"/>
        <v>0</v>
      </c>
      <c r="L1486" s="433">
        <f t="shared" si="411"/>
        <v>0</v>
      </c>
      <c r="M1486" s="433">
        <v>149.38</v>
      </c>
      <c r="N1486" s="433">
        <v>42.68</v>
      </c>
      <c r="O1486" s="431">
        <f t="shared" si="412"/>
        <v>275798.15999999997</v>
      </c>
    </row>
    <row r="1487" spans="1:15" s="472" customFormat="1">
      <c r="A1487" s="482" t="s">
        <v>192</v>
      </c>
      <c r="B1487" s="515" t="s">
        <v>404</v>
      </c>
      <c r="C1487" s="516" t="s">
        <v>124</v>
      </c>
      <c r="D1487" s="560">
        <v>1436</v>
      </c>
      <c r="E1487" s="444">
        <v>139.68</v>
      </c>
      <c r="F1487" s="444">
        <v>42.68</v>
      </c>
      <c r="G1487" s="428">
        <f t="shared" si="409"/>
        <v>182.36</v>
      </c>
      <c r="H1487" s="428">
        <f t="shared" si="421"/>
        <v>200580.48000000001</v>
      </c>
      <c r="I1487" s="428">
        <f t="shared" si="422"/>
        <v>61288.480000000003</v>
      </c>
      <c r="J1487" s="428">
        <f t="shared" si="423"/>
        <v>261868.96000000002</v>
      </c>
      <c r="K1487" s="433">
        <f t="shared" si="410"/>
        <v>0</v>
      </c>
      <c r="L1487" s="433">
        <f t="shared" si="411"/>
        <v>0</v>
      </c>
      <c r="M1487" s="433">
        <v>139.67999999999998</v>
      </c>
      <c r="N1487" s="433">
        <v>42.68</v>
      </c>
      <c r="O1487" s="431">
        <f t="shared" si="412"/>
        <v>261868.96</v>
      </c>
    </row>
    <row r="1488" spans="1:15" s="472" customFormat="1">
      <c r="A1488" s="482" t="s">
        <v>194</v>
      </c>
      <c r="B1488" s="515" t="s">
        <v>405</v>
      </c>
      <c r="C1488" s="516" t="s">
        <v>124</v>
      </c>
      <c r="D1488" s="560">
        <v>1436</v>
      </c>
      <c r="E1488" s="444">
        <v>128.04</v>
      </c>
      <c r="F1488" s="444">
        <v>42.68</v>
      </c>
      <c r="G1488" s="428">
        <f t="shared" si="409"/>
        <v>170.72</v>
      </c>
      <c r="H1488" s="428">
        <f t="shared" si="421"/>
        <v>183865.44</v>
      </c>
      <c r="I1488" s="428">
        <f t="shared" si="422"/>
        <v>61288.480000000003</v>
      </c>
      <c r="J1488" s="428">
        <f t="shared" si="423"/>
        <v>245153.92000000001</v>
      </c>
      <c r="K1488" s="433">
        <f t="shared" si="410"/>
        <v>0</v>
      </c>
      <c r="L1488" s="433">
        <f t="shared" si="411"/>
        <v>0</v>
      </c>
      <c r="M1488" s="433">
        <v>128.04</v>
      </c>
      <c r="N1488" s="433">
        <v>42.68</v>
      </c>
      <c r="O1488" s="431">
        <f t="shared" si="412"/>
        <v>245153.92000000001</v>
      </c>
    </row>
    <row r="1489" spans="1:15" s="472" customFormat="1">
      <c r="A1489" s="482" t="s">
        <v>196</v>
      </c>
      <c r="B1489" s="515" t="s">
        <v>406</v>
      </c>
      <c r="C1489" s="516" t="s">
        <v>124</v>
      </c>
      <c r="D1489" s="560">
        <v>1436</v>
      </c>
      <c r="E1489" s="444">
        <v>128.04</v>
      </c>
      <c r="F1489" s="444">
        <v>42.68</v>
      </c>
      <c r="G1489" s="428">
        <f t="shared" si="409"/>
        <v>170.72</v>
      </c>
      <c r="H1489" s="428">
        <f t="shared" si="421"/>
        <v>183865.44</v>
      </c>
      <c r="I1489" s="428">
        <f t="shared" si="422"/>
        <v>61288.480000000003</v>
      </c>
      <c r="J1489" s="428">
        <f t="shared" si="423"/>
        <v>245153.92000000001</v>
      </c>
      <c r="K1489" s="433">
        <f t="shared" si="410"/>
        <v>0</v>
      </c>
      <c r="L1489" s="433">
        <f t="shared" si="411"/>
        <v>0</v>
      </c>
      <c r="M1489" s="433">
        <v>128.04</v>
      </c>
      <c r="N1489" s="433">
        <v>42.68</v>
      </c>
      <c r="O1489" s="431">
        <f t="shared" si="412"/>
        <v>245153.92000000001</v>
      </c>
    </row>
    <row r="1490" spans="1:15" s="472" customFormat="1">
      <c r="A1490" s="482" t="s">
        <v>198</v>
      </c>
      <c r="B1490" s="515" t="s">
        <v>407</v>
      </c>
      <c r="C1490" s="516" t="s">
        <v>124</v>
      </c>
      <c r="D1490" s="560">
        <v>1436</v>
      </c>
      <c r="E1490" s="444">
        <v>108.64</v>
      </c>
      <c r="F1490" s="444">
        <v>42.68</v>
      </c>
      <c r="G1490" s="428">
        <f t="shared" si="409"/>
        <v>151.32</v>
      </c>
      <c r="H1490" s="428">
        <f t="shared" si="421"/>
        <v>156007.04000000001</v>
      </c>
      <c r="I1490" s="428">
        <f t="shared" si="422"/>
        <v>61288.480000000003</v>
      </c>
      <c r="J1490" s="428">
        <f t="shared" si="423"/>
        <v>217295.52000000002</v>
      </c>
      <c r="K1490" s="433">
        <f t="shared" si="410"/>
        <v>0</v>
      </c>
      <c r="L1490" s="433">
        <f t="shared" si="411"/>
        <v>0</v>
      </c>
      <c r="M1490" s="433">
        <v>108.63999999999999</v>
      </c>
      <c r="N1490" s="433">
        <v>42.68</v>
      </c>
      <c r="O1490" s="431">
        <f t="shared" si="412"/>
        <v>217295.52</v>
      </c>
    </row>
    <row r="1491" spans="1:15" s="472" customFormat="1">
      <c r="A1491" s="482" t="s">
        <v>200</v>
      </c>
      <c r="B1491" s="515" t="s">
        <v>408</v>
      </c>
      <c r="C1491" s="516" t="s">
        <v>124</v>
      </c>
      <c r="D1491" s="560">
        <v>1436</v>
      </c>
      <c r="E1491" s="444">
        <v>108.64</v>
      </c>
      <c r="F1491" s="444">
        <v>42.68</v>
      </c>
      <c r="G1491" s="428">
        <f t="shared" si="409"/>
        <v>151.32</v>
      </c>
      <c r="H1491" s="428">
        <f t="shared" si="421"/>
        <v>156007.04000000001</v>
      </c>
      <c r="I1491" s="428">
        <f t="shared" si="422"/>
        <v>61288.480000000003</v>
      </c>
      <c r="J1491" s="428">
        <f t="shared" si="423"/>
        <v>217295.52000000002</v>
      </c>
      <c r="K1491" s="433">
        <f t="shared" si="410"/>
        <v>0</v>
      </c>
      <c r="L1491" s="433">
        <f t="shared" si="411"/>
        <v>0</v>
      </c>
      <c r="M1491" s="433">
        <v>108.63999999999999</v>
      </c>
      <c r="N1491" s="433">
        <v>42.68</v>
      </c>
      <c r="O1491" s="431">
        <f t="shared" si="412"/>
        <v>217295.52</v>
      </c>
    </row>
    <row r="1492" spans="1:15" s="472" customFormat="1">
      <c r="A1492" s="482" t="s">
        <v>122</v>
      </c>
      <c r="B1492" s="515" t="s">
        <v>409</v>
      </c>
      <c r="C1492" s="516" t="s">
        <v>124</v>
      </c>
      <c r="D1492" s="560">
        <v>1436</v>
      </c>
      <c r="E1492" s="444">
        <v>108.64</v>
      </c>
      <c r="F1492" s="444">
        <v>42.68</v>
      </c>
      <c r="G1492" s="428">
        <f t="shared" si="409"/>
        <v>151.32</v>
      </c>
      <c r="H1492" s="428">
        <f t="shared" si="421"/>
        <v>156007.04000000001</v>
      </c>
      <c r="I1492" s="428">
        <f t="shared" si="422"/>
        <v>61288.480000000003</v>
      </c>
      <c r="J1492" s="428">
        <f t="shared" si="423"/>
        <v>217295.52000000002</v>
      </c>
      <c r="K1492" s="433">
        <f t="shared" si="410"/>
        <v>0</v>
      </c>
      <c r="L1492" s="433">
        <f t="shared" si="411"/>
        <v>0</v>
      </c>
      <c r="M1492" s="433">
        <v>108.63999999999999</v>
      </c>
      <c r="N1492" s="433">
        <v>42.68</v>
      </c>
      <c r="O1492" s="431">
        <f t="shared" si="412"/>
        <v>217295.52</v>
      </c>
    </row>
    <row r="1493" spans="1:15" s="472" customFormat="1">
      <c r="A1493" s="482" t="s">
        <v>228</v>
      </c>
      <c r="B1493" s="515" t="s">
        <v>410</v>
      </c>
      <c r="C1493" s="516" t="s">
        <v>124</v>
      </c>
      <c r="D1493" s="560">
        <v>1436</v>
      </c>
      <c r="E1493" s="444">
        <v>108.64</v>
      </c>
      <c r="F1493" s="444">
        <v>42.68</v>
      </c>
      <c r="G1493" s="428">
        <f t="shared" ref="G1493:G1556" si="424">SUM(E1493:F1493)</f>
        <v>151.32</v>
      </c>
      <c r="H1493" s="428">
        <f t="shared" si="421"/>
        <v>156007.04000000001</v>
      </c>
      <c r="I1493" s="428">
        <f t="shared" si="422"/>
        <v>61288.480000000003</v>
      </c>
      <c r="J1493" s="428">
        <f t="shared" si="423"/>
        <v>217295.52000000002</v>
      </c>
      <c r="K1493" s="433">
        <f t="shared" si="410"/>
        <v>0</v>
      </c>
      <c r="L1493" s="433">
        <f t="shared" si="411"/>
        <v>0</v>
      </c>
      <c r="M1493" s="433">
        <v>108.63999999999999</v>
      </c>
      <c r="N1493" s="433">
        <v>42.68</v>
      </c>
      <c r="O1493" s="431">
        <f t="shared" si="412"/>
        <v>217295.52</v>
      </c>
    </row>
    <row r="1494" spans="1:15" s="472" customFormat="1">
      <c r="A1494" s="482" t="s">
        <v>230</v>
      </c>
      <c r="B1494" s="515" t="s">
        <v>411</v>
      </c>
      <c r="C1494" s="516" t="s">
        <v>124</v>
      </c>
      <c r="D1494" s="560">
        <v>1436</v>
      </c>
      <c r="E1494" s="444">
        <v>108.64</v>
      </c>
      <c r="F1494" s="444">
        <v>42.68</v>
      </c>
      <c r="G1494" s="428">
        <f t="shared" si="424"/>
        <v>151.32</v>
      </c>
      <c r="H1494" s="428">
        <f t="shared" si="421"/>
        <v>156007.04000000001</v>
      </c>
      <c r="I1494" s="428">
        <f t="shared" si="422"/>
        <v>61288.480000000003</v>
      </c>
      <c r="J1494" s="428">
        <f t="shared" si="423"/>
        <v>217295.52000000002</v>
      </c>
      <c r="K1494" s="433">
        <f t="shared" si="410"/>
        <v>0</v>
      </c>
      <c r="L1494" s="433">
        <f t="shared" si="411"/>
        <v>0</v>
      </c>
      <c r="M1494" s="433">
        <v>108.63999999999999</v>
      </c>
      <c r="N1494" s="433">
        <v>42.68</v>
      </c>
      <c r="O1494" s="431">
        <f t="shared" si="412"/>
        <v>217295.52</v>
      </c>
    </row>
    <row r="1495" spans="1:15" s="472" customFormat="1">
      <c r="A1495" s="482" t="s">
        <v>232</v>
      </c>
      <c r="B1495" s="515" t="s">
        <v>412</v>
      </c>
      <c r="C1495" s="516" t="s">
        <v>124</v>
      </c>
      <c r="D1495" s="560">
        <v>1436</v>
      </c>
      <c r="E1495" s="444">
        <v>108.64</v>
      </c>
      <c r="F1495" s="444">
        <v>42.68</v>
      </c>
      <c r="G1495" s="428">
        <f t="shared" si="424"/>
        <v>151.32</v>
      </c>
      <c r="H1495" s="428">
        <f t="shared" si="421"/>
        <v>156007.04000000001</v>
      </c>
      <c r="I1495" s="428">
        <f t="shared" si="422"/>
        <v>61288.480000000003</v>
      </c>
      <c r="J1495" s="428">
        <f t="shared" si="423"/>
        <v>217295.52000000002</v>
      </c>
      <c r="K1495" s="433">
        <f t="shared" si="410"/>
        <v>0</v>
      </c>
      <c r="L1495" s="433">
        <f t="shared" si="411"/>
        <v>0</v>
      </c>
      <c r="M1495" s="433">
        <v>108.63999999999999</v>
      </c>
      <c r="N1495" s="433">
        <v>42.68</v>
      </c>
      <c r="O1495" s="431">
        <f t="shared" si="412"/>
        <v>217295.52</v>
      </c>
    </row>
    <row r="1496" spans="1:15" s="472" customFormat="1">
      <c r="A1496" s="482" t="s">
        <v>234</v>
      </c>
      <c r="B1496" s="515" t="s">
        <v>413</v>
      </c>
      <c r="C1496" s="516" t="s">
        <v>124</v>
      </c>
      <c r="D1496" s="560">
        <v>1436</v>
      </c>
      <c r="E1496" s="444">
        <v>108.64</v>
      </c>
      <c r="F1496" s="444">
        <v>42.68</v>
      </c>
      <c r="G1496" s="428">
        <f t="shared" si="424"/>
        <v>151.32</v>
      </c>
      <c r="H1496" s="428">
        <f t="shared" si="421"/>
        <v>156007.04000000001</v>
      </c>
      <c r="I1496" s="428">
        <f t="shared" si="422"/>
        <v>61288.480000000003</v>
      </c>
      <c r="J1496" s="428">
        <f t="shared" si="423"/>
        <v>217295.52000000002</v>
      </c>
      <c r="K1496" s="433">
        <f t="shared" si="410"/>
        <v>0</v>
      </c>
      <c r="L1496" s="433">
        <f t="shared" si="411"/>
        <v>0</v>
      </c>
      <c r="M1496" s="433">
        <v>108.63999999999999</v>
      </c>
      <c r="N1496" s="433">
        <v>42.68</v>
      </c>
      <c r="O1496" s="431">
        <f t="shared" si="412"/>
        <v>217295.52</v>
      </c>
    </row>
    <row r="1497" spans="1:15" s="472" customFormat="1">
      <c r="A1497" s="482" t="s">
        <v>236</v>
      </c>
      <c r="B1497" s="515" t="s">
        <v>414</v>
      </c>
      <c r="C1497" s="516" t="s">
        <v>124</v>
      </c>
      <c r="D1497" s="560">
        <v>1436</v>
      </c>
      <c r="E1497" s="444">
        <v>108.64</v>
      </c>
      <c r="F1497" s="444">
        <v>42.68</v>
      </c>
      <c r="G1497" s="428">
        <f t="shared" si="424"/>
        <v>151.32</v>
      </c>
      <c r="H1497" s="428">
        <f t="shared" si="421"/>
        <v>156007.04000000001</v>
      </c>
      <c r="I1497" s="428">
        <f t="shared" si="422"/>
        <v>61288.480000000003</v>
      </c>
      <c r="J1497" s="428">
        <f t="shared" si="423"/>
        <v>217295.52000000002</v>
      </c>
      <c r="K1497" s="433">
        <f t="shared" si="410"/>
        <v>0</v>
      </c>
      <c r="L1497" s="433">
        <f t="shared" si="411"/>
        <v>0</v>
      </c>
      <c r="M1497" s="433">
        <v>108.63999999999999</v>
      </c>
      <c r="N1497" s="433">
        <v>42.68</v>
      </c>
      <c r="O1497" s="431">
        <f t="shared" si="412"/>
        <v>217295.52</v>
      </c>
    </row>
    <row r="1498" spans="1:15" s="472" customFormat="1">
      <c r="A1498" s="482" t="s">
        <v>238</v>
      </c>
      <c r="B1498" s="515" t="s">
        <v>415</v>
      </c>
      <c r="C1498" s="516" t="s">
        <v>124</v>
      </c>
      <c r="D1498" s="560">
        <v>1436</v>
      </c>
      <c r="E1498" s="444">
        <v>108.64</v>
      </c>
      <c r="F1498" s="444">
        <v>42.68</v>
      </c>
      <c r="G1498" s="428">
        <f t="shared" si="424"/>
        <v>151.32</v>
      </c>
      <c r="H1498" s="428">
        <f t="shared" si="421"/>
        <v>156007.04000000001</v>
      </c>
      <c r="I1498" s="428">
        <f t="shared" si="422"/>
        <v>61288.480000000003</v>
      </c>
      <c r="J1498" s="428">
        <f t="shared" si="423"/>
        <v>217295.52000000002</v>
      </c>
      <c r="K1498" s="433">
        <f t="shared" si="410"/>
        <v>0</v>
      </c>
      <c r="L1498" s="433">
        <f t="shared" si="411"/>
        <v>0</v>
      </c>
      <c r="M1498" s="433">
        <v>108.63999999999999</v>
      </c>
      <c r="N1498" s="433">
        <v>42.68</v>
      </c>
      <c r="O1498" s="431">
        <f t="shared" si="412"/>
        <v>217295.52</v>
      </c>
    </row>
    <row r="1499" spans="1:15" s="472" customFormat="1">
      <c r="A1499" s="482" t="s">
        <v>240</v>
      </c>
      <c r="B1499" s="515" t="s">
        <v>416</v>
      </c>
      <c r="C1499" s="516" t="s">
        <v>124</v>
      </c>
      <c r="D1499" s="560">
        <v>1436</v>
      </c>
      <c r="E1499" s="444">
        <v>108.64</v>
      </c>
      <c r="F1499" s="444">
        <v>42.68</v>
      </c>
      <c r="G1499" s="428">
        <f t="shared" si="424"/>
        <v>151.32</v>
      </c>
      <c r="H1499" s="428">
        <f t="shared" si="421"/>
        <v>156007.04000000001</v>
      </c>
      <c r="I1499" s="428">
        <f t="shared" si="422"/>
        <v>61288.480000000003</v>
      </c>
      <c r="J1499" s="428">
        <f t="shared" si="423"/>
        <v>217295.52000000002</v>
      </c>
      <c r="K1499" s="433">
        <f t="shared" si="410"/>
        <v>0</v>
      </c>
      <c r="L1499" s="433">
        <f t="shared" si="411"/>
        <v>0</v>
      </c>
      <c r="M1499" s="433">
        <v>108.63999999999999</v>
      </c>
      <c r="N1499" s="433">
        <v>42.68</v>
      </c>
      <c r="O1499" s="431">
        <f t="shared" si="412"/>
        <v>217295.52</v>
      </c>
    </row>
    <row r="1500" spans="1:15" s="472" customFormat="1">
      <c r="A1500" s="482" t="s">
        <v>242</v>
      </c>
      <c r="B1500" s="515" t="s">
        <v>417</v>
      </c>
      <c r="C1500" s="516" t="s">
        <v>124</v>
      </c>
      <c r="D1500" s="560">
        <v>1436</v>
      </c>
      <c r="E1500" s="444">
        <v>108.64</v>
      </c>
      <c r="F1500" s="444">
        <v>42.68</v>
      </c>
      <c r="G1500" s="428">
        <f t="shared" si="424"/>
        <v>151.32</v>
      </c>
      <c r="H1500" s="428">
        <f t="shared" si="421"/>
        <v>156007.04000000001</v>
      </c>
      <c r="I1500" s="428">
        <f t="shared" si="422"/>
        <v>61288.480000000003</v>
      </c>
      <c r="J1500" s="428">
        <f t="shared" si="423"/>
        <v>217295.52000000002</v>
      </c>
      <c r="K1500" s="433">
        <f t="shared" ref="K1500:K1563" si="425">M1500-E1500</f>
        <v>0</v>
      </c>
      <c r="L1500" s="433">
        <f t="shared" ref="L1500:L1563" si="426">N1500-F1500</f>
        <v>0</v>
      </c>
      <c r="M1500" s="433">
        <v>108.63999999999999</v>
      </c>
      <c r="N1500" s="433">
        <v>42.68</v>
      </c>
      <c r="O1500" s="431">
        <f t="shared" ref="O1500:O1563" si="427">(M1500+N1500)*$D1500</f>
        <v>217295.52</v>
      </c>
    </row>
    <row r="1501" spans="1:15" s="472" customFormat="1">
      <c r="A1501" s="482" t="s">
        <v>244</v>
      </c>
      <c r="B1501" s="515" t="s">
        <v>418</v>
      </c>
      <c r="C1501" s="516" t="s">
        <v>124</v>
      </c>
      <c r="D1501" s="560">
        <v>1436</v>
      </c>
      <c r="E1501" s="444">
        <v>108.64</v>
      </c>
      <c r="F1501" s="444">
        <v>42.68</v>
      </c>
      <c r="G1501" s="428">
        <f t="shared" si="424"/>
        <v>151.32</v>
      </c>
      <c r="H1501" s="428">
        <f t="shared" si="421"/>
        <v>156007.04000000001</v>
      </c>
      <c r="I1501" s="428">
        <f t="shared" si="422"/>
        <v>61288.480000000003</v>
      </c>
      <c r="J1501" s="428">
        <f t="shared" si="423"/>
        <v>217295.52000000002</v>
      </c>
      <c r="K1501" s="433">
        <f t="shared" si="425"/>
        <v>0</v>
      </c>
      <c r="L1501" s="433">
        <f t="shared" si="426"/>
        <v>0</v>
      </c>
      <c r="M1501" s="433">
        <v>108.63999999999999</v>
      </c>
      <c r="N1501" s="433">
        <v>42.68</v>
      </c>
      <c r="O1501" s="431">
        <f t="shared" si="427"/>
        <v>217295.52</v>
      </c>
    </row>
    <row r="1502" spans="1:15" s="470" customFormat="1">
      <c r="A1502" s="482" t="s">
        <v>246</v>
      </c>
      <c r="B1502" s="515" t="s">
        <v>419</v>
      </c>
      <c r="C1502" s="516" t="s">
        <v>124</v>
      </c>
      <c r="D1502" s="560">
        <v>1436</v>
      </c>
      <c r="E1502" s="444">
        <v>108.64</v>
      </c>
      <c r="F1502" s="444">
        <v>42.68</v>
      </c>
      <c r="G1502" s="428">
        <f t="shared" si="424"/>
        <v>151.32</v>
      </c>
      <c r="H1502" s="428">
        <f t="shared" si="421"/>
        <v>156007.04000000001</v>
      </c>
      <c r="I1502" s="428">
        <f t="shared" si="422"/>
        <v>61288.480000000003</v>
      </c>
      <c r="J1502" s="428">
        <f t="shared" si="423"/>
        <v>217295.52000000002</v>
      </c>
      <c r="K1502" s="433">
        <f t="shared" si="425"/>
        <v>0</v>
      </c>
      <c r="L1502" s="433">
        <f t="shared" si="426"/>
        <v>0</v>
      </c>
      <c r="M1502" s="433">
        <v>108.63999999999999</v>
      </c>
      <c r="N1502" s="433">
        <v>42.68</v>
      </c>
      <c r="O1502" s="431">
        <f t="shared" si="427"/>
        <v>217295.52</v>
      </c>
    </row>
    <row r="1503" spans="1:15" s="470" customFormat="1">
      <c r="A1503" s="482" t="s">
        <v>248</v>
      </c>
      <c r="B1503" s="515" t="s">
        <v>420</v>
      </c>
      <c r="C1503" s="516" t="s">
        <v>124</v>
      </c>
      <c r="D1503" s="560">
        <v>1436</v>
      </c>
      <c r="E1503" s="444">
        <v>108.64</v>
      </c>
      <c r="F1503" s="444">
        <v>42.68</v>
      </c>
      <c r="G1503" s="428">
        <f t="shared" si="424"/>
        <v>151.32</v>
      </c>
      <c r="H1503" s="428">
        <f t="shared" si="421"/>
        <v>156007.04000000001</v>
      </c>
      <c r="I1503" s="428">
        <f t="shared" si="422"/>
        <v>61288.480000000003</v>
      </c>
      <c r="J1503" s="428">
        <f t="shared" si="423"/>
        <v>217295.52000000002</v>
      </c>
      <c r="K1503" s="433">
        <f t="shared" si="425"/>
        <v>0</v>
      </c>
      <c r="L1503" s="433">
        <f t="shared" si="426"/>
        <v>0</v>
      </c>
      <c r="M1503" s="433">
        <v>108.63999999999999</v>
      </c>
      <c r="N1503" s="433">
        <v>42.68</v>
      </c>
      <c r="O1503" s="431">
        <f t="shared" si="427"/>
        <v>217295.52</v>
      </c>
    </row>
    <row r="1504" spans="1:15" s="470" customFormat="1">
      <c r="A1504" s="482" t="s">
        <v>250</v>
      </c>
      <c r="B1504" s="515" t="s">
        <v>421</v>
      </c>
      <c r="C1504" s="516" t="s">
        <v>124</v>
      </c>
      <c r="D1504" s="560">
        <v>1436</v>
      </c>
      <c r="E1504" s="444">
        <v>108.64</v>
      </c>
      <c r="F1504" s="444">
        <v>42.68</v>
      </c>
      <c r="G1504" s="428">
        <f t="shared" si="424"/>
        <v>151.32</v>
      </c>
      <c r="H1504" s="428">
        <f t="shared" si="421"/>
        <v>156007.04000000001</v>
      </c>
      <c r="I1504" s="428">
        <f t="shared" si="422"/>
        <v>61288.480000000003</v>
      </c>
      <c r="J1504" s="428">
        <f t="shared" si="423"/>
        <v>217295.52000000002</v>
      </c>
      <c r="K1504" s="433">
        <f t="shared" si="425"/>
        <v>0</v>
      </c>
      <c r="L1504" s="433">
        <f t="shared" si="426"/>
        <v>0</v>
      </c>
      <c r="M1504" s="433">
        <v>108.63999999999999</v>
      </c>
      <c r="N1504" s="433">
        <v>42.68</v>
      </c>
      <c r="O1504" s="431">
        <f t="shared" si="427"/>
        <v>217295.52</v>
      </c>
    </row>
    <row r="1505" spans="1:15" s="470" customFormat="1">
      <c r="A1505" s="482" t="s">
        <v>252</v>
      </c>
      <c r="B1505" s="515" t="s">
        <v>422</v>
      </c>
      <c r="C1505" s="516" t="s">
        <v>124</v>
      </c>
      <c r="D1505" s="560">
        <v>1436</v>
      </c>
      <c r="E1505" s="444">
        <v>0</v>
      </c>
      <c r="F1505" s="444">
        <v>42.68</v>
      </c>
      <c r="G1505" s="428">
        <f t="shared" si="424"/>
        <v>42.68</v>
      </c>
      <c r="H1505" s="428">
        <f t="shared" si="421"/>
        <v>0</v>
      </c>
      <c r="I1505" s="428">
        <f t="shared" si="422"/>
        <v>61288.480000000003</v>
      </c>
      <c r="J1505" s="428">
        <f t="shared" si="423"/>
        <v>61288.480000000003</v>
      </c>
      <c r="K1505" s="433">
        <f t="shared" si="425"/>
        <v>0</v>
      </c>
      <c r="L1505" s="433">
        <f t="shared" si="426"/>
        <v>0</v>
      </c>
      <c r="M1505" s="433">
        <v>0</v>
      </c>
      <c r="N1505" s="433">
        <v>42.68</v>
      </c>
      <c r="O1505" s="431">
        <f t="shared" si="427"/>
        <v>61288.480000000003</v>
      </c>
    </row>
    <row r="1506" spans="1:15" s="470" customFormat="1">
      <c r="A1506" s="482" t="s">
        <v>254</v>
      </c>
      <c r="B1506" s="515" t="s">
        <v>423</v>
      </c>
      <c r="C1506" s="516" t="s">
        <v>124</v>
      </c>
      <c r="D1506" s="560">
        <v>1436</v>
      </c>
      <c r="E1506" s="444">
        <v>0</v>
      </c>
      <c r="F1506" s="444">
        <v>21.34</v>
      </c>
      <c r="G1506" s="428">
        <f t="shared" si="424"/>
        <v>21.34</v>
      </c>
      <c r="H1506" s="428">
        <f t="shared" si="421"/>
        <v>0</v>
      </c>
      <c r="I1506" s="428">
        <f t="shared" si="422"/>
        <v>30644.240000000002</v>
      </c>
      <c r="J1506" s="428">
        <f t="shared" si="423"/>
        <v>30644.240000000002</v>
      </c>
      <c r="K1506" s="433">
        <f t="shared" si="425"/>
        <v>0</v>
      </c>
      <c r="L1506" s="433">
        <f t="shared" si="426"/>
        <v>0</v>
      </c>
      <c r="M1506" s="433">
        <v>0</v>
      </c>
      <c r="N1506" s="433">
        <v>21.34</v>
      </c>
      <c r="O1506" s="431">
        <f t="shared" si="427"/>
        <v>30644.240000000002</v>
      </c>
    </row>
    <row r="1507" spans="1:15" s="470" customFormat="1">
      <c r="A1507" s="482" t="s">
        <v>256</v>
      </c>
      <c r="B1507" s="515" t="s">
        <v>424</v>
      </c>
      <c r="C1507" s="516" t="s">
        <v>124</v>
      </c>
      <c r="D1507" s="560">
        <v>1436</v>
      </c>
      <c r="E1507" s="444">
        <v>0</v>
      </c>
      <c r="F1507" s="444">
        <v>21.34</v>
      </c>
      <c r="G1507" s="428">
        <f t="shared" si="424"/>
        <v>21.34</v>
      </c>
      <c r="H1507" s="428">
        <f t="shared" si="421"/>
        <v>0</v>
      </c>
      <c r="I1507" s="428">
        <f t="shared" si="422"/>
        <v>30644.240000000002</v>
      </c>
      <c r="J1507" s="428">
        <f t="shared" si="423"/>
        <v>30644.240000000002</v>
      </c>
      <c r="K1507" s="433">
        <f t="shared" si="425"/>
        <v>0</v>
      </c>
      <c r="L1507" s="433">
        <f t="shared" si="426"/>
        <v>0</v>
      </c>
      <c r="M1507" s="433">
        <v>0</v>
      </c>
      <c r="N1507" s="433">
        <v>21.34</v>
      </c>
      <c r="O1507" s="431">
        <f t="shared" si="427"/>
        <v>30644.240000000002</v>
      </c>
    </row>
    <row r="1508" spans="1:15" s="470" customFormat="1">
      <c r="A1508" s="482" t="s">
        <v>258</v>
      </c>
      <c r="B1508" s="483" t="s">
        <v>425</v>
      </c>
      <c r="C1508" s="516" t="s">
        <v>124</v>
      </c>
      <c r="D1508" s="560">
        <v>1436</v>
      </c>
      <c r="E1508" s="444">
        <v>0</v>
      </c>
      <c r="F1508" s="444">
        <v>0</v>
      </c>
      <c r="G1508" s="428">
        <f t="shared" si="424"/>
        <v>0</v>
      </c>
      <c r="H1508" s="428">
        <f t="shared" si="421"/>
        <v>0</v>
      </c>
      <c r="I1508" s="428">
        <f t="shared" si="422"/>
        <v>0</v>
      </c>
      <c r="J1508" s="428">
        <f t="shared" si="423"/>
        <v>0</v>
      </c>
      <c r="K1508" s="433">
        <f t="shared" si="425"/>
        <v>0</v>
      </c>
      <c r="L1508" s="433">
        <f t="shared" si="426"/>
        <v>0</v>
      </c>
      <c r="M1508" s="433">
        <v>0</v>
      </c>
      <c r="N1508" s="433">
        <v>0</v>
      </c>
      <c r="O1508" s="431">
        <f t="shared" si="427"/>
        <v>0</v>
      </c>
    </row>
    <row r="1509" spans="1:15" s="472" customFormat="1" ht="30">
      <c r="A1509" s="734" t="s">
        <v>366</v>
      </c>
      <c r="B1509" s="514" t="s">
        <v>744</v>
      </c>
      <c r="C1509" s="751"/>
      <c r="D1509" s="560">
        <v>0</v>
      </c>
      <c r="E1509" s="480">
        <v>0</v>
      </c>
      <c r="F1509" s="480">
        <v>0</v>
      </c>
      <c r="G1509" s="428">
        <f t="shared" si="424"/>
        <v>0</v>
      </c>
      <c r="H1509" s="429">
        <f>E1509*$D1509</f>
        <v>0</v>
      </c>
      <c r="I1509" s="429">
        <f>F1509*$D1509</f>
        <v>0</v>
      </c>
      <c r="J1509" s="428">
        <f t="shared" ref="J1509" si="428">SUM(H1509+I1509)</f>
        <v>0</v>
      </c>
      <c r="K1509" s="433">
        <f t="shared" si="425"/>
        <v>0</v>
      </c>
      <c r="L1509" s="433">
        <f t="shared" si="426"/>
        <v>0</v>
      </c>
      <c r="M1509" s="433">
        <v>0</v>
      </c>
      <c r="N1509" s="433">
        <v>0</v>
      </c>
      <c r="O1509" s="431">
        <f t="shared" si="427"/>
        <v>0</v>
      </c>
    </row>
    <row r="1510" spans="1:15" s="472" customFormat="1">
      <c r="A1510" s="482" t="s">
        <v>205</v>
      </c>
      <c r="B1510" s="515" t="s">
        <v>219</v>
      </c>
      <c r="C1510" s="516" t="s">
        <v>124</v>
      </c>
      <c r="D1510" s="560">
        <v>1417</v>
      </c>
      <c r="E1510" s="444">
        <v>17.46</v>
      </c>
      <c r="F1510" s="444">
        <v>20.37</v>
      </c>
      <c r="G1510" s="428">
        <f t="shared" si="424"/>
        <v>37.83</v>
      </c>
      <c r="H1510" s="428">
        <f t="shared" ref="H1510:H1534" si="429">$D1510*E1510</f>
        <v>24740.82</v>
      </c>
      <c r="I1510" s="428">
        <f t="shared" ref="I1510:I1534" si="430">$D1510*F1510</f>
        <v>28864.29</v>
      </c>
      <c r="J1510" s="428">
        <f t="shared" ref="J1510:J1534" si="431">SUBTOTAL(9,H1510:I1510)</f>
        <v>53605.11</v>
      </c>
      <c r="K1510" s="433">
        <f t="shared" si="425"/>
        <v>0</v>
      </c>
      <c r="L1510" s="433">
        <f t="shared" si="426"/>
        <v>0</v>
      </c>
      <c r="M1510" s="433">
        <v>17.46</v>
      </c>
      <c r="N1510" s="433">
        <v>20.37</v>
      </c>
      <c r="O1510" s="431">
        <f t="shared" si="427"/>
        <v>53605.11</v>
      </c>
    </row>
    <row r="1511" spans="1:15" s="472" customFormat="1">
      <c r="A1511" s="482" t="s">
        <v>188</v>
      </c>
      <c r="B1511" s="515" t="s">
        <v>402</v>
      </c>
      <c r="C1511" s="516" t="s">
        <v>124</v>
      </c>
      <c r="D1511" s="560">
        <v>1417</v>
      </c>
      <c r="E1511" s="444">
        <v>194</v>
      </c>
      <c r="F1511" s="444">
        <v>34.92</v>
      </c>
      <c r="G1511" s="428">
        <f t="shared" si="424"/>
        <v>228.92000000000002</v>
      </c>
      <c r="H1511" s="428">
        <f t="shared" si="429"/>
        <v>274898</v>
      </c>
      <c r="I1511" s="428">
        <f t="shared" si="430"/>
        <v>49481.64</v>
      </c>
      <c r="J1511" s="428">
        <f t="shared" si="431"/>
        <v>324379.64</v>
      </c>
      <c r="K1511" s="433">
        <f t="shared" si="425"/>
        <v>0</v>
      </c>
      <c r="L1511" s="433">
        <f t="shared" si="426"/>
        <v>0</v>
      </c>
      <c r="M1511" s="433">
        <v>193.99999999999997</v>
      </c>
      <c r="N1511" s="433">
        <v>34.92</v>
      </c>
      <c r="O1511" s="431">
        <f t="shared" si="427"/>
        <v>324379.63999999996</v>
      </c>
    </row>
    <row r="1512" spans="1:15" s="472" customFormat="1">
      <c r="A1512" s="482" t="s">
        <v>190</v>
      </c>
      <c r="B1512" s="515" t="s">
        <v>403</v>
      </c>
      <c r="C1512" s="484" t="s">
        <v>124</v>
      </c>
      <c r="D1512" s="560">
        <v>1417</v>
      </c>
      <c r="E1512" s="474">
        <v>129.01</v>
      </c>
      <c r="F1512" s="474">
        <v>27.16</v>
      </c>
      <c r="G1512" s="428">
        <f t="shared" si="424"/>
        <v>156.16999999999999</v>
      </c>
      <c r="H1512" s="428">
        <f t="shared" si="429"/>
        <v>182807.16999999998</v>
      </c>
      <c r="I1512" s="428">
        <f t="shared" si="430"/>
        <v>38485.72</v>
      </c>
      <c r="J1512" s="428">
        <f t="shared" si="431"/>
        <v>221292.88999999998</v>
      </c>
      <c r="K1512" s="433">
        <f t="shared" si="425"/>
        <v>0</v>
      </c>
      <c r="L1512" s="433">
        <f t="shared" si="426"/>
        <v>0</v>
      </c>
      <c r="M1512" s="433">
        <v>129.01</v>
      </c>
      <c r="N1512" s="433">
        <v>27.16</v>
      </c>
      <c r="O1512" s="431">
        <f t="shared" si="427"/>
        <v>221292.88999999998</v>
      </c>
    </row>
    <row r="1513" spans="1:15" s="472" customFormat="1">
      <c r="A1513" s="482" t="s">
        <v>192</v>
      </c>
      <c r="B1513" s="515" t="s">
        <v>404</v>
      </c>
      <c r="C1513" s="484" t="s">
        <v>124</v>
      </c>
      <c r="D1513" s="560">
        <v>1417</v>
      </c>
      <c r="E1513" s="474">
        <v>126.1</v>
      </c>
      <c r="F1513" s="474">
        <v>27.16</v>
      </c>
      <c r="G1513" s="428">
        <f t="shared" si="424"/>
        <v>153.26</v>
      </c>
      <c r="H1513" s="428">
        <f t="shared" si="429"/>
        <v>178683.69999999998</v>
      </c>
      <c r="I1513" s="428">
        <f t="shared" si="430"/>
        <v>38485.72</v>
      </c>
      <c r="J1513" s="428">
        <f t="shared" si="431"/>
        <v>217169.41999999998</v>
      </c>
      <c r="K1513" s="433">
        <f t="shared" si="425"/>
        <v>0</v>
      </c>
      <c r="L1513" s="433">
        <f t="shared" si="426"/>
        <v>0</v>
      </c>
      <c r="M1513" s="433">
        <v>126.09999999999998</v>
      </c>
      <c r="N1513" s="433">
        <v>27.16</v>
      </c>
      <c r="O1513" s="431">
        <f t="shared" si="427"/>
        <v>217169.41999999998</v>
      </c>
    </row>
    <row r="1514" spans="1:15" s="472" customFormat="1">
      <c r="A1514" s="482" t="s">
        <v>194</v>
      </c>
      <c r="B1514" s="515" t="s">
        <v>405</v>
      </c>
      <c r="C1514" s="484" t="s">
        <v>124</v>
      </c>
      <c r="D1514" s="560">
        <v>1417</v>
      </c>
      <c r="E1514" s="474">
        <v>118.34</v>
      </c>
      <c r="F1514" s="474">
        <v>27.16</v>
      </c>
      <c r="G1514" s="428">
        <f t="shared" si="424"/>
        <v>145.5</v>
      </c>
      <c r="H1514" s="428">
        <f t="shared" si="429"/>
        <v>167687.78</v>
      </c>
      <c r="I1514" s="428">
        <f t="shared" si="430"/>
        <v>38485.72</v>
      </c>
      <c r="J1514" s="428">
        <f t="shared" si="431"/>
        <v>206173.5</v>
      </c>
      <c r="K1514" s="433">
        <f t="shared" si="425"/>
        <v>0</v>
      </c>
      <c r="L1514" s="433">
        <f t="shared" si="426"/>
        <v>0</v>
      </c>
      <c r="M1514" s="433">
        <v>118.33999999999999</v>
      </c>
      <c r="N1514" s="433">
        <v>27.16</v>
      </c>
      <c r="O1514" s="431">
        <f t="shared" si="427"/>
        <v>206173.5</v>
      </c>
    </row>
    <row r="1515" spans="1:15" s="472" customFormat="1">
      <c r="A1515" s="482" t="s">
        <v>196</v>
      </c>
      <c r="B1515" s="515" t="s">
        <v>406</v>
      </c>
      <c r="C1515" s="484" t="s">
        <v>124</v>
      </c>
      <c r="D1515" s="560">
        <v>1417</v>
      </c>
      <c r="E1515" s="474">
        <v>118.34</v>
      </c>
      <c r="F1515" s="474">
        <v>27.16</v>
      </c>
      <c r="G1515" s="428">
        <f t="shared" si="424"/>
        <v>145.5</v>
      </c>
      <c r="H1515" s="428">
        <f t="shared" si="429"/>
        <v>167687.78</v>
      </c>
      <c r="I1515" s="428">
        <f t="shared" si="430"/>
        <v>38485.72</v>
      </c>
      <c r="J1515" s="428">
        <f t="shared" si="431"/>
        <v>206173.5</v>
      </c>
      <c r="K1515" s="433">
        <f t="shared" si="425"/>
        <v>0</v>
      </c>
      <c r="L1515" s="433">
        <f t="shared" si="426"/>
        <v>0</v>
      </c>
      <c r="M1515" s="433">
        <v>118.33999999999999</v>
      </c>
      <c r="N1515" s="433">
        <v>27.16</v>
      </c>
      <c r="O1515" s="431">
        <f t="shared" si="427"/>
        <v>206173.5</v>
      </c>
    </row>
    <row r="1516" spans="1:15" s="472" customFormat="1">
      <c r="A1516" s="482" t="s">
        <v>198</v>
      </c>
      <c r="B1516" s="515" t="s">
        <v>407</v>
      </c>
      <c r="C1516" s="484" t="s">
        <v>124</v>
      </c>
      <c r="D1516" s="560">
        <v>1417</v>
      </c>
      <c r="E1516" s="474">
        <v>101.85</v>
      </c>
      <c r="F1516" s="474">
        <v>27.16</v>
      </c>
      <c r="G1516" s="428">
        <f t="shared" si="424"/>
        <v>129.01</v>
      </c>
      <c r="H1516" s="428">
        <f t="shared" si="429"/>
        <v>144321.44999999998</v>
      </c>
      <c r="I1516" s="428">
        <f t="shared" si="430"/>
        <v>38485.72</v>
      </c>
      <c r="J1516" s="428">
        <f t="shared" si="431"/>
        <v>182807.16999999998</v>
      </c>
      <c r="K1516" s="433">
        <f t="shared" si="425"/>
        <v>0</v>
      </c>
      <c r="L1516" s="433">
        <f t="shared" si="426"/>
        <v>0</v>
      </c>
      <c r="M1516" s="433">
        <v>101.85</v>
      </c>
      <c r="N1516" s="433">
        <v>27.16</v>
      </c>
      <c r="O1516" s="431">
        <f t="shared" si="427"/>
        <v>182807.16999999998</v>
      </c>
    </row>
    <row r="1517" spans="1:15" s="472" customFormat="1">
      <c r="A1517" s="482" t="s">
        <v>200</v>
      </c>
      <c r="B1517" s="515" t="s">
        <v>408</v>
      </c>
      <c r="C1517" s="484" t="s">
        <v>124</v>
      </c>
      <c r="D1517" s="560">
        <v>1417</v>
      </c>
      <c r="E1517" s="474">
        <v>101.85</v>
      </c>
      <c r="F1517" s="474">
        <v>27.16</v>
      </c>
      <c r="G1517" s="428">
        <f t="shared" si="424"/>
        <v>129.01</v>
      </c>
      <c r="H1517" s="428">
        <f t="shared" si="429"/>
        <v>144321.44999999998</v>
      </c>
      <c r="I1517" s="428">
        <f t="shared" si="430"/>
        <v>38485.72</v>
      </c>
      <c r="J1517" s="428">
        <f t="shared" si="431"/>
        <v>182807.16999999998</v>
      </c>
      <c r="K1517" s="433">
        <f t="shared" si="425"/>
        <v>0</v>
      </c>
      <c r="L1517" s="433">
        <f t="shared" si="426"/>
        <v>0</v>
      </c>
      <c r="M1517" s="433">
        <v>101.85</v>
      </c>
      <c r="N1517" s="433">
        <v>27.16</v>
      </c>
      <c r="O1517" s="431">
        <f t="shared" si="427"/>
        <v>182807.16999999998</v>
      </c>
    </row>
    <row r="1518" spans="1:15" s="472" customFormat="1">
      <c r="A1518" s="482" t="s">
        <v>122</v>
      </c>
      <c r="B1518" s="515" t="s">
        <v>409</v>
      </c>
      <c r="C1518" s="484" t="s">
        <v>124</v>
      </c>
      <c r="D1518" s="560">
        <v>1417</v>
      </c>
      <c r="E1518" s="474">
        <v>101.85</v>
      </c>
      <c r="F1518" s="474">
        <v>27.16</v>
      </c>
      <c r="G1518" s="428">
        <f t="shared" si="424"/>
        <v>129.01</v>
      </c>
      <c r="H1518" s="428">
        <f t="shared" si="429"/>
        <v>144321.44999999998</v>
      </c>
      <c r="I1518" s="428">
        <f t="shared" si="430"/>
        <v>38485.72</v>
      </c>
      <c r="J1518" s="428">
        <f t="shared" si="431"/>
        <v>182807.16999999998</v>
      </c>
      <c r="K1518" s="433">
        <f t="shared" si="425"/>
        <v>0</v>
      </c>
      <c r="L1518" s="433">
        <f t="shared" si="426"/>
        <v>0</v>
      </c>
      <c r="M1518" s="433">
        <v>101.85</v>
      </c>
      <c r="N1518" s="433">
        <v>27.16</v>
      </c>
      <c r="O1518" s="431">
        <f t="shared" si="427"/>
        <v>182807.16999999998</v>
      </c>
    </row>
    <row r="1519" spans="1:15" s="472" customFormat="1">
      <c r="A1519" s="482" t="s">
        <v>228</v>
      </c>
      <c r="B1519" s="515" t="s">
        <v>410</v>
      </c>
      <c r="C1519" s="484" t="s">
        <v>124</v>
      </c>
      <c r="D1519" s="560">
        <v>1417</v>
      </c>
      <c r="E1519" s="474">
        <v>101.85</v>
      </c>
      <c r="F1519" s="474">
        <v>27.16</v>
      </c>
      <c r="G1519" s="428">
        <f t="shared" si="424"/>
        <v>129.01</v>
      </c>
      <c r="H1519" s="428">
        <f t="shared" si="429"/>
        <v>144321.44999999998</v>
      </c>
      <c r="I1519" s="428">
        <f t="shared" si="430"/>
        <v>38485.72</v>
      </c>
      <c r="J1519" s="428">
        <f t="shared" si="431"/>
        <v>182807.16999999998</v>
      </c>
      <c r="K1519" s="433">
        <f t="shared" si="425"/>
        <v>0</v>
      </c>
      <c r="L1519" s="433">
        <f t="shared" si="426"/>
        <v>0</v>
      </c>
      <c r="M1519" s="433">
        <v>101.85</v>
      </c>
      <c r="N1519" s="433">
        <v>27.16</v>
      </c>
      <c r="O1519" s="431">
        <f t="shared" si="427"/>
        <v>182807.16999999998</v>
      </c>
    </row>
    <row r="1520" spans="1:15" s="472" customFormat="1">
      <c r="A1520" s="482" t="s">
        <v>230</v>
      </c>
      <c r="B1520" s="515" t="s">
        <v>411</v>
      </c>
      <c r="C1520" s="484" t="s">
        <v>124</v>
      </c>
      <c r="D1520" s="560">
        <v>1417</v>
      </c>
      <c r="E1520" s="474">
        <v>101.85</v>
      </c>
      <c r="F1520" s="474">
        <v>27.16</v>
      </c>
      <c r="G1520" s="428">
        <f t="shared" si="424"/>
        <v>129.01</v>
      </c>
      <c r="H1520" s="428">
        <f t="shared" si="429"/>
        <v>144321.44999999998</v>
      </c>
      <c r="I1520" s="428">
        <f t="shared" si="430"/>
        <v>38485.72</v>
      </c>
      <c r="J1520" s="428">
        <f t="shared" si="431"/>
        <v>182807.16999999998</v>
      </c>
      <c r="K1520" s="433">
        <f t="shared" si="425"/>
        <v>0</v>
      </c>
      <c r="L1520" s="433">
        <f t="shared" si="426"/>
        <v>0</v>
      </c>
      <c r="M1520" s="433">
        <v>101.85</v>
      </c>
      <c r="N1520" s="433">
        <v>27.16</v>
      </c>
      <c r="O1520" s="431">
        <f t="shared" si="427"/>
        <v>182807.16999999998</v>
      </c>
    </row>
    <row r="1521" spans="1:15" s="472" customFormat="1">
      <c r="A1521" s="482" t="s">
        <v>232</v>
      </c>
      <c r="B1521" s="515" t="s">
        <v>412</v>
      </c>
      <c r="C1521" s="484" t="s">
        <v>124</v>
      </c>
      <c r="D1521" s="560">
        <v>1417</v>
      </c>
      <c r="E1521" s="474">
        <v>101.85</v>
      </c>
      <c r="F1521" s="474">
        <v>27.16</v>
      </c>
      <c r="G1521" s="428">
        <f t="shared" si="424"/>
        <v>129.01</v>
      </c>
      <c r="H1521" s="428">
        <f t="shared" si="429"/>
        <v>144321.44999999998</v>
      </c>
      <c r="I1521" s="428">
        <f t="shared" si="430"/>
        <v>38485.72</v>
      </c>
      <c r="J1521" s="428">
        <f t="shared" si="431"/>
        <v>182807.16999999998</v>
      </c>
      <c r="K1521" s="433">
        <f t="shared" si="425"/>
        <v>0</v>
      </c>
      <c r="L1521" s="433">
        <f t="shared" si="426"/>
        <v>0</v>
      </c>
      <c r="M1521" s="433">
        <v>101.85</v>
      </c>
      <c r="N1521" s="433">
        <v>27.16</v>
      </c>
      <c r="O1521" s="431">
        <f t="shared" si="427"/>
        <v>182807.16999999998</v>
      </c>
    </row>
    <row r="1522" spans="1:15" s="472" customFormat="1">
      <c r="A1522" s="482" t="s">
        <v>234</v>
      </c>
      <c r="B1522" s="515" t="s">
        <v>413</v>
      </c>
      <c r="C1522" s="484" t="s">
        <v>124</v>
      </c>
      <c r="D1522" s="560">
        <v>1417</v>
      </c>
      <c r="E1522" s="474">
        <v>101.85</v>
      </c>
      <c r="F1522" s="474">
        <v>27.16</v>
      </c>
      <c r="G1522" s="428">
        <f t="shared" si="424"/>
        <v>129.01</v>
      </c>
      <c r="H1522" s="428">
        <f t="shared" si="429"/>
        <v>144321.44999999998</v>
      </c>
      <c r="I1522" s="428">
        <f t="shared" si="430"/>
        <v>38485.72</v>
      </c>
      <c r="J1522" s="428">
        <f t="shared" si="431"/>
        <v>182807.16999999998</v>
      </c>
      <c r="K1522" s="433">
        <f t="shared" si="425"/>
        <v>0</v>
      </c>
      <c r="L1522" s="433">
        <f t="shared" si="426"/>
        <v>0</v>
      </c>
      <c r="M1522" s="433">
        <v>101.85</v>
      </c>
      <c r="N1522" s="433">
        <v>27.16</v>
      </c>
      <c r="O1522" s="431">
        <f t="shared" si="427"/>
        <v>182807.16999999998</v>
      </c>
    </row>
    <row r="1523" spans="1:15" s="472" customFormat="1">
      <c r="A1523" s="482" t="s">
        <v>236</v>
      </c>
      <c r="B1523" s="515" t="s">
        <v>414</v>
      </c>
      <c r="C1523" s="484" t="s">
        <v>124</v>
      </c>
      <c r="D1523" s="560">
        <v>1417</v>
      </c>
      <c r="E1523" s="474">
        <v>101.85</v>
      </c>
      <c r="F1523" s="474">
        <v>27.16</v>
      </c>
      <c r="G1523" s="428">
        <f t="shared" si="424"/>
        <v>129.01</v>
      </c>
      <c r="H1523" s="428">
        <f t="shared" si="429"/>
        <v>144321.44999999998</v>
      </c>
      <c r="I1523" s="428">
        <f t="shared" si="430"/>
        <v>38485.72</v>
      </c>
      <c r="J1523" s="428">
        <f t="shared" si="431"/>
        <v>182807.16999999998</v>
      </c>
      <c r="K1523" s="433">
        <f t="shared" si="425"/>
        <v>0</v>
      </c>
      <c r="L1523" s="433">
        <f t="shared" si="426"/>
        <v>0</v>
      </c>
      <c r="M1523" s="433">
        <v>101.85</v>
      </c>
      <c r="N1523" s="433">
        <v>27.16</v>
      </c>
      <c r="O1523" s="431">
        <f t="shared" si="427"/>
        <v>182807.16999999998</v>
      </c>
    </row>
    <row r="1524" spans="1:15" s="472" customFormat="1">
      <c r="A1524" s="482" t="s">
        <v>238</v>
      </c>
      <c r="B1524" s="515" t="s">
        <v>415</v>
      </c>
      <c r="C1524" s="484" t="s">
        <v>124</v>
      </c>
      <c r="D1524" s="560">
        <v>1417</v>
      </c>
      <c r="E1524" s="474">
        <v>101.85</v>
      </c>
      <c r="F1524" s="474">
        <v>27.16</v>
      </c>
      <c r="G1524" s="428">
        <f t="shared" si="424"/>
        <v>129.01</v>
      </c>
      <c r="H1524" s="428">
        <f t="shared" si="429"/>
        <v>144321.44999999998</v>
      </c>
      <c r="I1524" s="428">
        <f t="shared" si="430"/>
        <v>38485.72</v>
      </c>
      <c r="J1524" s="428">
        <f t="shared" si="431"/>
        <v>182807.16999999998</v>
      </c>
      <c r="K1524" s="433">
        <f t="shared" si="425"/>
        <v>0</v>
      </c>
      <c r="L1524" s="433">
        <f t="shared" si="426"/>
        <v>0</v>
      </c>
      <c r="M1524" s="433">
        <v>101.85</v>
      </c>
      <c r="N1524" s="433">
        <v>27.16</v>
      </c>
      <c r="O1524" s="431">
        <f t="shared" si="427"/>
        <v>182807.16999999998</v>
      </c>
    </row>
    <row r="1525" spans="1:15" s="472" customFormat="1">
      <c r="A1525" s="482" t="s">
        <v>240</v>
      </c>
      <c r="B1525" s="515" t="s">
        <v>416</v>
      </c>
      <c r="C1525" s="484" t="s">
        <v>124</v>
      </c>
      <c r="D1525" s="560">
        <v>1417</v>
      </c>
      <c r="E1525" s="474">
        <v>101.85</v>
      </c>
      <c r="F1525" s="474">
        <v>27.16</v>
      </c>
      <c r="G1525" s="428">
        <f t="shared" si="424"/>
        <v>129.01</v>
      </c>
      <c r="H1525" s="428">
        <f t="shared" si="429"/>
        <v>144321.44999999998</v>
      </c>
      <c r="I1525" s="428">
        <f t="shared" si="430"/>
        <v>38485.72</v>
      </c>
      <c r="J1525" s="428">
        <f t="shared" si="431"/>
        <v>182807.16999999998</v>
      </c>
      <c r="K1525" s="433">
        <f t="shared" si="425"/>
        <v>0</v>
      </c>
      <c r="L1525" s="433">
        <f t="shared" si="426"/>
        <v>0</v>
      </c>
      <c r="M1525" s="433">
        <v>101.85</v>
      </c>
      <c r="N1525" s="433">
        <v>27.16</v>
      </c>
      <c r="O1525" s="431">
        <f t="shared" si="427"/>
        <v>182807.16999999998</v>
      </c>
    </row>
    <row r="1526" spans="1:15" s="472" customFormat="1">
      <c r="A1526" s="482" t="s">
        <v>242</v>
      </c>
      <c r="B1526" s="515" t="s">
        <v>417</v>
      </c>
      <c r="C1526" s="484" t="s">
        <v>124</v>
      </c>
      <c r="D1526" s="560">
        <v>1417</v>
      </c>
      <c r="E1526" s="474">
        <v>101.85</v>
      </c>
      <c r="F1526" s="474">
        <v>27.16</v>
      </c>
      <c r="G1526" s="428">
        <f t="shared" si="424"/>
        <v>129.01</v>
      </c>
      <c r="H1526" s="428">
        <f t="shared" si="429"/>
        <v>144321.44999999998</v>
      </c>
      <c r="I1526" s="428">
        <f t="shared" si="430"/>
        <v>38485.72</v>
      </c>
      <c r="J1526" s="428">
        <f t="shared" si="431"/>
        <v>182807.16999999998</v>
      </c>
      <c r="K1526" s="433">
        <f t="shared" si="425"/>
        <v>0</v>
      </c>
      <c r="L1526" s="433">
        <f t="shared" si="426"/>
        <v>0</v>
      </c>
      <c r="M1526" s="433">
        <v>101.85</v>
      </c>
      <c r="N1526" s="433">
        <v>27.16</v>
      </c>
      <c r="O1526" s="431">
        <f t="shared" si="427"/>
        <v>182807.16999999998</v>
      </c>
    </row>
    <row r="1527" spans="1:15" s="472" customFormat="1">
      <c r="A1527" s="482" t="s">
        <v>244</v>
      </c>
      <c r="B1527" s="515" t="s">
        <v>418</v>
      </c>
      <c r="C1527" s="484" t="s">
        <v>124</v>
      </c>
      <c r="D1527" s="560">
        <v>1417</v>
      </c>
      <c r="E1527" s="474">
        <v>101.85</v>
      </c>
      <c r="F1527" s="474">
        <v>27.16</v>
      </c>
      <c r="G1527" s="428">
        <f t="shared" si="424"/>
        <v>129.01</v>
      </c>
      <c r="H1527" s="428">
        <f t="shared" si="429"/>
        <v>144321.44999999998</v>
      </c>
      <c r="I1527" s="428">
        <f t="shared" si="430"/>
        <v>38485.72</v>
      </c>
      <c r="J1527" s="428">
        <f t="shared" si="431"/>
        <v>182807.16999999998</v>
      </c>
      <c r="K1527" s="433">
        <f t="shared" si="425"/>
        <v>0</v>
      </c>
      <c r="L1527" s="433">
        <f t="shared" si="426"/>
        <v>0</v>
      </c>
      <c r="M1527" s="433">
        <v>101.85</v>
      </c>
      <c r="N1527" s="433">
        <v>27.16</v>
      </c>
      <c r="O1527" s="431">
        <f t="shared" si="427"/>
        <v>182807.16999999998</v>
      </c>
    </row>
    <row r="1528" spans="1:15" s="470" customFormat="1">
      <c r="A1528" s="482" t="s">
        <v>246</v>
      </c>
      <c r="B1528" s="515" t="s">
        <v>419</v>
      </c>
      <c r="C1528" s="484" t="s">
        <v>124</v>
      </c>
      <c r="D1528" s="560">
        <v>1417</v>
      </c>
      <c r="E1528" s="474">
        <v>101.85</v>
      </c>
      <c r="F1528" s="474">
        <v>27.16</v>
      </c>
      <c r="G1528" s="428">
        <f t="shared" si="424"/>
        <v>129.01</v>
      </c>
      <c r="H1528" s="428">
        <f t="shared" si="429"/>
        <v>144321.44999999998</v>
      </c>
      <c r="I1528" s="428">
        <f t="shared" si="430"/>
        <v>38485.72</v>
      </c>
      <c r="J1528" s="428">
        <f t="shared" si="431"/>
        <v>182807.16999999998</v>
      </c>
      <c r="K1528" s="433">
        <f t="shared" si="425"/>
        <v>0</v>
      </c>
      <c r="L1528" s="433">
        <f t="shared" si="426"/>
        <v>0</v>
      </c>
      <c r="M1528" s="433">
        <v>101.85</v>
      </c>
      <c r="N1528" s="433">
        <v>27.16</v>
      </c>
      <c r="O1528" s="431">
        <f t="shared" si="427"/>
        <v>182807.16999999998</v>
      </c>
    </row>
    <row r="1529" spans="1:15" s="470" customFormat="1">
      <c r="A1529" s="482" t="s">
        <v>248</v>
      </c>
      <c r="B1529" s="515" t="s">
        <v>420</v>
      </c>
      <c r="C1529" s="484" t="s">
        <v>124</v>
      </c>
      <c r="D1529" s="560">
        <v>1417</v>
      </c>
      <c r="E1529" s="474">
        <v>101.85</v>
      </c>
      <c r="F1529" s="474">
        <v>27.16</v>
      </c>
      <c r="G1529" s="428">
        <f t="shared" si="424"/>
        <v>129.01</v>
      </c>
      <c r="H1529" s="428">
        <f t="shared" si="429"/>
        <v>144321.44999999998</v>
      </c>
      <c r="I1529" s="428">
        <f t="shared" si="430"/>
        <v>38485.72</v>
      </c>
      <c r="J1529" s="428">
        <f t="shared" si="431"/>
        <v>182807.16999999998</v>
      </c>
      <c r="K1529" s="433">
        <f t="shared" si="425"/>
        <v>0</v>
      </c>
      <c r="L1529" s="433">
        <f t="shared" si="426"/>
        <v>0</v>
      </c>
      <c r="M1529" s="433">
        <v>101.85</v>
      </c>
      <c r="N1529" s="433">
        <v>27.16</v>
      </c>
      <c r="O1529" s="431">
        <f t="shared" si="427"/>
        <v>182807.16999999998</v>
      </c>
    </row>
    <row r="1530" spans="1:15" s="470" customFormat="1">
      <c r="A1530" s="482" t="s">
        <v>250</v>
      </c>
      <c r="B1530" s="515" t="s">
        <v>421</v>
      </c>
      <c r="C1530" s="484" t="s">
        <v>124</v>
      </c>
      <c r="D1530" s="560">
        <v>1417</v>
      </c>
      <c r="E1530" s="474">
        <v>101.85</v>
      </c>
      <c r="F1530" s="474">
        <v>27.16</v>
      </c>
      <c r="G1530" s="428">
        <f t="shared" si="424"/>
        <v>129.01</v>
      </c>
      <c r="H1530" s="428">
        <f t="shared" si="429"/>
        <v>144321.44999999998</v>
      </c>
      <c r="I1530" s="428">
        <f t="shared" si="430"/>
        <v>38485.72</v>
      </c>
      <c r="J1530" s="428">
        <f t="shared" si="431"/>
        <v>182807.16999999998</v>
      </c>
      <c r="K1530" s="433">
        <f t="shared" si="425"/>
        <v>0</v>
      </c>
      <c r="L1530" s="433">
        <f t="shared" si="426"/>
        <v>0</v>
      </c>
      <c r="M1530" s="433">
        <v>101.85</v>
      </c>
      <c r="N1530" s="433">
        <v>27.16</v>
      </c>
      <c r="O1530" s="431">
        <f t="shared" si="427"/>
        <v>182807.16999999998</v>
      </c>
    </row>
    <row r="1531" spans="1:15" s="470" customFormat="1">
      <c r="A1531" s="482" t="s">
        <v>252</v>
      </c>
      <c r="B1531" s="515" t="s">
        <v>422</v>
      </c>
      <c r="C1531" s="484" t="s">
        <v>124</v>
      </c>
      <c r="D1531" s="560">
        <v>1417</v>
      </c>
      <c r="E1531" s="474">
        <v>0</v>
      </c>
      <c r="F1531" s="474">
        <v>27.16</v>
      </c>
      <c r="G1531" s="428">
        <f t="shared" si="424"/>
        <v>27.16</v>
      </c>
      <c r="H1531" s="428">
        <f t="shared" si="429"/>
        <v>0</v>
      </c>
      <c r="I1531" s="428">
        <f t="shared" si="430"/>
        <v>38485.72</v>
      </c>
      <c r="J1531" s="428">
        <f t="shared" si="431"/>
        <v>38485.72</v>
      </c>
      <c r="K1531" s="433">
        <f t="shared" si="425"/>
        <v>0</v>
      </c>
      <c r="L1531" s="433">
        <f t="shared" si="426"/>
        <v>0</v>
      </c>
      <c r="M1531" s="433">
        <v>0</v>
      </c>
      <c r="N1531" s="433">
        <v>27.16</v>
      </c>
      <c r="O1531" s="431">
        <f t="shared" si="427"/>
        <v>38485.72</v>
      </c>
    </row>
    <row r="1532" spans="1:15" s="470" customFormat="1">
      <c r="A1532" s="482" t="s">
        <v>254</v>
      </c>
      <c r="B1532" s="515" t="s">
        <v>423</v>
      </c>
      <c r="C1532" s="484" t="s">
        <v>124</v>
      </c>
      <c r="D1532" s="560">
        <v>1417</v>
      </c>
      <c r="E1532" s="474">
        <v>0</v>
      </c>
      <c r="F1532" s="474">
        <v>13.58</v>
      </c>
      <c r="G1532" s="428">
        <f t="shared" si="424"/>
        <v>13.58</v>
      </c>
      <c r="H1532" s="428">
        <f t="shared" si="429"/>
        <v>0</v>
      </c>
      <c r="I1532" s="428">
        <f t="shared" si="430"/>
        <v>19242.86</v>
      </c>
      <c r="J1532" s="428">
        <f t="shared" si="431"/>
        <v>19242.86</v>
      </c>
      <c r="K1532" s="433">
        <f t="shared" si="425"/>
        <v>0</v>
      </c>
      <c r="L1532" s="433">
        <f t="shared" si="426"/>
        <v>0</v>
      </c>
      <c r="M1532" s="433">
        <v>0</v>
      </c>
      <c r="N1532" s="433">
        <v>13.58</v>
      </c>
      <c r="O1532" s="431">
        <f t="shared" si="427"/>
        <v>19242.86</v>
      </c>
    </row>
    <row r="1533" spans="1:15" s="470" customFormat="1">
      <c r="A1533" s="482" t="s">
        <v>256</v>
      </c>
      <c r="B1533" s="515" t="s">
        <v>424</v>
      </c>
      <c r="C1533" s="484" t="s">
        <v>124</v>
      </c>
      <c r="D1533" s="560">
        <v>1417</v>
      </c>
      <c r="E1533" s="474">
        <v>0</v>
      </c>
      <c r="F1533" s="474">
        <v>13.58</v>
      </c>
      <c r="G1533" s="428">
        <f t="shared" si="424"/>
        <v>13.58</v>
      </c>
      <c r="H1533" s="428">
        <f t="shared" si="429"/>
        <v>0</v>
      </c>
      <c r="I1533" s="428">
        <f t="shared" si="430"/>
        <v>19242.86</v>
      </c>
      <c r="J1533" s="428">
        <f t="shared" si="431"/>
        <v>19242.86</v>
      </c>
      <c r="K1533" s="433">
        <f t="shared" si="425"/>
        <v>0</v>
      </c>
      <c r="L1533" s="433">
        <f t="shared" si="426"/>
        <v>0</v>
      </c>
      <c r="M1533" s="433">
        <v>0</v>
      </c>
      <c r="N1533" s="433">
        <v>13.58</v>
      </c>
      <c r="O1533" s="431">
        <f t="shared" si="427"/>
        <v>19242.86</v>
      </c>
    </row>
    <row r="1534" spans="1:15" s="470" customFormat="1">
      <c r="A1534" s="482" t="s">
        <v>258</v>
      </c>
      <c r="B1534" s="483" t="s">
        <v>425</v>
      </c>
      <c r="C1534" s="484" t="s">
        <v>124</v>
      </c>
      <c r="D1534" s="560">
        <v>1417</v>
      </c>
      <c r="E1534" s="474">
        <v>0</v>
      </c>
      <c r="F1534" s="474">
        <v>0</v>
      </c>
      <c r="G1534" s="428">
        <f t="shared" si="424"/>
        <v>0</v>
      </c>
      <c r="H1534" s="428">
        <f t="shared" si="429"/>
        <v>0</v>
      </c>
      <c r="I1534" s="428">
        <f t="shared" si="430"/>
        <v>0</v>
      </c>
      <c r="J1534" s="428">
        <f t="shared" si="431"/>
        <v>0</v>
      </c>
      <c r="K1534" s="433">
        <f t="shared" si="425"/>
        <v>0</v>
      </c>
      <c r="L1534" s="433">
        <f t="shared" si="426"/>
        <v>0</v>
      </c>
      <c r="M1534" s="433">
        <v>0</v>
      </c>
      <c r="N1534" s="433">
        <v>0</v>
      </c>
      <c r="O1534" s="431">
        <f t="shared" si="427"/>
        <v>0</v>
      </c>
    </row>
    <row r="1535" spans="1:15" s="472" customFormat="1">
      <c r="A1535" s="734" t="s">
        <v>434</v>
      </c>
      <c r="B1535" s="514" t="s">
        <v>745</v>
      </c>
      <c r="C1535" s="484"/>
      <c r="D1535" s="560">
        <v>0</v>
      </c>
      <c r="E1535" s="474">
        <v>0</v>
      </c>
      <c r="F1535" s="474">
        <v>0</v>
      </c>
      <c r="G1535" s="428">
        <f t="shared" si="424"/>
        <v>0</v>
      </c>
      <c r="H1535" s="429">
        <f>E1535*$D1535</f>
        <v>0</v>
      </c>
      <c r="I1535" s="429">
        <f>F1535*$D1535</f>
        <v>0</v>
      </c>
      <c r="J1535" s="428">
        <f t="shared" ref="J1535" si="432">SUM(H1535+I1535)</f>
        <v>0</v>
      </c>
      <c r="K1535" s="433">
        <f t="shared" si="425"/>
        <v>0</v>
      </c>
      <c r="L1535" s="433">
        <f t="shared" si="426"/>
        <v>0</v>
      </c>
      <c r="M1535" s="433">
        <v>0</v>
      </c>
      <c r="N1535" s="433">
        <v>0</v>
      </c>
      <c r="O1535" s="431">
        <f t="shared" si="427"/>
        <v>0</v>
      </c>
    </row>
    <row r="1536" spans="1:15" s="472" customFormat="1">
      <c r="A1536" s="482" t="s">
        <v>205</v>
      </c>
      <c r="B1536" s="515" t="s">
        <v>219</v>
      </c>
      <c r="C1536" s="484" t="s">
        <v>124</v>
      </c>
      <c r="D1536" s="560">
        <v>1427</v>
      </c>
      <c r="E1536" s="474">
        <v>9.6999999999999993</v>
      </c>
      <c r="F1536" s="474">
        <v>12.61</v>
      </c>
      <c r="G1536" s="428">
        <f t="shared" si="424"/>
        <v>22.31</v>
      </c>
      <c r="H1536" s="428">
        <f t="shared" ref="H1536:H1560" si="433">$D1536*E1536</f>
        <v>13841.9</v>
      </c>
      <c r="I1536" s="428">
        <f t="shared" ref="I1536:I1560" si="434">$D1536*F1536</f>
        <v>17994.469999999998</v>
      </c>
      <c r="J1536" s="428">
        <f t="shared" ref="J1536:J1560" si="435">SUBTOTAL(9,H1536:I1536)</f>
        <v>31836.369999999995</v>
      </c>
      <c r="K1536" s="433">
        <f t="shared" si="425"/>
        <v>0</v>
      </c>
      <c r="L1536" s="433">
        <f t="shared" si="426"/>
        <v>0</v>
      </c>
      <c r="M1536" s="433">
        <v>9.6999999999999993</v>
      </c>
      <c r="N1536" s="433">
        <v>12.61</v>
      </c>
      <c r="O1536" s="431">
        <f t="shared" si="427"/>
        <v>31836.37</v>
      </c>
    </row>
    <row r="1537" spans="1:15" s="472" customFormat="1">
      <c r="A1537" s="482" t="s">
        <v>188</v>
      </c>
      <c r="B1537" s="515" t="s">
        <v>402</v>
      </c>
      <c r="C1537" s="484" t="s">
        <v>124</v>
      </c>
      <c r="D1537" s="560">
        <v>1427</v>
      </c>
      <c r="E1537" s="474">
        <v>106.7</v>
      </c>
      <c r="F1537" s="474">
        <v>21.34</v>
      </c>
      <c r="G1537" s="428">
        <f t="shared" si="424"/>
        <v>128.04</v>
      </c>
      <c r="H1537" s="428">
        <f t="shared" si="433"/>
        <v>152260.9</v>
      </c>
      <c r="I1537" s="428">
        <f t="shared" si="434"/>
        <v>30452.18</v>
      </c>
      <c r="J1537" s="428">
        <f t="shared" si="435"/>
        <v>182713.08</v>
      </c>
      <c r="K1537" s="433">
        <f t="shared" si="425"/>
        <v>0</v>
      </c>
      <c r="L1537" s="433">
        <f t="shared" si="426"/>
        <v>0</v>
      </c>
      <c r="M1537" s="433">
        <v>106.7</v>
      </c>
      <c r="N1537" s="433">
        <v>21.34</v>
      </c>
      <c r="O1537" s="431">
        <f t="shared" si="427"/>
        <v>182713.08</v>
      </c>
    </row>
    <row r="1538" spans="1:15" s="472" customFormat="1">
      <c r="A1538" s="482" t="s">
        <v>190</v>
      </c>
      <c r="B1538" s="515" t="s">
        <v>403</v>
      </c>
      <c r="C1538" s="484" t="s">
        <v>124</v>
      </c>
      <c r="D1538" s="560">
        <v>1427</v>
      </c>
      <c r="E1538" s="474">
        <v>70.81</v>
      </c>
      <c r="F1538" s="474">
        <v>15.52</v>
      </c>
      <c r="G1538" s="428">
        <f t="shared" si="424"/>
        <v>86.33</v>
      </c>
      <c r="H1538" s="428">
        <f t="shared" si="433"/>
        <v>101045.87000000001</v>
      </c>
      <c r="I1538" s="428">
        <f t="shared" si="434"/>
        <v>22147.040000000001</v>
      </c>
      <c r="J1538" s="428">
        <f t="shared" si="435"/>
        <v>123192.91</v>
      </c>
      <c r="K1538" s="433">
        <f t="shared" si="425"/>
        <v>0</v>
      </c>
      <c r="L1538" s="433">
        <f t="shared" si="426"/>
        <v>0</v>
      </c>
      <c r="M1538" s="433">
        <v>70.81</v>
      </c>
      <c r="N1538" s="433">
        <v>15.52</v>
      </c>
      <c r="O1538" s="431">
        <f t="shared" si="427"/>
        <v>123192.91</v>
      </c>
    </row>
    <row r="1539" spans="1:15" s="472" customFormat="1">
      <c r="A1539" s="482" t="s">
        <v>192</v>
      </c>
      <c r="B1539" s="515" t="s">
        <v>404</v>
      </c>
      <c r="C1539" s="484" t="s">
        <v>124</v>
      </c>
      <c r="D1539" s="560">
        <v>1427</v>
      </c>
      <c r="E1539" s="474">
        <v>66.930000000000007</v>
      </c>
      <c r="F1539" s="474">
        <v>15.52</v>
      </c>
      <c r="G1539" s="428">
        <f t="shared" si="424"/>
        <v>82.45</v>
      </c>
      <c r="H1539" s="428">
        <f t="shared" si="433"/>
        <v>95509.110000000015</v>
      </c>
      <c r="I1539" s="428">
        <f t="shared" si="434"/>
        <v>22147.040000000001</v>
      </c>
      <c r="J1539" s="428">
        <f t="shared" si="435"/>
        <v>117656.15000000002</v>
      </c>
      <c r="K1539" s="433">
        <f t="shared" si="425"/>
        <v>0</v>
      </c>
      <c r="L1539" s="433">
        <f t="shared" si="426"/>
        <v>0</v>
      </c>
      <c r="M1539" s="433">
        <v>66.929999999999993</v>
      </c>
      <c r="N1539" s="433">
        <v>15.52</v>
      </c>
      <c r="O1539" s="431">
        <f t="shared" si="427"/>
        <v>117656.14999999998</v>
      </c>
    </row>
    <row r="1540" spans="1:15" s="472" customFormat="1">
      <c r="A1540" s="482" t="s">
        <v>194</v>
      </c>
      <c r="B1540" s="515" t="s">
        <v>405</v>
      </c>
      <c r="C1540" s="484" t="s">
        <v>124</v>
      </c>
      <c r="D1540" s="560">
        <v>1427</v>
      </c>
      <c r="E1540" s="474">
        <v>63.05</v>
      </c>
      <c r="F1540" s="474">
        <v>15.52</v>
      </c>
      <c r="G1540" s="428">
        <f t="shared" si="424"/>
        <v>78.569999999999993</v>
      </c>
      <c r="H1540" s="428">
        <f t="shared" si="433"/>
        <v>89972.349999999991</v>
      </c>
      <c r="I1540" s="428">
        <f t="shared" si="434"/>
        <v>22147.040000000001</v>
      </c>
      <c r="J1540" s="428">
        <f t="shared" si="435"/>
        <v>112119.38999999998</v>
      </c>
      <c r="K1540" s="433">
        <f t="shared" si="425"/>
        <v>0</v>
      </c>
      <c r="L1540" s="433">
        <f t="shared" si="426"/>
        <v>0</v>
      </c>
      <c r="M1540" s="433">
        <v>63.05</v>
      </c>
      <c r="N1540" s="433">
        <v>15.52</v>
      </c>
      <c r="O1540" s="431">
        <f t="shared" si="427"/>
        <v>112119.38999999998</v>
      </c>
    </row>
    <row r="1541" spans="1:15" s="472" customFormat="1">
      <c r="A1541" s="482" t="s">
        <v>196</v>
      </c>
      <c r="B1541" s="515" t="s">
        <v>406</v>
      </c>
      <c r="C1541" s="484" t="s">
        <v>124</v>
      </c>
      <c r="D1541" s="560">
        <v>1427</v>
      </c>
      <c r="E1541" s="474">
        <v>63.05</v>
      </c>
      <c r="F1541" s="474">
        <v>15.52</v>
      </c>
      <c r="G1541" s="428">
        <f t="shared" si="424"/>
        <v>78.569999999999993</v>
      </c>
      <c r="H1541" s="428">
        <f t="shared" si="433"/>
        <v>89972.349999999991</v>
      </c>
      <c r="I1541" s="428">
        <f t="shared" si="434"/>
        <v>22147.040000000001</v>
      </c>
      <c r="J1541" s="428">
        <f t="shared" si="435"/>
        <v>112119.38999999998</v>
      </c>
      <c r="K1541" s="433">
        <f t="shared" si="425"/>
        <v>0</v>
      </c>
      <c r="L1541" s="433">
        <f t="shared" si="426"/>
        <v>0</v>
      </c>
      <c r="M1541" s="433">
        <v>63.05</v>
      </c>
      <c r="N1541" s="433">
        <v>15.52</v>
      </c>
      <c r="O1541" s="431">
        <f t="shared" si="427"/>
        <v>112119.38999999998</v>
      </c>
    </row>
    <row r="1542" spans="1:15" s="472" customFormat="1">
      <c r="A1542" s="482" t="s">
        <v>198</v>
      </c>
      <c r="B1542" s="515" t="s">
        <v>407</v>
      </c>
      <c r="C1542" s="484" t="s">
        <v>124</v>
      </c>
      <c r="D1542" s="560">
        <v>1427</v>
      </c>
      <c r="E1542" s="474">
        <v>54.32</v>
      </c>
      <c r="F1542" s="474">
        <v>15.52</v>
      </c>
      <c r="G1542" s="428">
        <f t="shared" si="424"/>
        <v>69.84</v>
      </c>
      <c r="H1542" s="428">
        <f t="shared" si="433"/>
        <v>77514.64</v>
      </c>
      <c r="I1542" s="428">
        <f t="shared" si="434"/>
        <v>22147.040000000001</v>
      </c>
      <c r="J1542" s="428">
        <f t="shared" si="435"/>
        <v>99661.68</v>
      </c>
      <c r="K1542" s="433">
        <f t="shared" si="425"/>
        <v>0</v>
      </c>
      <c r="L1542" s="433">
        <f t="shared" si="426"/>
        <v>0</v>
      </c>
      <c r="M1542" s="433">
        <v>54.319999999999993</v>
      </c>
      <c r="N1542" s="433">
        <v>15.52</v>
      </c>
      <c r="O1542" s="431">
        <f t="shared" si="427"/>
        <v>99661.679999999978</v>
      </c>
    </row>
    <row r="1543" spans="1:15" s="472" customFormat="1">
      <c r="A1543" s="482" t="s">
        <v>200</v>
      </c>
      <c r="B1543" s="515" t="s">
        <v>408</v>
      </c>
      <c r="C1543" s="484" t="s">
        <v>124</v>
      </c>
      <c r="D1543" s="560">
        <v>1427</v>
      </c>
      <c r="E1543" s="474">
        <v>54.32</v>
      </c>
      <c r="F1543" s="474">
        <v>15.52</v>
      </c>
      <c r="G1543" s="428">
        <f t="shared" si="424"/>
        <v>69.84</v>
      </c>
      <c r="H1543" s="428">
        <f t="shared" si="433"/>
        <v>77514.64</v>
      </c>
      <c r="I1543" s="428">
        <f t="shared" si="434"/>
        <v>22147.040000000001</v>
      </c>
      <c r="J1543" s="428">
        <f t="shared" si="435"/>
        <v>99661.68</v>
      </c>
      <c r="K1543" s="433">
        <f t="shared" si="425"/>
        <v>0</v>
      </c>
      <c r="L1543" s="433">
        <f t="shared" si="426"/>
        <v>0</v>
      </c>
      <c r="M1543" s="433">
        <v>54.319999999999993</v>
      </c>
      <c r="N1543" s="433">
        <v>15.52</v>
      </c>
      <c r="O1543" s="431">
        <f t="shared" si="427"/>
        <v>99661.679999999978</v>
      </c>
    </row>
    <row r="1544" spans="1:15" s="472" customFormat="1">
      <c r="A1544" s="482" t="s">
        <v>122</v>
      </c>
      <c r="B1544" s="515" t="s">
        <v>409</v>
      </c>
      <c r="C1544" s="484" t="s">
        <v>124</v>
      </c>
      <c r="D1544" s="560">
        <v>1427</v>
      </c>
      <c r="E1544" s="474">
        <v>54.32</v>
      </c>
      <c r="F1544" s="474">
        <v>15.52</v>
      </c>
      <c r="G1544" s="428">
        <f t="shared" si="424"/>
        <v>69.84</v>
      </c>
      <c r="H1544" s="428">
        <f t="shared" si="433"/>
        <v>77514.64</v>
      </c>
      <c r="I1544" s="428">
        <f t="shared" si="434"/>
        <v>22147.040000000001</v>
      </c>
      <c r="J1544" s="428">
        <f t="shared" si="435"/>
        <v>99661.68</v>
      </c>
      <c r="K1544" s="433">
        <f t="shared" si="425"/>
        <v>0</v>
      </c>
      <c r="L1544" s="433">
        <f t="shared" si="426"/>
        <v>0</v>
      </c>
      <c r="M1544" s="433">
        <v>54.319999999999993</v>
      </c>
      <c r="N1544" s="433">
        <v>15.52</v>
      </c>
      <c r="O1544" s="431">
        <f t="shared" si="427"/>
        <v>99661.679999999978</v>
      </c>
    </row>
    <row r="1545" spans="1:15" s="472" customFormat="1">
      <c r="A1545" s="482" t="s">
        <v>228</v>
      </c>
      <c r="B1545" s="515" t="s">
        <v>410</v>
      </c>
      <c r="C1545" s="484" t="s">
        <v>124</v>
      </c>
      <c r="D1545" s="560">
        <v>1427</v>
      </c>
      <c r="E1545" s="474">
        <v>54.32</v>
      </c>
      <c r="F1545" s="474">
        <v>15.52</v>
      </c>
      <c r="G1545" s="428">
        <f t="shared" si="424"/>
        <v>69.84</v>
      </c>
      <c r="H1545" s="428">
        <f t="shared" si="433"/>
        <v>77514.64</v>
      </c>
      <c r="I1545" s="428">
        <f t="shared" si="434"/>
        <v>22147.040000000001</v>
      </c>
      <c r="J1545" s="428">
        <f t="shared" si="435"/>
        <v>99661.68</v>
      </c>
      <c r="K1545" s="433">
        <f t="shared" si="425"/>
        <v>0</v>
      </c>
      <c r="L1545" s="433">
        <f t="shared" si="426"/>
        <v>0</v>
      </c>
      <c r="M1545" s="433">
        <v>54.319999999999993</v>
      </c>
      <c r="N1545" s="433">
        <v>15.52</v>
      </c>
      <c r="O1545" s="431">
        <f t="shared" si="427"/>
        <v>99661.679999999978</v>
      </c>
    </row>
    <row r="1546" spans="1:15" s="472" customFormat="1">
      <c r="A1546" s="482" t="s">
        <v>230</v>
      </c>
      <c r="B1546" s="515" t="s">
        <v>411</v>
      </c>
      <c r="C1546" s="484" t="s">
        <v>124</v>
      </c>
      <c r="D1546" s="560">
        <v>1427</v>
      </c>
      <c r="E1546" s="474">
        <v>54.32</v>
      </c>
      <c r="F1546" s="474">
        <v>15.52</v>
      </c>
      <c r="G1546" s="428">
        <f t="shared" si="424"/>
        <v>69.84</v>
      </c>
      <c r="H1546" s="428">
        <f t="shared" si="433"/>
        <v>77514.64</v>
      </c>
      <c r="I1546" s="428">
        <f t="shared" si="434"/>
        <v>22147.040000000001</v>
      </c>
      <c r="J1546" s="428">
        <f t="shared" si="435"/>
        <v>99661.68</v>
      </c>
      <c r="K1546" s="433">
        <f t="shared" si="425"/>
        <v>0</v>
      </c>
      <c r="L1546" s="433">
        <f t="shared" si="426"/>
        <v>0</v>
      </c>
      <c r="M1546" s="433">
        <v>54.319999999999993</v>
      </c>
      <c r="N1546" s="433">
        <v>15.52</v>
      </c>
      <c r="O1546" s="431">
        <f t="shared" si="427"/>
        <v>99661.679999999978</v>
      </c>
    </row>
    <row r="1547" spans="1:15" s="472" customFormat="1">
      <c r="A1547" s="482" t="s">
        <v>232</v>
      </c>
      <c r="B1547" s="515" t="s">
        <v>412</v>
      </c>
      <c r="C1547" s="484" t="s">
        <v>124</v>
      </c>
      <c r="D1547" s="560">
        <v>1427</v>
      </c>
      <c r="E1547" s="474">
        <v>54.32</v>
      </c>
      <c r="F1547" s="474">
        <v>15.52</v>
      </c>
      <c r="G1547" s="428">
        <f t="shared" si="424"/>
        <v>69.84</v>
      </c>
      <c r="H1547" s="428">
        <f t="shared" si="433"/>
        <v>77514.64</v>
      </c>
      <c r="I1547" s="428">
        <f t="shared" si="434"/>
        <v>22147.040000000001</v>
      </c>
      <c r="J1547" s="428">
        <f t="shared" si="435"/>
        <v>99661.68</v>
      </c>
      <c r="K1547" s="433">
        <f t="shared" si="425"/>
        <v>0</v>
      </c>
      <c r="L1547" s="433">
        <f t="shared" si="426"/>
        <v>0</v>
      </c>
      <c r="M1547" s="433">
        <v>54.319999999999993</v>
      </c>
      <c r="N1547" s="433">
        <v>15.52</v>
      </c>
      <c r="O1547" s="431">
        <f t="shared" si="427"/>
        <v>99661.679999999978</v>
      </c>
    </row>
    <row r="1548" spans="1:15" s="472" customFormat="1">
      <c r="A1548" s="482" t="s">
        <v>234</v>
      </c>
      <c r="B1548" s="515" t="s">
        <v>413</v>
      </c>
      <c r="C1548" s="484" t="s">
        <v>124</v>
      </c>
      <c r="D1548" s="560">
        <v>1427</v>
      </c>
      <c r="E1548" s="474">
        <v>54.32</v>
      </c>
      <c r="F1548" s="474">
        <v>15.52</v>
      </c>
      <c r="G1548" s="428">
        <f t="shared" si="424"/>
        <v>69.84</v>
      </c>
      <c r="H1548" s="428">
        <f t="shared" si="433"/>
        <v>77514.64</v>
      </c>
      <c r="I1548" s="428">
        <f t="shared" si="434"/>
        <v>22147.040000000001</v>
      </c>
      <c r="J1548" s="428">
        <f t="shared" si="435"/>
        <v>99661.68</v>
      </c>
      <c r="K1548" s="433">
        <f t="shared" si="425"/>
        <v>0</v>
      </c>
      <c r="L1548" s="433">
        <f t="shared" si="426"/>
        <v>0</v>
      </c>
      <c r="M1548" s="433">
        <v>54.319999999999993</v>
      </c>
      <c r="N1548" s="433">
        <v>15.52</v>
      </c>
      <c r="O1548" s="431">
        <f t="shared" si="427"/>
        <v>99661.679999999978</v>
      </c>
    </row>
    <row r="1549" spans="1:15" s="472" customFormat="1">
      <c r="A1549" s="482" t="s">
        <v>236</v>
      </c>
      <c r="B1549" s="515" t="s">
        <v>414</v>
      </c>
      <c r="C1549" s="484" t="s">
        <v>124</v>
      </c>
      <c r="D1549" s="560">
        <v>1427</v>
      </c>
      <c r="E1549" s="474">
        <v>54.32</v>
      </c>
      <c r="F1549" s="474">
        <v>15.52</v>
      </c>
      <c r="G1549" s="428">
        <f t="shared" si="424"/>
        <v>69.84</v>
      </c>
      <c r="H1549" s="428">
        <f t="shared" si="433"/>
        <v>77514.64</v>
      </c>
      <c r="I1549" s="428">
        <f t="shared" si="434"/>
        <v>22147.040000000001</v>
      </c>
      <c r="J1549" s="428">
        <f t="shared" si="435"/>
        <v>99661.68</v>
      </c>
      <c r="K1549" s="433">
        <f t="shared" si="425"/>
        <v>0</v>
      </c>
      <c r="L1549" s="433">
        <f t="shared" si="426"/>
        <v>0</v>
      </c>
      <c r="M1549" s="433">
        <v>54.319999999999993</v>
      </c>
      <c r="N1549" s="433">
        <v>15.52</v>
      </c>
      <c r="O1549" s="431">
        <f t="shared" si="427"/>
        <v>99661.679999999978</v>
      </c>
    </row>
    <row r="1550" spans="1:15" s="472" customFormat="1">
      <c r="A1550" s="482" t="s">
        <v>238</v>
      </c>
      <c r="B1550" s="515" t="s">
        <v>415</v>
      </c>
      <c r="C1550" s="484" t="s">
        <v>124</v>
      </c>
      <c r="D1550" s="560">
        <v>1427</v>
      </c>
      <c r="E1550" s="474">
        <v>54.32</v>
      </c>
      <c r="F1550" s="474">
        <v>15.52</v>
      </c>
      <c r="G1550" s="428">
        <f t="shared" si="424"/>
        <v>69.84</v>
      </c>
      <c r="H1550" s="428">
        <f t="shared" si="433"/>
        <v>77514.64</v>
      </c>
      <c r="I1550" s="428">
        <f t="shared" si="434"/>
        <v>22147.040000000001</v>
      </c>
      <c r="J1550" s="428">
        <f t="shared" si="435"/>
        <v>99661.68</v>
      </c>
      <c r="K1550" s="433">
        <f t="shared" si="425"/>
        <v>0</v>
      </c>
      <c r="L1550" s="433">
        <f t="shared" si="426"/>
        <v>0</v>
      </c>
      <c r="M1550" s="433">
        <v>54.319999999999993</v>
      </c>
      <c r="N1550" s="433">
        <v>15.52</v>
      </c>
      <c r="O1550" s="431">
        <f t="shared" si="427"/>
        <v>99661.679999999978</v>
      </c>
    </row>
    <row r="1551" spans="1:15" s="472" customFormat="1">
      <c r="A1551" s="482" t="s">
        <v>240</v>
      </c>
      <c r="B1551" s="515" t="s">
        <v>416</v>
      </c>
      <c r="C1551" s="484" t="s">
        <v>124</v>
      </c>
      <c r="D1551" s="560">
        <v>1427</v>
      </c>
      <c r="E1551" s="474">
        <v>54.32</v>
      </c>
      <c r="F1551" s="474">
        <v>15.52</v>
      </c>
      <c r="G1551" s="428">
        <f t="shared" si="424"/>
        <v>69.84</v>
      </c>
      <c r="H1551" s="428">
        <f t="shared" si="433"/>
        <v>77514.64</v>
      </c>
      <c r="I1551" s="428">
        <f t="shared" si="434"/>
        <v>22147.040000000001</v>
      </c>
      <c r="J1551" s="428">
        <f t="shared" si="435"/>
        <v>99661.68</v>
      </c>
      <c r="K1551" s="433">
        <f t="shared" si="425"/>
        <v>0</v>
      </c>
      <c r="L1551" s="433">
        <f t="shared" si="426"/>
        <v>0</v>
      </c>
      <c r="M1551" s="433">
        <v>54.319999999999993</v>
      </c>
      <c r="N1551" s="433">
        <v>15.52</v>
      </c>
      <c r="O1551" s="431">
        <f t="shared" si="427"/>
        <v>99661.679999999978</v>
      </c>
    </row>
    <row r="1552" spans="1:15" s="472" customFormat="1">
      <c r="A1552" s="482" t="s">
        <v>242</v>
      </c>
      <c r="B1552" s="515" t="s">
        <v>417</v>
      </c>
      <c r="C1552" s="484" t="s">
        <v>124</v>
      </c>
      <c r="D1552" s="560">
        <v>1427</v>
      </c>
      <c r="E1552" s="474">
        <v>54.32</v>
      </c>
      <c r="F1552" s="474">
        <v>15.52</v>
      </c>
      <c r="G1552" s="428">
        <f t="shared" si="424"/>
        <v>69.84</v>
      </c>
      <c r="H1552" s="428">
        <f t="shared" si="433"/>
        <v>77514.64</v>
      </c>
      <c r="I1552" s="428">
        <f t="shared" si="434"/>
        <v>22147.040000000001</v>
      </c>
      <c r="J1552" s="428">
        <f t="shared" si="435"/>
        <v>99661.68</v>
      </c>
      <c r="K1552" s="433">
        <f t="shared" si="425"/>
        <v>0</v>
      </c>
      <c r="L1552" s="433">
        <f t="shared" si="426"/>
        <v>0</v>
      </c>
      <c r="M1552" s="433">
        <v>54.319999999999993</v>
      </c>
      <c r="N1552" s="433">
        <v>15.52</v>
      </c>
      <c r="O1552" s="431">
        <f t="shared" si="427"/>
        <v>99661.679999999978</v>
      </c>
    </row>
    <row r="1553" spans="1:15" s="472" customFormat="1">
      <c r="A1553" s="482" t="s">
        <v>244</v>
      </c>
      <c r="B1553" s="515" t="s">
        <v>418</v>
      </c>
      <c r="C1553" s="484" t="s">
        <v>124</v>
      </c>
      <c r="D1553" s="560">
        <v>1427</v>
      </c>
      <c r="E1553" s="474">
        <v>54.32</v>
      </c>
      <c r="F1553" s="474">
        <v>15.52</v>
      </c>
      <c r="G1553" s="428">
        <f t="shared" si="424"/>
        <v>69.84</v>
      </c>
      <c r="H1553" s="428">
        <f t="shared" si="433"/>
        <v>77514.64</v>
      </c>
      <c r="I1553" s="428">
        <f t="shared" si="434"/>
        <v>22147.040000000001</v>
      </c>
      <c r="J1553" s="428">
        <f t="shared" si="435"/>
        <v>99661.68</v>
      </c>
      <c r="K1553" s="433">
        <f t="shared" si="425"/>
        <v>0</v>
      </c>
      <c r="L1553" s="433">
        <f t="shared" si="426"/>
        <v>0</v>
      </c>
      <c r="M1553" s="433">
        <v>54.319999999999993</v>
      </c>
      <c r="N1553" s="433">
        <v>15.52</v>
      </c>
      <c r="O1553" s="431">
        <f t="shared" si="427"/>
        <v>99661.679999999978</v>
      </c>
    </row>
    <row r="1554" spans="1:15" s="470" customFormat="1">
      <c r="A1554" s="482" t="s">
        <v>246</v>
      </c>
      <c r="B1554" s="515" t="s">
        <v>419</v>
      </c>
      <c r="C1554" s="484" t="s">
        <v>124</v>
      </c>
      <c r="D1554" s="560">
        <v>1427</v>
      </c>
      <c r="E1554" s="474">
        <v>54.32</v>
      </c>
      <c r="F1554" s="474">
        <v>15.52</v>
      </c>
      <c r="G1554" s="428">
        <f t="shared" si="424"/>
        <v>69.84</v>
      </c>
      <c r="H1554" s="428">
        <f t="shared" si="433"/>
        <v>77514.64</v>
      </c>
      <c r="I1554" s="428">
        <f t="shared" si="434"/>
        <v>22147.040000000001</v>
      </c>
      <c r="J1554" s="428">
        <f t="shared" si="435"/>
        <v>99661.68</v>
      </c>
      <c r="K1554" s="433">
        <f t="shared" si="425"/>
        <v>0</v>
      </c>
      <c r="L1554" s="433">
        <f t="shared" si="426"/>
        <v>0</v>
      </c>
      <c r="M1554" s="433">
        <v>54.319999999999993</v>
      </c>
      <c r="N1554" s="433">
        <v>15.52</v>
      </c>
      <c r="O1554" s="431">
        <f t="shared" si="427"/>
        <v>99661.679999999978</v>
      </c>
    </row>
    <row r="1555" spans="1:15" s="470" customFormat="1">
      <c r="A1555" s="482" t="s">
        <v>248</v>
      </c>
      <c r="B1555" s="515" t="s">
        <v>420</v>
      </c>
      <c r="C1555" s="484" t="s">
        <v>124</v>
      </c>
      <c r="D1555" s="560">
        <v>1427</v>
      </c>
      <c r="E1555" s="474">
        <v>54.32</v>
      </c>
      <c r="F1555" s="474">
        <v>15.52</v>
      </c>
      <c r="G1555" s="428">
        <f t="shared" si="424"/>
        <v>69.84</v>
      </c>
      <c r="H1555" s="428">
        <f t="shared" si="433"/>
        <v>77514.64</v>
      </c>
      <c r="I1555" s="428">
        <f t="shared" si="434"/>
        <v>22147.040000000001</v>
      </c>
      <c r="J1555" s="428">
        <f t="shared" si="435"/>
        <v>99661.68</v>
      </c>
      <c r="K1555" s="433">
        <f t="shared" si="425"/>
        <v>0</v>
      </c>
      <c r="L1555" s="433">
        <f t="shared" si="426"/>
        <v>0</v>
      </c>
      <c r="M1555" s="433">
        <v>54.319999999999993</v>
      </c>
      <c r="N1555" s="433">
        <v>15.52</v>
      </c>
      <c r="O1555" s="431">
        <f t="shared" si="427"/>
        <v>99661.679999999978</v>
      </c>
    </row>
    <row r="1556" spans="1:15" s="470" customFormat="1">
      <c r="A1556" s="482" t="s">
        <v>250</v>
      </c>
      <c r="B1556" s="515" t="s">
        <v>421</v>
      </c>
      <c r="C1556" s="484" t="s">
        <v>124</v>
      </c>
      <c r="D1556" s="560">
        <v>1427</v>
      </c>
      <c r="E1556" s="474">
        <v>54.32</v>
      </c>
      <c r="F1556" s="474">
        <v>15.52</v>
      </c>
      <c r="G1556" s="428">
        <f t="shared" si="424"/>
        <v>69.84</v>
      </c>
      <c r="H1556" s="428">
        <f t="shared" si="433"/>
        <v>77514.64</v>
      </c>
      <c r="I1556" s="428">
        <f t="shared" si="434"/>
        <v>22147.040000000001</v>
      </c>
      <c r="J1556" s="428">
        <f t="shared" si="435"/>
        <v>99661.68</v>
      </c>
      <c r="K1556" s="433">
        <f t="shared" si="425"/>
        <v>0</v>
      </c>
      <c r="L1556" s="433">
        <f t="shared" si="426"/>
        <v>0</v>
      </c>
      <c r="M1556" s="433">
        <v>54.319999999999993</v>
      </c>
      <c r="N1556" s="433">
        <v>15.52</v>
      </c>
      <c r="O1556" s="431">
        <f t="shared" si="427"/>
        <v>99661.679999999978</v>
      </c>
    </row>
    <row r="1557" spans="1:15" s="470" customFormat="1">
      <c r="A1557" s="482" t="s">
        <v>252</v>
      </c>
      <c r="B1557" s="515" t="s">
        <v>422</v>
      </c>
      <c r="C1557" s="484" t="s">
        <v>124</v>
      </c>
      <c r="D1557" s="560">
        <v>1427</v>
      </c>
      <c r="E1557" s="474">
        <v>0</v>
      </c>
      <c r="F1557" s="474">
        <v>15.52</v>
      </c>
      <c r="G1557" s="428">
        <f t="shared" ref="G1557:G1620" si="436">SUM(E1557:F1557)</f>
        <v>15.52</v>
      </c>
      <c r="H1557" s="428">
        <f t="shared" si="433"/>
        <v>0</v>
      </c>
      <c r="I1557" s="428">
        <f t="shared" si="434"/>
        <v>22147.040000000001</v>
      </c>
      <c r="J1557" s="428">
        <f t="shared" si="435"/>
        <v>22147.040000000001</v>
      </c>
      <c r="K1557" s="433">
        <f t="shared" si="425"/>
        <v>0</v>
      </c>
      <c r="L1557" s="433">
        <f t="shared" si="426"/>
        <v>0</v>
      </c>
      <c r="M1557" s="433">
        <v>0</v>
      </c>
      <c r="N1557" s="433">
        <v>15.52</v>
      </c>
      <c r="O1557" s="431">
        <f t="shared" si="427"/>
        <v>22147.040000000001</v>
      </c>
    </row>
    <row r="1558" spans="1:15" s="470" customFormat="1">
      <c r="A1558" s="482" t="s">
        <v>254</v>
      </c>
      <c r="B1558" s="515" t="s">
        <v>423</v>
      </c>
      <c r="C1558" s="484" t="s">
        <v>124</v>
      </c>
      <c r="D1558" s="560">
        <v>1427</v>
      </c>
      <c r="E1558" s="474">
        <v>0</v>
      </c>
      <c r="F1558" s="474">
        <v>7.76</v>
      </c>
      <c r="G1558" s="428">
        <f t="shared" si="436"/>
        <v>7.76</v>
      </c>
      <c r="H1558" s="428">
        <f t="shared" si="433"/>
        <v>0</v>
      </c>
      <c r="I1558" s="428">
        <f t="shared" si="434"/>
        <v>11073.52</v>
      </c>
      <c r="J1558" s="428">
        <f t="shared" si="435"/>
        <v>11073.52</v>
      </c>
      <c r="K1558" s="433">
        <f t="shared" si="425"/>
        <v>0</v>
      </c>
      <c r="L1558" s="433">
        <f t="shared" si="426"/>
        <v>0</v>
      </c>
      <c r="M1558" s="433">
        <v>0</v>
      </c>
      <c r="N1558" s="433">
        <v>7.76</v>
      </c>
      <c r="O1558" s="431">
        <f t="shared" si="427"/>
        <v>11073.52</v>
      </c>
    </row>
    <row r="1559" spans="1:15" s="470" customFormat="1">
      <c r="A1559" s="482" t="s">
        <v>256</v>
      </c>
      <c r="B1559" s="515" t="s">
        <v>424</v>
      </c>
      <c r="C1559" s="484" t="s">
        <v>124</v>
      </c>
      <c r="D1559" s="560">
        <v>1427</v>
      </c>
      <c r="E1559" s="474">
        <v>0</v>
      </c>
      <c r="F1559" s="474">
        <v>7.76</v>
      </c>
      <c r="G1559" s="428">
        <f t="shared" si="436"/>
        <v>7.76</v>
      </c>
      <c r="H1559" s="428">
        <f t="shared" si="433"/>
        <v>0</v>
      </c>
      <c r="I1559" s="428">
        <f t="shared" si="434"/>
        <v>11073.52</v>
      </c>
      <c r="J1559" s="428">
        <f t="shared" si="435"/>
        <v>11073.52</v>
      </c>
      <c r="K1559" s="433">
        <f t="shared" si="425"/>
        <v>0</v>
      </c>
      <c r="L1559" s="433">
        <f t="shared" si="426"/>
        <v>0</v>
      </c>
      <c r="M1559" s="433">
        <v>0</v>
      </c>
      <c r="N1559" s="433">
        <v>7.76</v>
      </c>
      <c r="O1559" s="431">
        <f t="shared" si="427"/>
        <v>11073.52</v>
      </c>
    </row>
    <row r="1560" spans="1:15" s="470" customFormat="1">
      <c r="A1560" s="482" t="s">
        <v>258</v>
      </c>
      <c r="B1560" s="483" t="s">
        <v>425</v>
      </c>
      <c r="C1560" s="484" t="s">
        <v>124</v>
      </c>
      <c r="D1560" s="560">
        <v>1427</v>
      </c>
      <c r="E1560" s="474">
        <v>0</v>
      </c>
      <c r="F1560" s="474">
        <v>0</v>
      </c>
      <c r="G1560" s="428">
        <f t="shared" si="436"/>
        <v>0</v>
      </c>
      <c r="H1560" s="428">
        <f t="shared" si="433"/>
        <v>0</v>
      </c>
      <c r="I1560" s="428">
        <f t="shared" si="434"/>
        <v>0</v>
      </c>
      <c r="J1560" s="428">
        <f t="shared" si="435"/>
        <v>0</v>
      </c>
      <c r="K1560" s="433">
        <f t="shared" si="425"/>
        <v>0</v>
      </c>
      <c r="L1560" s="433">
        <f t="shared" si="426"/>
        <v>0</v>
      </c>
      <c r="M1560" s="433">
        <v>0</v>
      </c>
      <c r="N1560" s="433">
        <v>0</v>
      </c>
      <c r="O1560" s="431">
        <f t="shared" si="427"/>
        <v>0</v>
      </c>
    </row>
    <row r="1561" spans="1:15" s="470" customFormat="1" ht="45">
      <c r="A1561" s="734" t="s">
        <v>598</v>
      </c>
      <c r="B1561" s="492" t="s">
        <v>746</v>
      </c>
      <c r="C1561" s="513"/>
      <c r="D1561" s="560">
        <v>0</v>
      </c>
      <c r="E1561" s="450">
        <v>0</v>
      </c>
      <c r="F1561" s="450">
        <v>0</v>
      </c>
      <c r="G1561" s="428">
        <f t="shared" si="436"/>
        <v>0</v>
      </c>
      <c r="H1561" s="429">
        <f>E1561*$D1561</f>
        <v>0</v>
      </c>
      <c r="I1561" s="429">
        <f>F1561*$D1561</f>
        <v>0</v>
      </c>
      <c r="J1561" s="428">
        <f t="shared" ref="J1561" si="437">SUM(H1561+I1561)</f>
        <v>0</v>
      </c>
      <c r="K1561" s="433">
        <f t="shared" si="425"/>
        <v>0</v>
      </c>
      <c r="L1561" s="433">
        <f t="shared" si="426"/>
        <v>0</v>
      </c>
      <c r="M1561" s="433">
        <v>0</v>
      </c>
      <c r="N1561" s="433">
        <v>0</v>
      </c>
      <c r="O1561" s="431">
        <f t="shared" si="427"/>
        <v>0</v>
      </c>
    </row>
    <row r="1562" spans="1:15" s="472" customFormat="1">
      <c r="A1562" s="691" t="s">
        <v>205</v>
      </c>
      <c r="B1562" s="492" t="s">
        <v>747</v>
      </c>
      <c r="C1562" s="513"/>
      <c r="D1562" s="560">
        <v>0</v>
      </c>
      <c r="E1562" s="450">
        <v>0</v>
      </c>
      <c r="F1562" s="450">
        <v>0</v>
      </c>
      <c r="G1562" s="428">
        <f t="shared" si="436"/>
        <v>0</v>
      </c>
      <c r="H1562" s="429">
        <f>E1562*$D1562</f>
        <v>0</v>
      </c>
      <c r="I1562" s="429">
        <f>F1562*$D1562</f>
        <v>0</v>
      </c>
      <c r="J1562" s="428">
        <f t="shared" ref="J1562" si="438">SUM(H1562+I1562)</f>
        <v>0</v>
      </c>
      <c r="K1562" s="433">
        <f t="shared" si="425"/>
        <v>0</v>
      </c>
      <c r="L1562" s="433">
        <f t="shared" si="426"/>
        <v>0</v>
      </c>
      <c r="M1562" s="433">
        <v>0</v>
      </c>
      <c r="N1562" s="433">
        <v>0</v>
      </c>
      <c r="O1562" s="431">
        <f t="shared" si="427"/>
        <v>0</v>
      </c>
    </row>
    <row r="1563" spans="1:15" s="472" customFormat="1">
      <c r="A1563" s="482" t="s">
        <v>205</v>
      </c>
      <c r="B1563" s="515" t="s">
        <v>219</v>
      </c>
      <c r="C1563" s="513" t="s">
        <v>398</v>
      </c>
      <c r="D1563" s="560">
        <v>240</v>
      </c>
      <c r="E1563" s="450">
        <v>60.14</v>
      </c>
      <c r="F1563" s="450">
        <v>64.989999999999995</v>
      </c>
      <c r="G1563" s="428">
        <f t="shared" si="436"/>
        <v>125.13</v>
      </c>
      <c r="H1563" s="428">
        <f t="shared" ref="H1563:H1587" si="439">$D1563*E1563</f>
        <v>14433.6</v>
      </c>
      <c r="I1563" s="428">
        <f t="shared" ref="I1563:I1587" si="440">$D1563*F1563</f>
        <v>15597.599999999999</v>
      </c>
      <c r="J1563" s="428">
        <f t="shared" ref="J1563:J1587" si="441">SUBTOTAL(9,H1563:I1563)</f>
        <v>30031.199999999997</v>
      </c>
      <c r="K1563" s="433">
        <f t="shared" si="425"/>
        <v>0</v>
      </c>
      <c r="L1563" s="433">
        <f t="shared" si="426"/>
        <v>0</v>
      </c>
      <c r="M1563" s="433">
        <v>60.14</v>
      </c>
      <c r="N1563" s="433">
        <v>64.989999999999995</v>
      </c>
      <c r="O1563" s="431">
        <f t="shared" si="427"/>
        <v>30031.199999999997</v>
      </c>
    </row>
    <row r="1564" spans="1:15" s="472" customFormat="1">
      <c r="A1564" s="482" t="s">
        <v>188</v>
      </c>
      <c r="B1564" s="515" t="s">
        <v>402</v>
      </c>
      <c r="C1564" s="513" t="s">
        <v>398</v>
      </c>
      <c r="D1564" s="560">
        <v>240</v>
      </c>
      <c r="E1564" s="450">
        <v>335.62</v>
      </c>
      <c r="F1564" s="450">
        <v>129.97999999999999</v>
      </c>
      <c r="G1564" s="428">
        <f t="shared" si="436"/>
        <v>465.6</v>
      </c>
      <c r="H1564" s="428">
        <f t="shared" si="439"/>
        <v>80548.800000000003</v>
      </c>
      <c r="I1564" s="428">
        <f t="shared" si="440"/>
        <v>31195.199999999997</v>
      </c>
      <c r="J1564" s="428">
        <f t="shared" si="441"/>
        <v>111744</v>
      </c>
      <c r="K1564" s="433">
        <f t="shared" ref="K1564:K1627" si="442">M1564-E1564</f>
        <v>0</v>
      </c>
      <c r="L1564" s="433">
        <f t="shared" ref="L1564:L1627" si="443">N1564-F1564</f>
        <v>0</v>
      </c>
      <c r="M1564" s="433">
        <v>335.62</v>
      </c>
      <c r="N1564" s="433">
        <v>129.97999999999999</v>
      </c>
      <c r="O1564" s="431">
        <f t="shared" ref="O1564:O1627" si="444">(M1564+N1564)*$D1564</f>
        <v>111744</v>
      </c>
    </row>
    <row r="1565" spans="1:15" s="472" customFormat="1">
      <c r="A1565" s="482" t="s">
        <v>190</v>
      </c>
      <c r="B1565" s="515" t="s">
        <v>403</v>
      </c>
      <c r="C1565" s="513" t="s">
        <v>398</v>
      </c>
      <c r="D1565" s="560">
        <v>240</v>
      </c>
      <c r="E1565" s="450">
        <v>251.23</v>
      </c>
      <c r="F1565" s="450">
        <v>129.97999999999999</v>
      </c>
      <c r="G1565" s="428">
        <f t="shared" si="436"/>
        <v>381.21</v>
      </c>
      <c r="H1565" s="428">
        <f t="shared" si="439"/>
        <v>60295.199999999997</v>
      </c>
      <c r="I1565" s="428">
        <f t="shared" si="440"/>
        <v>31195.199999999997</v>
      </c>
      <c r="J1565" s="428">
        <f t="shared" si="441"/>
        <v>91490.4</v>
      </c>
      <c r="K1565" s="433">
        <f t="shared" si="442"/>
        <v>0</v>
      </c>
      <c r="L1565" s="433">
        <f t="shared" si="443"/>
        <v>0</v>
      </c>
      <c r="M1565" s="433">
        <v>251.22999999999996</v>
      </c>
      <c r="N1565" s="433">
        <v>129.97999999999999</v>
      </c>
      <c r="O1565" s="431">
        <f t="shared" si="444"/>
        <v>91490.39999999998</v>
      </c>
    </row>
    <row r="1566" spans="1:15" s="472" customFormat="1">
      <c r="A1566" s="482" t="s">
        <v>192</v>
      </c>
      <c r="B1566" s="515" t="s">
        <v>404</v>
      </c>
      <c r="C1566" s="513" t="s">
        <v>398</v>
      </c>
      <c r="D1566" s="560">
        <v>240</v>
      </c>
      <c r="E1566" s="450">
        <v>251.23</v>
      </c>
      <c r="F1566" s="450">
        <v>129.97999999999999</v>
      </c>
      <c r="G1566" s="428">
        <f t="shared" si="436"/>
        <v>381.21</v>
      </c>
      <c r="H1566" s="428">
        <f t="shared" si="439"/>
        <v>60295.199999999997</v>
      </c>
      <c r="I1566" s="428">
        <f t="shared" si="440"/>
        <v>31195.199999999997</v>
      </c>
      <c r="J1566" s="428">
        <f t="shared" si="441"/>
        <v>91490.4</v>
      </c>
      <c r="K1566" s="433">
        <f t="shared" si="442"/>
        <v>0</v>
      </c>
      <c r="L1566" s="433">
        <f t="shared" si="443"/>
        <v>0</v>
      </c>
      <c r="M1566" s="433">
        <v>251.22999999999996</v>
      </c>
      <c r="N1566" s="433">
        <v>129.97999999999999</v>
      </c>
      <c r="O1566" s="431">
        <f t="shared" si="444"/>
        <v>91490.39999999998</v>
      </c>
    </row>
    <row r="1567" spans="1:15" s="472" customFormat="1">
      <c r="A1567" s="482" t="s">
        <v>194</v>
      </c>
      <c r="B1567" s="515" t="s">
        <v>405</v>
      </c>
      <c r="C1567" s="513" t="s">
        <v>398</v>
      </c>
      <c r="D1567" s="560">
        <v>240</v>
      </c>
      <c r="E1567" s="450">
        <v>251.23</v>
      </c>
      <c r="F1567" s="450">
        <v>129.97999999999999</v>
      </c>
      <c r="G1567" s="428">
        <f t="shared" si="436"/>
        <v>381.21</v>
      </c>
      <c r="H1567" s="428">
        <f t="shared" si="439"/>
        <v>60295.199999999997</v>
      </c>
      <c r="I1567" s="428">
        <f t="shared" si="440"/>
        <v>31195.199999999997</v>
      </c>
      <c r="J1567" s="428">
        <f t="shared" si="441"/>
        <v>91490.4</v>
      </c>
      <c r="K1567" s="433">
        <f t="shared" si="442"/>
        <v>0</v>
      </c>
      <c r="L1567" s="433">
        <f t="shared" si="443"/>
        <v>0</v>
      </c>
      <c r="M1567" s="433">
        <v>251.22999999999996</v>
      </c>
      <c r="N1567" s="433">
        <v>129.97999999999999</v>
      </c>
      <c r="O1567" s="431">
        <f t="shared" si="444"/>
        <v>91490.39999999998</v>
      </c>
    </row>
    <row r="1568" spans="1:15" s="472" customFormat="1">
      <c r="A1568" s="482" t="s">
        <v>196</v>
      </c>
      <c r="B1568" s="515" t="s">
        <v>406</v>
      </c>
      <c r="C1568" s="513" t="s">
        <v>398</v>
      </c>
      <c r="D1568" s="560">
        <v>240</v>
      </c>
      <c r="E1568" s="450">
        <v>251.23</v>
      </c>
      <c r="F1568" s="450">
        <v>129.97999999999999</v>
      </c>
      <c r="G1568" s="428">
        <f t="shared" si="436"/>
        <v>381.21</v>
      </c>
      <c r="H1568" s="428">
        <f t="shared" si="439"/>
        <v>60295.199999999997</v>
      </c>
      <c r="I1568" s="428">
        <f t="shared" si="440"/>
        <v>31195.199999999997</v>
      </c>
      <c r="J1568" s="428">
        <f t="shared" si="441"/>
        <v>91490.4</v>
      </c>
      <c r="K1568" s="433">
        <f t="shared" si="442"/>
        <v>0</v>
      </c>
      <c r="L1568" s="433">
        <f t="shared" si="443"/>
        <v>0</v>
      </c>
      <c r="M1568" s="433">
        <v>251.22999999999996</v>
      </c>
      <c r="N1568" s="433">
        <v>129.97999999999999</v>
      </c>
      <c r="O1568" s="431">
        <f t="shared" si="444"/>
        <v>91490.39999999998</v>
      </c>
    </row>
    <row r="1569" spans="1:15" s="472" customFormat="1">
      <c r="A1569" s="482" t="s">
        <v>198</v>
      </c>
      <c r="B1569" s="515" t="s">
        <v>407</v>
      </c>
      <c r="C1569" s="513" t="s">
        <v>398</v>
      </c>
      <c r="D1569" s="560">
        <v>240</v>
      </c>
      <c r="E1569" s="450">
        <v>251.23</v>
      </c>
      <c r="F1569" s="450">
        <v>129.97999999999999</v>
      </c>
      <c r="G1569" s="428">
        <f t="shared" si="436"/>
        <v>381.21</v>
      </c>
      <c r="H1569" s="428">
        <f t="shared" si="439"/>
        <v>60295.199999999997</v>
      </c>
      <c r="I1569" s="428">
        <f t="shared" si="440"/>
        <v>31195.199999999997</v>
      </c>
      <c r="J1569" s="428">
        <f t="shared" si="441"/>
        <v>91490.4</v>
      </c>
      <c r="K1569" s="433">
        <f t="shared" si="442"/>
        <v>0</v>
      </c>
      <c r="L1569" s="433">
        <f t="shared" si="443"/>
        <v>0</v>
      </c>
      <c r="M1569" s="433">
        <v>251.22999999999996</v>
      </c>
      <c r="N1569" s="433">
        <v>129.97999999999999</v>
      </c>
      <c r="O1569" s="431">
        <f t="shared" si="444"/>
        <v>91490.39999999998</v>
      </c>
    </row>
    <row r="1570" spans="1:15" s="472" customFormat="1">
      <c r="A1570" s="482" t="s">
        <v>200</v>
      </c>
      <c r="B1570" s="515" t="s">
        <v>408</v>
      </c>
      <c r="C1570" s="513" t="s">
        <v>398</v>
      </c>
      <c r="D1570" s="560">
        <v>240</v>
      </c>
      <c r="E1570" s="450">
        <v>251.23</v>
      </c>
      <c r="F1570" s="450">
        <v>129.97999999999999</v>
      </c>
      <c r="G1570" s="428">
        <f t="shared" si="436"/>
        <v>381.21</v>
      </c>
      <c r="H1570" s="428">
        <f t="shared" si="439"/>
        <v>60295.199999999997</v>
      </c>
      <c r="I1570" s="428">
        <f t="shared" si="440"/>
        <v>31195.199999999997</v>
      </c>
      <c r="J1570" s="428">
        <f t="shared" si="441"/>
        <v>91490.4</v>
      </c>
      <c r="K1570" s="433">
        <f t="shared" si="442"/>
        <v>0</v>
      </c>
      <c r="L1570" s="433">
        <f t="shared" si="443"/>
        <v>0</v>
      </c>
      <c r="M1570" s="433">
        <v>251.22999999999996</v>
      </c>
      <c r="N1570" s="433">
        <v>129.97999999999999</v>
      </c>
      <c r="O1570" s="431">
        <f t="shared" si="444"/>
        <v>91490.39999999998</v>
      </c>
    </row>
    <row r="1571" spans="1:15" s="472" customFormat="1">
      <c r="A1571" s="482" t="s">
        <v>122</v>
      </c>
      <c r="B1571" s="515" t="s">
        <v>409</v>
      </c>
      <c r="C1571" s="513" t="s">
        <v>398</v>
      </c>
      <c r="D1571" s="560">
        <v>240</v>
      </c>
      <c r="E1571" s="450">
        <v>251.23</v>
      </c>
      <c r="F1571" s="450">
        <v>129.97999999999999</v>
      </c>
      <c r="G1571" s="428">
        <f t="shared" si="436"/>
        <v>381.21</v>
      </c>
      <c r="H1571" s="428">
        <f t="shared" si="439"/>
        <v>60295.199999999997</v>
      </c>
      <c r="I1571" s="428">
        <f t="shared" si="440"/>
        <v>31195.199999999997</v>
      </c>
      <c r="J1571" s="428">
        <f t="shared" si="441"/>
        <v>91490.4</v>
      </c>
      <c r="K1571" s="433">
        <f t="shared" si="442"/>
        <v>0</v>
      </c>
      <c r="L1571" s="433">
        <f t="shared" si="443"/>
        <v>0</v>
      </c>
      <c r="M1571" s="433">
        <v>251.22999999999996</v>
      </c>
      <c r="N1571" s="433">
        <v>129.97999999999999</v>
      </c>
      <c r="O1571" s="431">
        <f t="shared" si="444"/>
        <v>91490.39999999998</v>
      </c>
    </row>
    <row r="1572" spans="1:15" s="472" customFormat="1">
      <c r="A1572" s="482" t="s">
        <v>228</v>
      </c>
      <c r="B1572" s="515" t="s">
        <v>410</v>
      </c>
      <c r="C1572" s="513" t="s">
        <v>398</v>
      </c>
      <c r="D1572" s="560">
        <v>240</v>
      </c>
      <c r="E1572" s="450">
        <v>251.23</v>
      </c>
      <c r="F1572" s="450">
        <v>129.97999999999999</v>
      </c>
      <c r="G1572" s="428">
        <f t="shared" si="436"/>
        <v>381.21</v>
      </c>
      <c r="H1572" s="428">
        <f t="shared" si="439"/>
        <v>60295.199999999997</v>
      </c>
      <c r="I1572" s="428">
        <f t="shared" si="440"/>
        <v>31195.199999999997</v>
      </c>
      <c r="J1572" s="428">
        <f t="shared" si="441"/>
        <v>91490.4</v>
      </c>
      <c r="K1572" s="433">
        <f t="shared" si="442"/>
        <v>0</v>
      </c>
      <c r="L1572" s="433">
        <f t="shared" si="443"/>
        <v>0</v>
      </c>
      <c r="M1572" s="433">
        <v>251.22999999999996</v>
      </c>
      <c r="N1572" s="433">
        <v>129.97999999999999</v>
      </c>
      <c r="O1572" s="431">
        <f t="shared" si="444"/>
        <v>91490.39999999998</v>
      </c>
    </row>
    <row r="1573" spans="1:15" s="472" customFormat="1">
      <c r="A1573" s="482" t="s">
        <v>230</v>
      </c>
      <c r="B1573" s="515" t="s">
        <v>411</v>
      </c>
      <c r="C1573" s="513" t="s">
        <v>398</v>
      </c>
      <c r="D1573" s="560">
        <v>240</v>
      </c>
      <c r="E1573" s="450">
        <v>251.23</v>
      </c>
      <c r="F1573" s="450">
        <v>129.97999999999999</v>
      </c>
      <c r="G1573" s="428">
        <f t="shared" si="436"/>
        <v>381.21</v>
      </c>
      <c r="H1573" s="428">
        <f t="shared" si="439"/>
        <v>60295.199999999997</v>
      </c>
      <c r="I1573" s="428">
        <f t="shared" si="440"/>
        <v>31195.199999999997</v>
      </c>
      <c r="J1573" s="428">
        <f t="shared" si="441"/>
        <v>91490.4</v>
      </c>
      <c r="K1573" s="433">
        <f t="shared" si="442"/>
        <v>0</v>
      </c>
      <c r="L1573" s="433">
        <f t="shared" si="443"/>
        <v>0</v>
      </c>
      <c r="M1573" s="433">
        <v>251.22999999999996</v>
      </c>
      <c r="N1573" s="433">
        <v>129.97999999999999</v>
      </c>
      <c r="O1573" s="431">
        <f t="shared" si="444"/>
        <v>91490.39999999998</v>
      </c>
    </row>
    <row r="1574" spans="1:15" s="472" customFormat="1">
      <c r="A1574" s="482" t="s">
        <v>232</v>
      </c>
      <c r="B1574" s="515" t="s">
        <v>412</v>
      </c>
      <c r="C1574" s="513" t="s">
        <v>398</v>
      </c>
      <c r="D1574" s="560">
        <v>240</v>
      </c>
      <c r="E1574" s="450">
        <v>251.23</v>
      </c>
      <c r="F1574" s="450">
        <v>129.97999999999999</v>
      </c>
      <c r="G1574" s="428">
        <f t="shared" si="436"/>
        <v>381.21</v>
      </c>
      <c r="H1574" s="428">
        <f t="shared" si="439"/>
        <v>60295.199999999997</v>
      </c>
      <c r="I1574" s="428">
        <f t="shared" si="440"/>
        <v>31195.199999999997</v>
      </c>
      <c r="J1574" s="428">
        <f t="shared" si="441"/>
        <v>91490.4</v>
      </c>
      <c r="K1574" s="433">
        <f t="shared" si="442"/>
        <v>0</v>
      </c>
      <c r="L1574" s="433">
        <f t="shared" si="443"/>
        <v>0</v>
      </c>
      <c r="M1574" s="433">
        <v>251.22999999999996</v>
      </c>
      <c r="N1574" s="433">
        <v>129.97999999999999</v>
      </c>
      <c r="O1574" s="431">
        <f t="shared" si="444"/>
        <v>91490.39999999998</v>
      </c>
    </row>
    <row r="1575" spans="1:15" s="472" customFormat="1">
      <c r="A1575" s="482" t="s">
        <v>234</v>
      </c>
      <c r="B1575" s="515" t="s">
        <v>413</v>
      </c>
      <c r="C1575" s="513" t="s">
        <v>398</v>
      </c>
      <c r="D1575" s="560">
        <v>240</v>
      </c>
      <c r="E1575" s="450">
        <v>251.23</v>
      </c>
      <c r="F1575" s="450">
        <v>129.97999999999999</v>
      </c>
      <c r="G1575" s="428">
        <f t="shared" si="436"/>
        <v>381.21</v>
      </c>
      <c r="H1575" s="428">
        <f t="shared" si="439"/>
        <v>60295.199999999997</v>
      </c>
      <c r="I1575" s="428">
        <f t="shared" si="440"/>
        <v>31195.199999999997</v>
      </c>
      <c r="J1575" s="428">
        <f t="shared" si="441"/>
        <v>91490.4</v>
      </c>
      <c r="K1575" s="433">
        <f t="shared" si="442"/>
        <v>0</v>
      </c>
      <c r="L1575" s="433">
        <f t="shared" si="443"/>
        <v>0</v>
      </c>
      <c r="M1575" s="433">
        <v>251.22999999999996</v>
      </c>
      <c r="N1575" s="433">
        <v>129.97999999999999</v>
      </c>
      <c r="O1575" s="431">
        <f t="shared" si="444"/>
        <v>91490.39999999998</v>
      </c>
    </row>
    <row r="1576" spans="1:15" s="472" customFormat="1">
      <c r="A1576" s="482" t="s">
        <v>236</v>
      </c>
      <c r="B1576" s="515" t="s">
        <v>414</v>
      </c>
      <c r="C1576" s="513" t="s">
        <v>398</v>
      </c>
      <c r="D1576" s="560">
        <v>240</v>
      </c>
      <c r="E1576" s="450">
        <v>251.23</v>
      </c>
      <c r="F1576" s="450">
        <v>129.97999999999999</v>
      </c>
      <c r="G1576" s="428">
        <f t="shared" si="436"/>
        <v>381.21</v>
      </c>
      <c r="H1576" s="428">
        <f t="shared" si="439"/>
        <v>60295.199999999997</v>
      </c>
      <c r="I1576" s="428">
        <f t="shared" si="440"/>
        <v>31195.199999999997</v>
      </c>
      <c r="J1576" s="428">
        <f t="shared" si="441"/>
        <v>91490.4</v>
      </c>
      <c r="K1576" s="433">
        <f t="shared" si="442"/>
        <v>0</v>
      </c>
      <c r="L1576" s="433">
        <f t="shared" si="443"/>
        <v>0</v>
      </c>
      <c r="M1576" s="433">
        <v>251.22999999999996</v>
      </c>
      <c r="N1576" s="433">
        <v>129.97999999999999</v>
      </c>
      <c r="O1576" s="431">
        <f t="shared" si="444"/>
        <v>91490.39999999998</v>
      </c>
    </row>
    <row r="1577" spans="1:15" s="472" customFormat="1">
      <c r="A1577" s="482" t="s">
        <v>238</v>
      </c>
      <c r="B1577" s="515" t="s">
        <v>415</v>
      </c>
      <c r="C1577" s="513" t="s">
        <v>398</v>
      </c>
      <c r="D1577" s="560">
        <v>240</v>
      </c>
      <c r="E1577" s="450">
        <v>251.23</v>
      </c>
      <c r="F1577" s="450">
        <v>129.97999999999999</v>
      </c>
      <c r="G1577" s="428">
        <f t="shared" si="436"/>
        <v>381.21</v>
      </c>
      <c r="H1577" s="428">
        <f t="shared" si="439"/>
        <v>60295.199999999997</v>
      </c>
      <c r="I1577" s="428">
        <f t="shared" si="440"/>
        <v>31195.199999999997</v>
      </c>
      <c r="J1577" s="428">
        <f t="shared" si="441"/>
        <v>91490.4</v>
      </c>
      <c r="K1577" s="433">
        <f t="shared" si="442"/>
        <v>0</v>
      </c>
      <c r="L1577" s="433">
        <f t="shared" si="443"/>
        <v>0</v>
      </c>
      <c r="M1577" s="433">
        <v>251.22999999999996</v>
      </c>
      <c r="N1577" s="433">
        <v>129.97999999999999</v>
      </c>
      <c r="O1577" s="431">
        <f t="shared" si="444"/>
        <v>91490.39999999998</v>
      </c>
    </row>
    <row r="1578" spans="1:15" s="472" customFormat="1">
      <c r="A1578" s="482" t="s">
        <v>240</v>
      </c>
      <c r="B1578" s="515" t="s">
        <v>416</v>
      </c>
      <c r="C1578" s="513" t="s">
        <v>398</v>
      </c>
      <c r="D1578" s="560">
        <v>240</v>
      </c>
      <c r="E1578" s="450">
        <v>251.23</v>
      </c>
      <c r="F1578" s="450">
        <v>129.97999999999999</v>
      </c>
      <c r="G1578" s="428">
        <f t="shared" si="436"/>
        <v>381.21</v>
      </c>
      <c r="H1578" s="428">
        <f t="shared" si="439"/>
        <v>60295.199999999997</v>
      </c>
      <c r="I1578" s="428">
        <f t="shared" si="440"/>
        <v>31195.199999999997</v>
      </c>
      <c r="J1578" s="428">
        <f t="shared" si="441"/>
        <v>91490.4</v>
      </c>
      <c r="K1578" s="433">
        <f t="shared" si="442"/>
        <v>0</v>
      </c>
      <c r="L1578" s="433">
        <f t="shared" si="443"/>
        <v>0</v>
      </c>
      <c r="M1578" s="433">
        <v>251.22999999999996</v>
      </c>
      <c r="N1578" s="433">
        <v>129.97999999999999</v>
      </c>
      <c r="O1578" s="431">
        <f t="shared" si="444"/>
        <v>91490.39999999998</v>
      </c>
    </row>
    <row r="1579" spans="1:15" s="472" customFormat="1">
      <c r="A1579" s="482" t="s">
        <v>242</v>
      </c>
      <c r="B1579" s="515" t="s">
        <v>417</v>
      </c>
      <c r="C1579" s="513" t="s">
        <v>398</v>
      </c>
      <c r="D1579" s="560">
        <v>240</v>
      </c>
      <c r="E1579" s="450">
        <v>251.23</v>
      </c>
      <c r="F1579" s="450">
        <v>129.97999999999999</v>
      </c>
      <c r="G1579" s="428">
        <f t="shared" si="436"/>
        <v>381.21</v>
      </c>
      <c r="H1579" s="428">
        <f t="shared" si="439"/>
        <v>60295.199999999997</v>
      </c>
      <c r="I1579" s="428">
        <f t="shared" si="440"/>
        <v>31195.199999999997</v>
      </c>
      <c r="J1579" s="428">
        <f t="shared" si="441"/>
        <v>91490.4</v>
      </c>
      <c r="K1579" s="433">
        <f t="shared" si="442"/>
        <v>0</v>
      </c>
      <c r="L1579" s="433">
        <f t="shared" si="443"/>
        <v>0</v>
      </c>
      <c r="M1579" s="433">
        <v>251.22999999999996</v>
      </c>
      <c r="N1579" s="433">
        <v>129.97999999999999</v>
      </c>
      <c r="O1579" s="431">
        <f t="shared" si="444"/>
        <v>91490.39999999998</v>
      </c>
    </row>
    <row r="1580" spans="1:15" s="472" customFormat="1">
      <c r="A1580" s="482" t="s">
        <v>244</v>
      </c>
      <c r="B1580" s="515" t="s">
        <v>418</v>
      </c>
      <c r="C1580" s="513" t="s">
        <v>398</v>
      </c>
      <c r="D1580" s="560">
        <v>240</v>
      </c>
      <c r="E1580" s="450">
        <v>251.23</v>
      </c>
      <c r="F1580" s="450">
        <v>129.97999999999999</v>
      </c>
      <c r="G1580" s="428">
        <f t="shared" si="436"/>
        <v>381.21</v>
      </c>
      <c r="H1580" s="428">
        <f t="shared" si="439"/>
        <v>60295.199999999997</v>
      </c>
      <c r="I1580" s="428">
        <f t="shared" si="440"/>
        <v>31195.199999999997</v>
      </c>
      <c r="J1580" s="428">
        <f t="shared" si="441"/>
        <v>91490.4</v>
      </c>
      <c r="K1580" s="433">
        <f t="shared" si="442"/>
        <v>0</v>
      </c>
      <c r="L1580" s="433">
        <f t="shared" si="443"/>
        <v>0</v>
      </c>
      <c r="M1580" s="433">
        <v>251.22999999999996</v>
      </c>
      <c r="N1580" s="433">
        <v>129.97999999999999</v>
      </c>
      <c r="O1580" s="431">
        <f t="shared" si="444"/>
        <v>91490.39999999998</v>
      </c>
    </row>
    <row r="1581" spans="1:15" s="470" customFormat="1">
      <c r="A1581" s="482" t="s">
        <v>246</v>
      </c>
      <c r="B1581" s="515" t="s">
        <v>419</v>
      </c>
      <c r="C1581" s="513" t="s">
        <v>398</v>
      </c>
      <c r="D1581" s="560">
        <v>240</v>
      </c>
      <c r="E1581" s="450">
        <v>251.23</v>
      </c>
      <c r="F1581" s="450">
        <v>129.97999999999999</v>
      </c>
      <c r="G1581" s="428">
        <f t="shared" si="436"/>
        <v>381.21</v>
      </c>
      <c r="H1581" s="428">
        <f t="shared" si="439"/>
        <v>60295.199999999997</v>
      </c>
      <c r="I1581" s="428">
        <f t="shared" si="440"/>
        <v>31195.199999999997</v>
      </c>
      <c r="J1581" s="428">
        <f t="shared" si="441"/>
        <v>91490.4</v>
      </c>
      <c r="K1581" s="433">
        <f t="shared" si="442"/>
        <v>0</v>
      </c>
      <c r="L1581" s="433">
        <f t="shared" si="443"/>
        <v>0</v>
      </c>
      <c r="M1581" s="433">
        <v>251.22999999999996</v>
      </c>
      <c r="N1581" s="433">
        <v>129.97999999999999</v>
      </c>
      <c r="O1581" s="431">
        <f t="shared" si="444"/>
        <v>91490.39999999998</v>
      </c>
    </row>
    <row r="1582" spans="1:15" s="470" customFormat="1">
      <c r="A1582" s="482" t="s">
        <v>248</v>
      </c>
      <c r="B1582" s="515" t="s">
        <v>420</v>
      </c>
      <c r="C1582" s="513" t="s">
        <v>398</v>
      </c>
      <c r="D1582" s="560">
        <v>240</v>
      </c>
      <c r="E1582" s="450">
        <v>251.23</v>
      </c>
      <c r="F1582" s="450">
        <v>129.97999999999999</v>
      </c>
      <c r="G1582" s="428">
        <f t="shared" si="436"/>
        <v>381.21</v>
      </c>
      <c r="H1582" s="428">
        <f t="shared" si="439"/>
        <v>60295.199999999997</v>
      </c>
      <c r="I1582" s="428">
        <f t="shared" si="440"/>
        <v>31195.199999999997</v>
      </c>
      <c r="J1582" s="428">
        <f t="shared" si="441"/>
        <v>91490.4</v>
      </c>
      <c r="K1582" s="433">
        <f t="shared" si="442"/>
        <v>0</v>
      </c>
      <c r="L1582" s="433">
        <f t="shared" si="443"/>
        <v>0</v>
      </c>
      <c r="M1582" s="433">
        <v>251.22999999999996</v>
      </c>
      <c r="N1582" s="433">
        <v>129.97999999999999</v>
      </c>
      <c r="O1582" s="431">
        <f t="shared" si="444"/>
        <v>91490.39999999998</v>
      </c>
    </row>
    <row r="1583" spans="1:15" s="470" customFormat="1">
      <c r="A1583" s="482" t="s">
        <v>250</v>
      </c>
      <c r="B1583" s="515" t="s">
        <v>421</v>
      </c>
      <c r="C1583" s="513" t="s">
        <v>398</v>
      </c>
      <c r="D1583" s="560">
        <v>240</v>
      </c>
      <c r="E1583" s="450">
        <v>251.23</v>
      </c>
      <c r="F1583" s="450">
        <v>129.97999999999999</v>
      </c>
      <c r="G1583" s="428">
        <f t="shared" si="436"/>
        <v>381.21</v>
      </c>
      <c r="H1583" s="428">
        <f t="shared" si="439"/>
        <v>60295.199999999997</v>
      </c>
      <c r="I1583" s="428">
        <f t="shared" si="440"/>
        <v>31195.199999999997</v>
      </c>
      <c r="J1583" s="428">
        <f t="shared" si="441"/>
        <v>91490.4</v>
      </c>
      <c r="K1583" s="433">
        <f t="shared" si="442"/>
        <v>0</v>
      </c>
      <c r="L1583" s="433">
        <f t="shared" si="443"/>
        <v>0</v>
      </c>
      <c r="M1583" s="433">
        <v>251.22999999999996</v>
      </c>
      <c r="N1583" s="433">
        <v>129.97999999999999</v>
      </c>
      <c r="O1583" s="431">
        <f t="shared" si="444"/>
        <v>91490.39999999998</v>
      </c>
    </row>
    <row r="1584" spans="1:15" s="470" customFormat="1">
      <c r="A1584" s="482" t="s">
        <v>252</v>
      </c>
      <c r="B1584" s="515" t="s">
        <v>422</v>
      </c>
      <c r="C1584" s="513" t="s">
        <v>398</v>
      </c>
      <c r="D1584" s="560">
        <v>240</v>
      </c>
      <c r="E1584" s="450">
        <v>0</v>
      </c>
      <c r="F1584" s="450">
        <v>129.97999999999999</v>
      </c>
      <c r="G1584" s="428">
        <f t="shared" si="436"/>
        <v>129.97999999999999</v>
      </c>
      <c r="H1584" s="428">
        <f t="shared" si="439"/>
        <v>0</v>
      </c>
      <c r="I1584" s="428">
        <f t="shared" si="440"/>
        <v>31195.199999999997</v>
      </c>
      <c r="J1584" s="428">
        <f t="shared" si="441"/>
        <v>31195.199999999997</v>
      </c>
      <c r="K1584" s="433">
        <f t="shared" si="442"/>
        <v>0</v>
      </c>
      <c r="L1584" s="433">
        <f t="shared" si="443"/>
        <v>0</v>
      </c>
      <c r="M1584" s="433">
        <v>0</v>
      </c>
      <c r="N1584" s="433">
        <v>129.97999999999999</v>
      </c>
      <c r="O1584" s="431">
        <f t="shared" si="444"/>
        <v>31195.199999999997</v>
      </c>
    </row>
    <row r="1585" spans="1:15" s="470" customFormat="1">
      <c r="A1585" s="482" t="s">
        <v>254</v>
      </c>
      <c r="B1585" s="515" t="s">
        <v>423</v>
      </c>
      <c r="C1585" s="513" t="s">
        <v>398</v>
      </c>
      <c r="D1585" s="560">
        <v>240</v>
      </c>
      <c r="E1585" s="450">
        <v>0</v>
      </c>
      <c r="F1585" s="450">
        <v>64.989999999999995</v>
      </c>
      <c r="G1585" s="428">
        <f t="shared" si="436"/>
        <v>64.989999999999995</v>
      </c>
      <c r="H1585" s="428">
        <f t="shared" si="439"/>
        <v>0</v>
      </c>
      <c r="I1585" s="428">
        <f t="shared" si="440"/>
        <v>15597.599999999999</v>
      </c>
      <c r="J1585" s="428">
        <f t="shared" si="441"/>
        <v>15597.599999999999</v>
      </c>
      <c r="K1585" s="433">
        <f t="shared" si="442"/>
        <v>0</v>
      </c>
      <c r="L1585" s="433">
        <f t="shared" si="443"/>
        <v>0</v>
      </c>
      <c r="M1585" s="433">
        <v>0</v>
      </c>
      <c r="N1585" s="433">
        <v>64.989999999999995</v>
      </c>
      <c r="O1585" s="431">
        <f t="shared" si="444"/>
        <v>15597.599999999999</v>
      </c>
    </row>
    <row r="1586" spans="1:15" s="470" customFormat="1">
      <c r="A1586" s="482" t="s">
        <v>256</v>
      </c>
      <c r="B1586" s="515" t="s">
        <v>424</v>
      </c>
      <c r="C1586" s="513" t="s">
        <v>398</v>
      </c>
      <c r="D1586" s="560">
        <v>240</v>
      </c>
      <c r="E1586" s="450">
        <v>0</v>
      </c>
      <c r="F1586" s="450">
        <v>64.989999999999995</v>
      </c>
      <c r="G1586" s="428">
        <f t="shared" si="436"/>
        <v>64.989999999999995</v>
      </c>
      <c r="H1586" s="428">
        <f t="shared" si="439"/>
        <v>0</v>
      </c>
      <c r="I1586" s="428">
        <f t="shared" si="440"/>
        <v>15597.599999999999</v>
      </c>
      <c r="J1586" s="428">
        <f t="shared" si="441"/>
        <v>15597.599999999999</v>
      </c>
      <c r="K1586" s="433">
        <f t="shared" si="442"/>
        <v>0</v>
      </c>
      <c r="L1586" s="433">
        <f t="shared" si="443"/>
        <v>0</v>
      </c>
      <c r="M1586" s="433">
        <v>0</v>
      </c>
      <c r="N1586" s="433">
        <v>64.989999999999995</v>
      </c>
      <c r="O1586" s="431">
        <f t="shared" si="444"/>
        <v>15597.599999999999</v>
      </c>
    </row>
    <row r="1587" spans="1:15" s="470" customFormat="1">
      <c r="A1587" s="482" t="s">
        <v>258</v>
      </c>
      <c r="B1587" s="483" t="s">
        <v>425</v>
      </c>
      <c r="C1587" s="513" t="s">
        <v>398</v>
      </c>
      <c r="D1587" s="560">
        <v>240</v>
      </c>
      <c r="E1587" s="450">
        <v>0</v>
      </c>
      <c r="F1587" s="450">
        <v>0</v>
      </c>
      <c r="G1587" s="428">
        <f t="shared" si="436"/>
        <v>0</v>
      </c>
      <c r="H1587" s="428">
        <f t="shared" si="439"/>
        <v>0</v>
      </c>
      <c r="I1587" s="428">
        <f t="shared" si="440"/>
        <v>0</v>
      </c>
      <c r="J1587" s="428">
        <f t="shared" si="441"/>
        <v>0</v>
      </c>
      <c r="K1587" s="433">
        <f t="shared" si="442"/>
        <v>0</v>
      </c>
      <c r="L1587" s="433">
        <f t="shared" si="443"/>
        <v>0</v>
      </c>
      <c r="M1587" s="433">
        <v>0</v>
      </c>
      <c r="N1587" s="433">
        <v>0</v>
      </c>
      <c r="O1587" s="431">
        <f t="shared" si="444"/>
        <v>0</v>
      </c>
    </row>
    <row r="1588" spans="1:15" s="470" customFormat="1">
      <c r="A1588" s="691">
        <v>3.07</v>
      </c>
      <c r="B1588" s="514" t="s">
        <v>748</v>
      </c>
      <c r="C1588" s="513"/>
      <c r="D1588" s="560">
        <v>0</v>
      </c>
      <c r="E1588" s="450">
        <v>0</v>
      </c>
      <c r="F1588" s="450">
        <v>0</v>
      </c>
      <c r="G1588" s="428">
        <f t="shared" si="436"/>
        <v>0</v>
      </c>
      <c r="H1588" s="429">
        <f>E1588*$D1588</f>
        <v>0</v>
      </c>
      <c r="I1588" s="429">
        <f>F1588*$D1588</f>
        <v>0</v>
      </c>
      <c r="J1588" s="428">
        <f t="shared" ref="J1588" si="445">SUM(H1588+I1588)</f>
        <v>0</v>
      </c>
      <c r="K1588" s="433">
        <f t="shared" si="442"/>
        <v>0</v>
      </c>
      <c r="L1588" s="433">
        <f t="shared" si="443"/>
        <v>0</v>
      </c>
      <c r="M1588" s="433">
        <v>0</v>
      </c>
      <c r="N1588" s="433">
        <v>0</v>
      </c>
      <c r="O1588" s="431">
        <f t="shared" si="444"/>
        <v>0</v>
      </c>
    </row>
    <row r="1589" spans="1:15" s="470" customFormat="1" ht="135.75" customHeight="1">
      <c r="A1589" s="691" t="s">
        <v>749</v>
      </c>
      <c r="B1589" s="492" t="s">
        <v>750</v>
      </c>
      <c r="C1589" s="484"/>
      <c r="D1589" s="560">
        <v>0</v>
      </c>
      <c r="E1589" s="474">
        <v>0</v>
      </c>
      <c r="F1589" s="474">
        <v>0</v>
      </c>
      <c r="G1589" s="428">
        <f t="shared" si="436"/>
        <v>0</v>
      </c>
      <c r="H1589" s="429">
        <f>E1589*$D1589</f>
        <v>0</v>
      </c>
      <c r="I1589" s="429">
        <f>F1589*$D1589</f>
        <v>0</v>
      </c>
      <c r="J1589" s="428">
        <f t="shared" ref="J1589" si="446">SUM(H1589+I1589)</f>
        <v>0</v>
      </c>
      <c r="K1589" s="433">
        <f t="shared" si="442"/>
        <v>0</v>
      </c>
      <c r="L1589" s="433">
        <f t="shared" si="443"/>
        <v>0</v>
      </c>
      <c r="M1589" s="433">
        <v>0</v>
      </c>
      <c r="N1589" s="433">
        <v>0</v>
      </c>
      <c r="O1589" s="431">
        <f t="shared" si="444"/>
        <v>0</v>
      </c>
    </row>
    <row r="1590" spans="1:15" s="472" customFormat="1">
      <c r="A1590" s="691" t="s">
        <v>122</v>
      </c>
      <c r="B1590" s="514" t="s">
        <v>751</v>
      </c>
      <c r="C1590" s="484" t="s">
        <v>124</v>
      </c>
      <c r="D1590" s="560">
        <v>0</v>
      </c>
      <c r="E1590" s="474">
        <v>0</v>
      </c>
      <c r="F1590" s="474">
        <v>0</v>
      </c>
      <c r="G1590" s="428">
        <f t="shared" si="436"/>
        <v>0</v>
      </c>
      <c r="H1590" s="428">
        <f t="shared" ref="H1590:H1615" si="447">$D1590*E1590</f>
        <v>0</v>
      </c>
      <c r="I1590" s="428">
        <f t="shared" ref="I1590:I1615" si="448">$D1590*F1590</f>
        <v>0</v>
      </c>
      <c r="J1590" s="428">
        <f t="shared" ref="J1590:J1615" si="449">SUBTOTAL(9,H1590:I1590)</f>
        <v>0</v>
      </c>
      <c r="K1590" s="433">
        <f t="shared" si="442"/>
        <v>0</v>
      </c>
      <c r="L1590" s="433">
        <f t="shared" si="443"/>
        <v>0</v>
      </c>
      <c r="M1590" s="433">
        <v>0</v>
      </c>
      <c r="N1590" s="433">
        <v>0</v>
      </c>
      <c r="O1590" s="431">
        <f t="shared" si="444"/>
        <v>0</v>
      </c>
    </row>
    <row r="1591" spans="1:15" s="472" customFormat="1">
      <c r="A1591" s="482" t="s">
        <v>205</v>
      </c>
      <c r="B1591" s="515" t="s">
        <v>219</v>
      </c>
      <c r="C1591" s="484" t="s">
        <v>124</v>
      </c>
      <c r="D1591" s="560">
        <v>4174</v>
      </c>
      <c r="E1591" s="474">
        <v>23.28</v>
      </c>
      <c r="F1591" s="474">
        <v>0</v>
      </c>
      <c r="G1591" s="428">
        <f t="shared" si="436"/>
        <v>23.28</v>
      </c>
      <c r="H1591" s="428">
        <f t="shared" si="447"/>
        <v>97170.72</v>
      </c>
      <c r="I1591" s="428">
        <f t="shared" si="448"/>
        <v>0</v>
      </c>
      <c r="J1591" s="428">
        <f t="shared" si="449"/>
        <v>97170.72</v>
      </c>
      <c r="K1591" s="433">
        <f t="shared" si="442"/>
        <v>0</v>
      </c>
      <c r="L1591" s="433">
        <f t="shared" si="443"/>
        <v>0</v>
      </c>
      <c r="M1591" s="433">
        <v>23.28</v>
      </c>
      <c r="N1591" s="433">
        <v>0</v>
      </c>
      <c r="O1591" s="431">
        <f t="shared" si="444"/>
        <v>97170.72</v>
      </c>
    </row>
    <row r="1592" spans="1:15" s="472" customFormat="1">
      <c r="A1592" s="482" t="s">
        <v>188</v>
      </c>
      <c r="B1592" s="515" t="s">
        <v>402</v>
      </c>
      <c r="C1592" s="484" t="s">
        <v>124</v>
      </c>
      <c r="D1592" s="560">
        <v>4174</v>
      </c>
      <c r="E1592" s="474">
        <v>85.36</v>
      </c>
      <c r="F1592" s="474">
        <v>23.28</v>
      </c>
      <c r="G1592" s="428">
        <f t="shared" si="436"/>
        <v>108.64</v>
      </c>
      <c r="H1592" s="428">
        <f t="shared" si="447"/>
        <v>356292.64</v>
      </c>
      <c r="I1592" s="428">
        <f t="shared" si="448"/>
        <v>97170.72</v>
      </c>
      <c r="J1592" s="428">
        <f t="shared" si="449"/>
        <v>453463.36</v>
      </c>
      <c r="K1592" s="433">
        <f t="shared" si="442"/>
        <v>0</v>
      </c>
      <c r="L1592" s="433">
        <f t="shared" si="443"/>
        <v>0</v>
      </c>
      <c r="M1592" s="433">
        <v>85.36</v>
      </c>
      <c r="N1592" s="433">
        <v>23.28</v>
      </c>
      <c r="O1592" s="431">
        <f t="shared" si="444"/>
        <v>453463.36</v>
      </c>
    </row>
    <row r="1593" spans="1:15" s="472" customFormat="1">
      <c r="A1593" s="482" t="s">
        <v>190</v>
      </c>
      <c r="B1593" s="515" t="s">
        <v>403</v>
      </c>
      <c r="C1593" s="484" t="s">
        <v>124</v>
      </c>
      <c r="D1593" s="560">
        <v>4174</v>
      </c>
      <c r="E1593" s="474">
        <v>85.36</v>
      </c>
      <c r="F1593" s="474">
        <v>23.28</v>
      </c>
      <c r="G1593" s="428">
        <f t="shared" si="436"/>
        <v>108.64</v>
      </c>
      <c r="H1593" s="428">
        <f t="shared" si="447"/>
        <v>356292.64</v>
      </c>
      <c r="I1593" s="428">
        <f t="shared" si="448"/>
        <v>97170.72</v>
      </c>
      <c r="J1593" s="428">
        <f t="shared" si="449"/>
        <v>453463.36</v>
      </c>
      <c r="K1593" s="433">
        <f t="shared" si="442"/>
        <v>0</v>
      </c>
      <c r="L1593" s="433">
        <f t="shared" si="443"/>
        <v>0</v>
      </c>
      <c r="M1593" s="433">
        <v>85.36</v>
      </c>
      <c r="N1593" s="433">
        <v>23.28</v>
      </c>
      <c r="O1593" s="431">
        <f t="shared" si="444"/>
        <v>453463.36</v>
      </c>
    </row>
    <row r="1594" spans="1:15" s="472" customFormat="1">
      <c r="A1594" s="482" t="s">
        <v>192</v>
      </c>
      <c r="B1594" s="515" t="s">
        <v>404</v>
      </c>
      <c r="C1594" s="484" t="s">
        <v>124</v>
      </c>
      <c r="D1594" s="560">
        <v>4174</v>
      </c>
      <c r="E1594" s="474">
        <v>85.36</v>
      </c>
      <c r="F1594" s="474">
        <v>23.28</v>
      </c>
      <c r="G1594" s="428">
        <f t="shared" si="436"/>
        <v>108.64</v>
      </c>
      <c r="H1594" s="428">
        <f t="shared" si="447"/>
        <v>356292.64</v>
      </c>
      <c r="I1594" s="428">
        <f t="shared" si="448"/>
        <v>97170.72</v>
      </c>
      <c r="J1594" s="428">
        <f t="shared" si="449"/>
        <v>453463.36</v>
      </c>
      <c r="K1594" s="433">
        <f t="shared" si="442"/>
        <v>0</v>
      </c>
      <c r="L1594" s="433">
        <f t="shared" si="443"/>
        <v>0</v>
      </c>
      <c r="M1594" s="433">
        <v>85.36</v>
      </c>
      <c r="N1594" s="433">
        <v>23.28</v>
      </c>
      <c r="O1594" s="431">
        <f t="shared" si="444"/>
        <v>453463.36</v>
      </c>
    </row>
    <row r="1595" spans="1:15" s="472" customFormat="1">
      <c r="A1595" s="482" t="s">
        <v>194</v>
      </c>
      <c r="B1595" s="515" t="s">
        <v>405</v>
      </c>
      <c r="C1595" s="484" t="s">
        <v>124</v>
      </c>
      <c r="D1595" s="560">
        <v>4174</v>
      </c>
      <c r="E1595" s="474">
        <v>81.48</v>
      </c>
      <c r="F1595" s="474">
        <v>23.28</v>
      </c>
      <c r="G1595" s="428">
        <f t="shared" si="436"/>
        <v>104.76</v>
      </c>
      <c r="H1595" s="428">
        <f t="shared" si="447"/>
        <v>340097.52</v>
      </c>
      <c r="I1595" s="428">
        <f t="shared" si="448"/>
        <v>97170.72</v>
      </c>
      <c r="J1595" s="428">
        <f t="shared" si="449"/>
        <v>437268.24</v>
      </c>
      <c r="K1595" s="433">
        <f t="shared" si="442"/>
        <v>0</v>
      </c>
      <c r="L1595" s="433">
        <f t="shared" si="443"/>
        <v>0</v>
      </c>
      <c r="M1595" s="433">
        <v>81.48</v>
      </c>
      <c r="N1595" s="433">
        <v>23.28</v>
      </c>
      <c r="O1595" s="431">
        <f t="shared" si="444"/>
        <v>437268.24000000005</v>
      </c>
    </row>
    <row r="1596" spans="1:15" s="472" customFormat="1">
      <c r="A1596" s="482" t="s">
        <v>196</v>
      </c>
      <c r="B1596" s="515" t="s">
        <v>406</v>
      </c>
      <c r="C1596" s="484" t="s">
        <v>124</v>
      </c>
      <c r="D1596" s="560">
        <v>4174</v>
      </c>
      <c r="E1596" s="474">
        <v>81.48</v>
      </c>
      <c r="F1596" s="474">
        <v>23.28</v>
      </c>
      <c r="G1596" s="428">
        <f t="shared" si="436"/>
        <v>104.76</v>
      </c>
      <c r="H1596" s="428">
        <f t="shared" si="447"/>
        <v>340097.52</v>
      </c>
      <c r="I1596" s="428">
        <f t="shared" si="448"/>
        <v>97170.72</v>
      </c>
      <c r="J1596" s="428">
        <f t="shared" si="449"/>
        <v>437268.24</v>
      </c>
      <c r="K1596" s="433">
        <f t="shared" si="442"/>
        <v>0</v>
      </c>
      <c r="L1596" s="433">
        <f t="shared" si="443"/>
        <v>0</v>
      </c>
      <c r="M1596" s="433">
        <v>81.48</v>
      </c>
      <c r="N1596" s="433">
        <v>23.28</v>
      </c>
      <c r="O1596" s="431">
        <f t="shared" si="444"/>
        <v>437268.24000000005</v>
      </c>
    </row>
    <row r="1597" spans="1:15" s="472" customFormat="1">
      <c r="A1597" s="482" t="s">
        <v>198</v>
      </c>
      <c r="B1597" s="515" t="s">
        <v>407</v>
      </c>
      <c r="C1597" s="484" t="s">
        <v>124</v>
      </c>
      <c r="D1597" s="560">
        <v>4174</v>
      </c>
      <c r="E1597" s="474">
        <v>81.48</v>
      </c>
      <c r="F1597" s="474">
        <v>23.28</v>
      </c>
      <c r="G1597" s="428">
        <f t="shared" si="436"/>
        <v>104.76</v>
      </c>
      <c r="H1597" s="428">
        <f t="shared" si="447"/>
        <v>340097.52</v>
      </c>
      <c r="I1597" s="428">
        <f t="shared" si="448"/>
        <v>97170.72</v>
      </c>
      <c r="J1597" s="428">
        <f t="shared" si="449"/>
        <v>437268.24</v>
      </c>
      <c r="K1597" s="433">
        <f t="shared" si="442"/>
        <v>0</v>
      </c>
      <c r="L1597" s="433">
        <f t="shared" si="443"/>
        <v>0</v>
      </c>
      <c r="M1597" s="433">
        <v>81.48</v>
      </c>
      <c r="N1597" s="433">
        <v>23.28</v>
      </c>
      <c r="O1597" s="431">
        <f t="shared" si="444"/>
        <v>437268.24000000005</v>
      </c>
    </row>
    <row r="1598" spans="1:15" s="472" customFormat="1">
      <c r="A1598" s="482" t="s">
        <v>200</v>
      </c>
      <c r="B1598" s="515" t="s">
        <v>408</v>
      </c>
      <c r="C1598" s="484" t="s">
        <v>124</v>
      </c>
      <c r="D1598" s="560">
        <v>4174</v>
      </c>
      <c r="E1598" s="474">
        <v>81.48</v>
      </c>
      <c r="F1598" s="474">
        <v>23.28</v>
      </c>
      <c r="G1598" s="428">
        <f t="shared" si="436"/>
        <v>104.76</v>
      </c>
      <c r="H1598" s="428">
        <f t="shared" si="447"/>
        <v>340097.52</v>
      </c>
      <c r="I1598" s="428">
        <f t="shared" si="448"/>
        <v>97170.72</v>
      </c>
      <c r="J1598" s="428">
        <f t="shared" si="449"/>
        <v>437268.24</v>
      </c>
      <c r="K1598" s="433">
        <f t="shared" si="442"/>
        <v>0</v>
      </c>
      <c r="L1598" s="433">
        <f t="shared" si="443"/>
        <v>0</v>
      </c>
      <c r="M1598" s="433">
        <v>81.48</v>
      </c>
      <c r="N1598" s="433">
        <v>23.28</v>
      </c>
      <c r="O1598" s="431">
        <f t="shared" si="444"/>
        <v>437268.24000000005</v>
      </c>
    </row>
    <row r="1599" spans="1:15" s="472" customFormat="1">
      <c r="A1599" s="482" t="s">
        <v>122</v>
      </c>
      <c r="B1599" s="515" t="s">
        <v>409</v>
      </c>
      <c r="C1599" s="484" t="s">
        <v>124</v>
      </c>
      <c r="D1599" s="560">
        <v>4174</v>
      </c>
      <c r="E1599" s="474">
        <v>81.48</v>
      </c>
      <c r="F1599" s="474">
        <v>23.28</v>
      </c>
      <c r="G1599" s="428">
        <f t="shared" si="436"/>
        <v>104.76</v>
      </c>
      <c r="H1599" s="428">
        <f t="shared" si="447"/>
        <v>340097.52</v>
      </c>
      <c r="I1599" s="428">
        <f t="shared" si="448"/>
        <v>97170.72</v>
      </c>
      <c r="J1599" s="428">
        <f t="shared" si="449"/>
        <v>437268.24</v>
      </c>
      <c r="K1599" s="433">
        <f t="shared" si="442"/>
        <v>0</v>
      </c>
      <c r="L1599" s="433">
        <f t="shared" si="443"/>
        <v>0</v>
      </c>
      <c r="M1599" s="433">
        <v>81.48</v>
      </c>
      <c r="N1599" s="433">
        <v>23.28</v>
      </c>
      <c r="O1599" s="431">
        <f t="shared" si="444"/>
        <v>437268.24000000005</v>
      </c>
    </row>
    <row r="1600" spans="1:15" s="472" customFormat="1">
      <c r="A1600" s="482" t="s">
        <v>228</v>
      </c>
      <c r="B1600" s="515" t="s">
        <v>410</v>
      </c>
      <c r="C1600" s="484" t="s">
        <v>124</v>
      </c>
      <c r="D1600" s="560">
        <v>4174</v>
      </c>
      <c r="E1600" s="474">
        <v>81.48</v>
      </c>
      <c r="F1600" s="474">
        <v>23.28</v>
      </c>
      <c r="G1600" s="428">
        <f t="shared" si="436"/>
        <v>104.76</v>
      </c>
      <c r="H1600" s="428">
        <f t="shared" si="447"/>
        <v>340097.52</v>
      </c>
      <c r="I1600" s="428">
        <f t="shared" si="448"/>
        <v>97170.72</v>
      </c>
      <c r="J1600" s="428">
        <f t="shared" si="449"/>
        <v>437268.24</v>
      </c>
      <c r="K1600" s="433">
        <f t="shared" si="442"/>
        <v>0</v>
      </c>
      <c r="L1600" s="433">
        <f t="shared" si="443"/>
        <v>0</v>
      </c>
      <c r="M1600" s="433">
        <v>81.48</v>
      </c>
      <c r="N1600" s="433">
        <v>23.28</v>
      </c>
      <c r="O1600" s="431">
        <f t="shared" si="444"/>
        <v>437268.24000000005</v>
      </c>
    </row>
    <row r="1601" spans="1:15" s="472" customFormat="1">
      <c r="A1601" s="482" t="s">
        <v>230</v>
      </c>
      <c r="B1601" s="515" t="s">
        <v>411</v>
      </c>
      <c r="C1601" s="484" t="s">
        <v>124</v>
      </c>
      <c r="D1601" s="560">
        <v>4174</v>
      </c>
      <c r="E1601" s="474">
        <v>81.48</v>
      </c>
      <c r="F1601" s="474">
        <v>23.28</v>
      </c>
      <c r="G1601" s="428">
        <f t="shared" si="436"/>
        <v>104.76</v>
      </c>
      <c r="H1601" s="428">
        <f t="shared" si="447"/>
        <v>340097.52</v>
      </c>
      <c r="I1601" s="428">
        <f t="shared" si="448"/>
        <v>97170.72</v>
      </c>
      <c r="J1601" s="428">
        <f t="shared" si="449"/>
        <v>437268.24</v>
      </c>
      <c r="K1601" s="433">
        <f t="shared" si="442"/>
        <v>0</v>
      </c>
      <c r="L1601" s="433">
        <f t="shared" si="443"/>
        <v>0</v>
      </c>
      <c r="M1601" s="433">
        <v>81.48</v>
      </c>
      <c r="N1601" s="433">
        <v>23.28</v>
      </c>
      <c r="O1601" s="431">
        <f t="shared" si="444"/>
        <v>437268.24000000005</v>
      </c>
    </row>
    <row r="1602" spans="1:15" s="472" customFormat="1">
      <c r="A1602" s="482" t="s">
        <v>232</v>
      </c>
      <c r="B1602" s="515" t="s">
        <v>412</v>
      </c>
      <c r="C1602" s="484" t="s">
        <v>124</v>
      </c>
      <c r="D1602" s="560">
        <v>4174</v>
      </c>
      <c r="E1602" s="474">
        <v>81.48</v>
      </c>
      <c r="F1602" s="474">
        <v>23.28</v>
      </c>
      <c r="G1602" s="428">
        <f t="shared" si="436"/>
        <v>104.76</v>
      </c>
      <c r="H1602" s="428">
        <f t="shared" si="447"/>
        <v>340097.52</v>
      </c>
      <c r="I1602" s="428">
        <f t="shared" si="448"/>
        <v>97170.72</v>
      </c>
      <c r="J1602" s="428">
        <f t="shared" si="449"/>
        <v>437268.24</v>
      </c>
      <c r="K1602" s="433">
        <f t="shared" si="442"/>
        <v>0</v>
      </c>
      <c r="L1602" s="433">
        <f t="shared" si="443"/>
        <v>0</v>
      </c>
      <c r="M1602" s="433">
        <v>81.48</v>
      </c>
      <c r="N1602" s="433">
        <v>23.28</v>
      </c>
      <c r="O1602" s="431">
        <f t="shared" si="444"/>
        <v>437268.24000000005</v>
      </c>
    </row>
    <row r="1603" spans="1:15" s="472" customFormat="1">
      <c r="A1603" s="482" t="s">
        <v>234</v>
      </c>
      <c r="B1603" s="515" t="s">
        <v>413</v>
      </c>
      <c r="C1603" s="484" t="s">
        <v>124</v>
      </c>
      <c r="D1603" s="560">
        <v>4174</v>
      </c>
      <c r="E1603" s="474">
        <v>81.48</v>
      </c>
      <c r="F1603" s="474">
        <v>23.28</v>
      </c>
      <c r="G1603" s="428">
        <f t="shared" si="436"/>
        <v>104.76</v>
      </c>
      <c r="H1603" s="428">
        <f t="shared" si="447"/>
        <v>340097.52</v>
      </c>
      <c r="I1603" s="428">
        <f t="shared" si="448"/>
        <v>97170.72</v>
      </c>
      <c r="J1603" s="428">
        <f t="shared" si="449"/>
        <v>437268.24</v>
      </c>
      <c r="K1603" s="433">
        <f t="shared" si="442"/>
        <v>0</v>
      </c>
      <c r="L1603" s="433">
        <f t="shared" si="443"/>
        <v>0</v>
      </c>
      <c r="M1603" s="433">
        <v>81.48</v>
      </c>
      <c r="N1603" s="433">
        <v>23.28</v>
      </c>
      <c r="O1603" s="431">
        <f t="shared" si="444"/>
        <v>437268.24000000005</v>
      </c>
    </row>
    <row r="1604" spans="1:15" s="472" customFormat="1">
      <c r="A1604" s="482" t="s">
        <v>236</v>
      </c>
      <c r="B1604" s="515" t="s">
        <v>414</v>
      </c>
      <c r="C1604" s="484" t="s">
        <v>124</v>
      </c>
      <c r="D1604" s="560">
        <v>4174</v>
      </c>
      <c r="E1604" s="474">
        <v>81.48</v>
      </c>
      <c r="F1604" s="474">
        <v>23.28</v>
      </c>
      <c r="G1604" s="428">
        <f t="shared" si="436"/>
        <v>104.76</v>
      </c>
      <c r="H1604" s="428">
        <f t="shared" si="447"/>
        <v>340097.52</v>
      </c>
      <c r="I1604" s="428">
        <f t="shared" si="448"/>
        <v>97170.72</v>
      </c>
      <c r="J1604" s="428">
        <f t="shared" si="449"/>
        <v>437268.24</v>
      </c>
      <c r="K1604" s="433">
        <f t="shared" si="442"/>
        <v>0</v>
      </c>
      <c r="L1604" s="433">
        <f t="shared" si="443"/>
        <v>0</v>
      </c>
      <c r="M1604" s="433">
        <v>81.48</v>
      </c>
      <c r="N1604" s="433">
        <v>23.28</v>
      </c>
      <c r="O1604" s="431">
        <f t="shared" si="444"/>
        <v>437268.24000000005</v>
      </c>
    </row>
    <row r="1605" spans="1:15" s="472" customFormat="1">
      <c r="A1605" s="482" t="s">
        <v>238</v>
      </c>
      <c r="B1605" s="515" t="s">
        <v>415</v>
      </c>
      <c r="C1605" s="484" t="s">
        <v>124</v>
      </c>
      <c r="D1605" s="560">
        <v>4174</v>
      </c>
      <c r="E1605" s="474">
        <v>81.48</v>
      </c>
      <c r="F1605" s="474">
        <v>23.28</v>
      </c>
      <c r="G1605" s="428">
        <f t="shared" si="436"/>
        <v>104.76</v>
      </c>
      <c r="H1605" s="428">
        <f t="shared" si="447"/>
        <v>340097.52</v>
      </c>
      <c r="I1605" s="428">
        <f t="shared" si="448"/>
        <v>97170.72</v>
      </c>
      <c r="J1605" s="428">
        <f t="shared" si="449"/>
        <v>437268.24</v>
      </c>
      <c r="K1605" s="433">
        <f t="shared" si="442"/>
        <v>0</v>
      </c>
      <c r="L1605" s="433">
        <f t="shared" si="443"/>
        <v>0</v>
      </c>
      <c r="M1605" s="433">
        <v>81.48</v>
      </c>
      <c r="N1605" s="433">
        <v>23.28</v>
      </c>
      <c r="O1605" s="431">
        <f t="shared" si="444"/>
        <v>437268.24000000005</v>
      </c>
    </row>
    <row r="1606" spans="1:15" s="472" customFormat="1">
      <c r="A1606" s="482" t="s">
        <v>240</v>
      </c>
      <c r="B1606" s="515" t="s">
        <v>416</v>
      </c>
      <c r="C1606" s="484" t="s">
        <v>124</v>
      </c>
      <c r="D1606" s="560">
        <v>4174</v>
      </c>
      <c r="E1606" s="474">
        <v>81.48</v>
      </c>
      <c r="F1606" s="474">
        <v>23.28</v>
      </c>
      <c r="G1606" s="428">
        <f t="shared" si="436"/>
        <v>104.76</v>
      </c>
      <c r="H1606" s="428">
        <f t="shared" si="447"/>
        <v>340097.52</v>
      </c>
      <c r="I1606" s="428">
        <f t="shared" si="448"/>
        <v>97170.72</v>
      </c>
      <c r="J1606" s="428">
        <f t="shared" si="449"/>
        <v>437268.24</v>
      </c>
      <c r="K1606" s="433">
        <f t="shared" si="442"/>
        <v>0</v>
      </c>
      <c r="L1606" s="433">
        <f t="shared" si="443"/>
        <v>0</v>
      </c>
      <c r="M1606" s="433">
        <v>81.48</v>
      </c>
      <c r="N1606" s="433">
        <v>23.28</v>
      </c>
      <c r="O1606" s="431">
        <f t="shared" si="444"/>
        <v>437268.24000000005</v>
      </c>
    </row>
    <row r="1607" spans="1:15" s="472" customFormat="1">
      <c r="A1607" s="482" t="s">
        <v>242</v>
      </c>
      <c r="B1607" s="515" t="s">
        <v>417</v>
      </c>
      <c r="C1607" s="484" t="s">
        <v>124</v>
      </c>
      <c r="D1607" s="560">
        <v>4174</v>
      </c>
      <c r="E1607" s="474">
        <v>81.48</v>
      </c>
      <c r="F1607" s="474">
        <v>23.28</v>
      </c>
      <c r="G1607" s="428">
        <f t="shared" si="436"/>
        <v>104.76</v>
      </c>
      <c r="H1607" s="428">
        <f t="shared" si="447"/>
        <v>340097.52</v>
      </c>
      <c r="I1607" s="428">
        <f t="shared" si="448"/>
        <v>97170.72</v>
      </c>
      <c r="J1607" s="428">
        <f t="shared" si="449"/>
        <v>437268.24</v>
      </c>
      <c r="K1607" s="433">
        <f t="shared" si="442"/>
        <v>0</v>
      </c>
      <c r="L1607" s="433">
        <f t="shared" si="443"/>
        <v>0</v>
      </c>
      <c r="M1607" s="433">
        <v>81.48</v>
      </c>
      <c r="N1607" s="433">
        <v>23.28</v>
      </c>
      <c r="O1607" s="431">
        <f t="shared" si="444"/>
        <v>437268.24000000005</v>
      </c>
    </row>
    <row r="1608" spans="1:15" s="472" customFormat="1">
      <c r="A1608" s="482" t="s">
        <v>244</v>
      </c>
      <c r="B1608" s="515" t="s">
        <v>418</v>
      </c>
      <c r="C1608" s="484" t="s">
        <v>124</v>
      </c>
      <c r="D1608" s="560">
        <v>4174</v>
      </c>
      <c r="E1608" s="474">
        <v>81.48</v>
      </c>
      <c r="F1608" s="474">
        <v>23.28</v>
      </c>
      <c r="G1608" s="428">
        <f t="shared" si="436"/>
        <v>104.76</v>
      </c>
      <c r="H1608" s="428">
        <f t="shared" si="447"/>
        <v>340097.52</v>
      </c>
      <c r="I1608" s="428">
        <f t="shared" si="448"/>
        <v>97170.72</v>
      </c>
      <c r="J1608" s="428">
        <f t="shared" si="449"/>
        <v>437268.24</v>
      </c>
      <c r="K1608" s="433">
        <f t="shared" si="442"/>
        <v>0</v>
      </c>
      <c r="L1608" s="433">
        <f t="shared" si="443"/>
        <v>0</v>
      </c>
      <c r="M1608" s="433">
        <v>81.48</v>
      </c>
      <c r="N1608" s="433">
        <v>23.28</v>
      </c>
      <c r="O1608" s="431">
        <f t="shared" si="444"/>
        <v>437268.24000000005</v>
      </c>
    </row>
    <row r="1609" spans="1:15" s="470" customFormat="1">
      <c r="A1609" s="482" t="s">
        <v>246</v>
      </c>
      <c r="B1609" s="515" t="s">
        <v>419</v>
      </c>
      <c r="C1609" s="484" t="s">
        <v>124</v>
      </c>
      <c r="D1609" s="560">
        <v>4174</v>
      </c>
      <c r="E1609" s="474">
        <v>81.48</v>
      </c>
      <c r="F1609" s="474">
        <v>23.28</v>
      </c>
      <c r="G1609" s="428">
        <f t="shared" si="436"/>
        <v>104.76</v>
      </c>
      <c r="H1609" s="428">
        <f t="shared" si="447"/>
        <v>340097.52</v>
      </c>
      <c r="I1609" s="428">
        <f t="shared" si="448"/>
        <v>97170.72</v>
      </c>
      <c r="J1609" s="428">
        <f t="shared" si="449"/>
        <v>437268.24</v>
      </c>
      <c r="K1609" s="433">
        <f t="shared" si="442"/>
        <v>0</v>
      </c>
      <c r="L1609" s="433">
        <f t="shared" si="443"/>
        <v>0</v>
      </c>
      <c r="M1609" s="433">
        <v>81.48</v>
      </c>
      <c r="N1609" s="433">
        <v>23.28</v>
      </c>
      <c r="O1609" s="431">
        <f t="shared" si="444"/>
        <v>437268.24000000005</v>
      </c>
    </row>
    <row r="1610" spans="1:15" s="470" customFormat="1">
      <c r="A1610" s="482" t="s">
        <v>248</v>
      </c>
      <c r="B1610" s="515" t="s">
        <v>420</v>
      </c>
      <c r="C1610" s="484" t="s">
        <v>124</v>
      </c>
      <c r="D1610" s="560">
        <v>4174</v>
      </c>
      <c r="E1610" s="474">
        <v>81.48</v>
      </c>
      <c r="F1610" s="474">
        <v>23.28</v>
      </c>
      <c r="G1610" s="428">
        <f t="shared" si="436"/>
        <v>104.76</v>
      </c>
      <c r="H1610" s="428">
        <f t="shared" si="447"/>
        <v>340097.52</v>
      </c>
      <c r="I1610" s="428">
        <f t="shared" si="448"/>
        <v>97170.72</v>
      </c>
      <c r="J1610" s="428">
        <f t="shared" si="449"/>
        <v>437268.24</v>
      </c>
      <c r="K1610" s="433">
        <f t="shared" si="442"/>
        <v>0</v>
      </c>
      <c r="L1610" s="433">
        <f t="shared" si="443"/>
        <v>0</v>
      </c>
      <c r="M1610" s="433">
        <v>81.48</v>
      </c>
      <c r="N1610" s="433">
        <v>23.28</v>
      </c>
      <c r="O1610" s="431">
        <f t="shared" si="444"/>
        <v>437268.24000000005</v>
      </c>
    </row>
    <row r="1611" spans="1:15" s="470" customFormat="1">
      <c r="A1611" s="482" t="s">
        <v>250</v>
      </c>
      <c r="B1611" s="515" t="s">
        <v>421</v>
      </c>
      <c r="C1611" s="484" t="s">
        <v>124</v>
      </c>
      <c r="D1611" s="560">
        <v>4174</v>
      </c>
      <c r="E1611" s="474">
        <v>58.2</v>
      </c>
      <c r="F1611" s="474">
        <v>23.28</v>
      </c>
      <c r="G1611" s="428">
        <f t="shared" si="436"/>
        <v>81.48</v>
      </c>
      <c r="H1611" s="428">
        <f t="shared" si="447"/>
        <v>242926.80000000002</v>
      </c>
      <c r="I1611" s="428">
        <f t="shared" si="448"/>
        <v>97170.72</v>
      </c>
      <c r="J1611" s="428">
        <f t="shared" si="449"/>
        <v>340097.52</v>
      </c>
      <c r="K1611" s="433">
        <f t="shared" si="442"/>
        <v>0</v>
      </c>
      <c r="L1611" s="433">
        <f t="shared" si="443"/>
        <v>0</v>
      </c>
      <c r="M1611" s="433">
        <v>58.2</v>
      </c>
      <c r="N1611" s="433">
        <v>23.28</v>
      </c>
      <c r="O1611" s="431">
        <f t="shared" si="444"/>
        <v>340097.52</v>
      </c>
    </row>
    <row r="1612" spans="1:15" s="470" customFormat="1">
      <c r="A1612" s="482" t="s">
        <v>252</v>
      </c>
      <c r="B1612" s="515" t="s">
        <v>422</v>
      </c>
      <c r="C1612" s="484" t="s">
        <v>124</v>
      </c>
      <c r="D1612" s="560">
        <v>4174</v>
      </c>
      <c r="E1612" s="474">
        <v>0</v>
      </c>
      <c r="F1612" s="474">
        <v>23.28</v>
      </c>
      <c r="G1612" s="428">
        <f t="shared" si="436"/>
        <v>23.28</v>
      </c>
      <c r="H1612" s="428">
        <f t="shared" si="447"/>
        <v>0</v>
      </c>
      <c r="I1612" s="428">
        <f t="shared" si="448"/>
        <v>97170.72</v>
      </c>
      <c r="J1612" s="428">
        <f t="shared" si="449"/>
        <v>97170.72</v>
      </c>
      <c r="K1612" s="433">
        <f t="shared" si="442"/>
        <v>0</v>
      </c>
      <c r="L1612" s="433">
        <f t="shared" si="443"/>
        <v>0</v>
      </c>
      <c r="M1612" s="433">
        <v>0</v>
      </c>
      <c r="N1612" s="433">
        <v>23.28</v>
      </c>
      <c r="O1612" s="431">
        <f t="shared" si="444"/>
        <v>97170.72</v>
      </c>
    </row>
    <row r="1613" spans="1:15" s="470" customFormat="1">
      <c r="A1613" s="482" t="s">
        <v>254</v>
      </c>
      <c r="B1613" s="515" t="s">
        <v>423</v>
      </c>
      <c r="C1613" s="484" t="s">
        <v>124</v>
      </c>
      <c r="D1613" s="560">
        <v>4174</v>
      </c>
      <c r="E1613" s="474">
        <v>0</v>
      </c>
      <c r="F1613" s="474">
        <v>11.64</v>
      </c>
      <c r="G1613" s="428">
        <f t="shared" si="436"/>
        <v>11.64</v>
      </c>
      <c r="H1613" s="428">
        <f t="shared" si="447"/>
        <v>0</v>
      </c>
      <c r="I1613" s="428">
        <f t="shared" si="448"/>
        <v>48585.36</v>
      </c>
      <c r="J1613" s="428">
        <f t="shared" si="449"/>
        <v>48585.36</v>
      </c>
      <c r="K1613" s="433">
        <f t="shared" si="442"/>
        <v>0</v>
      </c>
      <c r="L1613" s="433">
        <f t="shared" si="443"/>
        <v>0</v>
      </c>
      <c r="M1613" s="433">
        <v>0</v>
      </c>
      <c r="N1613" s="433">
        <v>11.64</v>
      </c>
      <c r="O1613" s="431">
        <f t="shared" si="444"/>
        <v>48585.36</v>
      </c>
    </row>
    <row r="1614" spans="1:15" s="470" customFormat="1">
      <c r="A1614" s="482" t="s">
        <v>256</v>
      </c>
      <c r="B1614" s="515" t="s">
        <v>424</v>
      </c>
      <c r="C1614" s="484" t="s">
        <v>124</v>
      </c>
      <c r="D1614" s="560">
        <v>4174</v>
      </c>
      <c r="E1614" s="474">
        <v>0</v>
      </c>
      <c r="F1614" s="474">
        <v>11.64</v>
      </c>
      <c r="G1614" s="428">
        <f t="shared" si="436"/>
        <v>11.64</v>
      </c>
      <c r="H1614" s="428">
        <f t="shared" si="447"/>
        <v>0</v>
      </c>
      <c r="I1614" s="428">
        <f t="shared" si="448"/>
        <v>48585.36</v>
      </c>
      <c r="J1614" s="428">
        <f t="shared" si="449"/>
        <v>48585.36</v>
      </c>
      <c r="K1614" s="433">
        <f t="shared" si="442"/>
        <v>0</v>
      </c>
      <c r="L1614" s="433">
        <f t="shared" si="443"/>
        <v>0</v>
      </c>
      <c r="M1614" s="433">
        <v>0</v>
      </c>
      <c r="N1614" s="433">
        <v>11.64</v>
      </c>
      <c r="O1614" s="431">
        <f t="shared" si="444"/>
        <v>48585.36</v>
      </c>
    </row>
    <row r="1615" spans="1:15" s="470" customFormat="1">
      <c r="A1615" s="482" t="s">
        <v>258</v>
      </c>
      <c r="B1615" s="483" t="s">
        <v>425</v>
      </c>
      <c r="C1615" s="484" t="s">
        <v>124</v>
      </c>
      <c r="D1615" s="560">
        <v>4174</v>
      </c>
      <c r="E1615" s="474">
        <v>0</v>
      </c>
      <c r="F1615" s="474">
        <v>0</v>
      </c>
      <c r="G1615" s="428">
        <f t="shared" si="436"/>
        <v>0</v>
      </c>
      <c r="H1615" s="428">
        <f t="shared" si="447"/>
        <v>0</v>
      </c>
      <c r="I1615" s="428">
        <f t="shared" si="448"/>
        <v>0</v>
      </c>
      <c r="J1615" s="428">
        <f t="shared" si="449"/>
        <v>0</v>
      </c>
      <c r="K1615" s="433">
        <f t="shared" si="442"/>
        <v>0</v>
      </c>
      <c r="L1615" s="433">
        <f t="shared" si="443"/>
        <v>0</v>
      </c>
      <c r="M1615" s="433">
        <v>0</v>
      </c>
      <c r="N1615" s="433">
        <v>0</v>
      </c>
      <c r="O1615" s="431">
        <f t="shared" si="444"/>
        <v>0</v>
      </c>
    </row>
    <row r="1616" spans="1:15" s="470" customFormat="1" ht="90.75" customHeight="1">
      <c r="A1616" s="691" t="s">
        <v>752</v>
      </c>
      <c r="B1616" s="515" t="s">
        <v>753</v>
      </c>
      <c r="C1616" s="739"/>
      <c r="D1616" s="560">
        <v>0</v>
      </c>
      <c r="E1616" s="450">
        <v>0</v>
      </c>
      <c r="F1616" s="450">
        <v>0</v>
      </c>
      <c r="G1616" s="428">
        <f t="shared" si="436"/>
        <v>0</v>
      </c>
      <c r="H1616" s="429">
        <f>E1616*$D1616</f>
        <v>0</v>
      </c>
      <c r="I1616" s="429">
        <f>F1616*$D1616</f>
        <v>0</v>
      </c>
      <c r="J1616" s="428">
        <f t="shared" ref="J1616" si="450">SUM(H1616+I1616)</f>
        <v>0</v>
      </c>
      <c r="K1616" s="433">
        <f t="shared" si="442"/>
        <v>0</v>
      </c>
      <c r="L1616" s="433">
        <f t="shared" si="443"/>
        <v>0</v>
      </c>
      <c r="M1616" s="433">
        <v>0</v>
      </c>
      <c r="N1616" s="433">
        <v>0</v>
      </c>
      <c r="O1616" s="431">
        <f t="shared" si="444"/>
        <v>0</v>
      </c>
    </row>
    <row r="1617" spans="1:15" s="477" customFormat="1">
      <c r="A1617" s="734" t="s">
        <v>122</v>
      </c>
      <c r="B1617" s="537" t="s">
        <v>754</v>
      </c>
      <c r="C1617" s="751"/>
      <c r="D1617" s="560">
        <v>0</v>
      </c>
      <c r="E1617" s="480">
        <v>0</v>
      </c>
      <c r="F1617" s="480">
        <v>0</v>
      </c>
      <c r="G1617" s="428">
        <f t="shared" si="436"/>
        <v>0</v>
      </c>
      <c r="H1617" s="429">
        <f>E1617*$D1617</f>
        <v>0</v>
      </c>
      <c r="I1617" s="429">
        <f>F1617*$D1617</f>
        <v>0</v>
      </c>
      <c r="J1617" s="428">
        <f t="shared" ref="J1617" si="451">SUM(H1617+I1617)</f>
        <v>0</v>
      </c>
      <c r="K1617" s="433">
        <f t="shared" si="442"/>
        <v>0</v>
      </c>
      <c r="L1617" s="433">
        <f t="shared" si="443"/>
        <v>0</v>
      </c>
      <c r="M1617" s="433">
        <v>0</v>
      </c>
      <c r="N1617" s="433">
        <v>0</v>
      </c>
      <c r="O1617" s="431">
        <f t="shared" si="444"/>
        <v>0</v>
      </c>
    </row>
    <row r="1618" spans="1:15" s="472" customFormat="1">
      <c r="A1618" s="482" t="s">
        <v>205</v>
      </c>
      <c r="B1618" s="515" t="s">
        <v>219</v>
      </c>
      <c r="C1618" s="484" t="s">
        <v>124</v>
      </c>
      <c r="D1618" s="560">
        <v>4374</v>
      </c>
      <c r="E1618" s="474">
        <v>5.82</v>
      </c>
      <c r="F1618" s="474">
        <v>0</v>
      </c>
      <c r="G1618" s="428">
        <f t="shared" si="436"/>
        <v>5.82</v>
      </c>
      <c r="H1618" s="428">
        <f t="shared" ref="H1618:H1643" si="452">$D1618*E1618</f>
        <v>25456.68</v>
      </c>
      <c r="I1618" s="428">
        <f t="shared" ref="I1618:I1643" si="453">$D1618*F1618</f>
        <v>0</v>
      </c>
      <c r="J1618" s="428">
        <f t="shared" ref="J1618:J1643" si="454">SUBTOTAL(9,H1618:I1618)</f>
        <v>25456.68</v>
      </c>
      <c r="K1618" s="433">
        <f t="shared" si="442"/>
        <v>0</v>
      </c>
      <c r="L1618" s="433">
        <f t="shared" si="443"/>
        <v>0</v>
      </c>
      <c r="M1618" s="433">
        <v>5.82</v>
      </c>
      <c r="N1618" s="433">
        <v>0</v>
      </c>
      <c r="O1618" s="431">
        <f t="shared" si="444"/>
        <v>25456.68</v>
      </c>
    </row>
    <row r="1619" spans="1:15" s="472" customFormat="1">
      <c r="A1619" s="482" t="s">
        <v>188</v>
      </c>
      <c r="B1619" s="515" t="s">
        <v>402</v>
      </c>
      <c r="C1619" s="484" t="s">
        <v>124</v>
      </c>
      <c r="D1619" s="560">
        <v>4374</v>
      </c>
      <c r="E1619" s="474">
        <v>21.34</v>
      </c>
      <c r="F1619" s="474">
        <v>5.82</v>
      </c>
      <c r="G1619" s="428">
        <f t="shared" si="436"/>
        <v>27.16</v>
      </c>
      <c r="H1619" s="428">
        <f t="shared" si="452"/>
        <v>93341.16</v>
      </c>
      <c r="I1619" s="428">
        <f t="shared" si="453"/>
        <v>25456.68</v>
      </c>
      <c r="J1619" s="428">
        <f t="shared" si="454"/>
        <v>118797.84</v>
      </c>
      <c r="K1619" s="433">
        <f t="shared" si="442"/>
        <v>0</v>
      </c>
      <c r="L1619" s="433">
        <f t="shared" si="443"/>
        <v>0</v>
      </c>
      <c r="M1619" s="433">
        <v>21.34</v>
      </c>
      <c r="N1619" s="433">
        <v>5.82</v>
      </c>
      <c r="O1619" s="431">
        <f t="shared" si="444"/>
        <v>118797.84</v>
      </c>
    </row>
    <row r="1620" spans="1:15" s="472" customFormat="1">
      <c r="A1620" s="482" t="s">
        <v>190</v>
      </c>
      <c r="B1620" s="515" t="s">
        <v>403</v>
      </c>
      <c r="C1620" s="484" t="s">
        <v>124</v>
      </c>
      <c r="D1620" s="560">
        <v>4374</v>
      </c>
      <c r="E1620" s="474">
        <v>21.34</v>
      </c>
      <c r="F1620" s="474">
        <v>5.82</v>
      </c>
      <c r="G1620" s="428">
        <f t="shared" si="436"/>
        <v>27.16</v>
      </c>
      <c r="H1620" s="428">
        <f t="shared" si="452"/>
        <v>93341.16</v>
      </c>
      <c r="I1620" s="428">
        <f t="shared" si="453"/>
        <v>25456.68</v>
      </c>
      <c r="J1620" s="428">
        <f t="shared" si="454"/>
        <v>118797.84</v>
      </c>
      <c r="K1620" s="433">
        <f t="shared" si="442"/>
        <v>0</v>
      </c>
      <c r="L1620" s="433">
        <f t="shared" si="443"/>
        <v>0</v>
      </c>
      <c r="M1620" s="433">
        <v>21.34</v>
      </c>
      <c r="N1620" s="433">
        <v>5.82</v>
      </c>
      <c r="O1620" s="431">
        <f t="shared" si="444"/>
        <v>118797.84</v>
      </c>
    </row>
    <row r="1621" spans="1:15" s="472" customFormat="1">
      <c r="A1621" s="482" t="s">
        <v>192</v>
      </c>
      <c r="B1621" s="515" t="s">
        <v>404</v>
      </c>
      <c r="C1621" s="484" t="s">
        <v>124</v>
      </c>
      <c r="D1621" s="560">
        <v>4374</v>
      </c>
      <c r="E1621" s="474">
        <v>21.34</v>
      </c>
      <c r="F1621" s="474">
        <v>5.82</v>
      </c>
      <c r="G1621" s="428">
        <f t="shared" ref="G1621:G1642" si="455">SUM(E1621:F1621)</f>
        <v>27.16</v>
      </c>
      <c r="H1621" s="428">
        <f t="shared" si="452"/>
        <v>93341.16</v>
      </c>
      <c r="I1621" s="428">
        <f t="shared" si="453"/>
        <v>25456.68</v>
      </c>
      <c r="J1621" s="428">
        <f t="shared" si="454"/>
        <v>118797.84</v>
      </c>
      <c r="K1621" s="433">
        <f t="shared" si="442"/>
        <v>0</v>
      </c>
      <c r="L1621" s="433">
        <f t="shared" si="443"/>
        <v>0</v>
      </c>
      <c r="M1621" s="433">
        <v>21.34</v>
      </c>
      <c r="N1621" s="433">
        <v>5.82</v>
      </c>
      <c r="O1621" s="431">
        <f t="shared" si="444"/>
        <v>118797.84</v>
      </c>
    </row>
    <row r="1622" spans="1:15" s="472" customFormat="1">
      <c r="A1622" s="482" t="s">
        <v>194</v>
      </c>
      <c r="B1622" s="515" t="s">
        <v>405</v>
      </c>
      <c r="C1622" s="484" t="s">
        <v>124</v>
      </c>
      <c r="D1622" s="560">
        <v>4374</v>
      </c>
      <c r="E1622" s="474">
        <v>20.37</v>
      </c>
      <c r="F1622" s="474">
        <v>5.82</v>
      </c>
      <c r="G1622" s="428">
        <f t="shared" si="455"/>
        <v>26.19</v>
      </c>
      <c r="H1622" s="428">
        <f t="shared" si="452"/>
        <v>89098.38</v>
      </c>
      <c r="I1622" s="428">
        <f t="shared" si="453"/>
        <v>25456.68</v>
      </c>
      <c r="J1622" s="428">
        <f t="shared" si="454"/>
        <v>114555.06</v>
      </c>
      <c r="K1622" s="433">
        <f t="shared" si="442"/>
        <v>0</v>
      </c>
      <c r="L1622" s="433">
        <f t="shared" si="443"/>
        <v>0</v>
      </c>
      <c r="M1622" s="433">
        <v>20.37</v>
      </c>
      <c r="N1622" s="433">
        <v>5.82</v>
      </c>
      <c r="O1622" s="431">
        <f t="shared" si="444"/>
        <v>114555.06000000001</v>
      </c>
    </row>
    <row r="1623" spans="1:15" s="472" customFormat="1">
      <c r="A1623" s="482" t="s">
        <v>196</v>
      </c>
      <c r="B1623" s="515" t="s">
        <v>406</v>
      </c>
      <c r="C1623" s="484" t="s">
        <v>124</v>
      </c>
      <c r="D1623" s="560">
        <v>4374</v>
      </c>
      <c r="E1623" s="474">
        <v>20.37</v>
      </c>
      <c r="F1623" s="474">
        <v>5.82</v>
      </c>
      <c r="G1623" s="428">
        <f t="shared" si="455"/>
        <v>26.19</v>
      </c>
      <c r="H1623" s="428">
        <f t="shared" si="452"/>
        <v>89098.38</v>
      </c>
      <c r="I1623" s="428">
        <f t="shared" si="453"/>
        <v>25456.68</v>
      </c>
      <c r="J1623" s="428">
        <f t="shared" si="454"/>
        <v>114555.06</v>
      </c>
      <c r="K1623" s="433">
        <f t="shared" si="442"/>
        <v>0</v>
      </c>
      <c r="L1623" s="433">
        <f t="shared" si="443"/>
        <v>0</v>
      </c>
      <c r="M1623" s="433">
        <v>20.37</v>
      </c>
      <c r="N1623" s="433">
        <v>5.82</v>
      </c>
      <c r="O1623" s="431">
        <f t="shared" si="444"/>
        <v>114555.06000000001</v>
      </c>
    </row>
    <row r="1624" spans="1:15" s="472" customFormat="1">
      <c r="A1624" s="482" t="s">
        <v>198</v>
      </c>
      <c r="B1624" s="515" t="s">
        <v>407</v>
      </c>
      <c r="C1624" s="484" t="s">
        <v>124</v>
      </c>
      <c r="D1624" s="560">
        <v>4374</v>
      </c>
      <c r="E1624" s="474">
        <v>20.37</v>
      </c>
      <c r="F1624" s="474">
        <v>5.82</v>
      </c>
      <c r="G1624" s="428">
        <f t="shared" si="455"/>
        <v>26.19</v>
      </c>
      <c r="H1624" s="428">
        <f t="shared" si="452"/>
        <v>89098.38</v>
      </c>
      <c r="I1624" s="428">
        <f t="shared" si="453"/>
        <v>25456.68</v>
      </c>
      <c r="J1624" s="428">
        <f t="shared" si="454"/>
        <v>114555.06</v>
      </c>
      <c r="K1624" s="433">
        <f t="shared" si="442"/>
        <v>0</v>
      </c>
      <c r="L1624" s="433">
        <f t="shared" si="443"/>
        <v>0</v>
      </c>
      <c r="M1624" s="433">
        <v>20.37</v>
      </c>
      <c r="N1624" s="433">
        <v>5.82</v>
      </c>
      <c r="O1624" s="431">
        <f t="shared" si="444"/>
        <v>114555.06000000001</v>
      </c>
    </row>
    <row r="1625" spans="1:15" s="472" customFormat="1">
      <c r="A1625" s="482" t="s">
        <v>200</v>
      </c>
      <c r="B1625" s="515" t="s">
        <v>408</v>
      </c>
      <c r="C1625" s="484" t="s">
        <v>124</v>
      </c>
      <c r="D1625" s="560">
        <v>4374</v>
      </c>
      <c r="E1625" s="474">
        <v>20.37</v>
      </c>
      <c r="F1625" s="474">
        <v>5.82</v>
      </c>
      <c r="G1625" s="428">
        <f t="shared" si="455"/>
        <v>26.19</v>
      </c>
      <c r="H1625" s="428">
        <f t="shared" si="452"/>
        <v>89098.38</v>
      </c>
      <c r="I1625" s="428">
        <f t="shared" si="453"/>
        <v>25456.68</v>
      </c>
      <c r="J1625" s="428">
        <f t="shared" si="454"/>
        <v>114555.06</v>
      </c>
      <c r="K1625" s="433">
        <f t="shared" si="442"/>
        <v>0</v>
      </c>
      <c r="L1625" s="433">
        <f t="shared" si="443"/>
        <v>0</v>
      </c>
      <c r="M1625" s="433">
        <v>20.37</v>
      </c>
      <c r="N1625" s="433">
        <v>5.82</v>
      </c>
      <c r="O1625" s="431">
        <f t="shared" si="444"/>
        <v>114555.06000000001</v>
      </c>
    </row>
    <row r="1626" spans="1:15" s="472" customFormat="1">
      <c r="A1626" s="482" t="s">
        <v>122</v>
      </c>
      <c r="B1626" s="515" t="s">
        <v>409</v>
      </c>
      <c r="C1626" s="484" t="s">
        <v>124</v>
      </c>
      <c r="D1626" s="560">
        <v>4374</v>
      </c>
      <c r="E1626" s="474">
        <v>20.37</v>
      </c>
      <c r="F1626" s="474">
        <v>5.82</v>
      </c>
      <c r="G1626" s="428">
        <f t="shared" si="455"/>
        <v>26.19</v>
      </c>
      <c r="H1626" s="428">
        <f t="shared" si="452"/>
        <v>89098.38</v>
      </c>
      <c r="I1626" s="428">
        <f t="shared" si="453"/>
        <v>25456.68</v>
      </c>
      <c r="J1626" s="428">
        <f t="shared" si="454"/>
        <v>114555.06</v>
      </c>
      <c r="K1626" s="433">
        <f t="shared" si="442"/>
        <v>0</v>
      </c>
      <c r="L1626" s="433">
        <f t="shared" si="443"/>
        <v>0</v>
      </c>
      <c r="M1626" s="433">
        <v>20.37</v>
      </c>
      <c r="N1626" s="433">
        <v>5.82</v>
      </c>
      <c r="O1626" s="431">
        <f t="shared" si="444"/>
        <v>114555.06000000001</v>
      </c>
    </row>
    <row r="1627" spans="1:15" s="472" customFormat="1">
      <c r="A1627" s="482" t="s">
        <v>228</v>
      </c>
      <c r="B1627" s="515" t="s">
        <v>410</v>
      </c>
      <c r="C1627" s="484" t="s">
        <v>124</v>
      </c>
      <c r="D1627" s="560">
        <v>4374</v>
      </c>
      <c r="E1627" s="474">
        <v>20.37</v>
      </c>
      <c r="F1627" s="474">
        <v>5.82</v>
      </c>
      <c r="G1627" s="428">
        <f t="shared" si="455"/>
        <v>26.19</v>
      </c>
      <c r="H1627" s="428">
        <f t="shared" si="452"/>
        <v>89098.38</v>
      </c>
      <c r="I1627" s="428">
        <f t="shared" si="453"/>
        <v>25456.68</v>
      </c>
      <c r="J1627" s="428">
        <f t="shared" si="454"/>
        <v>114555.06</v>
      </c>
      <c r="K1627" s="433">
        <f t="shared" si="442"/>
        <v>0</v>
      </c>
      <c r="L1627" s="433">
        <f t="shared" si="443"/>
        <v>0</v>
      </c>
      <c r="M1627" s="433">
        <v>20.37</v>
      </c>
      <c r="N1627" s="433">
        <v>5.82</v>
      </c>
      <c r="O1627" s="431">
        <f t="shared" si="444"/>
        <v>114555.06000000001</v>
      </c>
    </row>
    <row r="1628" spans="1:15" s="472" customFormat="1">
      <c r="A1628" s="482" t="s">
        <v>230</v>
      </c>
      <c r="B1628" s="515" t="s">
        <v>411</v>
      </c>
      <c r="C1628" s="484" t="s">
        <v>124</v>
      </c>
      <c r="D1628" s="560">
        <v>4374</v>
      </c>
      <c r="E1628" s="474">
        <v>20.37</v>
      </c>
      <c r="F1628" s="474">
        <v>5.82</v>
      </c>
      <c r="G1628" s="428">
        <f t="shared" si="455"/>
        <v>26.19</v>
      </c>
      <c r="H1628" s="428">
        <f t="shared" si="452"/>
        <v>89098.38</v>
      </c>
      <c r="I1628" s="428">
        <f t="shared" si="453"/>
        <v>25456.68</v>
      </c>
      <c r="J1628" s="428">
        <f t="shared" si="454"/>
        <v>114555.06</v>
      </c>
      <c r="K1628" s="433">
        <f t="shared" ref="K1628:K1691" si="456">M1628-E1628</f>
        <v>0</v>
      </c>
      <c r="L1628" s="433">
        <f t="shared" ref="L1628:L1691" si="457">N1628-F1628</f>
        <v>0</v>
      </c>
      <c r="M1628" s="433">
        <v>20.37</v>
      </c>
      <c r="N1628" s="433">
        <v>5.82</v>
      </c>
      <c r="O1628" s="431">
        <f t="shared" ref="O1628:O1691" si="458">(M1628+N1628)*$D1628</f>
        <v>114555.06000000001</v>
      </c>
    </row>
    <row r="1629" spans="1:15" s="472" customFormat="1">
      <c r="A1629" s="482" t="s">
        <v>232</v>
      </c>
      <c r="B1629" s="515" t="s">
        <v>412</v>
      </c>
      <c r="C1629" s="484" t="s">
        <v>124</v>
      </c>
      <c r="D1629" s="560">
        <v>4374</v>
      </c>
      <c r="E1629" s="474">
        <v>20.37</v>
      </c>
      <c r="F1629" s="474">
        <v>5.82</v>
      </c>
      <c r="G1629" s="428">
        <f t="shared" si="455"/>
        <v>26.19</v>
      </c>
      <c r="H1629" s="428">
        <f t="shared" si="452"/>
        <v>89098.38</v>
      </c>
      <c r="I1629" s="428">
        <f t="shared" si="453"/>
        <v>25456.68</v>
      </c>
      <c r="J1629" s="428">
        <f t="shared" si="454"/>
        <v>114555.06</v>
      </c>
      <c r="K1629" s="433">
        <f t="shared" si="456"/>
        <v>0</v>
      </c>
      <c r="L1629" s="433">
        <f t="shared" si="457"/>
        <v>0</v>
      </c>
      <c r="M1629" s="433">
        <v>20.37</v>
      </c>
      <c r="N1629" s="433">
        <v>5.82</v>
      </c>
      <c r="O1629" s="431">
        <f t="shared" si="458"/>
        <v>114555.06000000001</v>
      </c>
    </row>
    <row r="1630" spans="1:15" s="472" customFormat="1">
      <c r="A1630" s="482" t="s">
        <v>234</v>
      </c>
      <c r="B1630" s="515" t="s">
        <v>413</v>
      </c>
      <c r="C1630" s="484" t="s">
        <v>124</v>
      </c>
      <c r="D1630" s="560">
        <v>4374</v>
      </c>
      <c r="E1630" s="474">
        <v>20.37</v>
      </c>
      <c r="F1630" s="474">
        <v>5.82</v>
      </c>
      <c r="G1630" s="428">
        <f t="shared" si="455"/>
        <v>26.19</v>
      </c>
      <c r="H1630" s="428">
        <f t="shared" si="452"/>
        <v>89098.38</v>
      </c>
      <c r="I1630" s="428">
        <f t="shared" si="453"/>
        <v>25456.68</v>
      </c>
      <c r="J1630" s="428">
        <f t="shared" si="454"/>
        <v>114555.06</v>
      </c>
      <c r="K1630" s="433">
        <f t="shared" si="456"/>
        <v>0</v>
      </c>
      <c r="L1630" s="433">
        <f t="shared" si="457"/>
        <v>0</v>
      </c>
      <c r="M1630" s="433">
        <v>20.37</v>
      </c>
      <c r="N1630" s="433">
        <v>5.82</v>
      </c>
      <c r="O1630" s="431">
        <f t="shared" si="458"/>
        <v>114555.06000000001</v>
      </c>
    </row>
    <row r="1631" spans="1:15" s="472" customFormat="1">
      <c r="A1631" s="482" t="s">
        <v>236</v>
      </c>
      <c r="B1631" s="515" t="s">
        <v>414</v>
      </c>
      <c r="C1631" s="484" t="s">
        <v>124</v>
      </c>
      <c r="D1631" s="560">
        <v>4374</v>
      </c>
      <c r="E1631" s="474">
        <v>20.37</v>
      </c>
      <c r="F1631" s="474">
        <v>5.82</v>
      </c>
      <c r="G1631" s="428">
        <f t="shared" si="455"/>
        <v>26.19</v>
      </c>
      <c r="H1631" s="428">
        <f t="shared" si="452"/>
        <v>89098.38</v>
      </c>
      <c r="I1631" s="428">
        <f t="shared" si="453"/>
        <v>25456.68</v>
      </c>
      <c r="J1631" s="428">
        <f t="shared" si="454"/>
        <v>114555.06</v>
      </c>
      <c r="K1631" s="433">
        <f t="shared" si="456"/>
        <v>0</v>
      </c>
      <c r="L1631" s="433">
        <f t="shared" si="457"/>
        <v>0</v>
      </c>
      <c r="M1631" s="433">
        <v>20.37</v>
      </c>
      <c r="N1631" s="433">
        <v>5.82</v>
      </c>
      <c r="O1631" s="431">
        <f t="shared" si="458"/>
        <v>114555.06000000001</v>
      </c>
    </row>
    <row r="1632" spans="1:15" s="472" customFormat="1">
      <c r="A1632" s="482" t="s">
        <v>238</v>
      </c>
      <c r="B1632" s="515" t="s">
        <v>415</v>
      </c>
      <c r="C1632" s="484" t="s">
        <v>124</v>
      </c>
      <c r="D1632" s="560">
        <v>4374</v>
      </c>
      <c r="E1632" s="474">
        <v>20.37</v>
      </c>
      <c r="F1632" s="474">
        <v>5.82</v>
      </c>
      <c r="G1632" s="428">
        <f t="shared" si="455"/>
        <v>26.19</v>
      </c>
      <c r="H1632" s="428">
        <f t="shared" si="452"/>
        <v>89098.38</v>
      </c>
      <c r="I1632" s="428">
        <f t="shared" si="453"/>
        <v>25456.68</v>
      </c>
      <c r="J1632" s="428">
        <f t="shared" si="454"/>
        <v>114555.06</v>
      </c>
      <c r="K1632" s="433">
        <f t="shared" si="456"/>
        <v>0</v>
      </c>
      <c r="L1632" s="433">
        <f t="shared" si="457"/>
        <v>0</v>
      </c>
      <c r="M1632" s="433">
        <v>20.37</v>
      </c>
      <c r="N1632" s="433">
        <v>5.82</v>
      </c>
      <c r="O1632" s="431">
        <f t="shared" si="458"/>
        <v>114555.06000000001</v>
      </c>
    </row>
    <row r="1633" spans="1:15" s="472" customFormat="1">
      <c r="A1633" s="482" t="s">
        <v>240</v>
      </c>
      <c r="B1633" s="515" t="s">
        <v>416</v>
      </c>
      <c r="C1633" s="484" t="s">
        <v>124</v>
      </c>
      <c r="D1633" s="560">
        <v>4374</v>
      </c>
      <c r="E1633" s="474">
        <v>20.37</v>
      </c>
      <c r="F1633" s="474">
        <v>5.82</v>
      </c>
      <c r="G1633" s="428">
        <f t="shared" si="455"/>
        <v>26.19</v>
      </c>
      <c r="H1633" s="428">
        <f t="shared" si="452"/>
        <v>89098.38</v>
      </c>
      <c r="I1633" s="428">
        <f t="shared" si="453"/>
        <v>25456.68</v>
      </c>
      <c r="J1633" s="428">
        <f t="shared" si="454"/>
        <v>114555.06</v>
      </c>
      <c r="K1633" s="433">
        <f t="shared" si="456"/>
        <v>0</v>
      </c>
      <c r="L1633" s="433">
        <f t="shared" si="457"/>
        <v>0</v>
      </c>
      <c r="M1633" s="433">
        <v>20.37</v>
      </c>
      <c r="N1633" s="433">
        <v>5.82</v>
      </c>
      <c r="O1633" s="431">
        <f t="shared" si="458"/>
        <v>114555.06000000001</v>
      </c>
    </row>
    <row r="1634" spans="1:15" s="472" customFormat="1">
      <c r="A1634" s="482" t="s">
        <v>242</v>
      </c>
      <c r="B1634" s="515" t="s">
        <v>417</v>
      </c>
      <c r="C1634" s="484" t="s">
        <v>124</v>
      </c>
      <c r="D1634" s="560">
        <v>4374</v>
      </c>
      <c r="E1634" s="474">
        <v>20.37</v>
      </c>
      <c r="F1634" s="474">
        <v>5.82</v>
      </c>
      <c r="G1634" s="428">
        <f t="shared" si="455"/>
        <v>26.19</v>
      </c>
      <c r="H1634" s="428">
        <f t="shared" si="452"/>
        <v>89098.38</v>
      </c>
      <c r="I1634" s="428">
        <f t="shared" si="453"/>
        <v>25456.68</v>
      </c>
      <c r="J1634" s="428">
        <f t="shared" si="454"/>
        <v>114555.06</v>
      </c>
      <c r="K1634" s="433">
        <f t="shared" si="456"/>
        <v>0</v>
      </c>
      <c r="L1634" s="433">
        <f t="shared" si="457"/>
        <v>0</v>
      </c>
      <c r="M1634" s="433">
        <v>20.37</v>
      </c>
      <c r="N1634" s="433">
        <v>5.82</v>
      </c>
      <c r="O1634" s="431">
        <f t="shared" si="458"/>
        <v>114555.06000000001</v>
      </c>
    </row>
    <row r="1635" spans="1:15" s="472" customFormat="1">
      <c r="A1635" s="482" t="s">
        <v>244</v>
      </c>
      <c r="B1635" s="515" t="s">
        <v>418</v>
      </c>
      <c r="C1635" s="484" t="s">
        <v>124</v>
      </c>
      <c r="D1635" s="560">
        <v>4374</v>
      </c>
      <c r="E1635" s="474">
        <v>20.37</v>
      </c>
      <c r="F1635" s="474">
        <v>5.82</v>
      </c>
      <c r="G1635" s="428">
        <f t="shared" si="455"/>
        <v>26.19</v>
      </c>
      <c r="H1635" s="428">
        <f t="shared" si="452"/>
        <v>89098.38</v>
      </c>
      <c r="I1635" s="428">
        <f t="shared" si="453"/>
        <v>25456.68</v>
      </c>
      <c r="J1635" s="428">
        <f t="shared" si="454"/>
        <v>114555.06</v>
      </c>
      <c r="K1635" s="433">
        <f t="shared" si="456"/>
        <v>0</v>
      </c>
      <c r="L1635" s="433">
        <f t="shared" si="457"/>
        <v>0</v>
      </c>
      <c r="M1635" s="433">
        <v>20.37</v>
      </c>
      <c r="N1635" s="433">
        <v>5.82</v>
      </c>
      <c r="O1635" s="431">
        <f t="shared" si="458"/>
        <v>114555.06000000001</v>
      </c>
    </row>
    <row r="1636" spans="1:15" s="470" customFormat="1">
      <c r="A1636" s="482" t="s">
        <v>246</v>
      </c>
      <c r="B1636" s="515" t="s">
        <v>419</v>
      </c>
      <c r="C1636" s="484" t="s">
        <v>124</v>
      </c>
      <c r="D1636" s="560">
        <v>4374</v>
      </c>
      <c r="E1636" s="474">
        <v>20.37</v>
      </c>
      <c r="F1636" s="474">
        <v>5.82</v>
      </c>
      <c r="G1636" s="428">
        <f t="shared" si="455"/>
        <v>26.19</v>
      </c>
      <c r="H1636" s="428">
        <f t="shared" si="452"/>
        <v>89098.38</v>
      </c>
      <c r="I1636" s="428">
        <f t="shared" si="453"/>
        <v>25456.68</v>
      </c>
      <c r="J1636" s="428">
        <f t="shared" si="454"/>
        <v>114555.06</v>
      </c>
      <c r="K1636" s="433">
        <f t="shared" si="456"/>
        <v>0</v>
      </c>
      <c r="L1636" s="433">
        <f t="shared" si="457"/>
        <v>0</v>
      </c>
      <c r="M1636" s="433">
        <v>20.37</v>
      </c>
      <c r="N1636" s="433">
        <v>5.82</v>
      </c>
      <c r="O1636" s="431">
        <f t="shared" si="458"/>
        <v>114555.06000000001</v>
      </c>
    </row>
    <row r="1637" spans="1:15" s="470" customFormat="1">
      <c r="A1637" s="482" t="s">
        <v>248</v>
      </c>
      <c r="B1637" s="515" t="s">
        <v>420</v>
      </c>
      <c r="C1637" s="484" t="s">
        <v>124</v>
      </c>
      <c r="D1637" s="560">
        <v>4374</v>
      </c>
      <c r="E1637" s="474">
        <v>20.37</v>
      </c>
      <c r="F1637" s="474">
        <v>5.82</v>
      </c>
      <c r="G1637" s="428">
        <f t="shared" si="455"/>
        <v>26.19</v>
      </c>
      <c r="H1637" s="428">
        <f t="shared" si="452"/>
        <v>89098.38</v>
      </c>
      <c r="I1637" s="428">
        <f t="shared" si="453"/>
        <v>25456.68</v>
      </c>
      <c r="J1637" s="428">
        <f t="shared" si="454"/>
        <v>114555.06</v>
      </c>
      <c r="K1637" s="433">
        <f t="shared" si="456"/>
        <v>0</v>
      </c>
      <c r="L1637" s="433">
        <f t="shared" si="457"/>
        <v>0</v>
      </c>
      <c r="M1637" s="433">
        <v>20.37</v>
      </c>
      <c r="N1637" s="433">
        <v>5.82</v>
      </c>
      <c r="O1637" s="431">
        <f t="shared" si="458"/>
        <v>114555.06000000001</v>
      </c>
    </row>
    <row r="1638" spans="1:15" s="470" customFormat="1">
      <c r="A1638" s="482" t="s">
        <v>250</v>
      </c>
      <c r="B1638" s="515" t="s">
        <v>421</v>
      </c>
      <c r="C1638" s="484" t="s">
        <v>124</v>
      </c>
      <c r="D1638" s="560">
        <v>4374</v>
      </c>
      <c r="E1638" s="474">
        <v>20.37</v>
      </c>
      <c r="F1638" s="474">
        <v>5.82</v>
      </c>
      <c r="G1638" s="428">
        <f t="shared" si="455"/>
        <v>26.19</v>
      </c>
      <c r="H1638" s="428">
        <f t="shared" si="452"/>
        <v>89098.38</v>
      </c>
      <c r="I1638" s="428">
        <f t="shared" si="453"/>
        <v>25456.68</v>
      </c>
      <c r="J1638" s="428">
        <f t="shared" si="454"/>
        <v>114555.06</v>
      </c>
      <c r="K1638" s="433">
        <f t="shared" si="456"/>
        <v>0</v>
      </c>
      <c r="L1638" s="433">
        <f t="shared" si="457"/>
        <v>0</v>
      </c>
      <c r="M1638" s="433">
        <v>20.37</v>
      </c>
      <c r="N1638" s="433">
        <v>5.82</v>
      </c>
      <c r="O1638" s="431">
        <f t="shared" si="458"/>
        <v>114555.06000000001</v>
      </c>
    </row>
    <row r="1639" spans="1:15" s="470" customFormat="1">
      <c r="A1639" s="482" t="s">
        <v>252</v>
      </c>
      <c r="B1639" s="515" t="s">
        <v>422</v>
      </c>
      <c r="C1639" s="484" t="s">
        <v>124</v>
      </c>
      <c r="D1639" s="560">
        <v>4374</v>
      </c>
      <c r="E1639" s="474">
        <v>0</v>
      </c>
      <c r="F1639" s="474">
        <v>5.82</v>
      </c>
      <c r="G1639" s="428">
        <f t="shared" si="455"/>
        <v>5.82</v>
      </c>
      <c r="H1639" s="428">
        <f t="shared" si="452"/>
        <v>0</v>
      </c>
      <c r="I1639" s="428">
        <f t="shared" si="453"/>
        <v>25456.68</v>
      </c>
      <c r="J1639" s="428">
        <f t="shared" si="454"/>
        <v>25456.68</v>
      </c>
      <c r="K1639" s="433">
        <f t="shared" si="456"/>
        <v>0</v>
      </c>
      <c r="L1639" s="433">
        <f t="shared" si="457"/>
        <v>0</v>
      </c>
      <c r="M1639" s="433">
        <v>0</v>
      </c>
      <c r="N1639" s="433">
        <v>5.82</v>
      </c>
      <c r="O1639" s="431">
        <f t="shared" si="458"/>
        <v>25456.68</v>
      </c>
    </row>
    <row r="1640" spans="1:15" s="470" customFormat="1">
      <c r="A1640" s="482" t="s">
        <v>254</v>
      </c>
      <c r="B1640" s="515" t="s">
        <v>423</v>
      </c>
      <c r="C1640" s="484" t="s">
        <v>124</v>
      </c>
      <c r="D1640" s="560">
        <v>4374</v>
      </c>
      <c r="E1640" s="474">
        <v>0</v>
      </c>
      <c r="F1640" s="474">
        <v>2.91</v>
      </c>
      <c r="G1640" s="428">
        <f t="shared" si="455"/>
        <v>2.91</v>
      </c>
      <c r="H1640" s="428">
        <f t="shared" si="452"/>
        <v>0</v>
      </c>
      <c r="I1640" s="428">
        <f t="shared" si="453"/>
        <v>12728.34</v>
      </c>
      <c r="J1640" s="428">
        <f t="shared" si="454"/>
        <v>12728.34</v>
      </c>
      <c r="K1640" s="433">
        <f t="shared" si="456"/>
        <v>0</v>
      </c>
      <c r="L1640" s="433">
        <f t="shared" si="457"/>
        <v>0</v>
      </c>
      <c r="M1640" s="433">
        <v>0</v>
      </c>
      <c r="N1640" s="433">
        <v>2.91</v>
      </c>
      <c r="O1640" s="431">
        <f t="shared" si="458"/>
        <v>12728.34</v>
      </c>
    </row>
    <row r="1641" spans="1:15" s="470" customFormat="1">
      <c r="A1641" s="482" t="s">
        <v>256</v>
      </c>
      <c r="B1641" s="515" t="s">
        <v>424</v>
      </c>
      <c r="C1641" s="484" t="s">
        <v>124</v>
      </c>
      <c r="D1641" s="560">
        <v>4374</v>
      </c>
      <c r="E1641" s="474">
        <v>0</v>
      </c>
      <c r="F1641" s="474">
        <v>2.91</v>
      </c>
      <c r="G1641" s="428">
        <f t="shared" si="455"/>
        <v>2.91</v>
      </c>
      <c r="H1641" s="428">
        <f t="shared" si="452"/>
        <v>0</v>
      </c>
      <c r="I1641" s="428">
        <f t="shared" si="453"/>
        <v>12728.34</v>
      </c>
      <c r="J1641" s="428">
        <f t="shared" si="454"/>
        <v>12728.34</v>
      </c>
      <c r="K1641" s="433">
        <f t="shared" si="456"/>
        <v>0</v>
      </c>
      <c r="L1641" s="433">
        <f t="shared" si="457"/>
        <v>0</v>
      </c>
      <c r="M1641" s="433">
        <v>0</v>
      </c>
      <c r="N1641" s="433">
        <v>2.91</v>
      </c>
      <c r="O1641" s="431">
        <f t="shared" si="458"/>
        <v>12728.34</v>
      </c>
    </row>
    <row r="1642" spans="1:15" s="470" customFormat="1">
      <c r="A1642" s="482" t="s">
        <v>258</v>
      </c>
      <c r="B1642" s="483" t="s">
        <v>425</v>
      </c>
      <c r="C1642" s="484" t="s">
        <v>124</v>
      </c>
      <c r="D1642" s="560">
        <v>4374</v>
      </c>
      <c r="E1642" s="474">
        <v>0</v>
      </c>
      <c r="F1642" s="474">
        <v>0</v>
      </c>
      <c r="G1642" s="428">
        <f t="shared" si="455"/>
        <v>0</v>
      </c>
      <c r="H1642" s="428">
        <f t="shared" si="452"/>
        <v>0</v>
      </c>
      <c r="I1642" s="428">
        <f t="shared" si="453"/>
        <v>0</v>
      </c>
      <c r="J1642" s="428">
        <f t="shared" si="454"/>
        <v>0</v>
      </c>
      <c r="K1642" s="433">
        <f t="shared" si="456"/>
        <v>0</v>
      </c>
      <c r="L1642" s="433">
        <f t="shared" si="457"/>
        <v>0</v>
      </c>
      <c r="M1642" s="433">
        <v>0</v>
      </c>
      <c r="N1642" s="433">
        <v>0</v>
      </c>
      <c r="O1642" s="431">
        <f t="shared" si="458"/>
        <v>0</v>
      </c>
    </row>
    <row r="1643" spans="1:15" s="470" customFormat="1" ht="59.25" customHeight="1">
      <c r="A1643" s="691" t="s">
        <v>755</v>
      </c>
      <c r="B1643" s="492" t="s">
        <v>756</v>
      </c>
      <c r="C1643" s="484" t="s">
        <v>124</v>
      </c>
      <c r="D1643" s="560">
        <v>4008</v>
      </c>
      <c r="E1643" s="474">
        <v>101.85</v>
      </c>
      <c r="F1643" s="474">
        <v>29.1</v>
      </c>
      <c r="G1643" s="428">
        <f>SUM(E1643:F1643)</f>
        <v>130.94999999999999</v>
      </c>
      <c r="H1643" s="428">
        <f t="shared" si="452"/>
        <v>408214.8</v>
      </c>
      <c r="I1643" s="428">
        <f t="shared" si="453"/>
        <v>116632.8</v>
      </c>
      <c r="J1643" s="428">
        <f t="shared" si="454"/>
        <v>524847.6</v>
      </c>
      <c r="K1643" s="433">
        <f t="shared" si="456"/>
        <v>0</v>
      </c>
      <c r="L1643" s="433">
        <f t="shared" si="457"/>
        <v>0</v>
      </c>
      <c r="M1643" s="433">
        <v>101.85</v>
      </c>
      <c r="N1643" s="433">
        <v>29.099999999999998</v>
      </c>
      <c r="O1643" s="431">
        <f t="shared" si="458"/>
        <v>524847.6</v>
      </c>
    </row>
    <row r="1644" spans="1:15" s="432" customFormat="1">
      <c r="A1644" s="657"/>
      <c r="B1644" s="658" t="s">
        <v>33</v>
      </c>
      <c r="C1644" s="659"/>
      <c r="D1644" s="561"/>
      <c r="E1644" s="434">
        <v>0</v>
      </c>
      <c r="F1644" s="434">
        <v>0</v>
      </c>
      <c r="G1644" s="435"/>
      <c r="H1644" s="446">
        <f>SUM(H1174:H1643)</f>
        <v>233396296.82999954</v>
      </c>
      <c r="I1644" s="446">
        <f t="shared" ref="I1644:J1644" si="459">SUM(I1174:I1643)</f>
        <v>78290369.370000571</v>
      </c>
      <c r="J1644" s="446">
        <f t="shared" si="459"/>
        <v>311686666.19999933</v>
      </c>
      <c r="K1644" s="447">
        <f t="shared" si="456"/>
        <v>0</v>
      </c>
      <c r="L1644" s="447">
        <f t="shared" si="457"/>
        <v>0</v>
      </c>
      <c r="M1644" s="447"/>
      <c r="N1644" s="447"/>
      <c r="O1644" s="447">
        <f t="shared" ref="O1644" si="460">SUM(O1174:O1643)</f>
        <v>315116197.01499909</v>
      </c>
    </row>
    <row r="1645" spans="1:15" s="470" customFormat="1">
      <c r="A1645" s="482"/>
      <c r="B1645" s="515"/>
      <c r="C1645" s="513"/>
      <c r="D1645" s="566"/>
      <c r="E1645" s="450">
        <v>0</v>
      </c>
      <c r="F1645" s="450">
        <v>0</v>
      </c>
      <c r="G1645" s="485">
        <v>0</v>
      </c>
      <c r="H1645" s="429">
        <f t="shared" ref="H1645:H1660" si="461">E1645*$D1645</f>
        <v>0</v>
      </c>
      <c r="I1645" s="429">
        <f t="shared" ref="I1645:I1660" si="462">F1645*$D1645</f>
        <v>0</v>
      </c>
      <c r="J1645" s="428"/>
      <c r="K1645" s="433">
        <f t="shared" si="456"/>
        <v>0</v>
      </c>
      <c r="L1645" s="433">
        <f t="shared" si="457"/>
        <v>0</v>
      </c>
      <c r="M1645" s="433"/>
      <c r="N1645" s="433"/>
      <c r="O1645" s="431">
        <f t="shared" si="458"/>
        <v>0</v>
      </c>
    </row>
    <row r="1646" spans="1:15" s="470" customFormat="1">
      <c r="A1646" s="531">
        <v>4</v>
      </c>
      <c r="B1646" s="532" t="s">
        <v>757</v>
      </c>
      <c r="C1646" s="516"/>
      <c r="D1646" s="565"/>
      <c r="E1646" s="444">
        <v>0</v>
      </c>
      <c r="F1646" s="444">
        <v>0</v>
      </c>
      <c r="G1646" s="485">
        <v>0</v>
      </c>
      <c r="H1646" s="429">
        <f t="shared" si="461"/>
        <v>0</v>
      </c>
      <c r="I1646" s="429">
        <f t="shared" si="462"/>
        <v>0</v>
      </c>
      <c r="J1646" s="428"/>
      <c r="K1646" s="433">
        <f t="shared" si="456"/>
        <v>0</v>
      </c>
      <c r="L1646" s="433">
        <f t="shared" si="457"/>
        <v>0</v>
      </c>
      <c r="M1646" s="433"/>
      <c r="N1646" s="433"/>
      <c r="O1646" s="431">
        <f t="shared" si="458"/>
        <v>0</v>
      </c>
    </row>
    <row r="1647" spans="1:15" s="470" customFormat="1">
      <c r="A1647" s="731"/>
      <c r="B1647" s="736" t="s">
        <v>758</v>
      </c>
      <c r="C1647" s="516"/>
      <c r="D1647" s="565"/>
      <c r="E1647" s="444">
        <v>0</v>
      </c>
      <c r="F1647" s="444">
        <v>0</v>
      </c>
      <c r="G1647" s="485">
        <v>0</v>
      </c>
      <c r="H1647" s="429">
        <f t="shared" si="461"/>
        <v>0</v>
      </c>
      <c r="I1647" s="429">
        <f t="shared" si="462"/>
        <v>0</v>
      </c>
      <c r="J1647" s="428"/>
      <c r="K1647" s="433">
        <f t="shared" si="456"/>
        <v>0</v>
      </c>
      <c r="L1647" s="433">
        <f t="shared" si="457"/>
        <v>0</v>
      </c>
      <c r="M1647" s="433"/>
      <c r="N1647" s="433"/>
      <c r="O1647" s="431">
        <f t="shared" si="458"/>
        <v>0</v>
      </c>
    </row>
    <row r="1648" spans="1:15" s="470" customFormat="1" ht="39.75" customHeight="1">
      <c r="A1648" s="752"/>
      <c r="B1648" s="515" t="s">
        <v>759</v>
      </c>
      <c r="C1648" s="516"/>
      <c r="D1648" s="565"/>
      <c r="E1648" s="444">
        <v>0</v>
      </c>
      <c r="F1648" s="444">
        <v>0</v>
      </c>
      <c r="G1648" s="485">
        <v>0</v>
      </c>
      <c r="H1648" s="429">
        <f t="shared" si="461"/>
        <v>0</v>
      </c>
      <c r="I1648" s="429">
        <f t="shared" si="462"/>
        <v>0</v>
      </c>
      <c r="J1648" s="428">
        <f t="shared" ref="J1648:J1686" si="463">SUM(H1648+I1648)</f>
        <v>0</v>
      </c>
      <c r="K1648" s="433">
        <f t="shared" si="456"/>
        <v>0</v>
      </c>
      <c r="L1648" s="433">
        <f t="shared" si="457"/>
        <v>0</v>
      </c>
      <c r="M1648" s="433"/>
      <c r="N1648" s="433"/>
      <c r="O1648" s="431">
        <f t="shared" si="458"/>
        <v>0</v>
      </c>
    </row>
    <row r="1649" spans="1:15" s="470" customFormat="1" ht="34.5" customHeight="1">
      <c r="A1649" s="752"/>
      <c r="B1649" s="515" t="s">
        <v>760</v>
      </c>
      <c r="C1649" s="516"/>
      <c r="D1649" s="565"/>
      <c r="E1649" s="444">
        <v>0</v>
      </c>
      <c r="F1649" s="444">
        <v>0</v>
      </c>
      <c r="G1649" s="485">
        <v>0</v>
      </c>
      <c r="H1649" s="429">
        <f t="shared" si="461"/>
        <v>0</v>
      </c>
      <c r="I1649" s="429">
        <f t="shared" si="462"/>
        <v>0</v>
      </c>
      <c r="J1649" s="428">
        <f t="shared" si="463"/>
        <v>0</v>
      </c>
      <c r="K1649" s="433">
        <f t="shared" si="456"/>
        <v>0</v>
      </c>
      <c r="L1649" s="433">
        <f t="shared" si="457"/>
        <v>0</v>
      </c>
      <c r="M1649" s="433"/>
      <c r="N1649" s="433"/>
      <c r="O1649" s="431">
        <f t="shared" si="458"/>
        <v>0</v>
      </c>
    </row>
    <row r="1650" spans="1:15" s="470" customFormat="1" ht="33.75" customHeight="1">
      <c r="A1650" s="752"/>
      <c r="B1650" s="515" t="s">
        <v>761</v>
      </c>
      <c r="C1650" s="516"/>
      <c r="D1650" s="565"/>
      <c r="E1650" s="444">
        <v>0</v>
      </c>
      <c r="F1650" s="444">
        <v>0</v>
      </c>
      <c r="G1650" s="485">
        <v>0</v>
      </c>
      <c r="H1650" s="429">
        <f t="shared" si="461"/>
        <v>0</v>
      </c>
      <c r="I1650" s="429">
        <f t="shared" si="462"/>
        <v>0</v>
      </c>
      <c r="J1650" s="428">
        <f t="shared" si="463"/>
        <v>0</v>
      </c>
      <c r="K1650" s="433">
        <f t="shared" si="456"/>
        <v>0</v>
      </c>
      <c r="L1650" s="433">
        <f t="shared" si="457"/>
        <v>0</v>
      </c>
      <c r="M1650" s="433"/>
      <c r="N1650" s="433"/>
      <c r="O1650" s="431">
        <f t="shared" si="458"/>
        <v>0</v>
      </c>
    </row>
    <row r="1651" spans="1:15" s="470" customFormat="1" ht="36" customHeight="1">
      <c r="A1651" s="752"/>
      <c r="B1651" s="515" t="s">
        <v>762</v>
      </c>
      <c r="C1651" s="516"/>
      <c r="D1651" s="565"/>
      <c r="E1651" s="444">
        <v>0</v>
      </c>
      <c r="F1651" s="444">
        <v>0</v>
      </c>
      <c r="G1651" s="485">
        <v>0</v>
      </c>
      <c r="H1651" s="429">
        <f t="shared" si="461"/>
        <v>0</v>
      </c>
      <c r="I1651" s="429">
        <f t="shared" si="462"/>
        <v>0</v>
      </c>
      <c r="J1651" s="428">
        <f t="shared" si="463"/>
        <v>0</v>
      </c>
      <c r="K1651" s="433">
        <f t="shared" si="456"/>
        <v>0</v>
      </c>
      <c r="L1651" s="433">
        <f t="shared" si="457"/>
        <v>0</v>
      </c>
      <c r="M1651" s="433"/>
      <c r="N1651" s="433"/>
      <c r="O1651" s="431">
        <f t="shared" si="458"/>
        <v>0</v>
      </c>
    </row>
    <row r="1652" spans="1:15" s="470" customFormat="1" ht="36" customHeight="1">
      <c r="A1652" s="752"/>
      <c r="B1652" s="515" t="s">
        <v>763</v>
      </c>
      <c r="C1652" s="516"/>
      <c r="D1652" s="565"/>
      <c r="E1652" s="444">
        <v>0</v>
      </c>
      <c r="F1652" s="444">
        <v>0</v>
      </c>
      <c r="G1652" s="485">
        <v>0</v>
      </c>
      <c r="H1652" s="429">
        <f t="shared" si="461"/>
        <v>0</v>
      </c>
      <c r="I1652" s="429">
        <f t="shared" si="462"/>
        <v>0</v>
      </c>
      <c r="J1652" s="428">
        <f t="shared" si="463"/>
        <v>0</v>
      </c>
      <c r="K1652" s="433">
        <f t="shared" si="456"/>
        <v>0</v>
      </c>
      <c r="L1652" s="433">
        <f t="shared" si="457"/>
        <v>0</v>
      </c>
      <c r="M1652" s="433"/>
      <c r="N1652" s="433"/>
      <c r="O1652" s="431">
        <f t="shared" si="458"/>
        <v>0</v>
      </c>
    </row>
    <row r="1653" spans="1:15" s="470" customFormat="1" ht="36" customHeight="1">
      <c r="A1653" s="752"/>
      <c r="B1653" s="515" t="s">
        <v>764</v>
      </c>
      <c r="C1653" s="516"/>
      <c r="D1653" s="565"/>
      <c r="E1653" s="444">
        <v>0</v>
      </c>
      <c r="F1653" s="444">
        <v>0</v>
      </c>
      <c r="G1653" s="485">
        <v>0</v>
      </c>
      <c r="H1653" s="429">
        <f t="shared" si="461"/>
        <v>0</v>
      </c>
      <c r="I1653" s="429">
        <f t="shared" si="462"/>
        <v>0</v>
      </c>
      <c r="J1653" s="428">
        <f t="shared" si="463"/>
        <v>0</v>
      </c>
      <c r="K1653" s="433">
        <f t="shared" si="456"/>
        <v>0</v>
      </c>
      <c r="L1653" s="433">
        <f t="shared" si="457"/>
        <v>0</v>
      </c>
      <c r="M1653" s="433"/>
      <c r="N1653" s="433"/>
      <c r="O1653" s="431">
        <f t="shared" si="458"/>
        <v>0</v>
      </c>
    </row>
    <row r="1654" spans="1:15" s="470" customFormat="1" ht="37.5" customHeight="1">
      <c r="A1654" s="752"/>
      <c r="B1654" s="515" t="s">
        <v>765</v>
      </c>
      <c r="C1654" s="516"/>
      <c r="D1654" s="565"/>
      <c r="E1654" s="444">
        <v>0</v>
      </c>
      <c r="F1654" s="444">
        <v>0</v>
      </c>
      <c r="G1654" s="485">
        <v>0</v>
      </c>
      <c r="H1654" s="429">
        <f t="shared" si="461"/>
        <v>0</v>
      </c>
      <c r="I1654" s="429">
        <f t="shared" si="462"/>
        <v>0</v>
      </c>
      <c r="J1654" s="428">
        <f t="shared" si="463"/>
        <v>0</v>
      </c>
      <c r="K1654" s="433">
        <f t="shared" si="456"/>
        <v>0</v>
      </c>
      <c r="L1654" s="433">
        <f t="shared" si="457"/>
        <v>0</v>
      </c>
      <c r="M1654" s="433"/>
      <c r="N1654" s="433"/>
      <c r="O1654" s="431">
        <f t="shared" si="458"/>
        <v>0</v>
      </c>
    </row>
    <row r="1655" spans="1:15" s="470" customFormat="1" ht="37.5" customHeight="1">
      <c r="A1655" s="752"/>
      <c r="B1655" s="515" t="s">
        <v>766</v>
      </c>
      <c r="C1655" s="516"/>
      <c r="D1655" s="565"/>
      <c r="E1655" s="444">
        <v>0</v>
      </c>
      <c r="F1655" s="444">
        <v>0</v>
      </c>
      <c r="G1655" s="485">
        <v>0</v>
      </c>
      <c r="H1655" s="429">
        <f t="shared" si="461"/>
        <v>0</v>
      </c>
      <c r="I1655" s="429">
        <f t="shared" si="462"/>
        <v>0</v>
      </c>
      <c r="J1655" s="428">
        <f t="shared" si="463"/>
        <v>0</v>
      </c>
      <c r="K1655" s="433">
        <f t="shared" si="456"/>
        <v>0</v>
      </c>
      <c r="L1655" s="433">
        <f t="shared" si="457"/>
        <v>0</v>
      </c>
      <c r="M1655" s="433"/>
      <c r="N1655" s="433"/>
      <c r="O1655" s="431">
        <f t="shared" si="458"/>
        <v>0</v>
      </c>
    </row>
    <row r="1656" spans="1:15" s="470" customFormat="1" ht="31.5" customHeight="1">
      <c r="A1656" s="752"/>
      <c r="B1656" s="515" t="s">
        <v>767</v>
      </c>
      <c r="C1656" s="516"/>
      <c r="D1656" s="565"/>
      <c r="E1656" s="444">
        <v>0</v>
      </c>
      <c r="F1656" s="444">
        <v>0</v>
      </c>
      <c r="G1656" s="485">
        <v>0</v>
      </c>
      <c r="H1656" s="429">
        <f t="shared" si="461"/>
        <v>0</v>
      </c>
      <c r="I1656" s="429">
        <f t="shared" si="462"/>
        <v>0</v>
      </c>
      <c r="J1656" s="428">
        <f t="shared" si="463"/>
        <v>0</v>
      </c>
      <c r="K1656" s="433">
        <f t="shared" si="456"/>
        <v>0</v>
      </c>
      <c r="L1656" s="433">
        <f t="shared" si="457"/>
        <v>0</v>
      </c>
      <c r="M1656" s="433"/>
      <c r="N1656" s="433"/>
      <c r="O1656" s="431">
        <f t="shared" si="458"/>
        <v>0</v>
      </c>
    </row>
    <row r="1657" spans="1:15" s="470" customFormat="1" ht="30">
      <c r="A1657" s="752"/>
      <c r="B1657" s="515" t="s">
        <v>768</v>
      </c>
      <c r="C1657" s="516"/>
      <c r="D1657" s="565"/>
      <c r="E1657" s="444">
        <v>0</v>
      </c>
      <c r="F1657" s="444">
        <v>0</v>
      </c>
      <c r="G1657" s="485">
        <v>0</v>
      </c>
      <c r="H1657" s="429">
        <f t="shared" si="461"/>
        <v>0</v>
      </c>
      <c r="I1657" s="429">
        <f t="shared" si="462"/>
        <v>0</v>
      </c>
      <c r="J1657" s="428">
        <f t="shared" si="463"/>
        <v>0</v>
      </c>
      <c r="K1657" s="433">
        <f t="shared" si="456"/>
        <v>0</v>
      </c>
      <c r="L1657" s="433">
        <f t="shared" si="457"/>
        <v>0</v>
      </c>
      <c r="M1657" s="433"/>
      <c r="N1657" s="433"/>
      <c r="O1657" s="431">
        <f t="shared" si="458"/>
        <v>0</v>
      </c>
    </row>
    <row r="1658" spans="1:15" s="470" customFormat="1" ht="45">
      <c r="A1658" s="752"/>
      <c r="B1658" s="515" t="s">
        <v>769</v>
      </c>
      <c r="C1658" s="516"/>
      <c r="D1658" s="565"/>
      <c r="E1658" s="444">
        <v>0</v>
      </c>
      <c r="F1658" s="444">
        <v>0</v>
      </c>
      <c r="G1658" s="485">
        <v>0</v>
      </c>
      <c r="H1658" s="429">
        <f t="shared" si="461"/>
        <v>0</v>
      </c>
      <c r="I1658" s="429">
        <f t="shared" si="462"/>
        <v>0</v>
      </c>
      <c r="J1658" s="428">
        <f t="shared" si="463"/>
        <v>0</v>
      </c>
      <c r="K1658" s="433">
        <f t="shared" si="456"/>
        <v>0</v>
      </c>
      <c r="L1658" s="433">
        <f t="shared" si="457"/>
        <v>0</v>
      </c>
      <c r="M1658" s="433"/>
      <c r="N1658" s="433"/>
      <c r="O1658" s="431">
        <f t="shared" si="458"/>
        <v>0</v>
      </c>
    </row>
    <row r="1659" spans="1:15" s="470" customFormat="1" ht="138" customHeight="1">
      <c r="A1659" s="691">
        <v>4.01</v>
      </c>
      <c r="B1659" s="742" t="s">
        <v>770</v>
      </c>
      <c r="C1659" s="513"/>
      <c r="D1659" s="566"/>
      <c r="E1659" s="450">
        <v>0</v>
      </c>
      <c r="F1659" s="450">
        <v>0</v>
      </c>
      <c r="G1659" s="428">
        <f t="shared" ref="G1659:G1722" si="464">SUM(E1659:F1659)</f>
        <v>0</v>
      </c>
      <c r="H1659" s="429">
        <f t="shared" si="461"/>
        <v>0</v>
      </c>
      <c r="I1659" s="429">
        <f t="shared" si="462"/>
        <v>0</v>
      </c>
      <c r="J1659" s="428">
        <f t="shared" si="463"/>
        <v>0</v>
      </c>
      <c r="K1659" s="433">
        <f t="shared" si="456"/>
        <v>0</v>
      </c>
      <c r="L1659" s="433">
        <f t="shared" si="457"/>
        <v>0</v>
      </c>
      <c r="M1659" s="433"/>
      <c r="N1659" s="433"/>
      <c r="O1659" s="431">
        <f t="shared" si="458"/>
        <v>0</v>
      </c>
    </row>
    <row r="1660" spans="1:15" s="470" customFormat="1">
      <c r="A1660" s="691" t="s">
        <v>771</v>
      </c>
      <c r="B1660" s="514" t="s">
        <v>772</v>
      </c>
      <c r="C1660" s="513"/>
      <c r="D1660" s="566"/>
      <c r="E1660" s="450">
        <v>0</v>
      </c>
      <c r="F1660" s="450">
        <v>0</v>
      </c>
      <c r="G1660" s="428">
        <f t="shared" si="464"/>
        <v>0</v>
      </c>
      <c r="H1660" s="429">
        <f t="shared" si="461"/>
        <v>0</v>
      </c>
      <c r="I1660" s="429">
        <f t="shared" si="462"/>
        <v>0</v>
      </c>
      <c r="J1660" s="428">
        <f t="shared" si="463"/>
        <v>0</v>
      </c>
      <c r="K1660" s="433">
        <f t="shared" si="456"/>
        <v>0</v>
      </c>
      <c r="L1660" s="433">
        <f t="shared" si="457"/>
        <v>0</v>
      </c>
      <c r="M1660" s="433"/>
      <c r="N1660" s="433"/>
      <c r="O1660" s="431">
        <f t="shared" si="458"/>
        <v>0</v>
      </c>
    </row>
    <row r="1661" spans="1:15" s="472" customFormat="1">
      <c r="A1661" s="482" t="s">
        <v>205</v>
      </c>
      <c r="B1661" s="515" t="s">
        <v>219</v>
      </c>
      <c r="C1661" s="513" t="s">
        <v>391</v>
      </c>
      <c r="D1661" s="560">
        <v>145</v>
      </c>
      <c r="E1661" s="450">
        <v>0</v>
      </c>
      <c r="F1661" s="450">
        <v>162.96</v>
      </c>
      <c r="G1661" s="428">
        <f t="shared" si="464"/>
        <v>162.96</v>
      </c>
      <c r="H1661" s="428">
        <f t="shared" ref="H1661:H1685" si="465">$D1661*E1661</f>
        <v>0</v>
      </c>
      <c r="I1661" s="428">
        <f t="shared" ref="I1661:I1685" si="466">$D1661*F1661</f>
        <v>23629.200000000001</v>
      </c>
      <c r="J1661" s="428">
        <f t="shared" ref="J1661:J1685" si="467">SUBTOTAL(9,H1661:I1661)</f>
        <v>23629.200000000001</v>
      </c>
      <c r="K1661" s="433">
        <f t="shared" si="456"/>
        <v>0</v>
      </c>
      <c r="L1661" s="433">
        <f t="shared" si="457"/>
        <v>0</v>
      </c>
      <c r="M1661" s="433">
        <v>0</v>
      </c>
      <c r="N1661" s="433">
        <v>162.96</v>
      </c>
      <c r="O1661" s="431">
        <f t="shared" si="458"/>
        <v>23629.200000000001</v>
      </c>
    </row>
    <row r="1662" spans="1:15" s="472" customFormat="1">
      <c r="A1662" s="482" t="s">
        <v>188</v>
      </c>
      <c r="B1662" s="515" t="s">
        <v>402</v>
      </c>
      <c r="C1662" s="513" t="s">
        <v>391</v>
      </c>
      <c r="D1662" s="560">
        <v>145</v>
      </c>
      <c r="E1662" s="450">
        <v>6392.3</v>
      </c>
      <c r="F1662" s="450">
        <v>300.7</v>
      </c>
      <c r="G1662" s="428">
        <f t="shared" si="464"/>
        <v>6693</v>
      </c>
      <c r="H1662" s="428">
        <f t="shared" si="465"/>
        <v>926883.5</v>
      </c>
      <c r="I1662" s="428">
        <f t="shared" si="466"/>
        <v>43601.5</v>
      </c>
      <c r="J1662" s="428">
        <f t="shared" si="467"/>
        <v>970485</v>
      </c>
      <c r="K1662" s="433">
        <f t="shared" si="456"/>
        <v>0</v>
      </c>
      <c r="L1662" s="433">
        <f t="shared" si="457"/>
        <v>0</v>
      </c>
      <c r="M1662" s="433">
        <v>6392.3</v>
      </c>
      <c r="N1662" s="433">
        <v>300.7</v>
      </c>
      <c r="O1662" s="431">
        <f t="shared" si="458"/>
        <v>970485</v>
      </c>
    </row>
    <row r="1663" spans="1:15" s="472" customFormat="1">
      <c r="A1663" s="482" t="s">
        <v>190</v>
      </c>
      <c r="B1663" s="515" t="s">
        <v>403</v>
      </c>
      <c r="C1663" s="513" t="s">
        <v>391</v>
      </c>
      <c r="D1663" s="560">
        <v>145</v>
      </c>
      <c r="E1663" s="450">
        <v>2701.45</v>
      </c>
      <c r="F1663" s="450">
        <v>601.4</v>
      </c>
      <c r="G1663" s="428">
        <f t="shared" si="464"/>
        <v>3302.85</v>
      </c>
      <c r="H1663" s="428">
        <f t="shared" si="465"/>
        <v>391710.25</v>
      </c>
      <c r="I1663" s="428">
        <f t="shared" si="466"/>
        <v>87203</v>
      </c>
      <c r="J1663" s="428">
        <f t="shared" si="467"/>
        <v>478913.25</v>
      </c>
      <c r="K1663" s="433">
        <f t="shared" si="456"/>
        <v>-399.99999999999955</v>
      </c>
      <c r="L1663" s="433">
        <f t="shared" si="457"/>
        <v>0</v>
      </c>
      <c r="M1663" s="433">
        <v>2301.4500000000003</v>
      </c>
      <c r="N1663" s="433">
        <v>601.4</v>
      </c>
      <c r="O1663" s="431">
        <f t="shared" si="458"/>
        <v>420913.25000000006</v>
      </c>
    </row>
    <row r="1664" spans="1:15" s="472" customFormat="1">
      <c r="A1664" s="482" t="s">
        <v>192</v>
      </c>
      <c r="B1664" s="515" t="s">
        <v>404</v>
      </c>
      <c r="C1664" s="513" t="s">
        <v>391</v>
      </c>
      <c r="D1664" s="560">
        <v>145</v>
      </c>
      <c r="E1664" s="450">
        <v>2701.45</v>
      </c>
      <c r="F1664" s="450">
        <v>601.4</v>
      </c>
      <c r="G1664" s="428">
        <f t="shared" si="464"/>
        <v>3302.85</v>
      </c>
      <c r="H1664" s="428">
        <f t="shared" si="465"/>
        <v>391710.25</v>
      </c>
      <c r="I1664" s="428">
        <f t="shared" si="466"/>
        <v>87203</v>
      </c>
      <c r="J1664" s="428">
        <f t="shared" si="467"/>
        <v>478913.25</v>
      </c>
      <c r="K1664" s="433">
        <f t="shared" si="456"/>
        <v>-399.99999999999955</v>
      </c>
      <c r="L1664" s="433">
        <f t="shared" si="457"/>
        <v>0</v>
      </c>
      <c r="M1664" s="433">
        <v>2301.4500000000003</v>
      </c>
      <c r="N1664" s="433">
        <v>601.4</v>
      </c>
      <c r="O1664" s="431">
        <f t="shared" si="458"/>
        <v>420913.25000000006</v>
      </c>
    </row>
    <row r="1665" spans="1:15" s="472" customFormat="1">
      <c r="A1665" s="482" t="s">
        <v>194</v>
      </c>
      <c r="B1665" s="515" t="s">
        <v>405</v>
      </c>
      <c r="C1665" s="513" t="s">
        <v>391</v>
      </c>
      <c r="D1665" s="560">
        <v>145</v>
      </c>
      <c r="E1665" s="450">
        <v>2024.39</v>
      </c>
      <c r="F1665" s="450">
        <v>601.4</v>
      </c>
      <c r="G1665" s="428">
        <f t="shared" si="464"/>
        <v>2625.79</v>
      </c>
      <c r="H1665" s="428">
        <f t="shared" si="465"/>
        <v>293536.55</v>
      </c>
      <c r="I1665" s="428">
        <f t="shared" si="466"/>
        <v>87203</v>
      </c>
      <c r="J1665" s="428">
        <f t="shared" si="467"/>
        <v>380739.55</v>
      </c>
      <c r="K1665" s="433">
        <f t="shared" si="456"/>
        <v>-349.99999999999977</v>
      </c>
      <c r="L1665" s="433">
        <f t="shared" si="457"/>
        <v>0</v>
      </c>
      <c r="M1665" s="433">
        <v>1674.3900000000003</v>
      </c>
      <c r="N1665" s="433">
        <v>601.4</v>
      </c>
      <c r="O1665" s="431">
        <f t="shared" si="458"/>
        <v>329989.55000000005</v>
      </c>
    </row>
    <row r="1666" spans="1:15" s="472" customFormat="1">
      <c r="A1666" s="482" t="s">
        <v>196</v>
      </c>
      <c r="B1666" s="515" t="s">
        <v>406</v>
      </c>
      <c r="C1666" s="513" t="s">
        <v>391</v>
      </c>
      <c r="D1666" s="560">
        <v>145</v>
      </c>
      <c r="E1666" s="450">
        <v>2024.39</v>
      </c>
      <c r="F1666" s="450">
        <v>601.4</v>
      </c>
      <c r="G1666" s="428">
        <f t="shared" si="464"/>
        <v>2625.79</v>
      </c>
      <c r="H1666" s="428">
        <f t="shared" si="465"/>
        <v>293536.55</v>
      </c>
      <c r="I1666" s="428">
        <f t="shared" si="466"/>
        <v>87203</v>
      </c>
      <c r="J1666" s="428">
        <f t="shared" si="467"/>
        <v>380739.55</v>
      </c>
      <c r="K1666" s="433">
        <f t="shared" si="456"/>
        <v>-349.99999999999977</v>
      </c>
      <c r="L1666" s="433">
        <f t="shared" si="457"/>
        <v>0</v>
      </c>
      <c r="M1666" s="433">
        <v>1674.3900000000003</v>
      </c>
      <c r="N1666" s="433">
        <v>601.4</v>
      </c>
      <c r="O1666" s="431">
        <f t="shared" si="458"/>
        <v>329989.55000000005</v>
      </c>
    </row>
    <row r="1667" spans="1:15" s="472" customFormat="1">
      <c r="A1667" s="482" t="s">
        <v>198</v>
      </c>
      <c r="B1667" s="515" t="s">
        <v>407</v>
      </c>
      <c r="C1667" s="513" t="s">
        <v>391</v>
      </c>
      <c r="D1667" s="560">
        <v>145</v>
      </c>
      <c r="E1667" s="450">
        <v>2024.39</v>
      </c>
      <c r="F1667" s="450">
        <v>601.4</v>
      </c>
      <c r="G1667" s="428">
        <f t="shared" si="464"/>
        <v>2625.79</v>
      </c>
      <c r="H1667" s="428">
        <f t="shared" si="465"/>
        <v>293536.55</v>
      </c>
      <c r="I1667" s="428">
        <f t="shared" si="466"/>
        <v>87203</v>
      </c>
      <c r="J1667" s="428">
        <f t="shared" si="467"/>
        <v>380739.55</v>
      </c>
      <c r="K1667" s="433">
        <f t="shared" si="456"/>
        <v>-349.99999999999977</v>
      </c>
      <c r="L1667" s="433">
        <f t="shared" si="457"/>
        <v>0</v>
      </c>
      <c r="M1667" s="433">
        <v>1674.3900000000003</v>
      </c>
      <c r="N1667" s="433">
        <v>601.4</v>
      </c>
      <c r="O1667" s="431">
        <f t="shared" si="458"/>
        <v>329989.55000000005</v>
      </c>
    </row>
    <row r="1668" spans="1:15" s="472" customFormat="1">
      <c r="A1668" s="482" t="s">
        <v>200</v>
      </c>
      <c r="B1668" s="515" t="s">
        <v>408</v>
      </c>
      <c r="C1668" s="513" t="s">
        <v>391</v>
      </c>
      <c r="D1668" s="560">
        <v>145</v>
      </c>
      <c r="E1668" s="450">
        <v>1826.51</v>
      </c>
      <c r="F1668" s="450">
        <v>601.4</v>
      </c>
      <c r="G1668" s="428">
        <f t="shared" si="464"/>
        <v>2427.91</v>
      </c>
      <c r="H1668" s="428">
        <f t="shared" si="465"/>
        <v>264843.95</v>
      </c>
      <c r="I1668" s="428">
        <f t="shared" si="466"/>
        <v>87203</v>
      </c>
      <c r="J1668" s="428">
        <f t="shared" si="467"/>
        <v>352046.95</v>
      </c>
      <c r="K1668" s="433">
        <f t="shared" si="456"/>
        <v>-349.99999999999977</v>
      </c>
      <c r="L1668" s="433">
        <f t="shared" si="457"/>
        <v>0</v>
      </c>
      <c r="M1668" s="433">
        <v>1476.5100000000002</v>
      </c>
      <c r="N1668" s="433">
        <v>601.4</v>
      </c>
      <c r="O1668" s="431">
        <f t="shared" si="458"/>
        <v>301296.95000000007</v>
      </c>
    </row>
    <row r="1669" spans="1:15" s="472" customFormat="1">
      <c r="A1669" s="482" t="s">
        <v>122</v>
      </c>
      <c r="B1669" s="515" t="s">
        <v>409</v>
      </c>
      <c r="C1669" s="513" t="s">
        <v>391</v>
      </c>
      <c r="D1669" s="560">
        <v>145</v>
      </c>
      <c r="E1669" s="450">
        <v>1826.51</v>
      </c>
      <c r="F1669" s="450">
        <v>601.4</v>
      </c>
      <c r="G1669" s="428">
        <f t="shared" si="464"/>
        <v>2427.91</v>
      </c>
      <c r="H1669" s="428">
        <f t="shared" si="465"/>
        <v>264843.95</v>
      </c>
      <c r="I1669" s="428">
        <f t="shared" si="466"/>
        <v>87203</v>
      </c>
      <c r="J1669" s="428">
        <f t="shared" si="467"/>
        <v>352046.95</v>
      </c>
      <c r="K1669" s="433">
        <f t="shared" si="456"/>
        <v>-349.99999999999977</v>
      </c>
      <c r="L1669" s="433">
        <f t="shared" si="457"/>
        <v>0</v>
      </c>
      <c r="M1669" s="433">
        <v>1476.5100000000002</v>
      </c>
      <c r="N1669" s="433">
        <v>601.4</v>
      </c>
      <c r="O1669" s="431">
        <f t="shared" si="458"/>
        <v>301296.95000000007</v>
      </c>
    </row>
    <row r="1670" spans="1:15" s="472" customFormat="1">
      <c r="A1670" s="482" t="s">
        <v>228</v>
      </c>
      <c r="B1670" s="515" t="s">
        <v>410</v>
      </c>
      <c r="C1670" s="513" t="s">
        <v>391</v>
      </c>
      <c r="D1670" s="560">
        <v>145</v>
      </c>
      <c r="E1670" s="450">
        <v>1826.51</v>
      </c>
      <c r="F1670" s="450">
        <v>601.4</v>
      </c>
      <c r="G1670" s="428">
        <f t="shared" si="464"/>
        <v>2427.91</v>
      </c>
      <c r="H1670" s="428">
        <f t="shared" si="465"/>
        <v>264843.95</v>
      </c>
      <c r="I1670" s="428">
        <f t="shared" si="466"/>
        <v>87203</v>
      </c>
      <c r="J1670" s="428">
        <f t="shared" si="467"/>
        <v>352046.95</v>
      </c>
      <c r="K1670" s="433">
        <f t="shared" si="456"/>
        <v>-349.99999999999977</v>
      </c>
      <c r="L1670" s="433">
        <f t="shared" si="457"/>
        <v>0</v>
      </c>
      <c r="M1670" s="433">
        <v>1476.5100000000002</v>
      </c>
      <c r="N1670" s="433">
        <v>601.4</v>
      </c>
      <c r="O1670" s="431">
        <f t="shared" si="458"/>
        <v>301296.95000000007</v>
      </c>
    </row>
    <row r="1671" spans="1:15" s="472" customFormat="1">
      <c r="A1671" s="482" t="s">
        <v>230</v>
      </c>
      <c r="B1671" s="515" t="s">
        <v>411</v>
      </c>
      <c r="C1671" s="513" t="s">
        <v>391</v>
      </c>
      <c r="D1671" s="560">
        <v>145</v>
      </c>
      <c r="E1671" s="450">
        <v>1826.51</v>
      </c>
      <c r="F1671" s="450">
        <v>601.4</v>
      </c>
      <c r="G1671" s="428">
        <f t="shared" si="464"/>
        <v>2427.91</v>
      </c>
      <c r="H1671" s="428">
        <f t="shared" si="465"/>
        <v>264843.95</v>
      </c>
      <c r="I1671" s="428">
        <f t="shared" si="466"/>
        <v>87203</v>
      </c>
      <c r="J1671" s="428">
        <f t="shared" si="467"/>
        <v>352046.95</v>
      </c>
      <c r="K1671" s="433">
        <f t="shared" si="456"/>
        <v>-349.99999999999977</v>
      </c>
      <c r="L1671" s="433">
        <f t="shared" si="457"/>
        <v>0</v>
      </c>
      <c r="M1671" s="433">
        <v>1476.5100000000002</v>
      </c>
      <c r="N1671" s="433">
        <v>601.4</v>
      </c>
      <c r="O1671" s="431">
        <f t="shared" si="458"/>
        <v>301296.95000000007</v>
      </c>
    </row>
    <row r="1672" spans="1:15" s="472" customFormat="1">
      <c r="A1672" s="482" t="s">
        <v>232</v>
      </c>
      <c r="B1672" s="515" t="s">
        <v>412</v>
      </c>
      <c r="C1672" s="513" t="s">
        <v>391</v>
      </c>
      <c r="D1672" s="560">
        <v>145</v>
      </c>
      <c r="E1672" s="450">
        <v>1826.51</v>
      </c>
      <c r="F1672" s="450">
        <v>601.4</v>
      </c>
      <c r="G1672" s="428">
        <f t="shared" si="464"/>
        <v>2427.91</v>
      </c>
      <c r="H1672" s="428">
        <f t="shared" si="465"/>
        <v>264843.95</v>
      </c>
      <c r="I1672" s="428">
        <f t="shared" si="466"/>
        <v>87203</v>
      </c>
      <c r="J1672" s="428">
        <f t="shared" si="467"/>
        <v>352046.95</v>
      </c>
      <c r="K1672" s="433">
        <f t="shared" si="456"/>
        <v>-349.99999999999977</v>
      </c>
      <c r="L1672" s="433">
        <f t="shared" si="457"/>
        <v>0</v>
      </c>
      <c r="M1672" s="433">
        <v>1476.5100000000002</v>
      </c>
      <c r="N1672" s="433">
        <v>601.4</v>
      </c>
      <c r="O1672" s="431">
        <f t="shared" si="458"/>
        <v>301296.95000000007</v>
      </c>
    </row>
    <row r="1673" spans="1:15" s="472" customFormat="1">
      <c r="A1673" s="482" t="s">
        <v>234</v>
      </c>
      <c r="B1673" s="515" t="s">
        <v>413</v>
      </c>
      <c r="C1673" s="513" t="s">
        <v>391</v>
      </c>
      <c r="D1673" s="560">
        <v>145</v>
      </c>
      <c r="E1673" s="450">
        <v>1826.51</v>
      </c>
      <c r="F1673" s="450">
        <v>601.4</v>
      </c>
      <c r="G1673" s="428">
        <f t="shared" si="464"/>
        <v>2427.91</v>
      </c>
      <c r="H1673" s="428">
        <f t="shared" si="465"/>
        <v>264843.95</v>
      </c>
      <c r="I1673" s="428">
        <f t="shared" si="466"/>
        <v>87203</v>
      </c>
      <c r="J1673" s="428">
        <f t="shared" si="467"/>
        <v>352046.95</v>
      </c>
      <c r="K1673" s="433">
        <f t="shared" si="456"/>
        <v>-349.99999999999977</v>
      </c>
      <c r="L1673" s="433">
        <f t="shared" si="457"/>
        <v>0</v>
      </c>
      <c r="M1673" s="433">
        <v>1476.5100000000002</v>
      </c>
      <c r="N1673" s="433">
        <v>601.4</v>
      </c>
      <c r="O1673" s="431">
        <f t="shared" si="458"/>
        <v>301296.95000000007</v>
      </c>
    </row>
    <row r="1674" spans="1:15" s="472" customFormat="1">
      <c r="A1674" s="482" t="s">
        <v>236</v>
      </c>
      <c r="B1674" s="515" t="s">
        <v>414</v>
      </c>
      <c r="C1674" s="513" t="s">
        <v>391</v>
      </c>
      <c r="D1674" s="560">
        <v>145</v>
      </c>
      <c r="E1674" s="450">
        <v>1826.51</v>
      </c>
      <c r="F1674" s="450">
        <v>601.4</v>
      </c>
      <c r="G1674" s="428">
        <f t="shared" si="464"/>
        <v>2427.91</v>
      </c>
      <c r="H1674" s="428">
        <f t="shared" si="465"/>
        <v>264843.95</v>
      </c>
      <c r="I1674" s="428">
        <f t="shared" si="466"/>
        <v>87203</v>
      </c>
      <c r="J1674" s="428">
        <f t="shared" si="467"/>
        <v>352046.95</v>
      </c>
      <c r="K1674" s="433">
        <f t="shared" si="456"/>
        <v>-349.99999999999977</v>
      </c>
      <c r="L1674" s="433">
        <f t="shared" si="457"/>
        <v>0</v>
      </c>
      <c r="M1674" s="433">
        <v>1476.5100000000002</v>
      </c>
      <c r="N1674" s="433">
        <v>601.4</v>
      </c>
      <c r="O1674" s="431">
        <f t="shared" si="458"/>
        <v>301296.95000000007</v>
      </c>
    </row>
    <row r="1675" spans="1:15" s="472" customFormat="1">
      <c r="A1675" s="482" t="s">
        <v>238</v>
      </c>
      <c r="B1675" s="515" t="s">
        <v>415</v>
      </c>
      <c r="C1675" s="513" t="s">
        <v>391</v>
      </c>
      <c r="D1675" s="560">
        <v>145</v>
      </c>
      <c r="E1675" s="450">
        <v>1826.51</v>
      </c>
      <c r="F1675" s="450">
        <v>601.4</v>
      </c>
      <c r="G1675" s="428">
        <f t="shared" si="464"/>
        <v>2427.91</v>
      </c>
      <c r="H1675" s="428">
        <f t="shared" si="465"/>
        <v>264843.95</v>
      </c>
      <c r="I1675" s="428">
        <f t="shared" si="466"/>
        <v>87203</v>
      </c>
      <c r="J1675" s="428">
        <f t="shared" si="467"/>
        <v>352046.95</v>
      </c>
      <c r="K1675" s="433">
        <f t="shared" si="456"/>
        <v>-349.99999999999977</v>
      </c>
      <c r="L1675" s="433">
        <f t="shared" si="457"/>
        <v>0</v>
      </c>
      <c r="M1675" s="433">
        <v>1476.5100000000002</v>
      </c>
      <c r="N1675" s="433">
        <v>601.4</v>
      </c>
      <c r="O1675" s="431">
        <f t="shared" si="458"/>
        <v>301296.95000000007</v>
      </c>
    </row>
    <row r="1676" spans="1:15" s="472" customFormat="1">
      <c r="A1676" s="482" t="s">
        <v>240</v>
      </c>
      <c r="B1676" s="515" t="s">
        <v>416</v>
      </c>
      <c r="C1676" s="513" t="s">
        <v>391</v>
      </c>
      <c r="D1676" s="560">
        <v>145</v>
      </c>
      <c r="E1676" s="450">
        <v>1826.51</v>
      </c>
      <c r="F1676" s="450">
        <v>601.4</v>
      </c>
      <c r="G1676" s="428">
        <f t="shared" si="464"/>
        <v>2427.91</v>
      </c>
      <c r="H1676" s="428">
        <f t="shared" si="465"/>
        <v>264843.95</v>
      </c>
      <c r="I1676" s="428">
        <f t="shared" si="466"/>
        <v>87203</v>
      </c>
      <c r="J1676" s="428">
        <f t="shared" si="467"/>
        <v>352046.95</v>
      </c>
      <c r="K1676" s="433">
        <f t="shared" si="456"/>
        <v>-349.99999999999977</v>
      </c>
      <c r="L1676" s="433">
        <f t="shared" si="457"/>
        <v>0</v>
      </c>
      <c r="M1676" s="433">
        <v>1476.5100000000002</v>
      </c>
      <c r="N1676" s="433">
        <v>601.4</v>
      </c>
      <c r="O1676" s="431">
        <f t="shared" si="458"/>
        <v>301296.95000000007</v>
      </c>
    </row>
    <row r="1677" spans="1:15" s="472" customFormat="1">
      <c r="A1677" s="482" t="s">
        <v>242</v>
      </c>
      <c r="B1677" s="515" t="s">
        <v>417</v>
      </c>
      <c r="C1677" s="513" t="s">
        <v>391</v>
      </c>
      <c r="D1677" s="560">
        <v>145</v>
      </c>
      <c r="E1677" s="450">
        <v>1826.51</v>
      </c>
      <c r="F1677" s="450">
        <v>601.4</v>
      </c>
      <c r="G1677" s="428">
        <f t="shared" si="464"/>
        <v>2427.91</v>
      </c>
      <c r="H1677" s="428">
        <f t="shared" si="465"/>
        <v>264843.95</v>
      </c>
      <c r="I1677" s="428">
        <f t="shared" si="466"/>
        <v>87203</v>
      </c>
      <c r="J1677" s="428">
        <f t="shared" si="467"/>
        <v>352046.95</v>
      </c>
      <c r="K1677" s="433">
        <f t="shared" si="456"/>
        <v>-349.99999999999977</v>
      </c>
      <c r="L1677" s="433">
        <f t="shared" si="457"/>
        <v>0</v>
      </c>
      <c r="M1677" s="433">
        <v>1476.5100000000002</v>
      </c>
      <c r="N1677" s="433">
        <v>601.4</v>
      </c>
      <c r="O1677" s="431">
        <f t="shared" si="458"/>
        <v>301296.95000000007</v>
      </c>
    </row>
    <row r="1678" spans="1:15" s="472" customFormat="1">
      <c r="A1678" s="482" t="s">
        <v>244</v>
      </c>
      <c r="B1678" s="515" t="s">
        <v>418</v>
      </c>
      <c r="C1678" s="513" t="s">
        <v>391</v>
      </c>
      <c r="D1678" s="560">
        <v>145</v>
      </c>
      <c r="E1678" s="450">
        <v>1826.51</v>
      </c>
      <c r="F1678" s="450">
        <v>601.4</v>
      </c>
      <c r="G1678" s="428">
        <f t="shared" si="464"/>
        <v>2427.91</v>
      </c>
      <c r="H1678" s="428">
        <f t="shared" si="465"/>
        <v>264843.95</v>
      </c>
      <c r="I1678" s="428">
        <f t="shared" si="466"/>
        <v>87203</v>
      </c>
      <c r="J1678" s="428">
        <f t="shared" si="467"/>
        <v>352046.95</v>
      </c>
      <c r="K1678" s="433">
        <f t="shared" si="456"/>
        <v>-349.99999999999977</v>
      </c>
      <c r="L1678" s="433">
        <f t="shared" si="457"/>
        <v>0</v>
      </c>
      <c r="M1678" s="433">
        <v>1476.5100000000002</v>
      </c>
      <c r="N1678" s="433">
        <v>601.4</v>
      </c>
      <c r="O1678" s="431">
        <f t="shared" si="458"/>
        <v>301296.95000000007</v>
      </c>
    </row>
    <row r="1679" spans="1:15" s="470" customFormat="1">
      <c r="A1679" s="482" t="s">
        <v>246</v>
      </c>
      <c r="B1679" s="515" t="s">
        <v>419</v>
      </c>
      <c r="C1679" s="513" t="s">
        <v>391</v>
      </c>
      <c r="D1679" s="560">
        <v>145</v>
      </c>
      <c r="E1679" s="450">
        <v>1826.51</v>
      </c>
      <c r="F1679" s="450">
        <v>601.4</v>
      </c>
      <c r="G1679" s="428">
        <f t="shared" si="464"/>
        <v>2427.91</v>
      </c>
      <c r="H1679" s="428">
        <f t="shared" si="465"/>
        <v>264843.95</v>
      </c>
      <c r="I1679" s="428">
        <f t="shared" si="466"/>
        <v>87203</v>
      </c>
      <c r="J1679" s="428">
        <f t="shared" si="467"/>
        <v>352046.95</v>
      </c>
      <c r="K1679" s="433">
        <f t="shared" si="456"/>
        <v>-349.99999999999977</v>
      </c>
      <c r="L1679" s="433">
        <f t="shared" si="457"/>
        <v>0</v>
      </c>
      <c r="M1679" s="433">
        <v>1476.5100000000002</v>
      </c>
      <c r="N1679" s="433">
        <v>601.4</v>
      </c>
      <c r="O1679" s="431">
        <f t="shared" si="458"/>
        <v>301296.95000000007</v>
      </c>
    </row>
    <row r="1680" spans="1:15" s="470" customFormat="1">
      <c r="A1680" s="482" t="s">
        <v>248</v>
      </c>
      <c r="B1680" s="515" t="s">
        <v>420</v>
      </c>
      <c r="C1680" s="513" t="s">
        <v>391</v>
      </c>
      <c r="D1680" s="560">
        <v>145</v>
      </c>
      <c r="E1680" s="450">
        <v>1826.51</v>
      </c>
      <c r="F1680" s="450">
        <v>601.4</v>
      </c>
      <c r="G1680" s="428">
        <f t="shared" si="464"/>
        <v>2427.91</v>
      </c>
      <c r="H1680" s="428">
        <f t="shared" si="465"/>
        <v>264843.95</v>
      </c>
      <c r="I1680" s="428">
        <f t="shared" si="466"/>
        <v>87203</v>
      </c>
      <c r="J1680" s="428">
        <f t="shared" si="467"/>
        <v>352046.95</v>
      </c>
      <c r="K1680" s="433">
        <f t="shared" si="456"/>
        <v>-349.99999999999977</v>
      </c>
      <c r="L1680" s="433">
        <f t="shared" si="457"/>
        <v>0</v>
      </c>
      <c r="M1680" s="433">
        <v>1476.5100000000002</v>
      </c>
      <c r="N1680" s="433">
        <v>601.4</v>
      </c>
      <c r="O1680" s="431">
        <f t="shared" si="458"/>
        <v>301296.95000000007</v>
      </c>
    </row>
    <row r="1681" spans="1:15" s="470" customFormat="1">
      <c r="A1681" s="482" t="s">
        <v>250</v>
      </c>
      <c r="B1681" s="515" t="s">
        <v>421</v>
      </c>
      <c r="C1681" s="513" t="s">
        <v>391</v>
      </c>
      <c r="D1681" s="560">
        <v>145</v>
      </c>
      <c r="E1681" s="450">
        <v>1826.51</v>
      </c>
      <c r="F1681" s="450">
        <v>601.4</v>
      </c>
      <c r="G1681" s="428">
        <f t="shared" si="464"/>
        <v>2427.91</v>
      </c>
      <c r="H1681" s="428">
        <f t="shared" si="465"/>
        <v>264843.95</v>
      </c>
      <c r="I1681" s="428">
        <f t="shared" si="466"/>
        <v>87203</v>
      </c>
      <c r="J1681" s="428">
        <f t="shared" si="467"/>
        <v>352046.95</v>
      </c>
      <c r="K1681" s="433">
        <f t="shared" si="456"/>
        <v>-349.99999999999977</v>
      </c>
      <c r="L1681" s="433">
        <f t="shared" si="457"/>
        <v>0</v>
      </c>
      <c r="M1681" s="433">
        <v>1476.5100000000002</v>
      </c>
      <c r="N1681" s="433">
        <v>601.4</v>
      </c>
      <c r="O1681" s="431">
        <f t="shared" si="458"/>
        <v>301296.95000000007</v>
      </c>
    </row>
    <row r="1682" spans="1:15" s="470" customFormat="1">
      <c r="A1682" s="482" t="s">
        <v>252</v>
      </c>
      <c r="B1682" s="515" t="s">
        <v>422</v>
      </c>
      <c r="C1682" s="513" t="s">
        <v>391</v>
      </c>
      <c r="D1682" s="560">
        <v>145</v>
      </c>
      <c r="E1682" s="450">
        <v>0</v>
      </c>
      <c r="F1682" s="450">
        <v>601.4</v>
      </c>
      <c r="G1682" s="428">
        <f t="shared" si="464"/>
        <v>601.4</v>
      </c>
      <c r="H1682" s="428">
        <f t="shared" si="465"/>
        <v>0</v>
      </c>
      <c r="I1682" s="428">
        <f t="shared" si="466"/>
        <v>87203</v>
      </c>
      <c r="J1682" s="428">
        <f t="shared" si="467"/>
        <v>87203</v>
      </c>
      <c r="K1682" s="433">
        <f t="shared" si="456"/>
        <v>0</v>
      </c>
      <c r="L1682" s="433">
        <f t="shared" si="457"/>
        <v>0</v>
      </c>
      <c r="M1682" s="433">
        <v>0</v>
      </c>
      <c r="N1682" s="433">
        <v>601.4</v>
      </c>
      <c r="O1682" s="431">
        <f t="shared" si="458"/>
        <v>87203</v>
      </c>
    </row>
    <row r="1683" spans="1:15" s="470" customFormat="1">
      <c r="A1683" s="482" t="s">
        <v>254</v>
      </c>
      <c r="B1683" s="515" t="s">
        <v>423</v>
      </c>
      <c r="C1683" s="513" t="s">
        <v>391</v>
      </c>
      <c r="D1683" s="560">
        <v>145</v>
      </c>
      <c r="E1683" s="450">
        <v>0</v>
      </c>
      <c r="F1683" s="450">
        <v>300.7</v>
      </c>
      <c r="G1683" s="428">
        <f t="shared" si="464"/>
        <v>300.7</v>
      </c>
      <c r="H1683" s="428">
        <f t="shared" si="465"/>
        <v>0</v>
      </c>
      <c r="I1683" s="428">
        <f t="shared" si="466"/>
        <v>43601.5</v>
      </c>
      <c r="J1683" s="428">
        <f t="shared" si="467"/>
        <v>43601.5</v>
      </c>
      <c r="K1683" s="433">
        <f t="shared" si="456"/>
        <v>0</v>
      </c>
      <c r="L1683" s="433">
        <f t="shared" si="457"/>
        <v>0</v>
      </c>
      <c r="M1683" s="433">
        <v>0</v>
      </c>
      <c r="N1683" s="433">
        <v>300.7</v>
      </c>
      <c r="O1683" s="431">
        <f t="shared" si="458"/>
        <v>43601.5</v>
      </c>
    </row>
    <row r="1684" spans="1:15" s="470" customFormat="1">
      <c r="A1684" s="482" t="s">
        <v>256</v>
      </c>
      <c r="B1684" s="515" t="s">
        <v>424</v>
      </c>
      <c r="C1684" s="513" t="s">
        <v>391</v>
      </c>
      <c r="D1684" s="560">
        <v>145</v>
      </c>
      <c r="E1684" s="450">
        <v>0</v>
      </c>
      <c r="F1684" s="450">
        <v>300.7</v>
      </c>
      <c r="G1684" s="428">
        <f t="shared" si="464"/>
        <v>300.7</v>
      </c>
      <c r="H1684" s="428">
        <f t="shared" si="465"/>
        <v>0</v>
      </c>
      <c r="I1684" s="428">
        <f t="shared" si="466"/>
        <v>43601.5</v>
      </c>
      <c r="J1684" s="428">
        <f t="shared" si="467"/>
        <v>43601.5</v>
      </c>
      <c r="K1684" s="433">
        <f t="shared" si="456"/>
        <v>0</v>
      </c>
      <c r="L1684" s="433">
        <f t="shared" si="457"/>
        <v>0</v>
      </c>
      <c r="M1684" s="433">
        <v>0</v>
      </c>
      <c r="N1684" s="433">
        <v>300.7</v>
      </c>
      <c r="O1684" s="431">
        <f t="shared" si="458"/>
        <v>43601.5</v>
      </c>
    </row>
    <row r="1685" spans="1:15" s="470" customFormat="1">
      <c r="A1685" s="482" t="s">
        <v>258</v>
      </c>
      <c r="B1685" s="483" t="s">
        <v>425</v>
      </c>
      <c r="C1685" s="513" t="s">
        <v>391</v>
      </c>
      <c r="D1685" s="560">
        <v>145</v>
      </c>
      <c r="E1685" s="450">
        <v>0</v>
      </c>
      <c r="F1685" s="450">
        <v>0</v>
      </c>
      <c r="G1685" s="428">
        <f t="shared" si="464"/>
        <v>0</v>
      </c>
      <c r="H1685" s="428">
        <f t="shared" si="465"/>
        <v>0</v>
      </c>
      <c r="I1685" s="428">
        <f t="shared" si="466"/>
        <v>0</v>
      </c>
      <c r="J1685" s="428">
        <f t="shared" si="467"/>
        <v>0</v>
      </c>
      <c r="K1685" s="433">
        <f t="shared" si="456"/>
        <v>0</v>
      </c>
      <c r="L1685" s="433">
        <f t="shared" si="457"/>
        <v>0</v>
      </c>
      <c r="M1685" s="433">
        <v>0</v>
      </c>
      <c r="N1685" s="433">
        <v>0</v>
      </c>
      <c r="O1685" s="431">
        <f t="shared" si="458"/>
        <v>0</v>
      </c>
    </row>
    <row r="1686" spans="1:15" s="470" customFormat="1" ht="20.25" customHeight="1">
      <c r="A1686" s="691" t="s">
        <v>773</v>
      </c>
      <c r="B1686" s="492" t="s">
        <v>774</v>
      </c>
      <c r="C1686" s="513"/>
      <c r="D1686" s="560">
        <v>0</v>
      </c>
      <c r="E1686" s="450">
        <v>0</v>
      </c>
      <c r="F1686" s="450">
        <v>0</v>
      </c>
      <c r="G1686" s="428">
        <f t="shared" si="464"/>
        <v>0</v>
      </c>
      <c r="H1686" s="429">
        <f>E1686*$D1686</f>
        <v>0</v>
      </c>
      <c r="I1686" s="429">
        <f>F1686*$D1686</f>
        <v>0</v>
      </c>
      <c r="J1686" s="428">
        <f t="shared" si="463"/>
        <v>0</v>
      </c>
      <c r="K1686" s="433">
        <f t="shared" si="456"/>
        <v>0</v>
      </c>
      <c r="L1686" s="433">
        <f t="shared" si="457"/>
        <v>0</v>
      </c>
      <c r="M1686" s="433">
        <v>0</v>
      </c>
      <c r="N1686" s="433">
        <v>0</v>
      </c>
      <c r="O1686" s="431">
        <f t="shared" si="458"/>
        <v>0</v>
      </c>
    </row>
    <row r="1687" spans="1:15" s="472" customFormat="1">
      <c r="A1687" s="482" t="s">
        <v>205</v>
      </c>
      <c r="B1687" s="515" t="s">
        <v>219</v>
      </c>
      <c r="C1687" s="513" t="s">
        <v>391</v>
      </c>
      <c r="D1687" s="560">
        <v>145</v>
      </c>
      <c r="E1687" s="450">
        <v>0</v>
      </c>
      <c r="F1687" s="450">
        <v>0</v>
      </c>
      <c r="G1687" s="428">
        <f t="shared" si="464"/>
        <v>0</v>
      </c>
      <c r="H1687" s="428">
        <f t="shared" ref="H1687:H1711" si="468">$D1687*E1687</f>
        <v>0</v>
      </c>
      <c r="I1687" s="428">
        <f t="shared" ref="I1687:I1711" si="469">$D1687*F1687</f>
        <v>0</v>
      </c>
      <c r="J1687" s="428">
        <f t="shared" ref="J1687:J1711" si="470">SUBTOTAL(9,H1687:I1687)</f>
        <v>0</v>
      </c>
      <c r="K1687" s="433">
        <f t="shared" si="456"/>
        <v>0</v>
      </c>
      <c r="L1687" s="433">
        <f t="shared" si="457"/>
        <v>0</v>
      </c>
      <c r="M1687" s="433">
        <v>0</v>
      </c>
      <c r="N1687" s="433">
        <v>0</v>
      </c>
      <c r="O1687" s="431">
        <f t="shared" si="458"/>
        <v>0</v>
      </c>
    </row>
    <row r="1688" spans="1:15" s="472" customFormat="1">
      <c r="A1688" s="482" t="s">
        <v>188</v>
      </c>
      <c r="B1688" s="515" t="s">
        <v>402</v>
      </c>
      <c r="C1688" s="513" t="s">
        <v>391</v>
      </c>
      <c r="D1688" s="560">
        <v>145</v>
      </c>
      <c r="E1688" s="450">
        <v>0</v>
      </c>
      <c r="F1688" s="450">
        <v>0</v>
      </c>
      <c r="G1688" s="428">
        <f t="shared" si="464"/>
        <v>0</v>
      </c>
      <c r="H1688" s="428">
        <f t="shared" si="468"/>
        <v>0</v>
      </c>
      <c r="I1688" s="428">
        <f t="shared" si="469"/>
        <v>0</v>
      </c>
      <c r="J1688" s="428">
        <f t="shared" si="470"/>
        <v>0</v>
      </c>
      <c r="K1688" s="433">
        <f t="shared" si="456"/>
        <v>0</v>
      </c>
      <c r="L1688" s="433">
        <f t="shared" si="457"/>
        <v>0</v>
      </c>
      <c r="M1688" s="433">
        <v>0</v>
      </c>
      <c r="N1688" s="433">
        <v>0</v>
      </c>
      <c r="O1688" s="431">
        <f t="shared" si="458"/>
        <v>0</v>
      </c>
    </row>
    <row r="1689" spans="1:15" s="472" customFormat="1">
      <c r="A1689" s="482" t="s">
        <v>190</v>
      </c>
      <c r="B1689" s="515" t="s">
        <v>403</v>
      </c>
      <c r="C1689" s="513" t="s">
        <v>391</v>
      </c>
      <c r="D1689" s="560">
        <v>145</v>
      </c>
      <c r="E1689" s="450">
        <v>3320.31</v>
      </c>
      <c r="F1689" s="450">
        <v>1725.63</v>
      </c>
      <c r="G1689" s="428">
        <f t="shared" si="464"/>
        <v>5045.9400000000005</v>
      </c>
      <c r="H1689" s="428">
        <f t="shared" si="468"/>
        <v>481444.95</v>
      </c>
      <c r="I1689" s="428">
        <f t="shared" si="469"/>
        <v>250216.35</v>
      </c>
      <c r="J1689" s="428">
        <f t="shared" si="470"/>
        <v>731661.3</v>
      </c>
      <c r="K1689" s="433">
        <f t="shared" si="456"/>
        <v>0</v>
      </c>
      <c r="L1689" s="433">
        <f t="shared" si="457"/>
        <v>0</v>
      </c>
      <c r="M1689" s="433">
        <v>3320.31</v>
      </c>
      <c r="N1689" s="433">
        <v>1725.6299999999999</v>
      </c>
      <c r="O1689" s="431">
        <f t="shared" si="458"/>
        <v>731661.29999999993</v>
      </c>
    </row>
    <row r="1690" spans="1:15" s="472" customFormat="1">
      <c r="A1690" s="482" t="s">
        <v>192</v>
      </c>
      <c r="B1690" s="515" t="s">
        <v>404</v>
      </c>
      <c r="C1690" s="513" t="s">
        <v>391</v>
      </c>
      <c r="D1690" s="560">
        <v>145</v>
      </c>
      <c r="E1690" s="450">
        <v>4005.13</v>
      </c>
      <c r="F1690" s="450">
        <v>1061.18</v>
      </c>
      <c r="G1690" s="428">
        <f t="shared" si="464"/>
        <v>5066.3100000000004</v>
      </c>
      <c r="H1690" s="428">
        <f t="shared" si="468"/>
        <v>580743.85</v>
      </c>
      <c r="I1690" s="428">
        <f t="shared" si="469"/>
        <v>153871.1</v>
      </c>
      <c r="J1690" s="428">
        <f t="shared" si="470"/>
        <v>734614.95</v>
      </c>
      <c r="K1690" s="433">
        <f t="shared" si="456"/>
        <v>-300</v>
      </c>
      <c r="L1690" s="433">
        <f t="shared" si="457"/>
        <v>0</v>
      </c>
      <c r="M1690" s="433">
        <v>3705.13</v>
      </c>
      <c r="N1690" s="433">
        <v>1061.1799999999998</v>
      </c>
      <c r="O1690" s="431">
        <f t="shared" si="458"/>
        <v>691114.95</v>
      </c>
    </row>
    <row r="1691" spans="1:15" s="472" customFormat="1">
      <c r="A1691" s="482" t="s">
        <v>194</v>
      </c>
      <c r="B1691" s="515" t="s">
        <v>405</v>
      </c>
      <c r="C1691" s="513" t="s">
        <v>391</v>
      </c>
      <c r="D1691" s="560">
        <v>145</v>
      </c>
      <c r="E1691" s="450">
        <v>2751.89</v>
      </c>
      <c r="F1691" s="450">
        <v>1061.18</v>
      </c>
      <c r="G1691" s="428">
        <f t="shared" si="464"/>
        <v>3813.0699999999997</v>
      </c>
      <c r="H1691" s="428">
        <f t="shared" si="468"/>
        <v>399024.05</v>
      </c>
      <c r="I1691" s="428">
        <f t="shared" si="469"/>
        <v>153871.1</v>
      </c>
      <c r="J1691" s="428">
        <f t="shared" si="470"/>
        <v>552895.15</v>
      </c>
      <c r="K1691" s="433">
        <f t="shared" si="456"/>
        <v>-300</v>
      </c>
      <c r="L1691" s="433">
        <f t="shared" si="457"/>
        <v>0</v>
      </c>
      <c r="M1691" s="433">
        <v>2451.89</v>
      </c>
      <c r="N1691" s="433">
        <v>1061.1799999999998</v>
      </c>
      <c r="O1691" s="431">
        <f t="shared" si="458"/>
        <v>509395.14999999997</v>
      </c>
    </row>
    <row r="1692" spans="1:15" s="472" customFormat="1">
      <c r="A1692" s="482" t="s">
        <v>196</v>
      </c>
      <c r="B1692" s="515" t="s">
        <v>406</v>
      </c>
      <c r="C1692" s="513" t="s">
        <v>391</v>
      </c>
      <c r="D1692" s="560">
        <v>145</v>
      </c>
      <c r="E1692" s="450">
        <v>2751.89</v>
      </c>
      <c r="F1692" s="450">
        <v>1061.18</v>
      </c>
      <c r="G1692" s="428">
        <f t="shared" si="464"/>
        <v>3813.0699999999997</v>
      </c>
      <c r="H1692" s="428">
        <f t="shared" si="468"/>
        <v>399024.05</v>
      </c>
      <c r="I1692" s="428">
        <f t="shared" si="469"/>
        <v>153871.1</v>
      </c>
      <c r="J1692" s="428">
        <f t="shared" si="470"/>
        <v>552895.15</v>
      </c>
      <c r="K1692" s="433">
        <f t="shared" ref="K1692:K1755" si="471">M1692-E1692</f>
        <v>-300</v>
      </c>
      <c r="L1692" s="433">
        <f t="shared" ref="L1692:L1755" si="472">N1692-F1692</f>
        <v>0</v>
      </c>
      <c r="M1692" s="433">
        <v>2451.89</v>
      </c>
      <c r="N1692" s="433">
        <v>1061.1799999999998</v>
      </c>
      <c r="O1692" s="431">
        <f t="shared" ref="O1692:O1755" si="473">(M1692+N1692)*$D1692</f>
        <v>509395.14999999997</v>
      </c>
    </row>
    <row r="1693" spans="1:15" s="472" customFormat="1">
      <c r="A1693" s="482" t="s">
        <v>198</v>
      </c>
      <c r="B1693" s="515" t="s">
        <v>407</v>
      </c>
      <c r="C1693" s="513" t="s">
        <v>391</v>
      </c>
      <c r="D1693" s="560">
        <v>145</v>
      </c>
      <c r="E1693" s="450">
        <v>2751.89</v>
      </c>
      <c r="F1693" s="450">
        <v>1061.18</v>
      </c>
      <c r="G1693" s="428">
        <f t="shared" si="464"/>
        <v>3813.0699999999997</v>
      </c>
      <c r="H1693" s="428">
        <f t="shared" si="468"/>
        <v>399024.05</v>
      </c>
      <c r="I1693" s="428">
        <f t="shared" si="469"/>
        <v>153871.1</v>
      </c>
      <c r="J1693" s="428">
        <f t="shared" si="470"/>
        <v>552895.15</v>
      </c>
      <c r="K1693" s="433">
        <f t="shared" si="471"/>
        <v>-300</v>
      </c>
      <c r="L1693" s="433">
        <f t="shared" si="472"/>
        <v>0</v>
      </c>
      <c r="M1693" s="433">
        <v>2451.89</v>
      </c>
      <c r="N1693" s="433">
        <v>1061.1799999999998</v>
      </c>
      <c r="O1693" s="431">
        <f t="shared" si="473"/>
        <v>509395.14999999997</v>
      </c>
    </row>
    <row r="1694" spans="1:15" s="472" customFormat="1">
      <c r="A1694" s="482" t="s">
        <v>200</v>
      </c>
      <c r="B1694" s="515" t="s">
        <v>408</v>
      </c>
      <c r="C1694" s="513" t="s">
        <v>391</v>
      </c>
      <c r="D1694" s="560">
        <v>145</v>
      </c>
      <c r="E1694" s="450">
        <v>3271.81</v>
      </c>
      <c r="F1694" s="450">
        <v>1061.18</v>
      </c>
      <c r="G1694" s="428">
        <f t="shared" si="464"/>
        <v>4332.99</v>
      </c>
      <c r="H1694" s="428">
        <f t="shared" si="468"/>
        <v>474412.45</v>
      </c>
      <c r="I1694" s="428">
        <f t="shared" si="469"/>
        <v>153871.1</v>
      </c>
      <c r="J1694" s="428">
        <f t="shared" si="470"/>
        <v>628283.55000000005</v>
      </c>
      <c r="K1694" s="433">
        <f t="shared" si="471"/>
        <v>-250</v>
      </c>
      <c r="L1694" s="433">
        <f t="shared" si="472"/>
        <v>0</v>
      </c>
      <c r="M1694" s="433">
        <v>3021.81</v>
      </c>
      <c r="N1694" s="433">
        <v>1061.1799999999998</v>
      </c>
      <c r="O1694" s="431">
        <f t="shared" si="473"/>
        <v>592033.54999999993</v>
      </c>
    </row>
    <row r="1695" spans="1:15" s="472" customFormat="1">
      <c r="A1695" s="482" t="s">
        <v>122</v>
      </c>
      <c r="B1695" s="515" t="s">
        <v>409</v>
      </c>
      <c r="C1695" s="513" t="s">
        <v>391</v>
      </c>
      <c r="D1695" s="560">
        <v>145</v>
      </c>
      <c r="E1695" s="450">
        <v>4100.1899999999996</v>
      </c>
      <c r="F1695" s="450">
        <v>1061.18</v>
      </c>
      <c r="G1695" s="428">
        <f t="shared" si="464"/>
        <v>5161.37</v>
      </c>
      <c r="H1695" s="428">
        <f t="shared" si="468"/>
        <v>594527.54999999993</v>
      </c>
      <c r="I1695" s="428">
        <f t="shared" si="469"/>
        <v>153871.1</v>
      </c>
      <c r="J1695" s="428">
        <f t="shared" si="470"/>
        <v>748398.64999999991</v>
      </c>
      <c r="K1695" s="433">
        <f t="shared" si="471"/>
        <v>-809.99999999999955</v>
      </c>
      <c r="L1695" s="433">
        <f t="shared" si="472"/>
        <v>0</v>
      </c>
      <c r="M1695" s="433">
        <v>3290.19</v>
      </c>
      <c r="N1695" s="433">
        <v>1061.1799999999998</v>
      </c>
      <c r="O1695" s="431">
        <f t="shared" si="473"/>
        <v>630948.65</v>
      </c>
    </row>
    <row r="1696" spans="1:15" s="472" customFormat="1">
      <c r="A1696" s="482" t="s">
        <v>228</v>
      </c>
      <c r="B1696" s="515" t="s">
        <v>410</v>
      </c>
      <c r="C1696" s="513" t="s">
        <v>391</v>
      </c>
      <c r="D1696" s="560">
        <v>145</v>
      </c>
      <c r="E1696" s="450">
        <v>4100.1899999999996</v>
      </c>
      <c r="F1696" s="450">
        <v>1061.18</v>
      </c>
      <c r="G1696" s="428">
        <f t="shared" si="464"/>
        <v>5161.37</v>
      </c>
      <c r="H1696" s="428">
        <f t="shared" si="468"/>
        <v>594527.54999999993</v>
      </c>
      <c r="I1696" s="428">
        <f t="shared" si="469"/>
        <v>153871.1</v>
      </c>
      <c r="J1696" s="428">
        <f t="shared" si="470"/>
        <v>748398.64999999991</v>
      </c>
      <c r="K1696" s="433">
        <f t="shared" si="471"/>
        <v>-809.99999999999955</v>
      </c>
      <c r="L1696" s="433">
        <f t="shared" si="472"/>
        <v>0</v>
      </c>
      <c r="M1696" s="433">
        <v>3290.19</v>
      </c>
      <c r="N1696" s="433">
        <v>1061.1799999999998</v>
      </c>
      <c r="O1696" s="431">
        <f t="shared" si="473"/>
        <v>630948.65</v>
      </c>
    </row>
    <row r="1697" spans="1:15" s="472" customFormat="1">
      <c r="A1697" s="482" t="s">
        <v>230</v>
      </c>
      <c r="B1697" s="515" t="s">
        <v>411</v>
      </c>
      <c r="C1697" s="513" t="s">
        <v>391</v>
      </c>
      <c r="D1697" s="560">
        <v>145</v>
      </c>
      <c r="E1697" s="450">
        <v>4100.1899999999996</v>
      </c>
      <c r="F1697" s="450">
        <v>1061.18</v>
      </c>
      <c r="G1697" s="428">
        <f t="shared" si="464"/>
        <v>5161.37</v>
      </c>
      <c r="H1697" s="428">
        <f t="shared" si="468"/>
        <v>594527.54999999993</v>
      </c>
      <c r="I1697" s="428">
        <f t="shared" si="469"/>
        <v>153871.1</v>
      </c>
      <c r="J1697" s="428">
        <f t="shared" si="470"/>
        <v>748398.64999999991</v>
      </c>
      <c r="K1697" s="433">
        <f t="shared" si="471"/>
        <v>-809.99999999999955</v>
      </c>
      <c r="L1697" s="433">
        <f t="shared" si="472"/>
        <v>0</v>
      </c>
      <c r="M1697" s="433">
        <v>3290.19</v>
      </c>
      <c r="N1697" s="433">
        <v>1061.1799999999998</v>
      </c>
      <c r="O1697" s="431">
        <f t="shared" si="473"/>
        <v>630948.65</v>
      </c>
    </row>
    <row r="1698" spans="1:15" s="472" customFormat="1">
      <c r="A1698" s="482" t="s">
        <v>232</v>
      </c>
      <c r="B1698" s="515" t="s">
        <v>412</v>
      </c>
      <c r="C1698" s="513" t="s">
        <v>391</v>
      </c>
      <c r="D1698" s="560">
        <v>145</v>
      </c>
      <c r="E1698" s="450">
        <v>4100.1899999999996</v>
      </c>
      <c r="F1698" s="450">
        <v>1061.18</v>
      </c>
      <c r="G1698" s="428">
        <f t="shared" si="464"/>
        <v>5161.37</v>
      </c>
      <c r="H1698" s="428">
        <f t="shared" si="468"/>
        <v>594527.54999999993</v>
      </c>
      <c r="I1698" s="428">
        <f t="shared" si="469"/>
        <v>153871.1</v>
      </c>
      <c r="J1698" s="428">
        <f t="shared" si="470"/>
        <v>748398.64999999991</v>
      </c>
      <c r="K1698" s="433">
        <f t="shared" si="471"/>
        <v>-809.99999999999955</v>
      </c>
      <c r="L1698" s="433">
        <f t="shared" si="472"/>
        <v>0</v>
      </c>
      <c r="M1698" s="433">
        <v>3290.19</v>
      </c>
      <c r="N1698" s="433">
        <v>1061.1799999999998</v>
      </c>
      <c r="O1698" s="431">
        <f t="shared" si="473"/>
        <v>630948.65</v>
      </c>
    </row>
    <row r="1699" spans="1:15" s="472" customFormat="1">
      <c r="A1699" s="482" t="s">
        <v>234</v>
      </c>
      <c r="B1699" s="515" t="s">
        <v>413</v>
      </c>
      <c r="C1699" s="513" t="s">
        <v>391</v>
      </c>
      <c r="D1699" s="560">
        <v>145</v>
      </c>
      <c r="E1699" s="450">
        <v>4100.1899999999996</v>
      </c>
      <c r="F1699" s="450">
        <v>1061.18</v>
      </c>
      <c r="G1699" s="428">
        <f t="shared" si="464"/>
        <v>5161.37</v>
      </c>
      <c r="H1699" s="428">
        <f t="shared" si="468"/>
        <v>594527.54999999993</v>
      </c>
      <c r="I1699" s="428">
        <f t="shared" si="469"/>
        <v>153871.1</v>
      </c>
      <c r="J1699" s="428">
        <f t="shared" si="470"/>
        <v>748398.64999999991</v>
      </c>
      <c r="K1699" s="433">
        <f t="shared" si="471"/>
        <v>-809.99999999999955</v>
      </c>
      <c r="L1699" s="433">
        <f t="shared" si="472"/>
        <v>0</v>
      </c>
      <c r="M1699" s="433">
        <v>3290.19</v>
      </c>
      <c r="N1699" s="433">
        <v>1061.1799999999998</v>
      </c>
      <c r="O1699" s="431">
        <f t="shared" si="473"/>
        <v>630948.65</v>
      </c>
    </row>
    <row r="1700" spans="1:15" s="472" customFormat="1">
      <c r="A1700" s="482" t="s">
        <v>236</v>
      </c>
      <c r="B1700" s="515" t="s">
        <v>414</v>
      </c>
      <c r="C1700" s="513" t="s">
        <v>391</v>
      </c>
      <c r="D1700" s="560">
        <v>145</v>
      </c>
      <c r="E1700" s="450">
        <v>4100.1899999999996</v>
      </c>
      <c r="F1700" s="450">
        <v>1061.18</v>
      </c>
      <c r="G1700" s="428">
        <f t="shared" si="464"/>
        <v>5161.37</v>
      </c>
      <c r="H1700" s="428">
        <f t="shared" si="468"/>
        <v>594527.54999999993</v>
      </c>
      <c r="I1700" s="428">
        <f t="shared" si="469"/>
        <v>153871.1</v>
      </c>
      <c r="J1700" s="428">
        <f t="shared" si="470"/>
        <v>748398.64999999991</v>
      </c>
      <c r="K1700" s="433">
        <f t="shared" si="471"/>
        <v>-809.99999999999955</v>
      </c>
      <c r="L1700" s="433">
        <f t="shared" si="472"/>
        <v>0</v>
      </c>
      <c r="M1700" s="433">
        <v>3290.19</v>
      </c>
      <c r="N1700" s="433">
        <v>1061.1799999999998</v>
      </c>
      <c r="O1700" s="431">
        <f t="shared" si="473"/>
        <v>630948.65</v>
      </c>
    </row>
    <row r="1701" spans="1:15" s="472" customFormat="1">
      <c r="A1701" s="482" t="s">
        <v>238</v>
      </c>
      <c r="B1701" s="515" t="s">
        <v>415</v>
      </c>
      <c r="C1701" s="513" t="s">
        <v>391</v>
      </c>
      <c r="D1701" s="560">
        <v>145</v>
      </c>
      <c r="E1701" s="450">
        <v>4100.1899999999996</v>
      </c>
      <c r="F1701" s="450">
        <v>1061.18</v>
      </c>
      <c r="G1701" s="428">
        <f t="shared" si="464"/>
        <v>5161.37</v>
      </c>
      <c r="H1701" s="428">
        <f t="shared" si="468"/>
        <v>594527.54999999993</v>
      </c>
      <c r="I1701" s="428">
        <f t="shared" si="469"/>
        <v>153871.1</v>
      </c>
      <c r="J1701" s="428">
        <f t="shared" si="470"/>
        <v>748398.64999999991</v>
      </c>
      <c r="K1701" s="433">
        <f t="shared" si="471"/>
        <v>-809.99999999999955</v>
      </c>
      <c r="L1701" s="433">
        <f t="shared" si="472"/>
        <v>0</v>
      </c>
      <c r="M1701" s="433">
        <v>3290.19</v>
      </c>
      <c r="N1701" s="433">
        <v>1061.1799999999998</v>
      </c>
      <c r="O1701" s="431">
        <f t="shared" si="473"/>
        <v>630948.65</v>
      </c>
    </row>
    <row r="1702" spans="1:15" s="472" customFormat="1">
      <c r="A1702" s="482" t="s">
        <v>240</v>
      </c>
      <c r="B1702" s="515" t="s">
        <v>416</v>
      </c>
      <c r="C1702" s="513" t="s">
        <v>391</v>
      </c>
      <c r="D1702" s="560">
        <v>145</v>
      </c>
      <c r="E1702" s="450">
        <v>4100.1899999999996</v>
      </c>
      <c r="F1702" s="450">
        <v>1061.18</v>
      </c>
      <c r="G1702" s="428">
        <f t="shared" si="464"/>
        <v>5161.37</v>
      </c>
      <c r="H1702" s="428">
        <f t="shared" si="468"/>
        <v>594527.54999999993</v>
      </c>
      <c r="I1702" s="428">
        <f t="shared" si="469"/>
        <v>153871.1</v>
      </c>
      <c r="J1702" s="428">
        <f t="shared" si="470"/>
        <v>748398.64999999991</v>
      </c>
      <c r="K1702" s="433">
        <f t="shared" si="471"/>
        <v>-809.99999999999955</v>
      </c>
      <c r="L1702" s="433">
        <f t="shared" si="472"/>
        <v>0</v>
      </c>
      <c r="M1702" s="433">
        <v>3290.19</v>
      </c>
      <c r="N1702" s="433">
        <v>1061.1799999999998</v>
      </c>
      <c r="O1702" s="431">
        <f t="shared" si="473"/>
        <v>630948.65</v>
      </c>
    </row>
    <row r="1703" spans="1:15" s="472" customFormat="1">
      <c r="A1703" s="482" t="s">
        <v>242</v>
      </c>
      <c r="B1703" s="515" t="s">
        <v>417</v>
      </c>
      <c r="C1703" s="513" t="s">
        <v>391</v>
      </c>
      <c r="D1703" s="560">
        <v>145</v>
      </c>
      <c r="E1703" s="450">
        <v>4100.1899999999996</v>
      </c>
      <c r="F1703" s="450">
        <v>1061.18</v>
      </c>
      <c r="G1703" s="428">
        <f t="shared" si="464"/>
        <v>5161.37</v>
      </c>
      <c r="H1703" s="428">
        <f t="shared" si="468"/>
        <v>594527.54999999993</v>
      </c>
      <c r="I1703" s="428">
        <f t="shared" si="469"/>
        <v>153871.1</v>
      </c>
      <c r="J1703" s="428">
        <f t="shared" si="470"/>
        <v>748398.64999999991</v>
      </c>
      <c r="K1703" s="433">
        <f t="shared" si="471"/>
        <v>-809.99999999999955</v>
      </c>
      <c r="L1703" s="433">
        <f t="shared" si="472"/>
        <v>0</v>
      </c>
      <c r="M1703" s="433">
        <v>3290.19</v>
      </c>
      <c r="N1703" s="433">
        <v>1061.1799999999998</v>
      </c>
      <c r="O1703" s="431">
        <f t="shared" si="473"/>
        <v>630948.65</v>
      </c>
    </row>
    <row r="1704" spans="1:15" s="472" customFormat="1">
      <c r="A1704" s="482" t="s">
        <v>244</v>
      </c>
      <c r="B1704" s="515" t="s">
        <v>418</v>
      </c>
      <c r="C1704" s="513" t="s">
        <v>391</v>
      </c>
      <c r="D1704" s="560">
        <v>145</v>
      </c>
      <c r="E1704" s="450">
        <v>4100.1899999999996</v>
      </c>
      <c r="F1704" s="450">
        <v>1061.18</v>
      </c>
      <c r="G1704" s="428">
        <f t="shared" si="464"/>
        <v>5161.37</v>
      </c>
      <c r="H1704" s="428">
        <f t="shared" si="468"/>
        <v>594527.54999999993</v>
      </c>
      <c r="I1704" s="428">
        <f t="shared" si="469"/>
        <v>153871.1</v>
      </c>
      <c r="J1704" s="428">
        <f t="shared" si="470"/>
        <v>748398.64999999991</v>
      </c>
      <c r="K1704" s="433">
        <f t="shared" si="471"/>
        <v>-809.99999999999955</v>
      </c>
      <c r="L1704" s="433">
        <f t="shared" si="472"/>
        <v>0</v>
      </c>
      <c r="M1704" s="433">
        <v>3290.19</v>
      </c>
      <c r="N1704" s="433">
        <v>1061.1799999999998</v>
      </c>
      <c r="O1704" s="431">
        <f t="shared" si="473"/>
        <v>630948.65</v>
      </c>
    </row>
    <row r="1705" spans="1:15" s="470" customFormat="1">
      <c r="A1705" s="482" t="s">
        <v>246</v>
      </c>
      <c r="B1705" s="515" t="s">
        <v>419</v>
      </c>
      <c r="C1705" s="513" t="s">
        <v>391</v>
      </c>
      <c r="D1705" s="560">
        <v>145</v>
      </c>
      <c r="E1705" s="450">
        <v>4100.1899999999996</v>
      </c>
      <c r="F1705" s="450">
        <v>1061.18</v>
      </c>
      <c r="G1705" s="428">
        <f t="shared" si="464"/>
        <v>5161.37</v>
      </c>
      <c r="H1705" s="428">
        <f t="shared" si="468"/>
        <v>594527.54999999993</v>
      </c>
      <c r="I1705" s="428">
        <f t="shared" si="469"/>
        <v>153871.1</v>
      </c>
      <c r="J1705" s="428">
        <f t="shared" si="470"/>
        <v>748398.64999999991</v>
      </c>
      <c r="K1705" s="433">
        <f t="shared" si="471"/>
        <v>-809.99999999999955</v>
      </c>
      <c r="L1705" s="433">
        <f t="shared" si="472"/>
        <v>0</v>
      </c>
      <c r="M1705" s="433">
        <v>3290.19</v>
      </c>
      <c r="N1705" s="433">
        <v>1061.1799999999998</v>
      </c>
      <c r="O1705" s="431">
        <f t="shared" si="473"/>
        <v>630948.65</v>
      </c>
    </row>
    <row r="1706" spans="1:15" s="470" customFormat="1">
      <c r="A1706" s="482" t="s">
        <v>248</v>
      </c>
      <c r="B1706" s="515" t="s">
        <v>420</v>
      </c>
      <c r="C1706" s="513" t="s">
        <v>391</v>
      </c>
      <c r="D1706" s="560">
        <v>145</v>
      </c>
      <c r="E1706" s="450">
        <v>4100.1899999999996</v>
      </c>
      <c r="F1706" s="450">
        <v>1061.18</v>
      </c>
      <c r="G1706" s="428">
        <f t="shared" si="464"/>
        <v>5161.37</v>
      </c>
      <c r="H1706" s="428">
        <f t="shared" si="468"/>
        <v>594527.54999999993</v>
      </c>
      <c r="I1706" s="428">
        <f t="shared" si="469"/>
        <v>153871.1</v>
      </c>
      <c r="J1706" s="428">
        <f t="shared" si="470"/>
        <v>748398.64999999991</v>
      </c>
      <c r="K1706" s="433">
        <f t="shared" si="471"/>
        <v>-809.99999999999955</v>
      </c>
      <c r="L1706" s="433">
        <f t="shared" si="472"/>
        <v>0</v>
      </c>
      <c r="M1706" s="433">
        <v>3290.19</v>
      </c>
      <c r="N1706" s="433">
        <v>1061.1799999999998</v>
      </c>
      <c r="O1706" s="431">
        <f t="shared" si="473"/>
        <v>630948.65</v>
      </c>
    </row>
    <row r="1707" spans="1:15" s="470" customFormat="1">
      <c r="A1707" s="482" t="s">
        <v>250</v>
      </c>
      <c r="B1707" s="515" t="s">
        <v>421</v>
      </c>
      <c r="C1707" s="513" t="s">
        <v>391</v>
      </c>
      <c r="D1707" s="560">
        <v>145</v>
      </c>
      <c r="E1707" s="450">
        <v>4100.1899999999996</v>
      </c>
      <c r="F1707" s="450">
        <v>1061.18</v>
      </c>
      <c r="G1707" s="428">
        <f t="shared" si="464"/>
        <v>5161.37</v>
      </c>
      <c r="H1707" s="428">
        <f t="shared" si="468"/>
        <v>594527.54999999993</v>
      </c>
      <c r="I1707" s="428">
        <f t="shared" si="469"/>
        <v>153871.1</v>
      </c>
      <c r="J1707" s="428">
        <f t="shared" si="470"/>
        <v>748398.64999999991</v>
      </c>
      <c r="K1707" s="433">
        <f t="shared" si="471"/>
        <v>-809.99999999999955</v>
      </c>
      <c r="L1707" s="433">
        <f t="shared" si="472"/>
        <v>0</v>
      </c>
      <c r="M1707" s="433">
        <v>3290.19</v>
      </c>
      <c r="N1707" s="433">
        <v>1061.1799999999998</v>
      </c>
      <c r="O1707" s="431">
        <f t="shared" si="473"/>
        <v>630948.65</v>
      </c>
    </row>
    <row r="1708" spans="1:15" s="470" customFormat="1">
      <c r="A1708" s="482" t="s">
        <v>252</v>
      </c>
      <c r="B1708" s="515" t="s">
        <v>422</v>
      </c>
      <c r="C1708" s="513" t="s">
        <v>391</v>
      </c>
      <c r="D1708" s="560">
        <v>145</v>
      </c>
      <c r="E1708" s="450">
        <v>0</v>
      </c>
      <c r="F1708" s="450">
        <v>1061.18</v>
      </c>
      <c r="G1708" s="428">
        <f t="shared" si="464"/>
        <v>1061.18</v>
      </c>
      <c r="H1708" s="428">
        <f t="shared" si="468"/>
        <v>0</v>
      </c>
      <c r="I1708" s="428">
        <f t="shared" si="469"/>
        <v>153871.1</v>
      </c>
      <c r="J1708" s="428">
        <f t="shared" si="470"/>
        <v>153871.1</v>
      </c>
      <c r="K1708" s="433">
        <f t="shared" si="471"/>
        <v>0</v>
      </c>
      <c r="L1708" s="433">
        <f t="shared" si="472"/>
        <v>0</v>
      </c>
      <c r="M1708" s="433">
        <v>0</v>
      </c>
      <c r="N1708" s="433">
        <v>1061.1799999999998</v>
      </c>
      <c r="O1708" s="431">
        <f t="shared" si="473"/>
        <v>153871.09999999998</v>
      </c>
    </row>
    <row r="1709" spans="1:15" s="470" customFormat="1">
      <c r="A1709" s="482" t="s">
        <v>254</v>
      </c>
      <c r="B1709" s="515" t="s">
        <v>423</v>
      </c>
      <c r="C1709" s="513" t="s">
        <v>391</v>
      </c>
      <c r="D1709" s="560">
        <v>145</v>
      </c>
      <c r="E1709" s="450">
        <v>0</v>
      </c>
      <c r="F1709" s="450">
        <v>589.76</v>
      </c>
      <c r="G1709" s="428">
        <f t="shared" si="464"/>
        <v>589.76</v>
      </c>
      <c r="H1709" s="428">
        <f t="shared" si="468"/>
        <v>0</v>
      </c>
      <c r="I1709" s="428">
        <f t="shared" si="469"/>
        <v>85515.199999999997</v>
      </c>
      <c r="J1709" s="428">
        <f t="shared" si="470"/>
        <v>85515.199999999997</v>
      </c>
      <c r="K1709" s="433">
        <f t="shared" si="471"/>
        <v>0</v>
      </c>
      <c r="L1709" s="433">
        <f t="shared" si="472"/>
        <v>0</v>
      </c>
      <c r="M1709" s="433">
        <v>0</v>
      </c>
      <c r="N1709" s="433">
        <v>589.76</v>
      </c>
      <c r="O1709" s="431">
        <f t="shared" si="473"/>
        <v>85515.199999999997</v>
      </c>
    </row>
    <row r="1710" spans="1:15" s="470" customFormat="1">
      <c r="A1710" s="482" t="s">
        <v>256</v>
      </c>
      <c r="B1710" s="515" t="s">
        <v>424</v>
      </c>
      <c r="C1710" s="513" t="s">
        <v>391</v>
      </c>
      <c r="D1710" s="560">
        <v>145</v>
      </c>
      <c r="E1710" s="450">
        <v>0</v>
      </c>
      <c r="F1710" s="450">
        <v>589.76</v>
      </c>
      <c r="G1710" s="428">
        <f t="shared" si="464"/>
        <v>589.76</v>
      </c>
      <c r="H1710" s="428">
        <f t="shared" si="468"/>
        <v>0</v>
      </c>
      <c r="I1710" s="428">
        <f t="shared" si="469"/>
        <v>85515.199999999997</v>
      </c>
      <c r="J1710" s="428">
        <f t="shared" si="470"/>
        <v>85515.199999999997</v>
      </c>
      <c r="K1710" s="433">
        <f t="shared" si="471"/>
        <v>0</v>
      </c>
      <c r="L1710" s="433">
        <f t="shared" si="472"/>
        <v>0</v>
      </c>
      <c r="M1710" s="433">
        <v>0</v>
      </c>
      <c r="N1710" s="433">
        <v>589.76</v>
      </c>
      <c r="O1710" s="431">
        <f t="shared" si="473"/>
        <v>85515.199999999997</v>
      </c>
    </row>
    <row r="1711" spans="1:15" s="470" customFormat="1">
      <c r="A1711" s="482" t="s">
        <v>258</v>
      </c>
      <c r="B1711" s="483" t="s">
        <v>425</v>
      </c>
      <c r="C1711" s="513" t="s">
        <v>391</v>
      </c>
      <c r="D1711" s="560">
        <v>145</v>
      </c>
      <c r="E1711" s="450">
        <v>0</v>
      </c>
      <c r="F1711" s="450">
        <v>0</v>
      </c>
      <c r="G1711" s="428">
        <f t="shared" si="464"/>
        <v>0</v>
      </c>
      <c r="H1711" s="428">
        <f t="shared" si="468"/>
        <v>0</v>
      </c>
      <c r="I1711" s="428">
        <f t="shared" si="469"/>
        <v>0</v>
      </c>
      <c r="J1711" s="428">
        <f t="shared" si="470"/>
        <v>0</v>
      </c>
      <c r="K1711" s="433">
        <f t="shared" si="471"/>
        <v>0</v>
      </c>
      <c r="L1711" s="433">
        <f t="shared" si="472"/>
        <v>0</v>
      </c>
      <c r="M1711" s="433">
        <v>0</v>
      </c>
      <c r="N1711" s="433">
        <v>0</v>
      </c>
      <c r="O1711" s="431">
        <f t="shared" si="473"/>
        <v>0</v>
      </c>
    </row>
    <row r="1712" spans="1:15" s="472" customFormat="1" ht="18" customHeight="1">
      <c r="A1712" s="691" t="s">
        <v>775</v>
      </c>
      <c r="B1712" s="492" t="s">
        <v>776</v>
      </c>
      <c r="C1712" s="513"/>
      <c r="D1712" s="560">
        <v>0</v>
      </c>
      <c r="E1712" s="450">
        <v>0</v>
      </c>
      <c r="F1712" s="450">
        <v>0</v>
      </c>
      <c r="G1712" s="428">
        <f t="shared" si="464"/>
        <v>0</v>
      </c>
      <c r="H1712" s="429">
        <f>E1712*$D1712</f>
        <v>0</v>
      </c>
      <c r="I1712" s="429">
        <f>F1712*$D1712</f>
        <v>0</v>
      </c>
      <c r="J1712" s="428">
        <f t="shared" ref="J1712" si="474">SUM(H1712+I1712)</f>
        <v>0</v>
      </c>
      <c r="K1712" s="433">
        <f t="shared" si="471"/>
        <v>0</v>
      </c>
      <c r="L1712" s="433">
        <f t="shared" si="472"/>
        <v>0</v>
      </c>
      <c r="M1712" s="433">
        <v>0</v>
      </c>
      <c r="N1712" s="433">
        <v>0</v>
      </c>
      <c r="O1712" s="431">
        <f t="shared" si="473"/>
        <v>0</v>
      </c>
    </row>
    <row r="1713" spans="1:15" s="472" customFormat="1">
      <c r="A1713" s="482" t="s">
        <v>205</v>
      </c>
      <c r="B1713" s="515" t="s">
        <v>219</v>
      </c>
      <c r="C1713" s="513" t="s">
        <v>391</v>
      </c>
      <c r="D1713" s="560">
        <v>145</v>
      </c>
      <c r="E1713" s="450">
        <v>0</v>
      </c>
      <c r="F1713" s="450">
        <v>0</v>
      </c>
      <c r="G1713" s="428">
        <f t="shared" si="464"/>
        <v>0</v>
      </c>
      <c r="H1713" s="428">
        <f t="shared" ref="H1713:H1737" si="475">$D1713*E1713</f>
        <v>0</v>
      </c>
      <c r="I1713" s="428">
        <f t="shared" ref="I1713:I1737" si="476">$D1713*F1713</f>
        <v>0</v>
      </c>
      <c r="J1713" s="428">
        <f t="shared" ref="J1713:J1736" si="477">SUBTOTAL(9,H1713:I1713)</f>
        <v>0</v>
      </c>
      <c r="K1713" s="433">
        <f t="shared" si="471"/>
        <v>0</v>
      </c>
      <c r="L1713" s="433">
        <f t="shared" si="472"/>
        <v>0</v>
      </c>
      <c r="M1713" s="433">
        <v>0</v>
      </c>
      <c r="N1713" s="433">
        <v>0</v>
      </c>
      <c r="O1713" s="431">
        <f t="shared" si="473"/>
        <v>0</v>
      </c>
    </row>
    <row r="1714" spans="1:15" s="472" customFormat="1">
      <c r="A1714" s="482" t="s">
        <v>188</v>
      </c>
      <c r="B1714" s="515" t="s">
        <v>402</v>
      </c>
      <c r="C1714" s="513" t="s">
        <v>391</v>
      </c>
      <c r="D1714" s="560">
        <v>145</v>
      </c>
      <c r="E1714" s="450">
        <v>953.51</v>
      </c>
      <c r="F1714" s="450">
        <v>503.43</v>
      </c>
      <c r="G1714" s="428">
        <f t="shared" si="464"/>
        <v>1456.94</v>
      </c>
      <c r="H1714" s="428">
        <f t="shared" si="475"/>
        <v>138258.95000000001</v>
      </c>
      <c r="I1714" s="428">
        <f t="shared" si="476"/>
        <v>72997.350000000006</v>
      </c>
      <c r="J1714" s="428">
        <f t="shared" si="477"/>
        <v>211256.30000000002</v>
      </c>
      <c r="K1714" s="433">
        <f t="shared" si="471"/>
        <v>0</v>
      </c>
      <c r="L1714" s="433">
        <f t="shared" si="472"/>
        <v>0</v>
      </c>
      <c r="M1714" s="433">
        <v>953.51</v>
      </c>
      <c r="N1714" s="433">
        <v>503.43</v>
      </c>
      <c r="O1714" s="431">
        <f t="shared" si="473"/>
        <v>211256.30000000002</v>
      </c>
    </row>
    <row r="1715" spans="1:15" s="472" customFormat="1">
      <c r="A1715" s="482" t="s">
        <v>190</v>
      </c>
      <c r="B1715" s="515" t="s">
        <v>403</v>
      </c>
      <c r="C1715" s="513" t="s">
        <v>391</v>
      </c>
      <c r="D1715" s="560">
        <v>145</v>
      </c>
      <c r="E1715" s="450">
        <v>3020.58</v>
      </c>
      <c r="F1715" s="450">
        <v>541.26</v>
      </c>
      <c r="G1715" s="428">
        <f t="shared" si="464"/>
        <v>3561.84</v>
      </c>
      <c r="H1715" s="428">
        <f t="shared" si="475"/>
        <v>437984.1</v>
      </c>
      <c r="I1715" s="428">
        <f t="shared" si="476"/>
        <v>78482.7</v>
      </c>
      <c r="J1715" s="428">
        <f t="shared" si="477"/>
        <v>516466.8</v>
      </c>
      <c r="K1715" s="433">
        <f t="shared" si="471"/>
        <v>-600</v>
      </c>
      <c r="L1715" s="433">
        <f t="shared" si="472"/>
        <v>0</v>
      </c>
      <c r="M1715" s="433">
        <v>2420.58</v>
      </c>
      <c r="N1715" s="433">
        <v>541.26</v>
      </c>
      <c r="O1715" s="431">
        <f t="shared" si="473"/>
        <v>429466.80000000005</v>
      </c>
    </row>
    <row r="1716" spans="1:15" s="472" customFormat="1">
      <c r="A1716" s="482" t="s">
        <v>192</v>
      </c>
      <c r="B1716" s="515" t="s">
        <v>404</v>
      </c>
      <c r="C1716" s="513" t="s">
        <v>391</v>
      </c>
      <c r="D1716" s="560">
        <v>145</v>
      </c>
      <c r="E1716" s="450">
        <v>4061.39</v>
      </c>
      <c r="F1716" s="450">
        <v>541.26</v>
      </c>
      <c r="G1716" s="428">
        <f t="shared" si="464"/>
        <v>4602.6499999999996</v>
      </c>
      <c r="H1716" s="428">
        <f t="shared" si="475"/>
        <v>588901.54999999993</v>
      </c>
      <c r="I1716" s="428">
        <f t="shared" si="476"/>
        <v>78482.7</v>
      </c>
      <c r="J1716" s="428">
        <f t="shared" si="477"/>
        <v>667384.24999999988</v>
      </c>
      <c r="K1716" s="433">
        <f t="shared" si="471"/>
        <v>-600</v>
      </c>
      <c r="L1716" s="433">
        <f t="shared" si="472"/>
        <v>0</v>
      </c>
      <c r="M1716" s="433">
        <v>3461.39</v>
      </c>
      <c r="N1716" s="433">
        <v>541.26</v>
      </c>
      <c r="O1716" s="431">
        <f t="shared" si="473"/>
        <v>580384.25</v>
      </c>
    </row>
    <row r="1717" spans="1:15" s="472" customFormat="1">
      <c r="A1717" s="482" t="s">
        <v>194</v>
      </c>
      <c r="B1717" s="515" t="s">
        <v>405</v>
      </c>
      <c r="C1717" s="513" t="s">
        <v>391</v>
      </c>
      <c r="D1717" s="560">
        <v>145</v>
      </c>
      <c r="E1717" s="450">
        <v>4061.39</v>
      </c>
      <c r="F1717" s="450">
        <v>541.26</v>
      </c>
      <c r="G1717" s="428">
        <f t="shared" si="464"/>
        <v>4602.6499999999996</v>
      </c>
      <c r="H1717" s="428">
        <f t="shared" si="475"/>
        <v>588901.54999999993</v>
      </c>
      <c r="I1717" s="428">
        <f t="shared" si="476"/>
        <v>78482.7</v>
      </c>
      <c r="J1717" s="428">
        <f t="shared" si="477"/>
        <v>667384.24999999988</v>
      </c>
      <c r="K1717" s="433">
        <f t="shared" si="471"/>
        <v>-600</v>
      </c>
      <c r="L1717" s="433">
        <f t="shared" si="472"/>
        <v>0</v>
      </c>
      <c r="M1717" s="433">
        <v>3461.39</v>
      </c>
      <c r="N1717" s="433">
        <v>541.26</v>
      </c>
      <c r="O1717" s="431">
        <f t="shared" si="473"/>
        <v>580384.25</v>
      </c>
    </row>
    <row r="1718" spans="1:15" s="472" customFormat="1">
      <c r="A1718" s="482" t="s">
        <v>196</v>
      </c>
      <c r="B1718" s="515" t="s">
        <v>406</v>
      </c>
      <c r="C1718" s="513" t="s">
        <v>391</v>
      </c>
      <c r="D1718" s="560">
        <v>145</v>
      </c>
      <c r="E1718" s="450">
        <v>4061.39</v>
      </c>
      <c r="F1718" s="450">
        <v>541.26</v>
      </c>
      <c r="G1718" s="428">
        <f t="shared" si="464"/>
        <v>4602.6499999999996</v>
      </c>
      <c r="H1718" s="428">
        <f t="shared" si="475"/>
        <v>588901.54999999993</v>
      </c>
      <c r="I1718" s="428">
        <f t="shared" si="476"/>
        <v>78482.7</v>
      </c>
      <c r="J1718" s="428">
        <f t="shared" si="477"/>
        <v>667384.24999999988</v>
      </c>
      <c r="K1718" s="433">
        <f t="shared" si="471"/>
        <v>-600</v>
      </c>
      <c r="L1718" s="433">
        <f t="shared" si="472"/>
        <v>0</v>
      </c>
      <c r="M1718" s="433">
        <v>3461.39</v>
      </c>
      <c r="N1718" s="433">
        <v>541.26</v>
      </c>
      <c r="O1718" s="431">
        <f t="shared" si="473"/>
        <v>580384.25</v>
      </c>
    </row>
    <row r="1719" spans="1:15" s="472" customFormat="1">
      <c r="A1719" s="482" t="s">
        <v>198</v>
      </c>
      <c r="B1719" s="515" t="s">
        <v>407</v>
      </c>
      <c r="C1719" s="513" t="s">
        <v>391</v>
      </c>
      <c r="D1719" s="560">
        <v>145</v>
      </c>
      <c r="E1719" s="450">
        <v>4061.39</v>
      </c>
      <c r="F1719" s="450">
        <v>541.26</v>
      </c>
      <c r="G1719" s="428">
        <f t="shared" si="464"/>
        <v>4602.6499999999996</v>
      </c>
      <c r="H1719" s="428">
        <f t="shared" si="475"/>
        <v>588901.54999999993</v>
      </c>
      <c r="I1719" s="428">
        <f t="shared" si="476"/>
        <v>78482.7</v>
      </c>
      <c r="J1719" s="428">
        <f t="shared" si="477"/>
        <v>667384.24999999988</v>
      </c>
      <c r="K1719" s="433">
        <f t="shared" si="471"/>
        <v>-600</v>
      </c>
      <c r="L1719" s="433">
        <f t="shared" si="472"/>
        <v>0</v>
      </c>
      <c r="M1719" s="433">
        <v>3461.39</v>
      </c>
      <c r="N1719" s="433">
        <v>541.26</v>
      </c>
      <c r="O1719" s="431">
        <f t="shared" si="473"/>
        <v>580384.25</v>
      </c>
    </row>
    <row r="1720" spans="1:15" s="472" customFormat="1">
      <c r="A1720" s="482" t="s">
        <v>200</v>
      </c>
      <c r="B1720" s="515" t="s">
        <v>408</v>
      </c>
      <c r="C1720" s="513" t="s">
        <v>391</v>
      </c>
      <c r="D1720" s="560">
        <v>145</v>
      </c>
      <c r="E1720" s="450">
        <v>4864.55</v>
      </c>
      <c r="F1720" s="450">
        <v>541.26</v>
      </c>
      <c r="G1720" s="428">
        <f t="shared" si="464"/>
        <v>5405.81</v>
      </c>
      <c r="H1720" s="428">
        <f t="shared" si="475"/>
        <v>705359.75</v>
      </c>
      <c r="I1720" s="428">
        <f t="shared" si="476"/>
        <v>78482.7</v>
      </c>
      <c r="J1720" s="428">
        <f t="shared" si="477"/>
        <v>783842.45</v>
      </c>
      <c r="K1720" s="433">
        <f t="shared" si="471"/>
        <v>-600</v>
      </c>
      <c r="L1720" s="433">
        <f t="shared" si="472"/>
        <v>0</v>
      </c>
      <c r="M1720" s="433">
        <v>4264.55</v>
      </c>
      <c r="N1720" s="433">
        <v>541.26</v>
      </c>
      <c r="O1720" s="431">
        <f t="shared" si="473"/>
        <v>696842.45000000007</v>
      </c>
    </row>
    <row r="1721" spans="1:15" s="472" customFormat="1">
      <c r="A1721" s="482" t="s">
        <v>122</v>
      </c>
      <c r="B1721" s="515" t="s">
        <v>409</v>
      </c>
      <c r="C1721" s="513" t="s">
        <v>391</v>
      </c>
      <c r="D1721" s="560">
        <v>145</v>
      </c>
      <c r="E1721" s="450">
        <v>4864.55</v>
      </c>
      <c r="F1721" s="450">
        <v>541.26</v>
      </c>
      <c r="G1721" s="428">
        <f t="shared" si="464"/>
        <v>5405.81</v>
      </c>
      <c r="H1721" s="428">
        <f t="shared" si="475"/>
        <v>705359.75</v>
      </c>
      <c r="I1721" s="428">
        <f t="shared" si="476"/>
        <v>78482.7</v>
      </c>
      <c r="J1721" s="428">
        <f t="shared" si="477"/>
        <v>783842.45</v>
      </c>
      <c r="K1721" s="433">
        <f t="shared" si="471"/>
        <v>-850</v>
      </c>
      <c r="L1721" s="433">
        <f t="shared" si="472"/>
        <v>0</v>
      </c>
      <c r="M1721" s="433">
        <v>4014.55</v>
      </c>
      <c r="N1721" s="433">
        <v>541.26</v>
      </c>
      <c r="O1721" s="431">
        <f t="shared" si="473"/>
        <v>660592.45000000007</v>
      </c>
    </row>
    <row r="1722" spans="1:15" s="472" customFormat="1">
      <c r="A1722" s="482" t="s">
        <v>228</v>
      </c>
      <c r="B1722" s="515" t="s">
        <v>410</v>
      </c>
      <c r="C1722" s="513" t="s">
        <v>391</v>
      </c>
      <c r="D1722" s="560">
        <v>145</v>
      </c>
      <c r="E1722" s="450">
        <v>4864.55</v>
      </c>
      <c r="F1722" s="450">
        <v>541.26</v>
      </c>
      <c r="G1722" s="428">
        <f t="shared" si="464"/>
        <v>5405.81</v>
      </c>
      <c r="H1722" s="428">
        <f t="shared" si="475"/>
        <v>705359.75</v>
      </c>
      <c r="I1722" s="428">
        <f t="shared" si="476"/>
        <v>78482.7</v>
      </c>
      <c r="J1722" s="428">
        <f t="shared" si="477"/>
        <v>783842.45</v>
      </c>
      <c r="K1722" s="433">
        <f t="shared" si="471"/>
        <v>-850</v>
      </c>
      <c r="L1722" s="433">
        <f t="shared" si="472"/>
        <v>0</v>
      </c>
      <c r="M1722" s="433">
        <v>4014.55</v>
      </c>
      <c r="N1722" s="433">
        <v>541.26</v>
      </c>
      <c r="O1722" s="431">
        <f t="shared" si="473"/>
        <v>660592.45000000007</v>
      </c>
    </row>
    <row r="1723" spans="1:15" s="472" customFormat="1">
      <c r="A1723" s="482" t="s">
        <v>230</v>
      </c>
      <c r="B1723" s="515" t="s">
        <v>411</v>
      </c>
      <c r="C1723" s="513" t="s">
        <v>391</v>
      </c>
      <c r="D1723" s="560">
        <v>145</v>
      </c>
      <c r="E1723" s="450">
        <v>4864.55</v>
      </c>
      <c r="F1723" s="450">
        <v>541.26</v>
      </c>
      <c r="G1723" s="428">
        <f t="shared" ref="G1723:G1749" si="478">SUM(E1723:F1723)</f>
        <v>5405.81</v>
      </c>
      <c r="H1723" s="428">
        <f t="shared" si="475"/>
        <v>705359.75</v>
      </c>
      <c r="I1723" s="428">
        <f t="shared" si="476"/>
        <v>78482.7</v>
      </c>
      <c r="J1723" s="428">
        <f t="shared" si="477"/>
        <v>783842.45</v>
      </c>
      <c r="K1723" s="433">
        <f t="shared" si="471"/>
        <v>-850</v>
      </c>
      <c r="L1723" s="433">
        <f t="shared" si="472"/>
        <v>0</v>
      </c>
      <c r="M1723" s="433">
        <v>4014.55</v>
      </c>
      <c r="N1723" s="433">
        <v>541.26</v>
      </c>
      <c r="O1723" s="431">
        <f t="shared" si="473"/>
        <v>660592.45000000007</v>
      </c>
    </row>
    <row r="1724" spans="1:15" s="472" customFormat="1">
      <c r="A1724" s="482" t="s">
        <v>232</v>
      </c>
      <c r="B1724" s="515" t="s">
        <v>412</v>
      </c>
      <c r="C1724" s="513" t="s">
        <v>391</v>
      </c>
      <c r="D1724" s="560">
        <v>145</v>
      </c>
      <c r="E1724" s="450">
        <v>4864.55</v>
      </c>
      <c r="F1724" s="450">
        <v>541.26</v>
      </c>
      <c r="G1724" s="428">
        <f t="shared" si="478"/>
        <v>5405.81</v>
      </c>
      <c r="H1724" s="428">
        <f t="shared" si="475"/>
        <v>705359.75</v>
      </c>
      <c r="I1724" s="428">
        <f t="shared" si="476"/>
        <v>78482.7</v>
      </c>
      <c r="J1724" s="428">
        <f t="shared" si="477"/>
        <v>783842.45</v>
      </c>
      <c r="K1724" s="433">
        <f t="shared" si="471"/>
        <v>-850</v>
      </c>
      <c r="L1724" s="433">
        <f t="shared" si="472"/>
        <v>0</v>
      </c>
      <c r="M1724" s="433">
        <v>4014.55</v>
      </c>
      <c r="N1724" s="433">
        <v>541.26</v>
      </c>
      <c r="O1724" s="431">
        <f t="shared" si="473"/>
        <v>660592.45000000007</v>
      </c>
    </row>
    <row r="1725" spans="1:15" s="472" customFormat="1">
      <c r="A1725" s="482" t="s">
        <v>234</v>
      </c>
      <c r="B1725" s="515" t="s">
        <v>413</v>
      </c>
      <c r="C1725" s="513" t="s">
        <v>391</v>
      </c>
      <c r="D1725" s="560">
        <v>145</v>
      </c>
      <c r="E1725" s="450">
        <v>4864.55</v>
      </c>
      <c r="F1725" s="450">
        <v>541.26</v>
      </c>
      <c r="G1725" s="428">
        <f t="shared" si="478"/>
        <v>5405.81</v>
      </c>
      <c r="H1725" s="428">
        <f t="shared" si="475"/>
        <v>705359.75</v>
      </c>
      <c r="I1725" s="428">
        <f t="shared" si="476"/>
        <v>78482.7</v>
      </c>
      <c r="J1725" s="428">
        <f t="shared" si="477"/>
        <v>783842.45</v>
      </c>
      <c r="K1725" s="433">
        <f t="shared" si="471"/>
        <v>-850</v>
      </c>
      <c r="L1725" s="433">
        <f t="shared" si="472"/>
        <v>0</v>
      </c>
      <c r="M1725" s="433">
        <v>4014.55</v>
      </c>
      <c r="N1725" s="433">
        <v>541.26</v>
      </c>
      <c r="O1725" s="431">
        <f t="shared" si="473"/>
        <v>660592.45000000007</v>
      </c>
    </row>
    <row r="1726" spans="1:15" s="472" customFormat="1">
      <c r="A1726" s="482" t="s">
        <v>236</v>
      </c>
      <c r="B1726" s="515" t="s">
        <v>414</v>
      </c>
      <c r="C1726" s="513" t="s">
        <v>391</v>
      </c>
      <c r="D1726" s="560">
        <v>145</v>
      </c>
      <c r="E1726" s="450">
        <v>4864.55</v>
      </c>
      <c r="F1726" s="450">
        <v>541.26</v>
      </c>
      <c r="G1726" s="428">
        <f t="shared" si="478"/>
        <v>5405.81</v>
      </c>
      <c r="H1726" s="428">
        <f t="shared" si="475"/>
        <v>705359.75</v>
      </c>
      <c r="I1726" s="428">
        <f t="shared" si="476"/>
        <v>78482.7</v>
      </c>
      <c r="J1726" s="428">
        <f t="shared" si="477"/>
        <v>783842.45</v>
      </c>
      <c r="K1726" s="433">
        <f t="shared" si="471"/>
        <v>-850</v>
      </c>
      <c r="L1726" s="433">
        <f t="shared" si="472"/>
        <v>0</v>
      </c>
      <c r="M1726" s="433">
        <v>4014.55</v>
      </c>
      <c r="N1726" s="433">
        <v>541.26</v>
      </c>
      <c r="O1726" s="431">
        <f t="shared" si="473"/>
        <v>660592.45000000007</v>
      </c>
    </row>
    <row r="1727" spans="1:15" s="472" customFormat="1">
      <c r="A1727" s="482" t="s">
        <v>238</v>
      </c>
      <c r="B1727" s="515" t="s">
        <v>415</v>
      </c>
      <c r="C1727" s="513" t="s">
        <v>391</v>
      </c>
      <c r="D1727" s="560">
        <v>145</v>
      </c>
      <c r="E1727" s="450">
        <v>4864.55</v>
      </c>
      <c r="F1727" s="450">
        <v>541.26</v>
      </c>
      <c r="G1727" s="428">
        <f t="shared" si="478"/>
        <v>5405.81</v>
      </c>
      <c r="H1727" s="428">
        <f t="shared" si="475"/>
        <v>705359.75</v>
      </c>
      <c r="I1727" s="428">
        <f t="shared" si="476"/>
        <v>78482.7</v>
      </c>
      <c r="J1727" s="428">
        <f t="shared" si="477"/>
        <v>783842.45</v>
      </c>
      <c r="K1727" s="433">
        <f t="shared" si="471"/>
        <v>-850</v>
      </c>
      <c r="L1727" s="433">
        <f t="shared" si="472"/>
        <v>0</v>
      </c>
      <c r="M1727" s="433">
        <v>4014.55</v>
      </c>
      <c r="N1727" s="433">
        <v>541.26</v>
      </c>
      <c r="O1727" s="431">
        <f t="shared" si="473"/>
        <v>660592.45000000007</v>
      </c>
    </row>
    <row r="1728" spans="1:15" s="472" customFormat="1">
      <c r="A1728" s="482" t="s">
        <v>240</v>
      </c>
      <c r="B1728" s="515" t="s">
        <v>416</v>
      </c>
      <c r="C1728" s="513" t="s">
        <v>391</v>
      </c>
      <c r="D1728" s="560">
        <v>145</v>
      </c>
      <c r="E1728" s="450">
        <v>4864.55</v>
      </c>
      <c r="F1728" s="450">
        <v>541.26</v>
      </c>
      <c r="G1728" s="428">
        <f t="shared" si="478"/>
        <v>5405.81</v>
      </c>
      <c r="H1728" s="428">
        <f t="shared" si="475"/>
        <v>705359.75</v>
      </c>
      <c r="I1728" s="428">
        <f t="shared" si="476"/>
        <v>78482.7</v>
      </c>
      <c r="J1728" s="428">
        <f t="shared" si="477"/>
        <v>783842.45</v>
      </c>
      <c r="K1728" s="433">
        <f t="shared" si="471"/>
        <v>-850</v>
      </c>
      <c r="L1728" s="433">
        <f t="shared" si="472"/>
        <v>0</v>
      </c>
      <c r="M1728" s="433">
        <v>4014.55</v>
      </c>
      <c r="N1728" s="433">
        <v>541.26</v>
      </c>
      <c r="O1728" s="431">
        <f t="shared" si="473"/>
        <v>660592.45000000007</v>
      </c>
    </row>
    <row r="1729" spans="1:15" s="472" customFormat="1">
      <c r="A1729" s="482" t="s">
        <v>242</v>
      </c>
      <c r="B1729" s="515" t="s">
        <v>417</v>
      </c>
      <c r="C1729" s="513" t="s">
        <v>391</v>
      </c>
      <c r="D1729" s="560">
        <v>145</v>
      </c>
      <c r="E1729" s="450">
        <v>4864.55</v>
      </c>
      <c r="F1729" s="450">
        <v>541.26</v>
      </c>
      <c r="G1729" s="428">
        <f t="shared" si="478"/>
        <v>5405.81</v>
      </c>
      <c r="H1729" s="428">
        <f t="shared" si="475"/>
        <v>705359.75</v>
      </c>
      <c r="I1729" s="428">
        <f t="shared" si="476"/>
        <v>78482.7</v>
      </c>
      <c r="J1729" s="428">
        <f t="shared" si="477"/>
        <v>783842.45</v>
      </c>
      <c r="K1729" s="433">
        <f t="shared" si="471"/>
        <v>-850</v>
      </c>
      <c r="L1729" s="433">
        <f t="shared" si="472"/>
        <v>0</v>
      </c>
      <c r="M1729" s="433">
        <v>4014.55</v>
      </c>
      <c r="N1729" s="433">
        <v>541.26</v>
      </c>
      <c r="O1729" s="431">
        <f t="shared" si="473"/>
        <v>660592.45000000007</v>
      </c>
    </row>
    <row r="1730" spans="1:15" s="472" customFormat="1">
      <c r="A1730" s="482" t="s">
        <v>244</v>
      </c>
      <c r="B1730" s="515" t="s">
        <v>418</v>
      </c>
      <c r="C1730" s="513" t="s">
        <v>391</v>
      </c>
      <c r="D1730" s="560">
        <v>145</v>
      </c>
      <c r="E1730" s="450">
        <v>4864.55</v>
      </c>
      <c r="F1730" s="450">
        <v>541.26</v>
      </c>
      <c r="G1730" s="428">
        <f t="shared" si="478"/>
        <v>5405.81</v>
      </c>
      <c r="H1730" s="428">
        <f t="shared" si="475"/>
        <v>705359.75</v>
      </c>
      <c r="I1730" s="428">
        <f t="shared" si="476"/>
        <v>78482.7</v>
      </c>
      <c r="J1730" s="428">
        <f t="shared" si="477"/>
        <v>783842.45</v>
      </c>
      <c r="K1730" s="433">
        <f t="shared" si="471"/>
        <v>-850</v>
      </c>
      <c r="L1730" s="433">
        <f t="shared" si="472"/>
        <v>0</v>
      </c>
      <c r="M1730" s="433">
        <v>4014.55</v>
      </c>
      <c r="N1730" s="433">
        <v>541.26</v>
      </c>
      <c r="O1730" s="431">
        <f t="shared" si="473"/>
        <v>660592.45000000007</v>
      </c>
    </row>
    <row r="1731" spans="1:15" s="470" customFormat="1">
      <c r="A1731" s="482" t="s">
        <v>246</v>
      </c>
      <c r="B1731" s="515" t="s">
        <v>419</v>
      </c>
      <c r="C1731" s="513" t="s">
        <v>391</v>
      </c>
      <c r="D1731" s="560">
        <v>145</v>
      </c>
      <c r="E1731" s="450">
        <v>4864.55</v>
      </c>
      <c r="F1731" s="450">
        <v>541.26</v>
      </c>
      <c r="G1731" s="428">
        <f t="shared" si="478"/>
        <v>5405.81</v>
      </c>
      <c r="H1731" s="428">
        <f t="shared" si="475"/>
        <v>705359.75</v>
      </c>
      <c r="I1731" s="428">
        <f t="shared" si="476"/>
        <v>78482.7</v>
      </c>
      <c r="J1731" s="428">
        <f t="shared" si="477"/>
        <v>783842.45</v>
      </c>
      <c r="K1731" s="433">
        <f t="shared" si="471"/>
        <v>-850</v>
      </c>
      <c r="L1731" s="433">
        <f t="shared" si="472"/>
        <v>0</v>
      </c>
      <c r="M1731" s="433">
        <v>4014.55</v>
      </c>
      <c r="N1731" s="433">
        <v>541.26</v>
      </c>
      <c r="O1731" s="431">
        <f t="shared" si="473"/>
        <v>660592.45000000007</v>
      </c>
    </row>
    <row r="1732" spans="1:15" s="470" customFormat="1">
      <c r="A1732" s="482" t="s">
        <v>248</v>
      </c>
      <c r="B1732" s="515" t="s">
        <v>420</v>
      </c>
      <c r="C1732" s="513" t="s">
        <v>391</v>
      </c>
      <c r="D1732" s="560">
        <v>145</v>
      </c>
      <c r="E1732" s="450">
        <v>4864.55</v>
      </c>
      <c r="F1732" s="450">
        <v>541.26</v>
      </c>
      <c r="G1732" s="428">
        <f t="shared" si="478"/>
        <v>5405.81</v>
      </c>
      <c r="H1732" s="428">
        <f t="shared" si="475"/>
        <v>705359.75</v>
      </c>
      <c r="I1732" s="428">
        <f t="shared" si="476"/>
        <v>78482.7</v>
      </c>
      <c r="J1732" s="428">
        <f t="shared" si="477"/>
        <v>783842.45</v>
      </c>
      <c r="K1732" s="433">
        <f t="shared" si="471"/>
        <v>-850</v>
      </c>
      <c r="L1732" s="433">
        <f t="shared" si="472"/>
        <v>0</v>
      </c>
      <c r="M1732" s="433">
        <v>4014.55</v>
      </c>
      <c r="N1732" s="433">
        <v>541.26</v>
      </c>
      <c r="O1732" s="431">
        <f t="shared" si="473"/>
        <v>660592.45000000007</v>
      </c>
    </row>
    <row r="1733" spans="1:15" s="470" customFormat="1">
      <c r="A1733" s="482" t="s">
        <v>250</v>
      </c>
      <c r="B1733" s="515" t="s">
        <v>421</v>
      </c>
      <c r="C1733" s="513" t="s">
        <v>391</v>
      </c>
      <c r="D1733" s="560">
        <v>145</v>
      </c>
      <c r="E1733" s="450">
        <v>4864.55</v>
      </c>
      <c r="F1733" s="450">
        <v>270.63</v>
      </c>
      <c r="G1733" s="428">
        <f t="shared" si="478"/>
        <v>5135.18</v>
      </c>
      <c r="H1733" s="428">
        <f t="shared" si="475"/>
        <v>705359.75</v>
      </c>
      <c r="I1733" s="428">
        <f t="shared" si="476"/>
        <v>39241.35</v>
      </c>
      <c r="J1733" s="428">
        <f t="shared" si="477"/>
        <v>744601.1</v>
      </c>
      <c r="K1733" s="433">
        <f t="shared" si="471"/>
        <v>-850</v>
      </c>
      <c r="L1733" s="433">
        <f t="shared" si="472"/>
        <v>0</v>
      </c>
      <c r="M1733" s="433">
        <v>4014.55</v>
      </c>
      <c r="N1733" s="433">
        <v>270.63</v>
      </c>
      <c r="O1733" s="431">
        <f t="shared" si="473"/>
        <v>621351.10000000009</v>
      </c>
    </row>
    <row r="1734" spans="1:15" s="470" customFormat="1">
      <c r="A1734" s="482" t="s">
        <v>252</v>
      </c>
      <c r="B1734" s="515" t="s">
        <v>422</v>
      </c>
      <c r="C1734" s="513" t="s">
        <v>391</v>
      </c>
      <c r="D1734" s="560">
        <v>145</v>
      </c>
      <c r="E1734" s="450">
        <v>0</v>
      </c>
      <c r="F1734" s="450">
        <v>270.63</v>
      </c>
      <c r="G1734" s="428">
        <f t="shared" si="478"/>
        <v>270.63</v>
      </c>
      <c r="H1734" s="428">
        <f t="shared" si="475"/>
        <v>0</v>
      </c>
      <c r="I1734" s="428">
        <f t="shared" si="476"/>
        <v>39241.35</v>
      </c>
      <c r="J1734" s="428">
        <f t="shared" si="477"/>
        <v>39241.35</v>
      </c>
      <c r="K1734" s="433">
        <f t="shared" si="471"/>
        <v>0</v>
      </c>
      <c r="L1734" s="433">
        <f t="shared" si="472"/>
        <v>0</v>
      </c>
      <c r="M1734" s="433">
        <v>0</v>
      </c>
      <c r="N1734" s="433">
        <v>270.63</v>
      </c>
      <c r="O1734" s="431">
        <f t="shared" si="473"/>
        <v>39241.35</v>
      </c>
    </row>
    <row r="1735" spans="1:15" s="470" customFormat="1">
      <c r="A1735" s="482" t="s">
        <v>254</v>
      </c>
      <c r="B1735" s="515" t="s">
        <v>423</v>
      </c>
      <c r="C1735" s="513" t="s">
        <v>391</v>
      </c>
      <c r="D1735" s="560">
        <v>145</v>
      </c>
      <c r="E1735" s="450">
        <v>0</v>
      </c>
      <c r="F1735" s="450">
        <v>270.63</v>
      </c>
      <c r="G1735" s="428">
        <f t="shared" si="478"/>
        <v>270.63</v>
      </c>
      <c r="H1735" s="428">
        <f t="shared" si="475"/>
        <v>0</v>
      </c>
      <c r="I1735" s="428">
        <f t="shared" si="476"/>
        <v>39241.35</v>
      </c>
      <c r="J1735" s="428">
        <f t="shared" si="477"/>
        <v>39241.35</v>
      </c>
      <c r="K1735" s="433">
        <f t="shared" si="471"/>
        <v>0</v>
      </c>
      <c r="L1735" s="433">
        <f t="shared" si="472"/>
        <v>0</v>
      </c>
      <c r="M1735" s="433">
        <v>0</v>
      </c>
      <c r="N1735" s="433">
        <v>270.63</v>
      </c>
      <c r="O1735" s="431">
        <f t="shared" si="473"/>
        <v>39241.35</v>
      </c>
    </row>
    <row r="1736" spans="1:15" s="470" customFormat="1">
      <c r="A1736" s="482" t="s">
        <v>256</v>
      </c>
      <c r="B1736" s="515" t="s">
        <v>424</v>
      </c>
      <c r="C1736" s="513" t="s">
        <v>391</v>
      </c>
      <c r="D1736" s="560">
        <v>145</v>
      </c>
      <c r="E1736" s="450">
        <v>0</v>
      </c>
      <c r="F1736" s="450">
        <v>270.63</v>
      </c>
      <c r="G1736" s="428">
        <f t="shared" si="478"/>
        <v>270.63</v>
      </c>
      <c r="H1736" s="428">
        <f t="shared" si="475"/>
        <v>0</v>
      </c>
      <c r="I1736" s="428">
        <f t="shared" si="476"/>
        <v>39241.35</v>
      </c>
      <c r="J1736" s="428">
        <f t="shared" si="477"/>
        <v>39241.35</v>
      </c>
      <c r="K1736" s="433">
        <f t="shared" si="471"/>
        <v>0</v>
      </c>
      <c r="L1736" s="433">
        <f t="shared" si="472"/>
        <v>0</v>
      </c>
      <c r="M1736" s="433">
        <v>0</v>
      </c>
      <c r="N1736" s="433">
        <v>270.63</v>
      </c>
      <c r="O1736" s="431">
        <f t="shared" si="473"/>
        <v>39241.35</v>
      </c>
    </row>
    <row r="1737" spans="1:15" s="470" customFormat="1">
      <c r="A1737" s="482" t="s">
        <v>258</v>
      </c>
      <c r="B1737" s="483" t="s">
        <v>425</v>
      </c>
      <c r="C1737" s="513" t="s">
        <v>391</v>
      </c>
      <c r="D1737" s="560">
        <v>145</v>
      </c>
      <c r="E1737" s="450">
        <v>0</v>
      </c>
      <c r="F1737" s="450">
        <v>0</v>
      </c>
      <c r="G1737" s="428">
        <f t="shared" si="478"/>
        <v>0</v>
      </c>
      <c r="H1737" s="428">
        <f t="shared" si="475"/>
        <v>0</v>
      </c>
      <c r="I1737" s="428">
        <f t="shared" si="476"/>
        <v>0</v>
      </c>
      <c r="J1737" s="428">
        <f>SUBTOTAL(9,H1737:I1737)</f>
        <v>0</v>
      </c>
      <c r="K1737" s="433">
        <f t="shared" si="471"/>
        <v>0</v>
      </c>
      <c r="L1737" s="433">
        <f t="shared" si="472"/>
        <v>0</v>
      </c>
      <c r="M1737" s="433">
        <v>0</v>
      </c>
      <c r="N1737" s="433">
        <v>0</v>
      </c>
      <c r="O1737" s="431">
        <f t="shared" si="473"/>
        <v>0</v>
      </c>
    </row>
    <row r="1738" spans="1:15" s="432" customFormat="1">
      <c r="A1738" s="657"/>
      <c r="B1738" s="658" t="s">
        <v>33</v>
      </c>
      <c r="C1738" s="659"/>
      <c r="D1738" s="561"/>
      <c r="E1738" s="434">
        <v>0</v>
      </c>
      <c r="F1738" s="434">
        <v>0</v>
      </c>
      <c r="G1738" s="434">
        <f t="shared" si="478"/>
        <v>0</v>
      </c>
      <c r="H1738" s="435">
        <f>SUM(H1649:H1737)</f>
        <v>29568146.250000015</v>
      </c>
      <c r="I1738" s="435">
        <f t="shared" ref="I1738:J1738" si="479">SUM(I1649:I1737)</f>
        <v>6885942.7000000011</v>
      </c>
      <c r="J1738" s="435">
        <f t="shared" si="479"/>
        <v>36454088.950000003</v>
      </c>
      <c r="K1738" s="435">
        <f t="shared" si="471"/>
        <v>0</v>
      </c>
      <c r="L1738" s="435">
        <f t="shared" si="472"/>
        <v>0</v>
      </c>
      <c r="M1738" s="435"/>
      <c r="N1738" s="435"/>
      <c r="O1738" s="435">
        <f t="shared" ref="O1738" si="480">SUM(O1649:O1737)</f>
        <v>31613988.949999999</v>
      </c>
    </row>
    <row r="1739" spans="1:15" s="472" customFormat="1">
      <c r="A1739" s="482"/>
      <c r="B1739" s="515"/>
      <c r="C1739" s="516"/>
      <c r="D1739" s="565"/>
      <c r="E1739" s="444">
        <v>0</v>
      </c>
      <c r="F1739" s="444">
        <v>0</v>
      </c>
      <c r="G1739" s="428">
        <f t="shared" si="478"/>
        <v>0</v>
      </c>
      <c r="H1739" s="429">
        <f t="shared" ref="H1739:I1741" si="481">E1739*$D1739</f>
        <v>0</v>
      </c>
      <c r="I1739" s="429">
        <f t="shared" si="481"/>
        <v>0</v>
      </c>
      <c r="J1739" s="428"/>
      <c r="K1739" s="433">
        <f t="shared" si="471"/>
        <v>0</v>
      </c>
      <c r="L1739" s="433">
        <f t="shared" si="472"/>
        <v>0</v>
      </c>
      <c r="M1739" s="433"/>
      <c r="N1739" s="433"/>
      <c r="O1739" s="431">
        <f t="shared" si="473"/>
        <v>0</v>
      </c>
    </row>
    <row r="1740" spans="1:15" s="472" customFormat="1">
      <c r="A1740" s="531">
        <v>5</v>
      </c>
      <c r="B1740" s="532" t="s">
        <v>777</v>
      </c>
      <c r="C1740" s="493"/>
      <c r="D1740" s="562"/>
      <c r="E1740" s="437">
        <v>0</v>
      </c>
      <c r="F1740" s="437">
        <v>0</v>
      </c>
      <c r="G1740" s="428">
        <f t="shared" si="478"/>
        <v>0</v>
      </c>
      <c r="H1740" s="429">
        <f t="shared" si="481"/>
        <v>0</v>
      </c>
      <c r="I1740" s="429">
        <f t="shared" si="481"/>
        <v>0</v>
      </c>
      <c r="J1740" s="428">
        <f t="shared" ref="J1740:J1741" si="482">SUM(H1740+I1740)</f>
        <v>0</v>
      </c>
      <c r="K1740" s="433">
        <f t="shared" si="471"/>
        <v>0</v>
      </c>
      <c r="L1740" s="433">
        <f t="shared" si="472"/>
        <v>0</v>
      </c>
      <c r="M1740" s="433"/>
      <c r="N1740" s="433"/>
      <c r="O1740" s="431">
        <f t="shared" si="473"/>
        <v>0</v>
      </c>
    </row>
    <row r="1741" spans="1:15" s="470" customFormat="1" ht="136.5" customHeight="1">
      <c r="A1741" s="712" t="s">
        <v>778</v>
      </c>
      <c r="B1741" s="683" t="s">
        <v>779</v>
      </c>
      <c r="C1741" s="681"/>
      <c r="D1741" s="560"/>
      <c r="E1741" s="444">
        <v>0</v>
      </c>
      <c r="F1741" s="444">
        <v>0</v>
      </c>
      <c r="G1741" s="428">
        <f t="shared" si="478"/>
        <v>0</v>
      </c>
      <c r="H1741" s="429">
        <f t="shared" si="481"/>
        <v>0</v>
      </c>
      <c r="I1741" s="429">
        <f t="shared" si="481"/>
        <v>0</v>
      </c>
      <c r="J1741" s="428">
        <f t="shared" si="482"/>
        <v>0</v>
      </c>
      <c r="K1741" s="433">
        <f t="shared" si="471"/>
        <v>0</v>
      </c>
      <c r="L1741" s="433">
        <f t="shared" si="472"/>
        <v>0</v>
      </c>
      <c r="M1741" s="433"/>
      <c r="N1741" s="433"/>
      <c r="O1741" s="431">
        <f t="shared" si="473"/>
        <v>0</v>
      </c>
    </row>
    <row r="1742" spans="1:15" s="470" customFormat="1" ht="15" customHeight="1">
      <c r="A1742" s="712" t="s">
        <v>122</v>
      </c>
      <c r="B1742" s="683" t="s">
        <v>780</v>
      </c>
      <c r="C1742" s="681" t="s">
        <v>356</v>
      </c>
      <c r="D1742" s="560">
        <v>144609</v>
      </c>
      <c r="E1742" s="444">
        <v>12.61</v>
      </c>
      <c r="F1742" s="444">
        <v>2.91</v>
      </c>
      <c r="G1742" s="428">
        <f t="shared" si="478"/>
        <v>15.52</v>
      </c>
      <c r="H1742" s="428">
        <f t="shared" ref="H1742:I1746" si="483">$D1742*E1742</f>
        <v>1823519.49</v>
      </c>
      <c r="I1742" s="428">
        <f t="shared" si="483"/>
        <v>420812.19</v>
      </c>
      <c r="J1742" s="428">
        <f t="shared" ref="J1742:J1743" si="484">SUBTOTAL(9,H1742:I1742)</f>
        <v>2244331.6800000002</v>
      </c>
      <c r="K1742" s="433">
        <f t="shared" si="471"/>
        <v>0</v>
      </c>
      <c r="L1742" s="433">
        <f t="shared" si="472"/>
        <v>0</v>
      </c>
      <c r="M1742" s="433">
        <v>12.61</v>
      </c>
      <c r="N1742" s="433">
        <v>2.91</v>
      </c>
      <c r="O1742" s="431">
        <f t="shared" si="473"/>
        <v>2244331.6800000002</v>
      </c>
    </row>
    <row r="1743" spans="1:15" s="470" customFormat="1" ht="50.25" customHeight="1">
      <c r="A1743" s="712" t="s">
        <v>781</v>
      </c>
      <c r="B1743" s="683" t="s">
        <v>782</v>
      </c>
      <c r="C1743" s="681" t="s">
        <v>124</v>
      </c>
      <c r="D1743" s="560">
        <v>598</v>
      </c>
      <c r="E1743" s="444">
        <v>353.08</v>
      </c>
      <c r="F1743" s="444">
        <v>88.27</v>
      </c>
      <c r="G1743" s="428">
        <f t="shared" si="478"/>
        <v>441.34999999999997</v>
      </c>
      <c r="H1743" s="428">
        <f t="shared" si="483"/>
        <v>211141.84</v>
      </c>
      <c r="I1743" s="428">
        <f t="shared" si="483"/>
        <v>52785.46</v>
      </c>
      <c r="J1743" s="428">
        <f t="shared" si="484"/>
        <v>263927.3</v>
      </c>
      <c r="K1743" s="433">
        <f t="shared" si="471"/>
        <v>0</v>
      </c>
      <c r="L1743" s="433">
        <f t="shared" si="472"/>
        <v>0</v>
      </c>
      <c r="M1743" s="433">
        <v>353.08</v>
      </c>
      <c r="N1743" s="433">
        <v>88.27</v>
      </c>
      <c r="O1743" s="431">
        <f t="shared" si="473"/>
        <v>263927.3</v>
      </c>
    </row>
    <row r="1744" spans="1:15" s="470" customFormat="1" ht="45">
      <c r="A1744" s="712" t="s">
        <v>783</v>
      </c>
      <c r="B1744" s="753" t="s">
        <v>784</v>
      </c>
      <c r="C1744" s="686" t="s">
        <v>124</v>
      </c>
      <c r="D1744" s="560"/>
      <c r="E1744" s="444">
        <v>0</v>
      </c>
      <c r="F1744" s="444">
        <v>0</v>
      </c>
      <c r="G1744" s="428">
        <f t="shared" si="478"/>
        <v>0</v>
      </c>
      <c r="H1744" s="428">
        <f t="shared" si="483"/>
        <v>0</v>
      </c>
      <c r="I1744" s="428">
        <f t="shared" si="483"/>
        <v>0</v>
      </c>
      <c r="J1744" s="428">
        <f>SUBTOTAL(9,H1744:I1744)</f>
        <v>0</v>
      </c>
      <c r="K1744" s="433">
        <f t="shared" si="471"/>
        <v>0</v>
      </c>
      <c r="L1744" s="433">
        <f t="shared" si="472"/>
        <v>0</v>
      </c>
      <c r="M1744" s="433">
        <v>0</v>
      </c>
      <c r="N1744" s="433">
        <v>0</v>
      </c>
      <c r="O1744" s="431">
        <f t="shared" si="473"/>
        <v>0</v>
      </c>
    </row>
    <row r="1745" spans="1:15" s="470" customFormat="1" ht="195">
      <c r="A1745" s="754">
        <v>5.4</v>
      </c>
      <c r="B1745" s="755" t="s">
        <v>785</v>
      </c>
      <c r="C1745" s="493" t="s">
        <v>124</v>
      </c>
      <c r="D1745" s="560">
        <v>8700</v>
      </c>
      <c r="E1745" s="437">
        <v>754.66</v>
      </c>
      <c r="F1745" s="437">
        <v>289.06</v>
      </c>
      <c r="G1745" s="428">
        <f t="shared" si="478"/>
        <v>1043.72</v>
      </c>
      <c r="H1745" s="428">
        <f t="shared" si="483"/>
        <v>6565542</v>
      </c>
      <c r="I1745" s="428">
        <f t="shared" si="483"/>
        <v>2514822</v>
      </c>
      <c r="J1745" s="428">
        <f>SUBTOTAL(9,H1745:I1745)</f>
        <v>9080364</v>
      </c>
      <c r="K1745" s="433">
        <f t="shared" si="471"/>
        <v>0</v>
      </c>
      <c r="L1745" s="433">
        <f t="shared" si="472"/>
        <v>0</v>
      </c>
      <c r="M1745" s="433">
        <v>754.65999999999985</v>
      </c>
      <c r="N1745" s="433">
        <v>289.06</v>
      </c>
      <c r="O1745" s="431">
        <f t="shared" si="473"/>
        <v>9080363.9999999981</v>
      </c>
    </row>
    <row r="1746" spans="1:15" s="470" customFormat="1" ht="60">
      <c r="A1746" s="754">
        <v>5.5</v>
      </c>
      <c r="B1746" s="755" t="s">
        <v>786</v>
      </c>
      <c r="C1746" s="493" t="s">
        <v>124</v>
      </c>
      <c r="D1746" s="560">
        <v>2992</v>
      </c>
      <c r="E1746" s="437">
        <v>5478.56</v>
      </c>
      <c r="F1746" s="437">
        <v>1847.85</v>
      </c>
      <c r="G1746" s="428">
        <f t="shared" si="478"/>
        <v>7326.41</v>
      </c>
      <c r="H1746" s="428">
        <f t="shared" si="483"/>
        <v>16391851.520000001</v>
      </c>
      <c r="I1746" s="428">
        <f t="shared" si="483"/>
        <v>5528767.2000000002</v>
      </c>
      <c r="J1746" s="428">
        <f>SUBTOTAL(9,H1746:I1746)</f>
        <v>21920618.720000003</v>
      </c>
      <c r="K1746" s="433">
        <f t="shared" si="471"/>
        <v>-5443.56</v>
      </c>
      <c r="L1746" s="433">
        <f t="shared" si="472"/>
        <v>-1837.85</v>
      </c>
      <c r="M1746" s="433">
        <v>35</v>
      </c>
      <c r="N1746" s="433">
        <v>10</v>
      </c>
      <c r="O1746" s="431">
        <f t="shared" si="473"/>
        <v>134640</v>
      </c>
    </row>
    <row r="1747" spans="1:15" s="470" customFormat="1" ht="21" customHeight="1">
      <c r="A1747" s="486">
        <v>5.6</v>
      </c>
      <c r="B1747" s="487" t="s">
        <v>787</v>
      </c>
      <c r="C1747" s="488"/>
      <c r="D1747" s="560">
        <v>0</v>
      </c>
      <c r="E1747" s="489">
        <v>0</v>
      </c>
      <c r="F1747" s="490">
        <v>0</v>
      </c>
      <c r="G1747" s="428">
        <f t="shared" si="478"/>
        <v>0</v>
      </c>
      <c r="H1747" s="429">
        <f>E1747*$D1747</f>
        <v>0</v>
      </c>
      <c r="I1747" s="429">
        <f>F1747*$D1747</f>
        <v>0</v>
      </c>
      <c r="J1747" s="428">
        <f t="shared" ref="J1747:J1759" si="485">SUM(H1747+I1747)</f>
        <v>0</v>
      </c>
      <c r="K1747" s="433">
        <f t="shared" si="471"/>
        <v>0</v>
      </c>
      <c r="L1747" s="433">
        <f t="shared" si="472"/>
        <v>0</v>
      </c>
      <c r="M1747" s="433">
        <v>0</v>
      </c>
      <c r="N1747" s="433">
        <v>0</v>
      </c>
      <c r="O1747" s="431">
        <f t="shared" si="473"/>
        <v>0</v>
      </c>
    </row>
    <row r="1748" spans="1:15" s="470" customFormat="1" ht="180.75" customHeight="1">
      <c r="A1748" s="491" t="s">
        <v>205</v>
      </c>
      <c r="B1748" s="492" t="s">
        <v>788</v>
      </c>
      <c r="C1748" s="493" t="s">
        <v>124</v>
      </c>
      <c r="D1748" s="560">
        <v>10260</v>
      </c>
      <c r="E1748" s="490">
        <v>976.79</v>
      </c>
      <c r="F1748" s="490">
        <v>0</v>
      </c>
      <c r="G1748" s="428">
        <f t="shared" si="478"/>
        <v>976.79</v>
      </c>
      <c r="H1748" s="428">
        <f t="shared" ref="H1748:I1750" si="486">$D1748*E1748</f>
        <v>10021865.4</v>
      </c>
      <c r="I1748" s="428">
        <f t="shared" si="486"/>
        <v>0</v>
      </c>
      <c r="J1748" s="428">
        <f>SUBTOTAL(9,H1748:I1748)</f>
        <v>10021865.4</v>
      </c>
      <c r="K1748" s="433">
        <f t="shared" si="471"/>
        <v>0</v>
      </c>
      <c r="L1748" s="433">
        <f t="shared" si="472"/>
        <v>0</v>
      </c>
      <c r="M1748" s="433">
        <v>976.79</v>
      </c>
      <c r="N1748" s="433">
        <v>0</v>
      </c>
      <c r="O1748" s="431">
        <f t="shared" si="473"/>
        <v>10021865.4</v>
      </c>
    </row>
    <row r="1749" spans="1:15" s="470" customFormat="1" ht="180.75" customHeight="1">
      <c r="A1749" s="491" t="s">
        <v>188</v>
      </c>
      <c r="B1749" s="492" t="s">
        <v>789</v>
      </c>
      <c r="C1749" s="493" t="s">
        <v>124</v>
      </c>
      <c r="D1749" s="560">
        <v>10260</v>
      </c>
      <c r="E1749" s="490">
        <v>502.46</v>
      </c>
      <c r="F1749" s="490">
        <v>0</v>
      </c>
      <c r="G1749" s="428">
        <f t="shared" si="478"/>
        <v>502.46</v>
      </c>
      <c r="H1749" s="428">
        <f t="shared" si="486"/>
        <v>5155239.5999999996</v>
      </c>
      <c r="I1749" s="428">
        <f t="shared" si="486"/>
        <v>0</v>
      </c>
      <c r="J1749" s="428">
        <f>SUBTOTAL(9,H1749:I1749)</f>
        <v>5155239.5999999996</v>
      </c>
      <c r="K1749" s="433">
        <f t="shared" si="471"/>
        <v>0</v>
      </c>
      <c r="L1749" s="433">
        <f t="shared" si="472"/>
        <v>0</v>
      </c>
      <c r="M1749" s="433">
        <v>502.46</v>
      </c>
      <c r="N1749" s="433">
        <v>0</v>
      </c>
      <c r="O1749" s="431">
        <f t="shared" si="473"/>
        <v>5155239.5999999996</v>
      </c>
    </row>
    <row r="1750" spans="1:15" s="470" customFormat="1" ht="166.5" customHeight="1">
      <c r="A1750" s="494">
        <v>5.7</v>
      </c>
      <c r="B1750" s="492" t="s">
        <v>790</v>
      </c>
      <c r="C1750" s="493" t="s">
        <v>124</v>
      </c>
      <c r="D1750" s="560">
        <v>9720</v>
      </c>
      <c r="E1750" s="495">
        <v>106.7</v>
      </c>
      <c r="F1750" s="495">
        <v>0</v>
      </c>
      <c r="G1750" s="495">
        <f>SUM(E1750:F1750)</f>
        <v>106.7</v>
      </c>
      <c r="H1750" s="428">
        <f t="shared" si="486"/>
        <v>1037124</v>
      </c>
      <c r="I1750" s="428">
        <f t="shared" si="486"/>
        <v>0</v>
      </c>
      <c r="J1750" s="428">
        <f>SUBTOTAL(9,H1750:I1750)</f>
        <v>1037124</v>
      </c>
      <c r="K1750" s="433">
        <f t="shared" si="471"/>
        <v>0</v>
      </c>
      <c r="L1750" s="433">
        <f t="shared" si="472"/>
        <v>0</v>
      </c>
      <c r="M1750" s="433">
        <v>106.7</v>
      </c>
      <c r="N1750" s="433">
        <v>0</v>
      </c>
      <c r="O1750" s="431">
        <f t="shared" si="473"/>
        <v>1037124</v>
      </c>
    </row>
    <row r="1751" spans="1:15" s="470" customFormat="1">
      <c r="A1751" s="486">
        <v>5.8</v>
      </c>
      <c r="B1751" s="496" t="s">
        <v>791</v>
      </c>
      <c r="C1751" s="488"/>
      <c r="D1751" s="560">
        <v>0</v>
      </c>
      <c r="E1751" s="489">
        <v>0</v>
      </c>
      <c r="F1751" s="490">
        <v>0</v>
      </c>
      <c r="G1751" s="490">
        <v>0</v>
      </c>
      <c r="H1751" s="429">
        <f t="shared" ref="H1751:H1759" si="487">E1751*$D1751</f>
        <v>0</v>
      </c>
      <c r="I1751" s="429">
        <f t="shared" ref="I1751:I1759" si="488">F1751*$D1751</f>
        <v>0</v>
      </c>
      <c r="J1751" s="428">
        <f t="shared" si="485"/>
        <v>0</v>
      </c>
      <c r="K1751" s="433">
        <f t="shared" si="471"/>
        <v>0</v>
      </c>
      <c r="L1751" s="433">
        <f t="shared" si="472"/>
        <v>0</v>
      </c>
      <c r="M1751" s="433">
        <v>0</v>
      </c>
      <c r="N1751" s="433">
        <v>0</v>
      </c>
      <c r="O1751" s="431">
        <f t="shared" si="473"/>
        <v>0</v>
      </c>
    </row>
    <row r="1752" spans="1:15" s="470" customFormat="1" ht="30">
      <c r="A1752" s="494"/>
      <c r="B1752" s="497" t="s">
        <v>792</v>
      </c>
      <c r="C1752" s="493"/>
      <c r="D1752" s="560">
        <v>0</v>
      </c>
      <c r="E1752" s="489">
        <v>0</v>
      </c>
      <c r="F1752" s="495">
        <v>0</v>
      </c>
      <c r="G1752" s="495">
        <v>0</v>
      </c>
      <c r="H1752" s="429">
        <f t="shared" si="487"/>
        <v>0</v>
      </c>
      <c r="I1752" s="429">
        <f t="shared" si="488"/>
        <v>0</v>
      </c>
      <c r="J1752" s="428">
        <f t="shared" si="485"/>
        <v>0</v>
      </c>
      <c r="K1752" s="433">
        <f t="shared" si="471"/>
        <v>0</v>
      </c>
      <c r="L1752" s="433">
        <f t="shared" si="472"/>
        <v>0</v>
      </c>
      <c r="M1752" s="433">
        <v>0</v>
      </c>
      <c r="N1752" s="433">
        <v>0</v>
      </c>
      <c r="O1752" s="431">
        <f t="shared" si="473"/>
        <v>0</v>
      </c>
    </row>
    <row r="1753" spans="1:15" s="470" customFormat="1" ht="151.5" customHeight="1">
      <c r="A1753" s="494"/>
      <c r="B1753" s="497" t="s">
        <v>793</v>
      </c>
      <c r="C1753" s="493"/>
      <c r="D1753" s="560">
        <v>0</v>
      </c>
      <c r="E1753" s="489">
        <v>0</v>
      </c>
      <c r="F1753" s="495">
        <v>0</v>
      </c>
      <c r="G1753" s="495">
        <v>0</v>
      </c>
      <c r="H1753" s="429">
        <f t="shared" si="487"/>
        <v>0</v>
      </c>
      <c r="I1753" s="429">
        <f t="shared" si="488"/>
        <v>0</v>
      </c>
      <c r="J1753" s="428">
        <f t="shared" si="485"/>
        <v>0</v>
      </c>
      <c r="K1753" s="433">
        <f t="shared" si="471"/>
        <v>0</v>
      </c>
      <c r="L1753" s="433">
        <f t="shared" si="472"/>
        <v>0</v>
      </c>
      <c r="M1753" s="433">
        <v>0</v>
      </c>
      <c r="N1753" s="433">
        <v>0</v>
      </c>
      <c r="O1753" s="431">
        <f t="shared" si="473"/>
        <v>0</v>
      </c>
    </row>
    <row r="1754" spans="1:15" s="470" customFormat="1" ht="30">
      <c r="A1754" s="491"/>
      <c r="B1754" s="497" t="s">
        <v>794</v>
      </c>
      <c r="C1754" s="493"/>
      <c r="D1754" s="560">
        <v>0</v>
      </c>
      <c r="E1754" s="489">
        <v>0</v>
      </c>
      <c r="F1754" s="495">
        <v>0</v>
      </c>
      <c r="G1754" s="495">
        <v>0</v>
      </c>
      <c r="H1754" s="429">
        <f t="shared" si="487"/>
        <v>0</v>
      </c>
      <c r="I1754" s="429">
        <f t="shared" si="488"/>
        <v>0</v>
      </c>
      <c r="J1754" s="428">
        <f t="shared" si="485"/>
        <v>0</v>
      </c>
      <c r="K1754" s="433">
        <f t="shared" si="471"/>
        <v>0</v>
      </c>
      <c r="L1754" s="433">
        <f t="shared" si="472"/>
        <v>0</v>
      </c>
      <c r="M1754" s="433">
        <v>0</v>
      </c>
      <c r="N1754" s="433">
        <v>0</v>
      </c>
      <c r="O1754" s="431">
        <f t="shared" si="473"/>
        <v>0</v>
      </c>
    </row>
    <row r="1755" spans="1:15" s="470" customFormat="1" ht="48" customHeight="1">
      <c r="A1755" s="491"/>
      <c r="B1755" s="497" t="s">
        <v>795</v>
      </c>
      <c r="C1755" s="493"/>
      <c r="D1755" s="560">
        <v>0</v>
      </c>
      <c r="E1755" s="489">
        <v>0</v>
      </c>
      <c r="F1755" s="495">
        <v>0</v>
      </c>
      <c r="G1755" s="495">
        <v>0</v>
      </c>
      <c r="H1755" s="429">
        <f t="shared" si="487"/>
        <v>0</v>
      </c>
      <c r="I1755" s="429">
        <f t="shared" si="488"/>
        <v>0</v>
      </c>
      <c r="J1755" s="428">
        <f t="shared" si="485"/>
        <v>0</v>
      </c>
      <c r="K1755" s="433">
        <f t="shared" si="471"/>
        <v>0</v>
      </c>
      <c r="L1755" s="433">
        <f t="shared" si="472"/>
        <v>0</v>
      </c>
      <c r="M1755" s="433">
        <v>0</v>
      </c>
      <c r="N1755" s="433">
        <v>0</v>
      </c>
      <c r="O1755" s="431">
        <f t="shared" si="473"/>
        <v>0</v>
      </c>
    </row>
    <row r="1756" spans="1:15" s="470" customFormat="1" ht="62.25" customHeight="1">
      <c r="A1756" s="491"/>
      <c r="B1756" s="497" t="s">
        <v>796</v>
      </c>
      <c r="C1756" s="493"/>
      <c r="D1756" s="560">
        <v>0</v>
      </c>
      <c r="E1756" s="489">
        <v>0</v>
      </c>
      <c r="F1756" s="495">
        <v>0</v>
      </c>
      <c r="G1756" s="495">
        <v>0</v>
      </c>
      <c r="H1756" s="429">
        <f t="shared" si="487"/>
        <v>0</v>
      </c>
      <c r="I1756" s="429">
        <f t="shared" si="488"/>
        <v>0</v>
      </c>
      <c r="J1756" s="428">
        <f t="shared" si="485"/>
        <v>0</v>
      </c>
      <c r="K1756" s="433">
        <f t="shared" ref="K1756:K1819" si="489">M1756-E1756</f>
        <v>0</v>
      </c>
      <c r="L1756" s="433">
        <f t="shared" ref="L1756:L1819" si="490">N1756-F1756</f>
        <v>0</v>
      </c>
      <c r="M1756" s="433">
        <v>0</v>
      </c>
      <c r="N1756" s="433">
        <v>0</v>
      </c>
      <c r="O1756" s="431">
        <f t="shared" ref="O1756:O1819" si="491">(M1756+N1756)*$D1756</f>
        <v>0</v>
      </c>
    </row>
    <row r="1757" spans="1:15" s="470" customFormat="1" ht="30">
      <c r="A1757" s="491"/>
      <c r="B1757" s="497" t="s">
        <v>797</v>
      </c>
      <c r="C1757" s="493"/>
      <c r="D1757" s="560">
        <v>0</v>
      </c>
      <c r="E1757" s="489">
        <v>0</v>
      </c>
      <c r="F1757" s="495">
        <v>0</v>
      </c>
      <c r="G1757" s="495">
        <v>0</v>
      </c>
      <c r="H1757" s="429">
        <f t="shared" si="487"/>
        <v>0</v>
      </c>
      <c r="I1757" s="429">
        <f t="shared" si="488"/>
        <v>0</v>
      </c>
      <c r="J1757" s="428">
        <f t="shared" si="485"/>
        <v>0</v>
      </c>
      <c r="K1757" s="433">
        <f t="shared" si="489"/>
        <v>0</v>
      </c>
      <c r="L1757" s="433">
        <f t="shared" si="490"/>
        <v>0</v>
      </c>
      <c r="M1757" s="433">
        <v>0</v>
      </c>
      <c r="N1757" s="433">
        <v>0</v>
      </c>
      <c r="O1757" s="431">
        <f t="shared" si="491"/>
        <v>0</v>
      </c>
    </row>
    <row r="1758" spans="1:15" s="470" customFormat="1" ht="30">
      <c r="A1758" s="491"/>
      <c r="B1758" s="497" t="s">
        <v>798</v>
      </c>
      <c r="C1758" s="493"/>
      <c r="D1758" s="560">
        <v>0</v>
      </c>
      <c r="E1758" s="489">
        <v>0</v>
      </c>
      <c r="F1758" s="495">
        <v>0</v>
      </c>
      <c r="G1758" s="495">
        <v>0</v>
      </c>
      <c r="H1758" s="429">
        <f t="shared" si="487"/>
        <v>0</v>
      </c>
      <c r="I1758" s="429">
        <f t="shared" si="488"/>
        <v>0</v>
      </c>
      <c r="J1758" s="428">
        <f t="shared" si="485"/>
        <v>0</v>
      </c>
      <c r="K1758" s="433">
        <f t="shared" si="489"/>
        <v>0</v>
      </c>
      <c r="L1758" s="433">
        <f t="shared" si="490"/>
        <v>0</v>
      </c>
      <c r="M1758" s="433">
        <v>0</v>
      </c>
      <c r="N1758" s="433">
        <v>0</v>
      </c>
      <c r="O1758" s="431">
        <f t="shared" si="491"/>
        <v>0</v>
      </c>
    </row>
    <row r="1759" spans="1:15" s="470" customFormat="1" ht="30">
      <c r="A1759" s="491"/>
      <c r="B1759" s="497" t="s">
        <v>799</v>
      </c>
      <c r="C1759" s="493"/>
      <c r="D1759" s="560">
        <v>0</v>
      </c>
      <c r="E1759" s="489">
        <v>0</v>
      </c>
      <c r="F1759" s="495">
        <v>0</v>
      </c>
      <c r="G1759" s="495">
        <v>0</v>
      </c>
      <c r="H1759" s="429">
        <f t="shared" si="487"/>
        <v>0</v>
      </c>
      <c r="I1759" s="429">
        <f t="shared" si="488"/>
        <v>0</v>
      </c>
      <c r="J1759" s="428">
        <f t="shared" si="485"/>
        <v>0</v>
      </c>
      <c r="K1759" s="433">
        <f t="shared" si="489"/>
        <v>0</v>
      </c>
      <c r="L1759" s="433">
        <f t="shared" si="490"/>
        <v>0</v>
      </c>
      <c r="M1759" s="433">
        <v>0</v>
      </c>
      <c r="N1759" s="433">
        <v>0</v>
      </c>
      <c r="O1759" s="431">
        <f t="shared" si="491"/>
        <v>0</v>
      </c>
    </row>
    <row r="1760" spans="1:15" s="470" customFormat="1">
      <c r="A1760" s="491"/>
      <c r="B1760" s="498" t="s">
        <v>800</v>
      </c>
      <c r="C1760" s="499" t="s">
        <v>124</v>
      </c>
      <c r="D1760" s="560"/>
      <c r="E1760" s="495">
        <v>0</v>
      </c>
      <c r="F1760" s="495">
        <v>0</v>
      </c>
      <c r="G1760" s="495">
        <f>SUM(E1760:F1760)</f>
        <v>0</v>
      </c>
      <c r="H1760" s="428">
        <f>$D1760*E1760</f>
        <v>0</v>
      </c>
      <c r="I1760" s="428">
        <f>$D1760*F1760</f>
        <v>0</v>
      </c>
      <c r="J1760" s="428">
        <f>SUBTOTAL(9,H1760:I1760)</f>
        <v>0</v>
      </c>
      <c r="K1760" s="433">
        <f t="shared" si="489"/>
        <v>0</v>
      </c>
      <c r="L1760" s="433">
        <f t="shared" si="490"/>
        <v>0</v>
      </c>
      <c r="M1760" s="433">
        <v>0</v>
      </c>
      <c r="N1760" s="433">
        <v>0</v>
      </c>
      <c r="O1760" s="431">
        <f t="shared" si="491"/>
        <v>0</v>
      </c>
    </row>
    <row r="1761" spans="1:15" s="470" customFormat="1" ht="105.75" customHeight="1">
      <c r="A1761" s="491">
        <v>5.9</v>
      </c>
      <c r="B1761" s="492" t="s">
        <v>801</v>
      </c>
      <c r="C1761" s="493"/>
      <c r="D1761" s="560">
        <v>0</v>
      </c>
      <c r="E1761" s="489">
        <v>0</v>
      </c>
      <c r="F1761" s="495">
        <v>0</v>
      </c>
      <c r="G1761" s="495">
        <v>0</v>
      </c>
      <c r="H1761" s="500">
        <f>ROUND(E1761*F1761,0)</f>
        <v>0</v>
      </c>
      <c r="I1761" s="500">
        <f>ROUND(E1761*G1761,0)</f>
        <v>0</v>
      </c>
      <c r="J1761" s="485">
        <f t="shared" ref="J1761" si="492">SUM(H1761:I1761)</f>
        <v>0</v>
      </c>
      <c r="K1761" s="433">
        <f t="shared" si="489"/>
        <v>0</v>
      </c>
      <c r="L1761" s="433">
        <f t="shared" si="490"/>
        <v>0</v>
      </c>
      <c r="M1761" s="433">
        <v>0</v>
      </c>
      <c r="N1761" s="433">
        <v>0</v>
      </c>
      <c r="O1761" s="431">
        <f t="shared" si="491"/>
        <v>0</v>
      </c>
    </row>
    <row r="1762" spans="1:15" s="472" customFormat="1">
      <c r="A1762" s="491" t="s">
        <v>205</v>
      </c>
      <c r="B1762" s="492" t="s">
        <v>219</v>
      </c>
      <c r="C1762" s="493" t="s">
        <v>124</v>
      </c>
      <c r="D1762" s="560">
        <v>563</v>
      </c>
      <c r="E1762" s="495">
        <v>983.58</v>
      </c>
      <c r="F1762" s="495">
        <v>752.72</v>
      </c>
      <c r="G1762" s="495">
        <f t="shared" ref="G1762:G1768" si="493">SUM(E1762:F1762)</f>
        <v>1736.3000000000002</v>
      </c>
      <c r="H1762" s="428">
        <f t="shared" ref="H1762:I1768" si="494">$D1762*E1762</f>
        <v>553755.54</v>
      </c>
      <c r="I1762" s="428">
        <f t="shared" si="494"/>
        <v>423781.36000000004</v>
      </c>
      <c r="J1762" s="428">
        <f t="shared" ref="J1762:J1768" si="495">SUBTOTAL(9,H1762:I1762)</f>
        <v>977536.90000000014</v>
      </c>
      <c r="K1762" s="433">
        <f t="shared" si="489"/>
        <v>0</v>
      </c>
      <c r="L1762" s="433">
        <f t="shared" si="490"/>
        <v>0</v>
      </c>
      <c r="M1762" s="433">
        <v>983.57999999999993</v>
      </c>
      <c r="N1762" s="433">
        <v>752.72</v>
      </c>
      <c r="O1762" s="431">
        <f t="shared" si="491"/>
        <v>977536.9</v>
      </c>
    </row>
    <row r="1763" spans="1:15" s="472" customFormat="1">
      <c r="A1763" s="491" t="s">
        <v>188</v>
      </c>
      <c r="B1763" s="492" t="s">
        <v>402</v>
      </c>
      <c r="C1763" s="493" t="s">
        <v>124</v>
      </c>
      <c r="D1763" s="560">
        <v>563</v>
      </c>
      <c r="E1763" s="495">
        <v>1160.1199999999999</v>
      </c>
      <c r="F1763" s="495">
        <v>407.4</v>
      </c>
      <c r="G1763" s="495">
        <f t="shared" si="493"/>
        <v>1567.52</v>
      </c>
      <c r="H1763" s="428">
        <f t="shared" si="494"/>
        <v>653147.55999999994</v>
      </c>
      <c r="I1763" s="428">
        <f t="shared" si="494"/>
        <v>229366.19999999998</v>
      </c>
      <c r="J1763" s="428">
        <f t="shared" si="495"/>
        <v>882513.75999999989</v>
      </c>
      <c r="K1763" s="433">
        <f t="shared" si="489"/>
        <v>0</v>
      </c>
      <c r="L1763" s="433">
        <f t="shared" si="490"/>
        <v>0</v>
      </c>
      <c r="M1763" s="433">
        <v>1160.1199999999999</v>
      </c>
      <c r="N1763" s="433">
        <v>407.4</v>
      </c>
      <c r="O1763" s="431">
        <f t="shared" si="491"/>
        <v>882513.76</v>
      </c>
    </row>
    <row r="1764" spans="1:15" s="472" customFormat="1">
      <c r="A1764" s="491" t="s">
        <v>190</v>
      </c>
      <c r="B1764" s="492" t="s">
        <v>403</v>
      </c>
      <c r="C1764" s="493" t="s">
        <v>124</v>
      </c>
      <c r="D1764" s="560">
        <v>563</v>
      </c>
      <c r="E1764" s="495">
        <v>640.20000000000005</v>
      </c>
      <c r="F1764" s="495">
        <v>0</v>
      </c>
      <c r="G1764" s="495">
        <f t="shared" si="493"/>
        <v>640.20000000000005</v>
      </c>
      <c r="H1764" s="428">
        <f t="shared" si="494"/>
        <v>360432.60000000003</v>
      </c>
      <c r="I1764" s="428">
        <f t="shared" si="494"/>
        <v>0</v>
      </c>
      <c r="J1764" s="428">
        <f t="shared" si="495"/>
        <v>360432.60000000003</v>
      </c>
      <c r="K1764" s="433">
        <f t="shared" si="489"/>
        <v>0</v>
      </c>
      <c r="L1764" s="433">
        <f t="shared" si="490"/>
        <v>0</v>
      </c>
      <c r="M1764" s="433">
        <v>640.19999999999993</v>
      </c>
      <c r="N1764" s="433">
        <v>0</v>
      </c>
      <c r="O1764" s="431">
        <f t="shared" si="491"/>
        <v>360432.6</v>
      </c>
    </row>
    <row r="1765" spans="1:15" s="472" customFormat="1">
      <c r="A1765" s="491" t="s">
        <v>192</v>
      </c>
      <c r="B1765" s="492" t="s">
        <v>404</v>
      </c>
      <c r="C1765" s="493" t="s">
        <v>124</v>
      </c>
      <c r="D1765" s="560">
        <v>563</v>
      </c>
      <c r="E1765" s="495">
        <v>640.20000000000005</v>
      </c>
      <c r="F1765" s="495">
        <v>0</v>
      </c>
      <c r="G1765" s="495">
        <f t="shared" si="493"/>
        <v>640.20000000000005</v>
      </c>
      <c r="H1765" s="428">
        <f t="shared" si="494"/>
        <v>360432.60000000003</v>
      </c>
      <c r="I1765" s="428">
        <f t="shared" si="494"/>
        <v>0</v>
      </c>
      <c r="J1765" s="428">
        <f t="shared" si="495"/>
        <v>360432.60000000003</v>
      </c>
      <c r="K1765" s="433">
        <f t="shared" si="489"/>
        <v>0</v>
      </c>
      <c r="L1765" s="433">
        <f t="shared" si="490"/>
        <v>0</v>
      </c>
      <c r="M1765" s="433">
        <v>640.19999999999993</v>
      </c>
      <c r="N1765" s="433">
        <v>0</v>
      </c>
      <c r="O1765" s="431">
        <f t="shared" si="491"/>
        <v>360432.6</v>
      </c>
    </row>
    <row r="1766" spans="1:15" s="472" customFormat="1">
      <c r="A1766" s="491" t="s">
        <v>194</v>
      </c>
      <c r="B1766" s="492" t="s">
        <v>405</v>
      </c>
      <c r="C1766" s="493" t="s">
        <v>124</v>
      </c>
      <c r="D1766" s="560">
        <v>563</v>
      </c>
      <c r="E1766" s="495">
        <v>640.20000000000005</v>
      </c>
      <c r="F1766" s="495">
        <v>0</v>
      </c>
      <c r="G1766" s="495">
        <f t="shared" si="493"/>
        <v>640.20000000000005</v>
      </c>
      <c r="H1766" s="428">
        <f t="shared" si="494"/>
        <v>360432.60000000003</v>
      </c>
      <c r="I1766" s="428">
        <f t="shared" si="494"/>
        <v>0</v>
      </c>
      <c r="J1766" s="428">
        <f t="shared" si="495"/>
        <v>360432.60000000003</v>
      </c>
      <c r="K1766" s="433">
        <f t="shared" si="489"/>
        <v>0</v>
      </c>
      <c r="L1766" s="433">
        <f t="shared" si="490"/>
        <v>0</v>
      </c>
      <c r="M1766" s="433">
        <v>640.19999999999993</v>
      </c>
      <c r="N1766" s="433">
        <v>0</v>
      </c>
      <c r="O1766" s="431">
        <f t="shared" si="491"/>
        <v>360432.6</v>
      </c>
    </row>
    <row r="1767" spans="1:15" s="472" customFormat="1">
      <c r="A1767" s="491" t="s">
        <v>196</v>
      </c>
      <c r="B1767" s="492" t="s">
        <v>406</v>
      </c>
      <c r="C1767" s="493" t="s">
        <v>124</v>
      </c>
      <c r="D1767" s="560">
        <v>563</v>
      </c>
      <c r="E1767" s="495">
        <v>640.20000000000005</v>
      </c>
      <c r="F1767" s="495">
        <v>0</v>
      </c>
      <c r="G1767" s="495">
        <f t="shared" si="493"/>
        <v>640.20000000000005</v>
      </c>
      <c r="H1767" s="428">
        <f t="shared" si="494"/>
        <v>360432.60000000003</v>
      </c>
      <c r="I1767" s="428">
        <f t="shared" si="494"/>
        <v>0</v>
      </c>
      <c r="J1767" s="428">
        <f t="shared" si="495"/>
        <v>360432.60000000003</v>
      </c>
      <c r="K1767" s="433">
        <f t="shared" si="489"/>
        <v>0</v>
      </c>
      <c r="L1767" s="433">
        <f t="shared" si="490"/>
        <v>0</v>
      </c>
      <c r="M1767" s="433">
        <v>640.19999999999993</v>
      </c>
      <c r="N1767" s="433">
        <v>0</v>
      </c>
      <c r="O1767" s="431">
        <f t="shared" si="491"/>
        <v>360432.6</v>
      </c>
    </row>
    <row r="1768" spans="1:15" s="472" customFormat="1">
      <c r="A1768" s="491" t="s">
        <v>198</v>
      </c>
      <c r="B1768" s="492" t="s">
        <v>407</v>
      </c>
      <c r="C1768" s="493" t="s">
        <v>124</v>
      </c>
      <c r="D1768" s="560">
        <v>563</v>
      </c>
      <c r="E1768" s="495">
        <v>640.20000000000005</v>
      </c>
      <c r="F1768" s="495">
        <v>0</v>
      </c>
      <c r="G1768" s="495">
        <f t="shared" si="493"/>
        <v>640.20000000000005</v>
      </c>
      <c r="H1768" s="428">
        <f t="shared" si="494"/>
        <v>360432.60000000003</v>
      </c>
      <c r="I1768" s="428">
        <f t="shared" si="494"/>
        <v>0</v>
      </c>
      <c r="J1768" s="428">
        <f t="shared" si="495"/>
        <v>360432.60000000003</v>
      </c>
      <c r="K1768" s="433">
        <f t="shared" si="489"/>
        <v>0</v>
      </c>
      <c r="L1768" s="433">
        <f t="shared" si="490"/>
        <v>0</v>
      </c>
      <c r="M1768" s="433">
        <v>640.19999999999993</v>
      </c>
      <c r="N1768" s="433">
        <v>0</v>
      </c>
      <c r="O1768" s="431">
        <f t="shared" si="491"/>
        <v>360432.6</v>
      </c>
    </row>
    <row r="1769" spans="1:15" s="470" customFormat="1" ht="75" customHeight="1">
      <c r="A1769" s="501">
        <v>5.0999999999999996</v>
      </c>
      <c r="B1769" s="492" t="s">
        <v>802</v>
      </c>
      <c r="C1769" s="493"/>
      <c r="D1769" s="560">
        <v>0</v>
      </c>
      <c r="E1769" s="489">
        <v>0</v>
      </c>
      <c r="F1769" s="495">
        <v>0</v>
      </c>
      <c r="G1769" s="495">
        <v>0</v>
      </c>
      <c r="H1769" s="429">
        <f>E1769*$D1769</f>
        <v>0</v>
      </c>
      <c r="I1769" s="429">
        <f>F1769*$D1769</f>
        <v>0</v>
      </c>
      <c r="J1769" s="428">
        <f t="shared" ref="J1769" si="496">SUM(H1769+I1769)</f>
        <v>0</v>
      </c>
      <c r="K1769" s="433">
        <f t="shared" si="489"/>
        <v>0</v>
      </c>
      <c r="L1769" s="433">
        <f t="shared" si="490"/>
        <v>0</v>
      </c>
      <c r="M1769" s="433">
        <v>0</v>
      </c>
      <c r="N1769" s="433">
        <v>0</v>
      </c>
      <c r="O1769" s="431">
        <f t="shared" si="491"/>
        <v>0</v>
      </c>
    </row>
    <row r="1770" spans="1:15" s="472" customFormat="1">
      <c r="A1770" s="491" t="s">
        <v>205</v>
      </c>
      <c r="B1770" s="492" t="s">
        <v>219</v>
      </c>
      <c r="C1770" s="493" t="s">
        <v>362</v>
      </c>
      <c r="D1770" s="560">
        <v>922</v>
      </c>
      <c r="E1770" s="437">
        <v>479</v>
      </c>
      <c r="F1770" s="437">
        <v>179</v>
      </c>
      <c r="G1770" s="495">
        <f>SUM(E1770:F1770)</f>
        <v>658</v>
      </c>
      <c r="H1770" s="428">
        <f t="shared" ref="H1770:I1777" si="497">$D1770*E1770</f>
        <v>441638</v>
      </c>
      <c r="I1770" s="428">
        <f t="shared" si="497"/>
        <v>165038</v>
      </c>
      <c r="J1770" s="428">
        <f t="shared" ref="J1770:J1777" si="498">SUBTOTAL(9,H1770:I1770)</f>
        <v>606676</v>
      </c>
      <c r="K1770" s="433">
        <f t="shared" si="489"/>
        <v>0</v>
      </c>
      <c r="L1770" s="433">
        <f t="shared" si="490"/>
        <v>0</v>
      </c>
      <c r="M1770" s="433">
        <v>479</v>
      </c>
      <c r="N1770" s="433">
        <v>179</v>
      </c>
      <c r="O1770" s="431">
        <f t="shared" si="491"/>
        <v>606676</v>
      </c>
    </row>
    <row r="1771" spans="1:15" s="472" customFormat="1">
      <c r="A1771" s="491" t="s">
        <v>188</v>
      </c>
      <c r="B1771" s="492" t="s">
        <v>402</v>
      </c>
      <c r="C1771" s="493" t="s">
        <v>362</v>
      </c>
      <c r="D1771" s="560">
        <v>922</v>
      </c>
      <c r="E1771" s="437">
        <v>1514</v>
      </c>
      <c r="F1771" s="437">
        <v>479</v>
      </c>
      <c r="G1771" s="495">
        <f t="shared" ref="G1771:G1777" si="499">SUM(E1771:F1771)</f>
        <v>1993</v>
      </c>
      <c r="H1771" s="428">
        <f t="shared" si="497"/>
        <v>1395908</v>
      </c>
      <c r="I1771" s="428">
        <f t="shared" si="497"/>
        <v>441638</v>
      </c>
      <c r="J1771" s="428">
        <f t="shared" si="498"/>
        <v>1837546</v>
      </c>
      <c r="K1771" s="433">
        <f t="shared" si="489"/>
        <v>0</v>
      </c>
      <c r="L1771" s="433">
        <f t="shared" si="490"/>
        <v>0</v>
      </c>
      <c r="M1771" s="433">
        <v>1514</v>
      </c>
      <c r="N1771" s="433">
        <v>479</v>
      </c>
      <c r="O1771" s="431">
        <f t="shared" si="491"/>
        <v>1837546</v>
      </c>
    </row>
    <row r="1772" spans="1:15" s="472" customFormat="1">
      <c r="A1772" s="491" t="s">
        <v>190</v>
      </c>
      <c r="B1772" s="492" t="s">
        <v>403</v>
      </c>
      <c r="C1772" s="493" t="s">
        <v>362</v>
      </c>
      <c r="D1772" s="560">
        <v>922</v>
      </c>
      <c r="E1772" s="437">
        <v>479</v>
      </c>
      <c r="F1772" s="437">
        <v>0</v>
      </c>
      <c r="G1772" s="495">
        <f t="shared" si="499"/>
        <v>479</v>
      </c>
      <c r="H1772" s="428">
        <f t="shared" si="497"/>
        <v>441638</v>
      </c>
      <c r="I1772" s="428">
        <f t="shared" si="497"/>
        <v>0</v>
      </c>
      <c r="J1772" s="428">
        <f t="shared" si="498"/>
        <v>441638</v>
      </c>
      <c r="K1772" s="433">
        <f t="shared" si="489"/>
        <v>0</v>
      </c>
      <c r="L1772" s="433">
        <f t="shared" si="490"/>
        <v>0</v>
      </c>
      <c r="M1772" s="433">
        <v>479</v>
      </c>
      <c r="N1772" s="433">
        <v>0</v>
      </c>
      <c r="O1772" s="431">
        <f t="shared" si="491"/>
        <v>441638</v>
      </c>
    </row>
    <row r="1773" spans="1:15" s="472" customFormat="1">
      <c r="A1773" s="491" t="s">
        <v>192</v>
      </c>
      <c r="B1773" s="492" t="s">
        <v>404</v>
      </c>
      <c r="C1773" s="493" t="s">
        <v>362</v>
      </c>
      <c r="D1773" s="560">
        <v>922</v>
      </c>
      <c r="E1773" s="437">
        <v>479</v>
      </c>
      <c r="F1773" s="437">
        <v>0</v>
      </c>
      <c r="G1773" s="495">
        <f t="shared" si="499"/>
        <v>479</v>
      </c>
      <c r="H1773" s="428">
        <f t="shared" si="497"/>
        <v>441638</v>
      </c>
      <c r="I1773" s="428">
        <f t="shared" si="497"/>
        <v>0</v>
      </c>
      <c r="J1773" s="428">
        <f t="shared" si="498"/>
        <v>441638</v>
      </c>
      <c r="K1773" s="433">
        <f t="shared" si="489"/>
        <v>0</v>
      </c>
      <c r="L1773" s="433">
        <f t="shared" si="490"/>
        <v>0</v>
      </c>
      <c r="M1773" s="433">
        <v>479</v>
      </c>
      <c r="N1773" s="433">
        <v>0</v>
      </c>
      <c r="O1773" s="431">
        <f t="shared" si="491"/>
        <v>441638</v>
      </c>
    </row>
    <row r="1774" spans="1:15" s="472" customFormat="1">
      <c r="A1774" s="491" t="s">
        <v>194</v>
      </c>
      <c r="B1774" s="492" t="s">
        <v>405</v>
      </c>
      <c r="C1774" s="493" t="s">
        <v>362</v>
      </c>
      <c r="D1774" s="560">
        <v>922</v>
      </c>
      <c r="E1774" s="437">
        <v>479</v>
      </c>
      <c r="F1774" s="437">
        <v>0</v>
      </c>
      <c r="G1774" s="495">
        <f t="shared" si="499"/>
        <v>479</v>
      </c>
      <c r="H1774" s="428">
        <f t="shared" si="497"/>
        <v>441638</v>
      </c>
      <c r="I1774" s="428">
        <f t="shared" si="497"/>
        <v>0</v>
      </c>
      <c r="J1774" s="428">
        <f t="shared" si="498"/>
        <v>441638</v>
      </c>
      <c r="K1774" s="433">
        <f t="shared" si="489"/>
        <v>0</v>
      </c>
      <c r="L1774" s="433">
        <f t="shared" si="490"/>
        <v>0</v>
      </c>
      <c r="M1774" s="433">
        <v>479</v>
      </c>
      <c r="N1774" s="433">
        <v>0</v>
      </c>
      <c r="O1774" s="431">
        <f t="shared" si="491"/>
        <v>441638</v>
      </c>
    </row>
    <row r="1775" spans="1:15" s="472" customFormat="1">
      <c r="A1775" s="491" t="s">
        <v>196</v>
      </c>
      <c r="B1775" s="492" t="s">
        <v>406</v>
      </c>
      <c r="C1775" s="493" t="s">
        <v>362</v>
      </c>
      <c r="D1775" s="560">
        <v>922</v>
      </c>
      <c r="E1775" s="437">
        <v>479</v>
      </c>
      <c r="F1775" s="437">
        <v>0</v>
      </c>
      <c r="G1775" s="495">
        <f t="shared" si="499"/>
        <v>479</v>
      </c>
      <c r="H1775" s="428">
        <f t="shared" si="497"/>
        <v>441638</v>
      </c>
      <c r="I1775" s="428">
        <f t="shared" si="497"/>
        <v>0</v>
      </c>
      <c r="J1775" s="428">
        <f t="shared" si="498"/>
        <v>441638</v>
      </c>
      <c r="K1775" s="433">
        <f t="shared" si="489"/>
        <v>0</v>
      </c>
      <c r="L1775" s="433">
        <f t="shared" si="490"/>
        <v>0</v>
      </c>
      <c r="M1775" s="433">
        <v>479</v>
      </c>
      <c r="N1775" s="433">
        <v>0</v>
      </c>
      <c r="O1775" s="431">
        <f t="shared" si="491"/>
        <v>441638</v>
      </c>
    </row>
    <row r="1776" spans="1:15" s="472" customFormat="1">
      <c r="A1776" s="491" t="s">
        <v>198</v>
      </c>
      <c r="B1776" s="492" t="s">
        <v>407</v>
      </c>
      <c r="C1776" s="493" t="s">
        <v>362</v>
      </c>
      <c r="D1776" s="560">
        <v>922</v>
      </c>
      <c r="E1776" s="437">
        <v>479</v>
      </c>
      <c r="F1776" s="437">
        <v>0</v>
      </c>
      <c r="G1776" s="495">
        <f t="shared" si="499"/>
        <v>479</v>
      </c>
      <c r="H1776" s="428">
        <f t="shared" si="497"/>
        <v>441638</v>
      </c>
      <c r="I1776" s="428">
        <f t="shared" si="497"/>
        <v>0</v>
      </c>
      <c r="J1776" s="428">
        <f t="shared" si="498"/>
        <v>441638</v>
      </c>
      <c r="K1776" s="433">
        <f t="shared" si="489"/>
        <v>0</v>
      </c>
      <c r="L1776" s="433">
        <f t="shared" si="490"/>
        <v>0</v>
      </c>
      <c r="M1776" s="433">
        <v>479</v>
      </c>
      <c r="N1776" s="433">
        <v>0</v>
      </c>
      <c r="O1776" s="431">
        <f t="shared" si="491"/>
        <v>441638</v>
      </c>
    </row>
    <row r="1777" spans="1:15" s="472" customFormat="1" ht="45">
      <c r="A1777" s="502">
        <v>5.1100000000000003</v>
      </c>
      <c r="B1777" s="503" t="s">
        <v>803</v>
      </c>
      <c r="C1777" s="504" t="s">
        <v>362</v>
      </c>
      <c r="D1777" s="560">
        <v>2010</v>
      </c>
      <c r="E1777" s="437">
        <v>73</v>
      </c>
      <c r="F1777" s="437">
        <v>15</v>
      </c>
      <c r="G1777" s="495">
        <f t="shared" si="499"/>
        <v>88</v>
      </c>
      <c r="H1777" s="428">
        <f t="shared" si="497"/>
        <v>146730</v>
      </c>
      <c r="I1777" s="428">
        <f t="shared" si="497"/>
        <v>30150</v>
      </c>
      <c r="J1777" s="428">
        <f t="shared" si="498"/>
        <v>176880</v>
      </c>
      <c r="K1777" s="433">
        <f t="shared" si="489"/>
        <v>0</v>
      </c>
      <c r="L1777" s="433">
        <f t="shared" si="490"/>
        <v>0</v>
      </c>
      <c r="M1777" s="433">
        <v>73</v>
      </c>
      <c r="N1777" s="433">
        <v>15</v>
      </c>
      <c r="O1777" s="431">
        <f t="shared" si="491"/>
        <v>176880</v>
      </c>
    </row>
    <row r="1778" spans="1:15" s="432" customFormat="1">
      <c r="A1778" s="462"/>
      <c r="B1778" s="463" t="s">
        <v>33</v>
      </c>
      <c r="C1778" s="464"/>
      <c r="D1778" s="568"/>
      <c r="E1778" s="505">
        <v>0</v>
      </c>
      <c r="F1778" s="505">
        <v>0</v>
      </c>
      <c r="G1778" s="506"/>
      <c r="H1778" s="506">
        <f>SUM(H1741:H1777)</f>
        <v>48407815.95000001</v>
      </c>
      <c r="I1778" s="506">
        <f>SUM(I1741:I1777)</f>
        <v>9807160.4099999983</v>
      </c>
      <c r="J1778" s="506">
        <f>SUM(J1741:J1777)</f>
        <v>58214976.360000007</v>
      </c>
      <c r="K1778" s="507">
        <f t="shared" si="489"/>
        <v>0</v>
      </c>
      <c r="L1778" s="507">
        <f t="shared" si="490"/>
        <v>0</v>
      </c>
      <c r="M1778" s="507"/>
      <c r="N1778" s="507"/>
      <c r="O1778" s="507">
        <f>SUM(O1741:O1777)</f>
        <v>36428997.640000001</v>
      </c>
    </row>
    <row r="1779" spans="1:15" s="432" customFormat="1">
      <c r="A1779" s="465"/>
      <c r="B1779" s="466"/>
      <c r="C1779" s="467"/>
      <c r="D1779" s="569"/>
      <c r="E1779" s="508">
        <v>0</v>
      </c>
      <c r="F1779" s="508">
        <v>0</v>
      </c>
      <c r="G1779" s="508"/>
      <c r="H1779" s="509"/>
      <c r="I1779" s="509"/>
      <c r="J1779" s="510"/>
      <c r="K1779" s="511">
        <f t="shared" si="489"/>
        <v>0</v>
      </c>
      <c r="L1779" s="511">
        <f t="shared" si="490"/>
        <v>0</v>
      </c>
      <c r="M1779" s="511"/>
      <c r="N1779" s="511"/>
      <c r="O1779" s="512">
        <f t="shared" si="491"/>
        <v>0</v>
      </c>
    </row>
    <row r="1780" spans="1:15" s="472" customFormat="1">
      <c r="A1780" s="531">
        <v>6</v>
      </c>
      <c r="B1780" s="532" t="s">
        <v>40</v>
      </c>
      <c r="C1780" s="493"/>
      <c r="D1780" s="562"/>
      <c r="E1780" s="437">
        <v>0</v>
      </c>
      <c r="F1780" s="437">
        <v>0</v>
      </c>
      <c r="G1780" s="495"/>
      <c r="H1780" s="429"/>
      <c r="I1780" s="429"/>
      <c r="J1780" s="428"/>
      <c r="K1780" s="433">
        <f t="shared" si="489"/>
        <v>0</v>
      </c>
      <c r="L1780" s="433">
        <f t="shared" si="490"/>
        <v>0</v>
      </c>
      <c r="M1780" s="433"/>
      <c r="N1780" s="433"/>
      <c r="O1780" s="431">
        <f t="shared" si="491"/>
        <v>0</v>
      </c>
    </row>
    <row r="1781" spans="1:15" s="470" customFormat="1" ht="225">
      <c r="A1781" s="491">
        <v>6.01</v>
      </c>
      <c r="B1781" s="492" t="s">
        <v>804</v>
      </c>
      <c r="C1781" s="513"/>
      <c r="D1781" s="566"/>
      <c r="E1781" s="495">
        <v>0</v>
      </c>
      <c r="F1781" s="495">
        <v>0</v>
      </c>
      <c r="G1781" s="495">
        <f t="shared" ref="G1781:G1844" si="500">SUM(E1781:F1781)</f>
        <v>0</v>
      </c>
      <c r="H1781" s="500">
        <f>ROUND(D1781*E1781,0)</f>
        <v>0</v>
      </c>
      <c r="I1781" s="500">
        <f>ROUND(D1781*F1781,0)</f>
        <v>0</v>
      </c>
      <c r="J1781" s="485">
        <f t="shared" ref="J1781:J1836" si="501">SUM(H1781:I1781)</f>
        <v>0</v>
      </c>
      <c r="K1781" s="433">
        <f t="shared" si="489"/>
        <v>0</v>
      </c>
      <c r="L1781" s="433">
        <f t="shared" si="490"/>
        <v>0</v>
      </c>
      <c r="M1781" s="433"/>
      <c r="N1781" s="433"/>
      <c r="O1781" s="431">
        <f t="shared" si="491"/>
        <v>0</v>
      </c>
    </row>
    <row r="1782" spans="1:15" s="470" customFormat="1">
      <c r="A1782" s="491"/>
      <c r="B1782" s="514" t="s">
        <v>805</v>
      </c>
      <c r="C1782" s="513"/>
      <c r="D1782" s="566"/>
      <c r="E1782" s="495">
        <v>0</v>
      </c>
      <c r="F1782" s="495">
        <v>0</v>
      </c>
      <c r="G1782" s="495">
        <f t="shared" si="500"/>
        <v>0</v>
      </c>
      <c r="H1782" s="500">
        <f>ROUND(D1782*E1782,0)</f>
        <v>0</v>
      </c>
      <c r="I1782" s="500">
        <f>ROUND(D1782*F1782,0)</f>
        <v>0</v>
      </c>
      <c r="J1782" s="485">
        <f t="shared" si="501"/>
        <v>0</v>
      </c>
      <c r="K1782" s="433">
        <f t="shared" si="489"/>
        <v>0</v>
      </c>
      <c r="L1782" s="433">
        <f t="shared" si="490"/>
        <v>0</v>
      </c>
      <c r="M1782" s="433"/>
      <c r="N1782" s="433"/>
      <c r="O1782" s="431">
        <f t="shared" si="491"/>
        <v>0</v>
      </c>
    </row>
    <row r="1783" spans="1:15" s="472" customFormat="1">
      <c r="A1783" s="494" t="s">
        <v>205</v>
      </c>
      <c r="B1783" s="515" t="s">
        <v>219</v>
      </c>
      <c r="C1783" s="516" t="s">
        <v>362</v>
      </c>
      <c r="D1783" s="560">
        <v>15950</v>
      </c>
      <c r="E1783" s="485">
        <v>0</v>
      </c>
      <c r="F1783" s="485">
        <v>0</v>
      </c>
      <c r="G1783" s="485">
        <f t="shared" si="500"/>
        <v>0</v>
      </c>
      <c r="H1783" s="428">
        <f t="shared" ref="H1783:H1807" si="502">$D1783*E1783</f>
        <v>0</v>
      </c>
      <c r="I1783" s="428">
        <f t="shared" ref="I1783:I1807" si="503">$D1783*F1783</f>
        <v>0</v>
      </c>
      <c r="J1783" s="428">
        <f t="shared" ref="J1783:J1807" si="504">SUBTOTAL(9,H1783:I1783)</f>
        <v>0</v>
      </c>
      <c r="K1783" s="433">
        <f t="shared" si="489"/>
        <v>0</v>
      </c>
      <c r="L1783" s="433">
        <f t="shared" si="490"/>
        <v>0</v>
      </c>
      <c r="M1783" s="433">
        <v>0</v>
      </c>
      <c r="N1783" s="433">
        <v>0</v>
      </c>
      <c r="O1783" s="431">
        <f t="shared" si="491"/>
        <v>0</v>
      </c>
    </row>
    <row r="1784" spans="1:15" s="472" customFormat="1">
      <c r="A1784" s="494" t="s">
        <v>188</v>
      </c>
      <c r="B1784" s="515" t="s">
        <v>402</v>
      </c>
      <c r="C1784" s="516" t="s">
        <v>362</v>
      </c>
      <c r="D1784" s="560">
        <v>15950</v>
      </c>
      <c r="E1784" s="485">
        <v>0</v>
      </c>
      <c r="F1784" s="485">
        <v>0</v>
      </c>
      <c r="G1784" s="485">
        <f t="shared" si="500"/>
        <v>0</v>
      </c>
      <c r="H1784" s="428">
        <f t="shared" si="502"/>
        <v>0</v>
      </c>
      <c r="I1784" s="428">
        <f t="shared" si="503"/>
        <v>0</v>
      </c>
      <c r="J1784" s="428">
        <f t="shared" si="504"/>
        <v>0</v>
      </c>
      <c r="K1784" s="433">
        <f t="shared" si="489"/>
        <v>0</v>
      </c>
      <c r="L1784" s="433">
        <f t="shared" si="490"/>
        <v>0</v>
      </c>
      <c r="M1784" s="433">
        <v>0</v>
      </c>
      <c r="N1784" s="433">
        <v>0</v>
      </c>
      <c r="O1784" s="431">
        <f t="shared" si="491"/>
        <v>0</v>
      </c>
    </row>
    <row r="1785" spans="1:15" s="472" customFormat="1">
      <c r="A1785" s="494" t="s">
        <v>190</v>
      </c>
      <c r="B1785" s="515" t="s">
        <v>403</v>
      </c>
      <c r="C1785" s="513" t="s">
        <v>362</v>
      </c>
      <c r="D1785" s="560">
        <v>15950</v>
      </c>
      <c r="E1785" s="485">
        <v>23</v>
      </c>
      <c r="F1785" s="485">
        <v>14</v>
      </c>
      <c r="G1785" s="485">
        <f t="shared" si="500"/>
        <v>37</v>
      </c>
      <c r="H1785" s="428">
        <f t="shared" si="502"/>
        <v>366850</v>
      </c>
      <c r="I1785" s="428">
        <f t="shared" si="503"/>
        <v>223300</v>
      </c>
      <c r="J1785" s="428">
        <f t="shared" si="504"/>
        <v>590150</v>
      </c>
      <c r="K1785" s="433">
        <f t="shared" si="489"/>
        <v>1</v>
      </c>
      <c r="L1785" s="433">
        <f t="shared" si="490"/>
        <v>12</v>
      </c>
      <c r="M1785" s="433">
        <v>24</v>
      </c>
      <c r="N1785" s="433">
        <v>26</v>
      </c>
      <c r="O1785" s="431">
        <f t="shared" si="491"/>
        <v>797500</v>
      </c>
    </row>
    <row r="1786" spans="1:15" s="472" customFormat="1">
      <c r="A1786" s="494" t="s">
        <v>192</v>
      </c>
      <c r="B1786" s="515" t="s">
        <v>404</v>
      </c>
      <c r="C1786" s="513" t="s">
        <v>362</v>
      </c>
      <c r="D1786" s="560">
        <v>15950</v>
      </c>
      <c r="E1786" s="485">
        <v>36</v>
      </c>
      <c r="F1786" s="485">
        <v>14</v>
      </c>
      <c r="G1786" s="485">
        <f t="shared" si="500"/>
        <v>50</v>
      </c>
      <c r="H1786" s="428">
        <f t="shared" si="502"/>
        <v>574200</v>
      </c>
      <c r="I1786" s="428">
        <f t="shared" si="503"/>
        <v>223300</v>
      </c>
      <c r="J1786" s="428">
        <f t="shared" si="504"/>
        <v>797500</v>
      </c>
      <c r="K1786" s="433">
        <f t="shared" si="489"/>
        <v>1</v>
      </c>
      <c r="L1786" s="433">
        <f t="shared" si="490"/>
        <v>12</v>
      </c>
      <c r="M1786" s="433">
        <v>37</v>
      </c>
      <c r="N1786" s="433">
        <v>26</v>
      </c>
      <c r="O1786" s="431">
        <f t="shared" si="491"/>
        <v>1004850</v>
      </c>
    </row>
    <row r="1787" spans="1:15" s="472" customFormat="1">
      <c r="A1787" s="494" t="s">
        <v>194</v>
      </c>
      <c r="B1787" s="515" t="s">
        <v>405</v>
      </c>
      <c r="C1787" s="513" t="s">
        <v>362</v>
      </c>
      <c r="D1787" s="560">
        <v>15950</v>
      </c>
      <c r="E1787" s="485">
        <v>36</v>
      </c>
      <c r="F1787" s="485">
        <v>14</v>
      </c>
      <c r="G1787" s="485">
        <f t="shared" si="500"/>
        <v>50</v>
      </c>
      <c r="H1787" s="428">
        <f t="shared" si="502"/>
        <v>574200</v>
      </c>
      <c r="I1787" s="428">
        <f t="shared" si="503"/>
        <v>223300</v>
      </c>
      <c r="J1787" s="428">
        <f t="shared" si="504"/>
        <v>797500</v>
      </c>
      <c r="K1787" s="433">
        <f t="shared" si="489"/>
        <v>1</v>
      </c>
      <c r="L1787" s="433">
        <f t="shared" si="490"/>
        <v>12</v>
      </c>
      <c r="M1787" s="433">
        <v>37</v>
      </c>
      <c r="N1787" s="433">
        <v>26</v>
      </c>
      <c r="O1787" s="431">
        <f t="shared" si="491"/>
        <v>1004850</v>
      </c>
    </row>
    <row r="1788" spans="1:15" s="472" customFormat="1">
      <c r="A1788" s="494" t="s">
        <v>196</v>
      </c>
      <c r="B1788" s="515" t="s">
        <v>406</v>
      </c>
      <c r="C1788" s="513" t="s">
        <v>362</v>
      </c>
      <c r="D1788" s="560">
        <v>15950</v>
      </c>
      <c r="E1788" s="485">
        <v>36</v>
      </c>
      <c r="F1788" s="485">
        <v>14</v>
      </c>
      <c r="G1788" s="485">
        <f t="shared" si="500"/>
        <v>50</v>
      </c>
      <c r="H1788" s="428">
        <f t="shared" si="502"/>
        <v>574200</v>
      </c>
      <c r="I1788" s="428">
        <f t="shared" si="503"/>
        <v>223300</v>
      </c>
      <c r="J1788" s="428">
        <f t="shared" si="504"/>
        <v>797500</v>
      </c>
      <c r="K1788" s="433">
        <f t="shared" si="489"/>
        <v>1</v>
      </c>
      <c r="L1788" s="433">
        <f t="shared" si="490"/>
        <v>12</v>
      </c>
      <c r="M1788" s="433">
        <v>37</v>
      </c>
      <c r="N1788" s="433">
        <v>26</v>
      </c>
      <c r="O1788" s="431">
        <f t="shared" si="491"/>
        <v>1004850</v>
      </c>
    </row>
    <row r="1789" spans="1:15" s="472" customFormat="1">
      <c r="A1789" s="494" t="s">
        <v>198</v>
      </c>
      <c r="B1789" s="515" t="s">
        <v>407</v>
      </c>
      <c r="C1789" s="513" t="s">
        <v>362</v>
      </c>
      <c r="D1789" s="560">
        <v>15950</v>
      </c>
      <c r="E1789" s="485">
        <v>36</v>
      </c>
      <c r="F1789" s="485">
        <v>14</v>
      </c>
      <c r="G1789" s="485">
        <f t="shared" si="500"/>
        <v>50</v>
      </c>
      <c r="H1789" s="428">
        <f t="shared" si="502"/>
        <v>574200</v>
      </c>
      <c r="I1789" s="428">
        <f t="shared" si="503"/>
        <v>223300</v>
      </c>
      <c r="J1789" s="428">
        <f t="shared" si="504"/>
        <v>797500</v>
      </c>
      <c r="K1789" s="433">
        <f t="shared" si="489"/>
        <v>1</v>
      </c>
      <c r="L1789" s="433">
        <f t="shared" si="490"/>
        <v>12</v>
      </c>
      <c r="M1789" s="433">
        <v>37</v>
      </c>
      <c r="N1789" s="433">
        <v>26</v>
      </c>
      <c r="O1789" s="431">
        <f t="shared" si="491"/>
        <v>1004850</v>
      </c>
    </row>
    <row r="1790" spans="1:15" s="472" customFormat="1">
      <c r="A1790" s="494" t="s">
        <v>200</v>
      </c>
      <c r="B1790" s="515" t="s">
        <v>408</v>
      </c>
      <c r="C1790" s="513" t="s">
        <v>362</v>
      </c>
      <c r="D1790" s="560">
        <v>15950</v>
      </c>
      <c r="E1790" s="485">
        <v>54</v>
      </c>
      <c r="F1790" s="485">
        <v>14</v>
      </c>
      <c r="G1790" s="485">
        <f t="shared" si="500"/>
        <v>68</v>
      </c>
      <c r="H1790" s="428">
        <f t="shared" si="502"/>
        <v>861300</v>
      </c>
      <c r="I1790" s="428">
        <f t="shared" si="503"/>
        <v>223300</v>
      </c>
      <c r="J1790" s="428">
        <f t="shared" si="504"/>
        <v>1084600</v>
      </c>
      <c r="K1790" s="433">
        <f t="shared" si="489"/>
        <v>2</v>
      </c>
      <c r="L1790" s="433">
        <f t="shared" si="490"/>
        <v>12</v>
      </c>
      <c r="M1790" s="433">
        <v>56</v>
      </c>
      <c r="N1790" s="433">
        <v>26</v>
      </c>
      <c r="O1790" s="431">
        <f t="shared" si="491"/>
        <v>1307900</v>
      </c>
    </row>
    <row r="1791" spans="1:15" s="472" customFormat="1">
      <c r="A1791" s="494" t="s">
        <v>122</v>
      </c>
      <c r="B1791" s="515" t="s">
        <v>409</v>
      </c>
      <c r="C1791" s="513" t="s">
        <v>362</v>
      </c>
      <c r="D1791" s="560">
        <v>15950</v>
      </c>
      <c r="E1791" s="485">
        <v>54</v>
      </c>
      <c r="F1791" s="485">
        <v>14</v>
      </c>
      <c r="G1791" s="485">
        <f t="shared" si="500"/>
        <v>68</v>
      </c>
      <c r="H1791" s="428">
        <f t="shared" si="502"/>
        <v>861300</v>
      </c>
      <c r="I1791" s="428">
        <f t="shared" si="503"/>
        <v>223300</v>
      </c>
      <c r="J1791" s="428">
        <f t="shared" si="504"/>
        <v>1084600</v>
      </c>
      <c r="K1791" s="433">
        <f t="shared" si="489"/>
        <v>2</v>
      </c>
      <c r="L1791" s="433">
        <f t="shared" si="490"/>
        <v>12</v>
      </c>
      <c r="M1791" s="433">
        <v>56</v>
      </c>
      <c r="N1791" s="433">
        <v>26</v>
      </c>
      <c r="O1791" s="431">
        <f t="shared" si="491"/>
        <v>1307900</v>
      </c>
    </row>
    <row r="1792" spans="1:15" s="472" customFormat="1">
      <c r="A1792" s="494" t="s">
        <v>228</v>
      </c>
      <c r="B1792" s="515" t="s">
        <v>410</v>
      </c>
      <c r="C1792" s="513" t="s">
        <v>362</v>
      </c>
      <c r="D1792" s="560">
        <v>15950</v>
      </c>
      <c r="E1792" s="485">
        <v>54</v>
      </c>
      <c r="F1792" s="485">
        <v>14</v>
      </c>
      <c r="G1792" s="485">
        <f t="shared" si="500"/>
        <v>68</v>
      </c>
      <c r="H1792" s="428">
        <f t="shared" si="502"/>
        <v>861300</v>
      </c>
      <c r="I1792" s="428">
        <f t="shared" si="503"/>
        <v>223300</v>
      </c>
      <c r="J1792" s="428">
        <f t="shared" si="504"/>
        <v>1084600</v>
      </c>
      <c r="K1792" s="433">
        <f t="shared" si="489"/>
        <v>2</v>
      </c>
      <c r="L1792" s="433">
        <f t="shared" si="490"/>
        <v>12</v>
      </c>
      <c r="M1792" s="433">
        <v>56</v>
      </c>
      <c r="N1792" s="433">
        <v>26</v>
      </c>
      <c r="O1792" s="431">
        <f t="shared" si="491"/>
        <v>1307900</v>
      </c>
    </row>
    <row r="1793" spans="1:15" s="472" customFormat="1">
      <c r="A1793" s="494" t="s">
        <v>230</v>
      </c>
      <c r="B1793" s="515" t="s">
        <v>411</v>
      </c>
      <c r="C1793" s="513" t="s">
        <v>362</v>
      </c>
      <c r="D1793" s="560">
        <v>15950</v>
      </c>
      <c r="E1793" s="485">
        <v>54</v>
      </c>
      <c r="F1793" s="485">
        <v>14</v>
      </c>
      <c r="G1793" s="485">
        <f t="shared" si="500"/>
        <v>68</v>
      </c>
      <c r="H1793" s="428">
        <f t="shared" si="502"/>
        <v>861300</v>
      </c>
      <c r="I1793" s="428">
        <f t="shared" si="503"/>
        <v>223300</v>
      </c>
      <c r="J1793" s="428">
        <f t="shared" si="504"/>
        <v>1084600</v>
      </c>
      <c r="K1793" s="433">
        <f t="shared" si="489"/>
        <v>2</v>
      </c>
      <c r="L1793" s="433">
        <f t="shared" si="490"/>
        <v>12</v>
      </c>
      <c r="M1793" s="433">
        <v>56</v>
      </c>
      <c r="N1793" s="433">
        <v>26</v>
      </c>
      <c r="O1793" s="431">
        <f t="shared" si="491"/>
        <v>1307900</v>
      </c>
    </row>
    <row r="1794" spans="1:15" s="472" customFormat="1">
      <c r="A1794" s="494" t="s">
        <v>232</v>
      </c>
      <c r="B1794" s="515" t="s">
        <v>412</v>
      </c>
      <c r="C1794" s="513" t="s">
        <v>362</v>
      </c>
      <c r="D1794" s="560">
        <v>15950</v>
      </c>
      <c r="E1794" s="485">
        <v>54</v>
      </c>
      <c r="F1794" s="485">
        <v>14</v>
      </c>
      <c r="G1794" s="485">
        <f t="shared" si="500"/>
        <v>68</v>
      </c>
      <c r="H1794" s="428">
        <f t="shared" si="502"/>
        <v>861300</v>
      </c>
      <c r="I1794" s="428">
        <f t="shared" si="503"/>
        <v>223300</v>
      </c>
      <c r="J1794" s="428">
        <f t="shared" si="504"/>
        <v>1084600</v>
      </c>
      <c r="K1794" s="433">
        <f t="shared" si="489"/>
        <v>2</v>
      </c>
      <c r="L1794" s="433">
        <f t="shared" si="490"/>
        <v>12</v>
      </c>
      <c r="M1794" s="433">
        <v>56</v>
      </c>
      <c r="N1794" s="433">
        <v>26</v>
      </c>
      <c r="O1794" s="431">
        <f t="shared" si="491"/>
        <v>1307900</v>
      </c>
    </row>
    <row r="1795" spans="1:15" s="472" customFormat="1">
      <c r="A1795" s="494" t="s">
        <v>234</v>
      </c>
      <c r="B1795" s="515" t="s">
        <v>413</v>
      </c>
      <c r="C1795" s="513" t="s">
        <v>362</v>
      </c>
      <c r="D1795" s="560">
        <v>15950</v>
      </c>
      <c r="E1795" s="485">
        <v>54</v>
      </c>
      <c r="F1795" s="485">
        <v>14</v>
      </c>
      <c r="G1795" s="485">
        <f t="shared" si="500"/>
        <v>68</v>
      </c>
      <c r="H1795" s="428">
        <f t="shared" si="502"/>
        <v>861300</v>
      </c>
      <c r="I1795" s="428">
        <f t="shared" si="503"/>
        <v>223300</v>
      </c>
      <c r="J1795" s="428">
        <f t="shared" si="504"/>
        <v>1084600</v>
      </c>
      <c r="K1795" s="433">
        <f t="shared" si="489"/>
        <v>2</v>
      </c>
      <c r="L1795" s="433">
        <f t="shared" si="490"/>
        <v>12</v>
      </c>
      <c r="M1795" s="433">
        <v>56</v>
      </c>
      <c r="N1795" s="433">
        <v>26</v>
      </c>
      <c r="O1795" s="431">
        <f t="shared" si="491"/>
        <v>1307900</v>
      </c>
    </row>
    <row r="1796" spans="1:15" s="472" customFormat="1">
      <c r="A1796" s="494" t="s">
        <v>236</v>
      </c>
      <c r="B1796" s="515" t="s">
        <v>414</v>
      </c>
      <c r="C1796" s="513" t="s">
        <v>362</v>
      </c>
      <c r="D1796" s="560">
        <v>15950</v>
      </c>
      <c r="E1796" s="485">
        <v>54</v>
      </c>
      <c r="F1796" s="485">
        <v>14</v>
      </c>
      <c r="G1796" s="485">
        <f t="shared" si="500"/>
        <v>68</v>
      </c>
      <c r="H1796" s="428">
        <f t="shared" si="502"/>
        <v>861300</v>
      </c>
      <c r="I1796" s="428">
        <f t="shared" si="503"/>
        <v>223300</v>
      </c>
      <c r="J1796" s="428">
        <f t="shared" si="504"/>
        <v>1084600</v>
      </c>
      <c r="K1796" s="433">
        <f t="shared" si="489"/>
        <v>2</v>
      </c>
      <c r="L1796" s="433">
        <f t="shared" si="490"/>
        <v>12</v>
      </c>
      <c r="M1796" s="433">
        <v>56</v>
      </c>
      <c r="N1796" s="433">
        <v>26</v>
      </c>
      <c r="O1796" s="431">
        <f t="shared" si="491"/>
        <v>1307900</v>
      </c>
    </row>
    <row r="1797" spans="1:15" s="472" customFormat="1">
      <c r="A1797" s="494" t="s">
        <v>238</v>
      </c>
      <c r="B1797" s="515" t="s">
        <v>415</v>
      </c>
      <c r="C1797" s="513" t="s">
        <v>362</v>
      </c>
      <c r="D1797" s="560">
        <v>15950</v>
      </c>
      <c r="E1797" s="485">
        <v>54</v>
      </c>
      <c r="F1797" s="485">
        <v>14</v>
      </c>
      <c r="G1797" s="485">
        <f t="shared" si="500"/>
        <v>68</v>
      </c>
      <c r="H1797" s="428">
        <f t="shared" si="502"/>
        <v>861300</v>
      </c>
      <c r="I1797" s="428">
        <f t="shared" si="503"/>
        <v>223300</v>
      </c>
      <c r="J1797" s="428">
        <f t="shared" si="504"/>
        <v>1084600</v>
      </c>
      <c r="K1797" s="433">
        <f t="shared" si="489"/>
        <v>2</v>
      </c>
      <c r="L1797" s="433">
        <f t="shared" si="490"/>
        <v>12</v>
      </c>
      <c r="M1797" s="433">
        <v>56</v>
      </c>
      <c r="N1797" s="433">
        <v>26</v>
      </c>
      <c r="O1797" s="431">
        <f t="shared" si="491"/>
        <v>1307900</v>
      </c>
    </row>
    <row r="1798" spans="1:15" s="472" customFormat="1">
      <c r="A1798" s="494" t="s">
        <v>240</v>
      </c>
      <c r="B1798" s="515" t="s">
        <v>416</v>
      </c>
      <c r="C1798" s="513" t="s">
        <v>362</v>
      </c>
      <c r="D1798" s="560">
        <v>15950</v>
      </c>
      <c r="E1798" s="485">
        <v>54</v>
      </c>
      <c r="F1798" s="485">
        <v>14</v>
      </c>
      <c r="G1798" s="485">
        <f t="shared" si="500"/>
        <v>68</v>
      </c>
      <c r="H1798" s="428">
        <f t="shared" si="502"/>
        <v>861300</v>
      </c>
      <c r="I1798" s="428">
        <f t="shared" si="503"/>
        <v>223300</v>
      </c>
      <c r="J1798" s="428">
        <f t="shared" si="504"/>
        <v>1084600</v>
      </c>
      <c r="K1798" s="433">
        <f t="shared" si="489"/>
        <v>2</v>
      </c>
      <c r="L1798" s="433">
        <f t="shared" si="490"/>
        <v>12</v>
      </c>
      <c r="M1798" s="433">
        <v>56</v>
      </c>
      <c r="N1798" s="433">
        <v>26</v>
      </c>
      <c r="O1798" s="431">
        <f t="shared" si="491"/>
        <v>1307900</v>
      </c>
    </row>
    <row r="1799" spans="1:15" s="472" customFormat="1">
      <c r="A1799" s="494" t="s">
        <v>242</v>
      </c>
      <c r="B1799" s="515" t="s">
        <v>417</v>
      </c>
      <c r="C1799" s="513" t="s">
        <v>362</v>
      </c>
      <c r="D1799" s="560">
        <v>15950</v>
      </c>
      <c r="E1799" s="485">
        <v>54</v>
      </c>
      <c r="F1799" s="485">
        <v>14</v>
      </c>
      <c r="G1799" s="485">
        <f t="shared" si="500"/>
        <v>68</v>
      </c>
      <c r="H1799" s="428">
        <f t="shared" si="502"/>
        <v>861300</v>
      </c>
      <c r="I1799" s="428">
        <f t="shared" si="503"/>
        <v>223300</v>
      </c>
      <c r="J1799" s="428">
        <f t="shared" si="504"/>
        <v>1084600</v>
      </c>
      <c r="K1799" s="433">
        <f t="shared" si="489"/>
        <v>2</v>
      </c>
      <c r="L1799" s="433">
        <f t="shared" si="490"/>
        <v>12</v>
      </c>
      <c r="M1799" s="433">
        <v>56</v>
      </c>
      <c r="N1799" s="433">
        <v>26</v>
      </c>
      <c r="O1799" s="431">
        <f t="shared" si="491"/>
        <v>1307900</v>
      </c>
    </row>
    <row r="1800" spans="1:15" s="472" customFormat="1">
      <c r="A1800" s="494" t="s">
        <v>244</v>
      </c>
      <c r="B1800" s="515" t="s">
        <v>418</v>
      </c>
      <c r="C1800" s="513" t="s">
        <v>362</v>
      </c>
      <c r="D1800" s="560">
        <v>15950</v>
      </c>
      <c r="E1800" s="485">
        <v>54</v>
      </c>
      <c r="F1800" s="485">
        <v>14</v>
      </c>
      <c r="G1800" s="485">
        <f t="shared" si="500"/>
        <v>68</v>
      </c>
      <c r="H1800" s="428">
        <f t="shared" si="502"/>
        <v>861300</v>
      </c>
      <c r="I1800" s="428">
        <f t="shared" si="503"/>
        <v>223300</v>
      </c>
      <c r="J1800" s="428">
        <f t="shared" si="504"/>
        <v>1084600</v>
      </c>
      <c r="K1800" s="433">
        <f t="shared" si="489"/>
        <v>2</v>
      </c>
      <c r="L1800" s="433">
        <f t="shared" si="490"/>
        <v>12</v>
      </c>
      <c r="M1800" s="433">
        <v>56</v>
      </c>
      <c r="N1800" s="433">
        <v>26</v>
      </c>
      <c r="O1800" s="431">
        <f t="shared" si="491"/>
        <v>1307900</v>
      </c>
    </row>
    <row r="1801" spans="1:15" s="470" customFormat="1">
      <c r="A1801" s="494" t="s">
        <v>246</v>
      </c>
      <c r="B1801" s="515" t="s">
        <v>419</v>
      </c>
      <c r="C1801" s="513" t="s">
        <v>362</v>
      </c>
      <c r="D1801" s="560">
        <v>15950</v>
      </c>
      <c r="E1801" s="485">
        <v>54</v>
      </c>
      <c r="F1801" s="485">
        <v>14</v>
      </c>
      <c r="G1801" s="485">
        <f t="shared" si="500"/>
        <v>68</v>
      </c>
      <c r="H1801" s="428">
        <f t="shared" si="502"/>
        <v>861300</v>
      </c>
      <c r="I1801" s="428">
        <f t="shared" si="503"/>
        <v>223300</v>
      </c>
      <c r="J1801" s="428">
        <f t="shared" si="504"/>
        <v>1084600</v>
      </c>
      <c r="K1801" s="433">
        <f t="shared" si="489"/>
        <v>2</v>
      </c>
      <c r="L1801" s="433">
        <f t="shared" si="490"/>
        <v>12</v>
      </c>
      <c r="M1801" s="433">
        <v>56</v>
      </c>
      <c r="N1801" s="433">
        <v>26</v>
      </c>
      <c r="O1801" s="431">
        <f t="shared" si="491"/>
        <v>1307900</v>
      </c>
    </row>
    <row r="1802" spans="1:15" s="470" customFormat="1">
      <c r="A1802" s="494" t="s">
        <v>248</v>
      </c>
      <c r="B1802" s="515" t="s">
        <v>420</v>
      </c>
      <c r="C1802" s="513" t="s">
        <v>362</v>
      </c>
      <c r="D1802" s="560">
        <v>15950</v>
      </c>
      <c r="E1802" s="485">
        <v>54</v>
      </c>
      <c r="F1802" s="485">
        <v>14</v>
      </c>
      <c r="G1802" s="485">
        <f t="shared" si="500"/>
        <v>68</v>
      </c>
      <c r="H1802" s="428">
        <f t="shared" si="502"/>
        <v>861300</v>
      </c>
      <c r="I1802" s="428">
        <f t="shared" si="503"/>
        <v>223300</v>
      </c>
      <c r="J1802" s="428">
        <f t="shared" si="504"/>
        <v>1084600</v>
      </c>
      <c r="K1802" s="433">
        <f t="shared" si="489"/>
        <v>2</v>
      </c>
      <c r="L1802" s="433">
        <f t="shared" si="490"/>
        <v>12</v>
      </c>
      <c r="M1802" s="433">
        <v>56</v>
      </c>
      <c r="N1802" s="433">
        <v>26</v>
      </c>
      <c r="O1802" s="431">
        <f t="shared" si="491"/>
        <v>1307900</v>
      </c>
    </row>
    <row r="1803" spans="1:15" s="470" customFormat="1">
      <c r="A1803" s="494" t="s">
        <v>250</v>
      </c>
      <c r="B1803" s="515" t="s">
        <v>421</v>
      </c>
      <c r="C1803" s="513" t="s">
        <v>362</v>
      </c>
      <c r="D1803" s="560">
        <v>15950</v>
      </c>
      <c r="E1803" s="485">
        <v>54</v>
      </c>
      <c r="F1803" s="485">
        <v>14</v>
      </c>
      <c r="G1803" s="485">
        <f t="shared" si="500"/>
        <v>68</v>
      </c>
      <c r="H1803" s="428">
        <f t="shared" si="502"/>
        <v>861300</v>
      </c>
      <c r="I1803" s="428">
        <f t="shared" si="503"/>
        <v>223300</v>
      </c>
      <c r="J1803" s="428">
        <f t="shared" si="504"/>
        <v>1084600</v>
      </c>
      <c r="K1803" s="433">
        <f t="shared" si="489"/>
        <v>2</v>
      </c>
      <c r="L1803" s="433">
        <f t="shared" si="490"/>
        <v>12</v>
      </c>
      <c r="M1803" s="433">
        <v>56</v>
      </c>
      <c r="N1803" s="433">
        <v>26</v>
      </c>
      <c r="O1803" s="431">
        <f t="shared" si="491"/>
        <v>1307900</v>
      </c>
    </row>
    <row r="1804" spans="1:15" s="470" customFormat="1">
      <c r="A1804" s="494" t="s">
        <v>252</v>
      </c>
      <c r="B1804" s="515" t="s">
        <v>422</v>
      </c>
      <c r="C1804" s="513" t="s">
        <v>362</v>
      </c>
      <c r="D1804" s="560">
        <v>15950</v>
      </c>
      <c r="E1804" s="485">
        <v>0</v>
      </c>
      <c r="F1804" s="485">
        <v>14</v>
      </c>
      <c r="G1804" s="485">
        <f t="shared" si="500"/>
        <v>14</v>
      </c>
      <c r="H1804" s="428">
        <f t="shared" si="502"/>
        <v>0</v>
      </c>
      <c r="I1804" s="428">
        <f t="shared" si="503"/>
        <v>223300</v>
      </c>
      <c r="J1804" s="428">
        <f t="shared" si="504"/>
        <v>223300</v>
      </c>
      <c r="K1804" s="433">
        <f t="shared" si="489"/>
        <v>0</v>
      </c>
      <c r="L1804" s="433">
        <f t="shared" si="490"/>
        <v>12</v>
      </c>
      <c r="M1804" s="433">
        <v>0</v>
      </c>
      <c r="N1804" s="433">
        <v>26</v>
      </c>
      <c r="O1804" s="431">
        <f t="shared" si="491"/>
        <v>414700</v>
      </c>
    </row>
    <row r="1805" spans="1:15" s="470" customFormat="1">
      <c r="A1805" s="494" t="s">
        <v>254</v>
      </c>
      <c r="B1805" s="515" t="s">
        <v>423</v>
      </c>
      <c r="C1805" s="513" t="s">
        <v>362</v>
      </c>
      <c r="D1805" s="560">
        <v>15950</v>
      </c>
      <c r="E1805" s="485">
        <v>0</v>
      </c>
      <c r="F1805" s="485">
        <v>8</v>
      </c>
      <c r="G1805" s="485">
        <f t="shared" si="500"/>
        <v>8</v>
      </c>
      <c r="H1805" s="428">
        <f t="shared" si="502"/>
        <v>0</v>
      </c>
      <c r="I1805" s="428">
        <f t="shared" si="503"/>
        <v>127600</v>
      </c>
      <c r="J1805" s="428">
        <f t="shared" si="504"/>
        <v>127600</v>
      </c>
      <c r="K1805" s="433">
        <f t="shared" si="489"/>
        <v>0</v>
      </c>
      <c r="L1805" s="433">
        <f t="shared" si="490"/>
        <v>8</v>
      </c>
      <c r="M1805" s="433">
        <v>0</v>
      </c>
      <c r="N1805" s="433">
        <v>16</v>
      </c>
      <c r="O1805" s="431">
        <f t="shared" si="491"/>
        <v>255200</v>
      </c>
    </row>
    <row r="1806" spans="1:15" s="470" customFormat="1">
      <c r="A1806" s="494" t="s">
        <v>256</v>
      </c>
      <c r="B1806" s="515" t="s">
        <v>424</v>
      </c>
      <c r="C1806" s="513" t="s">
        <v>362</v>
      </c>
      <c r="D1806" s="560">
        <v>15950</v>
      </c>
      <c r="E1806" s="485">
        <v>0</v>
      </c>
      <c r="F1806" s="485">
        <v>8</v>
      </c>
      <c r="G1806" s="485">
        <f t="shared" si="500"/>
        <v>8</v>
      </c>
      <c r="H1806" s="428">
        <f t="shared" si="502"/>
        <v>0</v>
      </c>
      <c r="I1806" s="428">
        <f t="shared" si="503"/>
        <v>127600</v>
      </c>
      <c r="J1806" s="428">
        <f t="shared" si="504"/>
        <v>127600</v>
      </c>
      <c r="K1806" s="433">
        <f t="shared" si="489"/>
        <v>0</v>
      </c>
      <c r="L1806" s="433">
        <f t="shared" si="490"/>
        <v>8</v>
      </c>
      <c r="M1806" s="433">
        <v>0</v>
      </c>
      <c r="N1806" s="433">
        <v>16</v>
      </c>
      <c r="O1806" s="431">
        <f t="shared" si="491"/>
        <v>255200</v>
      </c>
    </row>
    <row r="1807" spans="1:15" s="470" customFormat="1">
      <c r="A1807" s="494" t="s">
        <v>258</v>
      </c>
      <c r="B1807" s="483" t="s">
        <v>425</v>
      </c>
      <c r="C1807" s="513" t="s">
        <v>362</v>
      </c>
      <c r="D1807" s="560">
        <v>15950</v>
      </c>
      <c r="E1807" s="485">
        <v>0</v>
      </c>
      <c r="F1807" s="485">
        <v>0</v>
      </c>
      <c r="G1807" s="485">
        <f t="shared" si="500"/>
        <v>0</v>
      </c>
      <c r="H1807" s="428">
        <f t="shared" si="502"/>
        <v>0</v>
      </c>
      <c r="I1807" s="428">
        <f t="shared" si="503"/>
        <v>0</v>
      </c>
      <c r="J1807" s="428">
        <f t="shared" si="504"/>
        <v>0</v>
      </c>
      <c r="K1807" s="433">
        <f t="shared" si="489"/>
        <v>0</v>
      </c>
      <c r="L1807" s="433">
        <f t="shared" si="490"/>
        <v>0</v>
      </c>
      <c r="M1807" s="433">
        <v>0</v>
      </c>
      <c r="N1807" s="433">
        <v>0</v>
      </c>
      <c r="O1807" s="431">
        <f t="shared" si="491"/>
        <v>0</v>
      </c>
    </row>
    <row r="1808" spans="1:15" s="470" customFormat="1" ht="225.75" customHeight="1">
      <c r="A1808" s="491">
        <v>6.02</v>
      </c>
      <c r="B1808" s="492" t="s">
        <v>806</v>
      </c>
      <c r="C1808" s="513"/>
      <c r="D1808" s="560">
        <v>0</v>
      </c>
      <c r="E1808" s="495">
        <v>0</v>
      </c>
      <c r="F1808" s="495">
        <v>0</v>
      </c>
      <c r="G1808" s="495">
        <f t="shared" si="500"/>
        <v>0</v>
      </c>
      <c r="H1808" s="500">
        <f>ROUND(D1808*E1808,0)</f>
        <v>0</v>
      </c>
      <c r="I1808" s="500">
        <f>ROUND(D1808*F1808,0)</f>
        <v>0</v>
      </c>
      <c r="J1808" s="485">
        <f t="shared" si="501"/>
        <v>0</v>
      </c>
      <c r="K1808" s="433">
        <f t="shared" si="489"/>
        <v>0</v>
      </c>
      <c r="L1808" s="433">
        <f t="shared" si="490"/>
        <v>0</v>
      </c>
      <c r="M1808" s="433">
        <v>0</v>
      </c>
      <c r="N1808" s="433">
        <v>0</v>
      </c>
      <c r="O1808" s="431">
        <f t="shared" si="491"/>
        <v>0</v>
      </c>
    </row>
    <row r="1809" spans="1:15" s="470" customFormat="1">
      <c r="A1809" s="491"/>
      <c r="B1809" s="514" t="s">
        <v>807</v>
      </c>
      <c r="C1809" s="513"/>
      <c r="D1809" s="560">
        <v>0</v>
      </c>
      <c r="E1809" s="495">
        <v>0</v>
      </c>
      <c r="F1809" s="495">
        <v>0</v>
      </c>
      <c r="G1809" s="495">
        <f t="shared" si="500"/>
        <v>0</v>
      </c>
      <c r="H1809" s="500">
        <f>ROUND(D1809*E1809,0)</f>
        <v>0</v>
      </c>
      <c r="I1809" s="500">
        <f>ROUND(D1809*F1809,0)</f>
        <v>0</v>
      </c>
      <c r="J1809" s="485">
        <f t="shared" si="501"/>
        <v>0</v>
      </c>
      <c r="K1809" s="433">
        <f t="shared" si="489"/>
        <v>0</v>
      </c>
      <c r="L1809" s="433">
        <f t="shared" si="490"/>
        <v>0</v>
      </c>
      <c r="M1809" s="433">
        <v>0</v>
      </c>
      <c r="N1809" s="433">
        <v>0</v>
      </c>
      <c r="O1809" s="431">
        <f t="shared" si="491"/>
        <v>0</v>
      </c>
    </row>
    <row r="1810" spans="1:15" s="472" customFormat="1">
      <c r="A1810" s="494" t="s">
        <v>205</v>
      </c>
      <c r="B1810" s="515" t="s">
        <v>219</v>
      </c>
      <c r="C1810" s="513" t="s">
        <v>362</v>
      </c>
      <c r="D1810" s="560">
        <v>13200</v>
      </c>
      <c r="E1810" s="485">
        <v>0</v>
      </c>
      <c r="F1810" s="485">
        <v>0</v>
      </c>
      <c r="G1810" s="485">
        <f t="shared" si="500"/>
        <v>0</v>
      </c>
      <c r="H1810" s="428">
        <f t="shared" ref="H1810:H1834" si="505">$D1810*E1810</f>
        <v>0</v>
      </c>
      <c r="I1810" s="428">
        <f t="shared" ref="I1810:I1834" si="506">$D1810*F1810</f>
        <v>0</v>
      </c>
      <c r="J1810" s="428">
        <f t="shared" ref="J1810:J1834" si="507">SUBTOTAL(9,H1810:I1810)</f>
        <v>0</v>
      </c>
      <c r="K1810" s="433">
        <f t="shared" si="489"/>
        <v>0</v>
      </c>
      <c r="L1810" s="433">
        <f t="shared" si="490"/>
        <v>0</v>
      </c>
      <c r="M1810" s="433">
        <v>0</v>
      </c>
      <c r="N1810" s="433">
        <v>0</v>
      </c>
      <c r="O1810" s="431">
        <f t="shared" si="491"/>
        <v>0</v>
      </c>
    </row>
    <row r="1811" spans="1:15" s="472" customFormat="1">
      <c r="A1811" s="494" t="s">
        <v>188</v>
      </c>
      <c r="B1811" s="515" t="s">
        <v>402</v>
      </c>
      <c r="C1811" s="513" t="s">
        <v>362</v>
      </c>
      <c r="D1811" s="560">
        <v>13200</v>
      </c>
      <c r="E1811" s="485">
        <v>2</v>
      </c>
      <c r="F1811" s="485">
        <v>0</v>
      </c>
      <c r="G1811" s="485">
        <f t="shared" si="500"/>
        <v>2</v>
      </c>
      <c r="H1811" s="428">
        <f t="shared" si="505"/>
        <v>26400</v>
      </c>
      <c r="I1811" s="428">
        <f t="shared" si="506"/>
        <v>0</v>
      </c>
      <c r="J1811" s="428">
        <f t="shared" si="507"/>
        <v>26400</v>
      </c>
      <c r="K1811" s="433">
        <f t="shared" si="489"/>
        <v>0</v>
      </c>
      <c r="L1811" s="433">
        <f t="shared" si="490"/>
        <v>0</v>
      </c>
      <c r="M1811" s="433">
        <v>2</v>
      </c>
      <c r="N1811" s="433">
        <v>0</v>
      </c>
      <c r="O1811" s="431">
        <f t="shared" si="491"/>
        <v>26400</v>
      </c>
    </row>
    <row r="1812" spans="1:15" s="472" customFormat="1">
      <c r="A1812" s="494" t="s">
        <v>190</v>
      </c>
      <c r="B1812" s="515" t="s">
        <v>403</v>
      </c>
      <c r="C1812" s="513" t="s">
        <v>362</v>
      </c>
      <c r="D1812" s="560">
        <v>13200</v>
      </c>
      <c r="E1812" s="485">
        <v>61</v>
      </c>
      <c r="F1812" s="485">
        <v>36</v>
      </c>
      <c r="G1812" s="485">
        <f t="shared" si="500"/>
        <v>97</v>
      </c>
      <c r="H1812" s="428">
        <f t="shared" si="505"/>
        <v>805200</v>
      </c>
      <c r="I1812" s="428">
        <f t="shared" si="506"/>
        <v>475200</v>
      </c>
      <c r="J1812" s="428">
        <f t="shared" si="507"/>
        <v>1280400</v>
      </c>
      <c r="K1812" s="433">
        <f t="shared" si="489"/>
        <v>0</v>
      </c>
      <c r="L1812" s="433">
        <f t="shared" si="490"/>
        <v>0</v>
      </c>
      <c r="M1812" s="433">
        <v>61</v>
      </c>
      <c r="N1812" s="433">
        <v>36</v>
      </c>
      <c r="O1812" s="431">
        <f t="shared" si="491"/>
        <v>1280400</v>
      </c>
    </row>
    <row r="1813" spans="1:15" s="472" customFormat="1">
      <c r="A1813" s="494" t="s">
        <v>192</v>
      </c>
      <c r="B1813" s="515" t="s">
        <v>404</v>
      </c>
      <c r="C1813" s="513" t="s">
        <v>362</v>
      </c>
      <c r="D1813" s="560">
        <v>13200</v>
      </c>
      <c r="E1813" s="485">
        <v>82</v>
      </c>
      <c r="F1813" s="485">
        <v>35</v>
      </c>
      <c r="G1813" s="485">
        <f t="shared" si="500"/>
        <v>117</v>
      </c>
      <c r="H1813" s="428">
        <f t="shared" si="505"/>
        <v>1082400</v>
      </c>
      <c r="I1813" s="428">
        <f t="shared" si="506"/>
        <v>462000</v>
      </c>
      <c r="J1813" s="428">
        <f t="shared" si="507"/>
        <v>1544400</v>
      </c>
      <c r="K1813" s="433">
        <f t="shared" si="489"/>
        <v>2</v>
      </c>
      <c r="L1813" s="433">
        <f t="shared" si="490"/>
        <v>0</v>
      </c>
      <c r="M1813" s="433">
        <v>84</v>
      </c>
      <c r="N1813" s="433">
        <v>35</v>
      </c>
      <c r="O1813" s="431">
        <f t="shared" si="491"/>
        <v>1570800</v>
      </c>
    </row>
    <row r="1814" spans="1:15" s="472" customFormat="1">
      <c r="A1814" s="494" t="s">
        <v>194</v>
      </c>
      <c r="B1814" s="515" t="s">
        <v>405</v>
      </c>
      <c r="C1814" s="513" t="s">
        <v>362</v>
      </c>
      <c r="D1814" s="560">
        <v>13200</v>
      </c>
      <c r="E1814" s="485">
        <v>82</v>
      </c>
      <c r="F1814" s="485">
        <v>35</v>
      </c>
      <c r="G1814" s="485">
        <f t="shared" si="500"/>
        <v>117</v>
      </c>
      <c r="H1814" s="428">
        <f t="shared" si="505"/>
        <v>1082400</v>
      </c>
      <c r="I1814" s="428">
        <f t="shared" si="506"/>
        <v>462000</v>
      </c>
      <c r="J1814" s="428">
        <f t="shared" si="507"/>
        <v>1544400</v>
      </c>
      <c r="K1814" s="433">
        <f t="shared" si="489"/>
        <v>2</v>
      </c>
      <c r="L1814" s="433">
        <f t="shared" si="490"/>
        <v>0</v>
      </c>
      <c r="M1814" s="433">
        <v>84</v>
      </c>
      <c r="N1814" s="433">
        <v>35</v>
      </c>
      <c r="O1814" s="431">
        <f t="shared" si="491"/>
        <v>1570800</v>
      </c>
    </row>
    <row r="1815" spans="1:15" s="472" customFormat="1">
      <c r="A1815" s="494" t="s">
        <v>196</v>
      </c>
      <c r="B1815" s="515" t="s">
        <v>406</v>
      </c>
      <c r="C1815" s="513" t="s">
        <v>362</v>
      </c>
      <c r="D1815" s="560">
        <v>13200</v>
      </c>
      <c r="E1815" s="485">
        <v>82</v>
      </c>
      <c r="F1815" s="485">
        <v>35</v>
      </c>
      <c r="G1815" s="485">
        <f t="shared" si="500"/>
        <v>117</v>
      </c>
      <c r="H1815" s="428">
        <f t="shared" si="505"/>
        <v>1082400</v>
      </c>
      <c r="I1815" s="428">
        <f t="shared" si="506"/>
        <v>462000</v>
      </c>
      <c r="J1815" s="428">
        <f t="shared" si="507"/>
        <v>1544400</v>
      </c>
      <c r="K1815" s="433">
        <f t="shared" si="489"/>
        <v>2</v>
      </c>
      <c r="L1815" s="433">
        <f t="shared" si="490"/>
        <v>0</v>
      </c>
      <c r="M1815" s="433">
        <v>84</v>
      </c>
      <c r="N1815" s="433">
        <v>35</v>
      </c>
      <c r="O1815" s="431">
        <f t="shared" si="491"/>
        <v>1570800</v>
      </c>
    </row>
    <row r="1816" spans="1:15" s="472" customFormat="1">
      <c r="A1816" s="494" t="s">
        <v>198</v>
      </c>
      <c r="B1816" s="515" t="s">
        <v>407</v>
      </c>
      <c r="C1816" s="513" t="s">
        <v>362</v>
      </c>
      <c r="D1816" s="560">
        <v>13200</v>
      </c>
      <c r="E1816" s="485">
        <v>82</v>
      </c>
      <c r="F1816" s="485">
        <v>35</v>
      </c>
      <c r="G1816" s="485">
        <f t="shared" si="500"/>
        <v>117</v>
      </c>
      <c r="H1816" s="428">
        <f t="shared" si="505"/>
        <v>1082400</v>
      </c>
      <c r="I1816" s="428">
        <f t="shared" si="506"/>
        <v>462000</v>
      </c>
      <c r="J1816" s="428">
        <f t="shared" si="507"/>
        <v>1544400</v>
      </c>
      <c r="K1816" s="433">
        <f t="shared" si="489"/>
        <v>3</v>
      </c>
      <c r="L1816" s="433">
        <f t="shared" si="490"/>
        <v>0</v>
      </c>
      <c r="M1816" s="433">
        <v>85</v>
      </c>
      <c r="N1816" s="433">
        <v>35</v>
      </c>
      <c r="O1816" s="431">
        <f t="shared" si="491"/>
        <v>1584000</v>
      </c>
    </row>
    <row r="1817" spans="1:15" s="472" customFormat="1">
      <c r="A1817" s="494" t="s">
        <v>200</v>
      </c>
      <c r="B1817" s="515" t="s">
        <v>408</v>
      </c>
      <c r="C1817" s="513" t="s">
        <v>362</v>
      </c>
      <c r="D1817" s="560">
        <v>13200</v>
      </c>
      <c r="E1817" s="485">
        <v>130</v>
      </c>
      <c r="F1817" s="485">
        <v>35</v>
      </c>
      <c r="G1817" s="485">
        <f t="shared" si="500"/>
        <v>165</v>
      </c>
      <c r="H1817" s="428">
        <f t="shared" si="505"/>
        <v>1716000</v>
      </c>
      <c r="I1817" s="428">
        <f t="shared" si="506"/>
        <v>462000</v>
      </c>
      <c r="J1817" s="428">
        <f t="shared" si="507"/>
        <v>2178000</v>
      </c>
      <c r="K1817" s="433">
        <f t="shared" si="489"/>
        <v>-2</v>
      </c>
      <c r="L1817" s="433">
        <f t="shared" si="490"/>
        <v>0</v>
      </c>
      <c r="M1817" s="433">
        <v>128</v>
      </c>
      <c r="N1817" s="433">
        <v>35</v>
      </c>
      <c r="O1817" s="431">
        <f t="shared" si="491"/>
        <v>2151600</v>
      </c>
    </row>
    <row r="1818" spans="1:15" s="472" customFormat="1">
      <c r="A1818" s="494" t="s">
        <v>122</v>
      </c>
      <c r="B1818" s="515" t="s">
        <v>409</v>
      </c>
      <c r="C1818" s="513" t="s">
        <v>362</v>
      </c>
      <c r="D1818" s="560">
        <v>13200</v>
      </c>
      <c r="E1818" s="485">
        <v>130</v>
      </c>
      <c r="F1818" s="485">
        <v>35</v>
      </c>
      <c r="G1818" s="485">
        <f t="shared" si="500"/>
        <v>165</v>
      </c>
      <c r="H1818" s="428">
        <f t="shared" si="505"/>
        <v>1716000</v>
      </c>
      <c r="I1818" s="428">
        <f t="shared" si="506"/>
        <v>462000</v>
      </c>
      <c r="J1818" s="428">
        <f t="shared" si="507"/>
        <v>2178000</v>
      </c>
      <c r="K1818" s="433">
        <f t="shared" si="489"/>
        <v>-2</v>
      </c>
      <c r="L1818" s="433">
        <f t="shared" si="490"/>
        <v>0</v>
      </c>
      <c r="M1818" s="433">
        <v>128</v>
      </c>
      <c r="N1818" s="433">
        <v>35</v>
      </c>
      <c r="O1818" s="431">
        <f t="shared" si="491"/>
        <v>2151600</v>
      </c>
    </row>
    <row r="1819" spans="1:15" s="472" customFormat="1">
      <c r="A1819" s="494" t="s">
        <v>228</v>
      </c>
      <c r="B1819" s="515" t="s">
        <v>410</v>
      </c>
      <c r="C1819" s="513" t="s">
        <v>362</v>
      </c>
      <c r="D1819" s="560">
        <v>13200</v>
      </c>
      <c r="E1819" s="485">
        <v>130</v>
      </c>
      <c r="F1819" s="485">
        <v>35</v>
      </c>
      <c r="G1819" s="485">
        <f t="shared" si="500"/>
        <v>165</v>
      </c>
      <c r="H1819" s="428">
        <f t="shared" si="505"/>
        <v>1716000</v>
      </c>
      <c r="I1819" s="428">
        <f t="shared" si="506"/>
        <v>462000</v>
      </c>
      <c r="J1819" s="428">
        <f t="shared" si="507"/>
        <v>2178000</v>
      </c>
      <c r="K1819" s="433">
        <f t="shared" si="489"/>
        <v>-2</v>
      </c>
      <c r="L1819" s="433">
        <f t="shared" si="490"/>
        <v>0</v>
      </c>
      <c r="M1819" s="433">
        <v>128</v>
      </c>
      <c r="N1819" s="433">
        <v>35</v>
      </c>
      <c r="O1819" s="431">
        <f t="shared" si="491"/>
        <v>2151600</v>
      </c>
    </row>
    <row r="1820" spans="1:15" s="472" customFormat="1">
      <c r="A1820" s="494" t="s">
        <v>230</v>
      </c>
      <c r="B1820" s="515" t="s">
        <v>411</v>
      </c>
      <c r="C1820" s="513" t="s">
        <v>362</v>
      </c>
      <c r="D1820" s="560">
        <v>13200</v>
      </c>
      <c r="E1820" s="485">
        <v>130</v>
      </c>
      <c r="F1820" s="485">
        <v>35</v>
      </c>
      <c r="G1820" s="485">
        <f t="shared" si="500"/>
        <v>165</v>
      </c>
      <c r="H1820" s="428">
        <f t="shared" si="505"/>
        <v>1716000</v>
      </c>
      <c r="I1820" s="428">
        <f t="shared" si="506"/>
        <v>462000</v>
      </c>
      <c r="J1820" s="428">
        <f t="shared" si="507"/>
        <v>2178000</v>
      </c>
      <c r="K1820" s="433">
        <f t="shared" ref="K1820:K1883" si="508">M1820-E1820</f>
        <v>-2</v>
      </c>
      <c r="L1820" s="433">
        <f t="shared" ref="L1820:L1883" si="509">N1820-F1820</f>
        <v>0</v>
      </c>
      <c r="M1820" s="433">
        <v>128</v>
      </c>
      <c r="N1820" s="433">
        <v>35</v>
      </c>
      <c r="O1820" s="431">
        <f t="shared" ref="O1820:O1883" si="510">(M1820+N1820)*$D1820</f>
        <v>2151600</v>
      </c>
    </row>
    <row r="1821" spans="1:15" s="472" customFormat="1">
      <c r="A1821" s="494" t="s">
        <v>232</v>
      </c>
      <c r="B1821" s="515" t="s">
        <v>412</v>
      </c>
      <c r="C1821" s="513" t="s">
        <v>362</v>
      </c>
      <c r="D1821" s="560">
        <v>13200</v>
      </c>
      <c r="E1821" s="485">
        <v>130</v>
      </c>
      <c r="F1821" s="485">
        <v>35</v>
      </c>
      <c r="G1821" s="485">
        <f t="shared" si="500"/>
        <v>165</v>
      </c>
      <c r="H1821" s="428">
        <f t="shared" si="505"/>
        <v>1716000</v>
      </c>
      <c r="I1821" s="428">
        <f t="shared" si="506"/>
        <v>462000</v>
      </c>
      <c r="J1821" s="428">
        <f t="shared" si="507"/>
        <v>2178000</v>
      </c>
      <c r="K1821" s="433">
        <f t="shared" si="508"/>
        <v>-2</v>
      </c>
      <c r="L1821" s="433">
        <f t="shared" si="509"/>
        <v>0</v>
      </c>
      <c r="M1821" s="433">
        <v>128</v>
      </c>
      <c r="N1821" s="433">
        <v>35</v>
      </c>
      <c r="O1821" s="431">
        <f t="shared" si="510"/>
        <v>2151600</v>
      </c>
    </row>
    <row r="1822" spans="1:15" s="472" customFormat="1">
      <c r="A1822" s="494" t="s">
        <v>234</v>
      </c>
      <c r="B1822" s="515" t="s">
        <v>413</v>
      </c>
      <c r="C1822" s="513" t="s">
        <v>362</v>
      </c>
      <c r="D1822" s="560">
        <v>13200</v>
      </c>
      <c r="E1822" s="485">
        <v>130</v>
      </c>
      <c r="F1822" s="485">
        <v>35</v>
      </c>
      <c r="G1822" s="485">
        <f t="shared" si="500"/>
        <v>165</v>
      </c>
      <c r="H1822" s="428">
        <f t="shared" si="505"/>
        <v>1716000</v>
      </c>
      <c r="I1822" s="428">
        <f t="shared" si="506"/>
        <v>462000</v>
      </c>
      <c r="J1822" s="428">
        <f t="shared" si="507"/>
        <v>2178000</v>
      </c>
      <c r="K1822" s="433">
        <f t="shared" si="508"/>
        <v>-2</v>
      </c>
      <c r="L1822" s="433">
        <f t="shared" si="509"/>
        <v>0</v>
      </c>
      <c r="M1822" s="433">
        <v>128</v>
      </c>
      <c r="N1822" s="433">
        <v>35</v>
      </c>
      <c r="O1822" s="431">
        <f t="shared" si="510"/>
        <v>2151600</v>
      </c>
    </row>
    <row r="1823" spans="1:15" s="472" customFormat="1">
      <c r="A1823" s="494" t="s">
        <v>236</v>
      </c>
      <c r="B1823" s="515" t="s">
        <v>414</v>
      </c>
      <c r="C1823" s="513" t="s">
        <v>362</v>
      </c>
      <c r="D1823" s="560">
        <v>13200</v>
      </c>
      <c r="E1823" s="485">
        <v>130</v>
      </c>
      <c r="F1823" s="485">
        <v>35</v>
      </c>
      <c r="G1823" s="485">
        <f t="shared" si="500"/>
        <v>165</v>
      </c>
      <c r="H1823" s="428">
        <f t="shared" si="505"/>
        <v>1716000</v>
      </c>
      <c r="I1823" s="428">
        <f t="shared" si="506"/>
        <v>462000</v>
      </c>
      <c r="J1823" s="428">
        <f t="shared" si="507"/>
        <v>2178000</v>
      </c>
      <c r="K1823" s="433">
        <f t="shared" si="508"/>
        <v>-2</v>
      </c>
      <c r="L1823" s="433">
        <f t="shared" si="509"/>
        <v>0</v>
      </c>
      <c r="M1823" s="433">
        <v>128</v>
      </c>
      <c r="N1823" s="433">
        <v>35</v>
      </c>
      <c r="O1823" s="431">
        <f t="shared" si="510"/>
        <v>2151600</v>
      </c>
    </row>
    <row r="1824" spans="1:15" s="472" customFormat="1">
      <c r="A1824" s="494" t="s">
        <v>238</v>
      </c>
      <c r="B1824" s="515" t="s">
        <v>415</v>
      </c>
      <c r="C1824" s="513" t="s">
        <v>362</v>
      </c>
      <c r="D1824" s="560">
        <v>13200</v>
      </c>
      <c r="E1824" s="485">
        <v>130</v>
      </c>
      <c r="F1824" s="485">
        <v>35</v>
      </c>
      <c r="G1824" s="485">
        <f t="shared" si="500"/>
        <v>165</v>
      </c>
      <c r="H1824" s="428">
        <f t="shared" si="505"/>
        <v>1716000</v>
      </c>
      <c r="I1824" s="428">
        <f t="shared" si="506"/>
        <v>462000</v>
      </c>
      <c r="J1824" s="428">
        <f t="shared" si="507"/>
        <v>2178000</v>
      </c>
      <c r="K1824" s="433">
        <f t="shared" si="508"/>
        <v>-2</v>
      </c>
      <c r="L1824" s="433">
        <f t="shared" si="509"/>
        <v>0</v>
      </c>
      <c r="M1824" s="433">
        <v>128</v>
      </c>
      <c r="N1824" s="433">
        <v>35</v>
      </c>
      <c r="O1824" s="431">
        <f t="shared" si="510"/>
        <v>2151600</v>
      </c>
    </row>
    <row r="1825" spans="1:15" s="472" customFormat="1">
      <c r="A1825" s="494" t="s">
        <v>240</v>
      </c>
      <c r="B1825" s="515" t="s">
        <v>416</v>
      </c>
      <c r="C1825" s="513" t="s">
        <v>362</v>
      </c>
      <c r="D1825" s="560">
        <v>13200</v>
      </c>
      <c r="E1825" s="485">
        <v>130</v>
      </c>
      <c r="F1825" s="485">
        <v>35</v>
      </c>
      <c r="G1825" s="485">
        <f t="shared" si="500"/>
        <v>165</v>
      </c>
      <c r="H1825" s="428">
        <f t="shared" si="505"/>
        <v>1716000</v>
      </c>
      <c r="I1825" s="428">
        <f t="shared" si="506"/>
        <v>462000</v>
      </c>
      <c r="J1825" s="428">
        <f t="shared" si="507"/>
        <v>2178000</v>
      </c>
      <c r="K1825" s="433">
        <f t="shared" si="508"/>
        <v>-2</v>
      </c>
      <c r="L1825" s="433">
        <f t="shared" si="509"/>
        <v>0</v>
      </c>
      <c r="M1825" s="433">
        <v>128</v>
      </c>
      <c r="N1825" s="433">
        <v>35</v>
      </c>
      <c r="O1825" s="431">
        <f t="shared" si="510"/>
        <v>2151600</v>
      </c>
    </row>
    <row r="1826" spans="1:15" s="472" customFormat="1">
      <c r="A1826" s="494" t="s">
        <v>242</v>
      </c>
      <c r="B1826" s="515" t="s">
        <v>417</v>
      </c>
      <c r="C1826" s="513" t="s">
        <v>362</v>
      </c>
      <c r="D1826" s="560">
        <v>13200</v>
      </c>
      <c r="E1826" s="485">
        <v>130</v>
      </c>
      <c r="F1826" s="485">
        <v>35</v>
      </c>
      <c r="G1826" s="485">
        <f t="shared" si="500"/>
        <v>165</v>
      </c>
      <c r="H1826" s="428">
        <f t="shared" si="505"/>
        <v>1716000</v>
      </c>
      <c r="I1826" s="428">
        <f t="shared" si="506"/>
        <v>462000</v>
      </c>
      <c r="J1826" s="428">
        <f t="shared" si="507"/>
        <v>2178000</v>
      </c>
      <c r="K1826" s="433">
        <f t="shared" si="508"/>
        <v>-2</v>
      </c>
      <c r="L1826" s="433">
        <f t="shared" si="509"/>
        <v>0</v>
      </c>
      <c r="M1826" s="433">
        <v>128</v>
      </c>
      <c r="N1826" s="433">
        <v>35</v>
      </c>
      <c r="O1826" s="431">
        <f t="shared" si="510"/>
        <v>2151600</v>
      </c>
    </row>
    <row r="1827" spans="1:15" s="472" customFormat="1">
      <c r="A1827" s="494" t="s">
        <v>244</v>
      </c>
      <c r="B1827" s="515" t="s">
        <v>418</v>
      </c>
      <c r="C1827" s="513" t="s">
        <v>362</v>
      </c>
      <c r="D1827" s="560">
        <v>13200</v>
      </c>
      <c r="E1827" s="485">
        <v>130</v>
      </c>
      <c r="F1827" s="485">
        <v>35</v>
      </c>
      <c r="G1827" s="485">
        <f t="shared" si="500"/>
        <v>165</v>
      </c>
      <c r="H1827" s="428">
        <f t="shared" si="505"/>
        <v>1716000</v>
      </c>
      <c r="I1827" s="428">
        <f t="shared" si="506"/>
        <v>462000</v>
      </c>
      <c r="J1827" s="428">
        <f t="shared" si="507"/>
        <v>2178000</v>
      </c>
      <c r="K1827" s="433">
        <f t="shared" si="508"/>
        <v>-2</v>
      </c>
      <c r="L1827" s="433">
        <f t="shared" si="509"/>
        <v>0</v>
      </c>
      <c r="M1827" s="433">
        <v>128</v>
      </c>
      <c r="N1827" s="433">
        <v>35</v>
      </c>
      <c r="O1827" s="431">
        <f t="shared" si="510"/>
        <v>2151600</v>
      </c>
    </row>
    <row r="1828" spans="1:15" s="470" customFormat="1">
      <c r="A1828" s="494" t="s">
        <v>246</v>
      </c>
      <c r="B1828" s="515" t="s">
        <v>419</v>
      </c>
      <c r="C1828" s="513" t="s">
        <v>362</v>
      </c>
      <c r="D1828" s="560">
        <v>13200</v>
      </c>
      <c r="E1828" s="485">
        <v>130</v>
      </c>
      <c r="F1828" s="485">
        <v>35</v>
      </c>
      <c r="G1828" s="485">
        <f t="shared" si="500"/>
        <v>165</v>
      </c>
      <c r="H1828" s="428">
        <f t="shared" si="505"/>
        <v>1716000</v>
      </c>
      <c r="I1828" s="428">
        <f t="shared" si="506"/>
        <v>462000</v>
      </c>
      <c r="J1828" s="428">
        <f t="shared" si="507"/>
        <v>2178000</v>
      </c>
      <c r="K1828" s="433">
        <f t="shared" si="508"/>
        <v>-2</v>
      </c>
      <c r="L1828" s="433">
        <f t="shared" si="509"/>
        <v>0</v>
      </c>
      <c r="M1828" s="433">
        <v>128</v>
      </c>
      <c r="N1828" s="433">
        <v>35</v>
      </c>
      <c r="O1828" s="431">
        <f t="shared" si="510"/>
        <v>2151600</v>
      </c>
    </row>
    <row r="1829" spans="1:15" s="470" customFormat="1">
      <c r="A1829" s="494" t="s">
        <v>248</v>
      </c>
      <c r="B1829" s="515" t="s">
        <v>420</v>
      </c>
      <c r="C1829" s="513" t="s">
        <v>362</v>
      </c>
      <c r="D1829" s="560">
        <v>13200</v>
      </c>
      <c r="E1829" s="485">
        <v>130</v>
      </c>
      <c r="F1829" s="485">
        <v>35</v>
      </c>
      <c r="G1829" s="485">
        <f t="shared" si="500"/>
        <v>165</v>
      </c>
      <c r="H1829" s="428">
        <f t="shared" si="505"/>
        <v>1716000</v>
      </c>
      <c r="I1829" s="428">
        <f t="shared" si="506"/>
        <v>462000</v>
      </c>
      <c r="J1829" s="428">
        <f t="shared" si="507"/>
        <v>2178000</v>
      </c>
      <c r="K1829" s="433">
        <f t="shared" si="508"/>
        <v>-2</v>
      </c>
      <c r="L1829" s="433">
        <f t="shared" si="509"/>
        <v>0</v>
      </c>
      <c r="M1829" s="433">
        <v>128</v>
      </c>
      <c r="N1829" s="433">
        <v>35</v>
      </c>
      <c r="O1829" s="431">
        <f t="shared" si="510"/>
        <v>2151600</v>
      </c>
    </row>
    <row r="1830" spans="1:15" s="470" customFormat="1">
      <c r="A1830" s="494" t="s">
        <v>250</v>
      </c>
      <c r="B1830" s="515" t="s">
        <v>421</v>
      </c>
      <c r="C1830" s="513" t="s">
        <v>362</v>
      </c>
      <c r="D1830" s="560">
        <v>13200</v>
      </c>
      <c r="E1830" s="485">
        <v>130</v>
      </c>
      <c r="F1830" s="485">
        <v>35</v>
      </c>
      <c r="G1830" s="485">
        <f t="shared" si="500"/>
        <v>165</v>
      </c>
      <c r="H1830" s="428">
        <f t="shared" si="505"/>
        <v>1716000</v>
      </c>
      <c r="I1830" s="428">
        <f t="shared" si="506"/>
        <v>462000</v>
      </c>
      <c r="J1830" s="428">
        <f t="shared" si="507"/>
        <v>2178000</v>
      </c>
      <c r="K1830" s="433">
        <f t="shared" si="508"/>
        <v>-2</v>
      </c>
      <c r="L1830" s="433">
        <f t="shared" si="509"/>
        <v>0</v>
      </c>
      <c r="M1830" s="433">
        <v>128</v>
      </c>
      <c r="N1830" s="433">
        <v>35</v>
      </c>
      <c r="O1830" s="431">
        <f t="shared" si="510"/>
        <v>2151600</v>
      </c>
    </row>
    <row r="1831" spans="1:15" s="470" customFormat="1">
      <c r="A1831" s="494" t="s">
        <v>252</v>
      </c>
      <c r="B1831" s="515" t="s">
        <v>422</v>
      </c>
      <c r="C1831" s="513" t="s">
        <v>362</v>
      </c>
      <c r="D1831" s="560">
        <v>13200</v>
      </c>
      <c r="E1831" s="485">
        <v>0</v>
      </c>
      <c r="F1831" s="485">
        <v>35</v>
      </c>
      <c r="G1831" s="485">
        <f t="shared" si="500"/>
        <v>35</v>
      </c>
      <c r="H1831" s="428">
        <f t="shared" si="505"/>
        <v>0</v>
      </c>
      <c r="I1831" s="428">
        <f t="shared" si="506"/>
        <v>462000</v>
      </c>
      <c r="J1831" s="428">
        <f t="shared" si="507"/>
        <v>462000</v>
      </c>
      <c r="K1831" s="433">
        <f t="shared" si="508"/>
        <v>0</v>
      </c>
      <c r="L1831" s="433">
        <f t="shared" si="509"/>
        <v>0</v>
      </c>
      <c r="M1831" s="433">
        <v>0</v>
      </c>
      <c r="N1831" s="433">
        <v>35</v>
      </c>
      <c r="O1831" s="431">
        <f t="shared" si="510"/>
        <v>462000</v>
      </c>
    </row>
    <row r="1832" spans="1:15" s="470" customFormat="1">
      <c r="A1832" s="494" t="s">
        <v>254</v>
      </c>
      <c r="B1832" s="515" t="s">
        <v>423</v>
      </c>
      <c r="C1832" s="513" t="s">
        <v>362</v>
      </c>
      <c r="D1832" s="560">
        <v>13200</v>
      </c>
      <c r="E1832" s="485">
        <v>0</v>
      </c>
      <c r="F1832" s="485">
        <v>35</v>
      </c>
      <c r="G1832" s="485">
        <f t="shared" si="500"/>
        <v>35</v>
      </c>
      <c r="H1832" s="428">
        <f t="shared" si="505"/>
        <v>0</v>
      </c>
      <c r="I1832" s="428">
        <f t="shared" si="506"/>
        <v>462000</v>
      </c>
      <c r="J1832" s="428">
        <f t="shared" si="507"/>
        <v>462000</v>
      </c>
      <c r="K1832" s="433">
        <f t="shared" si="508"/>
        <v>0</v>
      </c>
      <c r="L1832" s="433">
        <f t="shared" si="509"/>
        <v>0</v>
      </c>
      <c r="M1832" s="433">
        <v>0</v>
      </c>
      <c r="N1832" s="433">
        <v>35</v>
      </c>
      <c r="O1832" s="431">
        <f t="shared" si="510"/>
        <v>462000</v>
      </c>
    </row>
    <row r="1833" spans="1:15" s="470" customFormat="1">
      <c r="A1833" s="494" t="s">
        <v>256</v>
      </c>
      <c r="B1833" s="515" t="s">
        <v>424</v>
      </c>
      <c r="C1833" s="513" t="s">
        <v>362</v>
      </c>
      <c r="D1833" s="560">
        <v>13200</v>
      </c>
      <c r="E1833" s="485">
        <v>0</v>
      </c>
      <c r="F1833" s="485">
        <v>19</v>
      </c>
      <c r="G1833" s="485">
        <f t="shared" si="500"/>
        <v>19</v>
      </c>
      <c r="H1833" s="428">
        <f t="shared" si="505"/>
        <v>0</v>
      </c>
      <c r="I1833" s="428">
        <f t="shared" si="506"/>
        <v>250800</v>
      </c>
      <c r="J1833" s="428">
        <f t="shared" si="507"/>
        <v>250800</v>
      </c>
      <c r="K1833" s="433">
        <f t="shared" si="508"/>
        <v>0</v>
      </c>
      <c r="L1833" s="433">
        <f t="shared" si="509"/>
        <v>0</v>
      </c>
      <c r="M1833" s="433">
        <v>0</v>
      </c>
      <c r="N1833" s="433">
        <v>19</v>
      </c>
      <c r="O1833" s="431">
        <f t="shared" si="510"/>
        <v>250800</v>
      </c>
    </row>
    <row r="1834" spans="1:15" s="470" customFormat="1">
      <c r="A1834" s="494" t="s">
        <v>258</v>
      </c>
      <c r="B1834" s="483" t="s">
        <v>425</v>
      </c>
      <c r="C1834" s="513" t="s">
        <v>362</v>
      </c>
      <c r="D1834" s="560">
        <v>13200</v>
      </c>
      <c r="E1834" s="485">
        <v>0</v>
      </c>
      <c r="F1834" s="485">
        <v>0</v>
      </c>
      <c r="G1834" s="485">
        <f t="shared" si="500"/>
        <v>0</v>
      </c>
      <c r="H1834" s="428">
        <f t="shared" si="505"/>
        <v>0</v>
      </c>
      <c r="I1834" s="428">
        <f t="shared" si="506"/>
        <v>0</v>
      </c>
      <c r="J1834" s="428">
        <f t="shared" si="507"/>
        <v>0</v>
      </c>
      <c r="K1834" s="433">
        <f t="shared" si="508"/>
        <v>0</v>
      </c>
      <c r="L1834" s="433">
        <f t="shared" si="509"/>
        <v>0</v>
      </c>
      <c r="M1834" s="433">
        <v>0</v>
      </c>
      <c r="N1834" s="433">
        <v>0</v>
      </c>
      <c r="O1834" s="431">
        <f t="shared" si="510"/>
        <v>0</v>
      </c>
    </row>
    <row r="1835" spans="1:15" s="470" customFormat="1" ht="210">
      <c r="A1835" s="491">
        <v>6.03</v>
      </c>
      <c r="B1835" s="492" t="s">
        <v>808</v>
      </c>
      <c r="C1835" s="513"/>
      <c r="D1835" s="560">
        <v>0</v>
      </c>
      <c r="E1835" s="495">
        <v>0</v>
      </c>
      <c r="F1835" s="495">
        <v>0</v>
      </c>
      <c r="G1835" s="495">
        <f t="shared" si="500"/>
        <v>0</v>
      </c>
      <c r="H1835" s="500">
        <f>ROUND(D1835*E1835,0)</f>
        <v>0</v>
      </c>
      <c r="I1835" s="500">
        <f>ROUND(D1835*F1835,0)</f>
        <v>0</v>
      </c>
      <c r="J1835" s="485">
        <f t="shared" si="501"/>
        <v>0</v>
      </c>
      <c r="K1835" s="433">
        <f t="shared" si="508"/>
        <v>0</v>
      </c>
      <c r="L1835" s="433">
        <f t="shared" si="509"/>
        <v>0</v>
      </c>
      <c r="M1835" s="433">
        <v>0</v>
      </c>
      <c r="N1835" s="433">
        <v>0</v>
      </c>
      <c r="O1835" s="431">
        <f t="shared" si="510"/>
        <v>0</v>
      </c>
    </row>
    <row r="1836" spans="1:15" s="470" customFormat="1">
      <c r="A1836" s="491"/>
      <c r="B1836" s="514" t="s">
        <v>809</v>
      </c>
      <c r="C1836" s="513"/>
      <c r="D1836" s="560">
        <v>0</v>
      </c>
      <c r="E1836" s="495">
        <v>0</v>
      </c>
      <c r="F1836" s="495">
        <v>0</v>
      </c>
      <c r="G1836" s="495">
        <f t="shared" si="500"/>
        <v>0</v>
      </c>
      <c r="H1836" s="500">
        <f>ROUND(D1836*E1836,0)</f>
        <v>0</v>
      </c>
      <c r="I1836" s="500">
        <f>ROUND(D1836*F1836,0)</f>
        <v>0</v>
      </c>
      <c r="J1836" s="485">
        <f t="shared" si="501"/>
        <v>0</v>
      </c>
      <c r="K1836" s="433">
        <f t="shared" si="508"/>
        <v>0</v>
      </c>
      <c r="L1836" s="433">
        <f t="shared" si="509"/>
        <v>0</v>
      </c>
      <c r="M1836" s="433">
        <v>0</v>
      </c>
      <c r="N1836" s="433">
        <v>0</v>
      </c>
      <c r="O1836" s="431">
        <f t="shared" si="510"/>
        <v>0</v>
      </c>
    </row>
    <row r="1837" spans="1:15" s="472" customFormat="1">
      <c r="A1837" s="494" t="s">
        <v>205</v>
      </c>
      <c r="B1837" s="515" t="s">
        <v>219</v>
      </c>
      <c r="C1837" s="513" t="s">
        <v>362</v>
      </c>
      <c r="D1837" s="560">
        <v>12100</v>
      </c>
      <c r="E1837" s="485">
        <v>0</v>
      </c>
      <c r="F1837" s="485">
        <v>0</v>
      </c>
      <c r="G1837" s="485">
        <f t="shared" si="500"/>
        <v>0</v>
      </c>
      <c r="H1837" s="428">
        <f t="shared" ref="H1837:H1861" si="511">$D1837*E1837</f>
        <v>0</v>
      </c>
      <c r="I1837" s="428">
        <f t="shared" ref="I1837:I1861" si="512">$D1837*F1837</f>
        <v>0</v>
      </c>
      <c r="J1837" s="428">
        <f t="shared" ref="J1837:J1861" si="513">SUBTOTAL(9,H1837:I1837)</f>
        <v>0</v>
      </c>
      <c r="K1837" s="433">
        <f t="shared" si="508"/>
        <v>0</v>
      </c>
      <c r="L1837" s="433">
        <f t="shared" si="509"/>
        <v>0</v>
      </c>
      <c r="M1837" s="433">
        <v>0</v>
      </c>
      <c r="N1837" s="433">
        <v>0</v>
      </c>
      <c r="O1837" s="431">
        <f t="shared" si="510"/>
        <v>0</v>
      </c>
    </row>
    <row r="1838" spans="1:15" s="472" customFormat="1">
      <c r="A1838" s="494" t="s">
        <v>188</v>
      </c>
      <c r="B1838" s="515" t="s">
        <v>402</v>
      </c>
      <c r="C1838" s="513" t="s">
        <v>362</v>
      </c>
      <c r="D1838" s="560">
        <v>12100</v>
      </c>
      <c r="E1838" s="485">
        <v>23</v>
      </c>
      <c r="F1838" s="485">
        <v>0</v>
      </c>
      <c r="G1838" s="485">
        <f t="shared" si="500"/>
        <v>23</v>
      </c>
      <c r="H1838" s="428">
        <f t="shared" si="511"/>
        <v>278300</v>
      </c>
      <c r="I1838" s="428">
        <f t="shared" si="512"/>
        <v>0</v>
      </c>
      <c r="J1838" s="428">
        <f t="shared" si="513"/>
        <v>278300</v>
      </c>
      <c r="K1838" s="433">
        <f t="shared" si="508"/>
        <v>-4</v>
      </c>
      <c r="L1838" s="433">
        <f t="shared" si="509"/>
        <v>0</v>
      </c>
      <c r="M1838" s="433">
        <v>19</v>
      </c>
      <c r="N1838" s="433">
        <v>0</v>
      </c>
      <c r="O1838" s="431">
        <f t="shared" si="510"/>
        <v>229900</v>
      </c>
    </row>
    <row r="1839" spans="1:15" s="472" customFormat="1">
      <c r="A1839" s="494" t="s">
        <v>190</v>
      </c>
      <c r="B1839" s="515" t="s">
        <v>403</v>
      </c>
      <c r="C1839" s="513" t="s">
        <v>362</v>
      </c>
      <c r="D1839" s="560">
        <v>12100</v>
      </c>
      <c r="E1839" s="485">
        <v>57</v>
      </c>
      <c r="F1839" s="485">
        <v>32</v>
      </c>
      <c r="G1839" s="485">
        <f t="shared" si="500"/>
        <v>89</v>
      </c>
      <c r="H1839" s="428">
        <f t="shared" si="511"/>
        <v>689700</v>
      </c>
      <c r="I1839" s="428">
        <f t="shared" si="512"/>
        <v>387200</v>
      </c>
      <c r="J1839" s="428">
        <f t="shared" si="513"/>
        <v>1076900</v>
      </c>
      <c r="K1839" s="433">
        <f t="shared" si="508"/>
        <v>11</v>
      </c>
      <c r="L1839" s="433">
        <f t="shared" si="509"/>
        <v>0</v>
      </c>
      <c r="M1839" s="433">
        <v>68</v>
      </c>
      <c r="N1839" s="433">
        <v>32</v>
      </c>
      <c r="O1839" s="431">
        <f t="shared" si="510"/>
        <v>1210000</v>
      </c>
    </row>
    <row r="1840" spans="1:15" s="472" customFormat="1">
      <c r="A1840" s="494" t="s">
        <v>192</v>
      </c>
      <c r="B1840" s="515" t="s">
        <v>404</v>
      </c>
      <c r="C1840" s="513" t="s">
        <v>362</v>
      </c>
      <c r="D1840" s="560">
        <v>12100</v>
      </c>
      <c r="E1840" s="485">
        <v>78</v>
      </c>
      <c r="F1840" s="485">
        <v>31</v>
      </c>
      <c r="G1840" s="485">
        <f t="shared" si="500"/>
        <v>109</v>
      </c>
      <c r="H1840" s="428">
        <f t="shared" si="511"/>
        <v>943800</v>
      </c>
      <c r="I1840" s="428">
        <f t="shared" si="512"/>
        <v>375100</v>
      </c>
      <c r="J1840" s="428">
        <f t="shared" si="513"/>
        <v>1318900</v>
      </c>
      <c r="K1840" s="433">
        <f t="shared" si="508"/>
        <v>7</v>
      </c>
      <c r="L1840" s="433">
        <f t="shared" si="509"/>
        <v>0</v>
      </c>
      <c r="M1840" s="433">
        <v>85</v>
      </c>
      <c r="N1840" s="433">
        <v>31</v>
      </c>
      <c r="O1840" s="431">
        <f t="shared" si="510"/>
        <v>1403600</v>
      </c>
    </row>
    <row r="1841" spans="1:15" s="472" customFormat="1">
      <c r="A1841" s="494" t="s">
        <v>194</v>
      </c>
      <c r="B1841" s="515" t="s">
        <v>405</v>
      </c>
      <c r="C1841" s="513" t="s">
        <v>362</v>
      </c>
      <c r="D1841" s="560">
        <v>12100</v>
      </c>
      <c r="E1841" s="485">
        <v>78</v>
      </c>
      <c r="F1841" s="485">
        <v>31</v>
      </c>
      <c r="G1841" s="485">
        <f t="shared" si="500"/>
        <v>109</v>
      </c>
      <c r="H1841" s="428">
        <f t="shared" si="511"/>
        <v>943800</v>
      </c>
      <c r="I1841" s="428">
        <f t="shared" si="512"/>
        <v>375100</v>
      </c>
      <c r="J1841" s="428">
        <f t="shared" si="513"/>
        <v>1318900</v>
      </c>
      <c r="K1841" s="433">
        <f t="shared" si="508"/>
        <v>1</v>
      </c>
      <c r="L1841" s="433">
        <f t="shared" si="509"/>
        <v>0</v>
      </c>
      <c r="M1841" s="433">
        <v>79</v>
      </c>
      <c r="N1841" s="433">
        <v>31</v>
      </c>
      <c r="O1841" s="431">
        <f t="shared" si="510"/>
        <v>1331000</v>
      </c>
    </row>
    <row r="1842" spans="1:15" s="472" customFormat="1">
      <c r="A1842" s="494" t="s">
        <v>196</v>
      </c>
      <c r="B1842" s="515" t="s">
        <v>406</v>
      </c>
      <c r="C1842" s="513" t="s">
        <v>362</v>
      </c>
      <c r="D1842" s="560">
        <v>12100</v>
      </c>
      <c r="E1842" s="485">
        <v>78</v>
      </c>
      <c r="F1842" s="485">
        <v>31</v>
      </c>
      <c r="G1842" s="485">
        <f t="shared" si="500"/>
        <v>109</v>
      </c>
      <c r="H1842" s="428">
        <f t="shared" si="511"/>
        <v>943800</v>
      </c>
      <c r="I1842" s="428">
        <f t="shared" si="512"/>
        <v>375100</v>
      </c>
      <c r="J1842" s="428">
        <f t="shared" si="513"/>
        <v>1318900</v>
      </c>
      <c r="K1842" s="433">
        <f t="shared" si="508"/>
        <v>1</v>
      </c>
      <c r="L1842" s="433">
        <f t="shared" si="509"/>
        <v>0</v>
      </c>
      <c r="M1842" s="433">
        <v>79</v>
      </c>
      <c r="N1842" s="433">
        <v>31</v>
      </c>
      <c r="O1842" s="431">
        <f t="shared" si="510"/>
        <v>1331000</v>
      </c>
    </row>
    <row r="1843" spans="1:15" s="472" customFormat="1">
      <c r="A1843" s="494" t="s">
        <v>198</v>
      </c>
      <c r="B1843" s="515" t="s">
        <v>407</v>
      </c>
      <c r="C1843" s="513" t="s">
        <v>362</v>
      </c>
      <c r="D1843" s="560">
        <v>12100</v>
      </c>
      <c r="E1843" s="485">
        <v>78</v>
      </c>
      <c r="F1843" s="485">
        <v>31</v>
      </c>
      <c r="G1843" s="485">
        <f t="shared" si="500"/>
        <v>109</v>
      </c>
      <c r="H1843" s="428">
        <f t="shared" si="511"/>
        <v>943800</v>
      </c>
      <c r="I1843" s="428">
        <f t="shared" si="512"/>
        <v>375100</v>
      </c>
      <c r="J1843" s="428">
        <f t="shared" si="513"/>
        <v>1318900</v>
      </c>
      <c r="K1843" s="433">
        <f t="shared" si="508"/>
        <v>4</v>
      </c>
      <c r="L1843" s="433">
        <f t="shared" si="509"/>
        <v>0</v>
      </c>
      <c r="M1843" s="433">
        <v>82</v>
      </c>
      <c r="N1843" s="433">
        <v>31</v>
      </c>
      <c r="O1843" s="431">
        <f t="shared" si="510"/>
        <v>1367300</v>
      </c>
    </row>
    <row r="1844" spans="1:15" s="472" customFormat="1">
      <c r="A1844" s="494" t="s">
        <v>200</v>
      </c>
      <c r="B1844" s="515" t="s">
        <v>408</v>
      </c>
      <c r="C1844" s="513" t="s">
        <v>362</v>
      </c>
      <c r="D1844" s="560">
        <v>12100</v>
      </c>
      <c r="E1844" s="485">
        <v>121</v>
      </c>
      <c r="F1844" s="485">
        <v>31</v>
      </c>
      <c r="G1844" s="485">
        <f t="shared" si="500"/>
        <v>152</v>
      </c>
      <c r="H1844" s="428">
        <f t="shared" si="511"/>
        <v>1464100</v>
      </c>
      <c r="I1844" s="428">
        <f t="shared" si="512"/>
        <v>375100</v>
      </c>
      <c r="J1844" s="428">
        <f t="shared" si="513"/>
        <v>1839200</v>
      </c>
      <c r="K1844" s="433">
        <f t="shared" si="508"/>
        <v>-2</v>
      </c>
      <c r="L1844" s="433">
        <f t="shared" si="509"/>
        <v>0</v>
      </c>
      <c r="M1844" s="433">
        <v>119</v>
      </c>
      <c r="N1844" s="433">
        <v>31</v>
      </c>
      <c r="O1844" s="431">
        <f t="shared" si="510"/>
        <v>1815000</v>
      </c>
    </row>
    <row r="1845" spans="1:15" s="472" customFormat="1">
      <c r="A1845" s="494" t="s">
        <v>122</v>
      </c>
      <c r="B1845" s="515" t="s">
        <v>409</v>
      </c>
      <c r="C1845" s="513" t="s">
        <v>362</v>
      </c>
      <c r="D1845" s="560">
        <v>12100</v>
      </c>
      <c r="E1845" s="485">
        <v>121</v>
      </c>
      <c r="F1845" s="485">
        <v>31</v>
      </c>
      <c r="G1845" s="485">
        <f t="shared" ref="G1845:G1908" si="514">SUM(E1845:F1845)</f>
        <v>152</v>
      </c>
      <c r="H1845" s="428">
        <f t="shared" si="511"/>
        <v>1464100</v>
      </c>
      <c r="I1845" s="428">
        <f t="shared" si="512"/>
        <v>375100</v>
      </c>
      <c r="J1845" s="428">
        <f t="shared" si="513"/>
        <v>1839200</v>
      </c>
      <c r="K1845" s="433">
        <f t="shared" si="508"/>
        <v>-2</v>
      </c>
      <c r="L1845" s="433">
        <f t="shared" si="509"/>
        <v>0</v>
      </c>
      <c r="M1845" s="433">
        <v>119</v>
      </c>
      <c r="N1845" s="433">
        <v>31</v>
      </c>
      <c r="O1845" s="431">
        <f t="shared" si="510"/>
        <v>1815000</v>
      </c>
    </row>
    <row r="1846" spans="1:15" s="472" customFormat="1">
      <c r="A1846" s="494" t="s">
        <v>228</v>
      </c>
      <c r="B1846" s="515" t="s">
        <v>410</v>
      </c>
      <c r="C1846" s="513" t="s">
        <v>362</v>
      </c>
      <c r="D1846" s="560">
        <v>12100</v>
      </c>
      <c r="E1846" s="485">
        <v>121</v>
      </c>
      <c r="F1846" s="485">
        <v>31</v>
      </c>
      <c r="G1846" s="485">
        <f t="shared" si="514"/>
        <v>152</v>
      </c>
      <c r="H1846" s="428">
        <f t="shared" si="511"/>
        <v>1464100</v>
      </c>
      <c r="I1846" s="428">
        <f t="shared" si="512"/>
        <v>375100</v>
      </c>
      <c r="J1846" s="428">
        <f t="shared" si="513"/>
        <v>1839200</v>
      </c>
      <c r="K1846" s="433">
        <f t="shared" si="508"/>
        <v>-2</v>
      </c>
      <c r="L1846" s="433">
        <f t="shared" si="509"/>
        <v>0</v>
      </c>
      <c r="M1846" s="433">
        <v>119</v>
      </c>
      <c r="N1846" s="433">
        <v>31</v>
      </c>
      <c r="O1846" s="431">
        <f t="shared" si="510"/>
        <v>1815000</v>
      </c>
    </row>
    <row r="1847" spans="1:15" s="472" customFormat="1">
      <c r="A1847" s="494" t="s">
        <v>230</v>
      </c>
      <c r="B1847" s="515" t="s">
        <v>411</v>
      </c>
      <c r="C1847" s="513" t="s">
        <v>362</v>
      </c>
      <c r="D1847" s="560">
        <v>12100</v>
      </c>
      <c r="E1847" s="485">
        <v>121</v>
      </c>
      <c r="F1847" s="485">
        <v>31</v>
      </c>
      <c r="G1847" s="485">
        <f t="shared" si="514"/>
        <v>152</v>
      </c>
      <c r="H1847" s="428">
        <f t="shared" si="511"/>
        <v>1464100</v>
      </c>
      <c r="I1847" s="428">
        <f t="shared" si="512"/>
        <v>375100</v>
      </c>
      <c r="J1847" s="428">
        <f t="shared" si="513"/>
        <v>1839200</v>
      </c>
      <c r="K1847" s="433">
        <f t="shared" si="508"/>
        <v>-2</v>
      </c>
      <c r="L1847" s="433">
        <f t="shared" si="509"/>
        <v>0</v>
      </c>
      <c r="M1847" s="433">
        <v>119</v>
      </c>
      <c r="N1847" s="433">
        <v>31</v>
      </c>
      <c r="O1847" s="431">
        <f t="shared" si="510"/>
        <v>1815000</v>
      </c>
    </row>
    <row r="1848" spans="1:15" s="472" customFormat="1">
      <c r="A1848" s="494" t="s">
        <v>232</v>
      </c>
      <c r="B1848" s="515" t="s">
        <v>412</v>
      </c>
      <c r="C1848" s="513" t="s">
        <v>362</v>
      </c>
      <c r="D1848" s="560">
        <v>12100</v>
      </c>
      <c r="E1848" s="485">
        <v>121</v>
      </c>
      <c r="F1848" s="485">
        <v>31</v>
      </c>
      <c r="G1848" s="485">
        <f t="shared" si="514"/>
        <v>152</v>
      </c>
      <c r="H1848" s="428">
        <f t="shared" si="511"/>
        <v>1464100</v>
      </c>
      <c r="I1848" s="428">
        <f t="shared" si="512"/>
        <v>375100</v>
      </c>
      <c r="J1848" s="428">
        <f t="shared" si="513"/>
        <v>1839200</v>
      </c>
      <c r="K1848" s="433">
        <f t="shared" si="508"/>
        <v>-2</v>
      </c>
      <c r="L1848" s="433">
        <f t="shared" si="509"/>
        <v>0</v>
      </c>
      <c r="M1848" s="433">
        <v>119</v>
      </c>
      <c r="N1848" s="433">
        <v>31</v>
      </c>
      <c r="O1848" s="431">
        <f t="shared" si="510"/>
        <v>1815000</v>
      </c>
    </row>
    <row r="1849" spans="1:15" s="472" customFormat="1">
      <c r="A1849" s="494" t="s">
        <v>234</v>
      </c>
      <c r="B1849" s="515" t="s">
        <v>413</v>
      </c>
      <c r="C1849" s="513" t="s">
        <v>362</v>
      </c>
      <c r="D1849" s="560">
        <v>12100</v>
      </c>
      <c r="E1849" s="485">
        <v>121</v>
      </c>
      <c r="F1849" s="485">
        <v>31</v>
      </c>
      <c r="G1849" s="485">
        <f t="shared" si="514"/>
        <v>152</v>
      </c>
      <c r="H1849" s="428">
        <f t="shared" si="511"/>
        <v>1464100</v>
      </c>
      <c r="I1849" s="428">
        <f t="shared" si="512"/>
        <v>375100</v>
      </c>
      <c r="J1849" s="428">
        <f t="shared" si="513"/>
        <v>1839200</v>
      </c>
      <c r="K1849" s="433">
        <f t="shared" si="508"/>
        <v>-2</v>
      </c>
      <c r="L1849" s="433">
        <f t="shared" si="509"/>
        <v>0</v>
      </c>
      <c r="M1849" s="433">
        <v>119</v>
      </c>
      <c r="N1849" s="433">
        <v>31</v>
      </c>
      <c r="O1849" s="431">
        <f t="shared" si="510"/>
        <v>1815000</v>
      </c>
    </row>
    <row r="1850" spans="1:15" s="472" customFormat="1">
      <c r="A1850" s="494" t="s">
        <v>236</v>
      </c>
      <c r="B1850" s="515" t="s">
        <v>414</v>
      </c>
      <c r="C1850" s="513" t="s">
        <v>362</v>
      </c>
      <c r="D1850" s="560">
        <v>12100</v>
      </c>
      <c r="E1850" s="485">
        <v>121</v>
      </c>
      <c r="F1850" s="485">
        <v>31</v>
      </c>
      <c r="G1850" s="485">
        <f t="shared" si="514"/>
        <v>152</v>
      </c>
      <c r="H1850" s="428">
        <f t="shared" si="511"/>
        <v>1464100</v>
      </c>
      <c r="I1850" s="428">
        <f t="shared" si="512"/>
        <v>375100</v>
      </c>
      <c r="J1850" s="428">
        <f t="shared" si="513"/>
        <v>1839200</v>
      </c>
      <c r="K1850" s="433">
        <f t="shared" si="508"/>
        <v>-2</v>
      </c>
      <c r="L1850" s="433">
        <f t="shared" si="509"/>
        <v>0</v>
      </c>
      <c r="M1850" s="433">
        <v>119</v>
      </c>
      <c r="N1850" s="433">
        <v>31</v>
      </c>
      <c r="O1850" s="431">
        <f t="shared" si="510"/>
        <v>1815000</v>
      </c>
    </row>
    <row r="1851" spans="1:15" s="472" customFormat="1">
      <c r="A1851" s="494" t="s">
        <v>238</v>
      </c>
      <c r="B1851" s="515" t="s">
        <v>415</v>
      </c>
      <c r="C1851" s="513" t="s">
        <v>362</v>
      </c>
      <c r="D1851" s="560">
        <v>12100</v>
      </c>
      <c r="E1851" s="485">
        <v>121</v>
      </c>
      <c r="F1851" s="485">
        <v>31</v>
      </c>
      <c r="G1851" s="485">
        <f t="shared" si="514"/>
        <v>152</v>
      </c>
      <c r="H1851" s="428">
        <f t="shared" si="511"/>
        <v>1464100</v>
      </c>
      <c r="I1851" s="428">
        <f t="shared" si="512"/>
        <v>375100</v>
      </c>
      <c r="J1851" s="428">
        <f t="shared" si="513"/>
        <v>1839200</v>
      </c>
      <c r="K1851" s="433">
        <f t="shared" si="508"/>
        <v>-2</v>
      </c>
      <c r="L1851" s="433">
        <f t="shared" si="509"/>
        <v>0</v>
      </c>
      <c r="M1851" s="433">
        <v>119</v>
      </c>
      <c r="N1851" s="433">
        <v>31</v>
      </c>
      <c r="O1851" s="431">
        <f t="shared" si="510"/>
        <v>1815000</v>
      </c>
    </row>
    <row r="1852" spans="1:15" s="472" customFormat="1">
      <c r="A1852" s="494" t="s">
        <v>240</v>
      </c>
      <c r="B1852" s="515" t="s">
        <v>416</v>
      </c>
      <c r="C1852" s="513" t="s">
        <v>362</v>
      </c>
      <c r="D1852" s="560">
        <v>12100</v>
      </c>
      <c r="E1852" s="485">
        <v>121</v>
      </c>
      <c r="F1852" s="485">
        <v>31</v>
      </c>
      <c r="G1852" s="485">
        <f t="shared" si="514"/>
        <v>152</v>
      </c>
      <c r="H1852" s="428">
        <f t="shared" si="511"/>
        <v>1464100</v>
      </c>
      <c r="I1852" s="428">
        <f t="shared" si="512"/>
        <v>375100</v>
      </c>
      <c r="J1852" s="428">
        <f t="shared" si="513"/>
        <v>1839200</v>
      </c>
      <c r="K1852" s="433">
        <f t="shared" si="508"/>
        <v>-2</v>
      </c>
      <c r="L1852" s="433">
        <f t="shared" si="509"/>
        <v>0</v>
      </c>
      <c r="M1852" s="433">
        <v>119</v>
      </c>
      <c r="N1852" s="433">
        <v>31</v>
      </c>
      <c r="O1852" s="431">
        <f t="shared" si="510"/>
        <v>1815000</v>
      </c>
    </row>
    <row r="1853" spans="1:15" s="472" customFormat="1">
      <c r="A1853" s="494" t="s">
        <v>242</v>
      </c>
      <c r="B1853" s="515" t="s">
        <v>417</v>
      </c>
      <c r="C1853" s="513" t="s">
        <v>362</v>
      </c>
      <c r="D1853" s="560">
        <v>12100</v>
      </c>
      <c r="E1853" s="485">
        <v>121</v>
      </c>
      <c r="F1853" s="485">
        <v>31</v>
      </c>
      <c r="G1853" s="485">
        <f t="shared" si="514"/>
        <v>152</v>
      </c>
      <c r="H1853" s="428">
        <f t="shared" si="511"/>
        <v>1464100</v>
      </c>
      <c r="I1853" s="428">
        <f t="shared" si="512"/>
        <v>375100</v>
      </c>
      <c r="J1853" s="428">
        <f t="shared" si="513"/>
        <v>1839200</v>
      </c>
      <c r="K1853" s="433">
        <f t="shared" si="508"/>
        <v>-2</v>
      </c>
      <c r="L1853" s="433">
        <f t="shared" si="509"/>
        <v>0</v>
      </c>
      <c r="M1853" s="433">
        <v>119</v>
      </c>
      <c r="N1853" s="433">
        <v>31</v>
      </c>
      <c r="O1853" s="431">
        <f t="shared" si="510"/>
        <v>1815000</v>
      </c>
    </row>
    <row r="1854" spans="1:15" s="472" customFormat="1">
      <c r="A1854" s="494" t="s">
        <v>244</v>
      </c>
      <c r="B1854" s="515" t="s">
        <v>418</v>
      </c>
      <c r="C1854" s="513" t="s">
        <v>362</v>
      </c>
      <c r="D1854" s="560">
        <v>12100</v>
      </c>
      <c r="E1854" s="485">
        <v>121</v>
      </c>
      <c r="F1854" s="485">
        <v>31</v>
      </c>
      <c r="G1854" s="485">
        <f t="shared" si="514"/>
        <v>152</v>
      </c>
      <c r="H1854" s="428">
        <f t="shared" si="511"/>
        <v>1464100</v>
      </c>
      <c r="I1854" s="428">
        <f t="shared" si="512"/>
        <v>375100</v>
      </c>
      <c r="J1854" s="428">
        <f t="shared" si="513"/>
        <v>1839200</v>
      </c>
      <c r="K1854" s="433">
        <f t="shared" si="508"/>
        <v>-2</v>
      </c>
      <c r="L1854" s="433">
        <f t="shared" si="509"/>
        <v>0</v>
      </c>
      <c r="M1854" s="433">
        <v>119</v>
      </c>
      <c r="N1854" s="433">
        <v>31</v>
      </c>
      <c r="O1854" s="431">
        <f t="shared" si="510"/>
        <v>1815000</v>
      </c>
    </row>
    <row r="1855" spans="1:15" s="470" customFormat="1">
      <c r="A1855" s="494" t="s">
        <v>246</v>
      </c>
      <c r="B1855" s="515" t="s">
        <v>419</v>
      </c>
      <c r="C1855" s="513" t="s">
        <v>362</v>
      </c>
      <c r="D1855" s="560">
        <v>12100</v>
      </c>
      <c r="E1855" s="485">
        <v>121</v>
      </c>
      <c r="F1855" s="485">
        <v>31</v>
      </c>
      <c r="G1855" s="485">
        <f t="shared" si="514"/>
        <v>152</v>
      </c>
      <c r="H1855" s="428">
        <f t="shared" si="511"/>
        <v>1464100</v>
      </c>
      <c r="I1855" s="428">
        <f t="shared" si="512"/>
        <v>375100</v>
      </c>
      <c r="J1855" s="428">
        <f t="shared" si="513"/>
        <v>1839200</v>
      </c>
      <c r="K1855" s="433">
        <f t="shared" si="508"/>
        <v>-2</v>
      </c>
      <c r="L1855" s="433">
        <f t="shared" si="509"/>
        <v>0</v>
      </c>
      <c r="M1855" s="433">
        <v>119</v>
      </c>
      <c r="N1855" s="433">
        <v>31</v>
      </c>
      <c r="O1855" s="431">
        <f t="shared" si="510"/>
        <v>1815000</v>
      </c>
    </row>
    <row r="1856" spans="1:15" s="470" customFormat="1">
      <c r="A1856" s="494" t="s">
        <v>248</v>
      </c>
      <c r="B1856" s="515" t="s">
        <v>420</v>
      </c>
      <c r="C1856" s="513" t="s">
        <v>362</v>
      </c>
      <c r="D1856" s="560">
        <v>12100</v>
      </c>
      <c r="E1856" s="485">
        <v>121</v>
      </c>
      <c r="F1856" s="485">
        <v>31</v>
      </c>
      <c r="G1856" s="485">
        <f t="shared" si="514"/>
        <v>152</v>
      </c>
      <c r="H1856" s="428">
        <f t="shared" si="511"/>
        <v>1464100</v>
      </c>
      <c r="I1856" s="428">
        <f t="shared" si="512"/>
        <v>375100</v>
      </c>
      <c r="J1856" s="428">
        <f t="shared" si="513"/>
        <v>1839200</v>
      </c>
      <c r="K1856" s="433">
        <f t="shared" si="508"/>
        <v>-2</v>
      </c>
      <c r="L1856" s="433">
        <f t="shared" si="509"/>
        <v>0</v>
      </c>
      <c r="M1856" s="433">
        <v>119</v>
      </c>
      <c r="N1856" s="433">
        <v>31</v>
      </c>
      <c r="O1856" s="431">
        <f t="shared" si="510"/>
        <v>1815000</v>
      </c>
    </row>
    <row r="1857" spans="1:15" s="470" customFormat="1">
      <c r="A1857" s="494" t="s">
        <v>250</v>
      </c>
      <c r="B1857" s="515" t="s">
        <v>421</v>
      </c>
      <c r="C1857" s="513" t="s">
        <v>362</v>
      </c>
      <c r="D1857" s="560">
        <v>12100</v>
      </c>
      <c r="E1857" s="485">
        <v>121</v>
      </c>
      <c r="F1857" s="485">
        <v>31</v>
      </c>
      <c r="G1857" s="485">
        <f t="shared" si="514"/>
        <v>152</v>
      </c>
      <c r="H1857" s="428">
        <f t="shared" si="511"/>
        <v>1464100</v>
      </c>
      <c r="I1857" s="428">
        <f t="shared" si="512"/>
        <v>375100</v>
      </c>
      <c r="J1857" s="428">
        <f t="shared" si="513"/>
        <v>1839200</v>
      </c>
      <c r="K1857" s="433">
        <f t="shared" si="508"/>
        <v>-2</v>
      </c>
      <c r="L1857" s="433">
        <f t="shared" si="509"/>
        <v>0</v>
      </c>
      <c r="M1857" s="433">
        <v>119</v>
      </c>
      <c r="N1857" s="433">
        <v>31</v>
      </c>
      <c r="O1857" s="431">
        <f t="shared" si="510"/>
        <v>1815000</v>
      </c>
    </row>
    <row r="1858" spans="1:15" s="470" customFormat="1">
      <c r="A1858" s="494" t="s">
        <v>252</v>
      </c>
      <c r="B1858" s="515" t="s">
        <v>422</v>
      </c>
      <c r="C1858" s="513" t="s">
        <v>362</v>
      </c>
      <c r="D1858" s="560">
        <v>12100</v>
      </c>
      <c r="E1858" s="485">
        <v>0</v>
      </c>
      <c r="F1858" s="485">
        <v>31</v>
      </c>
      <c r="G1858" s="485">
        <f t="shared" si="514"/>
        <v>31</v>
      </c>
      <c r="H1858" s="428">
        <f t="shared" si="511"/>
        <v>0</v>
      </c>
      <c r="I1858" s="428">
        <f t="shared" si="512"/>
        <v>375100</v>
      </c>
      <c r="J1858" s="428">
        <f t="shared" si="513"/>
        <v>375100</v>
      </c>
      <c r="K1858" s="433">
        <f t="shared" si="508"/>
        <v>0</v>
      </c>
      <c r="L1858" s="433">
        <f t="shared" si="509"/>
        <v>0</v>
      </c>
      <c r="M1858" s="433">
        <v>0</v>
      </c>
      <c r="N1858" s="433">
        <v>31</v>
      </c>
      <c r="O1858" s="431">
        <f t="shared" si="510"/>
        <v>375100</v>
      </c>
    </row>
    <row r="1859" spans="1:15" s="470" customFormat="1">
      <c r="A1859" s="494" t="s">
        <v>254</v>
      </c>
      <c r="B1859" s="515" t="s">
        <v>423</v>
      </c>
      <c r="C1859" s="513" t="s">
        <v>362</v>
      </c>
      <c r="D1859" s="560">
        <v>12100</v>
      </c>
      <c r="E1859" s="485">
        <v>0</v>
      </c>
      <c r="F1859" s="485">
        <v>17</v>
      </c>
      <c r="G1859" s="485">
        <f t="shared" si="514"/>
        <v>17</v>
      </c>
      <c r="H1859" s="428">
        <f t="shared" si="511"/>
        <v>0</v>
      </c>
      <c r="I1859" s="428">
        <f t="shared" si="512"/>
        <v>205700</v>
      </c>
      <c r="J1859" s="428">
        <f t="shared" si="513"/>
        <v>205700</v>
      </c>
      <c r="K1859" s="433">
        <f t="shared" si="508"/>
        <v>0</v>
      </c>
      <c r="L1859" s="433">
        <f t="shared" si="509"/>
        <v>0</v>
      </c>
      <c r="M1859" s="433">
        <v>0</v>
      </c>
      <c r="N1859" s="433">
        <v>17</v>
      </c>
      <c r="O1859" s="431">
        <f t="shared" si="510"/>
        <v>205700</v>
      </c>
    </row>
    <row r="1860" spans="1:15" s="470" customFormat="1">
      <c r="A1860" s="494" t="s">
        <v>256</v>
      </c>
      <c r="B1860" s="515" t="s">
        <v>424</v>
      </c>
      <c r="C1860" s="513" t="s">
        <v>362</v>
      </c>
      <c r="D1860" s="560">
        <v>12100</v>
      </c>
      <c r="E1860" s="485">
        <v>0</v>
      </c>
      <c r="F1860" s="485">
        <v>17</v>
      </c>
      <c r="G1860" s="485">
        <f t="shared" si="514"/>
        <v>17</v>
      </c>
      <c r="H1860" s="428">
        <f t="shared" si="511"/>
        <v>0</v>
      </c>
      <c r="I1860" s="428">
        <f t="shared" si="512"/>
        <v>205700</v>
      </c>
      <c r="J1860" s="428">
        <f t="shared" si="513"/>
        <v>205700</v>
      </c>
      <c r="K1860" s="433">
        <f t="shared" si="508"/>
        <v>0</v>
      </c>
      <c r="L1860" s="433">
        <f t="shared" si="509"/>
        <v>0</v>
      </c>
      <c r="M1860" s="433">
        <v>0</v>
      </c>
      <c r="N1860" s="433">
        <v>17</v>
      </c>
      <c r="O1860" s="431">
        <f t="shared" si="510"/>
        <v>205700</v>
      </c>
    </row>
    <row r="1861" spans="1:15" s="470" customFormat="1">
      <c r="A1861" s="494" t="s">
        <v>258</v>
      </c>
      <c r="B1861" s="483" t="s">
        <v>425</v>
      </c>
      <c r="C1861" s="513" t="s">
        <v>362</v>
      </c>
      <c r="D1861" s="560">
        <v>12100</v>
      </c>
      <c r="E1861" s="485">
        <v>0</v>
      </c>
      <c r="F1861" s="485">
        <v>0</v>
      </c>
      <c r="G1861" s="485">
        <f t="shared" si="514"/>
        <v>0</v>
      </c>
      <c r="H1861" s="428">
        <f t="shared" si="511"/>
        <v>0</v>
      </c>
      <c r="I1861" s="428">
        <f t="shared" si="512"/>
        <v>0</v>
      </c>
      <c r="J1861" s="428">
        <f t="shared" si="513"/>
        <v>0</v>
      </c>
      <c r="K1861" s="433">
        <f t="shared" si="508"/>
        <v>0</v>
      </c>
      <c r="L1861" s="433">
        <f t="shared" si="509"/>
        <v>0</v>
      </c>
      <c r="M1861" s="433">
        <v>0</v>
      </c>
      <c r="N1861" s="433">
        <v>0</v>
      </c>
      <c r="O1861" s="431">
        <f t="shared" si="510"/>
        <v>0</v>
      </c>
    </row>
    <row r="1862" spans="1:15" s="475" customFormat="1" ht="120">
      <c r="A1862" s="491">
        <v>6.04</v>
      </c>
      <c r="B1862" s="492" t="s">
        <v>810</v>
      </c>
      <c r="C1862" s="513"/>
      <c r="D1862" s="560">
        <v>0</v>
      </c>
      <c r="E1862" s="495">
        <v>0</v>
      </c>
      <c r="F1862" s="495">
        <v>0</v>
      </c>
      <c r="G1862" s="495">
        <f t="shared" si="514"/>
        <v>0</v>
      </c>
      <c r="H1862" s="500">
        <f>ROUND(D1862*E1862,0)</f>
        <v>0</v>
      </c>
      <c r="I1862" s="500">
        <f>ROUND(D1862*F1862,0)</f>
        <v>0</v>
      </c>
      <c r="J1862" s="485">
        <f t="shared" ref="J1862:J1895" si="515">SUM(H1862:I1862)</f>
        <v>0</v>
      </c>
      <c r="K1862" s="433">
        <f t="shared" si="508"/>
        <v>0</v>
      </c>
      <c r="L1862" s="433">
        <f t="shared" si="509"/>
        <v>0</v>
      </c>
      <c r="M1862" s="433">
        <v>0</v>
      </c>
      <c r="N1862" s="433">
        <v>0</v>
      </c>
      <c r="O1862" s="431">
        <f t="shared" si="510"/>
        <v>0</v>
      </c>
    </row>
    <row r="1863" spans="1:15" s="517" customFormat="1">
      <c r="A1863" s="491" t="s">
        <v>205</v>
      </c>
      <c r="B1863" s="492" t="s">
        <v>811</v>
      </c>
      <c r="C1863" s="513" t="s">
        <v>362</v>
      </c>
      <c r="D1863" s="560">
        <v>20790</v>
      </c>
      <c r="E1863" s="495">
        <v>0</v>
      </c>
      <c r="F1863" s="495">
        <v>0</v>
      </c>
      <c r="G1863" s="495">
        <f t="shared" si="514"/>
        <v>0</v>
      </c>
      <c r="H1863" s="428">
        <f>$D1863*E1863</f>
        <v>0</v>
      </c>
      <c r="I1863" s="428">
        <f>$D1863*F1863</f>
        <v>0</v>
      </c>
      <c r="J1863" s="428">
        <f>SUBTOTAL(9,H1863:I1863)</f>
        <v>0</v>
      </c>
      <c r="K1863" s="433">
        <f t="shared" si="508"/>
        <v>0</v>
      </c>
      <c r="L1863" s="433">
        <f t="shared" si="509"/>
        <v>0</v>
      </c>
      <c r="M1863" s="433">
        <v>0</v>
      </c>
      <c r="N1863" s="433">
        <v>0</v>
      </c>
      <c r="O1863" s="431">
        <f t="shared" si="510"/>
        <v>0</v>
      </c>
    </row>
    <row r="1864" spans="1:15" s="517" customFormat="1">
      <c r="A1864" s="491" t="s">
        <v>188</v>
      </c>
      <c r="B1864" s="492" t="s">
        <v>812</v>
      </c>
      <c r="C1864" s="513" t="s">
        <v>362</v>
      </c>
      <c r="D1864" s="560">
        <v>20790</v>
      </c>
      <c r="E1864" s="495">
        <v>6</v>
      </c>
      <c r="F1864" s="495">
        <v>2</v>
      </c>
      <c r="G1864" s="495">
        <f t="shared" si="514"/>
        <v>8</v>
      </c>
      <c r="H1864" s="428">
        <f>$D1864*E1864</f>
        <v>124740</v>
      </c>
      <c r="I1864" s="428">
        <f>$D1864*F1864</f>
        <v>41580</v>
      </c>
      <c r="J1864" s="428">
        <f>SUBTOTAL(9,H1864:I1864)</f>
        <v>166320</v>
      </c>
      <c r="K1864" s="433">
        <f t="shared" si="508"/>
        <v>0</v>
      </c>
      <c r="L1864" s="433">
        <f t="shared" si="509"/>
        <v>0</v>
      </c>
      <c r="M1864" s="433">
        <v>6</v>
      </c>
      <c r="N1864" s="433">
        <v>2</v>
      </c>
      <c r="O1864" s="431">
        <f t="shared" si="510"/>
        <v>166320</v>
      </c>
    </row>
    <row r="1865" spans="1:15" s="521" customFormat="1">
      <c r="A1865" s="518"/>
      <c r="B1865" s="514" t="s">
        <v>813</v>
      </c>
      <c r="C1865" s="519"/>
      <c r="D1865" s="560">
        <v>0</v>
      </c>
      <c r="E1865" s="520">
        <v>0</v>
      </c>
      <c r="F1865" s="520">
        <v>0</v>
      </c>
      <c r="G1865" s="520">
        <f t="shared" si="514"/>
        <v>0</v>
      </c>
      <c r="H1865" s="500">
        <f>ROUND(D1865*E1865,0)</f>
        <v>0</v>
      </c>
      <c r="I1865" s="500">
        <f>ROUND(D1865*F1865,0)</f>
        <v>0</v>
      </c>
      <c r="J1865" s="485">
        <f t="shared" si="515"/>
        <v>0</v>
      </c>
      <c r="K1865" s="433">
        <f t="shared" si="508"/>
        <v>0</v>
      </c>
      <c r="L1865" s="433">
        <f t="shared" si="509"/>
        <v>0</v>
      </c>
      <c r="M1865" s="433">
        <v>0</v>
      </c>
      <c r="N1865" s="433">
        <v>0</v>
      </c>
      <c r="O1865" s="431">
        <f t="shared" si="510"/>
        <v>0</v>
      </c>
    </row>
    <row r="1866" spans="1:15" s="521" customFormat="1">
      <c r="A1866" s="491" t="s">
        <v>205</v>
      </c>
      <c r="B1866" s="492" t="s">
        <v>219</v>
      </c>
      <c r="C1866" s="513" t="s">
        <v>362</v>
      </c>
      <c r="D1866" s="560">
        <v>23760</v>
      </c>
      <c r="E1866" s="495">
        <v>3</v>
      </c>
      <c r="F1866" s="495">
        <v>2</v>
      </c>
      <c r="G1866" s="495">
        <f t="shared" si="514"/>
        <v>5</v>
      </c>
      <c r="H1866" s="428">
        <f t="shared" ref="H1866:H1890" si="516">$D1866*E1866</f>
        <v>71280</v>
      </c>
      <c r="I1866" s="428">
        <f t="shared" ref="I1866:I1890" si="517">$D1866*F1866</f>
        <v>47520</v>
      </c>
      <c r="J1866" s="428">
        <f t="shared" ref="J1866:J1890" si="518">SUBTOTAL(9,H1866:I1866)</f>
        <v>118800</v>
      </c>
      <c r="K1866" s="433">
        <f t="shared" si="508"/>
        <v>0</v>
      </c>
      <c r="L1866" s="433">
        <f t="shared" si="509"/>
        <v>0</v>
      </c>
      <c r="M1866" s="433">
        <v>3</v>
      </c>
      <c r="N1866" s="433">
        <v>2</v>
      </c>
      <c r="O1866" s="431">
        <f t="shared" si="510"/>
        <v>118800</v>
      </c>
    </row>
    <row r="1867" spans="1:15" s="521" customFormat="1">
      <c r="A1867" s="491" t="s">
        <v>188</v>
      </c>
      <c r="B1867" s="492" t="s">
        <v>402</v>
      </c>
      <c r="C1867" s="513" t="s">
        <v>362</v>
      </c>
      <c r="D1867" s="560">
        <v>23760</v>
      </c>
      <c r="E1867" s="495">
        <v>14</v>
      </c>
      <c r="F1867" s="495">
        <v>4</v>
      </c>
      <c r="G1867" s="495">
        <f t="shared" si="514"/>
        <v>18</v>
      </c>
      <c r="H1867" s="428">
        <f t="shared" si="516"/>
        <v>332640</v>
      </c>
      <c r="I1867" s="428">
        <f t="shared" si="517"/>
        <v>95040</v>
      </c>
      <c r="J1867" s="428">
        <f t="shared" si="518"/>
        <v>427680</v>
      </c>
      <c r="K1867" s="433">
        <f t="shared" si="508"/>
        <v>0</v>
      </c>
      <c r="L1867" s="433">
        <f t="shared" si="509"/>
        <v>0</v>
      </c>
      <c r="M1867" s="433">
        <v>14</v>
      </c>
      <c r="N1867" s="433">
        <v>4</v>
      </c>
      <c r="O1867" s="431">
        <f t="shared" si="510"/>
        <v>427680</v>
      </c>
    </row>
    <row r="1868" spans="1:15" s="517" customFormat="1">
      <c r="A1868" s="491" t="s">
        <v>190</v>
      </c>
      <c r="B1868" s="492" t="s">
        <v>403</v>
      </c>
      <c r="C1868" s="513" t="s">
        <v>362</v>
      </c>
      <c r="D1868" s="560">
        <v>23760</v>
      </c>
      <c r="E1868" s="495">
        <v>21</v>
      </c>
      <c r="F1868" s="495">
        <v>9</v>
      </c>
      <c r="G1868" s="495">
        <f t="shared" si="514"/>
        <v>30</v>
      </c>
      <c r="H1868" s="428">
        <f t="shared" si="516"/>
        <v>498960</v>
      </c>
      <c r="I1868" s="428">
        <f t="shared" si="517"/>
        <v>213840</v>
      </c>
      <c r="J1868" s="428">
        <f t="shared" si="518"/>
        <v>712800</v>
      </c>
      <c r="K1868" s="433">
        <f t="shared" si="508"/>
        <v>0</v>
      </c>
      <c r="L1868" s="433">
        <f t="shared" si="509"/>
        <v>0</v>
      </c>
      <c r="M1868" s="433">
        <v>21</v>
      </c>
      <c r="N1868" s="433">
        <v>9</v>
      </c>
      <c r="O1868" s="431">
        <f t="shared" si="510"/>
        <v>712800</v>
      </c>
    </row>
    <row r="1869" spans="1:15" s="472" customFormat="1">
      <c r="A1869" s="494" t="s">
        <v>192</v>
      </c>
      <c r="B1869" s="515" t="s">
        <v>404</v>
      </c>
      <c r="C1869" s="513" t="s">
        <v>362</v>
      </c>
      <c r="D1869" s="560">
        <v>23760</v>
      </c>
      <c r="E1869" s="485">
        <v>21</v>
      </c>
      <c r="F1869" s="485">
        <v>9</v>
      </c>
      <c r="G1869" s="485">
        <f t="shared" si="514"/>
        <v>30</v>
      </c>
      <c r="H1869" s="428">
        <f t="shared" si="516"/>
        <v>498960</v>
      </c>
      <c r="I1869" s="428">
        <f t="shared" si="517"/>
        <v>213840</v>
      </c>
      <c r="J1869" s="428">
        <f t="shared" si="518"/>
        <v>712800</v>
      </c>
      <c r="K1869" s="433">
        <f t="shared" si="508"/>
        <v>0</v>
      </c>
      <c r="L1869" s="433">
        <f t="shared" si="509"/>
        <v>0</v>
      </c>
      <c r="M1869" s="433">
        <v>21</v>
      </c>
      <c r="N1869" s="433">
        <v>9</v>
      </c>
      <c r="O1869" s="431">
        <f t="shared" si="510"/>
        <v>712800</v>
      </c>
    </row>
    <row r="1870" spans="1:15" s="472" customFormat="1">
      <c r="A1870" s="494" t="s">
        <v>194</v>
      </c>
      <c r="B1870" s="515" t="s">
        <v>405</v>
      </c>
      <c r="C1870" s="513" t="s">
        <v>362</v>
      </c>
      <c r="D1870" s="560">
        <v>23760</v>
      </c>
      <c r="E1870" s="485">
        <v>21</v>
      </c>
      <c r="F1870" s="485">
        <v>9</v>
      </c>
      <c r="G1870" s="485">
        <f t="shared" si="514"/>
        <v>30</v>
      </c>
      <c r="H1870" s="428">
        <f t="shared" si="516"/>
        <v>498960</v>
      </c>
      <c r="I1870" s="428">
        <f t="shared" si="517"/>
        <v>213840</v>
      </c>
      <c r="J1870" s="428">
        <f t="shared" si="518"/>
        <v>712800</v>
      </c>
      <c r="K1870" s="433">
        <f t="shared" si="508"/>
        <v>0</v>
      </c>
      <c r="L1870" s="433">
        <f t="shared" si="509"/>
        <v>0</v>
      </c>
      <c r="M1870" s="433">
        <v>21</v>
      </c>
      <c r="N1870" s="433">
        <v>9</v>
      </c>
      <c r="O1870" s="431">
        <f t="shared" si="510"/>
        <v>712800</v>
      </c>
    </row>
    <row r="1871" spans="1:15" s="472" customFormat="1">
      <c r="A1871" s="494" t="s">
        <v>196</v>
      </c>
      <c r="B1871" s="515" t="s">
        <v>406</v>
      </c>
      <c r="C1871" s="513" t="s">
        <v>362</v>
      </c>
      <c r="D1871" s="560">
        <v>23760</v>
      </c>
      <c r="E1871" s="485">
        <v>19</v>
      </c>
      <c r="F1871" s="485">
        <v>9</v>
      </c>
      <c r="G1871" s="485">
        <f t="shared" si="514"/>
        <v>28</v>
      </c>
      <c r="H1871" s="428">
        <f t="shared" si="516"/>
        <v>451440</v>
      </c>
      <c r="I1871" s="428">
        <f t="shared" si="517"/>
        <v>213840</v>
      </c>
      <c r="J1871" s="428">
        <f t="shared" si="518"/>
        <v>665280</v>
      </c>
      <c r="K1871" s="433">
        <f t="shared" si="508"/>
        <v>0</v>
      </c>
      <c r="L1871" s="433">
        <f t="shared" si="509"/>
        <v>0</v>
      </c>
      <c r="M1871" s="433">
        <v>19</v>
      </c>
      <c r="N1871" s="433">
        <v>9</v>
      </c>
      <c r="O1871" s="431">
        <f t="shared" si="510"/>
        <v>665280</v>
      </c>
    </row>
    <row r="1872" spans="1:15" s="472" customFormat="1">
      <c r="A1872" s="494" t="s">
        <v>198</v>
      </c>
      <c r="B1872" s="515" t="s">
        <v>407</v>
      </c>
      <c r="C1872" s="513" t="s">
        <v>362</v>
      </c>
      <c r="D1872" s="560">
        <v>23760</v>
      </c>
      <c r="E1872" s="485">
        <v>19</v>
      </c>
      <c r="F1872" s="485">
        <v>9</v>
      </c>
      <c r="G1872" s="485">
        <f t="shared" si="514"/>
        <v>28</v>
      </c>
      <c r="H1872" s="428">
        <f t="shared" si="516"/>
        <v>451440</v>
      </c>
      <c r="I1872" s="428">
        <f t="shared" si="517"/>
        <v>213840</v>
      </c>
      <c r="J1872" s="428">
        <f t="shared" si="518"/>
        <v>665280</v>
      </c>
      <c r="K1872" s="433">
        <f t="shared" si="508"/>
        <v>0</v>
      </c>
      <c r="L1872" s="433">
        <f t="shared" si="509"/>
        <v>0</v>
      </c>
      <c r="M1872" s="433">
        <v>19</v>
      </c>
      <c r="N1872" s="433">
        <v>9</v>
      </c>
      <c r="O1872" s="431">
        <f t="shared" si="510"/>
        <v>665280</v>
      </c>
    </row>
    <row r="1873" spans="1:15" s="472" customFormat="1">
      <c r="A1873" s="494" t="s">
        <v>200</v>
      </c>
      <c r="B1873" s="515" t="s">
        <v>408</v>
      </c>
      <c r="C1873" s="513" t="s">
        <v>362</v>
      </c>
      <c r="D1873" s="560">
        <v>23760</v>
      </c>
      <c r="E1873" s="485">
        <v>15</v>
      </c>
      <c r="F1873" s="485">
        <v>9</v>
      </c>
      <c r="G1873" s="485">
        <f t="shared" si="514"/>
        <v>24</v>
      </c>
      <c r="H1873" s="428">
        <f t="shared" si="516"/>
        <v>356400</v>
      </c>
      <c r="I1873" s="428">
        <f t="shared" si="517"/>
        <v>213840</v>
      </c>
      <c r="J1873" s="428">
        <f t="shared" si="518"/>
        <v>570240</v>
      </c>
      <c r="K1873" s="433">
        <f t="shared" si="508"/>
        <v>0</v>
      </c>
      <c r="L1873" s="433">
        <f t="shared" si="509"/>
        <v>0</v>
      </c>
      <c r="M1873" s="433">
        <v>15</v>
      </c>
      <c r="N1873" s="433">
        <v>9</v>
      </c>
      <c r="O1873" s="431">
        <f t="shared" si="510"/>
        <v>570240</v>
      </c>
    </row>
    <row r="1874" spans="1:15" s="472" customFormat="1">
      <c r="A1874" s="494" t="s">
        <v>122</v>
      </c>
      <c r="B1874" s="515" t="s">
        <v>409</v>
      </c>
      <c r="C1874" s="513" t="s">
        <v>362</v>
      </c>
      <c r="D1874" s="560">
        <v>23760</v>
      </c>
      <c r="E1874" s="485">
        <v>15</v>
      </c>
      <c r="F1874" s="485">
        <v>9</v>
      </c>
      <c r="G1874" s="485">
        <f t="shared" si="514"/>
        <v>24</v>
      </c>
      <c r="H1874" s="428">
        <f t="shared" si="516"/>
        <v>356400</v>
      </c>
      <c r="I1874" s="428">
        <f t="shared" si="517"/>
        <v>213840</v>
      </c>
      <c r="J1874" s="428">
        <f t="shared" si="518"/>
        <v>570240</v>
      </c>
      <c r="K1874" s="433">
        <f t="shared" si="508"/>
        <v>0</v>
      </c>
      <c r="L1874" s="433">
        <f t="shared" si="509"/>
        <v>0</v>
      </c>
      <c r="M1874" s="433">
        <v>15</v>
      </c>
      <c r="N1874" s="433">
        <v>9</v>
      </c>
      <c r="O1874" s="431">
        <f t="shared" si="510"/>
        <v>570240</v>
      </c>
    </row>
    <row r="1875" spans="1:15" s="472" customFormat="1">
      <c r="A1875" s="494" t="s">
        <v>228</v>
      </c>
      <c r="B1875" s="515" t="s">
        <v>410</v>
      </c>
      <c r="C1875" s="513" t="s">
        <v>362</v>
      </c>
      <c r="D1875" s="560">
        <v>23760</v>
      </c>
      <c r="E1875" s="485">
        <v>15</v>
      </c>
      <c r="F1875" s="485">
        <v>9</v>
      </c>
      <c r="G1875" s="485">
        <f t="shared" si="514"/>
        <v>24</v>
      </c>
      <c r="H1875" s="428">
        <f t="shared" si="516"/>
        <v>356400</v>
      </c>
      <c r="I1875" s="428">
        <f t="shared" si="517"/>
        <v>213840</v>
      </c>
      <c r="J1875" s="428">
        <f t="shared" si="518"/>
        <v>570240</v>
      </c>
      <c r="K1875" s="433">
        <f t="shared" si="508"/>
        <v>0</v>
      </c>
      <c r="L1875" s="433">
        <f t="shared" si="509"/>
        <v>0</v>
      </c>
      <c r="M1875" s="433">
        <v>15</v>
      </c>
      <c r="N1875" s="433">
        <v>9</v>
      </c>
      <c r="O1875" s="431">
        <f t="shared" si="510"/>
        <v>570240</v>
      </c>
    </row>
    <row r="1876" spans="1:15" s="472" customFormat="1">
      <c r="A1876" s="494" t="s">
        <v>230</v>
      </c>
      <c r="B1876" s="515" t="s">
        <v>411</v>
      </c>
      <c r="C1876" s="513" t="s">
        <v>362</v>
      </c>
      <c r="D1876" s="560">
        <v>23760</v>
      </c>
      <c r="E1876" s="485">
        <v>15</v>
      </c>
      <c r="F1876" s="485">
        <v>9</v>
      </c>
      <c r="G1876" s="485">
        <f t="shared" si="514"/>
        <v>24</v>
      </c>
      <c r="H1876" s="428">
        <f t="shared" si="516"/>
        <v>356400</v>
      </c>
      <c r="I1876" s="428">
        <f t="shared" si="517"/>
        <v>213840</v>
      </c>
      <c r="J1876" s="428">
        <f t="shared" si="518"/>
        <v>570240</v>
      </c>
      <c r="K1876" s="433">
        <f t="shared" si="508"/>
        <v>0</v>
      </c>
      <c r="L1876" s="433">
        <f t="shared" si="509"/>
        <v>0</v>
      </c>
      <c r="M1876" s="433">
        <v>15</v>
      </c>
      <c r="N1876" s="433">
        <v>9</v>
      </c>
      <c r="O1876" s="431">
        <f t="shared" si="510"/>
        <v>570240</v>
      </c>
    </row>
    <row r="1877" spans="1:15" s="472" customFormat="1">
      <c r="A1877" s="494" t="s">
        <v>232</v>
      </c>
      <c r="B1877" s="515" t="s">
        <v>412</v>
      </c>
      <c r="C1877" s="513" t="s">
        <v>362</v>
      </c>
      <c r="D1877" s="560">
        <v>23760</v>
      </c>
      <c r="E1877" s="485">
        <v>15</v>
      </c>
      <c r="F1877" s="485">
        <v>9</v>
      </c>
      <c r="G1877" s="485">
        <f t="shared" si="514"/>
        <v>24</v>
      </c>
      <c r="H1877" s="428">
        <f t="shared" si="516"/>
        <v>356400</v>
      </c>
      <c r="I1877" s="428">
        <f t="shared" si="517"/>
        <v>213840</v>
      </c>
      <c r="J1877" s="428">
        <f t="shared" si="518"/>
        <v>570240</v>
      </c>
      <c r="K1877" s="433">
        <f t="shared" si="508"/>
        <v>0</v>
      </c>
      <c r="L1877" s="433">
        <f t="shared" si="509"/>
        <v>0</v>
      </c>
      <c r="M1877" s="433">
        <v>15</v>
      </c>
      <c r="N1877" s="433">
        <v>9</v>
      </c>
      <c r="O1877" s="431">
        <f t="shared" si="510"/>
        <v>570240</v>
      </c>
    </row>
    <row r="1878" spans="1:15" s="472" customFormat="1">
      <c r="A1878" s="494" t="s">
        <v>234</v>
      </c>
      <c r="B1878" s="515" t="s">
        <v>413</v>
      </c>
      <c r="C1878" s="513" t="s">
        <v>362</v>
      </c>
      <c r="D1878" s="560">
        <v>23760</v>
      </c>
      <c r="E1878" s="485">
        <v>15</v>
      </c>
      <c r="F1878" s="485">
        <v>9</v>
      </c>
      <c r="G1878" s="485">
        <f t="shared" si="514"/>
        <v>24</v>
      </c>
      <c r="H1878" s="428">
        <f t="shared" si="516"/>
        <v>356400</v>
      </c>
      <c r="I1878" s="428">
        <f t="shared" si="517"/>
        <v>213840</v>
      </c>
      <c r="J1878" s="428">
        <f t="shared" si="518"/>
        <v>570240</v>
      </c>
      <c r="K1878" s="433">
        <f t="shared" si="508"/>
        <v>0</v>
      </c>
      <c r="L1878" s="433">
        <f t="shared" si="509"/>
        <v>0</v>
      </c>
      <c r="M1878" s="433">
        <v>15</v>
      </c>
      <c r="N1878" s="433">
        <v>9</v>
      </c>
      <c r="O1878" s="431">
        <f t="shared" si="510"/>
        <v>570240</v>
      </c>
    </row>
    <row r="1879" spans="1:15" s="472" customFormat="1">
      <c r="A1879" s="494" t="s">
        <v>236</v>
      </c>
      <c r="B1879" s="515" t="s">
        <v>414</v>
      </c>
      <c r="C1879" s="513" t="s">
        <v>362</v>
      </c>
      <c r="D1879" s="560">
        <v>23760</v>
      </c>
      <c r="E1879" s="485">
        <v>15</v>
      </c>
      <c r="F1879" s="485">
        <v>9</v>
      </c>
      <c r="G1879" s="485">
        <f t="shared" si="514"/>
        <v>24</v>
      </c>
      <c r="H1879" s="428">
        <f t="shared" si="516"/>
        <v>356400</v>
      </c>
      <c r="I1879" s="428">
        <f t="shared" si="517"/>
        <v>213840</v>
      </c>
      <c r="J1879" s="428">
        <f t="shared" si="518"/>
        <v>570240</v>
      </c>
      <c r="K1879" s="433">
        <f t="shared" si="508"/>
        <v>0</v>
      </c>
      <c r="L1879" s="433">
        <f t="shared" si="509"/>
        <v>0</v>
      </c>
      <c r="M1879" s="433">
        <v>15</v>
      </c>
      <c r="N1879" s="433">
        <v>9</v>
      </c>
      <c r="O1879" s="431">
        <f t="shared" si="510"/>
        <v>570240</v>
      </c>
    </row>
    <row r="1880" spans="1:15" s="472" customFormat="1">
      <c r="A1880" s="494" t="s">
        <v>238</v>
      </c>
      <c r="B1880" s="515" t="s">
        <v>415</v>
      </c>
      <c r="C1880" s="513" t="s">
        <v>362</v>
      </c>
      <c r="D1880" s="560">
        <v>23760</v>
      </c>
      <c r="E1880" s="485">
        <v>15</v>
      </c>
      <c r="F1880" s="485">
        <v>9</v>
      </c>
      <c r="G1880" s="485">
        <f t="shared" si="514"/>
        <v>24</v>
      </c>
      <c r="H1880" s="428">
        <f t="shared" si="516"/>
        <v>356400</v>
      </c>
      <c r="I1880" s="428">
        <f t="shared" si="517"/>
        <v>213840</v>
      </c>
      <c r="J1880" s="428">
        <f t="shared" si="518"/>
        <v>570240</v>
      </c>
      <c r="K1880" s="433">
        <f t="shared" si="508"/>
        <v>0</v>
      </c>
      <c r="L1880" s="433">
        <f t="shared" si="509"/>
        <v>0</v>
      </c>
      <c r="M1880" s="433">
        <v>15</v>
      </c>
      <c r="N1880" s="433">
        <v>9</v>
      </c>
      <c r="O1880" s="431">
        <f t="shared" si="510"/>
        <v>570240</v>
      </c>
    </row>
    <row r="1881" spans="1:15" s="472" customFormat="1">
      <c r="A1881" s="494" t="s">
        <v>240</v>
      </c>
      <c r="B1881" s="515" t="s">
        <v>416</v>
      </c>
      <c r="C1881" s="513" t="s">
        <v>362</v>
      </c>
      <c r="D1881" s="560">
        <v>23760</v>
      </c>
      <c r="E1881" s="485">
        <v>15</v>
      </c>
      <c r="F1881" s="485">
        <v>9</v>
      </c>
      <c r="G1881" s="485">
        <f t="shared" si="514"/>
        <v>24</v>
      </c>
      <c r="H1881" s="428">
        <f t="shared" si="516"/>
        <v>356400</v>
      </c>
      <c r="I1881" s="428">
        <f t="shared" si="517"/>
        <v>213840</v>
      </c>
      <c r="J1881" s="428">
        <f t="shared" si="518"/>
        <v>570240</v>
      </c>
      <c r="K1881" s="433">
        <f t="shared" si="508"/>
        <v>0</v>
      </c>
      <c r="L1881" s="433">
        <f t="shared" si="509"/>
        <v>0</v>
      </c>
      <c r="M1881" s="433">
        <v>15</v>
      </c>
      <c r="N1881" s="433">
        <v>9</v>
      </c>
      <c r="O1881" s="431">
        <f t="shared" si="510"/>
        <v>570240</v>
      </c>
    </row>
    <row r="1882" spans="1:15" s="472" customFormat="1">
      <c r="A1882" s="494" t="s">
        <v>242</v>
      </c>
      <c r="B1882" s="515" t="s">
        <v>417</v>
      </c>
      <c r="C1882" s="513" t="s">
        <v>362</v>
      </c>
      <c r="D1882" s="560">
        <v>23760</v>
      </c>
      <c r="E1882" s="485">
        <v>15</v>
      </c>
      <c r="F1882" s="485">
        <v>9</v>
      </c>
      <c r="G1882" s="485">
        <f t="shared" si="514"/>
        <v>24</v>
      </c>
      <c r="H1882" s="428">
        <f t="shared" si="516"/>
        <v>356400</v>
      </c>
      <c r="I1882" s="428">
        <f t="shared" si="517"/>
        <v>213840</v>
      </c>
      <c r="J1882" s="428">
        <f t="shared" si="518"/>
        <v>570240</v>
      </c>
      <c r="K1882" s="433">
        <f t="shared" si="508"/>
        <v>0</v>
      </c>
      <c r="L1882" s="433">
        <f t="shared" si="509"/>
        <v>0</v>
      </c>
      <c r="M1882" s="433">
        <v>15</v>
      </c>
      <c r="N1882" s="433">
        <v>9</v>
      </c>
      <c r="O1882" s="431">
        <f t="shared" si="510"/>
        <v>570240</v>
      </c>
    </row>
    <row r="1883" spans="1:15" s="472" customFormat="1">
      <c r="A1883" s="494" t="s">
        <v>244</v>
      </c>
      <c r="B1883" s="515" t="s">
        <v>418</v>
      </c>
      <c r="C1883" s="513" t="s">
        <v>362</v>
      </c>
      <c r="D1883" s="560">
        <v>23760</v>
      </c>
      <c r="E1883" s="485">
        <v>15</v>
      </c>
      <c r="F1883" s="485">
        <v>9</v>
      </c>
      <c r="G1883" s="485">
        <f t="shared" si="514"/>
        <v>24</v>
      </c>
      <c r="H1883" s="428">
        <f t="shared" si="516"/>
        <v>356400</v>
      </c>
      <c r="I1883" s="428">
        <f t="shared" si="517"/>
        <v>213840</v>
      </c>
      <c r="J1883" s="428">
        <f t="shared" si="518"/>
        <v>570240</v>
      </c>
      <c r="K1883" s="433">
        <f t="shared" si="508"/>
        <v>0</v>
      </c>
      <c r="L1883" s="433">
        <f t="shared" si="509"/>
        <v>0</v>
      </c>
      <c r="M1883" s="433">
        <v>15</v>
      </c>
      <c r="N1883" s="433">
        <v>9</v>
      </c>
      <c r="O1883" s="431">
        <f t="shared" si="510"/>
        <v>570240</v>
      </c>
    </row>
    <row r="1884" spans="1:15" s="470" customFormat="1">
      <c r="A1884" s="494" t="s">
        <v>246</v>
      </c>
      <c r="B1884" s="515" t="s">
        <v>419</v>
      </c>
      <c r="C1884" s="513" t="s">
        <v>362</v>
      </c>
      <c r="D1884" s="560">
        <v>23760</v>
      </c>
      <c r="E1884" s="485">
        <v>15</v>
      </c>
      <c r="F1884" s="485">
        <v>9</v>
      </c>
      <c r="G1884" s="485">
        <f t="shared" si="514"/>
        <v>24</v>
      </c>
      <c r="H1884" s="428">
        <f t="shared" si="516"/>
        <v>356400</v>
      </c>
      <c r="I1884" s="428">
        <f t="shared" si="517"/>
        <v>213840</v>
      </c>
      <c r="J1884" s="428">
        <f t="shared" si="518"/>
        <v>570240</v>
      </c>
      <c r="K1884" s="433">
        <f t="shared" ref="K1884:K1947" si="519">M1884-E1884</f>
        <v>0</v>
      </c>
      <c r="L1884" s="433">
        <f t="shared" ref="L1884:L1947" si="520">N1884-F1884</f>
        <v>0</v>
      </c>
      <c r="M1884" s="433">
        <v>15</v>
      </c>
      <c r="N1884" s="433">
        <v>9</v>
      </c>
      <c r="O1884" s="431">
        <f t="shared" ref="O1884:O1947" si="521">(M1884+N1884)*$D1884</f>
        <v>570240</v>
      </c>
    </row>
    <row r="1885" spans="1:15" s="470" customFormat="1">
      <c r="A1885" s="494" t="s">
        <v>248</v>
      </c>
      <c r="B1885" s="515" t="s">
        <v>420</v>
      </c>
      <c r="C1885" s="513" t="s">
        <v>362</v>
      </c>
      <c r="D1885" s="560">
        <v>23760</v>
      </c>
      <c r="E1885" s="485">
        <v>15</v>
      </c>
      <c r="F1885" s="485">
        <v>9</v>
      </c>
      <c r="G1885" s="485">
        <f t="shared" si="514"/>
        <v>24</v>
      </c>
      <c r="H1885" s="428">
        <f t="shared" si="516"/>
        <v>356400</v>
      </c>
      <c r="I1885" s="428">
        <f t="shared" si="517"/>
        <v>213840</v>
      </c>
      <c r="J1885" s="428">
        <f t="shared" si="518"/>
        <v>570240</v>
      </c>
      <c r="K1885" s="433">
        <f t="shared" si="519"/>
        <v>0</v>
      </c>
      <c r="L1885" s="433">
        <f t="shared" si="520"/>
        <v>0</v>
      </c>
      <c r="M1885" s="433">
        <v>15</v>
      </c>
      <c r="N1885" s="433">
        <v>9</v>
      </c>
      <c r="O1885" s="431">
        <f t="shared" si="521"/>
        <v>570240</v>
      </c>
    </row>
    <row r="1886" spans="1:15" s="470" customFormat="1">
      <c r="A1886" s="494" t="s">
        <v>250</v>
      </c>
      <c r="B1886" s="515" t="s">
        <v>421</v>
      </c>
      <c r="C1886" s="513" t="s">
        <v>362</v>
      </c>
      <c r="D1886" s="560">
        <v>23760</v>
      </c>
      <c r="E1886" s="485">
        <v>15</v>
      </c>
      <c r="F1886" s="485">
        <v>9</v>
      </c>
      <c r="G1886" s="485">
        <f t="shared" si="514"/>
        <v>24</v>
      </c>
      <c r="H1886" s="428">
        <f t="shared" si="516"/>
        <v>356400</v>
      </c>
      <c r="I1886" s="428">
        <f t="shared" si="517"/>
        <v>213840</v>
      </c>
      <c r="J1886" s="428">
        <f t="shared" si="518"/>
        <v>570240</v>
      </c>
      <c r="K1886" s="433">
        <f t="shared" si="519"/>
        <v>0</v>
      </c>
      <c r="L1886" s="433">
        <f t="shared" si="520"/>
        <v>0</v>
      </c>
      <c r="M1886" s="433">
        <v>15</v>
      </c>
      <c r="N1886" s="433">
        <v>9</v>
      </c>
      <c r="O1886" s="431">
        <f t="shared" si="521"/>
        <v>570240</v>
      </c>
    </row>
    <row r="1887" spans="1:15" s="470" customFormat="1">
      <c r="A1887" s="494" t="s">
        <v>252</v>
      </c>
      <c r="B1887" s="515" t="s">
        <v>422</v>
      </c>
      <c r="C1887" s="513" t="s">
        <v>362</v>
      </c>
      <c r="D1887" s="560">
        <v>23760</v>
      </c>
      <c r="E1887" s="485">
        <v>0</v>
      </c>
      <c r="F1887" s="485">
        <v>9</v>
      </c>
      <c r="G1887" s="485">
        <f t="shared" si="514"/>
        <v>9</v>
      </c>
      <c r="H1887" s="428">
        <f t="shared" si="516"/>
        <v>0</v>
      </c>
      <c r="I1887" s="428">
        <f t="shared" si="517"/>
        <v>213840</v>
      </c>
      <c r="J1887" s="428">
        <f t="shared" si="518"/>
        <v>213840</v>
      </c>
      <c r="K1887" s="433">
        <f t="shared" si="519"/>
        <v>0</v>
      </c>
      <c r="L1887" s="433">
        <f t="shared" si="520"/>
        <v>0</v>
      </c>
      <c r="M1887" s="433">
        <v>0</v>
      </c>
      <c r="N1887" s="433">
        <v>9</v>
      </c>
      <c r="O1887" s="431">
        <f t="shared" si="521"/>
        <v>213840</v>
      </c>
    </row>
    <row r="1888" spans="1:15" s="470" customFormat="1">
      <c r="A1888" s="494" t="s">
        <v>254</v>
      </c>
      <c r="B1888" s="515" t="s">
        <v>423</v>
      </c>
      <c r="C1888" s="513" t="s">
        <v>362</v>
      </c>
      <c r="D1888" s="560">
        <v>23760</v>
      </c>
      <c r="E1888" s="485">
        <v>0</v>
      </c>
      <c r="F1888" s="485">
        <v>3</v>
      </c>
      <c r="G1888" s="485">
        <f t="shared" si="514"/>
        <v>3</v>
      </c>
      <c r="H1888" s="428">
        <f t="shared" si="516"/>
        <v>0</v>
      </c>
      <c r="I1888" s="428">
        <f t="shared" si="517"/>
        <v>71280</v>
      </c>
      <c r="J1888" s="428">
        <f t="shared" si="518"/>
        <v>71280</v>
      </c>
      <c r="K1888" s="433">
        <f t="shared" si="519"/>
        <v>0</v>
      </c>
      <c r="L1888" s="433">
        <f t="shared" si="520"/>
        <v>0</v>
      </c>
      <c r="M1888" s="433">
        <v>0</v>
      </c>
      <c r="N1888" s="433">
        <v>3</v>
      </c>
      <c r="O1888" s="431">
        <f t="shared" si="521"/>
        <v>71280</v>
      </c>
    </row>
    <row r="1889" spans="1:15" s="470" customFormat="1">
      <c r="A1889" s="494" t="s">
        <v>256</v>
      </c>
      <c r="B1889" s="515" t="s">
        <v>424</v>
      </c>
      <c r="C1889" s="513" t="s">
        <v>362</v>
      </c>
      <c r="D1889" s="560">
        <v>23760</v>
      </c>
      <c r="E1889" s="485">
        <v>0</v>
      </c>
      <c r="F1889" s="485">
        <v>3</v>
      </c>
      <c r="G1889" s="485">
        <f t="shared" si="514"/>
        <v>3</v>
      </c>
      <c r="H1889" s="428">
        <f t="shared" si="516"/>
        <v>0</v>
      </c>
      <c r="I1889" s="428">
        <f t="shared" si="517"/>
        <v>71280</v>
      </c>
      <c r="J1889" s="428">
        <f t="shared" si="518"/>
        <v>71280</v>
      </c>
      <c r="K1889" s="433">
        <f t="shared" si="519"/>
        <v>0</v>
      </c>
      <c r="L1889" s="433">
        <f t="shared" si="520"/>
        <v>0</v>
      </c>
      <c r="M1889" s="433">
        <v>0</v>
      </c>
      <c r="N1889" s="433">
        <v>3</v>
      </c>
      <c r="O1889" s="431">
        <f t="shared" si="521"/>
        <v>71280</v>
      </c>
    </row>
    <row r="1890" spans="1:15" s="470" customFormat="1">
      <c r="A1890" s="494" t="s">
        <v>258</v>
      </c>
      <c r="B1890" s="483" t="s">
        <v>425</v>
      </c>
      <c r="C1890" s="513" t="s">
        <v>362</v>
      </c>
      <c r="D1890" s="560">
        <v>23760</v>
      </c>
      <c r="E1890" s="485">
        <v>0</v>
      </c>
      <c r="F1890" s="485">
        <v>0</v>
      </c>
      <c r="G1890" s="485">
        <f t="shared" si="514"/>
        <v>0</v>
      </c>
      <c r="H1890" s="428">
        <f t="shared" si="516"/>
        <v>0</v>
      </c>
      <c r="I1890" s="428">
        <f t="shared" si="517"/>
        <v>0</v>
      </c>
      <c r="J1890" s="428">
        <f t="shared" si="518"/>
        <v>0</v>
      </c>
      <c r="K1890" s="433">
        <f t="shared" si="519"/>
        <v>0</v>
      </c>
      <c r="L1890" s="433">
        <f t="shared" si="520"/>
        <v>0</v>
      </c>
      <c r="M1890" s="433">
        <v>0</v>
      </c>
      <c r="N1890" s="433">
        <v>0</v>
      </c>
      <c r="O1890" s="431">
        <f t="shared" si="521"/>
        <v>0</v>
      </c>
    </row>
    <row r="1891" spans="1:15" s="517" customFormat="1" ht="90.75" customHeight="1">
      <c r="A1891" s="491">
        <v>6.05</v>
      </c>
      <c r="B1891" s="492" t="s">
        <v>814</v>
      </c>
      <c r="C1891" s="513"/>
      <c r="D1891" s="560">
        <v>0</v>
      </c>
      <c r="E1891" s="495">
        <v>0</v>
      </c>
      <c r="F1891" s="495">
        <v>0</v>
      </c>
      <c r="G1891" s="495">
        <f t="shared" si="514"/>
        <v>0</v>
      </c>
      <c r="H1891" s="495">
        <f>ROUND(D1891*E1891,0)</f>
        <v>0</v>
      </c>
      <c r="I1891" s="495">
        <f>ROUND(D1891*F1891,0)</f>
        <v>0</v>
      </c>
      <c r="J1891" s="495">
        <f t="shared" si="515"/>
        <v>0</v>
      </c>
      <c r="K1891" s="433">
        <f t="shared" si="519"/>
        <v>0</v>
      </c>
      <c r="L1891" s="433">
        <f t="shared" si="520"/>
        <v>0</v>
      </c>
      <c r="M1891" s="433">
        <v>0</v>
      </c>
      <c r="N1891" s="433">
        <v>0</v>
      </c>
      <c r="O1891" s="431">
        <f t="shared" si="521"/>
        <v>0</v>
      </c>
    </row>
    <row r="1892" spans="1:15" s="517" customFormat="1" ht="19.5" customHeight="1">
      <c r="A1892" s="491" t="s">
        <v>122</v>
      </c>
      <c r="B1892" s="522" t="s">
        <v>815</v>
      </c>
      <c r="C1892" s="513" t="s">
        <v>124</v>
      </c>
      <c r="D1892" s="560">
        <v>8625</v>
      </c>
      <c r="E1892" s="495">
        <v>56.26</v>
      </c>
      <c r="F1892" s="495">
        <v>14.55</v>
      </c>
      <c r="G1892" s="495">
        <f t="shared" si="514"/>
        <v>70.81</v>
      </c>
      <c r="H1892" s="428">
        <f>$D1892*E1892</f>
        <v>485242.5</v>
      </c>
      <c r="I1892" s="428">
        <f>$D1892*F1892</f>
        <v>125493.75</v>
      </c>
      <c r="J1892" s="428">
        <f t="shared" ref="J1892:J1893" si="522">SUBTOTAL(9,H1892:I1892)</f>
        <v>610736.25</v>
      </c>
      <c r="K1892" s="433">
        <f t="shared" si="519"/>
        <v>0</v>
      </c>
      <c r="L1892" s="433">
        <f t="shared" si="520"/>
        <v>0</v>
      </c>
      <c r="M1892" s="433">
        <v>56.260000000000005</v>
      </c>
      <c r="N1892" s="433">
        <v>14.55</v>
      </c>
      <c r="O1892" s="431">
        <f t="shared" si="521"/>
        <v>610736.25</v>
      </c>
    </row>
    <row r="1893" spans="1:15" s="517" customFormat="1" ht="19.5" customHeight="1">
      <c r="A1893" s="491" t="s">
        <v>366</v>
      </c>
      <c r="B1893" s="522" t="s">
        <v>816</v>
      </c>
      <c r="C1893" s="513" t="s">
        <v>124</v>
      </c>
      <c r="D1893" s="560">
        <v>8625</v>
      </c>
      <c r="E1893" s="495">
        <v>55.29</v>
      </c>
      <c r="F1893" s="495">
        <v>0</v>
      </c>
      <c r="G1893" s="495">
        <f t="shared" si="514"/>
        <v>55.29</v>
      </c>
      <c r="H1893" s="428">
        <f>$D1893*E1893</f>
        <v>476876.25</v>
      </c>
      <c r="I1893" s="428">
        <f>$D1893*F1893</f>
        <v>0</v>
      </c>
      <c r="J1893" s="428">
        <f t="shared" si="522"/>
        <v>476876.25</v>
      </c>
      <c r="K1893" s="433">
        <f t="shared" si="519"/>
        <v>0</v>
      </c>
      <c r="L1893" s="433">
        <f t="shared" si="520"/>
        <v>0</v>
      </c>
      <c r="M1893" s="433">
        <v>55.29</v>
      </c>
      <c r="N1893" s="433">
        <v>0</v>
      </c>
      <c r="O1893" s="431">
        <f t="shared" si="521"/>
        <v>476876.25</v>
      </c>
    </row>
    <row r="1894" spans="1:15" s="517" customFormat="1" ht="360">
      <c r="A1894" s="491">
        <v>6.06</v>
      </c>
      <c r="B1894" s="492" t="s">
        <v>817</v>
      </c>
      <c r="C1894" s="513"/>
      <c r="D1894" s="560">
        <v>0</v>
      </c>
      <c r="E1894" s="495">
        <v>0</v>
      </c>
      <c r="F1894" s="495">
        <v>0</v>
      </c>
      <c r="G1894" s="495">
        <f t="shared" si="514"/>
        <v>0</v>
      </c>
      <c r="H1894" s="495">
        <f>ROUND(D1894*E1894,0)</f>
        <v>0</v>
      </c>
      <c r="I1894" s="495">
        <f>ROUND(D1894*F1894,0)</f>
        <v>0</v>
      </c>
      <c r="J1894" s="495">
        <f t="shared" si="515"/>
        <v>0</v>
      </c>
      <c r="K1894" s="433">
        <f t="shared" si="519"/>
        <v>0</v>
      </c>
      <c r="L1894" s="433">
        <f t="shared" si="520"/>
        <v>0</v>
      </c>
      <c r="M1894" s="433">
        <v>0</v>
      </c>
      <c r="N1894" s="433">
        <v>0</v>
      </c>
      <c r="O1894" s="431">
        <f t="shared" si="521"/>
        <v>0</v>
      </c>
    </row>
    <row r="1895" spans="1:15" s="517" customFormat="1">
      <c r="A1895" s="518" t="s">
        <v>122</v>
      </c>
      <c r="B1895" s="514" t="s">
        <v>818</v>
      </c>
      <c r="C1895" s="513"/>
      <c r="D1895" s="560">
        <v>0</v>
      </c>
      <c r="E1895" s="495">
        <v>0</v>
      </c>
      <c r="F1895" s="495">
        <v>0</v>
      </c>
      <c r="G1895" s="495">
        <f t="shared" si="514"/>
        <v>0</v>
      </c>
      <c r="H1895" s="495">
        <f>ROUND(D1895*E1895,0)</f>
        <v>0</v>
      </c>
      <c r="I1895" s="495">
        <f>ROUND(D1895*F1895,0)</f>
        <v>0</v>
      </c>
      <c r="J1895" s="495">
        <f t="shared" si="515"/>
        <v>0</v>
      </c>
      <c r="K1895" s="433">
        <f t="shared" si="519"/>
        <v>0</v>
      </c>
      <c r="L1895" s="433">
        <f t="shared" si="520"/>
        <v>0</v>
      </c>
      <c r="M1895" s="433">
        <v>0</v>
      </c>
      <c r="N1895" s="433">
        <v>0</v>
      </c>
      <c r="O1895" s="431">
        <f t="shared" si="521"/>
        <v>0</v>
      </c>
    </row>
    <row r="1896" spans="1:15" s="517" customFormat="1">
      <c r="A1896" s="491" t="s">
        <v>205</v>
      </c>
      <c r="B1896" s="492" t="s">
        <v>219</v>
      </c>
      <c r="C1896" s="513" t="s">
        <v>124</v>
      </c>
      <c r="D1896" s="560">
        <v>8250</v>
      </c>
      <c r="E1896" s="495">
        <v>0</v>
      </c>
      <c r="F1896" s="495">
        <v>1.94</v>
      </c>
      <c r="G1896" s="495">
        <f t="shared" si="514"/>
        <v>1.94</v>
      </c>
      <c r="H1896" s="428">
        <f t="shared" ref="H1896:H1920" si="523">$D1896*E1896</f>
        <v>0</v>
      </c>
      <c r="I1896" s="428">
        <f t="shared" ref="I1896:I1920" si="524">$D1896*F1896</f>
        <v>16005</v>
      </c>
      <c r="J1896" s="428">
        <f t="shared" ref="J1896:J1920" si="525">SUBTOTAL(9,H1896:I1896)</f>
        <v>16005</v>
      </c>
      <c r="K1896" s="433">
        <f t="shared" si="519"/>
        <v>0</v>
      </c>
      <c r="L1896" s="433">
        <f t="shared" si="520"/>
        <v>0</v>
      </c>
      <c r="M1896" s="433">
        <v>0</v>
      </c>
      <c r="N1896" s="433">
        <v>1.94</v>
      </c>
      <c r="O1896" s="431">
        <f t="shared" si="521"/>
        <v>16005</v>
      </c>
    </row>
    <row r="1897" spans="1:15" s="517" customFormat="1">
      <c r="A1897" s="491" t="s">
        <v>188</v>
      </c>
      <c r="B1897" s="492" t="s">
        <v>402</v>
      </c>
      <c r="C1897" s="513" t="s">
        <v>124</v>
      </c>
      <c r="D1897" s="560">
        <v>8250</v>
      </c>
      <c r="E1897" s="495">
        <v>8.73</v>
      </c>
      <c r="F1897" s="495">
        <v>0.97</v>
      </c>
      <c r="G1897" s="495">
        <f t="shared" si="514"/>
        <v>9.7000000000000011</v>
      </c>
      <c r="H1897" s="428">
        <f t="shared" si="523"/>
        <v>72022.5</v>
      </c>
      <c r="I1897" s="428">
        <f t="shared" si="524"/>
        <v>8002.5</v>
      </c>
      <c r="J1897" s="428">
        <f t="shared" si="525"/>
        <v>80025</v>
      </c>
      <c r="K1897" s="433">
        <f t="shared" si="519"/>
        <v>0</v>
      </c>
      <c r="L1897" s="433">
        <f t="shared" si="520"/>
        <v>0</v>
      </c>
      <c r="M1897" s="433">
        <v>8.73</v>
      </c>
      <c r="N1897" s="433">
        <v>0.97</v>
      </c>
      <c r="O1897" s="431">
        <f t="shared" si="521"/>
        <v>80025.000000000015</v>
      </c>
    </row>
    <row r="1898" spans="1:15" s="517" customFormat="1">
      <c r="A1898" s="491" t="s">
        <v>190</v>
      </c>
      <c r="B1898" s="492" t="s">
        <v>403</v>
      </c>
      <c r="C1898" s="513" t="s">
        <v>124</v>
      </c>
      <c r="D1898" s="560">
        <v>8250</v>
      </c>
      <c r="E1898" s="495">
        <v>24.25</v>
      </c>
      <c r="F1898" s="495">
        <v>0</v>
      </c>
      <c r="G1898" s="495">
        <f t="shared" si="514"/>
        <v>24.25</v>
      </c>
      <c r="H1898" s="428">
        <f t="shared" si="523"/>
        <v>200062.5</v>
      </c>
      <c r="I1898" s="428">
        <f t="shared" si="524"/>
        <v>0</v>
      </c>
      <c r="J1898" s="428">
        <f t="shared" si="525"/>
        <v>200062.5</v>
      </c>
      <c r="K1898" s="433">
        <f t="shared" si="519"/>
        <v>0</v>
      </c>
      <c r="L1898" s="433">
        <f t="shared" si="520"/>
        <v>0</v>
      </c>
      <c r="M1898" s="433">
        <v>24.249999999999996</v>
      </c>
      <c r="N1898" s="433">
        <v>0</v>
      </c>
      <c r="O1898" s="431">
        <f t="shared" si="521"/>
        <v>200062.49999999997</v>
      </c>
    </row>
    <row r="1899" spans="1:15" s="472" customFormat="1">
      <c r="A1899" s="494" t="s">
        <v>192</v>
      </c>
      <c r="B1899" s="515" t="s">
        <v>404</v>
      </c>
      <c r="C1899" s="513" t="s">
        <v>124</v>
      </c>
      <c r="D1899" s="560">
        <v>8250</v>
      </c>
      <c r="E1899" s="485">
        <v>26.19</v>
      </c>
      <c r="F1899" s="485">
        <v>0</v>
      </c>
      <c r="G1899" s="485">
        <f t="shared" si="514"/>
        <v>26.19</v>
      </c>
      <c r="H1899" s="428">
        <f t="shared" si="523"/>
        <v>216067.5</v>
      </c>
      <c r="I1899" s="428">
        <f t="shared" si="524"/>
        <v>0</v>
      </c>
      <c r="J1899" s="428">
        <f t="shared" si="525"/>
        <v>216067.5</v>
      </c>
      <c r="K1899" s="433">
        <f t="shared" si="519"/>
        <v>0</v>
      </c>
      <c r="L1899" s="433">
        <f t="shared" si="520"/>
        <v>0</v>
      </c>
      <c r="M1899" s="433">
        <v>26.189999999999998</v>
      </c>
      <c r="N1899" s="433">
        <v>0</v>
      </c>
      <c r="O1899" s="431">
        <f t="shared" si="521"/>
        <v>216067.49999999997</v>
      </c>
    </row>
    <row r="1900" spans="1:15" s="472" customFormat="1">
      <c r="A1900" s="494" t="s">
        <v>194</v>
      </c>
      <c r="B1900" s="515" t="s">
        <v>405</v>
      </c>
      <c r="C1900" s="513" t="s">
        <v>124</v>
      </c>
      <c r="D1900" s="560">
        <v>8250</v>
      </c>
      <c r="E1900" s="485">
        <v>26.19</v>
      </c>
      <c r="F1900" s="485">
        <v>0</v>
      </c>
      <c r="G1900" s="485">
        <f t="shared" si="514"/>
        <v>26.19</v>
      </c>
      <c r="H1900" s="428">
        <f t="shared" si="523"/>
        <v>216067.5</v>
      </c>
      <c r="I1900" s="428">
        <f t="shared" si="524"/>
        <v>0</v>
      </c>
      <c r="J1900" s="428">
        <f t="shared" si="525"/>
        <v>216067.5</v>
      </c>
      <c r="K1900" s="433">
        <f t="shared" si="519"/>
        <v>0</v>
      </c>
      <c r="L1900" s="433">
        <f t="shared" si="520"/>
        <v>0</v>
      </c>
      <c r="M1900" s="433">
        <v>26.189999999999998</v>
      </c>
      <c r="N1900" s="433">
        <v>0</v>
      </c>
      <c r="O1900" s="431">
        <f t="shared" si="521"/>
        <v>216067.49999999997</v>
      </c>
    </row>
    <row r="1901" spans="1:15" s="472" customFormat="1">
      <c r="A1901" s="494" t="s">
        <v>196</v>
      </c>
      <c r="B1901" s="515" t="s">
        <v>406</v>
      </c>
      <c r="C1901" s="513" t="s">
        <v>124</v>
      </c>
      <c r="D1901" s="560">
        <v>8250</v>
      </c>
      <c r="E1901" s="485">
        <v>26.19</v>
      </c>
      <c r="F1901" s="485">
        <v>0</v>
      </c>
      <c r="G1901" s="485">
        <f t="shared" si="514"/>
        <v>26.19</v>
      </c>
      <c r="H1901" s="428">
        <f t="shared" si="523"/>
        <v>216067.5</v>
      </c>
      <c r="I1901" s="428">
        <f t="shared" si="524"/>
        <v>0</v>
      </c>
      <c r="J1901" s="428">
        <f t="shared" si="525"/>
        <v>216067.5</v>
      </c>
      <c r="K1901" s="433">
        <f t="shared" si="519"/>
        <v>0</v>
      </c>
      <c r="L1901" s="433">
        <f t="shared" si="520"/>
        <v>0</v>
      </c>
      <c r="M1901" s="433">
        <v>26.189999999999998</v>
      </c>
      <c r="N1901" s="433">
        <v>0</v>
      </c>
      <c r="O1901" s="431">
        <f t="shared" si="521"/>
        <v>216067.49999999997</v>
      </c>
    </row>
    <row r="1902" spans="1:15" s="472" customFormat="1">
      <c r="A1902" s="494" t="s">
        <v>198</v>
      </c>
      <c r="B1902" s="515" t="s">
        <v>407</v>
      </c>
      <c r="C1902" s="513" t="s">
        <v>124</v>
      </c>
      <c r="D1902" s="560">
        <v>8250</v>
      </c>
      <c r="E1902" s="485">
        <v>26.19</v>
      </c>
      <c r="F1902" s="485">
        <v>0</v>
      </c>
      <c r="G1902" s="485">
        <f t="shared" si="514"/>
        <v>26.19</v>
      </c>
      <c r="H1902" s="428">
        <f t="shared" si="523"/>
        <v>216067.5</v>
      </c>
      <c r="I1902" s="428">
        <f t="shared" si="524"/>
        <v>0</v>
      </c>
      <c r="J1902" s="428">
        <f t="shared" si="525"/>
        <v>216067.5</v>
      </c>
      <c r="K1902" s="433">
        <f t="shared" si="519"/>
        <v>0</v>
      </c>
      <c r="L1902" s="433">
        <f t="shared" si="520"/>
        <v>0</v>
      </c>
      <c r="M1902" s="433">
        <v>26.189999999999998</v>
      </c>
      <c r="N1902" s="433">
        <v>0</v>
      </c>
      <c r="O1902" s="431">
        <f t="shared" si="521"/>
        <v>216067.49999999997</v>
      </c>
    </row>
    <row r="1903" spans="1:15" s="472" customFormat="1">
      <c r="A1903" s="494" t="s">
        <v>200</v>
      </c>
      <c r="B1903" s="515" t="s">
        <v>408</v>
      </c>
      <c r="C1903" s="513" t="s">
        <v>124</v>
      </c>
      <c r="D1903" s="560">
        <v>8250</v>
      </c>
      <c r="E1903" s="485">
        <v>26.19</v>
      </c>
      <c r="F1903" s="485">
        <v>0</v>
      </c>
      <c r="G1903" s="485">
        <f t="shared" si="514"/>
        <v>26.19</v>
      </c>
      <c r="H1903" s="428">
        <f t="shared" si="523"/>
        <v>216067.5</v>
      </c>
      <c r="I1903" s="428">
        <f t="shared" si="524"/>
        <v>0</v>
      </c>
      <c r="J1903" s="428">
        <f t="shared" si="525"/>
        <v>216067.5</v>
      </c>
      <c r="K1903" s="433">
        <f t="shared" si="519"/>
        <v>0</v>
      </c>
      <c r="L1903" s="433">
        <f t="shared" si="520"/>
        <v>0</v>
      </c>
      <c r="M1903" s="433">
        <v>26.189999999999998</v>
      </c>
      <c r="N1903" s="433">
        <v>0</v>
      </c>
      <c r="O1903" s="431">
        <f t="shared" si="521"/>
        <v>216067.49999999997</v>
      </c>
    </row>
    <row r="1904" spans="1:15" s="472" customFormat="1">
      <c r="A1904" s="494" t="s">
        <v>122</v>
      </c>
      <c r="B1904" s="515" t="s">
        <v>409</v>
      </c>
      <c r="C1904" s="513" t="s">
        <v>124</v>
      </c>
      <c r="D1904" s="560">
        <v>8250</v>
      </c>
      <c r="E1904" s="485">
        <v>26.19</v>
      </c>
      <c r="F1904" s="485">
        <v>0</v>
      </c>
      <c r="G1904" s="485">
        <f t="shared" si="514"/>
        <v>26.19</v>
      </c>
      <c r="H1904" s="428">
        <f t="shared" si="523"/>
        <v>216067.5</v>
      </c>
      <c r="I1904" s="428">
        <f t="shared" si="524"/>
        <v>0</v>
      </c>
      <c r="J1904" s="428">
        <f t="shared" si="525"/>
        <v>216067.5</v>
      </c>
      <c r="K1904" s="433">
        <f t="shared" si="519"/>
        <v>0</v>
      </c>
      <c r="L1904" s="433">
        <f t="shared" si="520"/>
        <v>0</v>
      </c>
      <c r="M1904" s="433">
        <v>26.189999999999998</v>
      </c>
      <c r="N1904" s="433">
        <v>0</v>
      </c>
      <c r="O1904" s="431">
        <f t="shared" si="521"/>
        <v>216067.49999999997</v>
      </c>
    </row>
    <row r="1905" spans="1:15" s="472" customFormat="1">
      <c r="A1905" s="494" t="s">
        <v>228</v>
      </c>
      <c r="B1905" s="515" t="s">
        <v>410</v>
      </c>
      <c r="C1905" s="513" t="s">
        <v>124</v>
      </c>
      <c r="D1905" s="560">
        <v>8250</v>
      </c>
      <c r="E1905" s="485">
        <v>26.19</v>
      </c>
      <c r="F1905" s="485">
        <v>0</v>
      </c>
      <c r="G1905" s="485">
        <f t="shared" si="514"/>
        <v>26.19</v>
      </c>
      <c r="H1905" s="428">
        <f t="shared" si="523"/>
        <v>216067.5</v>
      </c>
      <c r="I1905" s="428">
        <f t="shared" si="524"/>
        <v>0</v>
      </c>
      <c r="J1905" s="428">
        <f t="shared" si="525"/>
        <v>216067.5</v>
      </c>
      <c r="K1905" s="433">
        <f t="shared" si="519"/>
        <v>0</v>
      </c>
      <c r="L1905" s="433">
        <f t="shared" si="520"/>
        <v>0</v>
      </c>
      <c r="M1905" s="433">
        <v>26.189999999999998</v>
      </c>
      <c r="N1905" s="433">
        <v>0</v>
      </c>
      <c r="O1905" s="431">
        <f t="shared" si="521"/>
        <v>216067.49999999997</v>
      </c>
    </row>
    <row r="1906" spans="1:15" s="472" customFormat="1">
      <c r="A1906" s="494" t="s">
        <v>230</v>
      </c>
      <c r="B1906" s="515" t="s">
        <v>411</v>
      </c>
      <c r="C1906" s="513" t="s">
        <v>124</v>
      </c>
      <c r="D1906" s="560">
        <v>8250</v>
      </c>
      <c r="E1906" s="485">
        <v>26.19</v>
      </c>
      <c r="F1906" s="485">
        <v>0</v>
      </c>
      <c r="G1906" s="485">
        <f t="shared" si="514"/>
        <v>26.19</v>
      </c>
      <c r="H1906" s="428">
        <f t="shared" si="523"/>
        <v>216067.5</v>
      </c>
      <c r="I1906" s="428">
        <f t="shared" si="524"/>
        <v>0</v>
      </c>
      <c r="J1906" s="428">
        <f t="shared" si="525"/>
        <v>216067.5</v>
      </c>
      <c r="K1906" s="433">
        <f t="shared" si="519"/>
        <v>0</v>
      </c>
      <c r="L1906" s="433">
        <f t="shared" si="520"/>
        <v>0</v>
      </c>
      <c r="M1906" s="433">
        <v>26.189999999999998</v>
      </c>
      <c r="N1906" s="433">
        <v>0</v>
      </c>
      <c r="O1906" s="431">
        <f t="shared" si="521"/>
        <v>216067.49999999997</v>
      </c>
    </row>
    <row r="1907" spans="1:15" s="472" customFormat="1">
      <c r="A1907" s="494" t="s">
        <v>232</v>
      </c>
      <c r="B1907" s="515" t="s">
        <v>412</v>
      </c>
      <c r="C1907" s="513" t="s">
        <v>124</v>
      </c>
      <c r="D1907" s="560">
        <v>8250</v>
      </c>
      <c r="E1907" s="485">
        <v>26.19</v>
      </c>
      <c r="F1907" s="485">
        <v>0</v>
      </c>
      <c r="G1907" s="485">
        <f t="shared" si="514"/>
        <v>26.19</v>
      </c>
      <c r="H1907" s="428">
        <f t="shared" si="523"/>
        <v>216067.5</v>
      </c>
      <c r="I1907" s="428">
        <f t="shared" si="524"/>
        <v>0</v>
      </c>
      <c r="J1907" s="428">
        <f t="shared" si="525"/>
        <v>216067.5</v>
      </c>
      <c r="K1907" s="433">
        <f t="shared" si="519"/>
        <v>0</v>
      </c>
      <c r="L1907" s="433">
        <f t="shared" si="520"/>
        <v>0</v>
      </c>
      <c r="M1907" s="433">
        <v>26.189999999999998</v>
      </c>
      <c r="N1907" s="433">
        <v>0</v>
      </c>
      <c r="O1907" s="431">
        <f t="shared" si="521"/>
        <v>216067.49999999997</v>
      </c>
    </row>
    <row r="1908" spans="1:15" s="472" customFormat="1">
      <c r="A1908" s="494" t="s">
        <v>234</v>
      </c>
      <c r="B1908" s="515" t="s">
        <v>413</v>
      </c>
      <c r="C1908" s="513" t="s">
        <v>124</v>
      </c>
      <c r="D1908" s="560">
        <v>8250</v>
      </c>
      <c r="E1908" s="485">
        <v>26.19</v>
      </c>
      <c r="F1908" s="485">
        <v>0</v>
      </c>
      <c r="G1908" s="485">
        <f t="shared" si="514"/>
        <v>26.19</v>
      </c>
      <c r="H1908" s="428">
        <f t="shared" si="523"/>
        <v>216067.5</v>
      </c>
      <c r="I1908" s="428">
        <f t="shared" si="524"/>
        <v>0</v>
      </c>
      <c r="J1908" s="428">
        <f t="shared" si="525"/>
        <v>216067.5</v>
      </c>
      <c r="K1908" s="433">
        <f t="shared" si="519"/>
        <v>0</v>
      </c>
      <c r="L1908" s="433">
        <f t="shared" si="520"/>
        <v>0</v>
      </c>
      <c r="M1908" s="433">
        <v>26.189999999999998</v>
      </c>
      <c r="N1908" s="433">
        <v>0</v>
      </c>
      <c r="O1908" s="431">
        <f t="shared" si="521"/>
        <v>216067.49999999997</v>
      </c>
    </row>
    <row r="1909" spans="1:15" s="472" customFormat="1">
      <c r="A1909" s="494" t="s">
        <v>236</v>
      </c>
      <c r="B1909" s="515" t="s">
        <v>414</v>
      </c>
      <c r="C1909" s="513" t="s">
        <v>124</v>
      </c>
      <c r="D1909" s="560">
        <v>8250</v>
      </c>
      <c r="E1909" s="485">
        <v>26.19</v>
      </c>
      <c r="F1909" s="485">
        <v>0</v>
      </c>
      <c r="G1909" s="485">
        <f t="shared" ref="G1909:G1971" si="526">SUM(E1909:F1909)</f>
        <v>26.19</v>
      </c>
      <c r="H1909" s="428">
        <f t="shared" si="523"/>
        <v>216067.5</v>
      </c>
      <c r="I1909" s="428">
        <f t="shared" si="524"/>
        <v>0</v>
      </c>
      <c r="J1909" s="428">
        <f t="shared" si="525"/>
        <v>216067.5</v>
      </c>
      <c r="K1909" s="433">
        <f t="shared" si="519"/>
        <v>0</v>
      </c>
      <c r="L1909" s="433">
        <f t="shared" si="520"/>
        <v>0</v>
      </c>
      <c r="M1909" s="433">
        <v>26.189999999999998</v>
      </c>
      <c r="N1909" s="433">
        <v>0</v>
      </c>
      <c r="O1909" s="431">
        <f t="shared" si="521"/>
        <v>216067.49999999997</v>
      </c>
    </row>
    <row r="1910" spans="1:15" s="472" customFormat="1">
      <c r="A1910" s="494" t="s">
        <v>238</v>
      </c>
      <c r="B1910" s="515" t="s">
        <v>415</v>
      </c>
      <c r="C1910" s="513" t="s">
        <v>124</v>
      </c>
      <c r="D1910" s="560">
        <v>8250</v>
      </c>
      <c r="E1910" s="485">
        <v>26.19</v>
      </c>
      <c r="F1910" s="485">
        <v>0</v>
      </c>
      <c r="G1910" s="485">
        <f t="shared" si="526"/>
        <v>26.19</v>
      </c>
      <c r="H1910" s="428">
        <f t="shared" si="523"/>
        <v>216067.5</v>
      </c>
      <c r="I1910" s="428">
        <f t="shared" si="524"/>
        <v>0</v>
      </c>
      <c r="J1910" s="428">
        <f t="shared" si="525"/>
        <v>216067.5</v>
      </c>
      <c r="K1910" s="433">
        <f t="shared" si="519"/>
        <v>0</v>
      </c>
      <c r="L1910" s="433">
        <f t="shared" si="520"/>
        <v>0</v>
      </c>
      <c r="M1910" s="433">
        <v>26.189999999999998</v>
      </c>
      <c r="N1910" s="433">
        <v>0</v>
      </c>
      <c r="O1910" s="431">
        <f t="shared" si="521"/>
        <v>216067.49999999997</v>
      </c>
    </row>
    <row r="1911" spans="1:15" s="472" customFormat="1">
      <c r="A1911" s="494" t="s">
        <v>240</v>
      </c>
      <c r="B1911" s="515" t="s">
        <v>416</v>
      </c>
      <c r="C1911" s="513" t="s">
        <v>124</v>
      </c>
      <c r="D1911" s="560">
        <v>8250</v>
      </c>
      <c r="E1911" s="485">
        <v>26.19</v>
      </c>
      <c r="F1911" s="485">
        <v>0</v>
      </c>
      <c r="G1911" s="485">
        <f t="shared" si="526"/>
        <v>26.19</v>
      </c>
      <c r="H1911" s="428">
        <f t="shared" si="523"/>
        <v>216067.5</v>
      </c>
      <c r="I1911" s="428">
        <f t="shared" si="524"/>
        <v>0</v>
      </c>
      <c r="J1911" s="428">
        <f t="shared" si="525"/>
        <v>216067.5</v>
      </c>
      <c r="K1911" s="433">
        <f t="shared" si="519"/>
        <v>0</v>
      </c>
      <c r="L1911" s="433">
        <f t="shared" si="520"/>
        <v>0</v>
      </c>
      <c r="M1911" s="433">
        <v>26.189999999999998</v>
      </c>
      <c r="N1911" s="433">
        <v>0</v>
      </c>
      <c r="O1911" s="431">
        <f t="shared" si="521"/>
        <v>216067.49999999997</v>
      </c>
    </row>
    <row r="1912" spans="1:15" s="472" customFormat="1">
      <c r="A1912" s="494" t="s">
        <v>242</v>
      </c>
      <c r="B1912" s="515" t="s">
        <v>417</v>
      </c>
      <c r="C1912" s="513" t="s">
        <v>124</v>
      </c>
      <c r="D1912" s="560">
        <v>8250</v>
      </c>
      <c r="E1912" s="485">
        <v>26.19</v>
      </c>
      <c r="F1912" s="485">
        <v>0</v>
      </c>
      <c r="G1912" s="485">
        <f t="shared" si="526"/>
        <v>26.19</v>
      </c>
      <c r="H1912" s="428">
        <f t="shared" si="523"/>
        <v>216067.5</v>
      </c>
      <c r="I1912" s="428">
        <f t="shared" si="524"/>
        <v>0</v>
      </c>
      <c r="J1912" s="428">
        <f t="shared" si="525"/>
        <v>216067.5</v>
      </c>
      <c r="K1912" s="433">
        <f t="shared" si="519"/>
        <v>0</v>
      </c>
      <c r="L1912" s="433">
        <f t="shared" si="520"/>
        <v>0</v>
      </c>
      <c r="M1912" s="433">
        <v>26.189999999999998</v>
      </c>
      <c r="N1912" s="433">
        <v>0</v>
      </c>
      <c r="O1912" s="431">
        <f t="shared" si="521"/>
        <v>216067.49999999997</v>
      </c>
    </row>
    <row r="1913" spans="1:15" s="472" customFormat="1">
      <c r="A1913" s="494" t="s">
        <v>244</v>
      </c>
      <c r="B1913" s="515" t="s">
        <v>418</v>
      </c>
      <c r="C1913" s="513" t="s">
        <v>124</v>
      </c>
      <c r="D1913" s="560">
        <v>8250</v>
      </c>
      <c r="E1913" s="485">
        <v>26.19</v>
      </c>
      <c r="F1913" s="485">
        <v>0</v>
      </c>
      <c r="G1913" s="485">
        <f t="shared" si="526"/>
        <v>26.19</v>
      </c>
      <c r="H1913" s="428">
        <f t="shared" si="523"/>
        <v>216067.5</v>
      </c>
      <c r="I1913" s="428">
        <f t="shared" si="524"/>
        <v>0</v>
      </c>
      <c r="J1913" s="428">
        <f t="shared" si="525"/>
        <v>216067.5</v>
      </c>
      <c r="K1913" s="433">
        <f t="shared" si="519"/>
        <v>0</v>
      </c>
      <c r="L1913" s="433">
        <f t="shared" si="520"/>
        <v>0</v>
      </c>
      <c r="M1913" s="433">
        <v>26.189999999999998</v>
      </c>
      <c r="N1913" s="433">
        <v>0</v>
      </c>
      <c r="O1913" s="431">
        <f t="shared" si="521"/>
        <v>216067.49999999997</v>
      </c>
    </row>
    <row r="1914" spans="1:15" s="470" customFormat="1">
      <c r="A1914" s="494" t="s">
        <v>246</v>
      </c>
      <c r="B1914" s="515" t="s">
        <v>419</v>
      </c>
      <c r="C1914" s="513" t="s">
        <v>124</v>
      </c>
      <c r="D1914" s="560">
        <v>8250</v>
      </c>
      <c r="E1914" s="485">
        <v>26.19</v>
      </c>
      <c r="F1914" s="485">
        <v>0</v>
      </c>
      <c r="G1914" s="485">
        <f t="shared" si="526"/>
        <v>26.19</v>
      </c>
      <c r="H1914" s="428">
        <f t="shared" si="523"/>
        <v>216067.5</v>
      </c>
      <c r="I1914" s="428">
        <f t="shared" si="524"/>
        <v>0</v>
      </c>
      <c r="J1914" s="428">
        <f t="shared" si="525"/>
        <v>216067.5</v>
      </c>
      <c r="K1914" s="433">
        <f t="shared" si="519"/>
        <v>0</v>
      </c>
      <c r="L1914" s="433">
        <f t="shared" si="520"/>
        <v>0</v>
      </c>
      <c r="M1914" s="433">
        <v>26.189999999999998</v>
      </c>
      <c r="N1914" s="433">
        <v>0</v>
      </c>
      <c r="O1914" s="431">
        <f t="shared" si="521"/>
        <v>216067.49999999997</v>
      </c>
    </row>
    <row r="1915" spans="1:15" s="470" customFormat="1">
      <c r="A1915" s="494" t="s">
        <v>248</v>
      </c>
      <c r="B1915" s="515" t="s">
        <v>420</v>
      </c>
      <c r="C1915" s="513" t="s">
        <v>124</v>
      </c>
      <c r="D1915" s="560">
        <v>8250</v>
      </c>
      <c r="E1915" s="485">
        <v>26.19</v>
      </c>
      <c r="F1915" s="485">
        <v>0</v>
      </c>
      <c r="G1915" s="485">
        <f t="shared" si="526"/>
        <v>26.19</v>
      </c>
      <c r="H1915" s="428">
        <f t="shared" si="523"/>
        <v>216067.5</v>
      </c>
      <c r="I1915" s="428">
        <f t="shared" si="524"/>
        <v>0</v>
      </c>
      <c r="J1915" s="428">
        <f t="shared" si="525"/>
        <v>216067.5</v>
      </c>
      <c r="K1915" s="433">
        <f t="shared" si="519"/>
        <v>0</v>
      </c>
      <c r="L1915" s="433">
        <f t="shared" si="520"/>
        <v>0</v>
      </c>
      <c r="M1915" s="433">
        <v>26.189999999999998</v>
      </c>
      <c r="N1915" s="433">
        <v>0</v>
      </c>
      <c r="O1915" s="431">
        <f t="shared" si="521"/>
        <v>216067.49999999997</v>
      </c>
    </row>
    <row r="1916" spans="1:15" s="470" customFormat="1">
      <c r="A1916" s="494" t="s">
        <v>250</v>
      </c>
      <c r="B1916" s="515" t="s">
        <v>421</v>
      </c>
      <c r="C1916" s="513" t="s">
        <v>124</v>
      </c>
      <c r="D1916" s="560">
        <v>8250</v>
      </c>
      <c r="E1916" s="485">
        <v>26.19</v>
      </c>
      <c r="F1916" s="485">
        <v>0</v>
      </c>
      <c r="G1916" s="485">
        <f t="shared" si="526"/>
        <v>26.19</v>
      </c>
      <c r="H1916" s="428">
        <f t="shared" si="523"/>
        <v>216067.5</v>
      </c>
      <c r="I1916" s="428">
        <f t="shared" si="524"/>
        <v>0</v>
      </c>
      <c r="J1916" s="428">
        <f t="shared" si="525"/>
        <v>216067.5</v>
      </c>
      <c r="K1916" s="433">
        <f t="shared" si="519"/>
        <v>0</v>
      </c>
      <c r="L1916" s="433">
        <f t="shared" si="520"/>
        <v>0</v>
      </c>
      <c r="M1916" s="433">
        <v>26.189999999999998</v>
      </c>
      <c r="N1916" s="433">
        <v>0</v>
      </c>
      <c r="O1916" s="431">
        <f t="shared" si="521"/>
        <v>216067.49999999997</v>
      </c>
    </row>
    <row r="1917" spans="1:15" s="470" customFormat="1">
      <c r="A1917" s="494" t="s">
        <v>252</v>
      </c>
      <c r="B1917" s="515" t="s">
        <v>422</v>
      </c>
      <c r="C1917" s="513" t="s">
        <v>124</v>
      </c>
      <c r="D1917" s="560">
        <v>8250</v>
      </c>
      <c r="E1917" s="485">
        <v>0</v>
      </c>
      <c r="F1917" s="485">
        <v>0</v>
      </c>
      <c r="G1917" s="485">
        <f t="shared" si="526"/>
        <v>0</v>
      </c>
      <c r="H1917" s="428">
        <f t="shared" si="523"/>
        <v>0</v>
      </c>
      <c r="I1917" s="428">
        <f t="shared" si="524"/>
        <v>0</v>
      </c>
      <c r="J1917" s="428">
        <f t="shared" si="525"/>
        <v>0</v>
      </c>
      <c r="K1917" s="433">
        <f t="shared" si="519"/>
        <v>0</v>
      </c>
      <c r="L1917" s="433">
        <f t="shared" si="520"/>
        <v>0</v>
      </c>
      <c r="M1917" s="433">
        <v>0</v>
      </c>
      <c r="N1917" s="433">
        <v>0</v>
      </c>
      <c r="O1917" s="431">
        <f t="shared" si="521"/>
        <v>0</v>
      </c>
    </row>
    <row r="1918" spans="1:15" s="470" customFormat="1">
      <c r="A1918" s="494" t="s">
        <v>254</v>
      </c>
      <c r="B1918" s="515" t="s">
        <v>423</v>
      </c>
      <c r="C1918" s="513" t="s">
        <v>124</v>
      </c>
      <c r="D1918" s="560">
        <v>8250</v>
      </c>
      <c r="E1918" s="485">
        <v>0</v>
      </c>
      <c r="F1918" s="485">
        <v>0</v>
      </c>
      <c r="G1918" s="485">
        <f t="shared" si="526"/>
        <v>0</v>
      </c>
      <c r="H1918" s="428">
        <f t="shared" si="523"/>
        <v>0</v>
      </c>
      <c r="I1918" s="428">
        <f t="shared" si="524"/>
        <v>0</v>
      </c>
      <c r="J1918" s="428">
        <f t="shared" si="525"/>
        <v>0</v>
      </c>
      <c r="K1918" s="433">
        <f t="shared" si="519"/>
        <v>0</v>
      </c>
      <c r="L1918" s="433">
        <f t="shared" si="520"/>
        <v>0</v>
      </c>
      <c r="M1918" s="433">
        <v>0</v>
      </c>
      <c r="N1918" s="433">
        <v>0</v>
      </c>
      <c r="O1918" s="431">
        <f t="shared" si="521"/>
        <v>0</v>
      </c>
    </row>
    <row r="1919" spans="1:15" s="470" customFormat="1">
      <c r="A1919" s="494" t="s">
        <v>256</v>
      </c>
      <c r="B1919" s="515" t="s">
        <v>424</v>
      </c>
      <c r="C1919" s="513" t="s">
        <v>124</v>
      </c>
      <c r="D1919" s="560">
        <v>8250</v>
      </c>
      <c r="E1919" s="485">
        <v>0</v>
      </c>
      <c r="F1919" s="485">
        <v>0</v>
      </c>
      <c r="G1919" s="485">
        <f t="shared" si="526"/>
        <v>0</v>
      </c>
      <c r="H1919" s="428">
        <f t="shared" si="523"/>
        <v>0</v>
      </c>
      <c r="I1919" s="428">
        <f t="shared" si="524"/>
        <v>0</v>
      </c>
      <c r="J1919" s="428">
        <f t="shared" si="525"/>
        <v>0</v>
      </c>
      <c r="K1919" s="433">
        <f t="shared" si="519"/>
        <v>0</v>
      </c>
      <c r="L1919" s="433">
        <f t="shared" si="520"/>
        <v>0</v>
      </c>
      <c r="M1919" s="433">
        <v>0</v>
      </c>
      <c r="N1919" s="433">
        <v>0</v>
      </c>
      <c r="O1919" s="431">
        <f t="shared" si="521"/>
        <v>0</v>
      </c>
    </row>
    <row r="1920" spans="1:15" s="475" customFormat="1">
      <c r="A1920" s="491" t="s">
        <v>258</v>
      </c>
      <c r="B1920" s="523" t="s">
        <v>425</v>
      </c>
      <c r="C1920" s="513" t="s">
        <v>124</v>
      </c>
      <c r="D1920" s="560">
        <v>8250</v>
      </c>
      <c r="E1920" s="495">
        <v>0</v>
      </c>
      <c r="F1920" s="495">
        <v>0</v>
      </c>
      <c r="G1920" s="495">
        <f t="shared" si="526"/>
        <v>0</v>
      </c>
      <c r="H1920" s="428">
        <f t="shared" si="523"/>
        <v>0</v>
      </c>
      <c r="I1920" s="428">
        <f t="shared" si="524"/>
        <v>0</v>
      </c>
      <c r="J1920" s="428">
        <f t="shared" si="525"/>
        <v>0</v>
      </c>
      <c r="K1920" s="433">
        <f t="shared" si="519"/>
        <v>0</v>
      </c>
      <c r="L1920" s="433">
        <f t="shared" si="520"/>
        <v>0</v>
      </c>
      <c r="M1920" s="433">
        <v>0</v>
      </c>
      <c r="N1920" s="433">
        <v>0</v>
      </c>
      <c r="O1920" s="431">
        <f t="shared" si="521"/>
        <v>0</v>
      </c>
    </row>
    <row r="1921" spans="1:15" s="517" customFormat="1">
      <c r="A1921" s="518" t="s">
        <v>366</v>
      </c>
      <c r="B1921" s="514" t="s">
        <v>819</v>
      </c>
      <c r="C1921" s="513"/>
      <c r="D1921" s="560">
        <v>0</v>
      </c>
      <c r="E1921" s="495">
        <v>0</v>
      </c>
      <c r="F1921" s="495">
        <v>0</v>
      </c>
      <c r="G1921" s="495">
        <f t="shared" si="526"/>
        <v>0</v>
      </c>
      <c r="H1921" s="495">
        <f>ROUND(D1921*E1921,0)</f>
        <v>0</v>
      </c>
      <c r="I1921" s="495">
        <f>ROUND(D1921*F1921,0)</f>
        <v>0</v>
      </c>
      <c r="J1921" s="495">
        <f t="shared" ref="J1921:J1959" si="527">SUM(H1921:I1921)</f>
        <v>0</v>
      </c>
      <c r="K1921" s="433">
        <f t="shared" si="519"/>
        <v>0</v>
      </c>
      <c r="L1921" s="433">
        <f t="shared" si="520"/>
        <v>0</v>
      </c>
      <c r="M1921" s="433">
        <v>0</v>
      </c>
      <c r="N1921" s="433">
        <v>0</v>
      </c>
      <c r="O1921" s="431">
        <f t="shared" si="521"/>
        <v>0</v>
      </c>
    </row>
    <row r="1922" spans="1:15" s="517" customFormat="1">
      <c r="A1922" s="491" t="s">
        <v>205</v>
      </c>
      <c r="B1922" s="492" t="s">
        <v>219</v>
      </c>
      <c r="C1922" s="513" t="s">
        <v>124</v>
      </c>
      <c r="D1922" s="560">
        <v>8250</v>
      </c>
      <c r="E1922" s="495">
        <v>0</v>
      </c>
      <c r="F1922" s="495">
        <v>0.97</v>
      </c>
      <c r="G1922" s="495">
        <f t="shared" si="526"/>
        <v>0.97</v>
      </c>
      <c r="H1922" s="428">
        <f t="shared" ref="H1922:H1946" si="528">$D1922*E1922</f>
        <v>0</v>
      </c>
      <c r="I1922" s="428">
        <f t="shared" ref="I1922:I1946" si="529">$D1922*F1922</f>
        <v>8002.5</v>
      </c>
      <c r="J1922" s="428">
        <f t="shared" ref="J1922:J1946" si="530">SUBTOTAL(9,H1922:I1922)</f>
        <v>8002.5</v>
      </c>
      <c r="K1922" s="433">
        <f t="shared" si="519"/>
        <v>0</v>
      </c>
      <c r="L1922" s="433">
        <f t="shared" si="520"/>
        <v>0</v>
      </c>
      <c r="M1922" s="433">
        <v>0</v>
      </c>
      <c r="N1922" s="433">
        <v>0.97</v>
      </c>
      <c r="O1922" s="431">
        <f t="shared" si="521"/>
        <v>8002.5</v>
      </c>
    </row>
    <row r="1923" spans="1:15" s="517" customFormat="1">
      <c r="A1923" s="491" t="s">
        <v>188</v>
      </c>
      <c r="B1923" s="492" t="s">
        <v>402</v>
      </c>
      <c r="C1923" s="513" t="s">
        <v>124</v>
      </c>
      <c r="D1923" s="560">
        <v>8250</v>
      </c>
      <c r="E1923" s="495">
        <v>7.76</v>
      </c>
      <c r="F1923" s="495">
        <v>1.94</v>
      </c>
      <c r="G1923" s="495">
        <f t="shared" si="526"/>
        <v>9.6999999999999993</v>
      </c>
      <c r="H1923" s="428">
        <f t="shared" si="528"/>
        <v>64020</v>
      </c>
      <c r="I1923" s="428">
        <f t="shared" si="529"/>
        <v>16005</v>
      </c>
      <c r="J1923" s="428">
        <f t="shared" si="530"/>
        <v>80025</v>
      </c>
      <c r="K1923" s="433">
        <f t="shared" si="519"/>
        <v>0</v>
      </c>
      <c r="L1923" s="433">
        <f t="shared" si="520"/>
        <v>0</v>
      </c>
      <c r="M1923" s="433">
        <v>7.76</v>
      </c>
      <c r="N1923" s="433">
        <v>1.94</v>
      </c>
      <c r="O1923" s="431">
        <f t="shared" si="521"/>
        <v>80025</v>
      </c>
    </row>
    <row r="1924" spans="1:15" s="517" customFormat="1">
      <c r="A1924" s="491" t="s">
        <v>190</v>
      </c>
      <c r="B1924" s="492" t="s">
        <v>403</v>
      </c>
      <c r="C1924" s="513" t="s">
        <v>124</v>
      </c>
      <c r="D1924" s="560">
        <v>8250</v>
      </c>
      <c r="E1924" s="495">
        <v>10.67</v>
      </c>
      <c r="F1924" s="495">
        <v>5.82</v>
      </c>
      <c r="G1924" s="495">
        <f t="shared" si="526"/>
        <v>16.490000000000002</v>
      </c>
      <c r="H1924" s="428">
        <f t="shared" si="528"/>
        <v>88027.5</v>
      </c>
      <c r="I1924" s="428">
        <f t="shared" si="529"/>
        <v>48015</v>
      </c>
      <c r="J1924" s="428">
        <f t="shared" si="530"/>
        <v>136042.5</v>
      </c>
      <c r="K1924" s="433">
        <f t="shared" si="519"/>
        <v>0</v>
      </c>
      <c r="L1924" s="433">
        <f t="shared" si="520"/>
        <v>0</v>
      </c>
      <c r="M1924" s="433">
        <v>10.669999999999998</v>
      </c>
      <c r="N1924" s="433">
        <v>5.82</v>
      </c>
      <c r="O1924" s="431">
        <f t="shared" si="521"/>
        <v>136042.5</v>
      </c>
    </row>
    <row r="1925" spans="1:15" s="517" customFormat="1">
      <c r="A1925" s="491" t="s">
        <v>192</v>
      </c>
      <c r="B1925" s="492" t="s">
        <v>404</v>
      </c>
      <c r="C1925" s="513" t="s">
        <v>124</v>
      </c>
      <c r="D1925" s="560">
        <v>8250</v>
      </c>
      <c r="E1925" s="495">
        <v>10.67</v>
      </c>
      <c r="F1925" s="495">
        <v>5.82</v>
      </c>
      <c r="G1925" s="495">
        <f t="shared" si="526"/>
        <v>16.490000000000002</v>
      </c>
      <c r="H1925" s="428">
        <f t="shared" si="528"/>
        <v>88027.5</v>
      </c>
      <c r="I1925" s="428">
        <f t="shared" si="529"/>
        <v>48015</v>
      </c>
      <c r="J1925" s="428">
        <f t="shared" si="530"/>
        <v>136042.5</v>
      </c>
      <c r="K1925" s="433">
        <f t="shared" si="519"/>
        <v>0</v>
      </c>
      <c r="L1925" s="433">
        <f t="shared" si="520"/>
        <v>0</v>
      </c>
      <c r="M1925" s="433">
        <v>10.669999999999998</v>
      </c>
      <c r="N1925" s="433">
        <v>5.82</v>
      </c>
      <c r="O1925" s="431">
        <f t="shared" si="521"/>
        <v>136042.5</v>
      </c>
    </row>
    <row r="1926" spans="1:15" s="472" customFormat="1">
      <c r="A1926" s="494" t="s">
        <v>194</v>
      </c>
      <c r="B1926" s="515" t="s">
        <v>405</v>
      </c>
      <c r="C1926" s="513" t="s">
        <v>124</v>
      </c>
      <c r="D1926" s="560">
        <v>8250</v>
      </c>
      <c r="E1926" s="485">
        <v>10.67</v>
      </c>
      <c r="F1926" s="485">
        <v>5.82</v>
      </c>
      <c r="G1926" s="485">
        <f t="shared" si="526"/>
        <v>16.490000000000002</v>
      </c>
      <c r="H1926" s="428">
        <f t="shared" si="528"/>
        <v>88027.5</v>
      </c>
      <c r="I1926" s="428">
        <f t="shared" si="529"/>
        <v>48015</v>
      </c>
      <c r="J1926" s="428">
        <f t="shared" si="530"/>
        <v>136042.5</v>
      </c>
      <c r="K1926" s="433">
        <f t="shared" si="519"/>
        <v>0</v>
      </c>
      <c r="L1926" s="433">
        <f t="shared" si="520"/>
        <v>0</v>
      </c>
      <c r="M1926" s="433">
        <v>10.669999999999998</v>
      </c>
      <c r="N1926" s="433">
        <v>5.82</v>
      </c>
      <c r="O1926" s="431">
        <f t="shared" si="521"/>
        <v>136042.5</v>
      </c>
    </row>
    <row r="1927" spans="1:15" s="472" customFormat="1">
      <c r="A1927" s="494" t="s">
        <v>196</v>
      </c>
      <c r="B1927" s="515" t="s">
        <v>406</v>
      </c>
      <c r="C1927" s="513" t="s">
        <v>124</v>
      </c>
      <c r="D1927" s="560">
        <v>8250</v>
      </c>
      <c r="E1927" s="485">
        <v>10.67</v>
      </c>
      <c r="F1927" s="485">
        <v>5.82</v>
      </c>
      <c r="G1927" s="485">
        <f t="shared" si="526"/>
        <v>16.490000000000002</v>
      </c>
      <c r="H1927" s="428">
        <f t="shared" si="528"/>
        <v>88027.5</v>
      </c>
      <c r="I1927" s="428">
        <f t="shared" si="529"/>
        <v>48015</v>
      </c>
      <c r="J1927" s="428">
        <f t="shared" si="530"/>
        <v>136042.5</v>
      </c>
      <c r="K1927" s="433">
        <f t="shared" si="519"/>
        <v>0</v>
      </c>
      <c r="L1927" s="433">
        <f t="shared" si="520"/>
        <v>0</v>
      </c>
      <c r="M1927" s="433">
        <v>10.669999999999998</v>
      </c>
      <c r="N1927" s="433">
        <v>5.82</v>
      </c>
      <c r="O1927" s="431">
        <f t="shared" si="521"/>
        <v>136042.5</v>
      </c>
    </row>
    <row r="1928" spans="1:15" s="472" customFormat="1">
      <c r="A1928" s="494" t="s">
        <v>198</v>
      </c>
      <c r="B1928" s="515" t="s">
        <v>407</v>
      </c>
      <c r="C1928" s="513" t="s">
        <v>124</v>
      </c>
      <c r="D1928" s="560">
        <v>8250</v>
      </c>
      <c r="E1928" s="485">
        <v>10.67</v>
      </c>
      <c r="F1928" s="485">
        <v>5.82</v>
      </c>
      <c r="G1928" s="485">
        <f t="shared" si="526"/>
        <v>16.490000000000002</v>
      </c>
      <c r="H1928" s="428">
        <f t="shared" si="528"/>
        <v>88027.5</v>
      </c>
      <c r="I1928" s="428">
        <f t="shared" si="529"/>
        <v>48015</v>
      </c>
      <c r="J1928" s="428">
        <f t="shared" si="530"/>
        <v>136042.5</v>
      </c>
      <c r="K1928" s="433">
        <f t="shared" si="519"/>
        <v>0</v>
      </c>
      <c r="L1928" s="433">
        <f t="shared" si="520"/>
        <v>0</v>
      </c>
      <c r="M1928" s="433">
        <v>10.669999999999998</v>
      </c>
      <c r="N1928" s="433">
        <v>5.82</v>
      </c>
      <c r="O1928" s="431">
        <f t="shared" si="521"/>
        <v>136042.5</v>
      </c>
    </row>
    <row r="1929" spans="1:15" s="472" customFormat="1">
      <c r="A1929" s="494" t="s">
        <v>200</v>
      </c>
      <c r="B1929" s="515" t="s">
        <v>408</v>
      </c>
      <c r="C1929" s="513" t="s">
        <v>124</v>
      </c>
      <c r="D1929" s="560">
        <v>8250</v>
      </c>
      <c r="E1929" s="485">
        <v>8.73</v>
      </c>
      <c r="F1929" s="485">
        <v>5.82</v>
      </c>
      <c r="G1929" s="485">
        <f t="shared" si="526"/>
        <v>14.55</v>
      </c>
      <c r="H1929" s="428">
        <f t="shared" si="528"/>
        <v>72022.5</v>
      </c>
      <c r="I1929" s="428">
        <f t="shared" si="529"/>
        <v>48015</v>
      </c>
      <c r="J1929" s="428">
        <f t="shared" si="530"/>
        <v>120037.5</v>
      </c>
      <c r="K1929" s="433">
        <f t="shared" si="519"/>
        <v>0</v>
      </c>
      <c r="L1929" s="433">
        <f t="shared" si="520"/>
        <v>0</v>
      </c>
      <c r="M1929" s="433">
        <v>8.7299999999999986</v>
      </c>
      <c r="N1929" s="433">
        <v>5.82</v>
      </c>
      <c r="O1929" s="431">
        <f t="shared" si="521"/>
        <v>120037.49999999999</v>
      </c>
    </row>
    <row r="1930" spans="1:15" s="472" customFormat="1">
      <c r="A1930" s="494" t="s">
        <v>122</v>
      </c>
      <c r="B1930" s="515" t="s">
        <v>409</v>
      </c>
      <c r="C1930" s="513" t="s">
        <v>124</v>
      </c>
      <c r="D1930" s="560">
        <v>8250</v>
      </c>
      <c r="E1930" s="485">
        <v>14.55</v>
      </c>
      <c r="F1930" s="485">
        <v>5.82</v>
      </c>
      <c r="G1930" s="485">
        <f t="shared" si="526"/>
        <v>20.37</v>
      </c>
      <c r="H1930" s="428">
        <f t="shared" si="528"/>
        <v>120037.5</v>
      </c>
      <c r="I1930" s="428">
        <f t="shared" si="529"/>
        <v>48015</v>
      </c>
      <c r="J1930" s="428">
        <f t="shared" si="530"/>
        <v>168052.5</v>
      </c>
      <c r="K1930" s="433">
        <f t="shared" si="519"/>
        <v>0</v>
      </c>
      <c r="L1930" s="433">
        <f t="shared" si="520"/>
        <v>0</v>
      </c>
      <c r="M1930" s="433">
        <v>14.550000000000002</v>
      </c>
      <c r="N1930" s="433">
        <v>5.82</v>
      </c>
      <c r="O1930" s="431">
        <f t="shared" si="521"/>
        <v>168052.50000000003</v>
      </c>
    </row>
    <row r="1931" spans="1:15" s="472" customFormat="1">
      <c r="A1931" s="494" t="s">
        <v>228</v>
      </c>
      <c r="B1931" s="515" t="s">
        <v>410</v>
      </c>
      <c r="C1931" s="513" t="s">
        <v>124</v>
      </c>
      <c r="D1931" s="560">
        <v>8250</v>
      </c>
      <c r="E1931" s="485">
        <v>14.55</v>
      </c>
      <c r="F1931" s="485">
        <v>5.82</v>
      </c>
      <c r="G1931" s="485">
        <f t="shared" si="526"/>
        <v>20.37</v>
      </c>
      <c r="H1931" s="428">
        <f t="shared" si="528"/>
        <v>120037.5</v>
      </c>
      <c r="I1931" s="428">
        <f t="shared" si="529"/>
        <v>48015</v>
      </c>
      <c r="J1931" s="428">
        <f t="shared" si="530"/>
        <v>168052.5</v>
      </c>
      <c r="K1931" s="433">
        <f t="shared" si="519"/>
        <v>0</v>
      </c>
      <c r="L1931" s="433">
        <f t="shared" si="520"/>
        <v>0</v>
      </c>
      <c r="M1931" s="433">
        <v>14.550000000000002</v>
      </c>
      <c r="N1931" s="433">
        <v>5.82</v>
      </c>
      <c r="O1931" s="431">
        <f t="shared" si="521"/>
        <v>168052.50000000003</v>
      </c>
    </row>
    <row r="1932" spans="1:15" s="472" customFormat="1">
      <c r="A1932" s="494" t="s">
        <v>230</v>
      </c>
      <c r="B1932" s="515" t="s">
        <v>411</v>
      </c>
      <c r="C1932" s="513" t="s">
        <v>124</v>
      </c>
      <c r="D1932" s="560">
        <v>8250</v>
      </c>
      <c r="E1932" s="485">
        <v>14.55</v>
      </c>
      <c r="F1932" s="485">
        <v>5.82</v>
      </c>
      <c r="G1932" s="485">
        <f t="shared" si="526"/>
        <v>20.37</v>
      </c>
      <c r="H1932" s="428">
        <f t="shared" si="528"/>
        <v>120037.5</v>
      </c>
      <c r="I1932" s="428">
        <f t="shared" si="529"/>
        <v>48015</v>
      </c>
      <c r="J1932" s="428">
        <f t="shared" si="530"/>
        <v>168052.5</v>
      </c>
      <c r="K1932" s="433">
        <f t="shared" si="519"/>
        <v>0</v>
      </c>
      <c r="L1932" s="433">
        <f t="shared" si="520"/>
        <v>0</v>
      </c>
      <c r="M1932" s="433">
        <v>14.550000000000002</v>
      </c>
      <c r="N1932" s="433">
        <v>5.82</v>
      </c>
      <c r="O1932" s="431">
        <f t="shared" si="521"/>
        <v>168052.50000000003</v>
      </c>
    </row>
    <row r="1933" spans="1:15" s="472" customFormat="1">
      <c r="A1933" s="494" t="s">
        <v>232</v>
      </c>
      <c r="B1933" s="515" t="s">
        <v>412</v>
      </c>
      <c r="C1933" s="513" t="s">
        <v>124</v>
      </c>
      <c r="D1933" s="560">
        <v>8250</v>
      </c>
      <c r="E1933" s="485">
        <v>14.55</v>
      </c>
      <c r="F1933" s="485">
        <v>5.82</v>
      </c>
      <c r="G1933" s="485">
        <f t="shared" si="526"/>
        <v>20.37</v>
      </c>
      <c r="H1933" s="428">
        <f t="shared" si="528"/>
        <v>120037.5</v>
      </c>
      <c r="I1933" s="428">
        <f t="shared" si="529"/>
        <v>48015</v>
      </c>
      <c r="J1933" s="428">
        <f t="shared" si="530"/>
        <v>168052.5</v>
      </c>
      <c r="K1933" s="433">
        <f t="shared" si="519"/>
        <v>0</v>
      </c>
      <c r="L1933" s="433">
        <f t="shared" si="520"/>
        <v>0</v>
      </c>
      <c r="M1933" s="433">
        <v>14.550000000000002</v>
      </c>
      <c r="N1933" s="433">
        <v>5.82</v>
      </c>
      <c r="O1933" s="431">
        <f t="shared" si="521"/>
        <v>168052.50000000003</v>
      </c>
    </row>
    <row r="1934" spans="1:15" s="472" customFormat="1">
      <c r="A1934" s="494" t="s">
        <v>234</v>
      </c>
      <c r="B1934" s="515" t="s">
        <v>413</v>
      </c>
      <c r="C1934" s="513" t="s">
        <v>124</v>
      </c>
      <c r="D1934" s="560">
        <v>8250</v>
      </c>
      <c r="E1934" s="485">
        <v>14.55</v>
      </c>
      <c r="F1934" s="485">
        <v>5.82</v>
      </c>
      <c r="G1934" s="485">
        <f t="shared" si="526"/>
        <v>20.37</v>
      </c>
      <c r="H1934" s="428">
        <f t="shared" si="528"/>
        <v>120037.5</v>
      </c>
      <c r="I1934" s="428">
        <f t="shared" si="529"/>
        <v>48015</v>
      </c>
      <c r="J1934" s="428">
        <f t="shared" si="530"/>
        <v>168052.5</v>
      </c>
      <c r="K1934" s="433">
        <f t="shared" si="519"/>
        <v>0</v>
      </c>
      <c r="L1934" s="433">
        <f t="shared" si="520"/>
        <v>0</v>
      </c>
      <c r="M1934" s="433">
        <v>14.550000000000002</v>
      </c>
      <c r="N1934" s="433">
        <v>5.82</v>
      </c>
      <c r="O1934" s="431">
        <f t="shared" si="521"/>
        <v>168052.50000000003</v>
      </c>
    </row>
    <row r="1935" spans="1:15" s="472" customFormat="1">
      <c r="A1935" s="494" t="s">
        <v>236</v>
      </c>
      <c r="B1935" s="515" t="s">
        <v>414</v>
      </c>
      <c r="C1935" s="513" t="s">
        <v>124</v>
      </c>
      <c r="D1935" s="560">
        <v>8250</v>
      </c>
      <c r="E1935" s="485">
        <v>14.55</v>
      </c>
      <c r="F1935" s="485">
        <v>5.82</v>
      </c>
      <c r="G1935" s="485">
        <f t="shared" si="526"/>
        <v>20.37</v>
      </c>
      <c r="H1935" s="428">
        <f t="shared" si="528"/>
        <v>120037.5</v>
      </c>
      <c r="I1935" s="428">
        <f t="shared" si="529"/>
        <v>48015</v>
      </c>
      <c r="J1935" s="428">
        <f t="shared" si="530"/>
        <v>168052.5</v>
      </c>
      <c r="K1935" s="433">
        <f t="shared" si="519"/>
        <v>0</v>
      </c>
      <c r="L1935" s="433">
        <f t="shared" si="520"/>
        <v>0</v>
      </c>
      <c r="M1935" s="433">
        <v>14.550000000000002</v>
      </c>
      <c r="N1935" s="433">
        <v>5.82</v>
      </c>
      <c r="O1935" s="431">
        <f t="shared" si="521"/>
        <v>168052.50000000003</v>
      </c>
    </row>
    <row r="1936" spans="1:15" s="472" customFormat="1">
      <c r="A1936" s="494" t="s">
        <v>238</v>
      </c>
      <c r="B1936" s="515" t="s">
        <v>415</v>
      </c>
      <c r="C1936" s="513" t="s">
        <v>124</v>
      </c>
      <c r="D1936" s="560">
        <v>8250</v>
      </c>
      <c r="E1936" s="485">
        <v>14.55</v>
      </c>
      <c r="F1936" s="485">
        <v>5.82</v>
      </c>
      <c r="G1936" s="485">
        <f t="shared" si="526"/>
        <v>20.37</v>
      </c>
      <c r="H1936" s="428">
        <f t="shared" si="528"/>
        <v>120037.5</v>
      </c>
      <c r="I1936" s="428">
        <f t="shared" si="529"/>
        <v>48015</v>
      </c>
      <c r="J1936" s="428">
        <f t="shared" si="530"/>
        <v>168052.5</v>
      </c>
      <c r="K1936" s="433">
        <f t="shared" si="519"/>
        <v>0</v>
      </c>
      <c r="L1936" s="433">
        <f t="shared" si="520"/>
        <v>0</v>
      </c>
      <c r="M1936" s="433">
        <v>14.550000000000002</v>
      </c>
      <c r="N1936" s="433">
        <v>5.82</v>
      </c>
      <c r="O1936" s="431">
        <f t="shared" si="521"/>
        <v>168052.50000000003</v>
      </c>
    </row>
    <row r="1937" spans="1:15" s="472" customFormat="1">
      <c r="A1937" s="494" t="s">
        <v>240</v>
      </c>
      <c r="B1937" s="515" t="s">
        <v>416</v>
      </c>
      <c r="C1937" s="513" t="s">
        <v>124</v>
      </c>
      <c r="D1937" s="560">
        <v>8250</v>
      </c>
      <c r="E1937" s="485">
        <v>14.55</v>
      </c>
      <c r="F1937" s="485">
        <v>5.82</v>
      </c>
      <c r="G1937" s="485">
        <f t="shared" si="526"/>
        <v>20.37</v>
      </c>
      <c r="H1937" s="428">
        <f t="shared" si="528"/>
        <v>120037.5</v>
      </c>
      <c r="I1937" s="428">
        <f t="shared" si="529"/>
        <v>48015</v>
      </c>
      <c r="J1937" s="428">
        <f t="shared" si="530"/>
        <v>168052.5</v>
      </c>
      <c r="K1937" s="433">
        <f t="shared" si="519"/>
        <v>0</v>
      </c>
      <c r="L1937" s="433">
        <f t="shared" si="520"/>
        <v>0</v>
      </c>
      <c r="M1937" s="433">
        <v>14.550000000000002</v>
      </c>
      <c r="N1937" s="433">
        <v>5.82</v>
      </c>
      <c r="O1937" s="431">
        <f t="shared" si="521"/>
        <v>168052.50000000003</v>
      </c>
    </row>
    <row r="1938" spans="1:15" s="472" customFormat="1">
      <c r="A1938" s="494" t="s">
        <v>242</v>
      </c>
      <c r="B1938" s="515" t="s">
        <v>417</v>
      </c>
      <c r="C1938" s="513" t="s">
        <v>124</v>
      </c>
      <c r="D1938" s="560">
        <v>8250</v>
      </c>
      <c r="E1938" s="485">
        <v>14.55</v>
      </c>
      <c r="F1938" s="485">
        <v>5.82</v>
      </c>
      <c r="G1938" s="485">
        <f t="shared" si="526"/>
        <v>20.37</v>
      </c>
      <c r="H1938" s="428">
        <f t="shared" si="528"/>
        <v>120037.5</v>
      </c>
      <c r="I1938" s="428">
        <f t="shared" si="529"/>
        <v>48015</v>
      </c>
      <c r="J1938" s="428">
        <f t="shared" si="530"/>
        <v>168052.5</v>
      </c>
      <c r="K1938" s="433">
        <f t="shared" si="519"/>
        <v>0</v>
      </c>
      <c r="L1938" s="433">
        <f t="shared" si="520"/>
        <v>0</v>
      </c>
      <c r="M1938" s="433">
        <v>14.550000000000002</v>
      </c>
      <c r="N1938" s="433">
        <v>5.82</v>
      </c>
      <c r="O1938" s="431">
        <f t="shared" si="521"/>
        <v>168052.50000000003</v>
      </c>
    </row>
    <row r="1939" spans="1:15" s="472" customFormat="1">
      <c r="A1939" s="494" t="s">
        <v>244</v>
      </c>
      <c r="B1939" s="515" t="s">
        <v>418</v>
      </c>
      <c r="C1939" s="513" t="s">
        <v>124</v>
      </c>
      <c r="D1939" s="560">
        <v>8250</v>
      </c>
      <c r="E1939" s="485">
        <v>14.55</v>
      </c>
      <c r="F1939" s="485">
        <v>5.82</v>
      </c>
      <c r="G1939" s="485">
        <f t="shared" si="526"/>
        <v>20.37</v>
      </c>
      <c r="H1939" s="428">
        <f t="shared" si="528"/>
        <v>120037.5</v>
      </c>
      <c r="I1939" s="428">
        <f t="shared" si="529"/>
        <v>48015</v>
      </c>
      <c r="J1939" s="428">
        <f t="shared" si="530"/>
        <v>168052.5</v>
      </c>
      <c r="K1939" s="433">
        <f t="shared" si="519"/>
        <v>0</v>
      </c>
      <c r="L1939" s="433">
        <f t="shared" si="520"/>
        <v>0</v>
      </c>
      <c r="M1939" s="433">
        <v>14.550000000000002</v>
      </c>
      <c r="N1939" s="433">
        <v>5.82</v>
      </c>
      <c r="O1939" s="431">
        <f t="shared" si="521"/>
        <v>168052.50000000003</v>
      </c>
    </row>
    <row r="1940" spans="1:15" s="470" customFormat="1">
      <c r="A1940" s="494" t="s">
        <v>246</v>
      </c>
      <c r="B1940" s="515" t="s">
        <v>419</v>
      </c>
      <c r="C1940" s="513" t="s">
        <v>124</v>
      </c>
      <c r="D1940" s="560">
        <v>8250</v>
      </c>
      <c r="E1940" s="485">
        <v>14.55</v>
      </c>
      <c r="F1940" s="485">
        <v>5.82</v>
      </c>
      <c r="G1940" s="485">
        <f t="shared" si="526"/>
        <v>20.37</v>
      </c>
      <c r="H1940" s="428">
        <f t="shared" si="528"/>
        <v>120037.5</v>
      </c>
      <c r="I1940" s="428">
        <f t="shared" si="529"/>
        <v>48015</v>
      </c>
      <c r="J1940" s="428">
        <f t="shared" si="530"/>
        <v>168052.5</v>
      </c>
      <c r="K1940" s="433">
        <f t="shared" si="519"/>
        <v>0</v>
      </c>
      <c r="L1940" s="433">
        <f t="shared" si="520"/>
        <v>0</v>
      </c>
      <c r="M1940" s="433">
        <v>14.550000000000002</v>
      </c>
      <c r="N1940" s="433">
        <v>5.82</v>
      </c>
      <c r="O1940" s="431">
        <f t="shared" si="521"/>
        <v>168052.50000000003</v>
      </c>
    </row>
    <row r="1941" spans="1:15" s="470" customFormat="1">
      <c r="A1941" s="494" t="s">
        <v>248</v>
      </c>
      <c r="B1941" s="515" t="s">
        <v>420</v>
      </c>
      <c r="C1941" s="513" t="s">
        <v>124</v>
      </c>
      <c r="D1941" s="560">
        <v>8250</v>
      </c>
      <c r="E1941" s="485">
        <v>14.55</v>
      </c>
      <c r="F1941" s="485">
        <v>5.82</v>
      </c>
      <c r="G1941" s="485">
        <f t="shared" si="526"/>
        <v>20.37</v>
      </c>
      <c r="H1941" s="428">
        <f t="shared" si="528"/>
        <v>120037.5</v>
      </c>
      <c r="I1941" s="428">
        <f t="shared" si="529"/>
        <v>48015</v>
      </c>
      <c r="J1941" s="428">
        <f t="shared" si="530"/>
        <v>168052.5</v>
      </c>
      <c r="K1941" s="433">
        <f t="shared" si="519"/>
        <v>0</v>
      </c>
      <c r="L1941" s="433">
        <f t="shared" si="520"/>
        <v>0</v>
      </c>
      <c r="M1941" s="433">
        <v>14.550000000000002</v>
      </c>
      <c r="N1941" s="433">
        <v>5.82</v>
      </c>
      <c r="O1941" s="431">
        <f t="shared" si="521"/>
        <v>168052.50000000003</v>
      </c>
    </row>
    <row r="1942" spans="1:15" s="470" customFormat="1">
      <c r="A1942" s="494" t="s">
        <v>250</v>
      </c>
      <c r="B1942" s="515" t="s">
        <v>421</v>
      </c>
      <c r="C1942" s="513" t="s">
        <v>124</v>
      </c>
      <c r="D1942" s="560">
        <v>8250</v>
      </c>
      <c r="E1942" s="485">
        <v>14.55</v>
      </c>
      <c r="F1942" s="485">
        <v>5.82</v>
      </c>
      <c r="G1942" s="485">
        <f t="shared" si="526"/>
        <v>20.37</v>
      </c>
      <c r="H1942" s="428">
        <f t="shared" si="528"/>
        <v>120037.5</v>
      </c>
      <c r="I1942" s="428">
        <f t="shared" si="529"/>
        <v>48015</v>
      </c>
      <c r="J1942" s="428">
        <f t="shared" si="530"/>
        <v>168052.5</v>
      </c>
      <c r="K1942" s="433">
        <f t="shared" si="519"/>
        <v>0</v>
      </c>
      <c r="L1942" s="433">
        <f t="shared" si="520"/>
        <v>0</v>
      </c>
      <c r="M1942" s="433">
        <v>14.550000000000002</v>
      </c>
      <c r="N1942" s="433">
        <v>5.82</v>
      </c>
      <c r="O1942" s="431">
        <f t="shared" si="521"/>
        <v>168052.50000000003</v>
      </c>
    </row>
    <row r="1943" spans="1:15" s="470" customFormat="1">
      <c r="A1943" s="494" t="s">
        <v>252</v>
      </c>
      <c r="B1943" s="515" t="s">
        <v>422</v>
      </c>
      <c r="C1943" s="513" t="s">
        <v>124</v>
      </c>
      <c r="D1943" s="560">
        <v>8250</v>
      </c>
      <c r="E1943" s="485">
        <v>0</v>
      </c>
      <c r="F1943" s="485">
        <v>5.82</v>
      </c>
      <c r="G1943" s="485">
        <f t="shared" si="526"/>
        <v>5.82</v>
      </c>
      <c r="H1943" s="428">
        <f t="shared" si="528"/>
        <v>0</v>
      </c>
      <c r="I1943" s="428">
        <f t="shared" si="529"/>
        <v>48015</v>
      </c>
      <c r="J1943" s="428">
        <f t="shared" si="530"/>
        <v>48015</v>
      </c>
      <c r="K1943" s="433">
        <f t="shared" si="519"/>
        <v>0</v>
      </c>
      <c r="L1943" s="433">
        <f t="shared" si="520"/>
        <v>0</v>
      </c>
      <c r="M1943" s="433">
        <v>0</v>
      </c>
      <c r="N1943" s="433">
        <v>5.82</v>
      </c>
      <c r="O1943" s="431">
        <f t="shared" si="521"/>
        <v>48015</v>
      </c>
    </row>
    <row r="1944" spans="1:15" s="470" customFormat="1">
      <c r="A1944" s="494" t="s">
        <v>254</v>
      </c>
      <c r="B1944" s="515" t="s">
        <v>423</v>
      </c>
      <c r="C1944" s="513" t="s">
        <v>124</v>
      </c>
      <c r="D1944" s="560">
        <v>8250</v>
      </c>
      <c r="E1944" s="485">
        <v>0</v>
      </c>
      <c r="F1944" s="485">
        <v>2.91</v>
      </c>
      <c r="G1944" s="485">
        <f t="shared" si="526"/>
        <v>2.91</v>
      </c>
      <c r="H1944" s="428">
        <f t="shared" si="528"/>
        <v>0</v>
      </c>
      <c r="I1944" s="428">
        <f t="shared" si="529"/>
        <v>24007.5</v>
      </c>
      <c r="J1944" s="428">
        <f t="shared" si="530"/>
        <v>24007.5</v>
      </c>
      <c r="K1944" s="433">
        <f t="shared" si="519"/>
        <v>0</v>
      </c>
      <c r="L1944" s="433">
        <f t="shared" si="520"/>
        <v>0</v>
      </c>
      <c r="M1944" s="433">
        <v>0</v>
      </c>
      <c r="N1944" s="433">
        <v>2.91</v>
      </c>
      <c r="O1944" s="431">
        <f t="shared" si="521"/>
        <v>24007.5</v>
      </c>
    </row>
    <row r="1945" spans="1:15" s="470" customFormat="1">
      <c r="A1945" s="494" t="s">
        <v>256</v>
      </c>
      <c r="B1945" s="515" t="s">
        <v>424</v>
      </c>
      <c r="C1945" s="513" t="s">
        <v>124</v>
      </c>
      <c r="D1945" s="560">
        <v>8250</v>
      </c>
      <c r="E1945" s="485">
        <v>0</v>
      </c>
      <c r="F1945" s="485">
        <v>2.91</v>
      </c>
      <c r="G1945" s="485">
        <f t="shared" si="526"/>
        <v>2.91</v>
      </c>
      <c r="H1945" s="428">
        <f t="shared" si="528"/>
        <v>0</v>
      </c>
      <c r="I1945" s="428">
        <f t="shared" si="529"/>
        <v>24007.5</v>
      </c>
      <c r="J1945" s="428">
        <f t="shared" si="530"/>
        <v>24007.5</v>
      </c>
      <c r="K1945" s="433">
        <f t="shared" si="519"/>
        <v>0</v>
      </c>
      <c r="L1945" s="433">
        <f t="shared" si="520"/>
        <v>0</v>
      </c>
      <c r="M1945" s="433">
        <v>0</v>
      </c>
      <c r="N1945" s="433">
        <v>2.91</v>
      </c>
      <c r="O1945" s="431">
        <f t="shared" si="521"/>
        <v>24007.5</v>
      </c>
    </row>
    <row r="1946" spans="1:15" s="470" customFormat="1">
      <c r="A1946" s="494" t="s">
        <v>258</v>
      </c>
      <c r="B1946" s="483" t="s">
        <v>425</v>
      </c>
      <c r="C1946" s="513" t="s">
        <v>124</v>
      </c>
      <c r="D1946" s="560">
        <v>8250</v>
      </c>
      <c r="E1946" s="485">
        <v>0</v>
      </c>
      <c r="F1946" s="485">
        <v>0</v>
      </c>
      <c r="G1946" s="485">
        <f t="shared" si="526"/>
        <v>0</v>
      </c>
      <c r="H1946" s="428">
        <f t="shared" si="528"/>
        <v>0</v>
      </c>
      <c r="I1946" s="428">
        <f t="shared" si="529"/>
        <v>0</v>
      </c>
      <c r="J1946" s="428">
        <f t="shared" si="530"/>
        <v>0</v>
      </c>
      <c r="K1946" s="433">
        <f t="shared" si="519"/>
        <v>0</v>
      </c>
      <c r="L1946" s="433">
        <f t="shared" si="520"/>
        <v>0</v>
      </c>
      <c r="M1946" s="433">
        <v>0</v>
      </c>
      <c r="N1946" s="433">
        <v>0</v>
      </c>
      <c r="O1946" s="431">
        <f t="shared" si="521"/>
        <v>0</v>
      </c>
    </row>
    <row r="1947" spans="1:15" s="517" customFormat="1" ht="164.25" customHeight="1">
      <c r="A1947" s="491">
        <v>6.07</v>
      </c>
      <c r="B1947" s="492" t="s">
        <v>820</v>
      </c>
      <c r="C1947" s="513"/>
      <c r="D1947" s="560">
        <v>0</v>
      </c>
      <c r="E1947" s="495">
        <v>0</v>
      </c>
      <c r="F1947" s="495">
        <v>0</v>
      </c>
      <c r="G1947" s="495">
        <f t="shared" si="526"/>
        <v>0</v>
      </c>
      <c r="H1947" s="500">
        <f>ROUND(D1947*E1947,0)</f>
        <v>0</v>
      </c>
      <c r="I1947" s="500">
        <f>ROUND(D1947*F1947,0)</f>
        <v>0</v>
      </c>
      <c r="J1947" s="485">
        <f t="shared" si="527"/>
        <v>0</v>
      </c>
      <c r="K1947" s="433">
        <f t="shared" si="519"/>
        <v>0</v>
      </c>
      <c r="L1947" s="433">
        <f t="shared" si="520"/>
        <v>0</v>
      </c>
      <c r="M1947" s="433">
        <v>0</v>
      </c>
      <c r="N1947" s="433">
        <v>0</v>
      </c>
      <c r="O1947" s="431">
        <f t="shared" si="521"/>
        <v>0</v>
      </c>
    </row>
    <row r="1948" spans="1:15" s="524" customFormat="1">
      <c r="A1948" s="491" t="s">
        <v>122</v>
      </c>
      <c r="B1948" s="492" t="s">
        <v>821</v>
      </c>
      <c r="C1948" s="513" t="s">
        <v>124</v>
      </c>
      <c r="D1948" s="560">
        <v>28175</v>
      </c>
      <c r="E1948" s="485">
        <v>3.88</v>
      </c>
      <c r="F1948" s="485">
        <v>0</v>
      </c>
      <c r="G1948" s="485">
        <f t="shared" si="526"/>
        <v>3.88</v>
      </c>
      <c r="H1948" s="428">
        <f t="shared" ref="H1948:I1951" si="531">$D1948*E1948</f>
        <v>109319</v>
      </c>
      <c r="I1948" s="428">
        <f t="shared" si="531"/>
        <v>0</v>
      </c>
      <c r="J1948" s="428">
        <f t="shared" ref="J1948:J1951" si="532">SUBTOTAL(9,H1948:I1948)</f>
        <v>109319</v>
      </c>
      <c r="K1948" s="433">
        <f t="shared" ref="K1948:K2011" si="533">M1948-E1948</f>
        <v>0</v>
      </c>
      <c r="L1948" s="433">
        <f t="shared" ref="L1948:L2011" si="534">N1948-F1948</f>
        <v>0</v>
      </c>
      <c r="M1948" s="433">
        <v>3.88</v>
      </c>
      <c r="N1948" s="433">
        <v>0</v>
      </c>
      <c r="O1948" s="431">
        <f t="shared" ref="O1948:O2011" si="535">(M1948+N1948)*$D1948</f>
        <v>109319</v>
      </c>
    </row>
    <row r="1949" spans="1:15" s="524" customFormat="1">
      <c r="A1949" s="491" t="s">
        <v>366</v>
      </c>
      <c r="B1949" s="492" t="s">
        <v>822</v>
      </c>
      <c r="C1949" s="513" t="s">
        <v>124</v>
      </c>
      <c r="D1949" s="560">
        <v>28175</v>
      </c>
      <c r="E1949" s="485">
        <v>0</v>
      </c>
      <c r="F1949" s="485">
        <v>0</v>
      </c>
      <c r="G1949" s="485">
        <f t="shared" si="526"/>
        <v>0</v>
      </c>
      <c r="H1949" s="428">
        <f t="shared" si="531"/>
        <v>0</v>
      </c>
      <c r="I1949" s="428">
        <f t="shared" si="531"/>
        <v>0</v>
      </c>
      <c r="J1949" s="428">
        <f t="shared" si="532"/>
        <v>0</v>
      </c>
      <c r="K1949" s="433">
        <f t="shared" si="533"/>
        <v>0</v>
      </c>
      <c r="L1949" s="433">
        <f t="shared" si="534"/>
        <v>0</v>
      </c>
      <c r="M1949" s="433">
        <v>0</v>
      </c>
      <c r="N1949" s="433">
        <v>0</v>
      </c>
      <c r="O1949" s="431">
        <f t="shared" si="535"/>
        <v>0</v>
      </c>
    </row>
    <row r="1950" spans="1:15" s="524" customFormat="1">
      <c r="A1950" s="491" t="s">
        <v>434</v>
      </c>
      <c r="B1950" s="492" t="s">
        <v>823</v>
      </c>
      <c r="C1950" s="513" t="s">
        <v>124</v>
      </c>
      <c r="D1950" s="560">
        <v>28175</v>
      </c>
      <c r="E1950" s="485">
        <v>27.16</v>
      </c>
      <c r="F1950" s="485">
        <v>7.76</v>
      </c>
      <c r="G1950" s="485">
        <f t="shared" si="526"/>
        <v>34.92</v>
      </c>
      <c r="H1950" s="428">
        <f t="shared" si="531"/>
        <v>765233</v>
      </c>
      <c r="I1950" s="428">
        <f t="shared" si="531"/>
        <v>218638</v>
      </c>
      <c r="J1950" s="428">
        <f t="shared" si="532"/>
        <v>983871</v>
      </c>
      <c r="K1950" s="433">
        <f t="shared" si="533"/>
        <v>0</v>
      </c>
      <c r="L1950" s="433">
        <f t="shared" si="534"/>
        <v>0</v>
      </c>
      <c r="M1950" s="433">
        <v>27.159999999999997</v>
      </c>
      <c r="N1950" s="433">
        <v>7.76</v>
      </c>
      <c r="O1950" s="431">
        <f t="shared" si="535"/>
        <v>983870.99999999988</v>
      </c>
    </row>
    <row r="1951" spans="1:15" s="524" customFormat="1">
      <c r="A1951" s="491" t="s">
        <v>598</v>
      </c>
      <c r="B1951" s="492" t="s">
        <v>824</v>
      </c>
      <c r="C1951" s="513" t="s">
        <v>124</v>
      </c>
      <c r="D1951" s="560">
        <v>28175</v>
      </c>
      <c r="E1951" s="485">
        <v>93.12</v>
      </c>
      <c r="F1951" s="485">
        <v>0</v>
      </c>
      <c r="G1951" s="485">
        <f t="shared" si="526"/>
        <v>93.12</v>
      </c>
      <c r="H1951" s="428">
        <f t="shared" si="531"/>
        <v>2623656</v>
      </c>
      <c r="I1951" s="428">
        <f t="shared" si="531"/>
        <v>0</v>
      </c>
      <c r="J1951" s="428">
        <f t="shared" si="532"/>
        <v>2623656</v>
      </c>
      <c r="K1951" s="433">
        <f t="shared" si="533"/>
        <v>0</v>
      </c>
      <c r="L1951" s="433">
        <f t="shared" si="534"/>
        <v>0</v>
      </c>
      <c r="M1951" s="433">
        <v>93.11999999999999</v>
      </c>
      <c r="N1951" s="433">
        <v>0</v>
      </c>
      <c r="O1951" s="431">
        <f t="shared" si="535"/>
        <v>2623655.9999999995</v>
      </c>
    </row>
    <row r="1952" spans="1:15" s="524" customFormat="1" ht="180">
      <c r="A1952" s="491">
        <v>6.08</v>
      </c>
      <c r="B1952" s="492" t="s">
        <v>825</v>
      </c>
      <c r="C1952" s="513"/>
      <c r="D1952" s="560">
        <v>0</v>
      </c>
      <c r="E1952" s="485">
        <v>0</v>
      </c>
      <c r="F1952" s="485">
        <v>0</v>
      </c>
      <c r="G1952" s="485">
        <f t="shared" si="526"/>
        <v>0</v>
      </c>
      <c r="H1952" s="500">
        <f>ROUND(D1952*E1952,0)</f>
        <v>0</v>
      </c>
      <c r="I1952" s="500">
        <f>ROUND(D1952*F1952,0)</f>
        <v>0</v>
      </c>
      <c r="J1952" s="485">
        <f t="shared" si="527"/>
        <v>0</v>
      </c>
      <c r="K1952" s="433">
        <f t="shared" si="533"/>
        <v>0</v>
      </c>
      <c r="L1952" s="433">
        <f t="shared" si="534"/>
        <v>0</v>
      </c>
      <c r="M1952" s="433">
        <v>0</v>
      </c>
      <c r="N1952" s="433">
        <v>0</v>
      </c>
      <c r="O1952" s="431">
        <f t="shared" si="535"/>
        <v>0</v>
      </c>
    </row>
    <row r="1953" spans="1:15" s="524" customFormat="1">
      <c r="A1953" s="491" t="s">
        <v>122</v>
      </c>
      <c r="B1953" s="492" t="s">
        <v>826</v>
      </c>
      <c r="C1953" s="513" t="s">
        <v>124</v>
      </c>
      <c r="D1953" s="560">
        <v>33925</v>
      </c>
      <c r="E1953" s="485">
        <v>15.52</v>
      </c>
      <c r="F1953" s="485">
        <v>0</v>
      </c>
      <c r="G1953" s="485">
        <f t="shared" si="526"/>
        <v>15.52</v>
      </c>
      <c r="H1953" s="428">
        <f>$D1953*E1953</f>
        <v>526516</v>
      </c>
      <c r="I1953" s="428">
        <f>$D1953*F1953</f>
        <v>0</v>
      </c>
      <c r="J1953" s="428">
        <f>SUBTOTAL(9,H1953:I1953)</f>
        <v>526516</v>
      </c>
      <c r="K1953" s="433">
        <f t="shared" si="533"/>
        <v>0</v>
      </c>
      <c r="L1953" s="433">
        <f t="shared" si="534"/>
        <v>0</v>
      </c>
      <c r="M1953" s="433">
        <v>15.52</v>
      </c>
      <c r="N1953" s="433">
        <v>0</v>
      </c>
      <c r="O1953" s="431">
        <f t="shared" si="535"/>
        <v>526516</v>
      </c>
    </row>
    <row r="1954" spans="1:15" s="432" customFormat="1">
      <c r="A1954" s="525"/>
      <c r="B1954" s="526" t="s">
        <v>33</v>
      </c>
      <c r="C1954" s="527"/>
      <c r="D1954" s="572"/>
      <c r="E1954" s="435">
        <v>0</v>
      </c>
      <c r="F1954" s="435">
        <v>0</v>
      </c>
      <c r="G1954" s="435"/>
      <c r="H1954" s="435">
        <f>SUM(H1780:H1953)</f>
        <v>88350480.25</v>
      </c>
      <c r="I1954" s="435">
        <f t="shared" ref="I1954:J1954" si="536">SUM(I1780:I1953)</f>
        <v>28616661.75</v>
      </c>
      <c r="J1954" s="435">
        <f t="shared" si="536"/>
        <v>116967142</v>
      </c>
      <c r="K1954" s="435">
        <f t="shared" si="533"/>
        <v>0</v>
      </c>
      <c r="L1954" s="435">
        <f t="shared" si="534"/>
        <v>0</v>
      </c>
      <c r="M1954" s="435">
        <v>0</v>
      </c>
      <c r="N1954" s="435"/>
      <c r="O1954" s="436">
        <f t="shared" ref="O1954" si="537">SUM(O1780:O1953)</f>
        <v>121229092</v>
      </c>
    </row>
    <row r="1955" spans="1:15" s="470" customFormat="1">
      <c r="A1955" s="528"/>
      <c r="B1955" s="529"/>
      <c r="C1955" s="530"/>
      <c r="D1955" s="573"/>
      <c r="E1955" s="500">
        <v>0</v>
      </c>
      <c r="F1955" s="500">
        <v>0</v>
      </c>
      <c r="G1955" s="500">
        <f t="shared" si="526"/>
        <v>0</v>
      </c>
      <c r="H1955" s="500">
        <f>ROUND(D1955*E1955,0)</f>
        <v>0</v>
      </c>
      <c r="I1955" s="500">
        <f>ROUND(D1955*F1955,0)</f>
        <v>0</v>
      </c>
      <c r="J1955" s="485">
        <f t="shared" si="527"/>
        <v>0</v>
      </c>
      <c r="K1955" s="433">
        <f t="shared" si="533"/>
        <v>0</v>
      </c>
      <c r="L1955" s="433">
        <f t="shared" si="534"/>
        <v>0</v>
      </c>
      <c r="M1955" s="433">
        <v>0</v>
      </c>
      <c r="N1955" s="433"/>
      <c r="O1955" s="431">
        <f t="shared" si="535"/>
        <v>0</v>
      </c>
    </row>
    <row r="1956" spans="1:15" s="470" customFormat="1">
      <c r="A1956" s="531">
        <v>7</v>
      </c>
      <c r="B1956" s="532" t="s">
        <v>827</v>
      </c>
      <c r="C1956" s="484"/>
      <c r="D1956" s="571"/>
      <c r="E1956" s="495">
        <v>0</v>
      </c>
      <c r="F1956" s="495">
        <v>0</v>
      </c>
      <c r="G1956" s="495">
        <f t="shared" si="526"/>
        <v>0</v>
      </c>
      <c r="H1956" s="500">
        <f>ROUND(D1956*E1956,0)</f>
        <v>0</v>
      </c>
      <c r="I1956" s="500">
        <f>ROUND(D1956*F1956,0)</f>
        <v>0</v>
      </c>
      <c r="J1956" s="485">
        <f t="shared" si="527"/>
        <v>0</v>
      </c>
      <c r="K1956" s="433">
        <f t="shared" si="533"/>
        <v>0</v>
      </c>
      <c r="L1956" s="433">
        <f t="shared" si="534"/>
        <v>0</v>
      </c>
      <c r="M1956" s="433">
        <v>0</v>
      </c>
      <c r="N1956" s="433"/>
      <c r="O1956" s="431">
        <f t="shared" si="535"/>
        <v>0</v>
      </c>
    </row>
    <row r="1957" spans="1:15" s="533" customFormat="1" ht="64.5" customHeight="1">
      <c r="A1957" s="491"/>
      <c r="B1957" s="492" t="s">
        <v>828</v>
      </c>
      <c r="C1957" s="513"/>
      <c r="D1957" s="566"/>
      <c r="E1957" s="490">
        <v>0</v>
      </c>
      <c r="F1957" s="490">
        <v>0</v>
      </c>
      <c r="G1957" s="490">
        <f t="shared" si="526"/>
        <v>0</v>
      </c>
      <c r="H1957" s="500">
        <f>ROUND(D1957*E1957,0)</f>
        <v>0</v>
      </c>
      <c r="I1957" s="500">
        <f>ROUND(D1957*F1957,0)</f>
        <v>0</v>
      </c>
      <c r="J1957" s="485">
        <f t="shared" si="527"/>
        <v>0</v>
      </c>
      <c r="K1957" s="433">
        <f t="shared" si="533"/>
        <v>0</v>
      </c>
      <c r="L1957" s="433">
        <f t="shared" si="534"/>
        <v>0</v>
      </c>
      <c r="M1957" s="433">
        <v>0</v>
      </c>
      <c r="N1957" s="433"/>
      <c r="O1957" s="431">
        <f t="shared" si="535"/>
        <v>0</v>
      </c>
    </row>
    <row r="1958" spans="1:15" s="533" customFormat="1" ht="255">
      <c r="A1958" s="491">
        <v>7.1</v>
      </c>
      <c r="B1958" s="492" t="s">
        <v>829</v>
      </c>
      <c r="C1958" s="513"/>
      <c r="D1958" s="566"/>
      <c r="E1958" s="490">
        <v>0</v>
      </c>
      <c r="F1958" s="490">
        <v>0</v>
      </c>
      <c r="G1958" s="490">
        <f t="shared" si="526"/>
        <v>0</v>
      </c>
      <c r="H1958" s="500">
        <f>ROUND(D1958*E1958,0)</f>
        <v>0</v>
      </c>
      <c r="I1958" s="500">
        <f>ROUND(D1958*F1958,0)</f>
        <v>0</v>
      </c>
      <c r="J1958" s="485">
        <f t="shared" si="527"/>
        <v>0</v>
      </c>
      <c r="K1958" s="433">
        <f t="shared" si="533"/>
        <v>0</v>
      </c>
      <c r="L1958" s="433">
        <f t="shared" si="534"/>
        <v>0</v>
      </c>
      <c r="M1958" s="433">
        <v>0</v>
      </c>
      <c r="N1958" s="433"/>
      <c r="O1958" s="431">
        <f t="shared" si="535"/>
        <v>0</v>
      </c>
    </row>
    <row r="1959" spans="1:15" s="535" customFormat="1">
      <c r="A1959" s="518" t="s">
        <v>830</v>
      </c>
      <c r="B1959" s="487" t="s">
        <v>831</v>
      </c>
      <c r="C1959" s="519"/>
      <c r="D1959" s="560">
        <v>0</v>
      </c>
      <c r="E1959" s="534">
        <v>0</v>
      </c>
      <c r="F1959" s="534">
        <v>0</v>
      </c>
      <c r="G1959" s="534">
        <f t="shared" si="526"/>
        <v>0</v>
      </c>
      <c r="H1959" s="500">
        <f>ROUND(D1959*E1959,0)</f>
        <v>0</v>
      </c>
      <c r="I1959" s="500">
        <f>ROUND(D1959*F1959,0)</f>
        <v>0</v>
      </c>
      <c r="J1959" s="485">
        <f t="shared" si="527"/>
        <v>0</v>
      </c>
      <c r="K1959" s="433">
        <f t="shared" si="533"/>
        <v>0</v>
      </c>
      <c r="L1959" s="433">
        <f t="shared" si="534"/>
        <v>0</v>
      </c>
      <c r="M1959" s="433">
        <v>0</v>
      </c>
      <c r="N1959" s="433"/>
      <c r="O1959" s="431">
        <f t="shared" si="535"/>
        <v>0</v>
      </c>
    </row>
    <row r="1960" spans="1:15" s="472" customFormat="1">
      <c r="A1960" s="494" t="s">
        <v>205</v>
      </c>
      <c r="B1960" s="515" t="s">
        <v>403</v>
      </c>
      <c r="C1960" s="513" t="s">
        <v>124</v>
      </c>
      <c r="D1960" s="560">
        <v>4662</v>
      </c>
      <c r="E1960" s="485">
        <v>0</v>
      </c>
      <c r="F1960" s="485">
        <v>0</v>
      </c>
      <c r="G1960" s="485">
        <f t="shared" si="526"/>
        <v>0</v>
      </c>
      <c r="H1960" s="428">
        <f t="shared" ref="H1960:H1982" si="538">$D1960*E1960</f>
        <v>0</v>
      </c>
      <c r="I1960" s="428">
        <f t="shared" ref="I1960:I1982" si="539">$D1960*F1960</f>
        <v>0</v>
      </c>
      <c r="J1960" s="428">
        <f t="shared" ref="J1960:J1981" si="540">SUBTOTAL(9,H1960:I1960)</f>
        <v>0</v>
      </c>
      <c r="K1960" s="433">
        <f t="shared" si="533"/>
        <v>0</v>
      </c>
      <c r="L1960" s="433">
        <f t="shared" si="534"/>
        <v>0</v>
      </c>
      <c r="M1960" s="433"/>
      <c r="N1960" s="433"/>
      <c r="O1960" s="431">
        <f t="shared" si="535"/>
        <v>0</v>
      </c>
    </row>
    <row r="1961" spans="1:15" s="472" customFormat="1">
      <c r="A1961" s="494" t="s">
        <v>188</v>
      </c>
      <c r="B1961" s="515" t="s">
        <v>404</v>
      </c>
      <c r="C1961" s="513" t="s">
        <v>124</v>
      </c>
      <c r="D1961" s="560">
        <v>4662</v>
      </c>
      <c r="E1961" s="485">
        <v>0</v>
      </c>
      <c r="F1961" s="485">
        <v>0</v>
      </c>
      <c r="G1961" s="485">
        <f t="shared" si="526"/>
        <v>0</v>
      </c>
      <c r="H1961" s="428">
        <f t="shared" si="538"/>
        <v>0</v>
      </c>
      <c r="I1961" s="428">
        <f t="shared" si="539"/>
        <v>0</v>
      </c>
      <c r="J1961" s="428">
        <f t="shared" si="540"/>
        <v>0</v>
      </c>
      <c r="K1961" s="433">
        <f t="shared" si="533"/>
        <v>0</v>
      </c>
      <c r="L1961" s="433">
        <f t="shared" si="534"/>
        <v>0</v>
      </c>
      <c r="M1961" s="433"/>
      <c r="N1961" s="433"/>
      <c r="O1961" s="431">
        <f t="shared" si="535"/>
        <v>0</v>
      </c>
    </row>
    <row r="1962" spans="1:15" s="472" customFormat="1">
      <c r="A1962" s="494" t="s">
        <v>190</v>
      </c>
      <c r="B1962" s="515" t="s">
        <v>405</v>
      </c>
      <c r="C1962" s="513" t="s">
        <v>124</v>
      </c>
      <c r="D1962" s="560">
        <v>4662</v>
      </c>
      <c r="E1962" s="485">
        <v>0</v>
      </c>
      <c r="F1962" s="485">
        <v>0</v>
      </c>
      <c r="G1962" s="485">
        <f t="shared" si="526"/>
        <v>0</v>
      </c>
      <c r="H1962" s="428">
        <f t="shared" si="538"/>
        <v>0</v>
      </c>
      <c r="I1962" s="428">
        <f t="shared" si="539"/>
        <v>0</v>
      </c>
      <c r="J1962" s="428">
        <f t="shared" si="540"/>
        <v>0</v>
      </c>
      <c r="K1962" s="433">
        <f t="shared" si="533"/>
        <v>0</v>
      </c>
      <c r="L1962" s="433">
        <f t="shared" si="534"/>
        <v>0</v>
      </c>
      <c r="M1962" s="433"/>
      <c r="N1962" s="433"/>
      <c r="O1962" s="431">
        <f t="shared" si="535"/>
        <v>0</v>
      </c>
    </row>
    <row r="1963" spans="1:15" s="472" customFormat="1">
      <c r="A1963" s="494" t="s">
        <v>192</v>
      </c>
      <c r="B1963" s="515" t="s">
        <v>406</v>
      </c>
      <c r="C1963" s="513" t="s">
        <v>124</v>
      </c>
      <c r="D1963" s="560">
        <v>4662</v>
      </c>
      <c r="E1963" s="485">
        <v>0</v>
      </c>
      <c r="F1963" s="485">
        <v>0</v>
      </c>
      <c r="G1963" s="485">
        <f t="shared" si="526"/>
        <v>0</v>
      </c>
      <c r="H1963" s="428">
        <f t="shared" si="538"/>
        <v>0</v>
      </c>
      <c r="I1963" s="428">
        <f t="shared" si="539"/>
        <v>0</v>
      </c>
      <c r="J1963" s="428">
        <f t="shared" si="540"/>
        <v>0</v>
      </c>
      <c r="K1963" s="433">
        <f t="shared" si="533"/>
        <v>0</v>
      </c>
      <c r="L1963" s="433">
        <f t="shared" si="534"/>
        <v>0</v>
      </c>
      <c r="M1963" s="433"/>
      <c r="N1963" s="433"/>
      <c r="O1963" s="431">
        <f t="shared" si="535"/>
        <v>0</v>
      </c>
    </row>
    <row r="1964" spans="1:15" s="472" customFormat="1">
      <c r="A1964" s="494" t="s">
        <v>194</v>
      </c>
      <c r="B1964" s="515" t="s">
        <v>407</v>
      </c>
      <c r="C1964" s="513" t="s">
        <v>124</v>
      </c>
      <c r="D1964" s="560">
        <v>4662</v>
      </c>
      <c r="E1964" s="485">
        <v>0</v>
      </c>
      <c r="F1964" s="485">
        <v>0</v>
      </c>
      <c r="G1964" s="485">
        <f t="shared" si="526"/>
        <v>0</v>
      </c>
      <c r="H1964" s="428">
        <f t="shared" si="538"/>
        <v>0</v>
      </c>
      <c r="I1964" s="428">
        <f t="shared" si="539"/>
        <v>0</v>
      </c>
      <c r="J1964" s="428">
        <f t="shared" si="540"/>
        <v>0</v>
      </c>
      <c r="K1964" s="433">
        <f t="shared" si="533"/>
        <v>0</v>
      </c>
      <c r="L1964" s="433">
        <f t="shared" si="534"/>
        <v>0</v>
      </c>
      <c r="M1964" s="433"/>
      <c r="N1964" s="433"/>
      <c r="O1964" s="431">
        <f t="shared" si="535"/>
        <v>0</v>
      </c>
    </row>
    <row r="1965" spans="1:15" s="472" customFormat="1">
      <c r="A1965" s="494" t="s">
        <v>196</v>
      </c>
      <c r="B1965" s="515" t="s">
        <v>408</v>
      </c>
      <c r="C1965" s="513" t="s">
        <v>124</v>
      </c>
      <c r="D1965" s="560">
        <v>4662</v>
      </c>
      <c r="E1965" s="485">
        <v>0</v>
      </c>
      <c r="F1965" s="485">
        <v>0</v>
      </c>
      <c r="G1965" s="485">
        <f t="shared" si="526"/>
        <v>0</v>
      </c>
      <c r="H1965" s="428">
        <f t="shared" si="538"/>
        <v>0</v>
      </c>
      <c r="I1965" s="428">
        <f t="shared" si="539"/>
        <v>0</v>
      </c>
      <c r="J1965" s="428">
        <f t="shared" si="540"/>
        <v>0</v>
      </c>
      <c r="K1965" s="433">
        <f t="shared" si="533"/>
        <v>0</v>
      </c>
      <c r="L1965" s="433">
        <f t="shared" si="534"/>
        <v>0</v>
      </c>
      <c r="M1965" s="433"/>
      <c r="N1965" s="433"/>
      <c r="O1965" s="431">
        <f t="shared" si="535"/>
        <v>0</v>
      </c>
    </row>
    <row r="1966" spans="1:15" s="472" customFormat="1">
      <c r="A1966" s="494" t="s">
        <v>198</v>
      </c>
      <c r="B1966" s="515" t="s">
        <v>409</v>
      </c>
      <c r="C1966" s="513" t="s">
        <v>124</v>
      </c>
      <c r="D1966" s="560">
        <v>4662</v>
      </c>
      <c r="E1966" s="485">
        <v>0</v>
      </c>
      <c r="F1966" s="485">
        <v>0</v>
      </c>
      <c r="G1966" s="485">
        <f t="shared" si="526"/>
        <v>0</v>
      </c>
      <c r="H1966" s="428">
        <f t="shared" si="538"/>
        <v>0</v>
      </c>
      <c r="I1966" s="428">
        <f t="shared" si="539"/>
        <v>0</v>
      </c>
      <c r="J1966" s="428">
        <f t="shared" si="540"/>
        <v>0</v>
      </c>
      <c r="K1966" s="433">
        <f t="shared" si="533"/>
        <v>0</v>
      </c>
      <c r="L1966" s="433">
        <f t="shared" si="534"/>
        <v>0</v>
      </c>
      <c r="M1966" s="433"/>
      <c r="N1966" s="433"/>
      <c r="O1966" s="431">
        <f t="shared" si="535"/>
        <v>0</v>
      </c>
    </row>
    <row r="1967" spans="1:15" s="472" customFormat="1">
      <c r="A1967" s="494" t="s">
        <v>200</v>
      </c>
      <c r="B1967" s="515" t="s">
        <v>410</v>
      </c>
      <c r="C1967" s="513" t="s">
        <v>124</v>
      </c>
      <c r="D1967" s="560">
        <v>4662</v>
      </c>
      <c r="E1967" s="485">
        <v>0</v>
      </c>
      <c r="F1967" s="485">
        <v>0</v>
      </c>
      <c r="G1967" s="485">
        <f t="shared" si="526"/>
        <v>0</v>
      </c>
      <c r="H1967" s="428">
        <f t="shared" si="538"/>
        <v>0</v>
      </c>
      <c r="I1967" s="428">
        <f t="shared" si="539"/>
        <v>0</v>
      </c>
      <c r="J1967" s="428">
        <f t="shared" si="540"/>
        <v>0</v>
      </c>
      <c r="K1967" s="433">
        <f t="shared" si="533"/>
        <v>0</v>
      </c>
      <c r="L1967" s="433">
        <f t="shared" si="534"/>
        <v>0</v>
      </c>
      <c r="M1967" s="433"/>
      <c r="N1967" s="433"/>
      <c r="O1967" s="431">
        <f t="shared" si="535"/>
        <v>0</v>
      </c>
    </row>
    <row r="1968" spans="1:15" s="472" customFormat="1">
      <c r="A1968" s="494" t="s">
        <v>122</v>
      </c>
      <c r="B1968" s="515" t="s">
        <v>411</v>
      </c>
      <c r="C1968" s="513" t="s">
        <v>124</v>
      </c>
      <c r="D1968" s="560">
        <v>4662</v>
      </c>
      <c r="E1968" s="485">
        <v>0</v>
      </c>
      <c r="F1968" s="485">
        <v>0</v>
      </c>
      <c r="G1968" s="485">
        <f t="shared" si="526"/>
        <v>0</v>
      </c>
      <c r="H1968" s="428">
        <f t="shared" si="538"/>
        <v>0</v>
      </c>
      <c r="I1968" s="428">
        <f t="shared" si="539"/>
        <v>0</v>
      </c>
      <c r="J1968" s="428">
        <f t="shared" si="540"/>
        <v>0</v>
      </c>
      <c r="K1968" s="433">
        <f t="shared" si="533"/>
        <v>0</v>
      </c>
      <c r="L1968" s="433">
        <f t="shared" si="534"/>
        <v>0</v>
      </c>
      <c r="M1968" s="433"/>
      <c r="N1968" s="433"/>
      <c r="O1968" s="431">
        <f t="shared" si="535"/>
        <v>0</v>
      </c>
    </row>
    <row r="1969" spans="1:15" s="472" customFormat="1">
      <c r="A1969" s="494" t="s">
        <v>228</v>
      </c>
      <c r="B1969" s="515" t="s">
        <v>412</v>
      </c>
      <c r="C1969" s="513" t="s">
        <v>124</v>
      </c>
      <c r="D1969" s="560">
        <v>4662</v>
      </c>
      <c r="E1969" s="485">
        <v>0</v>
      </c>
      <c r="F1969" s="485">
        <v>0</v>
      </c>
      <c r="G1969" s="485">
        <f t="shared" si="526"/>
        <v>0</v>
      </c>
      <c r="H1969" s="428">
        <f t="shared" si="538"/>
        <v>0</v>
      </c>
      <c r="I1969" s="428">
        <f t="shared" si="539"/>
        <v>0</v>
      </c>
      <c r="J1969" s="428">
        <f t="shared" si="540"/>
        <v>0</v>
      </c>
      <c r="K1969" s="433">
        <f t="shared" si="533"/>
        <v>0</v>
      </c>
      <c r="L1969" s="433">
        <f t="shared" si="534"/>
        <v>0</v>
      </c>
      <c r="M1969" s="433"/>
      <c r="N1969" s="433"/>
      <c r="O1969" s="431">
        <f t="shared" si="535"/>
        <v>0</v>
      </c>
    </row>
    <row r="1970" spans="1:15" s="472" customFormat="1">
      <c r="A1970" s="494" t="s">
        <v>230</v>
      </c>
      <c r="B1970" s="515" t="s">
        <v>413</v>
      </c>
      <c r="C1970" s="513" t="s">
        <v>124</v>
      </c>
      <c r="D1970" s="560">
        <v>4662</v>
      </c>
      <c r="E1970" s="485">
        <v>0</v>
      </c>
      <c r="F1970" s="485">
        <v>0</v>
      </c>
      <c r="G1970" s="485">
        <f t="shared" si="526"/>
        <v>0</v>
      </c>
      <c r="H1970" s="428">
        <f t="shared" si="538"/>
        <v>0</v>
      </c>
      <c r="I1970" s="428">
        <f t="shared" si="539"/>
        <v>0</v>
      </c>
      <c r="J1970" s="428">
        <f t="shared" si="540"/>
        <v>0</v>
      </c>
      <c r="K1970" s="433">
        <f t="shared" si="533"/>
        <v>0</v>
      </c>
      <c r="L1970" s="433">
        <f t="shared" si="534"/>
        <v>0</v>
      </c>
      <c r="M1970" s="433"/>
      <c r="N1970" s="433"/>
      <c r="O1970" s="431">
        <f t="shared" si="535"/>
        <v>0</v>
      </c>
    </row>
    <row r="1971" spans="1:15" s="472" customFormat="1">
      <c r="A1971" s="494" t="s">
        <v>232</v>
      </c>
      <c r="B1971" s="515" t="s">
        <v>414</v>
      </c>
      <c r="C1971" s="513" t="s">
        <v>124</v>
      </c>
      <c r="D1971" s="560">
        <v>4662</v>
      </c>
      <c r="E1971" s="485">
        <v>0</v>
      </c>
      <c r="F1971" s="485">
        <v>0</v>
      </c>
      <c r="G1971" s="485">
        <f t="shared" si="526"/>
        <v>0</v>
      </c>
      <c r="H1971" s="428">
        <f t="shared" si="538"/>
        <v>0</v>
      </c>
      <c r="I1971" s="428">
        <f t="shared" si="539"/>
        <v>0</v>
      </c>
      <c r="J1971" s="428">
        <f t="shared" si="540"/>
        <v>0</v>
      </c>
      <c r="K1971" s="433">
        <f t="shared" si="533"/>
        <v>0</v>
      </c>
      <c r="L1971" s="433">
        <f t="shared" si="534"/>
        <v>0</v>
      </c>
      <c r="M1971" s="433"/>
      <c r="N1971" s="433"/>
      <c r="O1971" s="431">
        <f t="shared" si="535"/>
        <v>0</v>
      </c>
    </row>
    <row r="1972" spans="1:15" s="472" customFormat="1">
      <c r="A1972" s="494" t="s">
        <v>234</v>
      </c>
      <c r="B1972" s="515" t="s">
        <v>415</v>
      </c>
      <c r="C1972" s="513" t="s">
        <v>124</v>
      </c>
      <c r="D1972" s="560">
        <v>4662</v>
      </c>
      <c r="E1972" s="485">
        <v>0</v>
      </c>
      <c r="F1972" s="485">
        <v>0</v>
      </c>
      <c r="G1972" s="485">
        <f t="shared" ref="G1972:G2035" si="541">SUM(E1972:F1972)</f>
        <v>0</v>
      </c>
      <c r="H1972" s="428">
        <f t="shared" si="538"/>
        <v>0</v>
      </c>
      <c r="I1972" s="428">
        <f t="shared" si="539"/>
        <v>0</v>
      </c>
      <c r="J1972" s="428">
        <f t="shared" si="540"/>
        <v>0</v>
      </c>
      <c r="K1972" s="433">
        <f t="shared" si="533"/>
        <v>0</v>
      </c>
      <c r="L1972" s="433">
        <f t="shared" si="534"/>
        <v>0</v>
      </c>
      <c r="M1972" s="433"/>
      <c r="N1972" s="433"/>
      <c r="O1972" s="431">
        <f t="shared" si="535"/>
        <v>0</v>
      </c>
    </row>
    <row r="1973" spans="1:15" s="472" customFormat="1">
      <c r="A1973" s="494" t="s">
        <v>236</v>
      </c>
      <c r="B1973" s="515" t="s">
        <v>416</v>
      </c>
      <c r="C1973" s="513" t="s">
        <v>124</v>
      </c>
      <c r="D1973" s="560">
        <v>4662</v>
      </c>
      <c r="E1973" s="485">
        <v>0</v>
      </c>
      <c r="F1973" s="485">
        <v>0</v>
      </c>
      <c r="G1973" s="485">
        <f t="shared" si="541"/>
        <v>0</v>
      </c>
      <c r="H1973" s="428">
        <f t="shared" si="538"/>
        <v>0</v>
      </c>
      <c r="I1973" s="428">
        <f t="shared" si="539"/>
        <v>0</v>
      </c>
      <c r="J1973" s="428">
        <f t="shared" si="540"/>
        <v>0</v>
      </c>
      <c r="K1973" s="433">
        <f t="shared" si="533"/>
        <v>0</v>
      </c>
      <c r="L1973" s="433">
        <f t="shared" si="534"/>
        <v>0</v>
      </c>
      <c r="M1973" s="433"/>
      <c r="N1973" s="433"/>
      <c r="O1973" s="431">
        <f t="shared" si="535"/>
        <v>0</v>
      </c>
    </row>
    <row r="1974" spans="1:15" s="472" customFormat="1">
      <c r="A1974" s="494" t="s">
        <v>238</v>
      </c>
      <c r="B1974" s="515" t="s">
        <v>417</v>
      </c>
      <c r="C1974" s="513" t="s">
        <v>124</v>
      </c>
      <c r="D1974" s="560">
        <v>4662</v>
      </c>
      <c r="E1974" s="485">
        <v>0</v>
      </c>
      <c r="F1974" s="485">
        <v>0</v>
      </c>
      <c r="G1974" s="485">
        <f t="shared" si="541"/>
        <v>0</v>
      </c>
      <c r="H1974" s="428">
        <f t="shared" si="538"/>
        <v>0</v>
      </c>
      <c r="I1974" s="428">
        <f t="shared" si="539"/>
        <v>0</v>
      </c>
      <c r="J1974" s="428">
        <f t="shared" si="540"/>
        <v>0</v>
      </c>
      <c r="K1974" s="433">
        <f t="shared" si="533"/>
        <v>0</v>
      </c>
      <c r="L1974" s="433">
        <f t="shared" si="534"/>
        <v>0</v>
      </c>
      <c r="M1974" s="433"/>
      <c r="N1974" s="433"/>
      <c r="O1974" s="431">
        <f t="shared" si="535"/>
        <v>0</v>
      </c>
    </row>
    <row r="1975" spans="1:15" s="472" customFormat="1">
      <c r="A1975" s="494" t="s">
        <v>240</v>
      </c>
      <c r="B1975" s="515" t="s">
        <v>418</v>
      </c>
      <c r="C1975" s="513" t="s">
        <v>124</v>
      </c>
      <c r="D1975" s="560">
        <v>4662</v>
      </c>
      <c r="E1975" s="485">
        <v>0</v>
      </c>
      <c r="F1975" s="485">
        <v>0</v>
      </c>
      <c r="G1975" s="485">
        <f t="shared" si="541"/>
        <v>0</v>
      </c>
      <c r="H1975" s="428">
        <f t="shared" si="538"/>
        <v>0</v>
      </c>
      <c r="I1975" s="428">
        <f t="shared" si="539"/>
        <v>0</v>
      </c>
      <c r="J1975" s="428">
        <f t="shared" si="540"/>
        <v>0</v>
      </c>
      <c r="K1975" s="433">
        <f t="shared" si="533"/>
        <v>0</v>
      </c>
      <c r="L1975" s="433">
        <f t="shared" si="534"/>
        <v>0</v>
      </c>
      <c r="M1975" s="433"/>
      <c r="N1975" s="433"/>
      <c r="O1975" s="431">
        <f t="shared" si="535"/>
        <v>0</v>
      </c>
    </row>
    <row r="1976" spans="1:15" s="470" customFormat="1">
      <c r="A1976" s="494" t="s">
        <v>242</v>
      </c>
      <c r="B1976" s="515" t="s">
        <v>419</v>
      </c>
      <c r="C1976" s="513" t="s">
        <v>124</v>
      </c>
      <c r="D1976" s="560">
        <v>4662</v>
      </c>
      <c r="E1976" s="485">
        <v>0</v>
      </c>
      <c r="F1976" s="485">
        <v>0</v>
      </c>
      <c r="G1976" s="485">
        <f t="shared" si="541"/>
        <v>0</v>
      </c>
      <c r="H1976" s="428">
        <f t="shared" si="538"/>
        <v>0</v>
      </c>
      <c r="I1976" s="428">
        <f t="shared" si="539"/>
        <v>0</v>
      </c>
      <c r="J1976" s="428">
        <f t="shared" si="540"/>
        <v>0</v>
      </c>
      <c r="K1976" s="433">
        <f t="shared" si="533"/>
        <v>0</v>
      </c>
      <c r="L1976" s="433">
        <f t="shared" si="534"/>
        <v>0</v>
      </c>
      <c r="M1976" s="433"/>
      <c r="N1976" s="433"/>
      <c r="O1976" s="431">
        <f t="shared" si="535"/>
        <v>0</v>
      </c>
    </row>
    <row r="1977" spans="1:15" s="470" customFormat="1">
      <c r="A1977" s="494" t="s">
        <v>244</v>
      </c>
      <c r="B1977" s="515" t="s">
        <v>420</v>
      </c>
      <c r="C1977" s="513" t="s">
        <v>124</v>
      </c>
      <c r="D1977" s="560">
        <v>4662</v>
      </c>
      <c r="E1977" s="485">
        <v>0</v>
      </c>
      <c r="F1977" s="485">
        <v>0</v>
      </c>
      <c r="G1977" s="485">
        <f t="shared" si="541"/>
        <v>0</v>
      </c>
      <c r="H1977" s="428">
        <f t="shared" si="538"/>
        <v>0</v>
      </c>
      <c r="I1977" s="428">
        <f t="shared" si="539"/>
        <v>0</v>
      </c>
      <c r="J1977" s="428">
        <f t="shared" si="540"/>
        <v>0</v>
      </c>
      <c r="K1977" s="433">
        <f t="shared" si="533"/>
        <v>0</v>
      </c>
      <c r="L1977" s="433">
        <f t="shared" si="534"/>
        <v>0</v>
      </c>
      <c r="M1977" s="433"/>
      <c r="N1977" s="433"/>
      <c r="O1977" s="431">
        <f t="shared" si="535"/>
        <v>0</v>
      </c>
    </row>
    <row r="1978" spans="1:15" s="470" customFormat="1">
      <c r="A1978" s="494" t="s">
        <v>246</v>
      </c>
      <c r="B1978" s="515" t="s">
        <v>421</v>
      </c>
      <c r="C1978" s="513" t="s">
        <v>124</v>
      </c>
      <c r="D1978" s="560">
        <v>4662</v>
      </c>
      <c r="E1978" s="485">
        <v>0</v>
      </c>
      <c r="F1978" s="485">
        <v>0</v>
      </c>
      <c r="G1978" s="485">
        <f t="shared" si="541"/>
        <v>0</v>
      </c>
      <c r="H1978" s="428">
        <f t="shared" si="538"/>
        <v>0</v>
      </c>
      <c r="I1978" s="428">
        <f t="shared" si="539"/>
        <v>0</v>
      </c>
      <c r="J1978" s="428">
        <f t="shared" si="540"/>
        <v>0</v>
      </c>
      <c r="K1978" s="433">
        <f t="shared" si="533"/>
        <v>0</v>
      </c>
      <c r="L1978" s="433">
        <f t="shared" si="534"/>
        <v>0</v>
      </c>
      <c r="M1978" s="433"/>
      <c r="N1978" s="433"/>
      <c r="O1978" s="431">
        <f t="shared" si="535"/>
        <v>0</v>
      </c>
    </row>
    <row r="1979" spans="1:15" s="470" customFormat="1">
      <c r="A1979" s="494" t="s">
        <v>248</v>
      </c>
      <c r="B1979" s="515" t="s">
        <v>422</v>
      </c>
      <c r="C1979" s="513" t="s">
        <v>124</v>
      </c>
      <c r="D1979" s="560">
        <v>4662</v>
      </c>
      <c r="E1979" s="485">
        <v>0</v>
      </c>
      <c r="F1979" s="485">
        <v>0</v>
      </c>
      <c r="G1979" s="485">
        <f t="shared" si="541"/>
        <v>0</v>
      </c>
      <c r="H1979" s="428">
        <f t="shared" si="538"/>
        <v>0</v>
      </c>
      <c r="I1979" s="428">
        <f t="shared" si="539"/>
        <v>0</v>
      </c>
      <c r="J1979" s="428">
        <f t="shared" si="540"/>
        <v>0</v>
      </c>
      <c r="K1979" s="433">
        <f t="shared" si="533"/>
        <v>0</v>
      </c>
      <c r="L1979" s="433">
        <f t="shared" si="534"/>
        <v>0</v>
      </c>
      <c r="M1979" s="433"/>
      <c r="N1979" s="433"/>
      <c r="O1979" s="431">
        <f t="shared" si="535"/>
        <v>0</v>
      </c>
    </row>
    <row r="1980" spans="1:15" s="470" customFormat="1">
      <c r="A1980" s="494" t="s">
        <v>250</v>
      </c>
      <c r="B1980" s="515" t="s">
        <v>423</v>
      </c>
      <c r="C1980" s="513" t="s">
        <v>124</v>
      </c>
      <c r="D1980" s="560">
        <v>4662</v>
      </c>
      <c r="E1980" s="485">
        <v>0</v>
      </c>
      <c r="F1980" s="485">
        <v>0</v>
      </c>
      <c r="G1980" s="485">
        <f t="shared" si="541"/>
        <v>0</v>
      </c>
      <c r="H1980" s="428">
        <f t="shared" si="538"/>
        <v>0</v>
      </c>
      <c r="I1980" s="428">
        <f t="shared" si="539"/>
        <v>0</v>
      </c>
      <c r="J1980" s="428">
        <f t="shared" si="540"/>
        <v>0</v>
      </c>
      <c r="K1980" s="433">
        <f t="shared" si="533"/>
        <v>0</v>
      </c>
      <c r="L1980" s="433">
        <f t="shared" si="534"/>
        <v>0</v>
      </c>
      <c r="M1980" s="433"/>
      <c r="N1980" s="433"/>
      <c r="O1980" s="431">
        <f t="shared" si="535"/>
        <v>0</v>
      </c>
    </row>
    <row r="1981" spans="1:15" s="470" customFormat="1">
      <c r="A1981" s="494" t="s">
        <v>252</v>
      </c>
      <c r="B1981" s="515" t="s">
        <v>424</v>
      </c>
      <c r="C1981" s="513" t="s">
        <v>124</v>
      </c>
      <c r="D1981" s="560">
        <v>4662</v>
      </c>
      <c r="E1981" s="485">
        <v>0</v>
      </c>
      <c r="F1981" s="485">
        <v>0</v>
      </c>
      <c r="G1981" s="485">
        <f t="shared" si="541"/>
        <v>0</v>
      </c>
      <c r="H1981" s="428">
        <f t="shared" si="538"/>
        <v>0</v>
      </c>
      <c r="I1981" s="428">
        <f t="shared" si="539"/>
        <v>0</v>
      </c>
      <c r="J1981" s="428">
        <f t="shared" si="540"/>
        <v>0</v>
      </c>
      <c r="K1981" s="433">
        <f t="shared" si="533"/>
        <v>0</v>
      </c>
      <c r="L1981" s="433">
        <f t="shared" si="534"/>
        <v>0</v>
      </c>
      <c r="M1981" s="433"/>
      <c r="N1981" s="433"/>
      <c r="O1981" s="431">
        <f t="shared" si="535"/>
        <v>0</v>
      </c>
    </row>
    <row r="1982" spans="1:15" s="470" customFormat="1">
      <c r="A1982" s="494" t="s">
        <v>254</v>
      </c>
      <c r="B1982" s="483" t="s">
        <v>425</v>
      </c>
      <c r="C1982" s="513" t="s">
        <v>124</v>
      </c>
      <c r="D1982" s="560">
        <v>4662</v>
      </c>
      <c r="E1982" s="485">
        <v>0</v>
      </c>
      <c r="F1982" s="485">
        <v>0</v>
      </c>
      <c r="G1982" s="485">
        <f t="shared" si="541"/>
        <v>0</v>
      </c>
      <c r="H1982" s="428">
        <f t="shared" si="538"/>
        <v>0</v>
      </c>
      <c r="I1982" s="428">
        <f t="shared" si="539"/>
        <v>0</v>
      </c>
      <c r="J1982" s="428">
        <f>SUBTOTAL(9,H1982:I1982)</f>
        <v>0</v>
      </c>
      <c r="K1982" s="433">
        <f t="shared" si="533"/>
        <v>0</v>
      </c>
      <c r="L1982" s="433">
        <f t="shared" si="534"/>
        <v>0</v>
      </c>
      <c r="M1982" s="433"/>
      <c r="N1982" s="433"/>
      <c r="O1982" s="431">
        <f t="shared" si="535"/>
        <v>0</v>
      </c>
    </row>
    <row r="1983" spans="1:15" s="535" customFormat="1">
      <c r="A1983" s="518" t="s">
        <v>832</v>
      </c>
      <c r="B1983" s="487" t="s">
        <v>833</v>
      </c>
      <c r="C1983" s="519"/>
      <c r="D1983" s="560">
        <v>0</v>
      </c>
      <c r="E1983" s="534">
        <v>0</v>
      </c>
      <c r="F1983" s="534">
        <v>0</v>
      </c>
      <c r="G1983" s="534">
        <f t="shared" si="541"/>
        <v>0</v>
      </c>
      <c r="H1983" s="500">
        <f>ROUND(D1983*E1983,0)</f>
        <v>0</v>
      </c>
      <c r="I1983" s="500">
        <f>ROUND(D1983*F1983,0)</f>
        <v>0</v>
      </c>
      <c r="J1983" s="485">
        <f t="shared" ref="J1983:J2031" si="542">SUM(H1983:I1983)</f>
        <v>0</v>
      </c>
      <c r="K1983" s="433">
        <f t="shared" si="533"/>
        <v>0</v>
      </c>
      <c r="L1983" s="433">
        <f t="shared" si="534"/>
        <v>0</v>
      </c>
      <c r="M1983" s="433"/>
      <c r="N1983" s="433"/>
      <c r="O1983" s="431">
        <f t="shared" si="535"/>
        <v>0</v>
      </c>
    </row>
    <row r="1984" spans="1:15" s="472" customFormat="1">
      <c r="A1984" s="494" t="s">
        <v>205</v>
      </c>
      <c r="B1984" s="515" t="s">
        <v>403</v>
      </c>
      <c r="C1984" s="513" t="s">
        <v>124</v>
      </c>
      <c r="D1984" s="560">
        <v>4662</v>
      </c>
      <c r="E1984" s="485">
        <v>0</v>
      </c>
      <c r="F1984" s="485">
        <v>0</v>
      </c>
      <c r="G1984" s="485">
        <f t="shared" si="541"/>
        <v>0</v>
      </c>
      <c r="H1984" s="428">
        <f t="shared" ref="H1984:H2006" si="543">$D1984*E1984</f>
        <v>0</v>
      </c>
      <c r="I1984" s="428">
        <f t="shared" ref="I1984:I2006" si="544">$D1984*F1984</f>
        <v>0</v>
      </c>
      <c r="J1984" s="428">
        <f t="shared" ref="J1984:J2006" si="545">SUBTOTAL(9,H1984:I1984)</f>
        <v>0</v>
      </c>
      <c r="K1984" s="433">
        <f t="shared" si="533"/>
        <v>0</v>
      </c>
      <c r="L1984" s="433">
        <f t="shared" si="534"/>
        <v>0</v>
      </c>
      <c r="M1984" s="433"/>
      <c r="N1984" s="433"/>
      <c r="O1984" s="431">
        <f t="shared" si="535"/>
        <v>0</v>
      </c>
    </row>
    <row r="1985" spans="1:15" s="472" customFormat="1">
      <c r="A1985" s="494" t="s">
        <v>188</v>
      </c>
      <c r="B1985" s="515" t="s">
        <v>404</v>
      </c>
      <c r="C1985" s="513" t="s">
        <v>124</v>
      </c>
      <c r="D1985" s="560">
        <v>4662</v>
      </c>
      <c r="E1985" s="485">
        <v>0</v>
      </c>
      <c r="F1985" s="485">
        <v>0</v>
      </c>
      <c r="G1985" s="485">
        <f t="shared" si="541"/>
        <v>0</v>
      </c>
      <c r="H1985" s="428">
        <f t="shared" si="543"/>
        <v>0</v>
      </c>
      <c r="I1985" s="428">
        <f t="shared" si="544"/>
        <v>0</v>
      </c>
      <c r="J1985" s="428">
        <f t="shared" si="545"/>
        <v>0</v>
      </c>
      <c r="K1985" s="433">
        <f t="shared" si="533"/>
        <v>0</v>
      </c>
      <c r="L1985" s="433">
        <f t="shared" si="534"/>
        <v>0</v>
      </c>
      <c r="M1985" s="433"/>
      <c r="N1985" s="433"/>
      <c r="O1985" s="431">
        <f t="shared" si="535"/>
        <v>0</v>
      </c>
    </row>
    <row r="1986" spans="1:15" s="472" customFormat="1">
      <c r="A1986" s="494" t="s">
        <v>190</v>
      </c>
      <c r="B1986" s="515" t="s">
        <v>405</v>
      </c>
      <c r="C1986" s="513" t="s">
        <v>124</v>
      </c>
      <c r="D1986" s="560">
        <v>4662</v>
      </c>
      <c r="E1986" s="485">
        <v>0</v>
      </c>
      <c r="F1986" s="485">
        <v>0</v>
      </c>
      <c r="G1986" s="485">
        <f t="shared" si="541"/>
        <v>0</v>
      </c>
      <c r="H1986" s="428">
        <f t="shared" si="543"/>
        <v>0</v>
      </c>
      <c r="I1986" s="428">
        <f t="shared" si="544"/>
        <v>0</v>
      </c>
      <c r="J1986" s="428">
        <f t="shared" si="545"/>
        <v>0</v>
      </c>
      <c r="K1986" s="433">
        <f t="shared" si="533"/>
        <v>0</v>
      </c>
      <c r="L1986" s="433">
        <f t="shared" si="534"/>
        <v>0</v>
      </c>
      <c r="M1986" s="433"/>
      <c r="N1986" s="433"/>
      <c r="O1986" s="431">
        <f t="shared" si="535"/>
        <v>0</v>
      </c>
    </row>
    <row r="1987" spans="1:15" s="472" customFormat="1">
      <c r="A1987" s="494" t="s">
        <v>192</v>
      </c>
      <c r="B1987" s="515" t="s">
        <v>406</v>
      </c>
      <c r="C1987" s="513" t="s">
        <v>124</v>
      </c>
      <c r="D1987" s="560">
        <v>4662</v>
      </c>
      <c r="E1987" s="485">
        <v>0</v>
      </c>
      <c r="F1987" s="485">
        <v>0</v>
      </c>
      <c r="G1987" s="485">
        <f t="shared" si="541"/>
        <v>0</v>
      </c>
      <c r="H1987" s="428">
        <f t="shared" si="543"/>
        <v>0</v>
      </c>
      <c r="I1987" s="428">
        <f t="shared" si="544"/>
        <v>0</v>
      </c>
      <c r="J1987" s="428">
        <f t="shared" si="545"/>
        <v>0</v>
      </c>
      <c r="K1987" s="433">
        <f t="shared" si="533"/>
        <v>0</v>
      </c>
      <c r="L1987" s="433">
        <f t="shared" si="534"/>
        <v>0</v>
      </c>
      <c r="M1987" s="433"/>
      <c r="N1987" s="433"/>
      <c r="O1987" s="431">
        <f t="shared" si="535"/>
        <v>0</v>
      </c>
    </row>
    <row r="1988" spans="1:15" s="472" customFormat="1">
      <c r="A1988" s="494" t="s">
        <v>194</v>
      </c>
      <c r="B1988" s="515" t="s">
        <v>407</v>
      </c>
      <c r="C1988" s="513" t="s">
        <v>124</v>
      </c>
      <c r="D1988" s="560">
        <v>4662</v>
      </c>
      <c r="E1988" s="485">
        <v>0</v>
      </c>
      <c r="F1988" s="485">
        <v>0</v>
      </c>
      <c r="G1988" s="485">
        <f t="shared" si="541"/>
        <v>0</v>
      </c>
      <c r="H1988" s="428">
        <f t="shared" si="543"/>
        <v>0</v>
      </c>
      <c r="I1988" s="428">
        <f t="shared" si="544"/>
        <v>0</v>
      </c>
      <c r="J1988" s="428">
        <f t="shared" si="545"/>
        <v>0</v>
      </c>
      <c r="K1988" s="433">
        <f t="shared" si="533"/>
        <v>0</v>
      </c>
      <c r="L1988" s="433">
        <f t="shared" si="534"/>
        <v>0</v>
      </c>
      <c r="M1988" s="433"/>
      <c r="N1988" s="433"/>
      <c r="O1988" s="431">
        <f t="shared" si="535"/>
        <v>0</v>
      </c>
    </row>
    <row r="1989" spans="1:15" s="472" customFormat="1">
      <c r="A1989" s="494" t="s">
        <v>196</v>
      </c>
      <c r="B1989" s="515" t="s">
        <v>408</v>
      </c>
      <c r="C1989" s="513" t="s">
        <v>124</v>
      </c>
      <c r="D1989" s="560">
        <v>4662</v>
      </c>
      <c r="E1989" s="485">
        <v>0</v>
      </c>
      <c r="F1989" s="485">
        <v>0</v>
      </c>
      <c r="G1989" s="485">
        <f t="shared" si="541"/>
        <v>0</v>
      </c>
      <c r="H1989" s="428">
        <f t="shared" si="543"/>
        <v>0</v>
      </c>
      <c r="I1989" s="428">
        <f t="shared" si="544"/>
        <v>0</v>
      </c>
      <c r="J1989" s="428">
        <f t="shared" si="545"/>
        <v>0</v>
      </c>
      <c r="K1989" s="433">
        <f t="shared" si="533"/>
        <v>0</v>
      </c>
      <c r="L1989" s="433">
        <f t="shared" si="534"/>
        <v>0</v>
      </c>
      <c r="M1989" s="433"/>
      <c r="N1989" s="433"/>
      <c r="O1989" s="431">
        <f t="shared" si="535"/>
        <v>0</v>
      </c>
    </row>
    <row r="1990" spans="1:15" s="472" customFormat="1">
      <c r="A1990" s="494" t="s">
        <v>198</v>
      </c>
      <c r="B1990" s="515" t="s">
        <v>409</v>
      </c>
      <c r="C1990" s="513" t="s">
        <v>124</v>
      </c>
      <c r="D1990" s="560">
        <v>4662</v>
      </c>
      <c r="E1990" s="485">
        <v>0</v>
      </c>
      <c r="F1990" s="485">
        <v>0</v>
      </c>
      <c r="G1990" s="485">
        <f t="shared" si="541"/>
        <v>0</v>
      </c>
      <c r="H1990" s="428">
        <f t="shared" si="543"/>
        <v>0</v>
      </c>
      <c r="I1990" s="428">
        <f t="shared" si="544"/>
        <v>0</v>
      </c>
      <c r="J1990" s="428">
        <f t="shared" si="545"/>
        <v>0</v>
      </c>
      <c r="K1990" s="433">
        <f t="shared" si="533"/>
        <v>0</v>
      </c>
      <c r="L1990" s="433">
        <f t="shared" si="534"/>
        <v>0</v>
      </c>
      <c r="M1990" s="433"/>
      <c r="N1990" s="433"/>
      <c r="O1990" s="431">
        <f t="shared" si="535"/>
        <v>0</v>
      </c>
    </row>
    <row r="1991" spans="1:15" s="472" customFormat="1">
      <c r="A1991" s="494" t="s">
        <v>200</v>
      </c>
      <c r="B1991" s="515" t="s">
        <v>410</v>
      </c>
      <c r="C1991" s="513" t="s">
        <v>124</v>
      </c>
      <c r="D1991" s="560">
        <v>4662</v>
      </c>
      <c r="E1991" s="485">
        <v>0</v>
      </c>
      <c r="F1991" s="485">
        <v>0</v>
      </c>
      <c r="G1991" s="485">
        <f t="shared" si="541"/>
        <v>0</v>
      </c>
      <c r="H1991" s="428">
        <f t="shared" si="543"/>
        <v>0</v>
      </c>
      <c r="I1991" s="428">
        <f t="shared" si="544"/>
        <v>0</v>
      </c>
      <c r="J1991" s="428">
        <f t="shared" si="545"/>
        <v>0</v>
      </c>
      <c r="K1991" s="433">
        <f t="shared" si="533"/>
        <v>0</v>
      </c>
      <c r="L1991" s="433">
        <f t="shared" si="534"/>
        <v>0</v>
      </c>
      <c r="M1991" s="433"/>
      <c r="N1991" s="433"/>
      <c r="O1991" s="431">
        <f t="shared" si="535"/>
        <v>0</v>
      </c>
    </row>
    <row r="1992" spans="1:15" s="472" customFormat="1">
      <c r="A1992" s="494" t="s">
        <v>122</v>
      </c>
      <c r="B1992" s="515" t="s">
        <v>411</v>
      </c>
      <c r="C1992" s="513" t="s">
        <v>124</v>
      </c>
      <c r="D1992" s="560">
        <v>4662</v>
      </c>
      <c r="E1992" s="485">
        <v>0</v>
      </c>
      <c r="F1992" s="485">
        <v>0</v>
      </c>
      <c r="G1992" s="485">
        <f t="shared" si="541"/>
        <v>0</v>
      </c>
      <c r="H1992" s="428">
        <f t="shared" si="543"/>
        <v>0</v>
      </c>
      <c r="I1992" s="428">
        <f t="shared" si="544"/>
        <v>0</v>
      </c>
      <c r="J1992" s="428">
        <f t="shared" si="545"/>
        <v>0</v>
      </c>
      <c r="K1992" s="433">
        <f t="shared" si="533"/>
        <v>0</v>
      </c>
      <c r="L1992" s="433">
        <f t="shared" si="534"/>
        <v>0</v>
      </c>
      <c r="M1992" s="433"/>
      <c r="N1992" s="433"/>
      <c r="O1992" s="431">
        <f t="shared" si="535"/>
        <v>0</v>
      </c>
    </row>
    <row r="1993" spans="1:15" s="472" customFormat="1">
      <c r="A1993" s="494" t="s">
        <v>228</v>
      </c>
      <c r="B1993" s="515" t="s">
        <v>412</v>
      </c>
      <c r="C1993" s="513" t="s">
        <v>124</v>
      </c>
      <c r="D1993" s="560">
        <v>4662</v>
      </c>
      <c r="E1993" s="485">
        <v>0</v>
      </c>
      <c r="F1993" s="485">
        <v>0</v>
      </c>
      <c r="G1993" s="485">
        <f t="shared" si="541"/>
        <v>0</v>
      </c>
      <c r="H1993" s="428">
        <f t="shared" si="543"/>
        <v>0</v>
      </c>
      <c r="I1993" s="428">
        <f t="shared" si="544"/>
        <v>0</v>
      </c>
      <c r="J1993" s="428">
        <f t="shared" si="545"/>
        <v>0</v>
      </c>
      <c r="K1993" s="433">
        <f t="shared" si="533"/>
        <v>0</v>
      </c>
      <c r="L1993" s="433">
        <f t="shared" si="534"/>
        <v>0</v>
      </c>
      <c r="M1993" s="433"/>
      <c r="N1993" s="433"/>
      <c r="O1993" s="431">
        <f t="shared" si="535"/>
        <v>0</v>
      </c>
    </row>
    <row r="1994" spans="1:15" s="472" customFormat="1">
      <c r="A1994" s="494" t="s">
        <v>230</v>
      </c>
      <c r="B1994" s="515" t="s">
        <v>413</v>
      </c>
      <c r="C1994" s="513" t="s">
        <v>124</v>
      </c>
      <c r="D1994" s="560">
        <v>4662</v>
      </c>
      <c r="E1994" s="485">
        <v>0</v>
      </c>
      <c r="F1994" s="485">
        <v>0</v>
      </c>
      <c r="G1994" s="485">
        <f t="shared" si="541"/>
        <v>0</v>
      </c>
      <c r="H1994" s="428">
        <f t="shared" si="543"/>
        <v>0</v>
      </c>
      <c r="I1994" s="428">
        <f t="shared" si="544"/>
        <v>0</v>
      </c>
      <c r="J1994" s="428">
        <f t="shared" si="545"/>
        <v>0</v>
      </c>
      <c r="K1994" s="433">
        <f t="shared" si="533"/>
        <v>0</v>
      </c>
      <c r="L1994" s="433">
        <f t="shared" si="534"/>
        <v>0</v>
      </c>
      <c r="M1994" s="433"/>
      <c r="N1994" s="433"/>
      <c r="O1994" s="431">
        <f t="shared" si="535"/>
        <v>0</v>
      </c>
    </row>
    <row r="1995" spans="1:15" s="472" customFormat="1">
      <c r="A1995" s="494" t="s">
        <v>232</v>
      </c>
      <c r="B1995" s="515" t="s">
        <v>414</v>
      </c>
      <c r="C1995" s="513" t="s">
        <v>124</v>
      </c>
      <c r="D1995" s="560">
        <v>4662</v>
      </c>
      <c r="E1995" s="485">
        <v>0</v>
      </c>
      <c r="F1995" s="485">
        <v>0</v>
      </c>
      <c r="G1995" s="485">
        <f t="shared" si="541"/>
        <v>0</v>
      </c>
      <c r="H1995" s="428">
        <f t="shared" si="543"/>
        <v>0</v>
      </c>
      <c r="I1995" s="428">
        <f t="shared" si="544"/>
        <v>0</v>
      </c>
      <c r="J1995" s="428">
        <f t="shared" si="545"/>
        <v>0</v>
      </c>
      <c r="K1995" s="433">
        <f t="shared" si="533"/>
        <v>0</v>
      </c>
      <c r="L1995" s="433">
        <f t="shared" si="534"/>
        <v>0</v>
      </c>
      <c r="M1995" s="433"/>
      <c r="N1995" s="433"/>
      <c r="O1995" s="431">
        <f t="shared" si="535"/>
        <v>0</v>
      </c>
    </row>
    <row r="1996" spans="1:15" s="472" customFormat="1">
      <c r="A1996" s="494" t="s">
        <v>234</v>
      </c>
      <c r="B1996" s="515" t="s">
        <v>415</v>
      </c>
      <c r="C1996" s="513" t="s">
        <v>124</v>
      </c>
      <c r="D1996" s="560">
        <v>4662</v>
      </c>
      <c r="E1996" s="485">
        <v>0</v>
      </c>
      <c r="F1996" s="485">
        <v>0</v>
      </c>
      <c r="G1996" s="485">
        <f t="shared" si="541"/>
        <v>0</v>
      </c>
      <c r="H1996" s="428">
        <f t="shared" si="543"/>
        <v>0</v>
      </c>
      <c r="I1996" s="428">
        <f t="shared" si="544"/>
        <v>0</v>
      </c>
      <c r="J1996" s="428">
        <f t="shared" si="545"/>
        <v>0</v>
      </c>
      <c r="K1996" s="433">
        <f t="shared" si="533"/>
        <v>0</v>
      </c>
      <c r="L1996" s="433">
        <f t="shared" si="534"/>
        <v>0</v>
      </c>
      <c r="M1996" s="433"/>
      <c r="N1996" s="433"/>
      <c r="O1996" s="431">
        <f t="shared" si="535"/>
        <v>0</v>
      </c>
    </row>
    <row r="1997" spans="1:15" s="472" customFormat="1">
      <c r="A1997" s="494" t="s">
        <v>236</v>
      </c>
      <c r="B1997" s="515" t="s">
        <v>416</v>
      </c>
      <c r="C1997" s="513" t="s">
        <v>124</v>
      </c>
      <c r="D1997" s="560">
        <v>4662</v>
      </c>
      <c r="E1997" s="485">
        <v>0</v>
      </c>
      <c r="F1997" s="485">
        <v>0</v>
      </c>
      <c r="G1997" s="485">
        <f t="shared" si="541"/>
        <v>0</v>
      </c>
      <c r="H1997" s="428">
        <f t="shared" si="543"/>
        <v>0</v>
      </c>
      <c r="I1997" s="428">
        <f t="shared" si="544"/>
        <v>0</v>
      </c>
      <c r="J1997" s="428">
        <f t="shared" si="545"/>
        <v>0</v>
      </c>
      <c r="K1997" s="433">
        <f t="shared" si="533"/>
        <v>0</v>
      </c>
      <c r="L1997" s="433">
        <f t="shared" si="534"/>
        <v>0</v>
      </c>
      <c r="M1997" s="433"/>
      <c r="N1997" s="433"/>
      <c r="O1997" s="431">
        <f t="shared" si="535"/>
        <v>0</v>
      </c>
    </row>
    <row r="1998" spans="1:15" s="472" customFormat="1">
      <c r="A1998" s="494" t="s">
        <v>238</v>
      </c>
      <c r="B1998" s="515" t="s">
        <v>417</v>
      </c>
      <c r="C1998" s="513" t="s">
        <v>124</v>
      </c>
      <c r="D1998" s="560">
        <v>4662</v>
      </c>
      <c r="E1998" s="485">
        <v>0</v>
      </c>
      <c r="F1998" s="485">
        <v>0</v>
      </c>
      <c r="G1998" s="485">
        <f t="shared" si="541"/>
        <v>0</v>
      </c>
      <c r="H1998" s="428">
        <f t="shared" si="543"/>
        <v>0</v>
      </c>
      <c r="I1998" s="428">
        <f t="shared" si="544"/>
        <v>0</v>
      </c>
      <c r="J1998" s="428">
        <f t="shared" si="545"/>
        <v>0</v>
      </c>
      <c r="K1998" s="433">
        <f t="shared" si="533"/>
        <v>0</v>
      </c>
      <c r="L1998" s="433">
        <f t="shared" si="534"/>
        <v>0</v>
      </c>
      <c r="M1998" s="433"/>
      <c r="N1998" s="433"/>
      <c r="O1998" s="431">
        <f t="shared" si="535"/>
        <v>0</v>
      </c>
    </row>
    <row r="1999" spans="1:15" s="472" customFormat="1">
      <c r="A1999" s="494" t="s">
        <v>240</v>
      </c>
      <c r="B1999" s="515" t="s">
        <v>418</v>
      </c>
      <c r="C1999" s="513" t="s">
        <v>124</v>
      </c>
      <c r="D1999" s="560">
        <v>4662</v>
      </c>
      <c r="E1999" s="485">
        <v>0</v>
      </c>
      <c r="F1999" s="485">
        <v>0</v>
      </c>
      <c r="G1999" s="485">
        <f t="shared" si="541"/>
        <v>0</v>
      </c>
      <c r="H1999" s="428">
        <f t="shared" si="543"/>
        <v>0</v>
      </c>
      <c r="I1999" s="428">
        <f t="shared" si="544"/>
        <v>0</v>
      </c>
      <c r="J1999" s="428">
        <f t="shared" si="545"/>
        <v>0</v>
      </c>
      <c r="K1999" s="433">
        <f t="shared" si="533"/>
        <v>0</v>
      </c>
      <c r="L1999" s="433">
        <f t="shared" si="534"/>
        <v>0</v>
      </c>
      <c r="M1999" s="433"/>
      <c r="N1999" s="433"/>
      <c r="O1999" s="431">
        <f t="shared" si="535"/>
        <v>0</v>
      </c>
    </row>
    <row r="2000" spans="1:15" s="470" customFormat="1">
      <c r="A2000" s="494" t="s">
        <v>242</v>
      </c>
      <c r="B2000" s="515" t="s">
        <v>419</v>
      </c>
      <c r="C2000" s="513" t="s">
        <v>124</v>
      </c>
      <c r="D2000" s="560">
        <v>4662</v>
      </c>
      <c r="E2000" s="485">
        <v>0</v>
      </c>
      <c r="F2000" s="485">
        <v>0</v>
      </c>
      <c r="G2000" s="485">
        <f t="shared" si="541"/>
        <v>0</v>
      </c>
      <c r="H2000" s="428">
        <f t="shared" si="543"/>
        <v>0</v>
      </c>
      <c r="I2000" s="428">
        <f t="shared" si="544"/>
        <v>0</v>
      </c>
      <c r="J2000" s="428">
        <f t="shared" si="545"/>
        <v>0</v>
      </c>
      <c r="K2000" s="433">
        <f t="shared" si="533"/>
        <v>0</v>
      </c>
      <c r="L2000" s="433">
        <f t="shared" si="534"/>
        <v>0</v>
      </c>
      <c r="M2000" s="433"/>
      <c r="N2000" s="433"/>
      <c r="O2000" s="431">
        <f t="shared" si="535"/>
        <v>0</v>
      </c>
    </row>
    <row r="2001" spans="1:15" s="470" customFormat="1">
      <c r="A2001" s="494" t="s">
        <v>244</v>
      </c>
      <c r="B2001" s="515" t="s">
        <v>420</v>
      </c>
      <c r="C2001" s="513" t="s">
        <v>124</v>
      </c>
      <c r="D2001" s="560">
        <v>4662</v>
      </c>
      <c r="E2001" s="485">
        <v>0</v>
      </c>
      <c r="F2001" s="485">
        <v>0</v>
      </c>
      <c r="G2001" s="485">
        <f t="shared" si="541"/>
        <v>0</v>
      </c>
      <c r="H2001" s="428">
        <f t="shared" si="543"/>
        <v>0</v>
      </c>
      <c r="I2001" s="428">
        <f t="shared" si="544"/>
        <v>0</v>
      </c>
      <c r="J2001" s="428">
        <f t="shared" si="545"/>
        <v>0</v>
      </c>
      <c r="K2001" s="433">
        <f t="shared" si="533"/>
        <v>0</v>
      </c>
      <c r="L2001" s="433">
        <f t="shared" si="534"/>
        <v>0</v>
      </c>
      <c r="M2001" s="433"/>
      <c r="N2001" s="433"/>
      <c r="O2001" s="431">
        <f t="shared" si="535"/>
        <v>0</v>
      </c>
    </row>
    <row r="2002" spans="1:15" s="470" customFormat="1">
      <c r="A2002" s="494" t="s">
        <v>246</v>
      </c>
      <c r="B2002" s="515" t="s">
        <v>421</v>
      </c>
      <c r="C2002" s="513" t="s">
        <v>124</v>
      </c>
      <c r="D2002" s="560">
        <v>4662</v>
      </c>
      <c r="E2002" s="485">
        <v>0</v>
      </c>
      <c r="F2002" s="485">
        <v>0</v>
      </c>
      <c r="G2002" s="485">
        <f t="shared" si="541"/>
        <v>0</v>
      </c>
      <c r="H2002" s="428">
        <f t="shared" si="543"/>
        <v>0</v>
      </c>
      <c r="I2002" s="428">
        <f t="shared" si="544"/>
        <v>0</v>
      </c>
      <c r="J2002" s="428">
        <f t="shared" si="545"/>
        <v>0</v>
      </c>
      <c r="K2002" s="433">
        <f t="shared" si="533"/>
        <v>0</v>
      </c>
      <c r="L2002" s="433">
        <f t="shared" si="534"/>
        <v>0</v>
      </c>
      <c r="M2002" s="433"/>
      <c r="N2002" s="433"/>
      <c r="O2002" s="431">
        <f t="shared" si="535"/>
        <v>0</v>
      </c>
    </row>
    <row r="2003" spans="1:15" s="470" customFormat="1">
      <c r="A2003" s="494" t="s">
        <v>248</v>
      </c>
      <c r="B2003" s="515" t="s">
        <v>422</v>
      </c>
      <c r="C2003" s="513" t="s">
        <v>124</v>
      </c>
      <c r="D2003" s="560">
        <v>4662</v>
      </c>
      <c r="E2003" s="485">
        <v>0</v>
      </c>
      <c r="F2003" s="485">
        <v>0</v>
      </c>
      <c r="G2003" s="485">
        <f t="shared" si="541"/>
        <v>0</v>
      </c>
      <c r="H2003" s="428">
        <f t="shared" si="543"/>
        <v>0</v>
      </c>
      <c r="I2003" s="428">
        <f t="shared" si="544"/>
        <v>0</v>
      </c>
      <c r="J2003" s="428">
        <f t="shared" si="545"/>
        <v>0</v>
      </c>
      <c r="K2003" s="433">
        <f t="shared" si="533"/>
        <v>0</v>
      </c>
      <c r="L2003" s="433">
        <f t="shared" si="534"/>
        <v>0</v>
      </c>
      <c r="M2003" s="433"/>
      <c r="N2003" s="433"/>
      <c r="O2003" s="431">
        <f t="shared" si="535"/>
        <v>0</v>
      </c>
    </row>
    <row r="2004" spans="1:15" s="470" customFormat="1">
      <c r="A2004" s="494" t="s">
        <v>250</v>
      </c>
      <c r="B2004" s="515" t="s">
        <v>423</v>
      </c>
      <c r="C2004" s="513" t="s">
        <v>124</v>
      </c>
      <c r="D2004" s="560">
        <v>4662</v>
      </c>
      <c r="E2004" s="485">
        <v>0</v>
      </c>
      <c r="F2004" s="485">
        <v>0</v>
      </c>
      <c r="G2004" s="485">
        <f t="shared" si="541"/>
        <v>0</v>
      </c>
      <c r="H2004" s="428">
        <f t="shared" si="543"/>
        <v>0</v>
      </c>
      <c r="I2004" s="428">
        <f t="shared" si="544"/>
        <v>0</v>
      </c>
      <c r="J2004" s="428">
        <f t="shared" si="545"/>
        <v>0</v>
      </c>
      <c r="K2004" s="433">
        <f t="shared" si="533"/>
        <v>0</v>
      </c>
      <c r="L2004" s="433">
        <f t="shared" si="534"/>
        <v>0</v>
      </c>
      <c r="M2004" s="433"/>
      <c r="N2004" s="433"/>
      <c r="O2004" s="431">
        <f t="shared" si="535"/>
        <v>0</v>
      </c>
    </row>
    <row r="2005" spans="1:15" s="470" customFormat="1">
      <c r="A2005" s="494" t="s">
        <v>252</v>
      </c>
      <c r="B2005" s="515" t="s">
        <v>424</v>
      </c>
      <c r="C2005" s="513" t="s">
        <v>124</v>
      </c>
      <c r="D2005" s="560">
        <v>4662</v>
      </c>
      <c r="E2005" s="485">
        <v>0</v>
      </c>
      <c r="F2005" s="485">
        <v>0</v>
      </c>
      <c r="G2005" s="485">
        <f t="shared" si="541"/>
        <v>0</v>
      </c>
      <c r="H2005" s="428">
        <f t="shared" si="543"/>
        <v>0</v>
      </c>
      <c r="I2005" s="428">
        <f t="shared" si="544"/>
        <v>0</v>
      </c>
      <c r="J2005" s="428">
        <f t="shared" si="545"/>
        <v>0</v>
      </c>
      <c r="K2005" s="433">
        <f t="shared" si="533"/>
        <v>0</v>
      </c>
      <c r="L2005" s="433">
        <f t="shared" si="534"/>
        <v>0</v>
      </c>
      <c r="M2005" s="433"/>
      <c r="N2005" s="433"/>
      <c r="O2005" s="431">
        <f t="shared" si="535"/>
        <v>0</v>
      </c>
    </row>
    <row r="2006" spans="1:15" s="470" customFormat="1">
      <c r="A2006" s="494" t="s">
        <v>254</v>
      </c>
      <c r="B2006" s="483" t="s">
        <v>425</v>
      </c>
      <c r="C2006" s="513" t="s">
        <v>124</v>
      </c>
      <c r="D2006" s="560">
        <v>4662</v>
      </c>
      <c r="E2006" s="485">
        <v>0</v>
      </c>
      <c r="F2006" s="485">
        <v>0</v>
      </c>
      <c r="G2006" s="485">
        <f t="shared" si="541"/>
        <v>0</v>
      </c>
      <c r="H2006" s="428">
        <f t="shared" si="543"/>
        <v>0</v>
      </c>
      <c r="I2006" s="428">
        <f t="shared" si="544"/>
        <v>0</v>
      </c>
      <c r="J2006" s="428">
        <f t="shared" si="545"/>
        <v>0</v>
      </c>
      <c r="K2006" s="433">
        <f t="shared" si="533"/>
        <v>0</v>
      </c>
      <c r="L2006" s="433">
        <f t="shared" si="534"/>
        <v>0</v>
      </c>
      <c r="M2006" s="433"/>
      <c r="N2006" s="433"/>
      <c r="O2006" s="431">
        <f t="shared" si="535"/>
        <v>0</v>
      </c>
    </row>
    <row r="2007" spans="1:15" s="535" customFormat="1">
      <c r="A2007" s="518" t="s">
        <v>834</v>
      </c>
      <c r="B2007" s="487" t="s">
        <v>835</v>
      </c>
      <c r="C2007" s="519"/>
      <c r="D2007" s="560">
        <v>0</v>
      </c>
      <c r="E2007" s="534">
        <v>0</v>
      </c>
      <c r="F2007" s="534">
        <v>0</v>
      </c>
      <c r="G2007" s="534">
        <f t="shared" si="541"/>
        <v>0</v>
      </c>
      <c r="H2007" s="500">
        <f>ROUND(D2007*E2007,0)</f>
        <v>0</v>
      </c>
      <c r="I2007" s="500">
        <f>ROUND(D2007*F2007,0)</f>
        <v>0</v>
      </c>
      <c r="J2007" s="485">
        <f t="shared" si="542"/>
        <v>0</v>
      </c>
      <c r="K2007" s="433">
        <f t="shared" si="533"/>
        <v>0</v>
      </c>
      <c r="L2007" s="433">
        <f t="shared" si="534"/>
        <v>0</v>
      </c>
      <c r="M2007" s="433"/>
      <c r="N2007" s="433"/>
      <c r="O2007" s="431">
        <f t="shared" si="535"/>
        <v>0</v>
      </c>
    </row>
    <row r="2008" spans="1:15" s="472" customFormat="1">
      <c r="A2008" s="494" t="s">
        <v>205</v>
      </c>
      <c r="B2008" s="515" t="s">
        <v>403</v>
      </c>
      <c r="C2008" s="513" t="s">
        <v>124</v>
      </c>
      <c r="D2008" s="560">
        <v>4662</v>
      </c>
      <c r="E2008" s="485">
        <v>0</v>
      </c>
      <c r="F2008" s="485">
        <v>0</v>
      </c>
      <c r="G2008" s="485">
        <f t="shared" si="541"/>
        <v>0</v>
      </c>
      <c r="H2008" s="428">
        <f t="shared" ref="H2008:H2030" si="546">$D2008*E2008</f>
        <v>0</v>
      </c>
      <c r="I2008" s="428">
        <f t="shared" ref="I2008:I2030" si="547">$D2008*F2008</f>
        <v>0</v>
      </c>
      <c r="J2008" s="428">
        <f t="shared" ref="J2008:J2030" si="548">SUBTOTAL(9,H2008:I2008)</f>
        <v>0</v>
      </c>
      <c r="K2008" s="433">
        <f t="shared" si="533"/>
        <v>0</v>
      </c>
      <c r="L2008" s="433">
        <f t="shared" si="534"/>
        <v>0</v>
      </c>
      <c r="M2008" s="433"/>
      <c r="N2008" s="433"/>
      <c r="O2008" s="431">
        <f t="shared" si="535"/>
        <v>0</v>
      </c>
    </row>
    <row r="2009" spans="1:15" s="472" customFormat="1">
      <c r="A2009" s="494" t="s">
        <v>188</v>
      </c>
      <c r="B2009" s="515" t="s">
        <v>404</v>
      </c>
      <c r="C2009" s="513" t="s">
        <v>124</v>
      </c>
      <c r="D2009" s="560">
        <v>4662</v>
      </c>
      <c r="E2009" s="485">
        <v>0</v>
      </c>
      <c r="F2009" s="485">
        <v>0</v>
      </c>
      <c r="G2009" s="485">
        <f t="shared" si="541"/>
        <v>0</v>
      </c>
      <c r="H2009" s="428">
        <f t="shared" si="546"/>
        <v>0</v>
      </c>
      <c r="I2009" s="428">
        <f t="shared" si="547"/>
        <v>0</v>
      </c>
      <c r="J2009" s="428">
        <f t="shared" si="548"/>
        <v>0</v>
      </c>
      <c r="K2009" s="433">
        <f t="shared" si="533"/>
        <v>0</v>
      </c>
      <c r="L2009" s="433">
        <f t="shared" si="534"/>
        <v>0</v>
      </c>
      <c r="M2009" s="433"/>
      <c r="N2009" s="433"/>
      <c r="O2009" s="431">
        <f t="shared" si="535"/>
        <v>0</v>
      </c>
    </row>
    <row r="2010" spans="1:15" s="472" customFormat="1">
      <c r="A2010" s="494" t="s">
        <v>190</v>
      </c>
      <c r="B2010" s="515" t="s">
        <v>405</v>
      </c>
      <c r="C2010" s="513" t="s">
        <v>124</v>
      </c>
      <c r="D2010" s="560">
        <v>4662</v>
      </c>
      <c r="E2010" s="485">
        <v>0</v>
      </c>
      <c r="F2010" s="485">
        <v>0</v>
      </c>
      <c r="G2010" s="485">
        <f t="shared" si="541"/>
        <v>0</v>
      </c>
      <c r="H2010" s="428">
        <f t="shared" si="546"/>
        <v>0</v>
      </c>
      <c r="I2010" s="428">
        <f t="shared" si="547"/>
        <v>0</v>
      </c>
      <c r="J2010" s="428">
        <f t="shared" si="548"/>
        <v>0</v>
      </c>
      <c r="K2010" s="433">
        <f t="shared" si="533"/>
        <v>0</v>
      </c>
      <c r="L2010" s="433">
        <f t="shared" si="534"/>
        <v>0</v>
      </c>
      <c r="M2010" s="433"/>
      <c r="N2010" s="433"/>
      <c r="O2010" s="431">
        <f t="shared" si="535"/>
        <v>0</v>
      </c>
    </row>
    <row r="2011" spans="1:15" s="472" customFormat="1">
      <c r="A2011" s="494" t="s">
        <v>192</v>
      </c>
      <c r="B2011" s="515" t="s">
        <v>406</v>
      </c>
      <c r="C2011" s="513" t="s">
        <v>124</v>
      </c>
      <c r="D2011" s="560">
        <v>4662</v>
      </c>
      <c r="E2011" s="485">
        <v>0</v>
      </c>
      <c r="F2011" s="485">
        <v>0</v>
      </c>
      <c r="G2011" s="485">
        <f t="shared" si="541"/>
        <v>0</v>
      </c>
      <c r="H2011" s="428">
        <f t="shared" si="546"/>
        <v>0</v>
      </c>
      <c r="I2011" s="428">
        <f t="shared" si="547"/>
        <v>0</v>
      </c>
      <c r="J2011" s="428">
        <f t="shared" si="548"/>
        <v>0</v>
      </c>
      <c r="K2011" s="433">
        <f t="shared" si="533"/>
        <v>0</v>
      </c>
      <c r="L2011" s="433">
        <f t="shared" si="534"/>
        <v>0</v>
      </c>
      <c r="M2011" s="433"/>
      <c r="N2011" s="433"/>
      <c r="O2011" s="431">
        <f t="shared" si="535"/>
        <v>0</v>
      </c>
    </row>
    <row r="2012" spans="1:15" s="472" customFormat="1">
      <c r="A2012" s="494" t="s">
        <v>194</v>
      </c>
      <c r="B2012" s="515" t="s">
        <v>407</v>
      </c>
      <c r="C2012" s="513" t="s">
        <v>124</v>
      </c>
      <c r="D2012" s="560">
        <v>4662</v>
      </c>
      <c r="E2012" s="485">
        <v>0</v>
      </c>
      <c r="F2012" s="485">
        <v>0</v>
      </c>
      <c r="G2012" s="485">
        <f t="shared" si="541"/>
        <v>0</v>
      </c>
      <c r="H2012" s="428">
        <f t="shared" si="546"/>
        <v>0</v>
      </c>
      <c r="I2012" s="428">
        <f t="shared" si="547"/>
        <v>0</v>
      </c>
      <c r="J2012" s="428">
        <f t="shared" si="548"/>
        <v>0</v>
      </c>
      <c r="K2012" s="433">
        <f t="shared" ref="K2012:K2075" si="549">M2012-E2012</f>
        <v>0</v>
      </c>
      <c r="L2012" s="433">
        <f t="shared" ref="L2012:L2075" si="550">N2012-F2012</f>
        <v>0</v>
      </c>
      <c r="M2012" s="433"/>
      <c r="N2012" s="433"/>
      <c r="O2012" s="431">
        <f t="shared" ref="O2012:O2075" si="551">(M2012+N2012)*$D2012</f>
        <v>0</v>
      </c>
    </row>
    <row r="2013" spans="1:15" s="472" customFormat="1">
      <c r="A2013" s="494" t="s">
        <v>196</v>
      </c>
      <c r="B2013" s="515" t="s">
        <v>408</v>
      </c>
      <c r="C2013" s="513" t="s">
        <v>124</v>
      </c>
      <c r="D2013" s="560">
        <v>4662</v>
      </c>
      <c r="E2013" s="485">
        <v>0</v>
      </c>
      <c r="F2013" s="485">
        <v>0</v>
      </c>
      <c r="G2013" s="485">
        <f t="shared" si="541"/>
        <v>0</v>
      </c>
      <c r="H2013" s="428">
        <f t="shared" si="546"/>
        <v>0</v>
      </c>
      <c r="I2013" s="428">
        <f t="shared" si="547"/>
        <v>0</v>
      </c>
      <c r="J2013" s="428">
        <f t="shared" si="548"/>
        <v>0</v>
      </c>
      <c r="K2013" s="433">
        <f t="shared" si="549"/>
        <v>0</v>
      </c>
      <c r="L2013" s="433">
        <f t="shared" si="550"/>
        <v>0</v>
      </c>
      <c r="M2013" s="433"/>
      <c r="N2013" s="433"/>
      <c r="O2013" s="431">
        <f t="shared" si="551"/>
        <v>0</v>
      </c>
    </row>
    <row r="2014" spans="1:15" s="472" customFormat="1">
      <c r="A2014" s="494" t="s">
        <v>198</v>
      </c>
      <c r="B2014" s="515" t="s">
        <v>409</v>
      </c>
      <c r="C2014" s="513" t="s">
        <v>124</v>
      </c>
      <c r="D2014" s="560">
        <v>4662</v>
      </c>
      <c r="E2014" s="485">
        <v>0</v>
      </c>
      <c r="F2014" s="485">
        <v>0</v>
      </c>
      <c r="G2014" s="485">
        <f t="shared" si="541"/>
        <v>0</v>
      </c>
      <c r="H2014" s="428">
        <f t="shared" si="546"/>
        <v>0</v>
      </c>
      <c r="I2014" s="428">
        <f t="shared" si="547"/>
        <v>0</v>
      </c>
      <c r="J2014" s="428">
        <f t="shared" si="548"/>
        <v>0</v>
      </c>
      <c r="K2014" s="433">
        <f t="shared" si="549"/>
        <v>0</v>
      </c>
      <c r="L2014" s="433">
        <f t="shared" si="550"/>
        <v>0</v>
      </c>
      <c r="M2014" s="433"/>
      <c r="N2014" s="433"/>
      <c r="O2014" s="431">
        <f t="shared" si="551"/>
        <v>0</v>
      </c>
    </row>
    <row r="2015" spans="1:15" s="472" customFormat="1">
      <c r="A2015" s="494" t="s">
        <v>200</v>
      </c>
      <c r="B2015" s="515" t="s">
        <v>410</v>
      </c>
      <c r="C2015" s="513" t="s">
        <v>124</v>
      </c>
      <c r="D2015" s="560">
        <v>4662</v>
      </c>
      <c r="E2015" s="485">
        <v>0</v>
      </c>
      <c r="F2015" s="485">
        <v>0</v>
      </c>
      <c r="G2015" s="485">
        <f t="shared" si="541"/>
        <v>0</v>
      </c>
      <c r="H2015" s="428">
        <f t="shared" si="546"/>
        <v>0</v>
      </c>
      <c r="I2015" s="428">
        <f t="shared" si="547"/>
        <v>0</v>
      </c>
      <c r="J2015" s="428">
        <f t="shared" si="548"/>
        <v>0</v>
      </c>
      <c r="K2015" s="433">
        <f t="shared" si="549"/>
        <v>0</v>
      </c>
      <c r="L2015" s="433">
        <f t="shared" si="550"/>
        <v>0</v>
      </c>
      <c r="M2015" s="433"/>
      <c r="N2015" s="433"/>
      <c r="O2015" s="431">
        <f t="shared" si="551"/>
        <v>0</v>
      </c>
    </row>
    <row r="2016" spans="1:15" s="472" customFormat="1">
      <c r="A2016" s="494" t="s">
        <v>122</v>
      </c>
      <c r="B2016" s="515" t="s">
        <v>411</v>
      </c>
      <c r="C2016" s="513" t="s">
        <v>124</v>
      </c>
      <c r="D2016" s="560">
        <v>4662</v>
      </c>
      <c r="E2016" s="485">
        <v>0</v>
      </c>
      <c r="F2016" s="485">
        <v>0</v>
      </c>
      <c r="G2016" s="485">
        <f t="shared" si="541"/>
        <v>0</v>
      </c>
      <c r="H2016" s="428">
        <f t="shared" si="546"/>
        <v>0</v>
      </c>
      <c r="I2016" s="428">
        <f t="shared" si="547"/>
        <v>0</v>
      </c>
      <c r="J2016" s="428">
        <f t="shared" si="548"/>
        <v>0</v>
      </c>
      <c r="K2016" s="433">
        <f t="shared" si="549"/>
        <v>0</v>
      </c>
      <c r="L2016" s="433">
        <f t="shared" si="550"/>
        <v>0</v>
      </c>
      <c r="M2016" s="433"/>
      <c r="N2016" s="433"/>
      <c r="O2016" s="431">
        <f t="shared" si="551"/>
        <v>0</v>
      </c>
    </row>
    <row r="2017" spans="1:15" s="472" customFormat="1">
      <c r="A2017" s="494" t="s">
        <v>228</v>
      </c>
      <c r="B2017" s="515" t="s">
        <v>412</v>
      </c>
      <c r="C2017" s="513" t="s">
        <v>124</v>
      </c>
      <c r="D2017" s="560">
        <v>4662</v>
      </c>
      <c r="E2017" s="485">
        <v>0</v>
      </c>
      <c r="F2017" s="485">
        <v>0</v>
      </c>
      <c r="G2017" s="485">
        <f t="shared" si="541"/>
        <v>0</v>
      </c>
      <c r="H2017" s="428">
        <f t="shared" si="546"/>
        <v>0</v>
      </c>
      <c r="I2017" s="428">
        <f t="shared" si="547"/>
        <v>0</v>
      </c>
      <c r="J2017" s="428">
        <f t="shared" si="548"/>
        <v>0</v>
      </c>
      <c r="K2017" s="433">
        <f t="shared" si="549"/>
        <v>0</v>
      </c>
      <c r="L2017" s="433">
        <f t="shared" si="550"/>
        <v>0</v>
      </c>
      <c r="M2017" s="433"/>
      <c r="N2017" s="433"/>
      <c r="O2017" s="431">
        <f t="shared" si="551"/>
        <v>0</v>
      </c>
    </row>
    <row r="2018" spans="1:15" s="472" customFormat="1">
      <c r="A2018" s="494" t="s">
        <v>230</v>
      </c>
      <c r="B2018" s="515" t="s">
        <v>413</v>
      </c>
      <c r="C2018" s="513" t="s">
        <v>124</v>
      </c>
      <c r="D2018" s="560">
        <v>4662</v>
      </c>
      <c r="E2018" s="485">
        <v>0</v>
      </c>
      <c r="F2018" s="485">
        <v>0</v>
      </c>
      <c r="G2018" s="485">
        <f t="shared" si="541"/>
        <v>0</v>
      </c>
      <c r="H2018" s="428">
        <f t="shared" si="546"/>
        <v>0</v>
      </c>
      <c r="I2018" s="428">
        <f t="shared" si="547"/>
        <v>0</v>
      </c>
      <c r="J2018" s="428">
        <f t="shared" si="548"/>
        <v>0</v>
      </c>
      <c r="K2018" s="433">
        <f t="shared" si="549"/>
        <v>0</v>
      </c>
      <c r="L2018" s="433">
        <f t="shared" si="550"/>
        <v>0</v>
      </c>
      <c r="M2018" s="433"/>
      <c r="N2018" s="433"/>
      <c r="O2018" s="431">
        <f t="shared" si="551"/>
        <v>0</v>
      </c>
    </row>
    <row r="2019" spans="1:15" s="472" customFormat="1">
      <c r="A2019" s="494" t="s">
        <v>232</v>
      </c>
      <c r="B2019" s="515" t="s">
        <v>414</v>
      </c>
      <c r="C2019" s="513" t="s">
        <v>124</v>
      </c>
      <c r="D2019" s="560">
        <v>4662</v>
      </c>
      <c r="E2019" s="485">
        <v>0</v>
      </c>
      <c r="F2019" s="485">
        <v>0</v>
      </c>
      <c r="G2019" s="485">
        <f t="shared" si="541"/>
        <v>0</v>
      </c>
      <c r="H2019" s="428">
        <f t="shared" si="546"/>
        <v>0</v>
      </c>
      <c r="I2019" s="428">
        <f t="shared" si="547"/>
        <v>0</v>
      </c>
      <c r="J2019" s="428">
        <f t="shared" si="548"/>
        <v>0</v>
      </c>
      <c r="K2019" s="433">
        <f t="shared" si="549"/>
        <v>0</v>
      </c>
      <c r="L2019" s="433">
        <f t="shared" si="550"/>
        <v>0</v>
      </c>
      <c r="M2019" s="433"/>
      <c r="N2019" s="433"/>
      <c r="O2019" s="431">
        <f t="shared" si="551"/>
        <v>0</v>
      </c>
    </row>
    <row r="2020" spans="1:15" s="472" customFormat="1">
      <c r="A2020" s="494" t="s">
        <v>234</v>
      </c>
      <c r="B2020" s="515" t="s">
        <v>415</v>
      </c>
      <c r="C2020" s="513" t="s">
        <v>124</v>
      </c>
      <c r="D2020" s="560">
        <v>4662</v>
      </c>
      <c r="E2020" s="485">
        <v>0</v>
      </c>
      <c r="F2020" s="485">
        <v>0</v>
      </c>
      <c r="G2020" s="485">
        <f t="shared" si="541"/>
        <v>0</v>
      </c>
      <c r="H2020" s="428">
        <f t="shared" si="546"/>
        <v>0</v>
      </c>
      <c r="I2020" s="428">
        <f t="shared" si="547"/>
        <v>0</v>
      </c>
      <c r="J2020" s="428">
        <f t="shared" si="548"/>
        <v>0</v>
      </c>
      <c r="K2020" s="433">
        <f t="shared" si="549"/>
        <v>0</v>
      </c>
      <c r="L2020" s="433">
        <f t="shared" si="550"/>
        <v>0</v>
      </c>
      <c r="M2020" s="433"/>
      <c r="N2020" s="433"/>
      <c r="O2020" s="431">
        <f t="shared" si="551"/>
        <v>0</v>
      </c>
    </row>
    <row r="2021" spans="1:15" s="472" customFormat="1">
      <c r="A2021" s="494" t="s">
        <v>236</v>
      </c>
      <c r="B2021" s="515" t="s">
        <v>416</v>
      </c>
      <c r="C2021" s="513" t="s">
        <v>124</v>
      </c>
      <c r="D2021" s="560">
        <v>4662</v>
      </c>
      <c r="E2021" s="485">
        <v>0</v>
      </c>
      <c r="F2021" s="485">
        <v>0</v>
      </c>
      <c r="G2021" s="485">
        <f t="shared" si="541"/>
        <v>0</v>
      </c>
      <c r="H2021" s="428">
        <f t="shared" si="546"/>
        <v>0</v>
      </c>
      <c r="I2021" s="428">
        <f t="shared" si="547"/>
        <v>0</v>
      </c>
      <c r="J2021" s="428">
        <f t="shared" si="548"/>
        <v>0</v>
      </c>
      <c r="K2021" s="433">
        <f t="shared" si="549"/>
        <v>0</v>
      </c>
      <c r="L2021" s="433">
        <f t="shared" si="550"/>
        <v>0</v>
      </c>
      <c r="M2021" s="433"/>
      <c r="N2021" s="433"/>
      <c r="O2021" s="431">
        <f t="shared" si="551"/>
        <v>0</v>
      </c>
    </row>
    <row r="2022" spans="1:15" s="472" customFormat="1">
      <c r="A2022" s="494" t="s">
        <v>238</v>
      </c>
      <c r="B2022" s="515" t="s">
        <v>417</v>
      </c>
      <c r="C2022" s="513" t="s">
        <v>124</v>
      </c>
      <c r="D2022" s="560">
        <v>4662</v>
      </c>
      <c r="E2022" s="485">
        <v>0</v>
      </c>
      <c r="F2022" s="485">
        <v>0</v>
      </c>
      <c r="G2022" s="485">
        <f t="shared" si="541"/>
        <v>0</v>
      </c>
      <c r="H2022" s="428">
        <f t="shared" si="546"/>
        <v>0</v>
      </c>
      <c r="I2022" s="428">
        <f t="shared" si="547"/>
        <v>0</v>
      </c>
      <c r="J2022" s="428">
        <f t="shared" si="548"/>
        <v>0</v>
      </c>
      <c r="K2022" s="433">
        <f t="shared" si="549"/>
        <v>0</v>
      </c>
      <c r="L2022" s="433">
        <f t="shared" si="550"/>
        <v>0</v>
      </c>
      <c r="M2022" s="433"/>
      <c r="N2022" s="433"/>
      <c r="O2022" s="431">
        <f t="shared" si="551"/>
        <v>0</v>
      </c>
    </row>
    <row r="2023" spans="1:15" s="472" customFormat="1">
      <c r="A2023" s="494" t="s">
        <v>240</v>
      </c>
      <c r="B2023" s="515" t="s">
        <v>418</v>
      </c>
      <c r="C2023" s="513" t="s">
        <v>124</v>
      </c>
      <c r="D2023" s="560">
        <v>4662</v>
      </c>
      <c r="E2023" s="485">
        <v>0</v>
      </c>
      <c r="F2023" s="485">
        <v>0</v>
      </c>
      <c r="G2023" s="485">
        <f t="shared" si="541"/>
        <v>0</v>
      </c>
      <c r="H2023" s="428">
        <f t="shared" si="546"/>
        <v>0</v>
      </c>
      <c r="I2023" s="428">
        <f t="shared" si="547"/>
        <v>0</v>
      </c>
      <c r="J2023" s="428">
        <f t="shared" si="548"/>
        <v>0</v>
      </c>
      <c r="K2023" s="433">
        <f t="shared" si="549"/>
        <v>0</v>
      </c>
      <c r="L2023" s="433">
        <f t="shared" si="550"/>
        <v>0</v>
      </c>
      <c r="M2023" s="433"/>
      <c r="N2023" s="433"/>
      <c r="O2023" s="431">
        <f t="shared" si="551"/>
        <v>0</v>
      </c>
    </row>
    <row r="2024" spans="1:15" s="470" customFormat="1">
      <c r="A2024" s="494" t="s">
        <v>242</v>
      </c>
      <c r="B2024" s="515" t="s">
        <v>419</v>
      </c>
      <c r="C2024" s="513" t="s">
        <v>124</v>
      </c>
      <c r="D2024" s="560">
        <v>4662</v>
      </c>
      <c r="E2024" s="485">
        <v>0</v>
      </c>
      <c r="F2024" s="485">
        <v>0</v>
      </c>
      <c r="G2024" s="485">
        <f t="shared" si="541"/>
        <v>0</v>
      </c>
      <c r="H2024" s="428">
        <f t="shared" si="546"/>
        <v>0</v>
      </c>
      <c r="I2024" s="428">
        <f t="shared" si="547"/>
        <v>0</v>
      </c>
      <c r="J2024" s="428">
        <f t="shared" si="548"/>
        <v>0</v>
      </c>
      <c r="K2024" s="433">
        <f t="shared" si="549"/>
        <v>0</v>
      </c>
      <c r="L2024" s="433">
        <f t="shared" si="550"/>
        <v>0</v>
      </c>
      <c r="M2024" s="433"/>
      <c r="N2024" s="433"/>
      <c r="O2024" s="431">
        <f t="shared" si="551"/>
        <v>0</v>
      </c>
    </row>
    <row r="2025" spans="1:15" s="470" customFormat="1">
      <c r="A2025" s="494" t="s">
        <v>244</v>
      </c>
      <c r="B2025" s="515" t="s">
        <v>420</v>
      </c>
      <c r="C2025" s="513" t="s">
        <v>124</v>
      </c>
      <c r="D2025" s="560">
        <v>4662</v>
      </c>
      <c r="E2025" s="485">
        <v>0</v>
      </c>
      <c r="F2025" s="485">
        <v>0</v>
      </c>
      <c r="G2025" s="485">
        <f t="shared" si="541"/>
        <v>0</v>
      </c>
      <c r="H2025" s="428">
        <f t="shared" si="546"/>
        <v>0</v>
      </c>
      <c r="I2025" s="428">
        <f t="shared" si="547"/>
        <v>0</v>
      </c>
      <c r="J2025" s="428">
        <f t="shared" si="548"/>
        <v>0</v>
      </c>
      <c r="K2025" s="433">
        <f t="shared" si="549"/>
        <v>0</v>
      </c>
      <c r="L2025" s="433">
        <f t="shared" si="550"/>
        <v>0</v>
      </c>
      <c r="M2025" s="433"/>
      <c r="N2025" s="433"/>
      <c r="O2025" s="431">
        <f t="shared" si="551"/>
        <v>0</v>
      </c>
    </row>
    <row r="2026" spans="1:15" s="470" customFormat="1">
      <c r="A2026" s="494" t="s">
        <v>246</v>
      </c>
      <c r="B2026" s="515" t="s">
        <v>421</v>
      </c>
      <c r="C2026" s="513" t="s">
        <v>124</v>
      </c>
      <c r="D2026" s="560">
        <v>4662</v>
      </c>
      <c r="E2026" s="485">
        <v>0</v>
      </c>
      <c r="F2026" s="485">
        <v>0</v>
      </c>
      <c r="G2026" s="485">
        <f t="shared" si="541"/>
        <v>0</v>
      </c>
      <c r="H2026" s="428">
        <f t="shared" si="546"/>
        <v>0</v>
      </c>
      <c r="I2026" s="428">
        <f t="shared" si="547"/>
        <v>0</v>
      </c>
      <c r="J2026" s="428">
        <f t="shared" si="548"/>
        <v>0</v>
      </c>
      <c r="K2026" s="433">
        <f t="shared" si="549"/>
        <v>0</v>
      </c>
      <c r="L2026" s="433">
        <f t="shared" si="550"/>
        <v>0</v>
      </c>
      <c r="M2026" s="433"/>
      <c r="N2026" s="433"/>
      <c r="O2026" s="431">
        <f t="shared" si="551"/>
        <v>0</v>
      </c>
    </row>
    <row r="2027" spans="1:15" s="470" customFormat="1">
      <c r="A2027" s="494" t="s">
        <v>248</v>
      </c>
      <c r="B2027" s="515" t="s">
        <v>422</v>
      </c>
      <c r="C2027" s="513" t="s">
        <v>124</v>
      </c>
      <c r="D2027" s="560">
        <v>4662</v>
      </c>
      <c r="E2027" s="485">
        <v>0</v>
      </c>
      <c r="F2027" s="485">
        <v>0</v>
      </c>
      <c r="G2027" s="485">
        <f t="shared" si="541"/>
        <v>0</v>
      </c>
      <c r="H2027" s="428">
        <f t="shared" si="546"/>
        <v>0</v>
      </c>
      <c r="I2027" s="428">
        <f t="shared" si="547"/>
        <v>0</v>
      </c>
      <c r="J2027" s="428">
        <f t="shared" si="548"/>
        <v>0</v>
      </c>
      <c r="K2027" s="433">
        <f t="shared" si="549"/>
        <v>0</v>
      </c>
      <c r="L2027" s="433">
        <f t="shared" si="550"/>
        <v>0</v>
      </c>
      <c r="M2027" s="433"/>
      <c r="N2027" s="433"/>
      <c r="O2027" s="431">
        <f t="shared" si="551"/>
        <v>0</v>
      </c>
    </row>
    <row r="2028" spans="1:15" s="470" customFormat="1">
      <c r="A2028" s="494" t="s">
        <v>250</v>
      </c>
      <c r="B2028" s="515" t="s">
        <v>423</v>
      </c>
      <c r="C2028" s="513" t="s">
        <v>124</v>
      </c>
      <c r="D2028" s="560">
        <v>4662</v>
      </c>
      <c r="E2028" s="485">
        <v>0</v>
      </c>
      <c r="F2028" s="485">
        <v>0</v>
      </c>
      <c r="G2028" s="485">
        <f t="shared" si="541"/>
        <v>0</v>
      </c>
      <c r="H2028" s="428">
        <f t="shared" si="546"/>
        <v>0</v>
      </c>
      <c r="I2028" s="428">
        <f t="shared" si="547"/>
        <v>0</v>
      </c>
      <c r="J2028" s="428">
        <f t="shared" si="548"/>
        <v>0</v>
      </c>
      <c r="K2028" s="433">
        <f t="shared" si="549"/>
        <v>0</v>
      </c>
      <c r="L2028" s="433">
        <f t="shared" si="550"/>
        <v>0</v>
      </c>
      <c r="M2028" s="433"/>
      <c r="N2028" s="433"/>
      <c r="O2028" s="431">
        <f t="shared" si="551"/>
        <v>0</v>
      </c>
    </row>
    <row r="2029" spans="1:15" s="470" customFormat="1">
      <c r="A2029" s="494" t="s">
        <v>252</v>
      </c>
      <c r="B2029" s="515" t="s">
        <v>424</v>
      </c>
      <c r="C2029" s="513" t="s">
        <v>124</v>
      </c>
      <c r="D2029" s="560">
        <v>4662</v>
      </c>
      <c r="E2029" s="485">
        <v>0</v>
      </c>
      <c r="F2029" s="485">
        <v>0</v>
      </c>
      <c r="G2029" s="485">
        <f t="shared" si="541"/>
        <v>0</v>
      </c>
      <c r="H2029" s="428">
        <f t="shared" si="546"/>
        <v>0</v>
      </c>
      <c r="I2029" s="428">
        <f t="shared" si="547"/>
        <v>0</v>
      </c>
      <c r="J2029" s="428">
        <f t="shared" si="548"/>
        <v>0</v>
      </c>
      <c r="K2029" s="433">
        <f t="shared" si="549"/>
        <v>0</v>
      </c>
      <c r="L2029" s="433">
        <f t="shared" si="550"/>
        <v>0</v>
      </c>
      <c r="M2029" s="433"/>
      <c r="N2029" s="433"/>
      <c r="O2029" s="431">
        <f t="shared" si="551"/>
        <v>0</v>
      </c>
    </row>
    <row r="2030" spans="1:15" s="470" customFormat="1">
      <c r="A2030" s="494" t="s">
        <v>254</v>
      </c>
      <c r="B2030" s="483" t="s">
        <v>425</v>
      </c>
      <c r="C2030" s="513" t="s">
        <v>124</v>
      </c>
      <c r="D2030" s="560">
        <v>4662</v>
      </c>
      <c r="E2030" s="485">
        <v>0</v>
      </c>
      <c r="F2030" s="485">
        <v>0</v>
      </c>
      <c r="G2030" s="485">
        <f t="shared" si="541"/>
        <v>0</v>
      </c>
      <c r="H2030" s="428">
        <f t="shared" si="546"/>
        <v>0</v>
      </c>
      <c r="I2030" s="428">
        <f t="shared" si="547"/>
        <v>0</v>
      </c>
      <c r="J2030" s="428">
        <f t="shared" si="548"/>
        <v>0</v>
      </c>
      <c r="K2030" s="433">
        <f t="shared" si="549"/>
        <v>0</v>
      </c>
      <c r="L2030" s="433">
        <f t="shared" si="550"/>
        <v>0</v>
      </c>
      <c r="M2030" s="433"/>
      <c r="N2030" s="433"/>
      <c r="O2030" s="431">
        <f t="shared" si="551"/>
        <v>0</v>
      </c>
    </row>
    <row r="2031" spans="1:15" s="535" customFormat="1">
      <c r="A2031" s="518" t="s">
        <v>836</v>
      </c>
      <c r="B2031" s="487" t="s">
        <v>837</v>
      </c>
      <c r="C2031" s="519"/>
      <c r="D2031" s="560">
        <v>0</v>
      </c>
      <c r="E2031" s="534">
        <v>0</v>
      </c>
      <c r="F2031" s="534">
        <v>0</v>
      </c>
      <c r="G2031" s="534">
        <f t="shared" si="541"/>
        <v>0</v>
      </c>
      <c r="H2031" s="500">
        <f>ROUND(D2031*E2031,0)</f>
        <v>0</v>
      </c>
      <c r="I2031" s="500">
        <f>ROUND(D2031*F2031,0)</f>
        <v>0</v>
      </c>
      <c r="J2031" s="485">
        <f t="shared" si="542"/>
        <v>0</v>
      </c>
      <c r="K2031" s="433">
        <f t="shared" si="549"/>
        <v>0</v>
      </c>
      <c r="L2031" s="433">
        <f t="shared" si="550"/>
        <v>0</v>
      </c>
      <c r="M2031" s="433"/>
      <c r="N2031" s="433"/>
      <c r="O2031" s="431">
        <f t="shared" si="551"/>
        <v>0</v>
      </c>
    </row>
    <row r="2032" spans="1:15" s="472" customFormat="1">
      <c r="A2032" s="494" t="s">
        <v>205</v>
      </c>
      <c r="B2032" s="515" t="s">
        <v>403</v>
      </c>
      <c r="C2032" s="513" t="s">
        <v>124</v>
      </c>
      <c r="D2032" s="560">
        <v>4662</v>
      </c>
      <c r="E2032" s="485">
        <v>0</v>
      </c>
      <c r="F2032" s="485">
        <v>0</v>
      </c>
      <c r="G2032" s="485">
        <f t="shared" si="541"/>
        <v>0</v>
      </c>
      <c r="H2032" s="428">
        <f t="shared" ref="H2032:H2054" si="552">$D2032*E2032</f>
        <v>0</v>
      </c>
      <c r="I2032" s="428">
        <f t="shared" ref="I2032:I2054" si="553">$D2032*F2032</f>
        <v>0</v>
      </c>
      <c r="J2032" s="428">
        <f t="shared" ref="J2032:J2054" si="554">SUBTOTAL(9,H2032:I2032)</f>
        <v>0</v>
      </c>
      <c r="K2032" s="433">
        <f t="shared" si="549"/>
        <v>0</v>
      </c>
      <c r="L2032" s="433">
        <f t="shared" si="550"/>
        <v>0</v>
      </c>
      <c r="M2032" s="433"/>
      <c r="N2032" s="433"/>
      <c r="O2032" s="431">
        <f t="shared" si="551"/>
        <v>0</v>
      </c>
    </row>
    <row r="2033" spans="1:15" s="472" customFormat="1">
      <c r="A2033" s="494" t="s">
        <v>188</v>
      </c>
      <c r="B2033" s="515" t="s">
        <v>404</v>
      </c>
      <c r="C2033" s="513" t="s">
        <v>124</v>
      </c>
      <c r="D2033" s="560">
        <v>4662</v>
      </c>
      <c r="E2033" s="485">
        <v>0</v>
      </c>
      <c r="F2033" s="485">
        <v>0</v>
      </c>
      <c r="G2033" s="485">
        <f t="shared" si="541"/>
        <v>0</v>
      </c>
      <c r="H2033" s="428">
        <f t="shared" si="552"/>
        <v>0</v>
      </c>
      <c r="I2033" s="428">
        <f t="shared" si="553"/>
        <v>0</v>
      </c>
      <c r="J2033" s="428">
        <f t="shared" si="554"/>
        <v>0</v>
      </c>
      <c r="K2033" s="433">
        <f t="shared" si="549"/>
        <v>0</v>
      </c>
      <c r="L2033" s="433">
        <f t="shared" si="550"/>
        <v>0</v>
      </c>
      <c r="M2033" s="433"/>
      <c r="N2033" s="433"/>
      <c r="O2033" s="431">
        <f t="shared" si="551"/>
        <v>0</v>
      </c>
    </row>
    <row r="2034" spans="1:15" s="472" customFormat="1">
      <c r="A2034" s="494" t="s">
        <v>190</v>
      </c>
      <c r="B2034" s="515" t="s">
        <v>405</v>
      </c>
      <c r="C2034" s="513" t="s">
        <v>124</v>
      </c>
      <c r="D2034" s="560">
        <v>4662</v>
      </c>
      <c r="E2034" s="485">
        <v>0</v>
      </c>
      <c r="F2034" s="485">
        <v>0</v>
      </c>
      <c r="G2034" s="485">
        <f t="shared" si="541"/>
        <v>0</v>
      </c>
      <c r="H2034" s="428">
        <f t="shared" si="552"/>
        <v>0</v>
      </c>
      <c r="I2034" s="428">
        <f t="shared" si="553"/>
        <v>0</v>
      </c>
      <c r="J2034" s="428">
        <f t="shared" si="554"/>
        <v>0</v>
      </c>
      <c r="K2034" s="433">
        <f t="shared" si="549"/>
        <v>0</v>
      </c>
      <c r="L2034" s="433">
        <f t="shared" si="550"/>
        <v>0</v>
      </c>
      <c r="M2034" s="433"/>
      <c r="N2034" s="433"/>
      <c r="O2034" s="431">
        <f t="shared" si="551"/>
        <v>0</v>
      </c>
    </row>
    <row r="2035" spans="1:15" s="472" customFormat="1">
      <c r="A2035" s="494" t="s">
        <v>192</v>
      </c>
      <c r="B2035" s="515" t="s">
        <v>406</v>
      </c>
      <c r="C2035" s="513" t="s">
        <v>124</v>
      </c>
      <c r="D2035" s="560">
        <v>4662</v>
      </c>
      <c r="E2035" s="485">
        <v>0</v>
      </c>
      <c r="F2035" s="485">
        <v>0</v>
      </c>
      <c r="G2035" s="485">
        <f t="shared" si="541"/>
        <v>0</v>
      </c>
      <c r="H2035" s="428">
        <f t="shared" si="552"/>
        <v>0</v>
      </c>
      <c r="I2035" s="428">
        <f t="shared" si="553"/>
        <v>0</v>
      </c>
      <c r="J2035" s="428">
        <f t="shared" si="554"/>
        <v>0</v>
      </c>
      <c r="K2035" s="433">
        <f t="shared" si="549"/>
        <v>0</v>
      </c>
      <c r="L2035" s="433">
        <f t="shared" si="550"/>
        <v>0</v>
      </c>
      <c r="M2035" s="433"/>
      <c r="N2035" s="433"/>
      <c r="O2035" s="431">
        <f t="shared" si="551"/>
        <v>0</v>
      </c>
    </row>
    <row r="2036" spans="1:15" s="472" customFormat="1">
      <c r="A2036" s="494" t="s">
        <v>194</v>
      </c>
      <c r="B2036" s="515" t="s">
        <v>407</v>
      </c>
      <c r="C2036" s="513" t="s">
        <v>124</v>
      </c>
      <c r="D2036" s="560">
        <v>4662</v>
      </c>
      <c r="E2036" s="485">
        <v>0</v>
      </c>
      <c r="F2036" s="485">
        <v>0</v>
      </c>
      <c r="G2036" s="485">
        <f t="shared" ref="G2036:G2099" si="555">SUM(E2036:F2036)</f>
        <v>0</v>
      </c>
      <c r="H2036" s="428">
        <f t="shared" si="552"/>
        <v>0</v>
      </c>
      <c r="I2036" s="428">
        <f t="shared" si="553"/>
        <v>0</v>
      </c>
      <c r="J2036" s="428">
        <f t="shared" si="554"/>
        <v>0</v>
      </c>
      <c r="K2036" s="433">
        <f t="shared" si="549"/>
        <v>0</v>
      </c>
      <c r="L2036" s="433">
        <f t="shared" si="550"/>
        <v>0</v>
      </c>
      <c r="M2036" s="433"/>
      <c r="N2036" s="433"/>
      <c r="O2036" s="431">
        <f t="shared" si="551"/>
        <v>0</v>
      </c>
    </row>
    <row r="2037" spans="1:15" s="472" customFormat="1">
      <c r="A2037" s="494" t="s">
        <v>196</v>
      </c>
      <c r="B2037" s="515" t="s">
        <v>408</v>
      </c>
      <c r="C2037" s="513" t="s">
        <v>124</v>
      </c>
      <c r="D2037" s="560">
        <v>4662</v>
      </c>
      <c r="E2037" s="485">
        <v>0</v>
      </c>
      <c r="F2037" s="485">
        <v>0</v>
      </c>
      <c r="G2037" s="485">
        <f t="shared" si="555"/>
        <v>0</v>
      </c>
      <c r="H2037" s="428">
        <f t="shared" si="552"/>
        <v>0</v>
      </c>
      <c r="I2037" s="428">
        <f t="shared" si="553"/>
        <v>0</v>
      </c>
      <c r="J2037" s="428">
        <f t="shared" si="554"/>
        <v>0</v>
      </c>
      <c r="K2037" s="433">
        <f t="shared" si="549"/>
        <v>0</v>
      </c>
      <c r="L2037" s="433">
        <f t="shared" si="550"/>
        <v>0</v>
      </c>
      <c r="M2037" s="433"/>
      <c r="N2037" s="433"/>
      <c r="O2037" s="431">
        <f t="shared" si="551"/>
        <v>0</v>
      </c>
    </row>
    <row r="2038" spans="1:15" s="472" customFormat="1">
      <c r="A2038" s="494" t="s">
        <v>198</v>
      </c>
      <c r="B2038" s="515" t="s">
        <v>409</v>
      </c>
      <c r="C2038" s="513" t="s">
        <v>124</v>
      </c>
      <c r="D2038" s="560">
        <v>4662</v>
      </c>
      <c r="E2038" s="485">
        <v>0</v>
      </c>
      <c r="F2038" s="485">
        <v>0</v>
      </c>
      <c r="G2038" s="485">
        <f t="shared" si="555"/>
        <v>0</v>
      </c>
      <c r="H2038" s="428">
        <f t="shared" si="552"/>
        <v>0</v>
      </c>
      <c r="I2038" s="428">
        <f t="shared" si="553"/>
        <v>0</v>
      </c>
      <c r="J2038" s="428">
        <f t="shared" si="554"/>
        <v>0</v>
      </c>
      <c r="K2038" s="433">
        <f t="shared" si="549"/>
        <v>0</v>
      </c>
      <c r="L2038" s="433">
        <f t="shared" si="550"/>
        <v>0</v>
      </c>
      <c r="M2038" s="433"/>
      <c r="N2038" s="433"/>
      <c r="O2038" s="431">
        <f t="shared" si="551"/>
        <v>0</v>
      </c>
    </row>
    <row r="2039" spans="1:15" s="472" customFormat="1">
      <c r="A2039" s="494" t="s">
        <v>200</v>
      </c>
      <c r="B2039" s="515" t="s">
        <v>410</v>
      </c>
      <c r="C2039" s="513" t="s">
        <v>124</v>
      </c>
      <c r="D2039" s="560">
        <v>4662</v>
      </c>
      <c r="E2039" s="485">
        <v>0</v>
      </c>
      <c r="F2039" s="485">
        <v>0</v>
      </c>
      <c r="G2039" s="485">
        <f t="shared" si="555"/>
        <v>0</v>
      </c>
      <c r="H2039" s="428">
        <f t="shared" si="552"/>
        <v>0</v>
      </c>
      <c r="I2039" s="428">
        <f t="shared" si="553"/>
        <v>0</v>
      </c>
      <c r="J2039" s="428">
        <f t="shared" si="554"/>
        <v>0</v>
      </c>
      <c r="K2039" s="433">
        <f t="shared" si="549"/>
        <v>0</v>
      </c>
      <c r="L2039" s="433">
        <f t="shared" si="550"/>
        <v>0</v>
      </c>
      <c r="M2039" s="433"/>
      <c r="N2039" s="433"/>
      <c r="O2039" s="431">
        <f t="shared" si="551"/>
        <v>0</v>
      </c>
    </row>
    <row r="2040" spans="1:15" s="472" customFormat="1">
      <c r="A2040" s="494" t="s">
        <v>122</v>
      </c>
      <c r="B2040" s="515" t="s">
        <v>411</v>
      </c>
      <c r="C2040" s="513" t="s">
        <v>124</v>
      </c>
      <c r="D2040" s="560">
        <v>4662</v>
      </c>
      <c r="E2040" s="485">
        <v>0</v>
      </c>
      <c r="F2040" s="485">
        <v>0</v>
      </c>
      <c r="G2040" s="485">
        <f t="shared" si="555"/>
        <v>0</v>
      </c>
      <c r="H2040" s="428">
        <f t="shared" si="552"/>
        <v>0</v>
      </c>
      <c r="I2040" s="428">
        <f t="shared" si="553"/>
        <v>0</v>
      </c>
      <c r="J2040" s="428">
        <f t="shared" si="554"/>
        <v>0</v>
      </c>
      <c r="K2040" s="433">
        <f t="shared" si="549"/>
        <v>0</v>
      </c>
      <c r="L2040" s="433">
        <f t="shared" si="550"/>
        <v>0</v>
      </c>
      <c r="M2040" s="433"/>
      <c r="N2040" s="433"/>
      <c r="O2040" s="431">
        <f t="shared" si="551"/>
        <v>0</v>
      </c>
    </row>
    <row r="2041" spans="1:15" s="472" customFormat="1">
      <c r="A2041" s="494" t="s">
        <v>228</v>
      </c>
      <c r="B2041" s="515" t="s">
        <v>412</v>
      </c>
      <c r="C2041" s="513" t="s">
        <v>124</v>
      </c>
      <c r="D2041" s="560">
        <v>4662</v>
      </c>
      <c r="E2041" s="485">
        <v>0</v>
      </c>
      <c r="F2041" s="485">
        <v>0</v>
      </c>
      <c r="G2041" s="485">
        <f t="shared" si="555"/>
        <v>0</v>
      </c>
      <c r="H2041" s="428">
        <f t="shared" si="552"/>
        <v>0</v>
      </c>
      <c r="I2041" s="428">
        <f t="shared" si="553"/>
        <v>0</v>
      </c>
      <c r="J2041" s="428">
        <f t="shared" si="554"/>
        <v>0</v>
      </c>
      <c r="K2041" s="433">
        <f t="shared" si="549"/>
        <v>0</v>
      </c>
      <c r="L2041" s="433">
        <f t="shared" si="550"/>
        <v>0</v>
      </c>
      <c r="M2041" s="433"/>
      <c r="N2041" s="433"/>
      <c r="O2041" s="431">
        <f t="shared" si="551"/>
        <v>0</v>
      </c>
    </row>
    <row r="2042" spans="1:15" s="472" customFormat="1">
      <c r="A2042" s="494" t="s">
        <v>230</v>
      </c>
      <c r="B2042" s="515" t="s">
        <v>413</v>
      </c>
      <c r="C2042" s="513" t="s">
        <v>124</v>
      </c>
      <c r="D2042" s="560">
        <v>4662</v>
      </c>
      <c r="E2042" s="485">
        <v>0</v>
      </c>
      <c r="F2042" s="485">
        <v>0</v>
      </c>
      <c r="G2042" s="485">
        <f t="shared" si="555"/>
        <v>0</v>
      </c>
      <c r="H2042" s="428">
        <f t="shared" si="552"/>
        <v>0</v>
      </c>
      <c r="I2042" s="428">
        <f t="shared" si="553"/>
        <v>0</v>
      </c>
      <c r="J2042" s="428">
        <f t="shared" si="554"/>
        <v>0</v>
      </c>
      <c r="K2042" s="433">
        <f t="shared" si="549"/>
        <v>0</v>
      </c>
      <c r="L2042" s="433">
        <f t="shared" si="550"/>
        <v>0</v>
      </c>
      <c r="M2042" s="433"/>
      <c r="N2042" s="433"/>
      <c r="O2042" s="431">
        <f t="shared" si="551"/>
        <v>0</v>
      </c>
    </row>
    <row r="2043" spans="1:15" s="472" customFormat="1">
      <c r="A2043" s="494" t="s">
        <v>232</v>
      </c>
      <c r="B2043" s="515" t="s">
        <v>414</v>
      </c>
      <c r="C2043" s="513" t="s">
        <v>124</v>
      </c>
      <c r="D2043" s="560">
        <v>4662</v>
      </c>
      <c r="E2043" s="485">
        <v>0</v>
      </c>
      <c r="F2043" s="485">
        <v>0</v>
      </c>
      <c r="G2043" s="485">
        <f t="shared" si="555"/>
        <v>0</v>
      </c>
      <c r="H2043" s="428">
        <f t="shared" si="552"/>
        <v>0</v>
      </c>
      <c r="I2043" s="428">
        <f t="shared" si="553"/>
        <v>0</v>
      </c>
      <c r="J2043" s="428">
        <f t="shared" si="554"/>
        <v>0</v>
      </c>
      <c r="K2043" s="433">
        <f t="shared" si="549"/>
        <v>0</v>
      </c>
      <c r="L2043" s="433">
        <f t="shared" si="550"/>
        <v>0</v>
      </c>
      <c r="M2043" s="433"/>
      <c r="N2043" s="433"/>
      <c r="O2043" s="431">
        <f t="shared" si="551"/>
        <v>0</v>
      </c>
    </row>
    <row r="2044" spans="1:15" s="472" customFormat="1">
      <c r="A2044" s="494" t="s">
        <v>234</v>
      </c>
      <c r="B2044" s="515" t="s">
        <v>415</v>
      </c>
      <c r="C2044" s="513" t="s">
        <v>124</v>
      </c>
      <c r="D2044" s="560">
        <v>4662</v>
      </c>
      <c r="E2044" s="485">
        <v>0</v>
      </c>
      <c r="F2044" s="485">
        <v>0</v>
      </c>
      <c r="G2044" s="485">
        <f t="shared" si="555"/>
        <v>0</v>
      </c>
      <c r="H2044" s="428">
        <f t="shared" si="552"/>
        <v>0</v>
      </c>
      <c r="I2044" s="428">
        <f t="shared" si="553"/>
        <v>0</v>
      </c>
      <c r="J2044" s="428">
        <f t="shared" si="554"/>
        <v>0</v>
      </c>
      <c r="K2044" s="433">
        <f t="shared" si="549"/>
        <v>0</v>
      </c>
      <c r="L2044" s="433">
        <f t="shared" si="550"/>
        <v>0</v>
      </c>
      <c r="M2044" s="433"/>
      <c r="N2044" s="433"/>
      <c r="O2044" s="431">
        <f t="shared" si="551"/>
        <v>0</v>
      </c>
    </row>
    <row r="2045" spans="1:15" s="472" customFormat="1">
      <c r="A2045" s="494" t="s">
        <v>236</v>
      </c>
      <c r="B2045" s="515" t="s">
        <v>416</v>
      </c>
      <c r="C2045" s="513" t="s">
        <v>124</v>
      </c>
      <c r="D2045" s="560">
        <v>4662</v>
      </c>
      <c r="E2045" s="485">
        <v>0</v>
      </c>
      <c r="F2045" s="485">
        <v>0</v>
      </c>
      <c r="G2045" s="485">
        <f t="shared" si="555"/>
        <v>0</v>
      </c>
      <c r="H2045" s="428">
        <f t="shared" si="552"/>
        <v>0</v>
      </c>
      <c r="I2045" s="428">
        <f t="shared" si="553"/>
        <v>0</v>
      </c>
      <c r="J2045" s="428">
        <f t="shared" si="554"/>
        <v>0</v>
      </c>
      <c r="K2045" s="433">
        <f t="shared" si="549"/>
        <v>0</v>
      </c>
      <c r="L2045" s="433">
        <f t="shared" si="550"/>
        <v>0</v>
      </c>
      <c r="M2045" s="433"/>
      <c r="N2045" s="433"/>
      <c r="O2045" s="431">
        <f t="shared" si="551"/>
        <v>0</v>
      </c>
    </row>
    <row r="2046" spans="1:15" s="472" customFormat="1">
      <c r="A2046" s="494" t="s">
        <v>238</v>
      </c>
      <c r="B2046" s="515" t="s">
        <v>417</v>
      </c>
      <c r="C2046" s="513" t="s">
        <v>124</v>
      </c>
      <c r="D2046" s="560">
        <v>4662</v>
      </c>
      <c r="E2046" s="485">
        <v>0</v>
      </c>
      <c r="F2046" s="485">
        <v>0</v>
      </c>
      <c r="G2046" s="485">
        <f t="shared" si="555"/>
        <v>0</v>
      </c>
      <c r="H2046" s="428">
        <f t="shared" si="552"/>
        <v>0</v>
      </c>
      <c r="I2046" s="428">
        <f t="shared" si="553"/>
        <v>0</v>
      </c>
      <c r="J2046" s="428">
        <f t="shared" si="554"/>
        <v>0</v>
      </c>
      <c r="K2046" s="433">
        <f t="shared" si="549"/>
        <v>0</v>
      </c>
      <c r="L2046" s="433">
        <f t="shared" si="550"/>
        <v>0</v>
      </c>
      <c r="M2046" s="433"/>
      <c r="N2046" s="433"/>
      <c r="O2046" s="431">
        <f t="shared" si="551"/>
        <v>0</v>
      </c>
    </row>
    <row r="2047" spans="1:15" s="472" customFormat="1">
      <c r="A2047" s="494" t="s">
        <v>240</v>
      </c>
      <c r="B2047" s="515" t="s">
        <v>418</v>
      </c>
      <c r="C2047" s="513" t="s">
        <v>124</v>
      </c>
      <c r="D2047" s="560">
        <v>4662</v>
      </c>
      <c r="E2047" s="485">
        <v>0</v>
      </c>
      <c r="F2047" s="485">
        <v>0</v>
      </c>
      <c r="G2047" s="485">
        <f t="shared" si="555"/>
        <v>0</v>
      </c>
      <c r="H2047" s="428">
        <f t="shared" si="552"/>
        <v>0</v>
      </c>
      <c r="I2047" s="428">
        <f t="shared" si="553"/>
        <v>0</v>
      </c>
      <c r="J2047" s="428">
        <f t="shared" si="554"/>
        <v>0</v>
      </c>
      <c r="K2047" s="433">
        <f t="shared" si="549"/>
        <v>0</v>
      </c>
      <c r="L2047" s="433">
        <f t="shared" si="550"/>
        <v>0</v>
      </c>
      <c r="M2047" s="433"/>
      <c r="N2047" s="433"/>
      <c r="O2047" s="431">
        <f t="shared" si="551"/>
        <v>0</v>
      </c>
    </row>
    <row r="2048" spans="1:15" s="470" customFormat="1">
      <c r="A2048" s="494" t="s">
        <v>242</v>
      </c>
      <c r="B2048" s="515" t="s">
        <v>419</v>
      </c>
      <c r="C2048" s="513" t="s">
        <v>124</v>
      </c>
      <c r="D2048" s="560">
        <v>4662</v>
      </c>
      <c r="E2048" s="485">
        <v>0</v>
      </c>
      <c r="F2048" s="485">
        <v>0</v>
      </c>
      <c r="G2048" s="485">
        <f t="shared" si="555"/>
        <v>0</v>
      </c>
      <c r="H2048" s="428">
        <f t="shared" si="552"/>
        <v>0</v>
      </c>
      <c r="I2048" s="428">
        <f t="shared" si="553"/>
        <v>0</v>
      </c>
      <c r="J2048" s="428">
        <f t="shared" si="554"/>
        <v>0</v>
      </c>
      <c r="K2048" s="433">
        <f t="shared" si="549"/>
        <v>0</v>
      </c>
      <c r="L2048" s="433">
        <f t="shared" si="550"/>
        <v>0</v>
      </c>
      <c r="M2048" s="433"/>
      <c r="N2048" s="433"/>
      <c r="O2048" s="431">
        <f t="shared" si="551"/>
        <v>0</v>
      </c>
    </row>
    <row r="2049" spans="1:15" s="470" customFormat="1">
      <c r="A2049" s="494" t="s">
        <v>244</v>
      </c>
      <c r="B2049" s="515" t="s">
        <v>420</v>
      </c>
      <c r="C2049" s="513" t="s">
        <v>124</v>
      </c>
      <c r="D2049" s="560">
        <v>4662</v>
      </c>
      <c r="E2049" s="485">
        <v>0</v>
      </c>
      <c r="F2049" s="485">
        <v>0</v>
      </c>
      <c r="G2049" s="485">
        <f t="shared" si="555"/>
        <v>0</v>
      </c>
      <c r="H2049" s="428">
        <f t="shared" si="552"/>
        <v>0</v>
      </c>
      <c r="I2049" s="428">
        <f t="shared" si="553"/>
        <v>0</v>
      </c>
      <c r="J2049" s="428">
        <f t="shared" si="554"/>
        <v>0</v>
      </c>
      <c r="K2049" s="433">
        <f t="shared" si="549"/>
        <v>0</v>
      </c>
      <c r="L2049" s="433">
        <f t="shared" si="550"/>
        <v>0</v>
      </c>
      <c r="M2049" s="433"/>
      <c r="N2049" s="433"/>
      <c r="O2049" s="431">
        <f t="shared" si="551"/>
        <v>0</v>
      </c>
    </row>
    <row r="2050" spans="1:15" s="470" customFormat="1">
      <c r="A2050" s="494" t="s">
        <v>246</v>
      </c>
      <c r="B2050" s="515" t="s">
        <v>421</v>
      </c>
      <c r="C2050" s="513" t="s">
        <v>124</v>
      </c>
      <c r="D2050" s="560">
        <v>4662</v>
      </c>
      <c r="E2050" s="485">
        <v>0</v>
      </c>
      <c r="F2050" s="485">
        <v>0</v>
      </c>
      <c r="G2050" s="485">
        <f t="shared" si="555"/>
        <v>0</v>
      </c>
      <c r="H2050" s="428">
        <f t="shared" si="552"/>
        <v>0</v>
      </c>
      <c r="I2050" s="428">
        <f t="shared" si="553"/>
        <v>0</v>
      </c>
      <c r="J2050" s="428">
        <f t="shared" si="554"/>
        <v>0</v>
      </c>
      <c r="K2050" s="433">
        <f t="shared" si="549"/>
        <v>0</v>
      </c>
      <c r="L2050" s="433">
        <f t="shared" si="550"/>
        <v>0</v>
      </c>
      <c r="M2050" s="433"/>
      <c r="N2050" s="433"/>
      <c r="O2050" s="431">
        <f t="shared" si="551"/>
        <v>0</v>
      </c>
    </row>
    <row r="2051" spans="1:15" s="470" customFormat="1">
      <c r="A2051" s="494" t="s">
        <v>248</v>
      </c>
      <c r="B2051" s="515" t="s">
        <v>422</v>
      </c>
      <c r="C2051" s="513" t="s">
        <v>124</v>
      </c>
      <c r="D2051" s="560">
        <v>4662</v>
      </c>
      <c r="E2051" s="485">
        <v>0</v>
      </c>
      <c r="F2051" s="485">
        <v>0</v>
      </c>
      <c r="G2051" s="485">
        <f t="shared" si="555"/>
        <v>0</v>
      </c>
      <c r="H2051" s="428">
        <f t="shared" si="552"/>
        <v>0</v>
      </c>
      <c r="I2051" s="428">
        <f t="shared" si="553"/>
        <v>0</v>
      </c>
      <c r="J2051" s="428">
        <f t="shared" si="554"/>
        <v>0</v>
      </c>
      <c r="K2051" s="433">
        <f t="shared" si="549"/>
        <v>0</v>
      </c>
      <c r="L2051" s="433">
        <f t="shared" si="550"/>
        <v>0</v>
      </c>
      <c r="M2051" s="433"/>
      <c r="N2051" s="433"/>
      <c r="O2051" s="431">
        <f t="shared" si="551"/>
        <v>0</v>
      </c>
    </row>
    <row r="2052" spans="1:15" s="470" customFormat="1">
      <c r="A2052" s="494" t="s">
        <v>250</v>
      </c>
      <c r="B2052" s="515" t="s">
        <v>423</v>
      </c>
      <c r="C2052" s="513" t="s">
        <v>124</v>
      </c>
      <c r="D2052" s="560">
        <v>4662</v>
      </c>
      <c r="E2052" s="485">
        <v>0</v>
      </c>
      <c r="F2052" s="485">
        <v>0</v>
      </c>
      <c r="G2052" s="485">
        <f t="shared" si="555"/>
        <v>0</v>
      </c>
      <c r="H2052" s="428">
        <f t="shared" si="552"/>
        <v>0</v>
      </c>
      <c r="I2052" s="428">
        <f t="shared" si="553"/>
        <v>0</v>
      </c>
      <c r="J2052" s="428">
        <f t="shared" si="554"/>
        <v>0</v>
      </c>
      <c r="K2052" s="433">
        <f t="shared" si="549"/>
        <v>0</v>
      </c>
      <c r="L2052" s="433">
        <f t="shared" si="550"/>
        <v>0</v>
      </c>
      <c r="M2052" s="433"/>
      <c r="N2052" s="433"/>
      <c r="O2052" s="431">
        <f t="shared" si="551"/>
        <v>0</v>
      </c>
    </row>
    <row r="2053" spans="1:15" s="470" customFormat="1">
      <c r="A2053" s="494" t="s">
        <v>252</v>
      </c>
      <c r="B2053" s="515" t="s">
        <v>424</v>
      </c>
      <c r="C2053" s="513" t="s">
        <v>124</v>
      </c>
      <c r="D2053" s="560">
        <v>4662</v>
      </c>
      <c r="E2053" s="485">
        <v>0</v>
      </c>
      <c r="F2053" s="485">
        <v>0</v>
      </c>
      <c r="G2053" s="485">
        <f t="shared" si="555"/>
        <v>0</v>
      </c>
      <c r="H2053" s="428">
        <f t="shared" si="552"/>
        <v>0</v>
      </c>
      <c r="I2053" s="428">
        <f t="shared" si="553"/>
        <v>0</v>
      </c>
      <c r="J2053" s="428">
        <f t="shared" si="554"/>
        <v>0</v>
      </c>
      <c r="K2053" s="433">
        <f t="shared" si="549"/>
        <v>0</v>
      </c>
      <c r="L2053" s="433">
        <f t="shared" si="550"/>
        <v>0</v>
      </c>
      <c r="M2053" s="433"/>
      <c r="N2053" s="433"/>
      <c r="O2053" s="431">
        <f t="shared" si="551"/>
        <v>0</v>
      </c>
    </row>
    <row r="2054" spans="1:15" s="470" customFormat="1">
      <c r="A2054" s="494" t="s">
        <v>254</v>
      </c>
      <c r="B2054" s="483" t="s">
        <v>425</v>
      </c>
      <c r="C2054" s="513" t="s">
        <v>124</v>
      </c>
      <c r="D2054" s="560">
        <v>4662</v>
      </c>
      <c r="E2054" s="485">
        <v>0</v>
      </c>
      <c r="F2054" s="485">
        <v>0</v>
      </c>
      <c r="G2054" s="485">
        <f t="shared" si="555"/>
        <v>0</v>
      </c>
      <c r="H2054" s="428">
        <f t="shared" si="552"/>
        <v>0</v>
      </c>
      <c r="I2054" s="428">
        <f t="shared" si="553"/>
        <v>0</v>
      </c>
      <c r="J2054" s="428">
        <f t="shared" si="554"/>
        <v>0</v>
      </c>
      <c r="K2054" s="433">
        <f t="shared" si="549"/>
        <v>0</v>
      </c>
      <c r="L2054" s="433">
        <f t="shared" si="550"/>
        <v>0</v>
      </c>
      <c r="M2054" s="433"/>
      <c r="N2054" s="433"/>
      <c r="O2054" s="431">
        <f t="shared" si="551"/>
        <v>0</v>
      </c>
    </row>
    <row r="2055" spans="1:15" s="533" customFormat="1" ht="225">
      <c r="A2055" s="491">
        <v>7.2</v>
      </c>
      <c r="B2055" s="492" t="s">
        <v>838</v>
      </c>
      <c r="C2055" s="513"/>
      <c r="D2055" s="560">
        <v>0</v>
      </c>
      <c r="E2055" s="490">
        <v>0</v>
      </c>
      <c r="F2055" s="490">
        <v>0</v>
      </c>
      <c r="G2055" s="490">
        <f t="shared" si="555"/>
        <v>0</v>
      </c>
      <c r="H2055" s="500">
        <f>ROUND(D2055*E2055,0)</f>
        <v>0</v>
      </c>
      <c r="I2055" s="500">
        <f>ROUND(D2055*F2055,0)</f>
        <v>0</v>
      </c>
      <c r="J2055" s="485">
        <f t="shared" ref="J2055:J2081" si="556">SUM(H2055:I2055)</f>
        <v>0</v>
      </c>
      <c r="K2055" s="433">
        <f t="shared" si="549"/>
        <v>0</v>
      </c>
      <c r="L2055" s="433">
        <f t="shared" si="550"/>
        <v>0</v>
      </c>
      <c r="M2055" s="433"/>
      <c r="N2055" s="433"/>
      <c r="O2055" s="431">
        <f t="shared" si="551"/>
        <v>0</v>
      </c>
    </row>
    <row r="2056" spans="1:15" s="535" customFormat="1">
      <c r="A2056" s="518" t="s">
        <v>839</v>
      </c>
      <c r="B2056" s="487" t="s">
        <v>840</v>
      </c>
      <c r="C2056" s="519"/>
      <c r="D2056" s="560">
        <v>0</v>
      </c>
      <c r="E2056" s="534">
        <v>0</v>
      </c>
      <c r="F2056" s="534">
        <v>0</v>
      </c>
      <c r="G2056" s="534">
        <f t="shared" si="555"/>
        <v>0</v>
      </c>
      <c r="H2056" s="500">
        <f>ROUND(D2056*E2056,0)</f>
        <v>0</v>
      </c>
      <c r="I2056" s="500">
        <f>ROUND(D2056*F2056,0)</f>
        <v>0</v>
      </c>
      <c r="J2056" s="485">
        <f t="shared" si="556"/>
        <v>0</v>
      </c>
      <c r="K2056" s="433">
        <f t="shared" si="549"/>
        <v>0</v>
      </c>
      <c r="L2056" s="433">
        <f t="shared" si="550"/>
        <v>0</v>
      </c>
      <c r="M2056" s="433"/>
      <c r="N2056" s="433"/>
      <c r="O2056" s="431">
        <f t="shared" si="551"/>
        <v>0</v>
      </c>
    </row>
    <row r="2057" spans="1:15" s="472" customFormat="1">
      <c r="A2057" s="494" t="s">
        <v>205</v>
      </c>
      <c r="B2057" s="515" t="s">
        <v>403</v>
      </c>
      <c r="C2057" s="513" t="s">
        <v>124</v>
      </c>
      <c r="D2057" s="560">
        <v>4662</v>
      </c>
      <c r="E2057" s="485">
        <v>0</v>
      </c>
      <c r="F2057" s="485">
        <v>0</v>
      </c>
      <c r="G2057" s="485">
        <f t="shared" si="555"/>
        <v>0</v>
      </c>
      <c r="H2057" s="428">
        <f t="shared" ref="H2057:H2079" si="557">$D2057*E2057</f>
        <v>0</v>
      </c>
      <c r="I2057" s="428">
        <f t="shared" ref="I2057:I2079" si="558">$D2057*F2057</f>
        <v>0</v>
      </c>
      <c r="J2057" s="428">
        <f t="shared" ref="J2057:J2079" si="559">SUBTOTAL(9,H2057:I2057)</f>
        <v>0</v>
      </c>
      <c r="K2057" s="433">
        <f t="shared" si="549"/>
        <v>0</v>
      </c>
      <c r="L2057" s="433">
        <f t="shared" si="550"/>
        <v>0</v>
      </c>
      <c r="M2057" s="433"/>
      <c r="N2057" s="433"/>
      <c r="O2057" s="431">
        <f t="shared" si="551"/>
        <v>0</v>
      </c>
    </row>
    <row r="2058" spans="1:15" s="472" customFormat="1">
      <c r="A2058" s="494" t="s">
        <v>188</v>
      </c>
      <c r="B2058" s="515" t="s">
        <v>404</v>
      </c>
      <c r="C2058" s="513" t="s">
        <v>124</v>
      </c>
      <c r="D2058" s="560">
        <v>4662</v>
      </c>
      <c r="E2058" s="485">
        <v>0</v>
      </c>
      <c r="F2058" s="485">
        <v>0</v>
      </c>
      <c r="G2058" s="485">
        <f t="shared" si="555"/>
        <v>0</v>
      </c>
      <c r="H2058" s="428">
        <f t="shared" si="557"/>
        <v>0</v>
      </c>
      <c r="I2058" s="428">
        <f t="shared" si="558"/>
        <v>0</v>
      </c>
      <c r="J2058" s="428">
        <f t="shared" si="559"/>
        <v>0</v>
      </c>
      <c r="K2058" s="433">
        <f t="shared" si="549"/>
        <v>0</v>
      </c>
      <c r="L2058" s="433">
        <f t="shared" si="550"/>
        <v>0</v>
      </c>
      <c r="M2058" s="433"/>
      <c r="N2058" s="433"/>
      <c r="O2058" s="431">
        <f t="shared" si="551"/>
        <v>0</v>
      </c>
    </row>
    <row r="2059" spans="1:15" s="472" customFormat="1">
      <c r="A2059" s="494" t="s">
        <v>190</v>
      </c>
      <c r="B2059" s="515" t="s">
        <v>405</v>
      </c>
      <c r="C2059" s="513" t="s">
        <v>124</v>
      </c>
      <c r="D2059" s="560">
        <v>4662</v>
      </c>
      <c r="E2059" s="485">
        <v>0</v>
      </c>
      <c r="F2059" s="485">
        <v>0</v>
      </c>
      <c r="G2059" s="485">
        <f t="shared" si="555"/>
        <v>0</v>
      </c>
      <c r="H2059" s="428">
        <f t="shared" si="557"/>
        <v>0</v>
      </c>
      <c r="I2059" s="428">
        <f t="shared" si="558"/>
        <v>0</v>
      </c>
      <c r="J2059" s="428">
        <f t="shared" si="559"/>
        <v>0</v>
      </c>
      <c r="K2059" s="433">
        <f t="shared" si="549"/>
        <v>0</v>
      </c>
      <c r="L2059" s="433">
        <f t="shared" si="550"/>
        <v>0</v>
      </c>
      <c r="M2059" s="433"/>
      <c r="N2059" s="433"/>
      <c r="O2059" s="431">
        <f t="shared" si="551"/>
        <v>0</v>
      </c>
    </row>
    <row r="2060" spans="1:15" s="472" customFormat="1">
      <c r="A2060" s="494" t="s">
        <v>192</v>
      </c>
      <c r="B2060" s="515" t="s">
        <v>406</v>
      </c>
      <c r="C2060" s="513" t="s">
        <v>124</v>
      </c>
      <c r="D2060" s="560">
        <v>4662</v>
      </c>
      <c r="E2060" s="485">
        <v>0</v>
      </c>
      <c r="F2060" s="485">
        <v>0</v>
      </c>
      <c r="G2060" s="485">
        <f t="shared" si="555"/>
        <v>0</v>
      </c>
      <c r="H2060" s="428">
        <f t="shared" si="557"/>
        <v>0</v>
      </c>
      <c r="I2060" s="428">
        <f t="shared" si="558"/>
        <v>0</v>
      </c>
      <c r="J2060" s="428">
        <f t="shared" si="559"/>
        <v>0</v>
      </c>
      <c r="K2060" s="433">
        <f t="shared" si="549"/>
        <v>0</v>
      </c>
      <c r="L2060" s="433">
        <f t="shared" si="550"/>
        <v>0</v>
      </c>
      <c r="M2060" s="433"/>
      <c r="N2060" s="433"/>
      <c r="O2060" s="431">
        <f t="shared" si="551"/>
        <v>0</v>
      </c>
    </row>
    <row r="2061" spans="1:15" s="472" customFormat="1">
      <c r="A2061" s="494" t="s">
        <v>194</v>
      </c>
      <c r="B2061" s="515" t="s">
        <v>407</v>
      </c>
      <c r="C2061" s="513" t="s">
        <v>124</v>
      </c>
      <c r="D2061" s="560">
        <v>4662</v>
      </c>
      <c r="E2061" s="485">
        <v>0</v>
      </c>
      <c r="F2061" s="485">
        <v>0</v>
      </c>
      <c r="G2061" s="485">
        <f t="shared" si="555"/>
        <v>0</v>
      </c>
      <c r="H2061" s="428">
        <f t="shared" si="557"/>
        <v>0</v>
      </c>
      <c r="I2061" s="428">
        <f t="shared" si="558"/>
        <v>0</v>
      </c>
      <c r="J2061" s="428">
        <f t="shared" si="559"/>
        <v>0</v>
      </c>
      <c r="K2061" s="433">
        <f t="shared" si="549"/>
        <v>0</v>
      </c>
      <c r="L2061" s="433">
        <f t="shared" si="550"/>
        <v>0</v>
      </c>
      <c r="M2061" s="433"/>
      <c r="N2061" s="433"/>
      <c r="O2061" s="431">
        <f t="shared" si="551"/>
        <v>0</v>
      </c>
    </row>
    <row r="2062" spans="1:15" s="472" customFormat="1">
      <c r="A2062" s="494" t="s">
        <v>196</v>
      </c>
      <c r="B2062" s="515" t="s">
        <v>408</v>
      </c>
      <c r="C2062" s="513" t="s">
        <v>124</v>
      </c>
      <c r="D2062" s="560">
        <v>4662</v>
      </c>
      <c r="E2062" s="485">
        <v>0</v>
      </c>
      <c r="F2062" s="485">
        <v>0</v>
      </c>
      <c r="G2062" s="485">
        <f t="shared" si="555"/>
        <v>0</v>
      </c>
      <c r="H2062" s="428">
        <f t="shared" si="557"/>
        <v>0</v>
      </c>
      <c r="I2062" s="428">
        <f t="shared" si="558"/>
        <v>0</v>
      </c>
      <c r="J2062" s="428">
        <f t="shared" si="559"/>
        <v>0</v>
      </c>
      <c r="K2062" s="433">
        <f t="shared" si="549"/>
        <v>0</v>
      </c>
      <c r="L2062" s="433">
        <f t="shared" si="550"/>
        <v>0</v>
      </c>
      <c r="M2062" s="433"/>
      <c r="N2062" s="433"/>
      <c r="O2062" s="431">
        <f t="shared" si="551"/>
        <v>0</v>
      </c>
    </row>
    <row r="2063" spans="1:15" s="472" customFormat="1">
      <c r="A2063" s="494" t="s">
        <v>198</v>
      </c>
      <c r="B2063" s="515" t="s">
        <v>409</v>
      </c>
      <c r="C2063" s="513" t="s">
        <v>124</v>
      </c>
      <c r="D2063" s="560">
        <v>4662</v>
      </c>
      <c r="E2063" s="485">
        <v>0</v>
      </c>
      <c r="F2063" s="485">
        <v>0</v>
      </c>
      <c r="G2063" s="485">
        <f t="shared" si="555"/>
        <v>0</v>
      </c>
      <c r="H2063" s="428">
        <f t="shared" si="557"/>
        <v>0</v>
      </c>
      <c r="I2063" s="428">
        <f t="shared" si="558"/>
        <v>0</v>
      </c>
      <c r="J2063" s="428">
        <f t="shared" si="559"/>
        <v>0</v>
      </c>
      <c r="K2063" s="433">
        <f t="shared" si="549"/>
        <v>0</v>
      </c>
      <c r="L2063" s="433">
        <f t="shared" si="550"/>
        <v>0</v>
      </c>
      <c r="M2063" s="433"/>
      <c r="N2063" s="433"/>
      <c r="O2063" s="431">
        <f t="shared" si="551"/>
        <v>0</v>
      </c>
    </row>
    <row r="2064" spans="1:15" s="472" customFormat="1">
      <c r="A2064" s="494" t="s">
        <v>200</v>
      </c>
      <c r="B2064" s="515" t="s">
        <v>410</v>
      </c>
      <c r="C2064" s="513" t="s">
        <v>124</v>
      </c>
      <c r="D2064" s="560">
        <v>4662</v>
      </c>
      <c r="E2064" s="485">
        <v>0</v>
      </c>
      <c r="F2064" s="485">
        <v>0</v>
      </c>
      <c r="G2064" s="485">
        <f t="shared" si="555"/>
        <v>0</v>
      </c>
      <c r="H2064" s="428">
        <f t="shared" si="557"/>
        <v>0</v>
      </c>
      <c r="I2064" s="428">
        <f t="shared" si="558"/>
        <v>0</v>
      </c>
      <c r="J2064" s="428">
        <f t="shared" si="559"/>
        <v>0</v>
      </c>
      <c r="K2064" s="433">
        <f t="shared" si="549"/>
        <v>0</v>
      </c>
      <c r="L2064" s="433">
        <f t="shared" si="550"/>
        <v>0</v>
      </c>
      <c r="M2064" s="433"/>
      <c r="N2064" s="433"/>
      <c r="O2064" s="431">
        <f t="shared" si="551"/>
        <v>0</v>
      </c>
    </row>
    <row r="2065" spans="1:15" s="472" customFormat="1">
      <c r="A2065" s="494" t="s">
        <v>122</v>
      </c>
      <c r="B2065" s="515" t="s">
        <v>411</v>
      </c>
      <c r="C2065" s="513" t="s">
        <v>124</v>
      </c>
      <c r="D2065" s="560">
        <v>4662</v>
      </c>
      <c r="E2065" s="485">
        <v>0</v>
      </c>
      <c r="F2065" s="485">
        <v>0</v>
      </c>
      <c r="G2065" s="485">
        <f t="shared" si="555"/>
        <v>0</v>
      </c>
      <c r="H2065" s="428">
        <f t="shared" si="557"/>
        <v>0</v>
      </c>
      <c r="I2065" s="428">
        <f t="shared" si="558"/>
        <v>0</v>
      </c>
      <c r="J2065" s="428">
        <f t="shared" si="559"/>
        <v>0</v>
      </c>
      <c r="K2065" s="433">
        <f t="shared" si="549"/>
        <v>0</v>
      </c>
      <c r="L2065" s="433">
        <f t="shared" si="550"/>
        <v>0</v>
      </c>
      <c r="M2065" s="433"/>
      <c r="N2065" s="433"/>
      <c r="O2065" s="431">
        <f t="shared" si="551"/>
        <v>0</v>
      </c>
    </row>
    <row r="2066" spans="1:15" s="472" customFormat="1">
      <c r="A2066" s="494" t="s">
        <v>228</v>
      </c>
      <c r="B2066" s="515" t="s">
        <v>412</v>
      </c>
      <c r="C2066" s="513" t="s">
        <v>124</v>
      </c>
      <c r="D2066" s="560">
        <v>4662</v>
      </c>
      <c r="E2066" s="485">
        <v>0</v>
      </c>
      <c r="F2066" s="485">
        <v>0</v>
      </c>
      <c r="G2066" s="485">
        <f t="shared" si="555"/>
        <v>0</v>
      </c>
      <c r="H2066" s="428">
        <f t="shared" si="557"/>
        <v>0</v>
      </c>
      <c r="I2066" s="428">
        <f t="shared" si="558"/>
        <v>0</v>
      </c>
      <c r="J2066" s="428">
        <f t="shared" si="559"/>
        <v>0</v>
      </c>
      <c r="K2066" s="433">
        <f t="shared" si="549"/>
        <v>0</v>
      </c>
      <c r="L2066" s="433">
        <f t="shared" si="550"/>
        <v>0</v>
      </c>
      <c r="M2066" s="433"/>
      <c r="N2066" s="433"/>
      <c r="O2066" s="431">
        <f t="shared" si="551"/>
        <v>0</v>
      </c>
    </row>
    <row r="2067" spans="1:15" s="472" customFormat="1">
      <c r="A2067" s="494" t="s">
        <v>230</v>
      </c>
      <c r="B2067" s="515" t="s">
        <v>413</v>
      </c>
      <c r="C2067" s="513" t="s">
        <v>124</v>
      </c>
      <c r="D2067" s="560">
        <v>4662</v>
      </c>
      <c r="E2067" s="485">
        <v>0</v>
      </c>
      <c r="F2067" s="485">
        <v>0</v>
      </c>
      <c r="G2067" s="485">
        <f t="shared" si="555"/>
        <v>0</v>
      </c>
      <c r="H2067" s="428">
        <f t="shared" si="557"/>
        <v>0</v>
      </c>
      <c r="I2067" s="428">
        <f t="shared" si="558"/>
        <v>0</v>
      </c>
      <c r="J2067" s="428">
        <f t="shared" si="559"/>
        <v>0</v>
      </c>
      <c r="K2067" s="433">
        <f t="shared" si="549"/>
        <v>0</v>
      </c>
      <c r="L2067" s="433">
        <f t="shared" si="550"/>
        <v>0</v>
      </c>
      <c r="M2067" s="433"/>
      <c r="N2067" s="433"/>
      <c r="O2067" s="431">
        <f t="shared" si="551"/>
        <v>0</v>
      </c>
    </row>
    <row r="2068" spans="1:15" s="472" customFormat="1">
      <c r="A2068" s="494" t="s">
        <v>232</v>
      </c>
      <c r="B2068" s="515" t="s">
        <v>414</v>
      </c>
      <c r="C2068" s="513" t="s">
        <v>124</v>
      </c>
      <c r="D2068" s="560">
        <v>4662</v>
      </c>
      <c r="E2068" s="485">
        <v>0</v>
      </c>
      <c r="F2068" s="485">
        <v>0</v>
      </c>
      <c r="G2068" s="485">
        <f t="shared" si="555"/>
        <v>0</v>
      </c>
      <c r="H2068" s="428">
        <f t="shared" si="557"/>
        <v>0</v>
      </c>
      <c r="I2068" s="428">
        <f t="shared" si="558"/>
        <v>0</v>
      </c>
      <c r="J2068" s="428">
        <f t="shared" si="559"/>
        <v>0</v>
      </c>
      <c r="K2068" s="433">
        <f t="shared" si="549"/>
        <v>0</v>
      </c>
      <c r="L2068" s="433">
        <f t="shared" si="550"/>
        <v>0</v>
      </c>
      <c r="M2068" s="433"/>
      <c r="N2068" s="433"/>
      <c r="O2068" s="431">
        <f t="shared" si="551"/>
        <v>0</v>
      </c>
    </row>
    <row r="2069" spans="1:15" s="472" customFormat="1">
      <c r="A2069" s="494" t="s">
        <v>234</v>
      </c>
      <c r="B2069" s="515" t="s">
        <v>415</v>
      </c>
      <c r="C2069" s="513" t="s">
        <v>124</v>
      </c>
      <c r="D2069" s="560">
        <v>4662</v>
      </c>
      <c r="E2069" s="485">
        <v>0</v>
      </c>
      <c r="F2069" s="485">
        <v>0</v>
      </c>
      <c r="G2069" s="485">
        <f t="shared" si="555"/>
        <v>0</v>
      </c>
      <c r="H2069" s="428">
        <f t="shared" si="557"/>
        <v>0</v>
      </c>
      <c r="I2069" s="428">
        <f t="shared" si="558"/>
        <v>0</v>
      </c>
      <c r="J2069" s="428">
        <f t="shared" si="559"/>
        <v>0</v>
      </c>
      <c r="K2069" s="433">
        <f t="shared" si="549"/>
        <v>0</v>
      </c>
      <c r="L2069" s="433">
        <f t="shared" si="550"/>
        <v>0</v>
      </c>
      <c r="M2069" s="433"/>
      <c r="N2069" s="433"/>
      <c r="O2069" s="431">
        <f t="shared" si="551"/>
        <v>0</v>
      </c>
    </row>
    <row r="2070" spans="1:15" s="472" customFormat="1">
      <c r="A2070" s="494" t="s">
        <v>236</v>
      </c>
      <c r="B2070" s="515" t="s">
        <v>416</v>
      </c>
      <c r="C2070" s="513" t="s">
        <v>124</v>
      </c>
      <c r="D2070" s="560">
        <v>4662</v>
      </c>
      <c r="E2070" s="485">
        <v>0</v>
      </c>
      <c r="F2070" s="485">
        <v>0</v>
      </c>
      <c r="G2070" s="485">
        <f t="shared" si="555"/>
        <v>0</v>
      </c>
      <c r="H2070" s="428">
        <f t="shared" si="557"/>
        <v>0</v>
      </c>
      <c r="I2070" s="428">
        <f t="shared" si="558"/>
        <v>0</v>
      </c>
      <c r="J2070" s="428">
        <f t="shared" si="559"/>
        <v>0</v>
      </c>
      <c r="K2070" s="433">
        <f t="shared" si="549"/>
        <v>0</v>
      </c>
      <c r="L2070" s="433">
        <f t="shared" si="550"/>
        <v>0</v>
      </c>
      <c r="M2070" s="433"/>
      <c r="N2070" s="433"/>
      <c r="O2070" s="431">
        <f t="shared" si="551"/>
        <v>0</v>
      </c>
    </row>
    <row r="2071" spans="1:15" s="472" customFormat="1">
      <c r="A2071" s="494" t="s">
        <v>238</v>
      </c>
      <c r="B2071" s="515" t="s">
        <v>417</v>
      </c>
      <c r="C2071" s="513" t="s">
        <v>124</v>
      </c>
      <c r="D2071" s="560">
        <v>4662</v>
      </c>
      <c r="E2071" s="485">
        <v>0</v>
      </c>
      <c r="F2071" s="485">
        <v>0</v>
      </c>
      <c r="G2071" s="485">
        <f t="shared" si="555"/>
        <v>0</v>
      </c>
      <c r="H2071" s="428">
        <f t="shared" si="557"/>
        <v>0</v>
      </c>
      <c r="I2071" s="428">
        <f t="shared" si="558"/>
        <v>0</v>
      </c>
      <c r="J2071" s="428">
        <f t="shared" si="559"/>
        <v>0</v>
      </c>
      <c r="K2071" s="433">
        <f t="shared" si="549"/>
        <v>0</v>
      </c>
      <c r="L2071" s="433">
        <f t="shared" si="550"/>
        <v>0</v>
      </c>
      <c r="M2071" s="433"/>
      <c r="N2071" s="433"/>
      <c r="O2071" s="431">
        <f t="shared" si="551"/>
        <v>0</v>
      </c>
    </row>
    <row r="2072" spans="1:15" s="472" customFormat="1">
      <c r="A2072" s="494" t="s">
        <v>240</v>
      </c>
      <c r="B2072" s="515" t="s">
        <v>418</v>
      </c>
      <c r="C2072" s="513" t="s">
        <v>124</v>
      </c>
      <c r="D2072" s="560">
        <v>4662</v>
      </c>
      <c r="E2072" s="485">
        <v>0</v>
      </c>
      <c r="F2072" s="485">
        <v>0</v>
      </c>
      <c r="G2072" s="485">
        <f t="shared" si="555"/>
        <v>0</v>
      </c>
      <c r="H2072" s="428">
        <f t="shared" si="557"/>
        <v>0</v>
      </c>
      <c r="I2072" s="428">
        <f t="shared" si="558"/>
        <v>0</v>
      </c>
      <c r="J2072" s="428">
        <f t="shared" si="559"/>
        <v>0</v>
      </c>
      <c r="K2072" s="433">
        <f t="shared" si="549"/>
        <v>0</v>
      </c>
      <c r="L2072" s="433">
        <f t="shared" si="550"/>
        <v>0</v>
      </c>
      <c r="M2072" s="433"/>
      <c r="N2072" s="433"/>
      <c r="O2072" s="431">
        <f t="shared" si="551"/>
        <v>0</v>
      </c>
    </row>
    <row r="2073" spans="1:15" s="470" customFormat="1">
      <c r="A2073" s="494" t="s">
        <v>242</v>
      </c>
      <c r="B2073" s="515" t="s">
        <v>419</v>
      </c>
      <c r="C2073" s="513" t="s">
        <v>124</v>
      </c>
      <c r="D2073" s="560">
        <v>4662</v>
      </c>
      <c r="E2073" s="485">
        <v>0</v>
      </c>
      <c r="F2073" s="485">
        <v>0</v>
      </c>
      <c r="G2073" s="485">
        <f t="shared" si="555"/>
        <v>0</v>
      </c>
      <c r="H2073" s="428">
        <f t="shared" si="557"/>
        <v>0</v>
      </c>
      <c r="I2073" s="428">
        <f t="shared" si="558"/>
        <v>0</v>
      </c>
      <c r="J2073" s="428">
        <f t="shared" si="559"/>
        <v>0</v>
      </c>
      <c r="K2073" s="433">
        <f t="shared" si="549"/>
        <v>0</v>
      </c>
      <c r="L2073" s="433">
        <f t="shared" si="550"/>
        <v>0</v>
      </c>
      <c r="M2073" s="433"/>
      <c r="N2073" s="433"/>
      <c r="O2073" s="431">
        <f t="shared" si="551"/>
        <v>0</v>
      </c>
    </row>
    <row r="2074" spans="1:15" s="470" customFormat="1">
      <c r="A2074" s="494" t="s">
        <v>244</v>
      </c>
      <c r="B2074" s="515" t="s">
        <v>420</v>
      </c>
      <c r="C2074" s="513" t="s">
        <v>124</v>
      </c>
      <c r="D2074" s="560">
        <v>4662</v>
      </c>
      <c r="E2074" s="485">
        <v>0</v>
      </c>
      <c r="F2074" s="485">
        <v>0</v>
      </c>
      <c r="G2074" s="485">
        <f t="shared" si="555"/>
        <v>0</v>
      </c>
      <c r="H2074" s="428">
        <f t="shared" si="557"/>
        <v>0</v>
      </c>
      <c r="I2074" s="428">
        <f t="shared" si="558"/>
        <v>0</v>
      </c>
      <c r="J2074" s="428">
        <f t="shared" si="559"/>
        <v>0</v>
      </c>
      <c r="K2074" s="433">
        <f t="shared" si="549"/>
        <v>0</v>
      </c>
      <c r="L2074" s="433">
        <f t="shared" si="550"/>
        <v>0</v>
      </c>
      <c r="M2074" s="433"/>
      <c r="N2074" s="433"/>
      <c r="O2074" s="431">
        <f t="shared" si="551"/>
        <v>0</v>
      </c>
    </row>
    <row r="2075" spans="1:15" s="470" customFormat="1">
      <c r="A2075" s="494" t="s">
        <v>246</v>
      </c>
      <c r="B2075" s="515" t="s">
        <v>421</v>
      </c>
      <c r="C2075" s="513" t="s">
        <v>124</v>
      </c>
      <c r="D2075" s="560">
        <v>4662</v>
      </c>
      <c r="E2075" s="485">
        <v>0</v>
      </c>
      <c r="F2075" s="485">
        <v>0</v>
      </c>
      <c r="G2075" s="485">
        <f t="shared" si="555"/>
        <v>0</v>
      </c>
      <c r="H2075" s="428">
        <f t="shared" si="557"/>
        <v>0</v>
      </c>
      <c r="I2075" s="428">
        <f t="shared" si="558"/>
        <v>0</v>
      </c>
      <c r="J2075" s="428">
        <f t="shared" si="559"/>
        <v>0</v>
      </c>
      <c r="K2075" s="433">
        <f t="shared" si="549"/>
        <v>0</v>
      </c>
      <c r="L2075" s="433">
        <f t="shared" si="550"/>
        <v>0</v>
      </c>
      <c r="M2075" s="433"/>
      <c r="N2075" s="433"/>
      <c r="O2075" s="431">
        <f t="shared" si="551"/>
        <v>0</v>
      </c>
    </row>
    <row r="2076" spans="1:15" s="470" customFormat="1">
      <c r="A2076" s="494" t="s">
        <v>248</v>
      </c>
      <c r="B2076" s="515" t="s">
        <v>422</v>
      </c>
      <c r="C2076" s="513" t="s">
        <v>124</v>
      </c>
      <c r="D2076" s="560">
        <v>4662</v>
      </c>
      <c r="E2076" s="485">
        <v>0</v>
      </c>
      <c r="F2076" s="485">
        <v>0</v>
      </c>
      <c r="G2076" s="485">
        <f t="shared" si="555"/>
        <v>0</v>
      </c>
      <c r="H2076" s="428">
        <f t="shared" si="557"/>
        <v>0</v>
      </c>
      <c r="I2076" s="428">
        <f t="shared" si="558"/>
        <v>0</v>
      </c>
      <c r="J2076" s="428">
        <f t="shared" si="559"/>
        <v>0</v>
      </c>
      <c r="K2076" s="433">
        <f t="shared" ref="K2076:K2139" si="560">M2076-E2076</f>
        <v>0</v>
      </c>
      <c r="L2076" s="433">
        <f t="shared" ref="L2076:L2139" si="561">N2076-F2076</f>
        <v>0</v>
      </c>
      <c r="M2076" s="433"/>
      <c r="N2076" s="433"/>
      <c r="O2076" s="431">
        <f t="shared" ref="O2076:O2139" si="562">(M2076+N2076)*$D2076</f>
        <v>0</v>
      </c>
    </row>
    <row r="2077" spans="1:15" s="470" customFormat="1">
      <c r="A2077" s="494" t="s">
        <v>250</v>
      </c>
      <c r="B2077" s="515" t="s">
        <v>423</v>
      </c>
      <c r="C2077" s="513" t="s">
        <v>124</v>
      </c>
      <c r="D2077" s="560">
        <v>4662</v>
      </c>
      <c r="E2077" s="485">
        <v>0</v>
      </c>
      <c r="F2077" s="485">
        <v>0</v>
      </c>
      <c r="G2077" s="485">
        <f t="shared" si="555"/>
        <v>0</v>
      </c>
      <c r="H2077" s="428">
        <f t="shared" si="557"/>
        <v>0</v>
      </c>
      <c r="I2077" s="428">
        <f t="shared" si="558"/>
        <v>0</v>
      </c>
      <c r="J2077" s="428">
        <f t="shared" si="559"/>
        <v>0</v>
      </c>
      <c r="K2077" s="433">
        <f t="shared" si="560"/>
        <v>0</v>
      </c>
      <c r="L2077" s="433">
        <f t="shared" si="561"/>
        <v>0</v>
      </c>
      <c r="M2077" s="433"/>
      <c r="N2077" s="433"/>
      <c r="O2077" s="431">
        <f t="shared" si="562"/>
        <v>0</v>
      </c>
    </row>
    <row r="2078" spans="1:15" s="470" customFormat="1">
      <c r="A2078" s="494" t="s">
        <v>252</v>
      </c>
      <c r="B2078" s="515" t="s">
        <v>424</v>
      </c>
      <c r="C2078" s="513" t="s">
        <v>124</v>
      </c>
      <c r="D2078" s="560">
        <v>4662</v>
      </c>
      <c r="E2078" s="485">
        <v>0</v>
      </c>
      <c r="F2078" s="485">
        <v>0</v>
      </c>
      <c r="G2078" s="485">
        <f t="shared" si="555"/>
        <v>0</v>
      </c>
      <c r="H2078" s="428">
        <f t="shared" si="557"/>
        <v>0</v>
      </c>
      <c r="I2078" s="428">
        <f t="shared" si="558"/>
        <v>0</v>
      </c>
      <c r="J2078" s="428">
        <f t="shared" si="559"/>
        <v>0</v>
      </c>
      <c r="K2078" s="433">
        <f t="shared" si="560"/>
        <v>0</v>
      </c>
      <c r="L2078" s="433">
        <f t="shared" si="561"/>
        <v>0</v>
      </c>
      <c r="M2078" s="433"/>
      <c r="N2078" s="433"/>
      <c r="O2078" s="431">
        <f t="shared" si="562"/>
        <v>0</v>
      </c>
    </row>
    <row r="2079" spans="1:15" s="470" customFormat="1">
      <c r="A2079" s="494" t="s">
        <v>254</v>
      </c>
      <c r="B2079" s="483" t="s">
        <v>425</v>
      </c>
      <c r="C2079" s="513" t="s">
        <v>124</v>
      </c>
      <c r="D2079" s="560">
        <v>4662</v>
      </c>
      <c r="E2079" s="485">
        <v>0</v>
      </c>
      <c r="F2079" s="485">
        <v>0</v>
      </c>
      <c r="G2079" s="485">
        <f t="shared" si="555"/>
        <v>0</v>
      </c>
      <c r="H2079" s="428">
        <f t="shared" si="557"/>
        <v>0</v>
      </c>
      <c r="I2079" s="428">
        <f t="shared" si="558"/>
        <v>0</v>
      </c>
      <c r="J2079" s="428">
        <f t="shared" si="559"/>
        <v>0</v>
      </c>
      <c r="K2079" s="433">
        <f t="shared" si="560"/>
        <v>0</v>
      </c>
      <c r="L2079" s="433">
        <f t="shared" si="561"/>
        <v>0</v>
      </c>
      <c r="M2079" s="433"/>
      <c r="N2079" s="433"/>
      <c r="O2079" s="431">
        <f t="shared" si="562"/>
        <v>0</v>
      </c>
    </row>
    <row r="2080" spans="1:15" s="533" customFormat="1" ht="225">
      <c r="A2080" s="491">
        <v>7.3</v>
      </c>
      <c r="B2080" s="492" t="s">
        <v>841</v>
      </c>
      <c r="C2080" s="513"/>
      <c r="D2080" s="560">
        <v>0</v>
      </c>
      <c r="E2080" s="490">
        <v>0</v>
      </c>
      <c r="F2080" s="490">
        <v>0</v>
      </c>
      <c r="G2080" s="490">
        <f t="shared" si="555"/>
        <v>0</v>
      </c>
      <c r="H2080" s="500">
        <f>ROUND(D2080*E2080,0)</f>
        <v>0</v>
      </c>
      <c r="I2080" s="500">
        <f>ROUND(D2080*F2080,0)</f>
        <v>0</v>
      </c>
      <c r="J2080" s="485">
        <f t="shared" si="556"/>
        <v>0</v>
      </c>
      <c r="K2080" s="433">
        <f t="shared" si="560"/>
        <v>0</v>
      </c>
      <c r="L2080" s="433">
        <f t="shared" si="561"/>
        <v>0</v>
      </c>
      <c r="M2080" s="433"/>
      <c r="N2080" s="433"/>
      <c r="O2080" s="431">
        <f t="shared" si="562"/>
        <v>0</v>
      </c>
    </row>
    <row r="2081" spans="1:15" s="535" customFormat="1">
      <c r="A2081" s="518" t="s">
        <v>842</v>
      </c>
      <c r="B2081" s="487" t="s">
        <v>843</v>
      </c>
      <c r="C2081" s="519"/>
      <c r="D2081" s="560">
        <v>0</v>
      </c>
      <c r="E2081" s="534">
        <v>0</v>
      </c>
      <c r="F2081" s="534">
        <v>0</v>
      </c>
      <c r="G2081" s="534">
        <f t="shared" si="555"/>
        <v>0</v>
      </c>
      <c r="H2081" s="500">
        <f>ROUND(D2081*E2081,0)</f>
        <v>0</v>
      </c>
      <c r="I2081" s="500">
        <f>ROUND(D2081*F2081,0)</f>
        <v>0</v>
      </c>
      <c r="J2081" s="485">
        <f t="shared" si="556"/>
        <v>0</v>
      </c>
      <c r="K2081" s="433">
        <f t="shared" si="560"/>
        <v>0</v>
      </c>
      <c r="L2081" s="433">
        <f t="shared" si="561"/>
        <v>0</v>
      </c>
      <c r="M2081" s="433"/>
      <c r="N2081" s="433"/>
      <c r="O2081" s="431">
        <f t="shared" si="562"/>
        <v>0</v>
      </c>
    </row>
    <row r="2082" spans="1:15" s="472" customFormat="1">
      <c r="A2082" s="494" t="s">
        <v>205</v>
      </c>
      <c r="B2082" s="515" t="s">
        <v>844</v>
      </c>
      <c r="C2082" s="513" t="s">
        <v>124</v>
      </c>
      <c r="D2082" s="560">
        <v>4662</v>
      </c>
      <c r="E2082" s="485">
        <v>0</v>
      </c>
      <c r="F2082" s="485">
        <v>0</v>
      </c>
      <c r="G2082" s="485">
        <f t="shared" si="555"/>
        <v>0</v>
      </c>
      <c r="H2082" s="428">
        <f t="shared" ref="H2082:H2106" si="563">$D2082*E2082</f>
        <v>0</v>
      </c>
      <c r="I2082" s="428">
        <f t="shared" ref="I2082:I2106" si="564">$D2082*F2082</f>
        <v>0</v>
      </c>
      <c r="J2082" s="428">
        <f t="shared" ref="J2082:J2106" si="565">SUBTOTAL(9,H2082:I2082)</f>
        <v>0</v>
      </c>
      <c r="K2082" s="433">
        <f t="shared" si="560"/>
        <v>0</v>
      </c>
      <c r="L2082" s="433">
        <f t="shared" si="561"/>
        <v>0</v>
      </c>
      <c r="M2082" s="433"/>
      <c r="N2082" s="433"/>
      <c r="O2082" s="431">
        <f t="shared" si="562"/>
        <v>0</v>
      </c>
    </row>
    <row r="2083" spans="1:15" s="472" customFormat="1">
      <c r="A2083" s="494" t="s">
        <v>188</v>
      </c>
      <c r="B2083" s="515" t="s">
        <v>402</v>
      </c>
      <c r="C2083" s="513" t="s">
        <v>124</v>
      </c>
      <c r="D2083" s="560">
        <v>4662</v>
      </c>
      <c r="E2083" s="485">
        <v>0</v>
      </c>
      <c r="F2083" s="485">
        <v>0</v>
      </c>
      <c r="G2083" s="485">
        <f t="shared" si="555"/>
        <v>0</v>
      </c>
      <c r="H2083" s="428">
        <f t="shared" si="563"/>
        <v>0</v>
      </c>
      <c r="I2083" s="428">
        <f t="shared" si="564"/>
        <v>0</v>
      </c>
      <c r="J2083" s="428">
        <f t="shared" si="565"/>
        <v>0</v>
      </c>
      <c r="K2083" s="433">
        <f t="shared" si="560"/>
        <v>0</v>
      </c>
      <c r="L2083" s="433">
        <f t="shared" si="561"/>
        <v>0</v>
      </c>
      <c r="M2083" s="433"/>
      <c r="N2083" s="433"/>
      <c r="O2083" s="431">
        <f t="shared" si="562"/>
        <v>0</v>
      </c>
    </row>
    <row r="2084" spans="1:15" s="472" customFormat="1">
      <c r="A2084" s="494" t="s">
        <v>190</v>
      </c>
      <c r="B2084" s="515" t="s">
        <v>403</v>
      </c>
      <c r="C2084" s="513" t="s">
        <v>124</v>
      </c>
      <c r="D2084" s="560">
        <v>4662</v>
      </c>
      <c r="E2084" s="485">
        <v>0</v>
      </c>
      <c r="F2084" s="485">
        <v>0</v>
      </c>
      <c r="G2084" s="485">
        <f t="shared" si="555"/>
        <v>0</v>
      </c>
      <c r="H2084" s="428">
        <f t="shared" si="563"/>
        <v>0</v>
      </c>
      <c r="I2084" s="428">
        <f t="shared" si="564"/>
        <v>0</v>
      </c>
      <c r="J2084" s="428">
        <f t="shared" si="565"/>
        <v>0</v>
      </c>
      <c r="K2084" s="433">
        <f t="shared" si="560"/>
        <v>0</v>
      </c>
      <c r="L2084" s="433">
        <f t="shared" si="561"/>
        <v>0</v>
      </c>
      <c r="M2084" s="433"/>
      <c r="N2084" s="433"/>
      <c r="O2084" s="431">
        <f t="shared" si="562"/>
        <v>0</v>
      </c>
    </row>
    <row r="2085" spans="1:15" s="472" customFormat="1">
      <c r="A2085" s="494" t="s">
        <v>192</v>
      </c>
      <c r="B2085" s="515" t="s">
        <v>404</v>
      </c>
      <c r="C2085" s="513" t="s">
        <v>124</v>
      </c>
      <c r="D2085" s="560">
        <v>4662</v>
      </c>
      <c r="E2085" s="485">
        <v>0</v>
      </c>
      <c r="F2085" s="485">
        <v>0</v>
      </c>
      <c r="G2085" s="485">
        <f t="shared" si="555"/>
        <v>0</v>
      </c>
      <c r="H2085" s="428">
        <f t="shared" si="563"/>
        <v>0</v>
      </c>
      <c r="I2085" s="428">
        <f t="shared" si="564"/>
        <v>0</v>
      </c>
      <c r="J2085" s="428">
        <f t="shared" si="565"/>
        <v>0</v>
      </c>
      <c r="K2085" s="433">
        <f t="shared" si="560"/>
        <v>0</v>
      </c>
      <c r="L2085" s="433">
        <f t="shared" si="561"/>
        <v>0</v>
      </c>
      <c r="M2085" s="433"/>
      <c r="N2085" s="433"/>
      <c r="O2085" s="431">
        <f t="shared" si="562"/>
        <v>0</v>
      </c>
    </row>
    <row r="2086" spans="1:15" s="472" customFormat="1">
      <c r="A2086" s="494" t="s">
        <v>194</v>
      </c>
      <c r="B2086" s="515" t="s">
        <v>405</v>
      </c>
      <c r="C2086" s="513" t="s">
        <v>124</v>
      </c>
      <c r="D2086" s="560">
        <v>4662</v>
      </c>
      <c r="E2086" s="485">
        <v>0</v>
      </c>
      <c r="F2086" s="485">
        <v>0</v>
      </c>
      <c r="G2086" s="485">
        <f t="shared" si="555"/>
        <v>0</v>
      </c>
      <c r="H2086" s="428">
        <f t="shared" si="563"/>
        <v>0</v>
      </c>
      <c r="I2086" s="428">
        <f t="shared" si="564"/>
        <v>0</v>
      </c>
      <c r="J2086" s="428">
        <f t="shared" si="565"/>
        <v>0</v>
      </c>
      <c r="K2086" s="433">
        <f t="shared" si="560"/>
        <v>0</v>
      </c>
      <c r="L2086" s="433">
        <f t="shared" si="561"/>
        <v>0</v>
      </c>
      <c r="M2086" s="433"/>
      <c r="N2086" s="433"/>
      <c r="O2086" s="431">
        <f t="shared" si="562"/>
        <v>0</v>
      </c>
    </row>
    <row r="2087" spans="1:15" s="472" customFormat="1">
      <c r="A2087" s="494" t="s">
        <v>196</v>
      </c>
      <c r="B2087" s="515" t="s">
        <v>406</v>
      </c>
      <c r="C2087" s="513" t="s">
        <v>124</v>
      </c>
      <c r="D2087" s="560">
        <v>4662</v>
      </c>
      <c r="E2087" s="485">
        <v>0</v>
      </c>
      <c r="F2087" s="485">
        <v>0</v>
      </c>
      <c r="G2087" s="485">
        <f t="shared" si="555"/>
        <v>0</v>
      </c>
      <c r="H2087" s="428">
        <f t="shared" si="563"/>
        <v>0</v>
      </c>
      <c r="I2087" s="428">
        <f t="shared" si="564"/>
        <v>0</v>
      </c>
      <c r="J2087" s="428">
        <f t="shared" si="565"/>
        <v>0</v>
      </c>
      <c r="K2087" s="433">
        <f t="shared" si="560"/>
        <v>0</v>
      </c>
      <c r="L2087" s="433">
        <f t="shared" si="561"/>
        <v>0</v>
      </c>
      <c r="M2087" s="433"/>
      <c r="N2087" s="433"/>
      <c r="O2087" s="431">
        <f t="shared" si="562"/>
        <v>0</v>
      </c>
    </row>
    <row r="2088" spans="1:15" s="472" customFormat="1">
      <c r="A2088" s="494" t="s">
        <v>198</v>
      </c>
      <c r="B2088" s="515" t="s">
        <v>407</v>
      </c>
      <c r="C2088" s="513" t="s">
        <v>124</v>
      </c>
      <c r="D2088" s="560">
        <v>4662</v>
      </c>
      <c r="E2088" s="485">
        <v>0</v>
      </c>
      <c r="F2088" s="485">
        <v>0</v>
      </c>
      <c r="G2088" s="485">
        <f t="shared" si="555"/>
        <v>0</v>
      </c>
      <c r="H2088" s="428">
        <f t="shared" si="563"/>
        <v>0</v>
      </c>
      <c r="I2088" s="428">
        <f t="shared" si="564"/>
        <v>0</v>
      </c>
      <c r="J2088" s="428">
        <f t="shared" si="565"/>
        <v>0</v>
      </c>
      <c r="K2088" s="433">
        <f t="shared" si="560"/>
        <v>0</v>
      </c>
      <c r="L2088" s="433">
        <f t="shared" si="561"/>
        <v>0</v>
      </c>
      <c r="M2088" s="433"/>
      <c r="N2088" s="433"/>
      <c r="O2088" s="431">
        <f t="shared" si="562"/>
        <v>0</v>
      </c>
    </row>
    <row r="2089" spans="1:15" s="472" customFormat="1">
      <c r="A2089" s="494" t="s">
        <v>200</v>
      </c>
      <c r="B2089" s="515" t="s">
        <v>408</v>
      </c>
      <c r="C2089" s="513" t="s">
        <v>124</v>
      </c>
      <c r="D2089" s="560">
        <v>4662</v>
      </c>
      <c r="E2089" s="485">
        <v>0</v>
      </c>
      <c r="F2089" s="485">
        <v>0</v>
      </c>
      <c r="G2089" s="485">
        <f t="shared" si="555"/>
        <v>0</v>
      </c>
      <c r="H2089" s="428">
        <f t="shared" si="563"/>
        <v>0</v>
      </c>
      <c r="I2089" s="428">
        <f t="shared" si="564"/>
        <v>0</v>
      </c>
      <c r="J2089" s="428">
        <f t="shared" si="565"/>
        <v>0</v>
      </c>
      <c r="K2089" s="433">
        <f t="shared" si="560"/>
        <v>0</v>
      </c>
      <c r="L2089" s="433">
        <f t="shared" si="561"/>
        <v>0</v>
      </c>
      <c r="M2089" s="433"/>
      <c r="N2089" s="433"/>
      <c r="O2089" s="431">
        <f t="shared" si="562"/>
        <v>0</v>
      </c>
    </row>
    <row r="2090" spans="1:15" s="472" customFormat="1">
      <c r="A2090" s="494" t="s">
        <v>122</v>
      </c>
      <c r="B2090" s="515" t="s">
        <v>409</v>
      </c>
      <c r="C2090" s="513" t="s">
        <v>124</v>
      </c>
      <c r="D2090" s="560">
        <v>4662</v>
      </c>
      <c r="E2090" s="485">
        <v>0</v>
      </c>
      <c r="F2090" s="485">
        <v>0</v>
      </c>
      <c r="G2090" s="485">
        <f t="shared" si="555"/>
        <v>0</v>
      </c>
      <c r="H2090" s="428">
        <f t="shared" si="563"/>
        <v>0</v>
      </c>
      <c r="I2090" s="428">
        <f t="shared" si="564"/>
        <v>0</v>
      </c>
      <c r="J2090" s="428">
        <f t="shared" si="565"/>
        <v>0</v>
      </c>
      <c r="K2090" s="433">
        <f t="shared" si="560"/>
        <v>0</v>
      </c>
      <c r="L2090" s="433">
        <f t="shared" si="561"/>
        <v>0</v>
      </c>
      <c r="M2090" s="433"/>
      <c r="N2090" s="433"/>
      <c r="O2090" s="431">
        <f t="shared" si="562"/>
        <v>0</v>
      </c>
    </row>
    <row r="2091" spans="1:15" s="472" customFormat="1">
      <c r="A2091" s="494" t="s">
        <v>228</v>
      </c>
      <c r="B2091" s="515" t="s">
        <v>410</v>
      </c>
      <c r="C2091" s="513" t="s">
        <v>124</v>
      </c>
      <c r="D2091" s="560">
        <v>4662</v>
      </c>
      <c r="E2091" s="485">
        <v>0</v>
      </c>
      <c r="F2091" s="485">
        <v>0</v>
      </c>
      <c r="G2091" s="485">
        <f t="shared" si="555"/>
        <v>0</v>
      </c>
      <c r="H2091" s="428">
        <f t="shared" si="563"/>
        <v>0</v>
      </c>
      <c r="I2091" s="428">
        <f t="shared" si="564"/>
        <v>0</v>
      </c>
      <c r="J2091" s="428">
        <f t="shared" si="565"/>
        <v>0</v>
      </c>
      <c r="K2091" s="433">
        <f t="shared" si="560"/>
        <v>0</v>
      </c>
      <c r="L2091" s="433">
        <f t="shared" si="561"/>
        <v>0</v>
      </c>
      <c r="M2091" s="433"/>
      <c r="N2091" s="433"/>
      <c r="O2091" s="431">
        <f t="shared" si="562"/>
        <v>0</v>
      </c>
    </row>
    <row r="2092" spans="1:15" s="472" customFormat="1">
      <c r="A2092" s="494" t="s">
        <v>230</v>
      </c>
      <c r="B2092" s="515" t="s">
        <v>411</v>
      </c>
      <c r="C2092" s="513" t="s">
        <v>124</v>
      </c>
      <c r="D2092" s="560">
        <v>4662</v>
      </c>
      <c r="E2092" s="485">
        <v>0</v>
      </c>
      <c r="F2092" s="485">
        <v>0</v>
      </c>
      <c r="G2092" s="485">
        <f t="shared" si="555"/>
        <v>0</v>
      </c>
      <c r="H2092" s="428">
        <f t="shared" si="563"/>
        <v>0</v>
      </c>
      <c r="I2092" s="428">
        <f t="shared" si="564"/>
        <v>0</v>
      </c>
      <c r="J2092" s="428">
        <f t="shared" si="565"/>
        <v>0</v>
      </c>
      <c r="K2092" s="433">
        <f t="shared" si="560"/>
        <v>0</v>
      </c>
      <c r="L2092" s="433">
        <f t="shared" si="561"/>
        <v>0</v>
      </c>
      <c r="M2092" s="433"/>
      <c r="N2092" s="433"/>
      <c r="O2092" s="431">
        <f t="shared" si="562"/>
        <v>0</v>
      </c>
    </row>
    <row r="2093" spans="1:15" s="472" customFormat="1">
      <c r="A2093" s="494" t="s">
        <v>232</v>
      </c>
      <c r="B2093" s="515" t="s">
        <v>412</v>
      </c>
      <c r="C2093" s="513" t="s">
        <v>124</v>
      </c>
      <c r="D2093" s="560">
        <v>4662</v>
      </c>
      <c r="E2093" s="485">
        <v>0</v>
      </c>
      <c r="F2093" s="485">
        <v>0</v>
      </c>
      <c r="G2093" s="485">
        <f t="shared" si="555"/>
        <v>0</v>
      </c>
      <c r="H2093" s="428">
        <f t="shared" si="563"/>
        <v>0</v>
      </c>
      <c r="I2093" s="428">
        <f t="shared" si="564"/>
        <v>0</v>
      </c>
      <c r="J2093" s="428">
        <f t="shared" si="565"/>
        <v>0</v>
      </c>
      <c r="K2093" s="433">
        <f t="shared" si="560"/>
        <v>0</v>
      </c>
      <c r="L2093" s="433">
        <f t="shared" si="561"/>
        <v>0</v>
      </c>
      <c r="M2093" s="433"/>
      <c r="N2093" s="433"/>
      <c r="O2093" s="431">
        <f t="shared" si="562"/>
        <v>0</v>
      </c>
    </row>
    <row r="2094" spans="1:15" s="472" customFormat="1">
      <c r="A2094" s="494" t="s">
        <v>234</v>
      </c>
      <c r="B2094" s="515" t="s">
        <v>413</v>
      </c>
      <c r="C2094" s="513" t="s">
        <v>124</v>
      </c>
      <c r="D2094" s="560">
        <v>4662</v>
      </c>
      <c r="E2094" s="485">
        <v>0</v>
      </c>
      <c r="F2094" s="485">
        <v>0</v>
      </c>
      <c r="G2094" s="485">
        <f t="shared" si="555"/>
        <v>0</v>
      </c>
      <c r="H2094" s="428">
        <f t="shared" si="563"/>
        <v>0</v>
      </c>
      <c r="I2094" s="428">
        <f t="shared" si="564"/>
        <v>0</v>
      </c>
      <c r="J2094" s="428">
        <f t="shared" si="565"/>
        <v>0</v>
      </c>
      <c r="K2094" s="433">
        <f t="shared" si="560"/>
        <v>0</v>
      </c>
      <c r="L2094" s="433">
        <f t="shared" si="561"/>
        <v>0</v>
      </c>
      <c r="M2094" s="433"/>
      <c r="N2094" s="433"/>
      <c r="O2094" s="431">
        <f t="shared" si="562"/>
        <v>0</v>
      </c>
    </row>
    <row r="2095" spans="1:15" s="472" customFormat="1">
      <c r="A2095" s="494" t="s">
        <v>236</v>
      </c>
      <c r="B2095" s="515" t="s">
        <v>414</v>
      </c>
      <c r="C2095" s="513" t="s">
        <v>124</v>
      </c>
      <c r="D2095" s="560">
        <v>4662</v>
      </c>
      <c r="E2095" s="485">
        <v>0</v>
      </c>
      <c r="F2095" s="485">
        <v>0</v>
      </c>
      <c r="G2095" s="485">
        <f t="shared" si="555"/>
        <v>0</v>
      </c>
      <c r="H2095" s="428">
        <f t="shared" si="563"/>
        <v>0</v>
      </c>
      <c r="I2095" s="428">
        <f t="shared" si="564"/>
        <v>0</v>
      </c>
      <c r="J2095" s="428">
        <f t="shared" si="565"/>
        <v>0</v>
      </c>
      <c r="K2095" s="433">
        <f t="shared" si="560"/>
        <v>0</v>
      </c>
      <c r="L2095" s="433">
        <f t="shared" si="561"/>
        <v>0</v>
      </c>
      <c r="M2095" s="433"/>
      <c r="N2095" s="433"/>
      <c r="O2095" s="431">
        <f t="shared" si="562"/>
        <v>0</v>
      </c>
    </row>
    <row r="2096" spans="1:15" s="472" customFormat="1">
      <c r="A2096" s="494" t="s">
        <v>238</v>
      </c>
      <c r="B2096" s="515" t="s">
        <v>415</v>
      </c>
      <c r="C2096" s="513" t="s">
        <v>124</v>
      </c>
      <c r="D2096" s="560">
        <v>4662</v>
      </c>
      <c r="E2096" s="485">
        <v>0</v>
      </c>
      <c r="F2096" s="485">
        <v>0</v>
      </c>
      <c r="G2096" s="485">
        <f t="shared" si="555"/>
        <v>0</v>
      </c>
      <c r="H2096" s="428">
        <f t="shared" si="563"/>
        <v>0</v>
      </c>
      <c r="I2096" s="428">
        <f t="shared" si="564"/>
        <v>0</v>
      </c>
      <c r="J2096" s="428">
        <f t="shared" si="565"/>
        <v>0</v>
      </c>
      <c r="K2096" s="433">
        <f t="shared" si="560"/>
        <v>0</v>
      </c>
      <c r="L2096" s="433">
        <f t="shared" si="561"/>
        <v>0</v>
      </c>
      <c r="M2096" s="433"/>
      <c r="N2096" s="433"/>
      <c r="O2096" s="431">
        <f t="shared" si="562"/>
        <v>0</v>
      </c>
    </row>
    <row r="2097" spans="1:15" s="472" customFormat="1">
      <c r="A2097" s="494" t="s">
        <v>240</v>
      </c>
      <c r="B2097" s="515" t="s">
        <v>416</v>
      </c>
      <c r="C2097" s="513" t="s">
        <v>124</v>
      </c>
      <c r="D2097" s="560">
        <v>4662</v>
      </c>
      <c r="E2097" s="485">
        <v>0</v>
      </c>
      <c r="F2097" s="485">
        <v>0</v>
      </c>
      <c r="G2097" s="485">
        <f t="shared" si="555"/>
        <v>0</v>
      </c>
      <c r="H2097" s="428">
        <f t="shared" si="563"/>
        <v>0</v>
      </c>
      <c r="I2097" s="428">
        <f t="shared" si="564"/>
        <v>0</v>
      </c>
      <c r="J2097" s="428">
        <f t="shared" si="565"/>
        <v>0</v>
      </c>
      <c r="K2097" s="433">
        <f t="shared" si="560"/>
        <v>0</v>
      </c>
      <c r="L2097" s="433">
        <f t="shared" si="561"/>
        <v>0</v>
      </c>
      <c r="M2097" s="433"/>
      <c r="N2097" s="433"/>
      <c r="O2097" s="431">
        <f t="shared" si="562"/>
        <v>0</v>
      </c>
    </row>
    <row r="2098" spans="1:15" s="472" customFormat="1">
      <c r="A2098" s="494" t="s">
        <v>242</v>
      </c>
      <c r="B2098" s="515" t="s">
        <v>417</v>
      </c>
      <c r="C2098" s="513" t="s">
        <v>124</v>
      </c>
      <c r="D2098" s="560">
        <v>4662</v>
      </c>
      <c r="E2098" s="485">
        <v>0</v>
      </c>
      <c r="F2098" s="485">
        <v>0</v>
      </c>
      <c r="G2098" s="485">
        <f t="shared" si="555"/>
        <v>0</v>
      </c>
      <c r="H2098" s="428">
        <f t="shared" si="563"/>
        <v>0</v>
      </c>
      <c r="I2098" s="428">
        <f t="shared" si="564"/>
        <v>0</v>
      </c>
      <c r="J2098" s="428">
        <f t="shared" si="565"/>
        <v>0</v>
      </c>
      <c r="K2098" s="433">
        <f t="shared" si="560"/>
        <v>0</v>
      </c>
      <c r="L2098" s="433">
        <f t="shared" si="561"/>
        <v>0</v>
      </c>
      <c r="M2098" s="433"/>
      <c r="N2098" s="433"/>
      <c r="O2098" s="431">
        <f t="shared" si="562"/>
        <v>0</v>
      </c>
    </row>
    <row r="2099" spans="1:15" s="472" customFormat="1">
      <c r="A2099" s="494" t="s">
        <v>244</v>
      </c>
      <c r="B2099" s="515" t="s">
        <v>418</v>
      </c>
      <c r="C2099" s="513" t="s">
        <v>124</v>
      </c>
      <c r="D2099" s="560">
        <v>4662</v>
      </c>
      <c r="E2099" s="485">
        <v>0</v>
      </c>
      <c r="F2099" s="485">
        <v>0</v>
      </c>
      <c r="G2099" s="485">
        <f t="shared" si="555"/>
        <v>0</v>
      </c>
      <c r="H2099" s="428">
        <f t="shared" si="563"/>
        <v>0</v>
      </c>
      <c r="I2099" s="428">
        <f t="shared" si="564"/>
        <v>0</v>
      </c>
      <c r="J2099" s="428">
        <f t="shared" si="565"/>
        <v>0</v>
      </c>
      <c r="K2099" s="433">
        <f t="shared" si="560"/>
        <v>0</v>
      </c>
      <c r="L2099" s="433">
        <f t="shared" si="561"/>
        <v>0</v>
      </c>
      <c r="M2099" s="433"/>
      <c r="N2099" s="433"/>
      <c r="O2099" s="431">
        <f t="shared" si="562"/>
        <v>0</v>
      </c>
    </row>
    <row r="2100" spans="1:15" s="470" customFormat="1">
      <c r="A2100" s="494" t="s">
        <v>246</v>
      </c>
      <c r="B2100" s="515" t="s">
        <v>419</v>
      </c>
      <c r="C2100" s="513" t="s">
        <v>124</v>
      </c>
      <c r="D2100" s="560">
        <v>4662</v>
      </c>
      <c r="E2100" s="485">
        <v>0</v>
      </c>
      <c r="F2100" s="485">
        <v>0</v>
      </c>
      <c r="G2100" s="485">
        <f t="shared" ref="G2100:G2163" si="566">SUM(E2100:F2100)</f>
        <v>0</v>
      </c>
      <c r="H2100" s="428">
        <f t="shared" si="563"/>
        <v>0</v>
      </c>
      <c r="I2100" s="428">
        <f t="shared" si="564"/>
        <v>0</v>
      </c>
      <c r="J2100" s="428">
        <f t="shared" si="565"/>
        <v>0</v>
      </c>
      <c r="K2100" s="433">
        <f t="shared" si="560"/>
        <v>0</v>
      </c>
      <c r="L2100" s="433">
        <f t="shared" si="561"/>
        <v>0</v>
      </c>
      <c r="M2100" s="433"/>
      <c r="N2100" s="433"/>
      <c r="O2100" s="431">
        <f t="shared" si="562"/>
        <v>0</v>
      </c>
    </row>
    <row r="2101" spans="1:15" s="470" customFormat="1">
      <c r="A2101" s="494" t="s">
        <v>248</v>
      </c>
      <c r="B2101" s="515" t="s">
        <v>420</v>
      </c>
      <c r="C2101" s="513" t="s">
        <v>124</v>
      </c>
      <c r="D2101" s="560">
        <v>4662</v>
      </c>
      <c r="E2101" s="485">
        <v>0</v>
      </c>
      <c r="F2101" s="485">
        <v>0</v>
      </c>
      <c r="G2101" s="485">
        <f t="shared" si="566"/>
        <v>0</v>
      </c>
      <c r="H2101" s="428">
        <f t="shared" si="563"/>
        <v>0</v>
      </c>
      <c r="I2101" s="428">
        <f t="shared" si="564"/>
        <v>0</v>
      </c>
      <c r="J2101" s="428">
        <f t="shared" si="565"/>
        <v>0</v>
      </c>
      <c r="K2101" s="433">
        <f t="shared" si="560"/>
        <v>0</v>
      </c>
      <c r="L2101" s="433">
        <f t="shared" si="561"/>
        <v>0</v>
      </c>
      <c r="M2101" s="433"/>
      <c r="N2101" s="433"/>
      <c r="O2101" s="431">
        <f t="shared" si="562"/>
        <v>0</v>
      </c>
    </row>
    <row r="2102" spans="1:15" s="470" customFormat="1">
      <c r="A2102" s="494" t="s">
        <v>250</v>
      </c>
      <c r="B2102" s="515" t="s">
        <v>421</v>
      </c>
      <c r="C2102" s="513" t="s">
        <v>124</v>
      </c>
      <c r="D2102" s="560">
        <v>4662</v>
      </c>
      <c r="E2102" s="485">
        <v>0</v>
      </c>
      <c r="F2102" s="485">
        <v>0</v>
      </c>
      <c r="G2102" s="485">
        <f t="shared" si="566"/>
        <v>0</v>
      </c>
      <c r="H2102" s="428">
        <f t="shared" si="563"/>
        <v>0</v>
      </c>
      <c r="I2102" s="428">
        <f t="shared" si="564"/>
        <v>0</v>
      </c>
      <c r="J2102" s="428">
        <f t="shared" si="565"/>
        <v>0</v>
      </c>
      <c r="K2102" s="433">
        <f t="shared" si="560"/>
        <v>0</v>
      </c>
      <c r="L2102" s="433">
        <f t="shared" si="561"/>
        <v>0</v>
      </c>
      <c r="M2102" s="433"/>
      <c r="N2102" s="433"/>
      <c r="O2102" s="431">
        <f t="shared" si="562"/>
        <v>0</v>
      </c>
    </row>
    <row r="2103" spans="1:15" s="470" customFormat="1">
      <c r="A2103" s="494" t="s">
        <v>252</v>
      </c>
      <c r="B2103" s="515" t="s">
        <v>422</v>
      </c>
      <c r="C2103" s="513" t="s">
        <v>124</v>
      </c>
      <c r="D2103" s="560">
        <v>4662</v>
      </c>
      <c r="E2103" s="485">
        <v>0</v>
      </c>
      <c r="F2103" s="485">
        <v>0</v>
      </c>
      <c r="G2103" s="485">
        <f t="shared" si="566"/>
        <v>0</v>
      </c>
      <c r="H2103" s="428">
        <f t="shared" si="563"/>
        <v>0</v>
      </c>
      <c r="I2103" s="428">
        <f t="shared" si="564"/>
        <v>0</v>
      </c>
      <c r="J2103" s="428">
        <f t="shared" si="565"/>
        <v>0</v>
      </c>
      <c r="K2103" s="433">
        <f t="shared" si="560"/>
        <v>0</v>
      </c>
      <c r="L2103" s="433">
        <f t="shared" si="561"/>
        <v>0</v>
      </c>
      <c r="M2103" s="433"/>
      <c r="N2103" s="433"/>
      <c r="O2103" s="431">
        <f t="shared" si="562"/>
        <v>0</v>
      </c>
    </row>
    <row r="2104" spans="1:15" s="470" customFormat="1">
      <c r="A2104" s="494" t="s">
        <v>254</v>
      </c>
      <c r="B2104" s="515" t="s">
        <v>423</v>
      </c>
      <c r="C2104" s="513" t="s">
        <v>124</v>
      </c>
      <c r="D2104" s="560">
        <v>4662</v>
      </c>
      <c r="E2104" s="485">
        <v>0</v>
      </c>
      <c r="F2104" s="485">
        <v>0</v>
      </c>
      <c r="G2104" s="485">
        <f t="shared" si="566"/>
        <v>0</v>
      </c>
      <c r="H2104" s="428">
        <f t="shared" si="563"/>
        <v>0</v>
      </c>
      <c r="I2104" s="428">
        <f t="shared" si="564"/>
        <v>0</v>
      </c>
      <c r="J2104" s="428">
        <f t="shared" si="565"/>
        <v>0</v>
      </c>
      <c r="K2104" s="433">
        <f t="shared" si="560"/>
        <v>0</v>
      </c>
      <c r="L2104" s="433">
        <f t="shared" si="561"/>
        <v>0</v>
      </c>
      <c r="M2104" s="433"/>
      <c r="N2104" s="433"/>
      <c r="O2104" s="431">
        <f t="shared" si="562"/>
        <v>0</v>
      </c>
    </row>
    <row r="2105" spans="1:15" s="470" customFormat="1">
      <c r="A2105" s="494" t="s">
        <v>256</v>
      </c>
      <c r="B2105" s="515" t="s">
        <v>424</v>
      </c>
      <c r="C2105" s="513" t="s">
        <v>124</v>
      </c>
      <c r="D2105" s="560">
        <v>4662</v>
      </c>
      <c r="E2105" s="485">
        <v>0</v>
      </c>
      <c r="F2105" s="485">
        <v>0</v>
      </c>
      <c r="G2105" s="485">
        <f t="shared" si="566"/>
        <v>0</v>
      </c>
      <c r="H2105" s="428">
        <f t="shared" si="563"/>
        <v>0</v>
      </c>
      <c r="I2105" s="428">
        <f t="shared" si="564"/>
        <v>0</v>
      </c>
      <c r="J2105" s="428">
        <f t="shared" si="565"/>
        <v>0</v>
      </c>
      <c r="K2105" s="433">
        <f t="shared" si="560"/>
        <v>0</v>
      </c>
      <c r="L2105" s="433">
        <f t="shared" si="561"/>
        <v>0</v>
      </c>
      <c r="M2105" s="433"/>
      <c r="N2105" s="433"/>
      <c r="O2105" s="431">
        <f t="shared" si="562"/>
        <v>0</v>
      </c>
    </row>
    <row r="2106" spans="1:15" s="470" customFormat="1">
      <c r="A2106" s="494" t="s">
        <v>258</v>
      </c>
      <c r="B2106" s="483" t="s">
        <v>425</v>
      </c>
      <c r="C2106" s="513" t="s">
        <v>124</v>
      </c>
      <c r="D2106" s="560">
        <v>4662</v>
      </c>
      <c r="E2106" s="485">
        <v>0</v>
      </c>
      <c r="F2106" s="485">
        <v>0</v>
      </c>
      <c r="G2106" s="485">
        <f t="shared" si="566"/>
        <v>0</v>
      </c>
      <c r="H2106" s="428">
        <f t="shared" si="563"/>
        <v>0</v>
      </c>
      <c r="I2106" s="428">
        <f t="shared" si="564"/>
        <v>0</v>
      </c>
      <c r="J2106" s="428">
        <f t="shared" si="565"/>
        <v>0</v>
      </c>
      <c r="K2106" s="433">
        <f t="shared" si="560"/>
        <v>0</v>
      </c>
      <c r="L2106" s="433">
        <f t="shared" si="561"/>
        <v>0</v>
      </c>
      <c r="M2106" s="433"/>
      <c r="N2106" s="433"/>
      <c r="O2106" s="431">
        <f t="shared" si="562"/>
        <v>0</v>
      </c>
    </row>
    <row r="2107" spans="1:15" s="535" customFormat="1">
      <c r="A2107" s="518" t="s">
        <v>845</v>
      </c>
      <c r="B2107" s="487" t="s">
        <v>846</v>
      </c>
      <c r="C2107" s="519"/>
      <c r="D2107" s="560">
        <v>0</v>
      </c>
      <c r="E2107" s="534">
        <v>0</v>
      </c>
      <c r="F2107" s="534">
        <v>0</v>
      </c>
      <c r="G2107" s="534">
        <f t="shared" si="566"/>
        <v>0</v>
      </c>
      <c r="H2107" s="500">
        <f>ROUND(D2107*E2107,0)</f>
        <v>0</v>
      </c>
      <c r="I2107" s="500">
        <f>ROUND(D2107*F2107,0)</f>
        <v>0</v>
      </c>
      <c r="J2107" s="485">
        <f t="shared" ref="J2107:J2159" si="567">SUM(H2107:I2107)</f>
        <v>0</v>
      </c>
      <c r="K2107" s="433">
        <f t="shared" si="560"/>
        <v>0</v>
      </c>
      <c r="L2107" s="433">
        <f t="shared" si="561"/>
        <v>0</v>
      </c>
      <c r="M2107" s="433"/>
      <c r="N2107" s="433"/>
      <c r="O2107" s="431">
        <f t="shared" si="562"/>
        <v>0</v>
      </c>
    </row>
    <row r="2108" spans="1:15" s="535" customFormat="1">
      <c r="A2108" s="494" t="s">
        <v>205</v>
      </c>
      <c r="B2108" s="515" t="s">
        <v>844</v>
      </c>
      <c r="C2108" s="513" t="s">
        <v>124</v>
      </c>
      <c r="D2108" s="560">
        <v>4662</v>
      </c>
      <c r="E2108" s="490">
        <v>0</v>
      </c>
      <c r="F2108" s="490">
        <v>0</v>
      </c>
      <c r="G2108" s="490">
        <f t="shared" si="566"/>
        <v>0</v>
      </c>
      <c r="H2108" s="428">
        <f t="shared" ref="H2108:H2132" si="568">$D2108*E2108</f>
        <v>0</v>
      </c>
      <c r="I2108" s="428">
        <f t="shared" ref="I2108:I2132" si="569">$D2108*F2108</f>
        <v>0</v>
      </c>
      <c r="J2108" s="428">
        <f t="shared" ref="J2108:J2132" si="570">SUBTOTAL(9,H2108:I2108)</f>
        <v>0</v>
      </c>
      <c r="K2108" s="433">
        <f t="shared" si="560"/>
        <v>0</v>
      </c>
      <c r="L2108" s="433">
        <f t="shared" si="561"/>
        <v>0</v>
      </c>
      <c r="M2108" s="433"/>
      <c r="N2108" s="433"/>
      <c r="O2108" s="431">
        <f t="shared" si="562"/>
        <v>0</v>
      </c>
    </row>
    <row r="2109" spans="1:15" s="535" customFormat="1">
      <c r="A2109" s="494" t="s">
        <v>188</v>
      </c>
      <c r="B2109" s="515" t="s">
        <v>402</v>
      </c>
      <c r="C2109" s="513" t="s">
        <v>124</v>
      </c>
      <c r="D2109" s="560">
        <v>4662</v>
      </c>
      <c r="E2109" s="490">
        <v>0</v>
      </c>
      <c r="F2109" s="490">
        <v>0</v>
      </c>
      <c r="G2109" s="490">
        <f t="shared" si="566"/>
        <v>0</v>
      </c>
      <c r="H2109" s="428">
        <f t="shared" si="568"/>
        <v>0</v>
      </c>
      <c r="I2109" s="428">
        <f t="shared" si="569"/>
        <v>0</v>
      </c>
      <c r="J2109" s="428">
        <f t="shared" si="570"/>
        <v>0</v>
      </c>
      <c r="K2109" s="433">
        <f t="shared" si="560"/>
        <v>0</v>
      </c>
      <c r="L2109" s="433">
        <f t="shared" si="561"/>
        <v>0</v>
      </c>
      <c r="M2109" s="433"/>
      <c r="N2109" s="433"/>
      <c r="O2109" s="431">
        <f t="shared" si="562"/>
        <v>0</v>
      </c>
    </row>
    <row r="2110" spans="1:15" s="472" customFormat="1">
      <c r="A2110" s="494" t="s">
        <v>190</v>
      </c>
      <c r="B2110" s="515" t="s">
        <v>403</v>
      </c>
      <c r="C2110" s="513" t="s">
        <v>124</v>
      </c>
      <c r="D2110" s="560">
        <v>4662</v>
      </c>
      <c r="E2110" s="485">
        <v>0</v>
      </c>
      <c r="F2110" s="485">
        <v>0</v>
      </c>
      <c r="G2110" s="485">
        <f t="shared" si="566"/>
        <v>0</v>
      </c>
      <c r="H2110" s="428">
        <f t="shared" si="568"/>
        <v>0</v>
      </c>
      <c r="I2110" s="428">
        <f t="shared" si="569"/>
        <v>0</v>
      </c>
      <c r="J2110" s="428">
        <f t="shared" si="570"/>
        <v>0</v>
      </c>
      <c r="K2110" s="433">
        <f t="shared" si="560"/>
        <v>0</v>
      </c>
      <c r="L2110" s="433">
        <f t="shared" si="561"/>
        <v>0</v>
      </c>
      <c r="M2110" s="433"/>
      <c r="N2110" s="433"/>
      <c r="O2110" s="431">
        <f t="shared" si="562"/>
        <v>0</v>
      </c>
    </row>
    <row r="2111" spans="1:15" s="472" customFormat="1">
      <c r="A2111" s="494" t="s">
        <v>192</v>
      </c>
      <c r="B2111" s="515" t="s">
        <v>404</v>
      </c>
      <c r="C2111" s="513" t="s">
        <v>124</v>
      </c>
      <c r="D2111" s="560">
        <v>4662</v>
      </c>
      <c r="E2111" s="485">
        <v>0</v>
      </c>
      <c r="F2111" s="485">
        <v>0</v>
      </c>
      <c r="G2111" s="485">
        <f t="shared" si="566"/>
        <v>0</v>
      </c>
      <c r="H2111" s="428">
        <f t="shared" si="568"/>
        <v>0</v>
      </c>
      <c r="I2111" s="428">
        <f t="shared" si="569"/>
        <v>0</v>
      </c>
      <c r="J2111" s="428">
        <f t="shared" si="570"/>
        <v>0</v>
      </c>
      <c r="K2111" s="433">
        <f t="shared" si="560"/>
        <v>0</v>
      </c>
      <c r="L2111" s="433">
        <f t="shared" si="561"/>
        <v>0</v>
      </c>
      <c r="M2111" s="433"/>
      <c r="N2111" s="433"/>
      <c r="O2111" s="431">
        <f t="shared" si="562"/>
        <v>0</v>
      </c>
    </row>
    <row r="2112" spans="1:15" s="472" customFormat="1">
      <c r="A2112" s="494" t="s">
        <v>194</v>
      </c>
      <c r="B2112" s="515" t="s">
        <v>405</v>
      </c>
      <c r="C2112" s="513" t="s">
        <v>124</v>
      </c>
      <c r="D2112" s="560">
        <v>4662</v>
      </c>
      <c r="E2112" s="485">
        <v>0</v>
      </c>
      <c r="F2112" s="485">
        <v>0</v>
      </c>
      <c r="G2112" s="485">
        <f t="shared" si="566"/>
        <v>0</v>
      </c>
      <c r="H2112" s="428">
        <f t="shared" si="568"/>
        <v>0</v>
      </c>
      <c r="I2112" s="428">
        <f t="shared" si="569"/>
        <v>0</v>
      </c>
      <c r="J2112" s="428">
        <f t="shared" si="570"/>
        <v>0</v>
      </c>
      <c r="K2112" s="433">
        <f t="shared" si="560"/>
        <v>0</v>
      </c>
      <c r="L2112" s="433">
        <f t="shared" si="561"/>
        <v>0</v>
      </c>
      <c r="M2112" s="433"/>
      <c r="N2112" s="433"/>
      <c r="O2112" s="431">
        <f t="shared" si="562"/>
        <v>0</v>
      </c>
    </row>
    <row r="2113" spans="1:15" s="472" customFormat="1">
      <c r="A2113" s="494" t="s">
        <v>196</v>
      </c>
      <c r="B2113" s="515" t="s">
        <v>406</v>
      </c>
      <c r="C2113" s="513" t="s">
        <v>124</v>
      </c>
      <c r="D2113" s="560">
        <v>4662</v>
      </c>
      <c r="E2113" s="485">
        <v>0</v>
      </c>
      <c r="F2113" s="485">
        <v>0</v>
      </c>
      <c r="G2113" s="485">
        <f t="shared" si="566"/>
        <v>0</v>
      </c>
      <c r="H2113" s="428">
        <f t="shared" si="568"/>
        <v>0</v>
      </c>
      <c r="I2113" s="428">
        <f t="shared" si="569"/>
        <v>0</v>
      </c>
      <c r="J2113" s="428">
        <f t="shared" si="570"/>
        <v>0</v>
      </c>
      <c r="K2113" s="433">
        <f t="shared" si="560"/>
        <v>0</v>
      </c>
      <c r="L2113" s="433">
        <f t="shared" si="561"/>
        <v>0</v>
      </c>
      <c r="M2113" s="433"/>
      <c r="N2113" s="433"/>
      <c r="O2113" s="431">
        <f t="shared" si="562"/>
        <v>0</v>
      </c>
    </row>
    <row r="2114" spans="1:15" s="472" customFormat="1">
      <c r="A2114" s="494" t="s">
        <v>198</v>
      </c>
      <c r="B2114" s="515" t="s">
        <v>407</v>
      </c>
      <c r="C2114" s="513" t="s">
        <v>124</v>
      </c>
      <c r="D2114" s="560">
        <v>4662</v>
      </c>
      <c r="E2114" s="485">
        <v>0</v>
      </c>
      <c r="F2114" s="485">
        <v>0</v>
      </c>
      <c r="G2114" s="485">
        <f t="shared" si="566"/>
        <v>0</v>
      </c>
      <c r="H2114" s="428">
        <f t="shared" si="568"/>
        <v>0</v>
      </c>
      <c r="I2114" s="428">
        <f t="shared" si="569"/>
        <v>0</v>
      </c>
      <c r="J2114" s="428">
        <f t="shared" si="570"/>
        <v>0</v>
      </c>
      <c r="K2114" s="433">
        <f t="shared" si="560"/>
        <v>0</v>
      </c>
      <c r="L2114" s="433">
        <f t="shared" si="561"/>
        <v>0</v>
      </c>
      <c r="M2114" s="433"/>
      <c r="N2114" s="433"/>
      <c r="O2114" s="431">
        <f t="shared" si="562"/>
        <v>0</v>
      </c>
    </row>
    <row r="2115" spans="1:15" s="472" customFormat="1">
      <c r="A2115" s="494" t="s">
        <v>200</v>
      </c>
      <c r="B2115" s="515" t="s">
        <v>408</v>
      </c>
      <c r="C2115" s="513" t="s">
        <v>124</v>
      </c>
      <c r="D2115" s="560">
        <v>4662</v>
      </c>
      <c r="E2115" s="485">
        <v>0</v>
      </c>
      <c r="F2115" s="485">
        <v>0</v>
      </c>
      <c r="G2115" s="485">
        <f t="shared" si="566"/>
        <v>0</v>
      </c>
      <c r="H2115" s="428">
        <f t="shared" si="568"/>
        <v>0</v>
      </c>
      <c r="I2115" s="428">
        <f t="shared" si="569"/>
        <v>0</v>
      </c>
      <c r="J2115" s="428">
        <f t="shared" si="570"/>
        <v>0</v>
      </c>
      <c r="K2115" s="433">
        <f t="shared" si="560"/>
        <v>0</v>
      </c>
      <c r="L2115" s="433">
        <f t="shared" si="561"/>
        <v>0</v>
      </c>
      <c r="M2115" s="433"/>
      <c r="N2115" s="433"/>
      <c r="O2115" s="431">
        <f t="shared" si="562"/>
        <v>0</v>
      </c>
    </row>
    <row r="2116" spans="1:15" s="472" customFormat="1">
      <c r="A2116" s="494" t="s">
        <v>122</v>
      </c>
      <c r="B2116" s="515" t="s">
        <v>409</v>
      </c>
      <c r="C2116" s="513" t="s">
        <v>124</v>
      </c>
      <c r="D2116" s="560">
        <v>4662</v>
      </c>
      <c r="E2116" s="485">
        <v>0</v>
      </c>
      <c r="F2116" s="485">
        <v>0</v>
      </c>
      <c r="G2116" s="485">
        <f t="shared" si="566"/>
        <v>0</v>
      </c>
      <c r="H2116" s="428">
        <f t="shared" si="568"/>
        <v>0</v>
      </c>
      <c r="I2116" s="428">
        <f t="shared" si="569"/>
        <v>0</v>
      </c>
      <c r="J2116" s="428">
        <f t="shared" si="570"/>
        <v>0</v>
      </c>
      <c r="K2116" s="433">
        <f t="shared" si="560"/>
        <v>0</v>
      </c>
      <c r="L2116" s="433">
        <f t="shared" si="561"/>
        <v>0</v>
      </c>
      <c r="M2116" s="433"/>
      <c r="N2116" s="433"/>
      <c r="O2116" s="431">
        <f t="shared" si="562"/>
        <v>0</v>
      </c>
    </row>
    <row r="2117" spans="1:15" s="472" customFormat="1">
      <c r="A2117" s="494" t="s">
        <v>228</v>
      </c>
      <c r="B2117" s="515" t="s">
        <v>410</v>
      </c>
      <c r="C2117" s="513" t="s">
        <v>124</v>
      </c>
      <c r="D2117" s="560">
        <v>4662</v>
      </c>
      <c r="E2117" s="485">
        <v>0</v>
      </c>
      <c r="F2117" s="485">
        <v>0</v>
      </c>
      <c r="G2117" s="485">
        <f t="shared" si="566"/>
        <v>0</v>
      </c>
      <c r="H2117" s="428">
        <f t="shared" si="568"/>
        <v>0</v>
      </c>
      <c r="I2117" s="428">
        <f t="shared" si="569"/>
        <v>0</v>
      </c>
      <c r="J2117" s="428">
        <f t="shared" si="570"/>
        <v>0</v>
      </c>
      <c r="K2117" s="433">
        <f t="shared" si="560"/>
        <v>0</v>
      </c>
      <c r="L2117" s="433">
        <f t="shared" si="561"/>
        <v>0</v>
      </c>
      <c r="M2117" s="433"/>
      <c r="N2117" s="433"/>
      <c r="O2117" s="431">
        <f t="shared" si="562"/>
        <v>0</v>
      </c>
    </row>
    <row r="2118" spans="1:15" s="472" customFormat="1">
      <c r="A2118" s="494" t="s">
        <v>230</v>
      </c>
      <c r="B2118" s="515" t="s">
        <v>411</v>
      </c>
      <c r="C2118" s="513" t="s">
        <v>124</v>
      </c>
      <c r="D2118" s="560">
        <v>4662</v>
      </c>
      <c r="E2118" s="485">
        <v>0</v>
      </c>
      <c r="F2118" s="485">
        <v>0</v>
      </c>
      <c r="G2118" s="485">
        <f t="shared" si="566"/>
        <v>0</v>
      </c>
      <c r="H2118" s="428">
        <f t="shared" si="568"/>
        <v>0</v>
      </c>
      <c r="I2118" s="428">
        <f t="shared" si="569"/>
        <v>0</v>
      </c>
      <c r="J2118" s="428">
        <f t="shared" si="570"/>
        <v>0</v>
      </c>
      <c r="K2118" s="433">
        <f t="shared" si="560"/>
        <v>0</v>
      </c>
      <c r="L2118" s="433">
        <f t="shared" si="561"/>
        <v>0</v>
      </c>
      <c r="M2118" s="433"/>
      <c r="N2118" s="433"/>
      <c r="O2118" s="431">
        <f t="shared" si="562"/>
        <v>0</v>
      </c>
    </row>
    <row r="2119" spans="1:15" s="472" customFormat="1">
      <c r="A2119" s="494" t="s">
        <v>232</v>
      </c>
      <c r="B2119" s="515" t="s">
        <v>412</v>
      </c>
      <c r="C2119" s="513" t="s">
        <v>124</v>
      </c>
      <c r="D2119" s="560">
        <v>4662</v>
      </c>
      <c r="E2119" s="485">
        <v>0</v>
      </c>
      <c r="F2119" s="485">
        <v>0</v>
      </c>
      <c r="G2119" s="485">
        <f t="shared" si="566"/>
        <v>0</v>
      </c>
      <c r="H2119" s="428">
        <f t="shared" si="568"/>
        <v>0</v>
      </c>
      <c r="I2119" s="428">
        <f t="shared" si="569"/>
        <v>0</v>
      </c>
      <c r="J2119" s="428">
        <f t="shared" si="570"/>
        <v>0</v>
      </c>
      <c r="K2119" s="433">
        <f t="shared" si="560"/>
        <v>0</v>
      </c>
      <c r="L2119" s="433">
        <f t="shared" si="561"/>
        <v>0</v>
      </c>
      <c r="M2119" s="433"/>
      <c r="N2119" s="433"/>
      <c r="O2119" s="431">
        <f t="shared" si="562"/>
        <v>0</v>
      </c>
    </row>
    <row r="2120" spans="1:15" s="472" customFormat="1">
      <c r="A2120" s="494" t="s">
        <v>234</v>
      </c>
      <c r="B2120" s="515" t="s">
        <v>413</v>
      </c>
      <c r="C2120" s="513" t="s">
        <v>124</v>
      </c>
      <c r="D2120" s="560">
        <v>4662</v>
      </c>
      <c r="E2120" s="485">
        <v>0</v>
      </c>
      <c r="F2120" s="485">
        <v>0</v>
      </c>
      <c r="G2120" s="485">
        <f t="shared" si="566"/>
        <v>0</v>
      </c>
      <c r="H2120" s="428">
        <f t="shared" si="568"/>
        <v>0</v>
      </c>
      <c r="I2120" s="428">
        <f t="shared" si="569"/>
        <v>0</v>
      </c>
      <c r="J2120" s="428">
        <f t="shared" si="570"/>
        <v>0</v>
      </c>
      <c r="K2120" s="433">
        <f t="shared" si="560"/>
        <v>0</v>
      </c>
      <c r="L2120" s="433">
        <f t="shared" si="561"/>
        <v>0</v>
      </c>
      <c r="M2120" s="433"/>
      <c r="N2120" s="433"/>
      <c r="O2120" s="431">
        <f t="shared" si="562"/>
        <v>0</v>
      </c>
    </row>
    <row r="2121" spans="1:15" s="472" customFormat="1">
      <c r="A2121" s="494" t="s">
        <v>236</v>
      </c>
      <c r="B2121" s="515" t="s">
        <v>414</v>
      </c>
      <c r="C2121" s="513" t="s">
        <v>124</v>
      </c>
      <c r="D2121" s="560">
        <v>4662</v>
      </c>
      <c r="E2121" s="485">
        <v>0</v>
      </c>
      <c r="F2121" s="485">
        <v>0</v>
      </c>
      <c r="G2121" s="485">
        <f t="shared" si="566"/>
        <v>0</v>
      </c>
      <c r="H2121" s="428">
        <f t="shared" si="568"/>
        <v>0</v>
      </c>
      <c r="I2121" s="428">
        <f t="shared" si="569"/>
        <v>0</v>
      </c>
      <c r="J2121" s="428">
        <f t="shared" si="570"/>
        <v>0</v>
      </c>
      <c r="K2121" s="433">
        <f t="shared" si="560"/>
        <v>0</v>
      </c>
      <c r="L2121" s="433">
        <f t="shared" si="561"/>
        <v>0</v>
      </c>
      <c r="M2121" s="433"/>
      <c r="N2121" s="433"/>
      <c r="O2121" s="431">
        <f t="shared" si="562"/>
        <v>0</v>
      </c>
    </row>
    <row r="2122" spans="1:15" s="472" customFormat="1">
      <c r="A2122" s="494" t="s">
        <v>238</v>
      </c>
      <c r="B2122" s="515" t="s">
        <v>415</v>
      </c>
      <c r="C2122" s="513" t="s">
        <v>124</v>
      </c>
      <c r="D2122" s="560">
        <v>4662</v>
      </c>
      <c r="E2122" s="485">
        <v>0</v>
      </c>
      <c r="F2122" s="485">
        <v>0</v>
      </c>
      <c r="G2122" s="485">
        <f t="shared" si="566"/>
        <v>0</v>
      </c>
      <c r="H2122" s="428">
        <f t="shared" si="568"/>
        <v>0</v>
      </c>
      <c r="I2122" s="428">
        <f t="shared" si="569"/>
        <v>0</v>
      </c>
      <c r="J2122" s="428">
        <f t="shared" si="570"/>
        <v>0</v>
      </c>
      <c r="K2122" s="433">
        <f t="shared" si="560"/>
        <v>0</v>
      </c>
      <c r="L2122" s="433">
        <f t="shared" si="561"/>
        <v>0</v>
      </c>
      <c r="M2122" s="433"/>
      <c r="N2122" s="433"/>
      <c r="O2122" s="431">
        <f t="shared" si="562"/>
        <v>0</v>
      </c>
    </row>
    <row r="2123" spans="1:15" s="472" customFormat="1">
      <c r="A2123" s="494" t="s">
        <v>240</v>
      </c>
      <c r="B2123" s="515" t="s">
        <v>416</v>
      </c>
      <c r="C2123" s="513" t="s">
        <v>124</v>
      </c>
      <c r="D2123" s="560">
        <v>4662</v>
      </c>
      <c r="E2123" s="485">
        <v>0</v>
      </c>
      <c r="F2123" s="485">
        <v>0</v>
      </c>
      <c r="G2123" s="485">
        <f t="shared" si="566"/>
        <v>0</v>
      </c>
      <c r="H2123" s="428">
        <f t="shared" si="568"/>
        <v>0</v>
      </c>
      <c r="I2123" s="428">
        <f t="shared" si="569"/>
        <v>0</v>
      </c>
      <c r="J2123" s="428">
        <f t="shared" si="570"/>
        <v>0</v>
      </c>
      <c r="K2123" s="433">
        <f t="shared" si="560"/>
        <v>0</v>
      </c>
      <c r="L2123" s="433">
        <f t="shared" si="561"/>
        <v>0</v>
      </c>
      <c r="M2123" s="433"/>
      <c r="N2123" s="433"/>
      <c r="O2123" s="431">
        <f t="shared" si="562"/>
        <v>0</v>
      </c>
    </row>
    <row r="2124" spans="1:15" s="472" customFormat="1">
      <c r="A2124" s="494" t="s">
        <v>242</v>
      </c>
      <c r="B2124" s="515" t="s">
        <v>417</v>
      </c>
      <c r="C2124" s="513" t="s">
        <v>124</v>
      </c>
      <c r="D2124" s="560">
        <v>4662</v>
      </c>
      <c r="E2124" s="485">
        <v>0</v>
      </c>
      <c r="F2124" s="485">
        <v>0</v>
      </c>
      <c r="G2124" s="485">
        <f t="shared" si="566"/>
        <v>0</v>
      </c>
      <c r="H2124" s="428">
        <f t="shared" si="568"/>
        <v>0</v>
      </c>
      <c r="I2124" s="428">
        <f t="shared" si="569"/>
        <v>0</v>
      </c>
      <c r="J2124" s="428">
        <f t="shared" si="570"/>
        <v>0</v>
      </c>
      <c r="K2124" s="433">
        <f t="shared" si="560"/>
        <v>0</v>
      </c>
      <c r="L2124" s="433">
        <f t="shared" si="561"/>
        <v>0</v>
      </c>
      <c r="M2124" s="433"/>
      <c r="N2124" s="433"/>
      <c r="O2124" s="431">
        <f t="shared" si="562"/>
        <v>0</v>
      </c>
    </row>
    <row r="2125" spans="1:15" s="472" customFormat="1">
      <c r="A2125" s="494" t="s">
        <v>244</v>
      </c>
      <c r="B2125" s="515" t="s">
        <v>418</v>
      </c>
      <c r="C2125" s="513" t="s">
        <v>124</v>
      </c>
      <c r="D2125" s="560">
        <v>4662</v>
      </c>
      <c r="E2125" s="485">
        <v>0</v>
      </c>
      <c r="F2125" s="485">
        <v>0</v>
      </c>
      <c r="G2125" s="485">
        <f t="shared" si="566"/>
        <v>0</v>
      </c>
      <c r="H2125" s="428">
        <f t="shared" si="568"/>
        <v>0</v>
      </c>
      <c r="I2125" s="428">
        <f t="shared" si="569"/>
        <v>0</v>
      </c>
      <c r="J2125" s="428">
        <f t="shared" si="570"/>
        <v>0</v>
      </c>
      <c r="K2125" s="433">
        <f t="shared" si="560"/>
        <v>0</v>
      </c>
      <c r="L2125" s="433">
        <f t="shared" si="561"/>
        <v>0</v>
      </c>
      <c r="M2125" s="433"/>
      <c r="N2125" s="433"/>
      <c r="O2125" s="431">
        <f t="shared" si="562"/>
        <v>0</v>
      </c>
    </row>
    <row r="2126" spans="1:15" s="470" customFormat="1">
      <c r="A2126" s="494" t="s">
        <v>246</v>
      </c>
      <c r="B2126" s="515" t="s">
        <v>419</v>
      </c>
      <c r="C2126" s="513" t="s">
        <v>124</v>
      </c>
      <c r="D2126" s="560">
        <v>4662</v>
      </c>
      <c r="E2126" s="485">
        <v>0</v>
      </c>
      <c r="F2126" s="485">
        <v>0</v>
      </c>
      <c r="G2126" s="485">
        <f t="shared" si="566"/>
        <v>0</v>
      </c>
      <c r="H2126" s="428">
        <f t="shared" si="568"/>
        <v>0</v>
      </c>
      <c r="I2126" s="428">
        <f t="shared" si="569"/>
        <v>0</v>
      </c>
      <c r="J2126" s="428">
        <f t="shared" si="570"/>
        <v>0</v>
      </c>
      <c r="K2126" s="433">
        <f t="shared" si="560"/>
        <v>0</v>
      </c>
      <c r="L2126" s="433">
        <f t="shared" si="561"/>
        <v>0</v>
      </c>
      <c r="M2126" s="433"/>
      <c r="N2126" s="433"/>
      <c r="O2126" s="431">
        <f t="shared" si="562"/>
        <v>0</v>
      </c>
    </row>
    <row r="2127" spans="1:15" s="470" customFormat="1">
      <c r="A2127" s="494" t="s">
        <v>248</v>
      </c>
      <c r="B2127" s="515" t="s">
        <v>420</v>
      </c>
      <c r="C2127" s="513" t="s">
        <v>124</v>
      </c>
      <c r="D2127" s="560">
        <v>4662</v>
      </c>
      <c r="E2127" s="485">
        <v>0</v>
      </c>
      <c r="F2127" s="485">
        <v>0</v>
      </c>
      <c r="G2127" s="485">
        <f t="shared" si="566"/>
        <v>0</v>
      </c>
      <c r="H2127" s="428">
        <f t="shared" si="568"/>
        <v>0</v>
      </c>
      <c r="I2127" s="428">
        <f t="shared" si="569"/>
        <v>0</v>
      </c>
      <c r="J2127" s="428">
        <f t="shared" si="570"/>
        <v>0</v>
      </c>
      <c r="K2127" s="433">
        <f t="shared" si="560"/>
        <v>0</v>
      </c>
      <c r="L2127" s="433">
        <f t="shared" si="561"/>
        <v>0</v>
      </c>
      <c r="M2127" s="433"/>
      <c r="N2127" s="433"/>
      <c r="O2127" s="431">
        <f t="shared" si="562"/>
        <v>0</v>
      </c>
    </row>
    <row r="2128" spans="1:15" s="470" customFormat="1">
      <c r="A2128" s="494" t="s">
        <v>250</v>
      </c>
      <c r="B2128" s="515" t="s">
        <v>421</v>
      </c>
      <c r="C2128" s="513" t="s">
        <v>124</v>
      </c>
      <c r="D2128" s="560">
        <v>4662</v>
      </c>
      <c r="E2128" s="485">
        <v>0</v>
      </c>
      <c r="F2128" s="485">
        <v>0</v>
      </c>
      <c r="G2128" s="485">
        <f t="shared" si="566"/>
        <v>0</v>
      </c>
      <c r="H2128" s="428">
        <f t="shared" si="568"/>
        <v>0</v>
      </c>
      <c r="I2128" s="428">
        <f t="shared" si="569"/>
        <v>0</v>
      </c>
      <c r="J2128" s="428">
        <f t="shared" si="570"/>
        <v>0</v>
      </c>
      <c r="K2128" s="433">
        <f t="shared" si="560"/>
        <v>0</v>
      </c>
      <c r="L2128" s="433">
        <f t="shared" si="561"/>
        <v>0</v>
      </c>
      <c r="M2128" s="433"/>
      <c r="N2128" s="433"/>
      <c r="O2128" s="431">
        <f t="shared" si="562"/>
        <v>0</v>
      </c>
    </row>
    <row r="2129" spans="1:15" s="470" customFormat="1">
      <c r="A2129" s="494" t="s">
        <v>252</v>
      </c>
      <c r="B2129" s="515" t="s">
        <v>422</v>
      </c>
      <c r="C2129" s="513" t="s">
        <v>124</v>
      </c>
      <c r="D2129" s="560">
        <v>4662</v>
      </c>
      <c r="E2129" s="485">
        <v>0</v>
      </c>
      <c r="F2129" s="485">
        <v>0</v>
      </c>
      <c r="G2129" s="485">
        <f t="shared" si="566"/>
        <v>0</v>
      </c>
      <c r="H2129" s="428">
        <f t="shared" si="568"/>
        <v>0</v>
      </c>
      <c r="I2129" s="428">
        <f t="shared" si="569"/>
        <v>0</v>
      </c>
      <c r="J2129" s="428">
        <f t="shared" si="570"/>
        <v>0</v>
      </c>
      <c r="K2129" s="433">
        <f t="shared" si="560"/>
        <v>0</v>
      </c>
      <c r="L2129" s="433">
        <f t="shared" si="561"/>
        <v>0</v>
      </c>
      <c r="M2129" s="433"/>
      <c r="N2129" s="433"/>
      <c r="O2129" s="431">
        <f t="shared" si="562"/>
        <v>0</v>
      </c>
    </row>
    <row r="2130" spans="1:15" s="470" customFormat="1">
      <c r="A2130" s="494" t="s">
        <v>254</v>
      </c>
      <c r="B2130" s="515" t="s">
        <v>423</v>
      </c>
      <c r="C2130" s="513" t="s">
        <v>124</v>
      </c>
      <c r="D2130" s="560">
        <v>4662</v>
      </c>
      <c r="E2130" s="485">
        <v>0</v>
      </c>
      <c r="F2130" s="485">
        <v>0</v>
      </c>
      <c r="G2130" s="485">
        <f t="shared" si="566"/>
        <v>0</v>
      </c>
      <c r="H2130" s="428">
        <f t="shared" si="568"/>
        <v>0</v>
      </c>
      <c r="I2130" s="428">
        <f t="shared" si="569"/>
        <v>0</v>
      </c>
      <c r="J2130" s="428">
        <f t="shared" si="570"/>
        <v>0</v>
      </c>
      <c r="K2130" s="433">
        <f t="shared" si="560"/>
        <v>0</v>
      </c>
      <c r="L2130" s="433">
        <f t="shared" si="561"/>
        <v>0</v>
      </c>
      <c r="M2130" s="433"/>
      <c r="N2130" s="433"/>
      <c r="O2130" s="431">
        <f t="shared" si="562"/>
        <v>0</v>
      </c>
    </row>
    <row r="2131" spans="1:15" s="470" customFormat="1">
      <c r="A2131" s="494" t="s">
        <v>256</v>
      </c>
      <c r="B2131" s="515" t="s">
        <v>424</v>
      </c>
      <c r="C2131" s="513" t="s">
        <v>124</v>
      </c>
      <c r="D2131" s="560">
        <v>4662</v>
      </c>
      <c r="E2131" s="485">
        <v>0</v>
      </c>
      <c r="F2131" s="485">
        <v>0</v>
      </c>
      <c r="G2131" s="485">
        <f t="shared" si="566"/>
        <v>0</v>
      </c>
      <c r="H2131" s="428">
        <f t="shared" si="568"/>
        <v>0</v>
      </c>
      <c r="I2131" s="428">
        <f t="shared" si="569"/>
        <v>0</v>
      </c>
      <c r="J2131" s="428">
        <f t="shared" si="570"/>
        <v>0</v>
      </c>
      <c r="K2131" s="433">
        <f t="shared" si="560"/>
        <v>0</v>
      </c>
      <c r="L2131" s="433">
        <f t="shared" si="561"/>
        <v>0</v>
      </c>
      <c r="M2131" s="433"/>
      <c r="N2131" s="433"/>
      <c r="O2131" s="431">
        <f t="shared" si="562"/>
        <v>0</v>
      </c>
    </row>
    <row r="2132" spans="1:15" s="470" customFormat="1">
      <c r="A2132" s="494" t="s">
        <v>258</v>
      </c>
      <c r="B2132" s="483" t="s">
        <v>425</v>
      </c>
      <c r="C2132" s="513" t="s">
        <v>124</v>
      </c>
      <c r="D2132" s="560">
        <v>4662</v>
      </c>
      <c r="E2132" s="485">
        <v>0</v>
      </c>
      <c r="F2132" s="485">
        <v>0</v>
      </c>
      <c r="G2132" s="485">
        <f t="shared" si="566"/>
        <v>0</v>
      </c>
      <c r="H2132" s="428">
        <f t="shared" si="568"/>
        <v>0</v>
      </c>
      <c r="I2132" s="428">
        <f t="shared" si="569"/>
        <v>0</v>
      </c>
      <c r="J2132" s="428">
        <f t="shared" si="570"/>
        <v>0</v>
      </c>
      <c r="K2132" s="433">
        <f t="shared" si="560"/>
        <v>0</v>
      </c>
      <c r="L2132" s="433">
        <f t="shared" si="561"/>
        <v>0</v>
      </c>
      <c r="M2132" s="433"/>
      <c r="N2132" s="433"/>
      <c r="O2132" s="431">
        <f t="shared" si="562"/>
        <v>0</v>
      </c>
    </row>
    <row r="2133" spans="1:15" s="535" customFormat="1">
      <c r="A2133" s="518" t="s">
        <v>847</v>
      </c>
      <c r="B2133" s="487" t="s">
        <v>848</v>
      </c>
      <c r="C2133" s="519"/>
      <c r="D2133" s="560">
        <v>0</v>
      </c>
      <c r="E2133" s="534">
        <v>0</v>
      </c>
      <c r="F2133" s="534">
        <v>0</v>
      </c>
      <c r="G2133" s="534">
        <f t="shared" si="566"/>
        <v>0</v>
      </c>
      <c r="H2133" s="500">
        <f>ROUND(D2133*E2133,0)</f>
        <v>0</v>
      </c>
      <c r="I2133" s="500">
        <f>ROUND(D2133*F2133,0)</f>
        <v>0</v>
      </c>
      <c r="J2133" s="485">
        <f t="shared" si="567"/>
        <v>0</v>
      </c>
      <c r="K2133" s="433">
        <f t="shared" si="560"/>
        <v>0</v>
      </c>
      <c r="L2133" s="433">
        <f t="shared" si="561"/>
        <v>0</v>
      </c>
      <c r="M2133" s="433"/>
      <c r="N2133" s="433"/>
      <c r="O2133" s="431">
        <f t="shared" si="562"/>
        <v>0</v>
      </c>
    </row>
    <row r="2134" spans="1:15" s="535" customFormat="1">
      <c r="A2134" s="494" t="s">
        <v>205</v>
      </c>
      <c r="B2134" s="515" t="s">
        <v>844</v>
      </c>
      <c r="C2134" s="513" t="s">
        <v>124</v>
      </c>
      <c r="D2134" s="560">
        <v>4662</v>
      </c>
      <c r="E2134" s="490">
        <v>0</v>
      </c>
      <c r="F2134" s="490">
        <v>0</v>
      </c>
      <c r="G2134" s="490">
        <f t="shared" si="566"/>
        <v>0</v>
      </c>
      <c r="H2134" s="428">
        <f t="shared" ref="H2134:H2158" si="571">$D2134*E2134</f>
        <v>0</v>
      </c>
      <c r="I2134" s="428">
        <f t="shared" ref="I2134:I2158" si="572">$D2134*F2134</f>
        <v>0</v>
      </c>
      <c r="J2134" s="428">
        <f t="shared" ref="J2134:J2158" si="573">SUBTOTAL(9,H2134:I2134)</f>
        <v>0</v>
      </c>
      <c r="K2134" s="433">
        <f t="shared" si="560"/>
        <v>0</v>
      </c>
      <c r="L2134" s="433">
        <f t="shared" si="561"/>
        <v>0</v>
      </c>
      <c r="M2134" s="433"/>
      <c r="N2134" s="433"/>
      <c r="O2134" s="431">
        <f t="shared" si="562"/>
        <v>0</v>
      </c>
    </row>
    <row r="2135" spans="1:15" s="535" customFormat="1">
      <c r="A2135" s="494" t="s">
        <v>188</v>
      </c>
      <c r="B2135" s="515" t="s">
        <v>402</v>
      </c>
      <c r="C2135" s="513" t="s">
        <v>124</v>
      </c>
      <c r="D2135" s="560">
        <v>4662</v>
      </c>
      <c r="E2135" s="490">
        <v>0</v>
      </c>
      <c r="F2135" s="490">
        <v>0</v>
      </c>
      <c r="G2135" s="490">
        <f t="shared" si="566"/>
        <v>0</v>
      </c>
      <c r="H2135" s="428">
        <f t="shared" si="571"/>
        <v>0</v>
      </c>
      <c r="I2135" s="428">
        <f t="shared" si="572"/>
        <v>0</v>
      </c>
      <c r="J2135" s="428">
        <f t="shared" si="573"/>
        <v>0</v>
      </c>
      <c r="K2135" s="433">
        <f t="shared" si="560"/>
        <v>0</v>
      </c>
      <c r="L2135" s="433">
        <f t="shared" si="561"/>
        <v>0</v>
      </c>
      <c r="M2135" s="433"/>
      <c r="N2135" s="433"/>
      <c r="O2135" s="431">
        <f t="shared" si="562"/>
        <v>0</v>
      </c>
    </row>
    <row r="2136" spans="1:15" s="472" customFormat="1">
      <c r="A2136" s="494" t="s">
        <v>190</v>
      </c>
      <c r="B2136" s="515" t="s">
        <v>403</v>
      </c>
      <c r="C2136" s="513" t="s">
        <v>124</v>
      </c>
      <c r="D2136" s="560">
        <v>4662</v>
      </c>
      <c r="E2136" s="485">
        <v>0</v>
      </c>
      <c r="F2136" s="485">
        <v>0</v>
      </c>
      <c r="G2136" s="485">
        <f t="shared" si="566"/>
        <v>0</v>
      </c>
      <c r="H2136" s="428">
        <f t="shared" si="571"/>
        <v>0</v>
      </c>
      <c r="I2136" s="428">
        <f t="shared" si="572"/>
        <v>0</v>
      </c>
      <c r="J2136" s="428">
        <f t="shared" si="573"/>
        <v>0</v>
      </c>
      <c r="K2136" s="433">
        <f t="shared" si="560"/>
        <v>0</v>
      </c>
      <c r="L2136" s="433">
        <f t="shared" si="561"/>
        <v>0</v>
      </c>
      <c r="M2136" s="433"/>
      <c r="N2136" s="433"/>
      <c r="O2136" s="431">
        <f t="shared" si="562"/>
        <v>0</v>
      </c>
    </row>
    <row r="2137" spans="1:15" s="472" customFormat="1">
      <c r="A2137" s="494" t="s">
        <v>192</v>
      </c>
      <c r="B2137" s="515" t="s">
        <v>404</v>
      </c>
      <c r="C2137" s="513" t="s">
        <v>124</v>
      </c>
      <c r="D2137" s="560">
        <v>4662</v>
      </c>
      <c r="E2137" s="485">
        <v>0</v>
      </c>
      <c r="F2137" s="485">
        <v>0</v>
      </c>
      <c r="G2137" s="485">
        <f t="shared" si="566"/>
        <v>0</v>
      </c>
      <c r="H2137" s="428">
        <f t="shared" si="571"/>
        <v>0</v>
      </c>
      <c r="I2137" s="428">
        <f t="shared" si="572"/>
        <v>0</v>
      </c>
      <c r="J2137" s="428">
        <f t="shared" si="573"/>
        <v>0</v>
      </c>
      <c r="K2137" s="433">
        <f t="shared" si="560"/>
        <v>0</v>
      </c>
      <c r="L2137" s="433">
        <f t="shared" si="561"/>
        <v>0</v>
      </c>
      <c r="M2137" s="433"/>
      <c r="N2137" s="433"/>
      <c r="O2137" s="431">
        <f t="shared" si="562"/>
        <v>0</v>
      </c>
    </row>
    <row r="2138" spans="1:15" s="472" customFormat="1">
      <c r="A2138" s="494" t="s">
        <v>194</v>
      </c>
      <c r="B2138" s="515" t="s">
        <v>405</v>
      </c>
      <c r="C2138" s="513" t="s">
        <v>124</v>
      </c>
      <c r="D2138" s="560">
        <v>4662</v>
      </c>
      <c r="E2138" s="485">
        <v>0</v>
      </c>
      <c r="F2138" s="485">
        <v>0</v>
      </c>
      <c r="G2138" s="485">
        <f t="shared" si="566"/>
        <v>0</v>
      </c>
      <c r="H2138" s="428">
        <f t="shared" si="571"/>
        <v>0</v>
      </c>
      <c r="I2138" s="428">
        <f t="shared" si="572"/>
        <v>0</v>
      </c>
      <c r="J2138" s="428">
        <f t="shared" si="573"/>
        <v>0</v>
      </c>
      <c r="K2138" s="433">
        <f t="shared" si="560"/>
        <v>0</v>
      </c>
      <c r="L2138" s="433">
        <f t="shared" si="561"/>
        <v>0</v>
      </c>
      <c r="M2138" s="433"/>
      <c r="N2138" s="433"/>
      <c r="O2138" s="431">
        <f t="shared" si="562"/>
        <v>0</v>
      </c>
    </row>
    <row r="2139" spans="1:15" s="472" customFormat="1">
      <c r="A2139" s="494" t="s">
        <v>196</v>
      </c>
      <c r="B2139" s="515" t="s">
        <v>406</v>
      </c>
      <c r="C2139" s="513" t="s">
        <v>124</v>
      </c>
      <c r="D2139" s="560">
        <v>4662</v>
      </c>
      <c r="E2139" s="485">
        <v>0</v>
      </c>
      <c r="F2139" s="485">
        <v>0</v>
      </c>
      <c r="G2139" s="485">
        <f t="shared" si="566"/>
        <v>0</v>
      </c>
      <c r="H2139" s="428">
        <f t="shared" si="571"/>
        <v>0</v>
      </c>
      <c r="I2139" s="428">
        <f t="shared" si="572"/>
        <v>0</v>
      </c>
      <c r="J2139" s="428">
        <f t="shared" si="573"/>
        <v>0</v>
      </c>
      <c r="K2139" s="433">
        <f t="shared" si="560"/>
        <v>0</v>
      </c>
      <c r="L2139" s="433">
        <f t="shared" si="561"/>
        <v>0</v>
      </c>
      <c r="M2139" s="433"/>
      <c r="N2139" s="433"/>
      <c r="O2139" s="431">
        <f t="shared" si="562"/>
        <v>0</v>
      </c>
    </row>
    <row r="2140" spans="1:15" s="472" customFormat="1">
      <c r="A2140" s="494" t="s">
        <v>198</v>
      </c>
      <c r="B2140" s="515" t="s">
        <v>407</v>
      </c>
      <c r="C2140" s="513" t="s">
        <v>124</v>
      </c>
      <c r="D2140" s="560">
        <v>4662</v>
      </c>
      <c r="E2140" s="485">
        <v>0</v>
      </c>
      <c r="F2140" s="485">
        <v>0</v>
      </c>
      <c r="G2140" s="485">
        <f t="shared" si="566"/>
        <v>0</v>
      </c>
      <c r="H2140" s="428">
        <f t="shared" si="571"/>
        <v>0</v>
      </c>
      <c r="I2140" s="428">
        <f t="shared" si="572"/>
        <v>0</v>
      </c>
      <c r="J2140" s="428">
        <f t="shared" si="573"/>
        <v>0</v>
      </c>
      <c r="K2140" s="433">
        <f t="shared" ref="K2140:K2203" si="574">M2140-E2140</f>
        <v>0</v>
      </c>
      <c r="L2140" s="433">
        <f t="shared" ref="L2140:L2203" si="575">N2140-F2140</f>
        <v>0</v>
      </c>
      <c r="M2140" s="433"/>
      <c r="N2140" s="433"/>
      <c r="O2140" s="431">
        <f t="shared" ref="O2140:O2203" si="576">(M2140+N2140)*$D2140</f>
        <v>0</v>
      </c>
    </row>
    <row r="2141" spans="1:15" s="472" customFormat="1">
      <c r="A2141" s="494" t="s">
        <v>200</v>
      </c>
      <c r="B2141" s="515" t="s">
        <v>408</v>
      </c>
      <c r="C2141" s="513" t="s">
        <v>124</v>
      </c>
      <c r="D2141" s="560">
        <v>4662</v>
      </c>
      <c r="E2141" s="485">
        <v>0</v>
      </c>
      <c r="F2141" s="485">
        <v>0</v>
      </c>
      <c r="G2141" s="485">
        <f t="shared" si="566"/>
        <v>0</v>
      </c>
      <c r="H2141" s="428">
        <f t="shared" si="571"/>
        <v>0</v>
      </c>
      <c r="I2141" s="428">
        <f t="shared" si="572"/>
        <v>0</v>
      </c>
      <c r="J2141" s="428">
        <f t="shared" si="573"/>
        <v>0</v>
      </c>
      <c r="K2141" s="433">
        <f t="shared" si="574"/>
        <v>0</v>
      </c>
      <c r="L2141" s="433">
        <f t="shared" si="575"/>
        <v>0</v>
      </c>
      <c r="M2141" s="433"/>
      <c r="N2141" s="433"/>
      <c r="O2141" s="431">
        <f t="shared" si="576"/>
        <v>0</v>
      </c>
    </row>
    <row r="2142" spans="1:15" s="472" customFormat="1">
      <c r="A2142" s="494" t="s">
        <v>122</v>
      </c>
      <c r="B2142" s="515" t="s">
        <v>409</v>
      </c>
      <c r="C2142" s="513" t="s">
        <v>124</v>
      </c>
      <c r="D2142" s="560">
        <v>4662</v>
      </c>
      <c r="E2142" s="485">
        <v>0</v>
      </c>
      <c r="F2142" s="485">
        <v>0</v>
      </c>
      <c r="G2142" s="485">
        <f t="shared" si="566"/>
        <v>0</v>
      </c>
      <c r="H2142" s="428">
        <f t="shared" si="571"/>
        <v>0</v>
      </c>
      <c r="I2142" s="428">
        <f t="shared" si="572"/>
        <v>0</v>
      </c>
      <c r="J2142" s="428">
        <f t="shared" si="573"/>
        <v>0</v>
      </c>
      <c r="K2142" s="433">
        <f t="shared" si="574"/>
        <v>0</v>
      </c>
      <c r="L2142" s="433">
        <f t="shared" si="575"/>
        <v>0</v>
      </c>
      <c r="M2142" s="433"/>
      <c r="N2142" s="433"/>
      <c r="O2142" s="431">
        <f t="shared" si="576"/>
        <v>0</v>
      </c>
    </row>
    <row r="2143" spans="1:15" s="472" customFormat="1">
      <c r="A2143" s="494" t="s">
        <v>228</v>
      </c>
      <c r="B2143" s="515" t="s">
        <v>410</v>
      </c>
      <c r="C2143" s="513" t="s">
        <v>124</v>
      </c>
      <c r="D2143" s="560">
        <v>4662</v>
      </c>
      <c r="E2143" s="485">
        <v>0</v>
      </c>
      <c r="F2143" s="485">
        <v>0</v>
      </c>
      <c r="G2143" s="485">
        <f t="shared" si="566"/>
        <v>0</v>
      </c>
      <c r="H2143" s="428">
        <f t="shared" si="571"/>
        <v>0</v>
      </c>
      <c r="I2143" s="428">
        <f t="shared" si="572"/>
        <v>0</v>
      </c>
      <c r="J2143" s="428">
        <f t="shared" si="573"/>
        <v>0</v>
      </c>
      <c r="K2143" s="433">
        <f t="shared" si="574"/>
        <v>0</v>
      </c>
      <c r="L2143" s="433">
        <f t="shared" si="575"/>
        <v>0</v>
      </c>
      <c r="M2143" s="433"/>
      <c r="N2143" s="433"/>
      <c r="O2143" s="431">
        <f t="shared" si="576"/>
        <v>0</v>
      </c>
    </row>
    <row r="2144" spans="1:15" s="472" customFormat="1">
      <c r="A2144" s="494" t="s">
        <v>230</v>
      </c>
      <c r="B2144" s="515" t="s">
        <v>411</v>
      </c>
      <c r="C2144" s="513" t="s">
        <v>124</v>
      </c>
      <c r="D2144" s="560">
        <v>4662</v>
      </c>
      <c r="E2144" s="485">
        <v>0</v>
      </c>
      <c r="F2144" s="485">
        <v>0</v>
      </c>
      <c r="G2144" s="485">
        <f t="shared" si="566"/>
        <v>0</v>
      </c>
      <c r="H2144" s="428">
        <f t="shared" si="571"/>
        <v>0</v>
      </c>
      <c r="I2144" s="428">
        <f t="shared" si="572"/>
        <v>0</v>
      </c>
      <c r="J2144" s="428">
        <f t="shared" si="573"/>
        <v>0</v>
      </c>
      <c r="K2144" s="433">
        <f t="shared" si="574"/>
        <v>0</v>
      </c>
      <c r="L2144" s="433">
        <f t="shared" si="575"/>
        <v>0</v>
      </c>
      <c r="M2144" s="433"/>
      <c r="N2144" s="433"/>
      <c r="O2144" s="431">
        <f t="shared" si="576"/>
        <v>0</v>
      </c>
    </row>
    <row r="2145" spans="1:15" s="472" customFormat="1">
      <c r="A2145" s="494" t="s">
        <v>232</v>
      </c>
      <c r="B2145" s="515" t="s">
        <v>412</v>
      </c>
      <c r="C2145" s="513" t="s">
        <v>124</v>
      </c>
      <c r="D2145" s="560">
        <v>4662</v>
      </c>
      <c r="E2145" s="485">
        <v>0</v>
      </c>
      <c r="F2145" s="485">
        <v>0</v>
      </c>
      <c r="G2145" s="485">
        <f t="shared" si="566"/>
        <v>0</v>
      </c>
      <c r="H2145" s="428">
        <f t="shared" si="571"/>
        <v>0</v>
      </c>
      <c r="I2145" s="428">
        <f t="shared" si="572"/>
        <v>0</v>
      </c>
      <c r="J2145" s="428">
        <f t="shared" si="573"/>
        <v>0</v>
      </c>
      <c r="K2145" s="433">
        <f t="shared" si="574"/>
        <v>0</v>
      </c>
      <c r="L2145" s="433">
        <f t="shared" si="575"/>
        <v>0</v>
      </c>
      <c r="M2145" s="433"/>
      <c r="N2145" s="433"/>
      <c r="O2145" s="431">
        <f t="shared" si="576"/>
        <v>0</v>
      </c>
    </row>
    <row r="2146" spans="1:15" s="472" customFormat="1">
      <c r="A2146" s="494" t="s">
        <v>234</v>
      </c>
      <c r="B2146" s="515" t="s">
        <v>413</v>
      </c>
      <c r="C2146" s="513" t="s">
        <v>124</v>
      </c>
      <c r="D2146" s="560">
        <v>4662</v>
      </c>
      <c r="E2146" s="485">
        <v>0</v>
      </c>
      <c r="F2146" s="485">
        <v>0</v>
      </c>
      <c r="G2146" s="485">
        <f t="shared" si="566"/>
        <v>0</v>
      </c>
      <c r="H2146" s="428">
        <f t="shared" si="571"/>
        <v>0</v>
      </c>
      <c r="I2146" s="428">
        <f t="shared" si="572"/>
        <v>0</v>
      </c>
      <c r="J2146" s="428">
        <f t="shared" si="573"/>
        <v>0</v>
      </c>
      <c r="K2146" s="433">
        <f t="shared" si="574"/>
        <v>0</v>
      </c>
      <c r="L2146" s="433">
        <f t="shared" si="575"/>
        <v>0</v>
      </c>
      <c r="M2146" s="433"/>
      <c r="N2146" s="433"/>
      <c r="O2146" s="431">
        <f t="shared" si="576"/>
        <v>0</v>
      </c>
    </row>
    <row r="2147" spans="1:15" s="472" customFormat="1">
      <c r="A2147" s="494" t="s">
        <v>236</v>
      </c>
      <c r="B2147" s="515" t="s">
        <v>414</v>
      </c>
      <c r="C2147" s="513" t="s">
        <v>124</v>
      </c>
      <c r="D2147" s="560">
        <v>4662</v>
      </c>
      <c r="E2147" s="485">
        <v>0</v>
      </c>
      <c r="F2147" s="485">
        <v>0</v>
      </c>
      <c r="G2147" s="485">
        <f t="shared" si="566"/>
        <v>0</v>
      </c>
      <c r="H2147" s="428">
        <f t="shared" si="571"/>
        <v>0</v>
      </c>
      <c r="I2147" s="428">
        <f t="shared" si="572"/>
        <v>0</v>
      </c>
      <c r="J2147" s="428">
        <f t="shared" si="573"/>
        <v>0</v>
      </c>
      <c r="K2147" s="433">
        <f t="shared" si="574"/>
        <v>0</v>
      </c>
      <c r="L2147" s="433">
        <f t="shared" si="575"/>
        <v>0</v>
      </c>
      <c r="M2147" s="433"/>
      <c r="N2147" s="433"/>
      <c r="O2147" s="431">
        <f t="shared" si="576"/>
        <v>0</v>
      </c>
    </row>
    <row r="2148" spans="1:15" s="472" customFormat="1">
      <c r="A2148" s="494" t="s">
        <v>238</v>
      </c>
      <c r="B2148" s="515" t="s">
        <v>415</v>
      </c>
      <c r="C2148" s="513" t="s">
        <v>124</v>
      </c>
      <c r="D2148" s="560">
        <v>4662</v>
      </c>
      <c r="E2148" s="485">
        <v>0</v>
      </c>
      <c r="F2148" s="485">
        <v>0</v>
      </c>
      <c r="G2148" s="485">
        <f t="shared" si="566"/>
        <v>0</v>
      </c>
      <c r="H2148" s="428">
        <f t="shared" si="571"/>
        <v>0</v>
      </c>
      <c r="I2148" s="428">
        <f t="shared" si="572"/>
        <v>0</v>
      </c>
      <c r="J2148" s="428">
        <f t="shared" si="573"/>
        <v>0</v>
      </c>
      <c r="K2148" s="433">
        <f t="shared" si="574"/>
        <v>0</v>
      </c>
      <c r="L2148" s="433">
        <f t="shared" si="575"/>
        <v>0</v>
      </c>
      <c r="M2148" s="433"/>
      <c r="N2148" s="433"/>
      <c r="O2148" s="431">
        <f t="shared" si="576"/>
        <v>0</v>
      </c>
    </row>
    <row r="2149" spans="1:15" s="472" customFormat="1">
      <c r="A2149" s="494" t="s">
        <v>240</v>
      </c>
      <c r="B2149" s="515" t="s">
        <v>416</v>
      </c>
      <c r="C2149" s="513" t="s">
        <v>124</v>
      </c>
      <c r="D2149" s="560">
        <v>4662</v>
      </c>
      <c r="E2149" s="485">
        <v>0</v>
      </c>
      <c r="F2149" s="485">
        <v>0</v>
      </c>
      <c r="G2149" s="485">
        <f t="shared" si="566"/>
        <v>0</v>
      </c>
      <c r="H2149" s="428">
        <f t="shared" si="571"/>
        <v>0</v>
      </c>
      <c r="I2149" s="428">
        <f t="shared" si="572"/>
        <v>0</v>
      </c>
      <c r="J2149" s="428">
        <f t="shared" si="573"/>
        <v>0</v>
      </c>
      <c r="K2149" s="433">
        <f t="shared" si="574"/>
        <v>0</v>
      </c>
      <c r="L2149" s="433">
        <f t="shared" si="575"/>
        <v>0</v>
      </c>
      <c r="M2149" s="433"/>
      <c r="N2149" s="433"/>
      <c r="O2149" s="431">
        <f t="shared" si="576"/>
        <v>0</v>
      </c>
    </row>
    <row r="2150" spans="1:15" s="472" customFormat="1">
      <c r="A2150" s="494" t="s">
        <v>242</v>
      </c>
      <c r="B2150" s="515" t="s">
        <v>417</v>
      </c>
      <c r="C2150" s="513" t="s">
        <v>124</v>
      </c>
      <c r="D2150" s="560">
        <v>4662</v>
      </c>
      <c r="E2150" s="485">
        <v>0</v>
      </c>
      <c r="F2150" s="485">
        <v>0</v>
      </c>
      <c r="G2150" s="485">
        <f t="shared" si="566"/>
        <v>0</v>
      </c>
      <c r="H2150" s="428">
        <f t="shared" si="571"/>
        <v>0</v>
      </c>
      <c r="I2150" s="428">
        <f t="shared" si="572"/>
        <v>0</v>
      </c>
      <c r="J2150" s="428">
        <f t="shared" si="573"/>
        <v>0</v>
      </c>
      <c r="K2150" s="433">
        <f t="shared" si="574"/>
        <v>0</v>
      </c>
      <c r="L2150" s="433">
        <f t="shared" si="575"/>
        <v>0</v>
      </c>
      <c r="M2150" s="433"/>
      <c r="N2150" s="433"/>
      <c r="O2150" s="431">
        <f t="shared" si="576"/>
        <v>0</v>
      </c>
    </row>
    <row r="2151" spans="1:15" s="472" customFormat="1">
      <c r="A2151" s="494" t="s">
        <v>244</v>
      </c>
      <c r="B2151" s="515" t="s">
        <v>418</v>
      </c>
      <c r="C2151" s="513" t="s">
        <v>124</v>
      </c>
      <c r="D2151" s="560">
        <v>4662</v>
      </c>
      <c r="E2151" s="485">
        <v>0</v>
      </c>
      <c r="F2151" s="485">
        <v>0</v>
      </c>
      <c r="G2151" s="485">
        <f t="shared" si="566"/>
        <v>0</v>
      </c>
      <c r="H2151" s="428">
        <f t="shared" si="571"/>
        <v>0</v>
      </c>
      <c r="I2151" s="428">
        <f t="shared" si="572"/>
        <v>0</v>
      </c>
      <c r="J2151" s="428">
        <f t="shared" si="573"/>
        <v>0</v>
      </c>
      <c r="K2151" s="433">
        <f t="shared" si="574"/>
        <v>0</v>
      </c>
      <c r="L2151" s="433">
        <f t="shared" si="575"/>
        <v>0</v>
      </c>
      <c r="M2151" s="433"/>
      <c r="N2151" s="433"/>
      <c r="O2151" s="431">
        <f t="shared" si="576"/>
        <v>0</v>
      </c>
    </row>
    <row r="2152" spans="1:15" s="470" customFormat="1">
      <c r="A2152" s="494" t="s">
        <v>246</v>
      </c>
      <c r="B2152" s="515" t="s">
        <v>419</v>
      </c>
      <c r="C2152" s="513" t="s">
        <v>124</v>
      </c>
      <c r="D2152" s="560">
        <v>4662</v>
      </c>
      <c r="E2152" s="485">
        <v>0</v>
      </c>
      <c r="F2152" s="485">
        <v>0</v>
      </c>
      <c r="G2152" s="485">
        <f t="shared" si="566"/>
        <v>0</v>
      </c>
      <c r="H2152" s="428">
        <f t="shared" si="571"/>
        <v>0</v>
      </c>
      <c r="I2152" s="428">
        <f t="shared" si="572"/>
        <v>0</v>
      </c>
      <c r="J2152" s="428">
        <f t="shared" si="573"/>
        <v>0</v>
      </c>
      <c r="K2152" s="433">
        <f t="shared" si="574"/>
        <v>0</v>
      </c>
      <c r="L2152" s="433">
        <f t="shared" si="575"/>
        <v>0</v>
      </c>
      <c r="M2152" s="433"/>
      <c r="N2152" s="433"/>
      <c r="O2152" s="431">
        <f t="shared" si="576"/>
        <v>0</v>
      </c>
    </row>
    <row r="2153" spans="1:15" s="470" customFormat="1">
      <c r="A2153" s="494" t="s">
        <v>248</v>
      </c>
      <c r="B2153" s="515" t="s">
        <v>420</v>
      </c>
      <c r="C2153" s="513" t="s">
        <v>124</v>
      </c>
      <c r="D2153" s="560">
        <v>4662</v>
      </c>
      <c r="E2153" s="485">
        <v>0</v>
      </c>
      <c r="F2153" s="485">
        <v>0</v>
      </c>
      <c r="G2153" s="485">
        <f t="shared" si="566"/>
        <v>0</v>
      </c>
      <c r="H2153" s="428">
        <f t="shared" si="571"/>
        <v>0</v>
      </c>
      <c r="I2153" s="428">
        <f t="shared" si="572"/>
        <v>0</v>
      </c>
      <c r="J2153" s="428">
        <f t="shared" si="573"/>
        <v>0</v>
      </c>
      <c r="K2153" s="433">
        <f t="shared" si="574"/>
        <v>0</v>
      </c>
      <c r="L2153" s="433">
        <f t="shared" si="575"/>
        <v>0</v>
      </c>
      <c r="M2153" s="433"/>
      <c r="N2153" s="433"/>
      <c r="O2153" s="431">
        <f t="shared" si="576"/>
        <v>0</v>
      </c>
    </row>
    <row r="2154" spans="1:15" s="470" customFormat="1">
      <c r="A2154" s="494" t="s">
        <v>250</v>
      </c>
      <c r="B2154" s="515" t="s">
        <v>421</v>
      </c>
      <c r="C2154" s="513" t="s">
        <v>124</v>
      </c>
      <c r="D2154" s="560">
        <v>4662</v>
      </c>
      <c r="E2154" s="485">
        <v>0</v>
      </c>
      <c r="F2154" s="485">
        <v>0</v>
      </c>
      <c r="G2154" s="485">
        <f t="shared" si="566"/>
        <v>0</v>
      </c>
      <c r="H2154" s="428">
        <f t="shared" si="571"/>
        <v>0</v>
      </c>
      <c r="I2154" s="428">
        <f t="shared" si="572"/>
        <v>0</v>
      </c>
      <c r="J2154" s="428">
        <f t="shared" si="573"/>
        <v>0</v>
      </c>
      <c r="K2154" s="433">
        <f t="shared" si="574"/>
        <v>0</v>
      </c>
      <c r="L2154" s="433">
        <f t="shared" si="575"/>
        <v>0</v>
      </c>
      <c r="M2154" s="433"/>
      <c r="N2154" s="433"/>
      <c r="O2154" s="431">
        <f t="shared" si="576"/>
        <v>0</v>
      </c>
    </row>
    <row r="2155" spans="1:15" s="470" customFormat="1">
      <c r="A2155" s="494" t="s">
        <v>252</v>
      </c>
      <c r="B2155" s="515" t="s">
        <v>422</v>
      </c>
      <c r="C2155" s="513" t="s">
        <v>124</v>
      </c>
      <c r="D2155" s="560">
        <v>4662</v>
      </c>
      <c r="E2155" s="485">
        <v>0</v>
      </c>
      <c r="F2155" s="485">
        <v>0</v>
      </c>
      <c r="G2155" s="485">
        <f t="shared" si="566"/>
        <v>0</v>
      </c>
      <c r="H2155" s="428">
        <f t="shared" si="571"/>
        <v>0</v>
      </c>
      <c r="I2155" s="428">
        <f t="shared" si="572"/>
        <v>0</v>
      </c>
      <c r="J2155" s="428">
        <f t="shared" si="573"/>
        <v>0</v>
      </c>
      <c r="K2155" s="433">
        <f t="shared" si="574"/>
        <v>0</v>
      </c>
      <c r="L2155" s="433">
        <f t="shared" si="575"/>
        <v>0</v>
      </c>
      <c r="M2155" s="433"/>
      <c r="N2155" s="433"/>
      <c r="O2155" s="431">
        <f t="shared" si="576"/>
        <v>0</v>
      </c>
    </row>
    <row r="2156" spans="1:15" s="470" customFormat="1">
      <c r="A2156" s="494" t="s">
        <v>254</v>
      </c>
      <c r="B2156" s="515" t="s">
        <v>423</v>
      </c>
      <c r="C2156" s="513" t="s">
        <v>124</v>
      </c>
      <c r="D2156" s="560">
        <v>4662</v>
      </c>
      <c r="E2156" s="485">
        <v>0</v>
      </c>
      <c r="F2156" s="485">
        <v>0</v>
      </c>
      <c r="G2156" s="485">
        <f t="shared" si="566"/>
        <v>0</v>
      </c>
      <c r="H2156" s="428">
        <f t="shared" si="571"/>
        <v>0</v>
      </c>
      <c r="I2156" s="428">
        <f t="shared" si="572"/>
        <v>0</v>
      </c>
      <c r="J2156" s="428">
        <f t="shared" si="573"/>
        <v>0</v>
      </c>
      <c r="K2156" s="433">
        <f t="shared" si="574"/>
        <v>0</v>
      </c>
      <c r="L2156" s="433">
        <f t="shared" si="575"/>
        <v>0</v>
      </c>
      <c r="M2156" s="433"/>
      <c r="N2156" s="433"/>
      <c r="O2156" s="431">
        <f t="shared" si="576"/>
        <v>0</v>
      </c>
    </row>
    <row r="2157" spans="1:15" s="470" customFormat="1">
      <c r="A2157" s="494" t="s">
        <v>256</v>
      </c>
      <c r="B2157" s="515" t="s">
        <v>424</v>
      </c>
      <c r="C2157" s="513" t="s">
        <v>124</v>
      </c>
      <c r="D2157" s="560">
        <v>4662</v>
      </c>
      <c r="E2157" s="485">
        <v>0</v>
      </c>
      <c r="F2157" s="485">
        <v>0</v>
      </c>
      <c r="G2157" s="485">
        <f t="shared" si="566"/>
        <v>0</v>
      </c>
      <c r="H2157" s="428">
        <f t="shared" si="571"/>
        <v>0</v>
      </c>
      <c r="I2157" s="428">
        <f t="shared" si="572"/>
        <v>0</v>
      </c>
      <c r="J2157" s="428">
        <f t="shared" si="573"/>
        <v>0</v>
      </c>
      <c r="K2157" s="433">
        <f t="shared" si="574"/>
        <v>0</v>
      </c>
      <c r="L2157" s="433">
        <f t="shared" si="575"/>
        <v>0</v>
      </c>
      <c r="M2157" s="433"/>
      <c r="N2157" s="433"/>
      <c r="O2157" s="431">
        <f t="shared" si="576"/>
        <v>0</v>
      </c>
    </row>
    <row r="2158" spans="1:15" s="470" customFormat="1">
      <c r="A2158" s="494" t="s">
        <v>258</v>
      </c>
      <c r="B2158" s="483" t="s">
        <v>425</v>
      </c>
      <c r="C2158" s="513" t="s">
        <v>124</v>
      </c>
      <c r="D2158" s="560">
        <v>4662</v>
      </c>
      <c r="E2158" s="485">
        <v>0</v>
      </c>
      <c r="F2158" s="485">
        <v>0</v>
      </c>
      <c r="G2158" s="485">
        <f t="shared" si="566"/>
        <v>0</v>
      </c>
      <c r="H2158" s="428">
        <f t="shared" si="571"/>
        <v>0</v>
      </c>
      <c r="I2158" s="428">
        <f t="shared" si="572"/>
        <v>0</v>
      </c>
      <c r="J2158" s="428">
        <f t="shared" si="573"/>
        <v>0</v>
      </c>
      <c r="K2158" s="433">
        <f t="shared" si="574"/>
        <v>0</v>
      </c>
      <c r="L2158" s="433">
        <f t="shared" si="575"/>
        <v>0</v>
      </c>
      <c r="M2158" s="433"/>
      <c r="N2158" s="433"/>
      <c r="O2158" s="431">
        <f t="shared" si="576"/>
        <v>0</v>
      </c>
    </row>
    <row r="2159" spans="1:15" s="471" customFormat="1">
      <c r="A2159" s="536" t="s">
        <v>849</v>
      </c>
      <c r="B2159" s="537" t="s">
        <v>850</v>
      </c>
      <c r="C2159" s="519"/>
      <c r="D2159" s="560">
        <v>0</v>
      </c>
      <c r="E2159" s="538">
        <v>0</v>
      </c>
      <c r="F2159" s="538">
        <v>0</v>
      </c>
      <c r="G2159" s="538">
        <f t="shared" si="566"/>
        <v>0</v>
      </c>
      <c r="H2159" s="500">
        <f>ROUND(D2159*E2159,0)</f>
        <v>0</v>
      </c>
      <c r="I2159" s="500">
        <f>ROUND(D2159*F2159,0)</f>
        <v>0</v>
      </c>
      <c r="J2159" s="485">
        <f t="shared" si="567"/>
        <v>0</v>
      </c>
      <c r="K2159" s="433">
        <f t="shared" si="574"/>
        <v>0</v>
      </c>
      <c r="L2159" s="433">
        <f t="shared" si="575"/>
        <v>0</v>
      </c>
      <c r="M2159" s="433"/>
      <c r="N2159" s="433"/>
      <c r="O2159" s="431">
        <f t="shared" si="576"/>
        <v>0</v>
      </c>
    </row>
    <row r="2160" spans="1:15" s="470" customFormat="1">
      <c r="A2160" s="494" t="s">
        <v>205</v>
      </c>
      <c r="B2160" s="515" t="s">
        <v>402</v>
      </c>
      <c r="C2160" s="513" t="s">
        <v>124</v>
      </c>
      <c r="D2160" s="560">
        <v>4662</v>
      </c>
      <c r="E2160" s="485">
        <v>0</v>
      </c>
      <c r="F2160" s="485">
        <v>0</v>
      </c>
      <c r="G2160" s="485">
        <f t="shared" si="566"/>
        <v>0</v>
      </c>
      <c r="H2160" s="428">
        <f t="shared" ref="H2160:I2163" si="577">$D2160*E2160</f>
        <v>0</v>
      </c>
      <c r="I2160" s="428">
        <f t="shared" si="577"/>
        <v>0</v>
      </c>
      <c r="J2160" s="428">
        <f t="shared" ref="J2160:J2163" si="578">SUBTOTAL(9,H2160:I2160)</f>
        <v>0</v>
      </c>
      <c r="K2160" s="433">
        <f t="shared" si="574"/>
        <v>0</v>
      </c>
      <c r="L2160" s="433">
        <f t="shared" si="575"/>
        <v>0</v>
      </c>
      <c r="M2160" s="433"/>
      <c r="N2160" s="433"/>
      <c r="O2160" s="431">
        <f t="shared" si="576"/>
        <v>0</v>
      </c>
    </row>
    <row r="2161" spans="1:15" s="470" customFormat="1">
      <c r="A2161" s="494" t="s">
        <v>188</v>
      </c>
      <c r="B2161" s="515" t="s">
        <v>403</v>
      </c>
      <c r="C2161" s="513" t="s">
        <v>124</v>
      </c>
      <c r="D2161" s="560">
        <v>4662</v>
      </c>
      <c r="E2161" s="485">
        <v>0</v>
      </c>
      <c r="F2161" s="485">
        <v>0</v>
      </c>
      <c r="G2161" s="485">
        <f t="shared" si="566"/>
        <v>0</v>
      </c>
      <c r="H2161" s="428">
        <f t="shared" si="577"/>
        <v>0</v>
      </c>
      <c r="I2161" s="428">
        <f t="shared" si="577"/>
        <v>0</v>
      </c>
      <c r="J2161" s="428">
        <f t="shared" si="578"/>
        <v>0</v>
      </c>
      <c r="K2161" s="433">
        <f t="shared" si="574"/>
        <v>0</v>
      </c>
      <c r="L2161" s="433">
        <f t="shared" si="575"/>
        <v>0</v>
      </c>
      <c r="M2161" s="433"/>
      <c r="N2161" s="433"/>
      <c r="O2161" s="431">
        <f t="shared" si="576"/>
        <v>0</v>
      </c>
    </row>
    <row r="2162" spans="1:15" s="470" customFormat="1">
      <c r="A2162" s="494" t="s">
        <v>190</v>
      </c>
      <c r="B2162" s="515" t="s">
        <v>404</v>
      </c>
      <c r="C2162" s="513" t="s">
        <v>124</v>
      </c>
      <c r="D2162" s="560">
        <v>4662</v>
      </c>
      <c r="E2162" s="485">
        <v>0</v>
      </c>
      <c r="F2162" s="485">
        <v>0</v>
      </c>
      <c r="G2162" s="485">
        <f t="shared" si="566"/>
        <v>0</v>
      </c>
      <c r="H2162" s="428">
        <f t="shared" si="577"/>
        <v>0</v>
      </c>
      <c r="I2162" s="428">
        <f t="shared" si="577"/>
        <v>0</v>
      </c>
      <c r="J2162" s="428">
        <f t="shared" si="578"/>
        <v>0</v>
      </c>
      <c r="K2162" s="433">
        <f t="shared" si="574"/>
        <v>0</v>
      </c>
      <c r="L2162" s="433">
        <f t="shared" si="575"/>
        <v>0</v>
      </c>
      <c r="M2162" s="433"/>
      <c r="N2162" s="433"/>
      <c r="O2162" s="431">
        <f t="shared" si="576"/>
        <v>0</v>
      </c>
    </row>
    <row r="2163" spans="1:15" s="470" customFormat="1">
      <c r="A2163" s="494" t="s">
        <v>192</v>
      </c>
      <c r="B2163" s="515" t="s">
        <v>405</v>
      </c>
      <c r="C2163" s="513" t="s">
        <v>124</v>
      </c>
      <c r="D2163" s="560">
        <v>4662</v>
      </c>
      <c r="E2163" s="485">
        <v>0</v>
      </c>
      <c r="F2163" s="485">
        <v>0</v>
      </c>
      <c r="G2163" s="485">
        <f t="shared" si="566"/>
        <v>0</v>
      </c>
      <c r="H2163" s="428">
        <f t="shared" si="577"/>
        <v>0</v>
      </c>
      <c r="I2163" s="428">
        <f t="shared" si="577"/>
        <v>0</v>
      </c>
      <c r="J2163" s="428">
        <f t="shared" si="578"/>
        <v>0</v>
      </c>
      <c r="K2163" s="433">
        <f t="shared" si="574"/>
        <v>0</v>
      </c>
      <c r="L2163" s="433">
        <f t="shared" si="575"/>
        <v>0</v>
      </c>
      <c r="M2163" s="433"/>
      <c r="N2163" s="433"/>
      <c r="O2163" s="431">
        <f t="shared" si="576"/>
        <v>0</v>
      </c>
    </row>
    <row r="2164" spans="1:15" s="533" customFormat="1" ht="240">
      <c r="A2164" s="491">
        <v>7.4</v>
      </c>
      <c r="B2164" s="492" t="s">
        <v>851</v>
      </c>
      <c r="C2164" s="513"/>
      <c r="D2164" s="560">
        <v>0</v>
      </c>
      <c r="E2164" s="490">
        <v>0</v>
      </c>
      <c r="F2164" s="490">
        <v>0</v>
      </c>
      <c r="G2164" s="490">
        <f t="shared" ref="G2164:G2227" si="579">SUM(E2164:F2164)</f>
        <v>0</v>
      </c>
      <c r="H2164" s="500">
        <f>ROUND(D2164*E2164,0)</f>
        <v>0</v>
      </c>
      <c r="I2164" s="500">
        <f>ROUND(D2164*F2164,0)</f>
        <v>0</v>
      </c>
      <c r="J2164" s="485">
        <f t="shared" ref="J2164:J2213" si="580">SUM(H2164:I2164)</f>
        <v>0</v>
      </c>
      <c r="K2164" s="433">
        <f t="shared" si="574"/>
        <v>0</v>
      </c>
      <c r="L2164" s="433">
        <f t="shared" si="575"/>
        <v>0</v>
      </c>
      <c r="M2164" s="433"/>
      <c r="N2164" s="433"/>
      <c r="O2164" s="431">
        <f t="shared" si="576"/>
        <v>0</v>
      </c>
    </row>
    <row r="2165" spans="1:15" s="535" customFormat="1">
      <c r="A2165" s="518" t="s">
        <v>852</v>
      </c>
      <c r="B2165" s="487" t="s">
        <v>853</v>
      </c>
      <c r="C2165" s="519"/>
      <c r="D2165" s="560">
        <v>0</v>
      </c>
      <c r="E2165" s="534">
        <v>0</v>
      </c>
      <c r="F2165" s="534">
        <v>0</v>
      </c>
      <c r="G2165" s="534">
        <f t="shared" si="579"/>
        <v>0</v>
      </c>
      <c r="H2165" s="500">
        <f>ROUND(D2165*E2165,0)</f>
        <v>0</v>
      </c>
      <c r="I2165" s="500">
        <f>ROUND(D2165*F2165,0)</f>
        <v>0</v>
      </c>
      <c r="J2165" s="485">
        <f t="shared" si="580"/>
        <v>0</v>
      </c>
      <c r="K2165" s="433">
        <f t="shared" si="574"/>
        <v>0</v>
      </c>
      <c r="L2165" s="433">
        <f t="shared" si="575"/>
        <v>0</v>
      </c>
      <c r="M2165" s="433"/>
      <c r="N2165" s="433"/>
      <c r="O2165" s="431">
        <f t="shared" si="576"/>
        <v>0</v>
      </c>
    </row>
    <row r="2166" spans="1:15" s="472" customFormat="1">
      <c r="A2166" s="494" t="s">
        <v>205</v>
      </c>
      <c r="B2166" s="515" t="s">
        <v>403</v>
      </c>
      <c r="C2166" s="513" t="s">
        <v>124</v>
      </c>
      <c r="D2166" s="560">
        <v>4662</v>
      </c>
      <c r="E2166" s="485">
        <v>0</v>
      </c>
      <c r="F2166" s="485">
        <v>0</v>
      </c>
      <c r="G2166" s="485">
        <f t="shared" si="579"/>
        <v>0</v>
      </c>
      <c r="H2166" s="428">
        <f t="shared" ref="H2166:H2188" si="581">$D2166*E2166</f>
        <v>0</v>
      </c>
      <c r="I2166" s="428">
        <f t="shared" ref="I2166:I2188" si="582">$D2166*F2166</f>
        <v>0</v>
      </c>
      <c r="J2166" s="428">
        <f t="shared" ref="J2166:J2188" si="583">SUBTOTAL(9,H2166:I2166)</f>
        <v>0</v>
      </c>
      <c r="K2166" s="433">
        <f t="shared" si="574"/>
        <v>0</v>
      </c>
      <c r="L2166" s="433">
        <f t="shared" si="575"/>
        <v>0</v>
      </c>
      <c r="M2166" s="433"/>
      <c r="N2166" s="433"/>
      <c r="O2166" s="431">
        <f t="shared" si="576"/>
        <v>0</v>
      </c>
    </row>
    <row r="2167" spans="1:15" s="472" customFormat="1">
      <c r="A2167" s="494" t="s">
        <v>188</v>
      </c>
      <c r="B2167" s="515" t="s">
        <v>404</v>
      </c>
      <c r="C2167" s="513" t="s">
        <v>124</v>
      </c>
      <c r="D2167" s="560">
        <v>4662</v>
      </c>
      <c r="E2167" s="485">
        <v>0</v>
      </c>
      <c r="F2167" s="485">
        <v>0</v>
      </c>
      <c r="G2167" s="485">
        <f t="shared" si="579"/>
        <v>0</v>
      </c>
      <c r="H2167" s="428">
        <f t="shared" si="581"/>
        <v>0</v>
      </c>
      <c r="I2167" s="428">
        <f t="shared" si="582"/>
        <v>0</v>
      </c>
      <c r="J2167" s="428">
        <f t="shared" si="583"/>
        <v>0</v>
      </c>
      <c r="K2167" s="433">
        <f t="shared" si="574"/>
        <v>0</v>
      </c>
      <c r="L2167" s="433">
        <f t="shared" si="575"/>
        <v>0</v>
      </c>
      <c r="M2167" s="433"/>
      <c r="N2167" s="433"/>
      <c r="O2167" s="431">
        <f t="shared" si="576"/>
        <v>0</v>
      </c>
    </row>
    <row r="2168" spans="1:15" s="472" customFormat="1">
      <c r="A2168" s="494" t="s">
        <v>190</v>
      </c>
      <c r="B2168" s="515" t="s">
        <v>405</v>
      </c>
      <c r="C2168" s="513" t="s">
        <v>124</v>
      </c>
      <c r="D2168" s="560">
        <v>4662</v>
      </c>
      <c r="E2168" s="485">
        <v>0</v>
      </c>
      <c r="F2168" s="485">
        <v>0</v>
      </c>
      <c r="G2168" s="485">
        <f t="shared" si="579"/>
        <v>0</v>
      </c>
      <c r="H2168" s="428">
        <f t="shared" si="581"/>
        <v>0</v>
      </c>
      <c r="I2168" s="428">
        <f t="shared" si="582"/>
        <v>0</v>
      </c>
      <c r="J2168" s="428">
        <f t="shared" si="583"/>
        <v>0</v>
      </c>
      <c r="K2168" s="433">
        <f t="shared" si="574"/>
        <v>0</v>
      </c>
      <c r="L2168" s="433">
        <f t="shared" si="575"/>
        <v>0</v>
      </c>
      <c r="M2168" s="433"/>
      <c r="N2168" s="433"/>
      <c r="O2168" s="431">
        <f t="shared" si="576"/>
        <v>0</v>
      </c>
    </row>
    <row r="2169" spans="1:15" s="472" customFormat="1">
      <c r="A2169" s="494" t="s">
        <v>192</v>
      </c>
      <c r="B2169" s="515" t="s">
        <v>406</v>
      </c>
      <c r="C2169" s="513" t="s">
        <v>124</v>
      </c>
      <c r="D2169" s="560">
        <v>4662</v>
      </c>
      <c r="E2169" s="485">
        <v>0</v>
      </c>
      <c r="F2169" s="485">
        <v>0</v>
      </c>
      <c r="G2169" s="485">
        <f t="shared" si="579"/>
        <v>0</v>
      </c>
      <c r="H2169" s="428">
        <f t="shared" si="581"/>
        <v>0</v>
      </c>
      <c r="I2169" s="428">
        <f t="shared" si="582"/>
        <v>0</v>
      </c>
      <c r="J2169" s="428">
        <f t="shared" si="583"/>
        <v>0</v>
      </c>
      <c r="K2169" s="433">
        <f t="shared" si="574"/>
        <v>0</v>
      </c>
      <c r="L2169" s="433">
        <f t="shared" si="575"/>
        <v>0</v>
      </c>
      <c r="M2169" s="433"/>
      <c r="N2169" s="433"/>
      <c r="O2169" s="431">
        <f t="shared" si="576"/>
        <v>0</v>
      </c>
    </row>
    <row r="2170" spans="1:15" s="472" customFormat="1">
      <c r="A2170" s="494" t="s">
        <v>194</v>
      </c>
      <c r="B2170" s="515" t="s">
        <v>407</v>
      </c>
      <c r="C2170" s="513" t="s">
        <v>124</v>
      </c>
      <c r="D2170" s="560">
        <v>4662</v>
      </c>
      <c r="E2170" s="485">
        <v>0</v>
      </c>
      <c r="F2170" s="485">
        <v>0</v>
      </c>
      <c r="G2170" s="485">
        <f t="shared" si="579"/>
        <v>0</v>
      </c>
      <c r="H2170" s="428">
        <f t="shared" si="581"/>
        <v>0</v>
      </c>
      <c r="I2170" s="428">
        <f t="shared" si="582"/>
        <v>0</v>
      </c>
      <c r="J2170" s="428">
        <f t="shared" si="583"/>
        <v>0</v>
      </c>
      <c r="K2170" s="433">
        <f t="shared" si="574"/>
        <v>0</v>
      </c>
      <c r="L2170" s="433">
        <f t="shared" si="575"/>
        <v>0</v>
      </c>
      <c r="M2170" s="433"/>
      <c r="N2170" s="433"/>
      <c r="O2170" s="431">
        <f t="shared" si="576"/>
        <v>0</v>
      </c>
    </row>
    <row r="2171" spans="1:15" s="472" customFormat="1">
      <c r="A2171" s="494" t="s">
        <v>196</v>
      </c>
      <c r="B2171" s="515" t="s">
        <v>408</v>
      </c>
      <c r="C2171" s="513" t="s">
        <v>124</v>
      </c>
      <c r="D2171" s="560">
        <v>4662</v>
      </c>
      <c r="E2171" s="485">
        <v>0</v>
      </c>
      <c r="F2171" s="485">
        <v>0</v>
      </c>
      <c r="G2171" s="485">
        <f t="shared" si="579"/>
        <v>0</v>
      </c>
      <c r="H2171" s="428">
        <f t="shared" si="581"/>
        <v>0</v>
      </c>
      <c r="I2171" s="428">
        <f t="shared" si="582"/>
        <v>0</v>
      </c>
      <c r="J2171" s="428">
        <f t="shared" si="583"/>
        <v>0</v>
      </c>
      <c r="K2171" s="433">
        <f t="shared" si="574"/>
        <v>0</v>
      </c>
      <c r="L2171" s="433">
        <f t="shared" si="575"/>
        <v>0</v>
      </c>
      <c r="M2171" s="433"/>
      <c r="N2171" s="433"/>
      <c r="O2171" s="431">
        <f t="shared" si="576"/>
        <v>0</v>
      </c>
    </row>
    <row r="2172" spans="1:15" s="472" customFormat="1">
      <c r="A2172" s="494" t="s">
        <v>198</v>
      </c>
      <c r="B2172" s="515" t="s">
        <v>409</v>
      </c>
      <c r="C2172" s="513" t="s">
        <v>124</v>
      </c>
      <c r="D2172" s="560">
        <v>4662</v>
      </c>
      <c r="E2172" s="485">
        <v>0</v>
      </c>
      <c r="F2172" s="485">
        <v>0</v>
      </c>
      <c r="G2172" s="485">
        <f t="shared" si="579"/>
        <v>0</v>
      </c>
      <c r="H2172" s="428">
        <f t="shared" si="581"/>
        <v>0</v>
      </c>
      <c r="I2172" s="428">
        <f t="shared" si="582"/>
        <v>0</v>
      </c>
      <c r="J2172" s="428">
        <f t="shared" si="583"/>
        <v>0</v>
      </c>
      <c r="K2172" s="433">
        <f t="shared" si="574"/>
        <v>0</v>
      </c>
      <c r="L2172" s="433">
        <f t="shared" si="575"/>
        <v>0</v>
      </c>
      <c r="M2172" s="433"/>
      <c r="N2172" s="433"/>
      <c r="O2172" s="431">
        <f t="shared" si="576"/>
        <v>0</v>
      </c>
    </row>
    <row r="2173" spans="1:15" s="472" customFormat="1">
      <c r="A2173" s="494" t="s">
        <v>200</v>
      </c>
      <c r="B2173" s="515" t="s">
        <v>410</v>
      </c>
      <c r="C2173" s="513" t="s">
        <v>124</v>
      </c>
      <c r="D2173" s="560">
        <v>4662</v>
      </c>
      <c r="E2173" s="485">
        <v>0</v>
      </c>
      <c r="F2173" s="485">
        <v>0</v>
      </c>
      <c r="G2173" s="485">
        <f t="shared" si="579"/>
        <v>0</v>
      </c>
      <c r="H2173" s="428">
        <f t="shared" si="581"/>
        <v>0</v>
      </c>
      <c r="I2173" s="428">
        <f t="shared" si="582"/>
        <v>0</v>
      </c>
      <c r="J2173" s="428">
        <f t="shared" si="583"/>
        <v>0</v>
      </c>
      <c r="K2173" s="433">
        <f t="shared" si="574"/>
        <v>0</v>
      </c>
      <c r="L2173" s="433">
        <f t="shared" si="575"/>
        <v>0</v>
      </c>
      <c r="M2173" s="433"/>
      <c r="N2173" s="433"/>
      <c r="O2173" s="431">
        <f t="shared" si="576"/>
        <v>0</v>
      </c>
    </row>
    <row r="2174" spans="1:15" s="472" customFormat="1">
      <c r="A2174" s="494" t="s">
        <v>122</v>
      </c>
      <c r="B2174" s="515" t="s">
        <v>411</v>
      </c>
      <c r="C2174" s="513" t="s">
        <v>124</v>
      </c>
      <c r="D2174" s="560">
        <v>4662</v>
      </c>
      <c r="E2174" s="485">
        <v>0</v>
      </c>
      <c r="F2174" s="485">
        <v>0</v>
      </c>
      <c r="G2174" s="485">
        <f t="shared" si="579"/>
        <v>0</v>
      </c>
      <c r="H2174" s="428">
        <f t="shared" si="581"/>
        <v>0</v>
      </c>
      <c r="I2174" s="428">
        <f t="shared" si="582"/>
        <v>0</v>
      </c>
      <c r="J2174" s="428">
        <f t="shared" si="583"/>
        <v>0</v>
      </c>
      <c r="K2174" s="433">
        <f t="shared" si="574"/>
        <v>0</v>
      </c>
      <c r="L2174" s="433">
        <f t="shared" si="575"/>
        <v>0</v>
      </c>
      <c r="M2174" s="433"/>
      <c r="N2174" s="433"/>
      <c r="O2174" s="431">
        <f t="shared" si="576"/>
        <v>0</v>
      </c>
    </row>
    <row r="2175" spans="1:15" s="472" customFormat="1">
      <c r="A2175" s="494" t="s">
        <v>228</v>
      </c>
      <c r="B2175" s="515" t="s">
        <v>412</v>
      </c>
      <c r="C2175" s="513" t="s">
        <v>124</v>
      </c>
      <c r="D2175" s="560">
        <v>4662</v>
      </c>
      <c r="E2175" s="485">
        <v>0</v>
      </c>
      <c r="F2175" s="485">
        <v>0</v>
      </c>
      <c r="G2175" s="485">
        <f t="shared" si="579"/>
        <v>0</v>
      </c>
      <c r="H2175" s="428">
        <f t="shared" si="581"/>
        <v>0</v>
      </c>
      <c r="I2175" s="428">
        <f t="shared" si="582"/>
        <v>0</v>
      </c>
      <c r="J2175" s="428">
        <f t="shared" si="583"/>
        <v>0</v>
      </c>
      <c r="K2175" s="433">
        <f t="shared" si="574"/>
        <v>0</v>
      </c>
      <c r="L2175" s="433">
        <f t="shared" si="575"/>
        <v>0</v>
      </c>
      <c r="M2175" s="433"/>
      <c r="N2175" s="433"/>
      <c r="O2175" s="431">
        <f t="shared" si="576"/>
        <v>0</v>
      </c>
    </row>
    <row r="2176" spans="1:15" s="472" customFormat="1">
      <c r="A2176" s="494" t="s">
        <v>230</v>
      </c>
      <c r="B2176" s="515" t="s">
        <v>413</v>
      </c>
      <c r="C2176" s="513" t="s">
        <v>124</v>
      </c>
      <c r="D2176" s="560">
        <v>4662</v>
      </c>
      <c r="E2176" s="485">
        <v>0</v>
      </c>
      <c r="F2176" s="485">
        <v>0</v>
      </c>
      <c r="G2176" s="485">
        <f t="shared" si="579"/>
        <v>0</v>
      </c>
      <c r="H2176" s="428">
        <f t="shared" si="581"/>
        <v>0</v>
      </c>
      <c r="I2176" s="428">
        <f t="shared" si="582"/>
        <v>0</v>
      </c>
      <c r="J2176" s="428">
        <f t="shared" si="583"/>
        <v>0</v>
      </c>
      <c r="K2176" s="433">
        <f t="shared" si="574"/>
        <v>0</v>
      </c>
      <c r="L2176" s="433">
        <f t="shared" si="575"/>
        <v>0</v>
      </c>
      <c r="M2176" s="433"/>
      <c r="N2176" s="433"/>
      <c r="O2176" s="431">
        <f t="shared" si="576"/>
        <v>0</v>
      </c>
    </row>
    <row r="2177" spans="1:15" s="472" customFormat="1">
      <c r="A2177" s="494" t="s">
        <v>232</v>
      </c>
      <c r="B2177" s="515" t="s">
        <v>414</v>
      </c>
      <c r="C2177" s="513" t="s">
        <v>124</v>
      </c>
      <c r="D2177" s="560">
        <v>4662</v>
      </c>
      <c r="E2177" s="485">
        <v>0</v>
      </c>
      <c r="F2177" s="485">
        <v>0</v>
      </c>
      <c r="G2177" s="485">
        <f t="shared" si="579"/>
        <v>0</v>
      </c>
      <c r="H2177" s="428">
        <f t="shared" si="581"/>
        <v>0</v>
      </c>
      <c r="I2177" s="428">
        <f t="shared" si="582"/>
        <v>0</v>
      </c>
      <c r="J2177" s="428">
        <f t="shared" si="583"/>
        <v>0</v>
      </c>
      <c r="K2177" s="433">
        <f t="shared" si="574"/>
        <v>0</v>
      </c>
      <c r="L2177" s="433">
        <f t="shared" si="575"/>
        <v>0</v>
      </c>
      <c r="M2177" s="433"/>
      <c r="N2177" s="433"/>
      <c r="O2177" s="431">
        <f t="shared" si="576"/>
        <v>0</v>
      </c>
    </row>
    <row r="2178" spans="1:15" s="472" customFormat="1">
      <c r="A2178" s="494" t="s">
        <v>234</v>
      </c>
      <c r="B2178" s="515" t="s">
        <v>415</v>
      </c>
      <c r="C2178" s="513" t="s">
        <v>124</v>
      </c>
      <c r="D2178" s="560">
        <v>4662</v>
      </c>
      <c r="E2178" s="485">
        <v>0</v>
      </c>
      <c r="F2178" s="485">
        <v>0</v>
      </c>
      <c r="G2178" s="485">
        <f t="shared" si="579"/>
        <v>0</v>
      </c>
      <c r="H2178" s="428">
        <f t="shared" si="581"/>
        <v>0</v>
      </c>
      <c r="I2178" s="428">
        <f t="shared" si="582"/>
        <v>0</v>
      </c>
      <c r="J2178" s="428">
        <f t="shared" si="583"/>
        <v>0</v>
      </c>
      <c r="K2178" s="433">
        <f t="shared" si="574"/>
        <v>0</v>
      </c>
      <c r="L2178" s="433">
        <f t="shared" si="575"/>
        <v>0</v>
      </c>
      <c r="M2178" s="433"/>
      <c r="N2178" s="433"/>
      <c r="O2178" s="431">
        <f t="shared" si="576"/>
        <v>0</v>
      </c>
    </row>
    <row r="2179" spans="1:15" s="472" customFormat="1">
      <c r="A2179" s="494" t="s">
        <v>236</v>
      </c>
      <c r="B2179" s="515" t="s">
        <v>416</v>
      </c>
      <c r="C2179" s="513" t="s">
        <v>124</v>
      </c>
      <c r="D2179" s="560">
        <v>4662</v>
      </c>
      <c r="E2179" s="485">
        <v>0</v>
      </c>
      <c r="F2179" s="485">
        <v>0</v>
      </c>
      <c r="G2179" s="485">
        <f t="shared" si="579"/>
        <v>0</v>
      </c>
      <c r="H2179" s="428">
        <f t="shared" si="581"/>
        <v>0</v>
      </c>
      <c r="I2179" s="428">
        <f t="shared" si="582"/>
        <v>0</v>
      </c>
      <c r="J2179" s="428">
        <f t="shared" si="583"/>
        <v>0</v>
      </c>
      <c r="K2179" s="433">
        <f t="shared" si="574"/>
        <v>0</v>
      </c>
      <c r="L2179" s="433">
        <f t="shared" si="575"/>
        <v>0</v>
      </c>
      <c r="M2179" s="433"/>
      <c r="N2179" s="433"/>
      <c r="O2179" s="431">
        <f t="shared" si="576"/>
        <v>0</v>
      </c>
    </row>
    <row r="2180" spans="1:15" s="472" customFormat="1">
      <c r="A2180" s="494" t="s">
        <v>238</v>
      </c>
      <c r="B2180" s="515" t="s">
        <v>417</v>
      </c>
      <c r="C2180" s="513" t="s">
        <v>124</v>
      </c>
      <c r="D2180" s="560">
        <v>4662</v>
      </c>
      <c r="E2180" s="485">
        <v>0</v>
      </c>
      <c r="F2180" s="485">
        <v>0</v>
      </c>
      <c r="G2180" s="485">
        <f t="shared" si="579"/>
        <v>0</v>
      </c>
      <c r="H2180" s="428">
        <f t="shared" si="581"/>
        <v>0</v>
      </c>
      <c r="I2180" s="428">
        <f t="shared" si="582"/>
        <v>0</v>
      </c>
      <c r="J2180" s="428">
        <f t="shared" si="583"/>
        <v>0</v>
      </c>
      <c r="K2180" s="433">
        <f t="shared" si="574"/>
        <v>0</v>
      </c>
      <c r="L2180" s="433">
        <f t="shared" si="575"/>
        <v>0</v>
      </c>
      <c r="M2180" s="433"/>
      <c r="N2180" s="433"/>
      <c r="O2180" s="431">
        <f t="shared" si="576"/>
        <v>0</v>
      </c>
    </row>
    <row r="2181" spans="1:15" s="472" customFormat="1">
      <c r="A2181" s="494" t="s">
        <v>240</v>
      </c>
      <c r="B2181" s="515" t="s">
        <v>418</v>
      </c>
      <c r="C2181" s="513" t="s">
        <v>124</v>
      </c>
      <c r="D2181" s="560">
        <v>4662</v>
      </c>
      <c r="E2181" s="485">
        <v>0</v>
      </c>
      <c r="F2181" s="485">
        <v>0</v>
      </c>
      <c r="G2181" s="485">
        <f t="shared" si="579"/>
        <v>0</v>
      </c>
      <c r="H2181" s="428">
        <f t="shared" si="581"/>
        <v>0</v>
      </c>
      <c r="I2181" s="428">
        <f t="shared" si="582"/>
        <v>0</v>
      </c>
      <c r="J2181" s="428">
        <f t="shared" si="583"/>
        <v>0</v>
      </c>
      <c r="K2181" s="433">
        <f t="shared" si="574"/>
        <v>0</v>
      </c>
      <c r="L2181" s="433">
        <f t="shared" si="575"/>
        <v>0</v>
      </c>
      <c r="M2181" s="433"/>
      <c r="N2181" s="433"/>
      <c r="O2181" s="431">
        <f t="shared" si="576"/>
        <v>0</v>
      </c>
    </row>
    <row r="2182" spans="1:15" s="470" customFormat="1">
      <c r="A2182" s="494" t="s">
        <v>242</v>
      </c>
      <c r="B2182" s="515" t="s">
        <v>419</v>
      </c>
      <c r="C2182" s="513" t="s">
        <v>124</v>
      </c>
      <c r="D2182" s="560">
        <v>4662</v>
      </c>
      <c r="E2182" s="485">
        <v>0</v>
      </c>
      <c r="F2182" s="485">
        <v>0</v>
      </c>
      <c r="G2182" s="485">
        <f t="shared" si="579"/>
        <v>0</v>
      </c>
      <c r="H2182" s="428">
        <f t="shared" si="581"/>
        <v>0</v>
      </c>
      <c r="I2182" s="428">
        <f t="shared" si="582"/>
        <v>0</v>
      </c>
      <c r="J2182" s="428">
        <f t="shared" si="583"/>
        <v>0</v>
      </c>
      <c r="K2182" s="433">
        <f t="shared" si="574"/>
        <v>0</v>
      </c>
      <c r="L2182" s="433">
        <f t="shared" si="575"/>
        <v>0</v>
      </c>
      <c r="M2182" s="433"/>
      <c r="N2182" s="433"/>
      <c r="O2182" s="431">
        <f t="shared" si="576"/>
        <v>0</v>
      </c>
    </row>
    <row r="2183" spans="1:15" s="470" customFormat="1">
      <c r="A2183" s="494" t="s">
        <v>244</v>
      </c>
      <c r="B2183" s="515" t="s">
        <v>420</v>
      </c>
      <c r="C2183" s="513" t="s">
        <v>124</v>
      </c>
      <c r="D2183" s="560">
        <v>4662</v>
      </c>
      <c r="E2183" s="485">
        <v>0</v>
      </c>
      <c r="F2183" s="485">
        <v>0</v>
      </c>
      <c r="G2183" s="485">
        <f t="shared" si="579"/>
        <v>0</v>
      </c>
      <c r="H2183" s="428">
        <f t="shared" si="581"/>
        <v>0</v>
      </c>
      <c r="I2183" s="428">
        <f t="shared" si="582"/>
        <v>0</v>
      </c>
      <c r="J2183" s="428">
        <f t="shared" si="583"/>
        <v>0</v>
      </c>
      <c r="K2183" s="433">
        <f t="shared" si="574"/>
        <v>0</v>
      </c>
      <c r="L2183" s="433">
        <f t="shared" si="575"/>
        <v>0</v>
      </c>
      <c r="M2183" s="433"/>
      <c r="N2183" s="433"/>
      <c r="O2183" s="431">
        <f t="shared" si="576"/>
        <v>0</v>
      </c>
    </row>
    <row r="2184" spans="1:15" s="470" customFormat="1">
      <c r="A2184" s="494" t="s">
        <v>246</v>
      </c>
      <c r="B2184" s="515" t="s">
        <v>421</v>
      </c>
      <c r="C2184" s="513" t="s">
        <v>124</v>
      </c>
      <c r="D2184" s="560">
        <v>4662</v>
      </c>
      <c r="E2184" s="485">
        <v>0</v>
      </c>
      <c r="F2184" s="485">
        <v>0</v>
      </c>
      <c r="G2184" s="485">
        <f t="shared" si="579"/>
        <v>0</v>
      </c>
      <c r="H2184" s="428">
        <f t="shared" si="581"/>
        <v>0</v>
      </c>
      <c r="I2184" s="428">
        <f t="shared" si="582"/>
        <v>0</v>
      </c>
      <c r="J2184" s="428">
        <f t="shared" si="583"/>
        <v>0</v>
      </c>
      <c r="K2184" s="433">
        <f t="shared" si="574"/>
        <v>0</v>
      </c>
      <c r="L2184" s="433">
        <f t="shared" si="575"/>
        <v>0</v>
      </c>
      <c r="M2184" s="433"/>
      <c r="N2184" s="433"/>
      <c r="O2184" s="431">
        <f t="shared" si="576"/>
        <v>0</v>
      </c>
    </row>
    <row r="2185" spans="1:15" s="470" customFormat="1">
      <c r="A2185" s="494" t="s">
        <v>248</v>
      </c>
      <c r="B2185" s="515" t="s">
        <v>422</v>
      </c>
      <c r="C2185" s="513" t="s">
        <v>124</v>
      </c>
      <c r="D2185" s="560">
        <v>4662</v>
      </c>
      <c r="E2185" s="485">
        <v>0</v>
      </c>
      <c r="F2185" s="485">
        <v>0</v>
      </c>
      <c r="G2185" s="485">
        <f t="shared" si="579"/>
        <v>0</v>
      </c>
      <c r="H2185" s="428">
        <f t="shared" si="581"/>
        <v>0</v>
      </c>
      <c r="I2185" s="428">
        <f t="shared" si="582"/>
        <v>0</v>
      </c>
      <c r="J2185" s="428">
        <f t="shared" si="583"/>
        <v>0</v>
      </c>
      <c r="K2185" s="433">
        <f t="shared" si="574"/>
        <v>0</v>
      </c>
      <c r="L2185" s="433">
        <f t="shared" si="575"/>
        <v>0</v>
      </c>
      <c r="M2185" s="433"/>
      <c r="N2185" s="433"/>
      <c r="O2185" s="431">
        <f t="shared" si="576"/>
        <v>0</v>
      </c>
    </row>
    <row r="2186" spans="1:15" s="470" customFormat="1">
      <c r="A2186" s="494" t="s">
        <v>250</v>
      </c>
      <c r="B2186" s="515" t="s">
        <v>423</v>
      </c>
      <c r="C2186" s="513" t="s">
        <v>124</v>
      </c>
      <c r="D2186" s="560">
        <v>4662</v>
      </c>
      <c r="E2186" s="485">
        <v>0</v>
      </c>
      <c r="F2186" s="485">
        <v>0</v>
      </c>
      <c r="G2186" s="485">
        <f t="shared" si="579"/>
        <v>0</v>
      </c>
      <c r="H2186" s="428">
        <f t="shared" si="581"/>
        <v>0</v>
      </c>
      <c r="I2186" s="428">
        <f t="shared" si="582"/>
        <v>0</v>
      </c>
      <c r="J2186" s="428">
        <f t="shared" si="583"/>
        <v>0</v>
      </c>
      <c r="K2186" s="433">
        <f t="shared" si="574"/>
        <v>0</v>
      </c>
      <c r="L2186" s="433">
        <f t="shared" si="575"/>
        <v>0</v>
      </c>
      <c r="M2186" s="433"/>
      <c r="N2186" s="433"/>
      <c r="O2186" s="431">
        <f t="shared" si="576"/>
        <v>0</v>
      </c>
    </row>
    <row r="2187" spans="1:15" s="470" customFormat="1">
      <c r="A2187" s="494" t="s">
        <v>252</v>
      </c>
      <c r="B2187" s="515" t="s">
        <v>424</v>
      </c>
      <c r="C2187" s="513" t="s">
        <v>124</v>
      </c>
      <c r="D2187" s="560">
        <v>4662</v>
      </c>
      <c r="E2187" s="485">
        <v>0</v>
      </c>
      <c r="F2187" s="485">
        <v>0</v>
      </c>
      <c r="G2187" s="485">
        <f t="shared" si="579"/>
        <v>0</v>
      </c>
      <c r="H2187" s="428">
        <f t="shared" si="581"/>
        <v>0</v>
      </c>
      <c r="I2187" s="428">
        <f t="shared" si="582"/>
        <v>0</v>
      </c>
      <c r="J2187" s="428">
        <f t="shared" si="583"/>
        <v>0</v>
      </c>
      <c r="K2187" s="433">
        <f t="shared" si="574"/>
        <v>0</v>
      </c>
      <c r="L2187" s="433">
        <f t="shared" si="575"/>
        <v>0</v>
      </c>
      <c r="M2187" s="433"/>
      <c r="N2187" s="433"/>
      <c r="O2187" s="431">
        <f t="shared" si="576"/>
        <v>0</v>
      </c>
    </row>
    <row r="2188" spans="1:15" s="470" customFormat="1">
      <c r="A2188" s="494" t="s">
        <v>254</v>
      </c>
      <c r="B2188" s="483" t="s">
        <v>425</v>
      </c>
      <c r="C2188" s="513" t="s">
        <v>124</v>
      </c>
      <c r="D2188" s="560">
        <v>4662</v>
      </c>
      <c r="E2188" s="485">
        <v>0</v>
      </c>
      <c r="F2188" s="485">
        <v>0</v>
      </c>
      <c r="G2188" s="485">
        <f t="shared" si="579"/>
        <v>0</v>
      </c>
      <c r="H2188" s="428">
        <f t="shared" si="581"/>
        <v>0</v>
      </c>
      <c r="I2188" s="428">
        <f t="shared" si="582"/>
        <v>0</v>
      </c>
      <c r="J2188" s="428">
        <f t="shared" si="583"/>
        <v>0</v>
      </c>
      <c r="K2188" s="433">
        <f t="shared" si="574"/>
        <v>0</v>
      </c>
      <c r="L2188" s="433">
        <f t="shared" si="575"/>
        <v>0</v>
      </c>
      <c r="M2188" s="433"/>
      <c r="N2188" s="433"/>
      <c r="O2188" s="431">
        <f t="shared" si="576"/>
        <v>0</v>
      </c>
    </row>
    <row r="2189" spans="1:15" s="535" customFormat="1">
      <c r="A2189" s="518" t="s">
        <v>854</v>
      </c>
      <c r="B2189" s="487" t="s">
        <v>855</v>
      </c>
      <c r="C2189" s="513"/>
      <c r="D2189" s="560">
        <v>0</v>
      </c>
      <c r="E2189" s="534">
        <v>0</v>
      </c>
      <c r="F2189" s="534">
        <v>0</v>
      </c>
      <c r="G2189" s="534">
        <f t="shared" si="579"/>
        <v>0</v>
      </c>
      <c r="H2189" s="500">
        <f>ROUND(D2189*E2189,0)</f>
        <v>0</v>
      </c>
      <c r="I2189" s="500">
        <f>ROUND(D2189*F2189,0)</f>
        <v>0</v>
      </c>
      <c r="J2189" s="485">
        <f t="shared" si="580"/>
        <v>0</v>
      </c>
      <c r="K2189" s="433">
        <f t="shared" si="574"/>
        <v>0</v>
      </c>
      <c r="L2189" s="433">
        <f t="shared" si="575"/>
        <v>0</v>
      </c>
      <c r="M2189" s="433"/>
      <c r="N2189" s="433"/>
      <c r="O2189" s="431">
        <f t="shared" si="576"/>
        <v>0</v>
      </c>
    </row>
    <row r="2190" spans="1:15" s="472" customFormat="1">
      <c r="A2190" s="494" t="s">
        <v>205</v>
      </c>
      <c r="B2190" s="515" t="s">
        <v>403</v>
      </c>
      <c r="C2190" s="513" t="s">
        <v>124</v>
      </c>
      <c r="D2190" s="560">
        <v>4662</v>
      </c>
      <c r="E2190" s="485">
        <v>0</v>
      </c>
      <c r="F2190" s="485">
        <v>0</v>
      </c>
      <c r="G2190" s="485">
        <f t="shared" si="579"/>
        <v>0</v>
      </c>
      <c r="H2190" s="428">
        <f t="shared" ref="H2190:H2212" si="584">$D2190*E2190</f>
        <v>0</v>
      </c>
      <c r="I2190" s="428">
        <f t="shared" ref="I2190:I2212" si="585">$D2190*F2190</f>
        <v>0</v>
      </c>
      <c r="J2190" s="428">
        <f t="shared" ref="J2190:J2212" si="586">SUBTOTAL(9,H2190:I2190)</f>
        <v>0</v>
      </c>
      <c r="K2190" s="433">
        <f t="shared" si="574"/>
        <v>0</v>
      </c>
      <c r="L2190" s="433">
        <f t="shared" si="575"/>
        <v>0</v>
      </c>
      <c r="M2190" s="433"/>
      <c r="N2190" s="433"/>
      <c r="O2190" s="431">
        <f t="shared" si="576"/>
        <v>0</v>
      </c>
    </row>
    <row r="2191" spans="1:15" s="472" customFormat="1">
      <c r="A2191" s="494" t="s">
        <v>188</v>
      </c>
      <c r="B2191" s="515" t="s">
        <v>404</v>
      </c>
      <c r="C2191" s="513" t="s">
        <v>124</v>
      </c>
      <c r="D2191" s="560">
        <v>4662</v>
      </c>
      <c r="E2191" s="485">
        <v>0</v>
      </c>
      <c r="F2191" s="485">
        <v>0</v>
      </c>
      <c r="G2191" s="485">
        <f t="shared" si="579"/>
        <v>0</v>
      </c>
      <c r="H2191" s="428">
        <f t="shared" si="584"/>
        <v>0</v>
      </c>
      <c r="I2191" s="428">
        <f t="shared" si="585"/>
        <v>0</v>
      </c>
      <c r="J2191" s="428">
        <f t="shared" si="586"/>
        <v>0</v>
      </c>
      <c r="K2191" s="433">
        <f t="shared" si="574"/>
        <v>0</v>
      </c>
      <c r="L2191" s="433">
        <f t="shared" si="575"/>
        <v>0</v>
      </c>
      <c r="M2191" s="433"/>
      <c r="N2191" s="433"/>
      <c r="O2191" s="431">
        <f t="shared" si="576"/>
        <v>0</v>
      </c>
    </row>
    <row r="2192" spans="1:15" s="472" customFormat="1">
      <c r="A2192" s="494" t="s">
        <v>190</v>
      </c>
      <c r="B2192" s="515" t="s">
        <v>405</v>
      </c>
      <c r="C2192" s="513" t="s">
        <v>124</v>
      </c>
      <c r="D2192" s="560">
        <v>4662</v>
      </c>
      <c r="E2192" s="485">
        <v>0</v>
      </c>
      <c r="F2192" s="485">
        <v>0</v>
      </c>
      <c r="G2192" s="485">
        <f t="shared" si="579"/>
        <v>0</v>
      </c>
      <c r="H2192" s="428">
        <f t="shared" si="584"/>
        <v>0</v>
      </c>
      <c r="I2192" s="428">
        <f t="shared" si="585"/>
        <v>0</v>
      </c>
      <c r="J2192" s="428">
        <f t="shared" si="586"/>
        <v>0</v>
      </c>
      <c r="K2192" s="433">
        <f t="shared" si="574"/>
        <v>0</v>
      </c>
      <c r="L2192" s="433">
        <f t="shared" si="575"/>
        <v>0</v>
      </c>
      <c r="M2192" s="433"/>
      <c r="N2192" s="433"/>
      <c r="O2192" s="431">
        <f t="shared" si="576"/>
        <v>0</v>
      </c>
    </row>
    <row r="2193" spans="1:15" s="472" customFormat="1">
      <c r="A2193" s="494" t="s">
        <v>192</v>
      </c>
      <c r="B2193" s="515" t="s">
        <v>406</v>
      </c>
      <c r="C2193" s="513" t="s">
        <v>124</v>
      </c>
      <c r="D2193" s="560">
        <v>4662</v>
      </c>
      <c r="E2193" s="485">
        <v>0</v>
      </c>
      <c r="F2193" s="485">
        <v>0</v>
      </c>
      <c r="G2193" s="485">
        <f t="shared" si="579"/>
        <v>0</v>
      </c>
      <c r="H2193" s="428">
        <f t="shared" si="584"/>
        <v>0</v>
      </c>
      <c r="I2193" s="428">
        <f t="shared" si="585"/>
        <v>0</v>
      </c>
      <c r="J2193" s="428">
        <f t="shared" si="586"/>
        <v>0</v>
      </c>
      <c r="K2193" s="433">
        <f t="shared" si="574"/>
        <v>0</v>
      </c>
      <c r="L2193" s="433">
        <f t="shared" si="575"/>
        <v>0</v>
      </c>
      <c r="M2193" s="433"/>
      <c r="N2193" s="433"/>
      <c r="O2193" s="431">
        <f t="shared" si="576"/>
        <v>0</v>
      </c>
    </row>
    <row r="2194" spans="1:15" s="472" customFormat="1">
      <c r="A2194" s="494" t="s">
        <v>194</v>
      </c>
      <c r="B2194" s="515" t="s">
        <v>407</v>
      </c>
      <c r="C2194" s="513" t="s">
        <v>124</v>
      </c>
      <c r="D2194" s="560">
        <v>4662</v>
      </c>
      <c r="E2194" s="485">
        <v>0</v>
      </c>
      <c r="F2194" s="485">
        <v>0</v>
      </c>
      <c r="G2194" s="485">
        <f t="shared" si="579"/>
        <v>0</v>
      </c>
      <c r="H2194" s="428">
        <f t="shared" si="584"/>
        <v>0</v>
      </c>
      <c r="I2194" s="428">
        <f t="shared" si="585"/>
        <v>0</v>
      </c>
      <c r="J2194" s="428">
        <f t="shared" si="586"/>
        <v>0</v>
      </c>
      <c r="K2194" s="433">
        <f t="shared" si="574"/>
        <v>0</v>
      </c>
      <c r="L2194" s="433">
        <f t="shared" si="575"/>
        <v>0</v>
      </c>
      <c r="M2194" s="433"/>
      <c r="N2194" s="433"/>
      <c r="O2194" s="431">
        <f t="shared" si="576"/>
        <v>0</v>
      </c>
    </row>
    <row r="2195" spans="1:15" s="472" customFormat="1">
      <c r="A2195" s="494" t="s">
        <v>196</v>
      </c>
      <c r="B2195" s="515" t="s">
        <v>408</v>
      </c>
      <c r="C2195" s="513" t="s">
        <v>124</v>
      </c>
      <c r="D2195" s="560">
        <v>4662</v>
      </c>
      <c r="E2195" s="485">
        <v>0</v>
      </c>
      <c r="F2195" s="485">
        <v>0</v>
      </c>
      <c r="G2195" s="485">
        <f t="shared" si="579"/>
        <v>0</v>
      </c>
      <c r="H2195" s="428">
        <f t="shared" si="584"/>
        <v>0</v>
      </c>
      <c r="I2195" s="428">
        <f t="shared" si="585"/>
        <v>0</v>
      </c>
      <c r="J2195" s="428">
        <f t="shared" si="586"/>
        <v>0</v>
      </c>
      <c r="K2195" s="433">
        <f t="shared" si="574"/>
        <v>0</v>
      </c>
      <c r="L2195" s="433">
        <f t="shared" si="575"/>
        <v>0</v>
      </c>
      <c r="M2195" s="433"/>
      <c r="N2195" s="433"/>
      <c r="O2195" s="431">
        <f t="shared" si="576"/>
        <v>0</v>
      </c>
    </row>
    <row r="2196" spans="1:15" s="472" customFormat="1">
      <c r="A2196" s="494" t="s">
        <v>198</v>
      </c>
      <c r="B2196" s="515" t="s">
        <v>409</v>
      </c>
      <c r="C2196" s="513" t="s">
        <v>124</v>
      </c>
      <c r="D2196" s="560">
        <v>4662</v>
      </c>
      <c r="E2196" s="485">
        <v>0</v>
      </c>
      <c r="F2196" s="485">
        <v>0</v>
      </c>
      <c r="G2196" s="485">
        <f t="shared" si="579"/>
        <v>0</v>
      </c>
      <c r="H2196" s="428">
        <f t="shared" si="584"/>
        <v>0</v>
      </c>
      <c r="I2196" s="428">
        <f t="shared" si="585"/>
        <v>0</v>
      </c>
      <c r="J2196" s="428">
        <f t="shared" si="586"/>
        <v>0</v>
      </c>
      <c r="K2196" s="433">
        <f t="shared" si="574"/>
        <v>0</v>
      </c>
      <c r="L2196" s="433">
        <f t="shared" si="575"/>
        <v>0</v>
      </c>
      <c r="M2196" s="433"/>
      <c r="N2196" s="433"/>
      <c r="O2196" s="431">
        <f t="shared" si="576"/>
        <v>0</v>
      </c>
    </row>
    <row r="2197" spans="1:15" s="472" customFormat="1">
      <c r="A2197" s="494" t="s">
        <v>200</v>
      </c>
      <c r="B2197" s="515" t="s">
        <v>410</v>
      </c>
      <c r="C2197" s="513" t="s">
        <v>124</v>
      </c>
      <c r="D2197" s="560">
        <v>4662</v>
      </c>
      <c r="E2197" s="485">
        <v>0</v>
      </c>
      <c r="F2197" s="485">
        <v>0</v>
      </c>
      <c r="G2197" s="485">
        <f t="shared" si="579"/>
        <v>0</v>
      </c>
      <c r="H2197" s="428">
        <f t="shared" si="584"/>
        <v>0</v>
      </c>
      <c r="I2197" s="428">
        <f t="shared" si="585"/>
        <v>0</v>
      </c>
      <c r="J2197" s="428">
        <f t="shared" si="586"/>
        <v>0</v>
      </c>
      <c r="K2197" s="433">
        <f t="shared" si="574"/>
        <v>0</v>
      </c>
      <c r="L2197" s="433">
        <f t="shared" si="575"/>
        <v>0</v>
      </c>
      <c r="M2197" s="433"/>
      <c r="N2197" s="433"/>
      <c r="O2197" s="431">
        <f t="shared" si="576"/>
        <v>0</v>
      </c>
    </row>
    <row r="2198" spans="1:15" s="472" customFormat="1">
      <c r="A2198" s="494" t="s">
        <v>122</v>
      </c>
      <c r="B2198" s="515" t="s">
        <v>411</v>
      </c>
      <c r="C2198" s="513" t="s">
        <v>124</v>
      </c>
      <c r="D2198" s="560">
        <v>4662</v>
      </c>
      <c r="E2198" s="485">
        <v>0</v>
      </c>
      <c r="F2198" s="485">
        <v>0</v>
      </c>
      <c r="G2198" s="485">
        <f t="shared" si="579"/>
        <v>0</v>
      </c>
      <c r="H2198" s="428">
        <f t="shared" si="584"/>
        <v>0</v>
      </c>
      <c r="I2198" s="428">
        <f t="shared" si="585"/>
        <v>0</v>
      </c>
      <c r="J2198" s="428">
        <f t="shared" si="586"/>
        <v>0</v>
      </c>
      <c r="K2198" s="433">
        <f t="shared" si="574"/>
        <v>0</v>
      </c>
      <c r="L2198" s="433">
        <f t="shared" si="575"/>
        <v>0</v>
      </c>
      <c r="M2198" s="433"/>
      <c r="N2198" s="433"/>
      <c r="O2198" s="431">
        <f t="shared" si="576"/>
        <v>0</v>
      </c>
    </row>
    <row r="2199" spans="1:15" s="472" customFormat="1">
      <c r="A2199" s="494" t="s">
        <v>228</v>
      </c>
      <c r="B2199" s="515" t="s">
        <v>412</v>
      </c>
      <c r="C2199" s="513" t="s">
        <v>124</v>
      </c>
      <c r="D2199" s="560">
        <v>4662</v>
      </c>
      <c r="E2199" s="485">
        <v>0</v>
      </c>
      <c r="F2199" s="485">
        <v>0</v>
      </c>
      <c r="G2199" s="485">
        <f t="shared" si="579"/>
        <v>0</v>
      </c>
      <c r="H2199" s="428">
        <f t="shared" si="584"/>
        <v>0</v>
      </c>
      <c r="I2199" s="428">
        <f t="shared" si="585"/>
        <v>0</v>
      </c>
      <c r="J2199" s="428">
        <f t="shared" si="586"/>
        <v>0</v>
      </c>
      <c r="K2199" s="433">
        <f t="shared" si="574"/>
        <v>0</v>
      </c>
      <c r="L2199" s="433">
        <f t="shared" si="575"/>
        <v>0</v>
      </c>
      <c r="M2199" s="433"/>
      <c r="N2199" s="433"/>
      <c r="O2199" s="431">
        <f t="shared" si="576"/>
        <v>0</v>
      </c>
    </row>
    <row r="2200" spans="1:15" s="472" customFormat="1">
      <c r="A2200" s="494" t="s">
        <v>230</v>
      </c>
      <c r="B2200" s="515" t="s">
        <v>413</v>
      </c>
      <c r="C2200" s="513" t="s">
        <v>124</v>
      </c>
      <c r="D2200" s="560">
        <v>4662</v>
      </c>
      <c r="E2200" s="485">
        <v>0</v>
      </c>
      <c r="F2200" s="485">
        <v>0</v>
      </c>
      <c r="G2200" s="485">
        <f t="shared" si="579"/>
        <v>0</v>
      </c>
      <c r="H2200" s="428">
        <f t="shared" si="584"/>
        <v>0</v>
      </c>
      <c r="I2200" s="428">
        <f t="shared" si="585"/>
        <v>0</v>
      </c>
      <c r="J2200" s="428">
        <f t="shared" si="586"/>
        <v>0</v>
      </c>
      <c r="K2200" s="433">
        <f t="shared" si="574"/>
        <v>0</v>
      </c>
      <c r="L2200" s="433">
        <f t="shared" si="575"/>
        <v>0</v>
      </c>
      <c r="M2200" s="433"/>
      <c r="N2200" s="433"/>
      <c r="O2200" s="431">
        <f t="shared" si="576"/>
        <v>0</v>
      </c>
    </row>
    <row r="2201" spans="1:15" s="472" customFormat="1">
      <c r="A2201" s="494" t="s">
        <v>232</v>
      </c>
      <c r="B2201" s="515" t="s">
        <v>414</v>
      </c>
      <c r="C2201" s="513" t="s">
        <v>124</v>
      </c>
      <c r="D2201" s="560">
        <v>4662</v>
      </c>
      <c r="E2201" s="485">
        <v>0</v>
      </c>
      <c r="F2201" s="485">
        <v>0</v>
      </c>
      <c r="G2201" s="485">
        <f t="shared" si="579"/>
        <v>0</v>
      </c>
      <c r="H2201" s="428">
        <f t="shared" si="584"/>
        <v>0</v>
      </c>
      <c r="I2201" s="428">
        <f t="shared" si="585"/>
        <v>0</v>
      </c>
      <c r="J2201" s="428">
        <f t="shared" si="586"/>
        <v>0</v>
      </c>
      <c r="K2201" s="433">
        <f t="shared" si="574"/>
        <v>0</v>
      </c>
      <c r="L2201" s="433">
        <f t="shared" si="575"/>
        <v>0</v>
      </c>
      <c r="M2201" s="433"/>
      <c r="N2201" s="433"/>
      <c r="O2201" s="431">
        <f t="shared" si="576"/>
        <v>0</v>
      </c>
    </row>
    <row r="2202" spans="1:15" s="472" customFormat="1">
      <c r="A2202" s="494" t="s">
        <v>234</v>
      </c>
      <c r="B2202" s="515" t="s">
        <v>415</v>
      </c>
      <c r="C2202" s="513" t="s">
        <v>124</v>
      </c>
      <c r="D2202" s="560">
        <v>4662</v>
      </c>
      <c r="E2202" s="485">
        <v>0</v>
      </c>
      <c r="F2202" s="485">
        <v>0</v>
      </c>
      <c r="G2202" s="485">
        <f t="shared" si="579"/>
        <v>0</v>
      </c>
      <c r="H2202" s="428">
        <f t="shared" si="584"/>
        <v>0</v>
      </c>
      <c r="I2202" s="428">
        <f t="shared" si="585"/>
        <v>0</v>
      </c>
      <c r="J2202" s="428">
        <f t="shared" si="586"/>
        <v>0</v>
      </c>
      <c r="K2202" s="433">
        <f t="shared" si="574"/>
        <v>0</v>
      </c>
      <c r="L2202" s="433">
        <f t="shared" si="575"/>
        <v>0</v>
      </c>
      <c r="M2202" s="433"/>
      <c r="N2202" s="433"/>
      <c r="O2202" s="431">
        <f t="shared" si="576"/>
        <v>0</v>
      </c>
    </row>
    <row r="2203" spans="1:15" s="472" customFormat="1">
      <c r="A2203" s="494" t="s">
        <v>236</v>
      </c>
      <c r="B2203" s="515" t="s">
        <v>416</v>
      </c>
      <c r="C2203" s="513" t="s">
        <v>124</v>
      </c>
      <c r="D2203" s="560">
        <v>4662</v>
      </c>
      <c r="E2203" s="485">
        <v>0</v>
      </c>
      <c r="F2203" s="485">
        <v>0</v>
      </c>
      <c r="G2203" s="485">
        <f t="shared" si="579"/>
        <v>0</v>
      </c>
      <c r="H2203" s="428">
        <f t="shared" si="584"/>
        <v>0</v>
      </c>
      <c r="I2203" s="428">
        <f t="shared" si="585"/>
        <v>0</v>
      </c>
      <c r="J2203" s="428">
        <f t="shared" si="586"/>
        <v>0</v>
      </c>
      <c r="K2203" s="433">
        <f t="shared" si="574"/>
        <v>0</v>
      </c>
      <c r="L2203" s="433">
        <f t="shared" si="575"/>
        <v>0</v>
      </c>
      <c r="M2203" s="433"/>
      <c r="N2203" s="433"/>
      <c r="O2203" s="431">
        <f t="shared" si="576"/>
        <v>0</v>
      </c>
    </row>
    <row r="2204" spans="1:15" s="472" customFormat="1">
      <c r="A2204" s="494" t="s">
        <v>238</v>
      </c>
      <c r="B2204" s="515" t="s">
        <v>417</v>
      </c>
      <c r="C2204" s="513" t="s">
        <v>124</v>
      </c>
      <c r="D2204" s="560">
        <v>4662</v>
      </c>
      <c r="E2204" s="485">
        <v>0</v>
      </c>
      <c r="F2204" s="485">
        <v>0</v>
      </c>
      <c r="G2204" s="485">
        <f t="shared" si="579"/>
        <v>0</v>
      </c>
      <c r="H2204" s="428">
        <f t="shared" si="584"/>
        <v>0</v>
      </c>
      <c r="I2204" s="428">
        <f t="shared" si="585"/>
        <v>0</v>
      </c>
      <c r="J2204" s="428">
        <f t="shared" si="586"/>
        <v>0</v>
      </c>
      <c r="K2204" s="433">
        <f t="shared" ref="K2204:K2267" si="587">M2204-E2204</f>
        <v>0</v>
      </c>
      <c r="L2204" s="433">
        <f t="shared" ref="L2204:L2267" si="588">N2204-F2204</f>
        <v>0</v>
      </c>
      <c r="M2204" s="433"/>
      <c r="N2204" s="433"/>
      <c r="O2204" s="431">
        <f t="shared" ref="O2204:O2267" si="589">(M2204+N2204)*$D2204</f>
        <v>0</v>
      </c>
    </row>
    <row r="2205" spans="1:15" s="472" customFormat="1">
      <c r="A2205" s="494" t="s">
        <v>240</v>
      </c>
      <c r="B2205" s="515" t="s">
        <v>418</v>
      </c>
      <c r="C2205" s="513" t="s">
        <v>124</v>
      </c>
      <c r="D2205" s="560">
        <v>4662</v>
      </c>
      <c r="E2205" s="485">
        <v>0</v>
      </c>
      <c r="F2205" s="485">
        <v>0</v>
      </c>
      <c r="G2205" s="485">
        <f t="shared" si="579"/>
        <v>0</v>
      </c>
      <c r="H2205" s="428">
        <f t="shared" si="584"/>
        <v>0</v>
      </c>
      <c r="I2205" s="428">
        <f t="shared" si="585"/>
        <v>0</v>
      </c>
      <c r="J2205" s="428">
        <f t="shared" si="586"/>
        <v>0</v>
      </c>
      <c r="K2205" s="433">
        <f t="shared" si="587"/>
        <v>0</v>
      </c>
      <c r="L2205" s="433">
        <f t="shared" si="588"/>
        <v>0</v>
      </c>
      <c r="M2205" s="433"/>
      <c r="N2205" s="433"/>
      <c r="O2205" s="431">
        <f t="shared" si="589"/>
        <v>0</v>
      </c>
    </row>
    <row r="2206" spans="1:15" s="470" customFormat="1">
      <c r="A2206" s="494" t="s">
        <v>242</v>
      </c>
      <c r="B2206" s="515" t="s">
        <v>419</v>
      </c>
      <c r="C2206" s="513" t="s">
        <v>124</v>
      </c>
      <c r="D2206" s="560">
        <v>4662</v>
      </c>
      <c r="E2206" s="485">
        <v>0</v>
      </c>
      <c r="F2206" s="485">
        <v>0</v>
      </c>
      <c r="G2206" s="485">
        <f t="shared" si="579"/>
        <v>0</v>
      </c>
      <c r="H2206" s="428">
        <f t="shared" si="584"/>
        <v>0</v>
      </c>
      <c r="I2206" s="428">
        <f t="shared" si="585"/>
        <v>0</v>
      </c>
      <c r="J2206" s="428">
        <f t="shared" si="586"/>
        <v>0</v>
      </c>
      <c r="K2206" s="433">
        <f t="shared" si="587"/>
        <v>0</v>
      </c>
      <c r="L2206" s="433">
        <f t="shared" si="588"/>
        <v>0</v>
      </c>
      <c r="M2206" s="433"/>
      <c r="N2206" s="433"/>
      <c r="O2206" s="431">
        <f t="shared" si="589"/>
        <v>0</v>
      </c>
    </row>
    <row r="2207" spans="1:15" s="470" customFormat="1">
      <c r="A2207" s="494" t="s">
        <v>244</v>
      </c>
      <c r="B2207" s="515" t="s">
        <v>420</v>
      </c>
      <c r="C2207" s="513" t="s">
        <v>124</v>
      </c>
      <c r="D2207" s="560">
        <v>4662</v>
      </c>
      <c r="E2207" s="485">
        <v>0</v>
      </c>
      <c r="F2207" s="485">
        <v>0</v>
      </c>
      <c r="G2207" s="485">
        <f t="shared" si="579"/>
        <v>0</v>
      </c>
      <c r="H2207" s="428">
        <f t="shared" si="584"/>
        <v>0</v>
      </c>
      <c r="I2207" s="428">
        <f t="shared" si="585"/>
        <v>0</v>
      </c>
      <c r="J2207" s="428">
        <f t="shared" si="586"/>
        <v>0</v>
      </c>
      <c r="K2207" s="433">
        <f t="shared" si="587"/>
        <v>0</v>
      </c>
      <c r="L2207" s="433">
        <f t="shared" si="588"/>
        <v>0</v>
      </c>
      <c r="M2207" s="433"/>
      <c r="N2207" s="433"/>
      <c r="O2207" s="431">
        <f t="shared" si="589"/>
        <v>0</v>
      </c>
    </row>
    <row r="2208" spans="1:15" s="470" customFormat="1">
      <c r="A2208" s="494" t="s">
        <v>246</v>
      </c>
      <c r="B2208" s="515" t="s">
        <v>421</v>
      </c>
      <c r="C2208" s="513" t="s">
        <v>124</v>
      </c>
      <c r="D2208" s="560">
        <v>4662</v>
      </c>
      <c r="E2208" s="485">
        <v>0</v>
      </c>
      <c r="F2208" s="485">
        <v>0</v>
      </c>
      <c r="G2208" s="485">
        <f t="shared" si="579"/>
        <v>0</v>
      </c>
      <c r="H2208" s="428">
        <f t="shared" si="584"/>
        <v>0</v>
      </c>
      <c r="I2208" s="428">
        <f t="shared" si="585"/>
        <v>0</v>
      </c>
      <c r="J2208" s="428">
        <f t="shared" si="586"/>
        <v>0</v>
      </c>
      <c r="K2208" s="433">
        <f t="shared" si="587"/>
        <v>0</v>
      </c>
      <c r="L2208" s="433">
        <f t="shared" si="588"/>
        <v>0</v>
      </c>
      <c r="M2208" s="433"/>
      <c r="N2208" s="433"/>
      <c r="O2208" s="431">
        <f t="shared" si="589"/>
        <v>0</v>
      </c>
    </row>
    <row r="2209" spans="1:15" s="470" customFormat="1">
      <c r="A2209" s="494" t="s">
        <v>248</v>
      </c>
      <c r="B2209" s="515" t="s">
        <v>422</v>
      </c>
      <c r="C2209" s="513" t="s">
        <v>124</v>
      </c>
      <c r="D2209" s="560">
        <v>4662</v>
      </c>
      <c r="E2209" s="485">
        <v>0</v>
      </c>
      <c r="F2209" s="485">
        <v>0</v>
      </c>
      <c r="G2209" s="485">
        <f t="shared" si="579"/>
        <v>0</v>
      </c>
      <c r="H2209" s="428">
        <f t="shared" si="584"/>
        <v>0</v>
      </c>
      <c r="I2209" s="428">
        <f t="shared" si="585"/>
        <v>0</v>
      </c>
      <c r="J2209" s="428">
        <f t="shared" si="586"/>
        <v>0</v>
      </c>
      <c r="K2209" s="433">
        <f t="shared" si="587"/>
        <v>0</v>
      </c>
      <c r="L2209" s="433">
        <f t="shared" si="588"/>
        <v>0</v>
      </c>
      <c r="M2209" s="433"/>
      <c r="N2209" s="433"/>
      <c r="O2209" s="431">
        <f t="shared" si="589"/>
        <v>0</v>
      </c>
    </row>
    <row r="2210" spans="1:15" s="470" customFormat="1">
      <c r="A2210" s="494" t="s">
        <v>250</v>
      </c>
      <c r="B2210" s="515" t="s">
        <v>423</v>
      </c>
      <c r="C2210" s="513" t="s">
        <v>124</v>
      </c>
      <c r="D2210" s="560">
        <v>4662</v>
      </c>
      <c r="E2210" s="485">
        <v>0</v>
      </c>
      <c r="F2210" s="485">
        <v>0</v>
      </c>
      <c r="G2210" s="485">
        <f t="shared" si="579"/>
        <v>0</v>
      </c>
      <c r="H2210" s="428">
        <f t="shared" si="584"/>
        <v>0</v>
      </c>
      <c r="I2210" s="428">
        <f t="shared" si="585"/>
        <v>0</v>
      </c>
      <c r="J2210" s="428">
        <f t="shared" si="586"/>
        <v>0</v>
      </c>
      <c r="K2210" s="433">
        <f t="shared" si="587"/>
        <v>0</v>
      </c>
      <c r="L2210" s="433">
        <f t="shared" si="588"/>
        <v>0</v>
      </c>
      <c r="M2210" s="433"/>
      <c r="N2210" s="433"/>
      <c r="O2210" s="431">
        <f t="shared" si="589"/>
        <v>0</v>
      </c>
    </row>
    <row r="2211" spans="1:15" s="470" customFormat="1">
      <c r="A2211" s="494" t="s">
        <v>252</v>
      </c>
      <c r="B2211" s="515" t="s">
        <v>424</v>
      </c>
      <c r="C2211" s="513" t="s">
        <v>124</v>
      </c>
      <c r="D2211" s="560">
        <v>4662</v>
      </c>
      <c r="E2211" s="485">
        <v>0</v>
      </c>
      <c r="F2211" s="485">
        <v>0</v>
      </c>
      <c r="G2211" s="485">
        <f t="shared" si="579"/>
        <v>0</v>
      </c>
      <c r="H2211" s="428">
        <f t="shared" si="584"/>
        <v>0</v>
      </c>
      <c r="I2211" s="428">
        <f t="shared" si="585"/>
        <v>0</v>
      </c>
      <c r="J2211" s="428">
        <f t="shared" si="586"/>
        <v>0</v>
      </c>
      <c r="K2211" s="433">
        <f t="shared" si="587"/>
        <v>0</v>
      </c>
      <c r="L2211" s="433">
        <f t="shared" si="588"/>
        <v>0</v>
      </c>
      <c r="M2211" s="433"/>
      <c r="N2211" s="433"/>
      <c r="O2211" s="431">
        <f t="shared" si="589"/>
        <v>0</v>
      </c>
    </row>
    <row r="2212" spans="1:15" s="470" customFormat="1">
      <c r="A2212" s="494" t="s">
        <v>254</v>
      </c>
      <c r="B2212" s="483" t="s">
        <v>425</v>
      </c>
      <c r="C2212" s="513" t="s">
        <v>124</v>
      </c>
      <c r="D2212" s="560">
        <v>4662</v>
      </c>
      <c r="E2212" s="485">
        <v>0</v>
      </c>
      <c r="F2212" s="485">
        <v>0</v>
      </c>
      <c r="G2212" s="485">
        <f t="shared" si="579"/>
        <v>0</v>
      </c>
      <c r="H2212" s="428">
        <f t="shared" si="584"/>
        <v>0</v>
      </c>
      <c r="I2212" s="428">
        <f t="shared" si="585"/>
        <v>0</v>
      </c>
      <c r="J2212" s="428">
        <f t="shared" si="586"/>
        <v>0</v>
      </c>
      <c r="K2212" s="433">
        <f t="shared" si="587"/>
        <v>0</v>
      </c>
      <c r="L2212" s="433">
        <f t="shared" si="588"/>
        <v>0</v>
      </c>
      <c r="M2212" s="433"/>
      <c r="N2212" s="433"/>
      <c r="O2212" s="431">
        <f t="shared" si="589"/>
        <v>0</v>
      </c>
    </row>
    <row r="2213" spans="1:15" s="535" customFormat="1">
      <c r="A2213" s="518" t="s">
        <v>856</v>
      </c>
      <c r="B2213" s="487" t="s">
        <v>857</v>
      </c>
      <c r="C2213" s="519"/>
      <c r="D2213" s="560">
        <v>0</v>
      </c>
      <c r="E2213" s="534">
        <v>0</v>
      </c>
      <c r="F2213" s="534">
        <v>0</v>
      </c>
      <c r="G2213" s="534">
        <f t="shared" si="579"/>
        <v>0</v>
      </c>
      <c r="H2213" s="500">
        <f>ROUND(D2213*E2213,0)</f>
        <v>0</v>
      </c>
      <c r="I2213" s="500">
        <f>ROUND(D2213*F2213,0)</f>
        <v>0</v>
      </c>
      <c r="J2213" s="485">
        <f t="shared" si="580"/>
        <v>0</v>
      </c>
      <c r="K2213" s="433">
        <f t="shared" si="587"/>
        <v>0</v>
      </c>
      <c r="L2213" s="433">
        <f t="shared" si="588"/>
        <v>0</v>
      </c>
      <c r="M2213" s="433"/>
      <c r="N2213" s="433"/>
      <c r="O2213" s="431">
        <f t="shared" si="589"/>
        <v>0</v>
      </c>
    </row>
    <row r="2214" spans="1:15" s="472" customFormat="1">
      <c r="A2214" s="494" t="s">
        <v>205</v>
      </c>
      <c r="B2214" s="515" t="s">
        <v>403</v>
      </c>
      <c r="C2214" s="513" t="s">
        <v>124</v>
      </c>
      <c r="D2214" s="560">
        <v>4662</v>
      </c>
      <c r="E2214" s="485">
        <v>0</v>
      </c>
      <c r="F2214" s="485">
        <v>0</v>
      </c>
      <c r="G2214" s="485">
        <f t="shared" si="579"/>
        <v>0</v>
      </c>
      <c r="H2214" s="428">
        <f t="shared" ref="H2214:H2236" si="590">$D2214*E2214</f>
        <v>0</v>
      </c>
      <c r="I2214" s="428">
        <f t="shared" ref="I2214:I2236" si="591">$D2214*F2214</f>
        <v>0</v>
      </c>
      <c r="J2214" s="428">
        <f t="shared" ref="J2214:J2236" si="592">SUBTOTAL(9,H2214:I2214)</f>
        <v>0</v>
      </c>
      <c r="K2214" s="433">
        <f t="shared" si="587"/>
        <v>0</v>
      </c>
      <c r="L2214" s="433">
        <f t="shared" si="588"/>
        <v>0</v>
      </c>
      <c r="M2214" s="433"/>
      <c r="N2214" s="433"/>
      <c r="O2214" s="431">
        <f t="shared" si="589"/>
        <v>0</v>
      </c>
    </row>
    <row r="2215" spans="1:15" s="472" customFormat="1">
      <c r="A2215" s="494" t="s">
        <v>188</v>
      </c>
      <c r="B2215" s="515" t="s">
        <v>404</v>
      </c>
      <c r="C2215" s="513" t="s">
        <v>124</v>
      </c>
      <c r="D2215" s="560">
        <v>4662</v>
      </c>
      <c r="E2215" s="485">
        <v>0</v>
      </c>
      <c r="F2215" s="485">
        <v>0</v>
      </c>
      <c r="G2215" s="485">
        <f t="shared" si="579"/>
        <v>0</v>
      </c>
      <c r="H2215" s="428">
        <f t="shared" si="590"/>
        <v>0</v>
      </c>
      <c r="I2215" s="428">
        <f t="shared" si="591"/>
        <v>0</v>
      </c>
      <c r="J2215" s="428">
        <f t="shared" si="592"/>
        <v>0</v>
      </c>
      <c r="K2215" s="433">
        <f t="shared" si="587"/>
        <v>0</v>
      </c>
      <c r="L2215" s="433">
        <f t="shared" si="588"/>
        <v>0</v>
      </c>
      <c r="M2215" s="433"/>
      <c r="N2215" s="433"/>
      <c r="O2215" s="431">
        <f t="shared" si="589"/>
        <v>0</v>
      </c>
    </row>
    <row r="2216" spans="1:15" s="472" customFormat="1">
      <c r="A2216" s="494" t="s">
        <v>190</v>
      </c>
      <c r="B2216" s="515" t="s">
        <v>405</v>
      </c>
      <c r="C2216" s="513" t="s">
        <v>124</v>
      </c>
      <c r="D2216" s="560">
        <v>4662</v>
      </c>
      <c r="E2216" s="485">
        <v>0</v>
      </c>
      <c r="F2216" s="485">
        <v>0</v>
      </c>
      <c r="G2216" s="485">
        <f t="shared" si="579"/>
        <v>0</v>
      </c>
      <c r="H2216" s="428">
        <f t="shared" si="590"/>
        <v>0</v>
      </c>
      <c r="I2216" s="428">
        <f t="shared" si="591"/>
        <v>0</v>
      </c>
      <c r="J2216" s="428">
        <f t="shared" si="592"/>
        <v>0</v>
      </c>
      <c r="K2216" s="433">
        <f t="shared" si="587"/>
        <v>0</v>
      </c>
      <c r="L2216" s="433">
        <f t="shared" si="588"/>
        <v>0</v>
      </c>
      <c r="M2216" s="433"/>
      <c r="N2216" s="433"/>
      <c r="O2216" s="431">
        <f t="shared" si="589"/>
        <v>0</v>
      </c>
    </row>
    <row r="2217" spans="1:15" s="472" customFormat="1">
      <c r="A2217" s="494" t="s">
        <v>192</v>
      </c>
      <c r="B2217" s="515" t="s">
        <v>406</v>
      </c>
      <c r="C2217" s="513" t="s">
        <v>124</v>
      </c>
      <c r="D2217" s="560">
        <v>4662</v>
      </c>
      <c r="E2217" s="485">
        <v>0</v>
      </c>
      <c r="F2217" s="485">
        <v>0</v>
      </c>
      <c r="G2217" s="485">
        <f t="shared" si="579"/>
        <v>0</v>
      </c>
      <c r="H2217" s="428">
        <f t="shared" si="590"/>
        <v>0</v>
      </c>
      <c r="I2217" s="428">
        <f t="shared" si="591"/>
        <v>0</v>
      </c>
      <c r="J2217" s="428">
        <f t="shared" si="592"/>
        <v>0</v>
      </c>
      <c r="K2217" s="433">
        <f t="shared" si="587"/>
        <v>0</v>
      </c>
      <c r="L2217" s="433">
        <f t="shared" si="588"/>
        <v>0</v>
      </c>
      <c r="M2217" s="433"/>
      <c r="N2217" s="433"/>
      <c r="O2217" s="431">
        <f t="shared" si="589"/>
        <v>0</v>
      </c>
    </row>
    <row r="2218" spans="1:15" s="472" customFormat="1">
      <c r="A2218" s="494" t="s">
        <v>194</v>
      </c>
      <c r="B2218" s="515" t="s">
        <v>407</v>
      </c>
      <c r="C2218" s="513" t="s">
        <v>124</v>
      </c>
      <c r="D2218" s="560">
        <v>4662</v>
      </c>
      <c r="E2218" s="485">
        <v>0</v>
      </c>
      <c r="F2218" s="485">
        <v>0</v>
      </c>
      <c r="G2218" s="485">
        <f t="shared" si="579"/>
        <v>0</v>
      </c>
      <c r="H2218" s="428">
        <f t="shared" si="590"/>
        <v>0</v>
      </c>
      <c r="I2218" s="428">
        <f t="shared" si="591"/>
        <v>0</v>
      </c>
      <c r="J2218" s="428">
        <f t="shared" si="592"/>
        <v>0</v>
      </c>
      <c r="K2218" s="433">
        <f t="shared" si="587"/>
        <v>0</v>
      </c>
      <c r="L2218" s="433">
        <f t="shared" si="588"/>
        <v>0</v>
      </c>
      <c r="M2218" s="433"/>
      <c r="N2218" s="433"/>
      <c r="O2218" s="431">
        <f t="shared" si="589"/>
        <v>0</v>
      </c>
    </row>
    <row r="2219" spans="1:15" s="472" customFormat="1">
      <c r="A2219" s="494" t="s">
        <v>196</v>
      </c>
      <c r="B2219" s="515" t="s">
        <v>408</v>
      </c>
      <c r="C2219" s="513" t="s">
        <v>124</v>
      </c>
      <c r="D2219" s="560">
        <v>4662</v>
      </c>
      <c r="E2219" s="485">
        <v>0</v>
      </c>
      <c r="F2219" s="485">
        <v>0</v>
      </c>
      <c r="G2219" s="485">
        <f t="shared" si="579"/>
        <v>0</v>
      </c>
      <c r="H2219" s="428">
        <f t="shared" si="590"/>
        <v>0</v>
      </c>
      <c r="I2219" s="428">
        <f t="shared" si="591"/>
        <v>0</v>
      </c>
      <c r="J2219" s="428">
        <f t="shared" si="592"/>
        <v>0</v>
      </c>
      <c r="K2219" s="433">
        <f t="shared" si="587"/>
        <v>0</v>
      </c>
      <c r="L2219" s="433">
        <f t="shared" si="588"/>
        <v>0</v>
      </c>
      <c r="M2219" s="433"/>
      <c r="N2219" s="433"/>
      <c r="O2219" s="431">
        <f t="shared" si="589"/>
        <v>0</v>
      </c>
    </row>
    <row r="2220" spans="1:15" s="472" customFormat="1">
      <c r="A2220" s="494" t="s">
        <v>198</v>
      </c>
      <c r="B2220" s="515" t="s">
        <v>409</v>
      </c>
      <c r="C2220" s="513" t="s">
        <v>124</v>
      </c>
      <c r="D2220" s="560">
        <v>4662</v>
      </c>
      <c r="E2220" s="485">
        <v>0</v>
      </c>
      <c r="F2220" s="485">
        <v>0</v>
      </c>
      <c r="G2220" s="485">
        <f t="shared" si="579"/>
        <v>0</v>
      </c>
      <c r="H2220" s="428">
        <f t="shared" si="590"/>
        <v>0</v>
      </c>
      <c r="I2220" s="428">
        <f t="shared" si="591"/>
        <v>0</v>
      </c>
      <c r="J2220" s="428">
        <f t="shared" si="592"/>
        <v>0</v>
      </c>
      <c r="K2220" s="433">
        <f t="shared" si="587"/>
        <v>0</v>
      </c>
      <c r="L2220" s="433">
        <f t="shared" si="588"/>
        <v>0</v>
      </c>
      <c r="M2220" s="433"/>
      <c r="N2220" s="433"/>
      <c r="O2220" s="431">
        <f t="shared" si="589"/>
        <v>0</v>
      </c>
    </row>
    <row r="2221" spans="1:15" s="472" customFormat="1">
      <c r="A2221" s="494" t="s">
        <v>200</v>
      </c>
      <c r="B2221" s="515" t="s">
        <v>410</v>
      </c>
      <c r="C2221" s="513" t="s">
        <v>124</v>
      </c>
      <c r="D2221" s="560">
        <v>4662</v>
      </c>
      <c r="E2221" s="485">
        <v>0</v>
      </c>
      <c r="F2221" s="485">
        <v>0</v>
      </c>
      <c r="G2221" s="485">
        <f t="shared" si="579"/>
        <v>0</v>
      </c>
      <c r="H2221" s="428">
        <f t="shared" si="590"/>
        <v>0</v>
      </c>
      <c r="I2221" s="428">
        <f t="shared" si="591"/>
        <v>0</v>
      </c>
      <c r="J2221" s="428">
        <f t="shared" si="592"/>
        <v>0</v>
      </c>
      <c r="K2221" s="433">
        <f t="shared" si="587"/>
        <v>0</v>
      </c>
      <c r="L2221" s="433">
        <f t="shared" si="588"/>
        <v>0</v>
      </c>
      <c r="M2221" s="433"/>
      <c r="N2221" s="433"/>
      <c r="O2221" s="431">
        <f t="shared" si="589"/>
        <v>0</v>
      </c>
    </row>
    <row r="2222" spans="1:15" s="472" customFormat="1">
      <c r="A2222" s="494" t="s">
        <v>122</v>
      </c>
      <c r="B2222" s="515" t="s">
        <v>411</v>
      </c>
      <c r="C2222" s="513" t="s">
        <v>124</v>
      </c>
      <c r="D2222" s="560">
        <v>4662</v>
      </c>
      <c r="E2222" s="485">
        <v>0</v>
      </c>
      <c r="F2222" s="485">
        <v>0</v>
      </c>
      <c r="G2222" s="485">
        <f t="shared" si="579"/>
        <v>0</v>
      </c>
      <c r="H2222" s="428">
        <f t="shared" si="590"/>
        <v>0</v>
      </c>
      <c r="I2222" s="428">
        <f t="shared" si="591"/>
        <v>0</v>
      </c>
      <c r="J2222" s="428">
        <f t="shared" si="592"/>
        <v>0</v>
      </c>
      <c r="K2222" s="433">
        <f t="shared" si="587"/>
        <v>0</v>
      </c>
      <c r="L2222" s="433">
        <f t="shared" si="588"/>
        <v>0</v>
      </c>
      <c r="M2222" s="433"/>
      <c r="N2222" s="433"/>
      <c r="O2222" s="431">
        <f t="shared" si="589"/>
        <v>0</v>
      </c>
    </row>
    <row r="2223" spans="1:15" s="472" customFormat="1">
      <c r="A2223" s="494" t="s">
        <v>228</v>
      </c>
      <c r="B2223" s="515" t="s">
        <v>412</v>
      </c>
      <c r="C2223" s="513" t="s">
        <v>124</v>
      </c>
      <c r="D2223" s="560">
        <v>4662</v>
      </c>
      <c r="E2223" s="485">
        <v>0</v>
      </c>
      <c r="F2223" s="485">
        <v>0</v>
      </c>
      <c r="G2223" s="485">
        <f t="shared" si="579"/>
        <v>0</v>
      </c>
      <c r="H2223" s="428">
        <f t="shared" si="590"/>
        <v>0</v>
      </c>
      <c r="I2223" s="428">
        <f t="shared" si="591"/>
        <v>0</v>
      </c>
      <c r="J2223" s="428">
        <f t="shared" si="592"/>
        <v>0</v>
      </c>
      <c r="K2223" s="433">
        <f t="shared" si="587"/>
        <v>0</v>
      </c>
      <c r="L2223" s="433">
        <f t="shared" si="588"/>
        <v>0</v>
      </c>
      <c r="M2223" s="433"/>
      <c r="N2223" s="433"/>
      <c r="O2223" s="431">
        <f t="shared" si="589"/>
        <v>0</v>
      </c>
    </row>
    <row r="2224" spans="1:15" s="472" customFormat="1">
      <c r="A2224" s="494" t="s">
        <v>230</v>
      </c>
      <c r="B2224" s="515" t="s">
        <v>413</v>
      </c>
      <c r="C2224" s="513" t="s">
        <v>124</v>
      </c>
      <c r="D2224" s="560">
        <v>4662</v>
      </c>
      <c r="E2224" s="485">
        <v>0</v>
      </c>
      <c r="F2224" s="485">
        <v>0</v>
      </c>
      <c r="G2224" s="485">
        <f t="shared" si="579"/>
        <v>0</v>
      </c>
      <c r="H2224" s="428">
        <f t="shared" si="590"/>
        <v>0</v>
      </c>
      <c r="I2224" s="428">
        <f t="shared" si="591"/>
        <v>0</v>
      </c>
      <c r="J2224" s="428">
        <f t="shared" si="592"/>
        <v>0</v>
      </c>
      <c r="K2224" s="433">
        <f t="shared" si="587"/>
        <v>0</v>
      </c>
      <c r="L2224" s="433">
        <f t="shared" si="588"/>
        <v>0</v>
      </c>
      <c r="M2224" s="433"/>
      <c r="N2224" s="433"/>
      <c r="O2224" s="431">
        <f t="shared" si="589"/>
        <v>0</v>
      </c>
    </row>
    <row r="2225" spans="1:15" s="472" customFormat="1">
      <c r="A2225" s="494" t="s">
        <v>232</v>
      </c>
      <c r="B2225" s="515" t="s">
        <v>414</v>
      </c>
      <c r="C2225" s="513" t="s">
        <v>124</v>
      </c>
      <c r="D2225" s="560">
        <v>4662</v>
      </c>
      <c r="E2225" s="485">
        <v>0</v>
      </c>
      <c r="F2225" s="485">
        <v>0</v>
      </c>
      <c r="G2225" s="485">
        <f t="shared" si="579"/>
        <v>0</v>
      </c>
      <c r="H2225" s="428">
        <f t="shared" si="590"/>
        <v>0</v>
      </c>
      <c r="I2225" s="428">
        <f t="shared" si="591"/>
        <v>0</v>
      </c>
      <c r="J2225" s="428">
        <f t="shared" si="592"/>
        <v>0</v>
      </c>
      <c r="K2225" s="433">
        <f t="shared" si="587"/>
        <v>0</v>
      </c>
      <c r="L2225" s="433">
        <f t="shared" si="588"/>
        <v>0</v>
      </c>
      <c r="M2225" s="433"/>
      <c r="N2225" s="433"/>
      <c r="O2225" s="431">
        <f t="shared" si="589"/>
        <v>0</v>
      </c>
    </row>
    <row r="2226" spans="1:15" s="472" customFormat="1">
      <c r="A2226" s="494" t="s">
        <v>234</v>
      </c>
      <c r="B2226" s="515" t="s">
        <v>415</v>
      </c>
      <c r="C2226" s="513" t="s">
        <v>124</v>
      </c>
      <c r="D2226" s="560">
        <v>4662</v>
      </c>
      <c r="E2226" s="485">
        <v>0</v>
      </c>
      <c r="F2226" s="485">
        <v>0</v>
      </c>
      <c r="G2226" s="485">
        <f t="shared" si="579"/>
        <v>0</v>
      </c>
      <c r="H2226" s="428">
        <f t="shared" si="590"/>
        <v>0</v>
      </c>
      <c r="I2226" s="428">
        <f t="shared" si="591"/>
        <v>0</v>
      </c>
      <c r="J2226" s="428">
        <f t="shared" si="592"/>
        <v>0</v>
      </c>
      <c r="K2226" s="433">
        <f t="shared" si="587"/>
        <v>0</v>
      </c>
      <c r="L2226" s="433">
        <f t="shared" si="588"/>
        <v>0</v>
      </c>
      <c r="M2226" s="433"/>
      <c r="N2226" s="433"/>
      <c r="O2226" s="431">
        <f t="shared" si="589"/>
        <v>0</v>
      </c>
    </row>
    <row r="2227" spans="1:15" s="472" customFormat="1">
      <c r="A2227" s="494" t="s">
        <v>236</v>
      </c>
      <c r="B2227" s="515" t="s">
        <v>416</v>
      </c>
      <c r="C2227" s="513" t="s">
        <v>124</v>
      </c>
      <c r="D2227" s="560">
        <v>4662</v>
      </c>
      <c r="E2227" s="485">
        <v>0</v>
      </c>
      <c r="F2227" s="485">
        <v>0</v>
      </c>
      <c r="G2227" s="485">
        <f t="shared" si="579"/>
        <v>0</v>
      </c>
      <c r="H2227" s="428">
        <f t="shared" si="590"/>
        <v>0</v>
      </c>
      <c r="I2227" s="428">
        <f t="shared" si="591"/>
        <v>0</v>
      </c>
      <c r="J2227" s="428">
        <f t="shared" si="592"/>
        <v>0</v>
      </c>
      <c r="K2227" s="433">
        <f t="shared" si="587"/>
        <v>0</v>
      </c>
      <c r="L2227" s="433">
        <f t="shared" si="588"/>
        <v>0</v>
      </c>
      <c r="M2227" s="433"/>
      <c r="N2227" s="433"/>
      <c r="O2227" s="431">
        <f t="shared" si="589"/>
        <v>0</v>
      </c>
    </row>
    <row r="2228" spans="1:15" s="472" customFormat="1">
      <c r="A2228" s="494" t="s">
        <v>238</v>
      </c>
      <c r="B2228" s="515" t="s">
        <v>417</v>
      </c>
      <c r="C2228" s="513" t="s">
        <v>124</v>
      </c>
      <c r="D2228" s="560">
        <v>4662</v>
      </c>
      <c r="E2228" s="485">
        <v>0</v>
      </c>
      <c r="F2228" s="485">
        <v>0</v>
      </c>
      <c r="G2228" s="485">
        <f t="shared" ref="G2228:G2291" si="593">SUM(E2228:F2228)</f>
        <v>0</v>
      </c>
      <c r="H2228" s="428">
        <f t="shared" si="590"/>
        <v>0</v>
      </c>
      <c r="I2228" s="428">
        <f t="shared" si="591"/>
        <v>0</v>
      </c>
      <c r="J2228" s="428">
        <f t="shared" si="592"/>
        <v>0</v>
      </c>
      <c r="K2228" s="433">
        <f t="shared" si="587"/>
        <v>0</v>
      </c>
      <c r="L2228" s="433">
        <f t="shared" si="588"/>
        <v>0</v>
      </c>
      <c r="M2228" s="433"/>
      <c r="N2228" s="433"/>
      <c r="O2228" s="431">
        <f t="shared" si="589"/>
        <v>0</v>
      </c>
    </row>
    <row r="2229" spans="1:15" s="472" customFormat="1">
      <c r="A2229" s="494" t="s">
        <v>240</v>
      </c>
      <c r="B2229" s="515" t="s">
        <v>418</v>
      </c>
      <c r="C2229" s="513" t="s">
        <v>124</v>
      </c>
      <c r="D2229" s="560">
        <v>4662</v>
      </c>
      <c r="E2229" s="485">
        <v>0</v>
      </c>
      <c r="F2229" s="485">
        <v>0</v>
      </c>
      <c r="G2229" s="485">
        <f t="shared" si="593"/>
        <v>0</v>
      </c>
      <c r="H2229" s="428">
        <f t="shared" si="590"/>
        <v>0</v>
      </c>
      <c r="I2229" s="428">
        <f t="shared" si="591"/>
        <v>0</v>
      </c>
      <c r="J2229" s="428">
        <f t="shared" si="592"/>
        <v>0</v>
      </c>
      <c r="K2229" s="433">
        <f t="shared" si="587"/>
        <v>0</v>
      </c>
      <c r="L2229" s="433">
        <f t="shared" si="588"/>
        <v>0</v>
      </c>
      <c r="M2229" s="433"/>
      <c r="N2229" s="433"/>
      <c r="O2229" s="431">
        <f t="shared" si="589"/>
        <v>0</v>
      </c>
    </row>
    <row r="2230" spans="1:15" s="470" customFormat="1">
      <c r="A2230" s="494" t="s">
        <v>242</v>
      </c>
      <c r="B2230" s="515" t="s">
        <v>419</v>
      </c>
      <c r="C2230" s="513" t="s">
        <v>124</v>
      </c>
      <c r="D2230" s="560">
        <v>4662</v>
      </c>
      <c r="E2230" s="485">
        <v>0</v>
      </c>
      <c r="F2230" s="485">
        <v>0</v>
      </c>
      <c r="G2230" s="485">
        <f t="shared" si="593"/>
        <v>0</v>
      </c>
      <c r="H2230" s="428">
        <f t="shared" si="590"/>
        <v>0</v>
      </c>
      <c r="I2230" s="428">
        <f t="shared" si="591"/>
        <v>0</v>
      </c>
      <c r="J2230" s="428">
        <f t="shared" si="592"/>
        <v>0</v>
      </c>
      <c r="K2230" s="433">
        <f t="shared" si="587"/>
        <v>0</v>
      </c>
      <c r="L2230" s="433">
        <f t="shared" si="588"/>
        <v>0</v>
      </c>
      <c r="M2230" s="433"/>
      <c r="N2230" s="433"/>
      <c r="O2230" s="431">
        <f t="shared" si="589"/>
        <v>0</v>
      </c>
    </row>
    <row r="2231" spans="1:15" s="470" customFormat="1">
      <c r="A2231" s="494" t="s">
        <v>244</v>
      </c>
      <c r="B2231" s="515" t="s">
        <v>420</v>
      </c>
      <c r="C2231" s="513" t="s">
        <v>124</v>
      </c>
      <c r="D2231" s="560">
        <v>4662</v>
      </c>
      <c r="E2231" s="485">
        <v>0</v>
      </c>
      <c r="F2231" s="485">
        <v>0</v>
      </c>
      <c r="G2231" s="485">
        <f t="shared" si="593"/>
        <v>0</v>
      </c>
      <c r="H2231" s="428">
        <f t="shared" si="590"/>
        <v>0</v>
      </c>
      <c r="I2231" s="428">
        <f t="shared" si="591"/>
        <v>0</v>
      </c>
      <c r="J2231" s="428">
        <f t="shared" si="592"/>
        <v>0</v>
      </c>
      <c r="K2231" s="433">
        <f t="shared" si="587"/>
        <v>0</v>
      </c>
      <c r="L2231" s="433">
        <f t="shared" si="588"/>
        <v>0</v>
      </c>
      <c r="M2231" s="433"/>
      <c r="N2231" s="433"/>
      <c r="O2231" s="431">
        <f t="shared" si="589"/>
        <v>0</v>
      </c>
    </row>
    <row r="2232" spans="1:15" s="470" customFormat="1">
      <c r="A2232" s="494" t="s">
        <v>246</v>
      </c>
      <c r="B2232" s="515" t="s">
        <v>421</v>
      </c>
      <c r="C2232" s="513" t="s">
        <v>124</v>
      </c>
      <c r="D2232" s="560">
        <v>4662</v>
      </c>
      <c r="E2232" s="485">
        <v>0</v>
      </c>
      <c r="F2232" s="485">
        <v>0</v>
      </c>
      <c r="G2232" s="485">
        <f t="shared" si="593"/>
        <v>0</v>
      </c>
      <c r="H2232" s="428">
        <f t="shared" si="590"/>
        <v>0</v>
      </c>
      <c r="I2232" s="428">
        <f t="shared" si="591"/>
        <v>0</v>
      </c>
      <c r="J2232" s="428">
        <f t="shared" si="592"/>
        <v>0</v>
      </c>
      <c r="K2232" s="433">
        <f t="shared" si="587"/>
        <v>0</v>
      </c>
      <c r="L2232" s="433">
        <f t="shared" si="588"/>
        <v>0</v>
      </c>
      <c r="M2232" s="433"/>
      <c r="N2232" s="433"/>
      <c r="O2232" s="431">
        <f t="shared" si="589"/>
        <v>0</v>
      </c>
    </row>
    <row r="2233" spans="1:15" s="470" customFormat="1">
      <c r="A2233" s="494" t="s">
        <v>248</v>
      </c>
      <c r="B2233" s="515" t="s">
        <v>422</v>
      </c>
      <c r="C2233" s="513" t="s">
        <v>124</v>
      </c>
      <c r="D2233" s="560">
        <v>4662</v>
      </c>
      <c r="E2233" s="485">
        <v>0</v>
      </c>
      <c r="F2233" s="485">
        <v>0</v>
      </c>
      <c r="G2233" s="485">
        <f t="shared" si="593"/>
        <v>0</v>
      </c>
      <c r="H2233" s="428">
        <f t="shared" si="590"/>
        <v>0</v>
      </c>
      <c r="I2233" s="428">
        <f t="shared" si="591"/>
        <v>0</v>
      </c>
      <c r="J2233" s="428">
        <f t="shared" si="592"/>
        <v>0</v>
      </c>
      <c r="K2233" s="433">
        <f t="shared" si="587"/>
        <v>0</v>
      </c>
      <c r="L2233" s="433">
        <f t="shared" si="588"/>
        <v>0</v>
      </c>
      <c r="M2233" s="433"/>
      <c r="N2233" s="433"/>
      <c r="O2233" s="431">
        <f t="shared" si="589"/>
        <v>0</v>
      </c>
    </row>
    <row r="2234" spans="1:15" s="470" customFormat="1">
      <c r="A2234" s="494" t="s">
        <v>250</v>
      </c>
      <c r="B2234" s="515" t="s">
        <v>423</v>
      </c>
      <c r="C2234" s="513" t="s">
        <v>124</v>
      </c>
      <c r="D2234" s="560">
        <v>4662</v>
      </c>
      <c r="E2234" s="485">
        <v>0</v>
      </c>
      <c r="F2234" s="485">
        <v>0</v>
      </c>
      <c r="G2234" s="485">
        <f t="shared" si="593"/>
        <v>0</v>
      </c>
      <c r="H2234" s="428">
        <f t="shared" si="590"/>
        <v>0</v>
      </c>
      <c r="I2234" s="428">
        <f t="shared" si="591"/>
        <v>0</v>
      </c>
      <c r="J2234" s="428">
        <f t="shared" si="592"/>
        <v>0</v>
      </c>
      <c r="K2234" s="433">
        <f t="shared" si="587"/>
        <v>0</v>
      </c>
      <c r="L2234" s="433">
        <f t="shared" si="588"/>
        <v>0</v>
      </c>
      <c r="M2234" s="433"/>
      <c r="N2234" s="433"/>
      <c r="O2234" s="431">
        <f t="shared" si="589"/>
        <v>0</v>
      </c>
    </row>
    <row r="2235" spans="1:15" s="470" customFormat="1">
      <c r="A2235" s="494" t="s">
        <v>252</v>
      </c>
      <c r="B2235" s="515" t="s">
        <v>424</v>
      </c>
      <c r="C2235" s="513" t="s">
        <v>124</v>
      </c>
      <c r="D2235" s="560">
        <v>4662</v>
      </c>
      <c r="E2235" s="485">
        <v>0</v>
      </c>
      <c r="F2235" s="485">
        <v>0</v>
      </c>
      <c r="G2235" s="485">
        <f t="shared" si="593"/>
        <v>0</v>
      </c>
      <c r="H2235" s="428">
        <f t="shared" si="590"/>
        <v>0</v>
      </c>
      <c r="I2235" s="428">
        <f t="shared" si="591"/>
        <v>0</v>
      </c>
      <c r="J2235" s="428">
        <f t="shared" si="592"/>
        <v>0</v>
      </c>
      <c r="K2235" s="433">
        <f t="shared" si="587"/>
        <v>0</v>
      </c>
      <c r="L2235" s="433">
        <f t="shared" si="588"/>
        <v>0</v>
      </c>
      <c r="M2235" s="433"/>
      <c r="N2235" s="433"/>
      <c r="O2235" s="431">
        <f t="shared" si="589"/>
        <v>0</v>
      </c>
    </row>
    <row r="2236" spans="1:15" s="470" customFormat="1">
      <c r="A2236" s="494" t="s">
        <v>254</v>
      </c>
      <c r="B2236" s="483" t="s">
        <v>425</v>
      </c>
      <c r="C2236" s="513" t="s">
        <v>124</v>
      </c>
      <c r="D2236" s="560">
        <v>4662</v>
      </c>
      <c r="E2236" s="485">
        <v>0</v>
      </c>
      <c r="F2236" s="485">
        <v>0</v>
      </c>
      <c r="G2236" s="485">
        <f t="shared" si="593"/>
        <v>0</v>
      </c>
      <c r="H2236" s="428">
        <f t="shared" si="590"/>
        <v>0</v>
      </c>
      <c r="I2236" s="428">
        <f t="shared" si="591"/>
        <v>0</v>
      </c>
      <c r="J2236" s="428">
        <f t="shared" si="592"/>
        <v>0</v>
      </c>
      <c r="K2236" s="433">
        <f t="shared" si="587"/>
        <v>0</v>
      </c>
      <c r="L2236" s="433">
        <f t="shared" si="588"/>
        <v>0</v>
      </c>
      <c r="M2236" s="433"/>
      <c r="N2236" s="433"/>
      <c r="O2236" s="431">
        <f t="shared" si="589"/>
        <v>0</v>
      </c>
    </row>
    <row r="2237" spans="1:15" s="535" customFormat="1">
      <c r="A2237" s="518" t="s">
        <v>858</v>
      </c>
      <c r="B2237" s="487" t="s">
        <v>859</v>
      </c>
      <c r="C2237" s="513"/>
      <c r="D2237" s="560">
        <v>0</v>
      </c>
      <c r="E2237" s="534">
        <v>0</v>
      </c>
      <c r="F2237" s="534">
        <v>0</v>
      </c>
      <c r="G2237" s="534">
        <f t="shared" si="593"/>
        <v>0</v>
      </c>
      <c r="H2237" s="500">
        <f>ROUND(D2237*E2237,0)</f>
        <v>0</v>
      </c>
      <c r="I2237" s="500">
        <f>ROUND(D2237*F2237,0)</f>
        <v>0</v>
      </c>
      <c r="J2237" s="485">
        <f t="shared" ref="J2237:J2289" si="594">SUM(H2237:I2237)</f>
        <v>0</v>
      </c>
      <c r="K2237" s="433">
        <f t="shared" si="587"/>
        <v>0</v>
      </c>
      <c r="L2237" s="433">
        <f t="shared" si="588"/>
        <v>0</v>
      </c>
      <c r="M2237" s="433"/>
      <c r="N2237" s="433"/>
      <c r="O2237" s="431">
        <f t="shared" si="589"/>
        <v>0</v>
      </c>
    </row>
    <row r="2238" spans="1:15" s="535" customFormat="1">
      <c r="A2238" s="494" t="s">
        <v>205</v>
      </c>
      <c r="B2238" s="515" t="s">
        <v>844</v>
      </c>
      <c r="C2238" s="513" t="s">
        <v>124</v>
      </c>
      <c r="D2238" s="560">
        <v>4662</v>
      </c>
      <c r="E2238" s="534">
        <v>0</v>
      </c>
      <c r="F2238" s="534">
        <v>0</v>
      </c>
      <c r="G2238" s="534">
        <f t="shared" si="593"/>
        <v>0</v>
      </c>
      <c r="H2238" s="428">
        <f t="shared" ref="H2238:H2262" si="595">$D2238*E2238</f>
        <v>0</v>
      </c>
      <c r="I2238" s="428">
        <f t="shared" ref="I2238:I2262" si="596">$D2238*F2238</f>
        <v>0</v>
      </c>
      <c r="J2238" s="428">
        <f t="shared" ref="J2238:J2262" si="597">SUBTOTAL(9,H2238:I2238)</f>
        <v>0</v>
      </c>
      <c r="K2238" s="433">
        <f t="shared" si="587"/>
        <v>0</v>
      </c>
      <c r="L2238" s="433">
        <f t="shared" si="588"/>
        <v>0</v>
      </c>
      <c r="M2238" s="433"/>
      <c r="N2238" s="433"/>
      <c r="O2238" s="431">
        <f t="shared" si="589"/>
        <v>0</v>
      </c>
    </row>
    <row r="2239" spans="1:15" s="535" customFormat="1">
      <c r="A2239" s="494" t="s">
        <v>188</v>
      </c>
      <c r="B2239" s="515" t="s">
        <v>402</v>
      </c>
      <c r="C2239" s="513" t="s">
        <v>124</v>
      </c>
      <c r="D2239" s="560">
        <v>4662</v>
      </c>
      <c r="E2239" s="534">
        <v>0</v>
      </c>
      <c r="F2239" s="534">
        <v>0</v>
      </c>
      <c r="G2239" s="534">
        <f t="shared" si="593"/>
        <v>0</v>
      </c>
      <c r="H2239" s="428">
        <f t="shared" si="595"/>
        <v>0</v>
      </c>
      <c r="I2239" s="428">
        <f t="shared" si="596"/>
        <v>0</v>
      </c>
      <c r="J2239" s="428">
        <f t="shared" si="597"/>
        <v>0</v>
      </c>
      <c r="K2239" s="433">
        <f t="shared" si="587"/>
        <v>0</v>
      </c>
      <c r="L2239" s="433">
        <f t="shared" si="588"/>
        <v>0</v>
      </c>
      <c r="M2239" s="433"/>
      <c r="N2239" s="433"/>
      <c r="O2239" s="431">
        <f t="shared" si="589"/>
        <v>0</v>
      </c>
    </row>
    <row r="2240" spans="1:15" s="472" customFormat="1">
      <c r="A2240" s="494" t="s">
        <v>190</v>
      </c>
      <c r="B2240" s="515" t="s">
        <v>403</v>
      </c>
      <c r="C2240" s="513" t="s">
        <v>124</v>
      </c>
      <c r="D2240" s="560">
        <v>4662</v>
      </c>
      <c r="E2240" s="485">
        <v>0</v>
      </c>
      <c r="F2240" s="485">
        <v>0</v>
      </c>
      <c r="G2240" s="485">
        <f t="shared" si="593"/>
        <v>0</v>
      </c>
      <c r="H2240" s="428">
        <f t="shared" si="595"/>
        <v>0</v>
      </c>
      <c r="I2240" s="428">
        <f t="shared" si="596"/>
        <v>0</v>
      </c>
      <c r="J2240" s="428">
        <f t="shared" si="597"/>
        <v>0</v>
      </c>
      <c r="K2240" s="433">
        <f t="shared" si="587"/>
        <v>0</v>
      </c>
      <c r="L2240" s="433">
        <f t="shared" si="588"/>
        <v>0</v>
      </c>
      <c r="M2240" s="433"/>
      <c r="N2240" s="433"/>
      <c r="O2240" s="431">
        <f t="shared" si="589"/>
        <v>0</v>
      </c>
    </row>
    <row r="2241" spans="1:15" s="472" customFormat="1">
      <c r="A2241" s="494" t="s">
        <v>192</v>
      </c>
      <c r="B2241" s="515" t="s">
        <v>404</v>
      </c>
      <c r="C2241" s="513" t="s">
        <v>124</v>
      </c>
      <c r="D2241" s="560">
        <v>4662</v>
      </c>
      <c r="E2241" s="485">
        <v>0</v>
      </c>
      <c r="F2241" s="485">
        <v>0</v>
      </c>
      <c r="G2241" s="485">
        <f t="shared" si="593"/>
        <v>0</v>
      </c>
      <c r="H2241" s="428">
        <f t="shared" si="595"/>
        <v>0</v>
      </c>
      <c r="I2241" s="428">
        <f t="shared" si="596"/>
        <v>0</v>
      </c>
      <c r="J2241" s="428">
        <f t="shared" si="597"/>
        <v>0</v>
      </c>
      <c r="K2241" s="433">
        <f t="shared" si="587"/>
        <v>0</v>
      </c>
      <c r="L2241" s="433">
        <f t="shared" si="588"/>
        <v>0</v>
      </c>
      <c r="M2241" s="433"/>
      <c r="N2241" s="433"/>
      <c r="O2241" s="431">
        <f t="shared" si="589"/>
        <v>0</v>
      </c>
    </row>
    <row r="2242" spans="1:15" s="472" customFormat="1">
      <c r="A2242" s="494" t="s">
        <v>194</v>
      </c>
      <c r="B2242" s="515" t="s">
        <v>405</v>
      </c>
      <c r="C2242" s="513" t="s">
        <v>124</v>
      </c>
      <c r="D2242" s="560">
        <v>4662</v>
      </c>
      <c r="E2242" s="485">
        <v>0</v>
      </c>
      <c r="F2242" s="485">
        <v>0</v>
      </c>
      <c r="G2242" s="485">
        <f t="shared" si="593"/>
        <v>0</v>
      </c>
      <c r="H2242" s="428">
        <f t="shared" si="595"/>
        <v>0</v>
      </c>
      <c r="I2242" s="428">
        <f t="shared" si="596"/>
        <v>0</v>
      </c>
      <c r="J2242" s="428">
        <f t="shared" si="597"/>
        <v>0</v>
      </c>
      <c r="K2242" s="433">
        <f t="shared" si="587"/>
        <v>0</v>
      </c>
      <c r="L2242" s="433">
        <f t="shared" si="588"/>
        <v>0</v>
      </c>
      <c r="M2242" s="433"/>
      <c r="N2242" s="433"/>
      <c r="O2242" s="431">
        <f t="shared" si="589"/>
        <v>0</v>
      </c>
    </row>
    <row r="2243" spans="1:15" s="472" customFormat="1">
      <c r="A2243" s="494" t="s">
        <v>196</v>
      </c>
      <c r="B2243" s="515" t="s">
        <v>406</v>
      </c>
      <c r="C2243" s="513" t="s">
        <v>124</v>
      </c>
      <c r="D2243" s="560">
        <v>4662</v>
      </c>
      <c r="E2243" s="485">
        <v>0</v>
      </c>
      <c r="F2243" s="485">
        <v>0</v>
      </c>
      <c r="G2243" s="485">
        <f t="shared" si="593"/>
        <v>0</v>
      </c>
      <c r="H2243" s="428">
        <f t="shared" si="595"/>
        <v>0</v>
      </c>
      <c r="I2243" s="428">
        <f t="shared" si="596"/>
        <v>0</v>
      </c>
      <c r="J2243" s="428">
        <f t="shared" si="597"/>
        <v>0</v>
      </c>
      <c r="K2243" s="433">
        <f t="shared" si="587"/>
        <v>0</v>
      </c>
      <c r="L2243" s="433">
        <f t="shared" si="588"/>
        <v>0</v>
      </c>
      <c r="M2243" s="433"/>
      <c r="N2243" s="433"/>
      <c r="O2243" s="431">
        <f t="shared" si="589"/>
        <v>0</v>
      </c>
    </row>
    <row r="2244" spans="1:15" s="472" customFormat="1">
      <c r="A2244" s="494" t="s">
        <v>198</v>
      </c>
      <c r="B2244" s="515" t="s">
        <v>407</v>
      </c>
      <c r="C2244" s="513" t="s">
        <v>124</v>
      </c>
      <c r="D2244" s="560">
        <v>4662</v>
      </c>
      <c r="E2244" s="485">
        <v>0</v>
      </c>
      <c r="F2244" s="485">
        <v>0</v>
      </c>
      <c r="G2244" s="485">
        <f t="shared" si="593"/>
        <v>0</v>
      </c>
      <c r="H2244" s="428">
        <f t="shared" si="595"/>
        <v>0</v>
      </c>
      <c r="I2244" s="428">
        <f t="shared" si="596"/>
        <v>0</v>
      </c>
      <c r="J2244" s="428">
        <f t="shared" si="597"/>
        <v>0</v>
      </c>
      <c r="K2244" s="433">
        <f t="shared" si="587"/>
        <v>0</v>
      </c>
      <c r="L2244" s="433">
        <f t="shared" si="588"/>
        <v>0</v>
      </c>
      <c r="M2244" s="433"/>
      <c r="N2244" s="433"/>
      <c r="O2244" s="431">
        <f t="shared" si="589"/>
        <v>0</v>
      </c>
    </row>
    <row r="2245" spans="1:15" s="472" customFormat="1">
      <c r="A2245" s="494" t="s">
        <v>200</v>
      </c>
      <c r="B2245" s="515" t="s">
        <v>408</v>
      </c>
      <c r="C2245" s="513" t="s">
        <v>124</v>
      </c>
      <c r="D2245" s="560">
        <v>4662</v>
      </c>
      <c r="E2245" s="485">
        <v>0</v>
      </c>
      <c r="F2245" s="485">
        <v>0</v>
      </c>
      <c r="G2245" s="485">
        <f t="shared" si="593"/>
        <v>0</v>
      </c>
      <c r="H2245" s="428">
        <f t="shared" si="595"/>
        <v>0</v>
      </c>
      <c r="I2245" s="428">
        <f t="shared" si="596"/>
        <v>0</v>
      </c>
      <c r="J2245" s="428">
        <f t="shared" si="597"/>
        <v>0</v>
      </c>
      <c r="K2245" s="433">
        <f t="shared" si="587"/>
        <v>0</v>
      </c>
      <c r="L2245" s="433">
        <f t="shared" si="588"/>
        <v>0</v>
      </c>
      <c r="M2245" s="433"/>
      <c r="N2245" s="433"/>
      <c r="O2245" s="431">
        <f t="shared" si="589"/>
        <v>0</v>
      </c>
    </row>
    <row r="2246" spans="1:15" s="472" customFormat="1">
      <c r="A2246" s="494" t="s">
        <v>122</v>
      </c>
      <c r="B2246" s="515" t="s">
        <v>409</v>
      </c>
      <c r="C2246" s="513" t="s">
        <v>124</v>
      </c>
      <c r="D2246" s="560">
        <v>4662</v>
      </c>
      <c r="E2246" s="485">
        <v>0</v>
      </c>
      <c r="F2246" s="485">
        <v>0</v>
      </c>
      <c r="G2246" s="485">
        <f t="shared" si="593"/>
        <v>0</v>
      </c>
      <c r="H2246" s="428">
        <f t="shared" si="595"/>
        <v>0</v>
      </c>
      <c r="I2246" s="428">
        <f t="shared" si="596"/>
        <v>0</v>
      </c>
      <c r="J2246" s="428">
        <f t="shared" si="597"/>
        <v>0</v>
      </c>
      <c r="K2246" s="433">
        <f t="shared" si="587"/>
        <v>0</v>
      </c>
      <c r="L2246" s="433">
        <f t="shared" si="588"/>
        <v>0</v>
      </c>
      <c r="M2246" s="433"/>
      <c r="N2246" s="433"/>
      <c r="O2246" s="431">
        <f t="shared" si="589"/>
        <v>0</v>
      </c>
    </row>
    <row r="2247" spans="1:15" s="472" customFormat="1">
      <c r="A2247" s="494" t="s">
        <v>228</v>
      </c>
      <c r="B2247" s="515" t="s">
        <v>410</v>
      </c>
      <c r="C2247" s="513" t="s">
        <v>124</v>
      </c>
      <c r="D2247" s="560">
        <v>4662</v>
      </c>
      <c r="E2247" s="485">
        <v>0</v>
      </c>
      <c r="F2247" s="485">
        <v>0</v>
      </c>
      <c r="G2247" s="485">
        <f t="shared" si="593"/>
        <v>0</v>
      </c>
      <c r="H2247" s="428">
        <f t="shared" si="595"/>
        <v>0</v>
      </c>
      <c r="I2247" s="428">
        <f t="shared" si="596"/>
        <v>0</v>
      </c>
      <c r="J2247" s="428">
        <f t="shared" si="597"/>
        <v>0</v>
      </c>
      <c r="K2247" s="433">
        <f t="shared" si="587"/>
        <v>0</v>
      </c>
      <c r="L2247" s="433">
        <f t="shared" si="588"/>
        <v>0</v>
      </c>
      <c r="M2247" s="433"/>
      <c r="N2247" s="433"/>
      <c r="O2247" s="431">
        <f t="shared" si="589"/>
        <v>0</v>
      </c>
    </row>
    <row r="2248" spans="1:15" s="472" customFormat="1">
      <c r="A2248" s="494" t="s">
        <v>230</v>
      </c>
      <c r="B2248" s="515" t="s">
        <v>411</v>
      </c>
      <c r="C2248" s="513" t="s">
        <v>124</v>
      </c>
      <c r="D2248" s="560">
        <v>4662</v>
      </c>
      <c r="E2248" s="485">
        <v>0</v>
      </c>
      <c r="F2248" s="485">
        <v>0</v>
      </c>
      <c r="G2248" s="485">
        <f t="shared" si="593"/>
        <v>0</v>
      </c>
      <c r="H2248" s="428">
        <f t="shared" si="595"/>
        <v>0</v>
      </c>
      <c r="I2248" s="428">
        <f t="shared" si="596"/>
        <v>0</v>
      </c>
      <c r="J2248" s="428">
        <f t="shared" si="597"/>
        <v>0</v>
      </c>
      <c r="K2248" s="433">
        <f t="shared" si="587"/>
        <v>0</v>
      </c>
      <c r="L2248" s="433">
        <f t="shared" si="588"/>
        <v>0</v>
      </c>
      <c r="M2248" s="433"/>
      <c r="N2248" s="433"/>
      <c r="O2248" s="431">
        <f t="shared" si="589"/>
        <v>0</v>
      </c>
    </row>
    <row r="2249" spans="1:15" s="472" customFormat="1">
      <c r="A2249" s="494" t="s">
        <v>232</v>
      </c>
      <c r="B2249" s="515" t="s">
        <v>412</v>
      </c>
      <c r="C2249" s="513" t="s">
        <v>124</v>
      </c>
      <c r="D2249" s="560">
        <v>4662</v>
      </c>
      <c r="E2249" s="485">
        <v>0</v>
      </c>
      <c r="F2249" s="485">
        <v>0</v>
      </c>
      <c r="G2249" s="485">
        <f t="shared" si="593"/>
        <v>0</v>
      </c>
      <c r="H2249" s="428">
        <f t="shared" si="595"/>
        <v>0</v>
      </c>
      <c r="I2249" s="428">
        <f t="shared" si="596"/>
        <v>0</v>
      </c>
      <c r="J2249" s="428">
        <f t="shared" si="597"/>
        <v>0</v>
      </c>
      <c r="K2249" s="433">
        <f t="shared" si="587"/>
        <v>0</v>
      </c>
      <c r="L2249" s="433">
        <f t="shared" si="588"/>
        <v>0</v>
      </c>
      <c r="M2249" s="433"/>
      <c r="N2249" s="433"/>
      <c r="O2249" s="431">
        <f t="shared" si="589"/>
        <v>0</v>
      </c>
    </row>
    <row r="2250" spans="1:15" s="472" customFormat="1">
      <c r="A2250" s="494" t="s">
        <v>234</v>
      </c>
      <c r="B2250" s="515" t="s">
        <v>413</v>
      </c>
      <c r="C2250" s="513" t="s">
        <v>124</v>
      </c>
      <c r="D2250" s="560">
        <v>4662</v>
      </c>
      <c r="E2250" s="485">
        <v>0</v>
      </c>
      <c r="F2250" s="485">
        <v>0</v>
      </c>
      <c r="G2250" s="485">
        <f t="shared" si="593"/>
        <v>0</v>
      </c>
      <c r="H2250" s="428">
        <f t="shared" si="595"/>
        <v>0</v>
      </c>
      <c r="I2250" s="428">
        <f t="shared" si="596"/>
        <v>0</v>
      </c>
      <c r="J2250" s="428">
        <f t="shared" si="597"/>
        <v>0</v>
      </c>
      <c r="K2250" s="433">
        <f t="shared" si="587"/>
        <v>0</v>
      </c>
      <c r="L2250" s="433">
        <f t="shared" si="588"/>
        <v>0</v>
      </c>
      <c r="M2250" s="433"/>
      <c r="N2250" s="433"/>
      <c r="O2250" s="431">
        <f t="shared" si="589"/>
        <v>0</v>
      </c>
    </row>
    <row r="2251" spans="1:15" s="472" customFormat="1">
      <c r="A2251" s="494" t="s">
        <v>236</v>
      </c>
      <c r="B2251" s="515" t="s">
        <v>414</v>
      </c>
      <c r="C2251" s="513" t="s">
        <v>124</v>
      </c>
      <c r="D2251" s="560">
        <v>4662</v>
      </c>
      <c r="E2251" s="485">
        <v>0</v>
      </c>
      <c r="F2251" s="485">
        <v>0</v>
      </c>
      <c r="G2251" s="485">
        <f t="shared" si="593"/>
        <v>0</v>
      </c>
      <c r="H2251" s="428">
        <f t="shared" si="595"/>
        <v>0</v>
      </c>
      <c r="I2251" s="428">
        <f t="shared" si="596"/>
        <v>0</v>
      </c>
      <c r="J2251" s="428">
        <f t="shared" si="597"/>
        <v>0</v>
      </c>
      <c r="K2251" s="433">
        <f t="shared" si="587"/>
        <v>0</v>
      </c>
      <c r="L2251" s="433">
        <f t="shared" si="588"/>
        <v>0</v>
      </c>
      <c r="M2251" s="433"/>
      <c r="N2251" s="433"/>
      <c r="O2251" s="431">
        <f t="shared" si="589"/>
        <v>0</v>
      </c>
    </row>
    <row r="2252" spans="1:15" s="472" customFormat="1">
      <c r="A2252" s="494" t="s">
        <v>238</v>
      </c>
      <c r="B2252" s="515" t="s">
        <v>415</v>
      </c>
      <c r="C2252" s="513" t="s">
        <v>124</v>
      </c>
      <c r="D2252" s="560">
        <v>4662</v>
      </c>
      <c r="E2252" s="485">
        <v>0</v>
      </c>
      <c r="F2252" s="485">
        <v>0</v>
      </c>
      <c r="G2252" s="485">
        <f t="shared" si="593"/>
        <v>0</v>
      </c>
      <c r="H2252" s="428">
        <f t="shared" si="595"/>
        <v>0</v>
      </c>
      <c r="I2252" s="428">
        <f t="shared" si="596"/>
        <v>0</v>
      </c>
      <c r="J2252" s="428">
        <f t="shared" si="597"/>
        <v>0</v>
      </c>
      <c r="K2252" s="433">
        <f t="shared" si="587"/>
        <v>0</v>
      </c>
      <c r="L2252" s="433">
        <f t="shared" si="588"/>
        <v>0</v>
      </c>
      <c r="M2252" s="433"/>
      <c r="N2252" s="433"/>
      <c r="O2252" s="431">
        <f t="shared" si="589"/>
        <v>0</v>
      </c>
    </row>
    <row r="2253" spans="1:15" s="472" customFormat="1">
      <c r="A2253" s="494" t="s">
        <v>240</v>
      </c>
      <c r="B2253" s="515" t="s">
        <v>416</v>
      </c>
      <c r="C2253" s="513" t="s">
        <v>124</v>
      </c>
      <c r="D2253" s="560">
        <v>4662</v>
      </c>
      <c r="E2253" s="485">
        <v>0</v>
      </c>
      <c r="F2253" s="485">
        <v>0</v>
      </c>
      <c r="G2253" s="485">
        <f t="shared" si="593"/>
        <v>0</v>
      </c>
      <c r="H2253" s="428">
        <f t="shared" si="595"/>
        <v>0</v>
      </c>
      <c r="I2253" s="428">
        <f t="shared" si="596"/>
        <v>0</v>
      </c>
      <c r="J2253" s="428">
        <f t="shared" si="597"/>
        <v>0</v>
      </c>
      <c r="K2253" s="433">
        <f t="shared" si="587"/>
        <v>0</v>
      </c>
      <c r="L2253" s="433">
        <f t="shared" si="588"/>
        <v>0</v>
      </c>
      <c r="M2253" s="433"/>
      <c r="N2253" s="433"/>
      <c r="O2253" s="431">
        <f t="shared" si="589"/>
        <v>0</v>
      </c>
    </row>
    <row r="2254" spans="1:15" s="472" customFormat="1">
      <c r="A2254" s="494" t="s">
        <v>242</v>
      </c>
      <c r="B2254" s="515" t="s">
        <v>417</v>
      </c>
      <c r="C2254" s="513" t="s">
        <v>124</v>
      </c>
      <c r="D2254" s="560">
        <v>4662</v>
      </c>
      <c r="E2254" s="485">
        <v>0</v>
      </c>
      <c r="F2254" s="485">
        <v>0</v>
      </c>
      <c r="G2254" s="485">
        <f t="shared" si="593"/>
        <v>0</v>
      </c>
      <c r="H2254" s="428">
        <f t="shared" si="595"/>
        <v>0</v>
      </c>
      <c r="I2254" s="428">
        <f t="shared" si="596"/>
        <v>0</v>
      </c>
      <c r="J2254" s="428">
        <f t="shared" si="597"/>
        <v>0</v>
      </c>
      <c r="K2254" s="433">
        <f t="shared" si="587"/>
        <v>0</v>
      </c>
      <c r="L2254" s="433">
        <f t="shared" si="588"/>
        <v>0</v>
      </c>
      <c r="M2254" s="433"/>
      <c r="N2254" s="433"/>
      <c r="O2254" s="431">
        <f t="shared" si="589"/>
        <v>0</v>
      </c>
    </row>
    <row r="2255" spans="1:15" s="472" customFormat="1">
      <c r="A2255" s="494" t="s">
        <v>244</v>
      </c>
      <c r="B2255" s="515" t="s">
        <v>418</v>
      </c>
      <c r="C2255" s="513" t="s">
        <v>124</v>
      </c>
      <c r="D2255" s="560">
        <v>4662</v>
      </c>
      <c r="E2255" s="485">
        <v>0</v>
      </c>
      <c r="F2255" s="485">
        <v>0</v>
      </c>
      <c r="G2255" s="485">
        <f t="shared" si="593"/>
        <v>0</v>
      </c>
      <c r="H2255" s="428">
        <f t="shared" si="595"/>
        <v>0</v>
      </c>
      <c r="I2255" s="428">
        <f t="shared" si="596"/>
        <v>0</v>
      </c>
      <c r="J2255" s="428">
        <f t="shared" si="597"/>
        <v>0</v>
      </c>
      <c r="K2255" s="433">
        <f t="shared" si="587"/>
        <v>0</v>
      </c>
      <c r="L2255" s="433">
        <f t="shared" si="588"/>
        <v>0</v>
      </c>
      <c r="M2255" s="433"/>
      <c r="N2255" s="433"/>
      <c r="O2255" s="431">
        <f t="shared" si="589"/>
        <v>0</v>
      </c>
    </row>
    <row r="2256" spans="1:15" s="470" customFormat="1">
      <c r="A2256" s="494" t="s">
        <v>246</v>
      </c>
      <c r="B2256" s="515" t="s">
        <v>419</v>
      </c>
      <c r="C2256" s="513" t="s">
        <v>124</v>
      </c>
      <c r="D2256" s="560">
        <v>4662</v>
      </c>
      <c r="E2256" s="485">
        <v>0</v>
      </c>
      <c r="F2256" s="485">
        <v>0</v>
      </c>
      <c r="G2256" s="485">
        <f t="shared" si="593"/>
        <v>0</v>
      </c>
      <c r="H2256" s="428">
        <f t="shared" si="595"/>
        <v>0</v>
      </c>
      <c r="I2256" s="428">
        <f t="shared" si="596"/>
        <v>0</v>
      </c>
      <c r="J2256" s="428">
        <f t="shared" si="597"/>
        <v>0</v>
      </c>
      <c r="K2256" s="433">
        <f t="shared" si="587"/>
        <v>0</v>
      </c>
      <c r="L2256" s="433">
        <f t="shared" si="588"/>
        <v>0</v>
      </c>
      <c r="M2256" s="433"/>
      <c r="N2256" s="433"/>
      <c r="O2256" s="431">
        <f t="shared" si="589"/>
        <v>0</v>
      </c>
    </row>
    <row r="2257" spans="1:15" s="470" customFormat="1">
      <c r="A2257" s="494" t="s">
        <v>248</v>
      </c>
      <c r="B2257" s="515" t="s">
        <v>420</v>
      </c>
      <c r="C2257" s="513" t="s">
        <v>124</v>
      </c>
      <c r="D2257" s="560">
        <v>4662</v>
      </c>
      <c r="E2257" s="485">
        <v>0</v>
      </c>
      <c r="F2257" s="485">
        <v>0</v>
      </c>
      <c r="G2257" s="485">
        <f t="shared" si="593"/>
        <v>0</v>
      </c>
      <c r="H2257" s="428">
        <f t="shared" si="595"/>
        <v>0</v>
      </c>
      <c r="I2257" s="428">
        <f t="shared" si="596"/>
        <v>0</v>
      </c>
      <c r="J2257" s="428">
        <f t="shared" si="597"/>
        <v>0</v>
      </c>
      <c r="K2257" s="433">
        <f t="shared" si="587"/>
        <v>0</v>
      </c>
      <c r="L2257" s="433">
        <f t="shared" si="588"/>
        <v>0</v>
      </c>
      <c r="M2257" s="433"/>
      <c r="N2257" s="433"/>
      <c r="O2257" s="431">
        <f t="shared" si="589"/>
        <v>0</v>
      </c>
    </row>
    <row r="2258" spans="1:15" s="470" customFormat="1">
      <c r="A2258" s="494" t="s">
        <v>250</v>
      </c>
      <c r="B2258" s="515" t="s">
        <v>421</v>
      </c>
      <c r="C2258" s="513" t="s">
        <v>124</v>
      </c>
      <c r="D2258" s="560">
        <v>4662</v>
      </c>
      <c r="E2258" s="485">
        <v>0</v>
      </c>
      <c r="F2258" s="485">
        <v>0</v>
      </c>
      <c r="G2258" s="485">
        <f t="shared" si="593"/>
        <v>0</v>
      </c>
      <c r="H2258" s="428">
        <f t="shared" si="595"/>
        <v>0</v>
      </c>
      <c r="I2258" s="428">
        <f t="shared" si="596"/>
        <v>0</v>
      </c>
      <c r="J2258" s="428">
        <f t="shared" si="597"/>
        <v>0</v>
      </c>
      <c r="K2258" s="433">
        <f t="shared" si="587"/>
        <v>0</v>
      </c>
      <c r="L2258" s="433">
        <f t="shared" si="588"/>
        <v>0</v>
      </c>
      <c r="M2258" s="433"/>
      <c r="N2258" s="433"/>
      <c r="O2258" s="431">
        <f t="shared" si="589"/>
        <v>0</v>
      </c>
    </row>
    <row r="2259" spans="1:15" s="470" customFormat="1">
      <c r="A2259" s="494" t="s">
        <v>252</v>
      </c>
      <c r="B2259" s="515" t="s">
        <v>422</v>
      </c>
      <c r="C2259" s="513" t="s">
        <v>124</v>
      </c>
      <c r="D2259" s="560">
        <v>4662</v>
      </c>
      <c r="E2259" s="485">
        <v>0</v>
      </c>
      <c r="F2259" s="485">
        <v>0</v>
      </c>
      <c r="G2259" s="485">
        <f t="shared" si="593"/>
        <v>0</v>
      </c>
      <c r="H2259" s="428">
        <f t="shared" si="595"/>
        <v>0</v>
      </c>
      <c r="I2259" s="428">
        <f t="shared" si="596"/>
        <v>0</v>
      </c>
      <c r="J2259" s="428">
        <f t="shared" si="597"/>
        <v>0</v>
      </c>
      <c r="K2259" s="433">
        <f t="shared" si="587"/>
        <v>0</v>
      </c>
      <c r="L2259" s="433">
        <f t="shared" si="588"/>
        <v>0</v>
      </c>
      <c r="M2259" s="433"/>
      <c r="N2259" s="433"/>
      <c r="O2259" s="431">
        <f t="shared" si="589"/>
        <v>0</v>
      </c>
    </row>
    <row r="2260" spans="1:15" s="470" customFormat="1">
      <c r="A2260" s="494" t="s">
        <v>254</v>
      </c>
      <c r="B2260" s="515" t="s">
        <v>423</v>
      </c>
      <c r="C2260" s="513" t="s">
        <v>124</v>
      </c>
      <c r="D2260" s="560">
        <v>4662</v>
      </c>
      <c r="E2260" s="485">
        <v>0</v>
      </c>
      <c r="F2260" s="485">
        <v>0</v>
      </c>
      <c r="G2260" s="485">
        <f t="shared" si="593"/>
        <v>0</v>
      </c>
      <c r="H2260" s="428">
        <f t="shared" si="595"/>
        <v>0</v>
      </c>
      <c r="I2260" s="428">
        <f t="shared" si="596"/>
        <v>0</v>
      </c>
      <c r="J2260" s="428">
        <f t="shared" si="597"/>
        <v>0</v>
      </c>
      <c r="K2260" s="433">
        <f t="shared" si="587"/>
        <v>0</v>
      </c>
      <c r="L2260" s="433">
        <f t="shared" si="588"/>
        <v>0</v>
      </c>
      <c r="M2260" s="433"/>
      <c r="N2260" s="433"/>
      <c r="O2260" s="431">
        <f t="shared" si="589"/>
        <v>0</v>
      </c>
    </row>
    <row r="2261" spans="1:15" s="470" customFormat="1">
      <c r="A2261" s="494" t="s">
        <v>256</v>
      </c>
      <c r="B2261" s="515" t="s">
        <v>424</v>
      </c>
      <c r="C2261" s="513" t="s">
        <v>124</v>
      </c>
      <c r="D2261" s="560">
        <v>4662</v>
      </c>
      <c r="E2261" s="485">
        <v>0</v>
      </c>
      <c r="F2261" s="485">
        <v>0</v>
      </c>
      <c r="G2261" s="485">
        <f t="shared" si="593"/>
        <v>0</v>
      </c>
      <c r="H2261" s="428">
        <f t="shared" si="595"/>
        <v>0</v>
      </c>
      <c r="I2261" s="428">
        <f t="shared" si="596"/>
        <v>0</v>
      </c>
      <c r="J2261" s="428">
        <f t="shared" si="597"/>
        <v>0</v>
      </c>
      <c r="K2261" s="433">
        <f t="shared" si="587"/>
        <v>0</v>
      </c>
      <c r="L2261" s="433">
        <f t="shared" si="588"/>
        <v>0</v>
      </c>
      <c r="M2261" s="433"/>
      <c r="N2261" s="433"/>
      <c r="O2261" s="431">
        <f t="shared" si="589"/>
        <v>0</v>
      </c>
    </row>
    <row r="2262" spans="1:15" s="470" customFormat="1">
      <c r="A2262" s="494" t="s">
        <v>258</v>
      </c>
      <c r="B2262" s="483" t="s">
        <v>425</v>
      </c>
      <c r="C2262" s="513" t="s">
        <v>124</v>
      </c>
      <c r="D2262" s="560">
        <v>4662</v>
      </c>
      <c r="E2262" s="485">
        <v>0</v>
      </c>
      <c r="F2262" s="485">
        <v>0</v>
      </c>
      <c r="G2262" s="485">
        <f t="shared" si="593"/>
        <v>0</v>
      </c>
      <c r="H2262" s="428">
        <f t="shared" si="595"/>
        <v>0</v>
      </c>
      <c r="I2262" s="428">
        <f t="shared" si="596"/>
        <v>0</v>
      </c>
      <c r="J2262" s="428">
        <f t="shared" si="597"/>
        <v>0</v>
      </c>
      <c r="K2262" s="433">
        <f t="shared" si="587"/>
        <v>0</v>
      </c>
      <c r="L2262" s="433">
        <f t="shared" si="588"/>
        <v>0</v>
      </c>
      <c r="M2262" s="433"/>
      <c r="N2262" s="433"/>
      <c r="O2262" s="431">
        <f t="shared" si="589"/>
        <v>0</v>
      </c>
    </row>
    <row r="2263" spans="1:15" s="535" customFormat="1">
      <c r="A2263" s="518" t="s">
        <v>860</v>
      </c>
      <c r="B2263" s="487" t="s">
        <v>861</v>
      </c>
      <c r="C2263" s="513"/>
      <c r="D2263" s="560">
        <v>0</v>
      </c>
      <c r="E2263" s="534">
        <v>0</v>
      </c>
      <c r="F2263" s="534">
        <v>0</v>
      </c>
      <c r="G2263" s="534">
        <f t="shared" si="593"/>
        <v>0</v>
      </c>
      <c r="H2263" s="500">
        <f>ROUND(D2263*E2263,0)</f>
        <v>0</v>
      </c>
      <c r="I2263" s="500">
        <f>ROUND(D2263*F2263,0)</f>
        <v>0</v>
      </c>
      <c r="J2263" s="485">
        <f t="shared" si="594"/>
        <v>0</v>
      </c>
      <c r="K2263" s="433">
        <f t="shared" si="587"/>
        <v>0</v>
      </c>
      <c r="L2263" s="433">
        <f t="shared" si="588"/>
        <v>0</v>
      </c>
      <c r="M2263" s="433"/>
      <c r="N2263" s="433"/>
      <c r="O2263" s="431">
        <f t="shared" si="589"/>
        <v>0</v>
      </c>
    </row>
    <row r="2264" spans="1:15" s="472" customFormat="1">
      <c r="A2264" s="494" t="s">
        <v>205</v>
      </c>
      <c r="B2264" s="515" t="s">
        <v>844</v>
      </c>
      <c r="C2264" s="513" t="s">
        <v>124</v>
      </c>
      <c r="D2264" s="560">
        <v>4662</v>
      </c>
      <c r="E2264" s="485">
        <v>0</v>
      </c>
      <c r="F2264" s="485">
        <v>0</v>
      </c>
      <c r="G2264" s="485">
        <f t="shared" si="593"/>
        <v>0</v>
      </c>
      <c r="H2264" s="428">
        <f t="shared" ref="H2264:H2288" si="598">$D2264*E2264</f>
        <v>0</v>
      </c>
      <c r="I2264" s="428">
        <f t="shared" ref="I2264:I2288" si="599">$D2264*F2264</f>
        <v>0</v>
      </c>
      <c r="J2264" s="428">
        <f t="shared" ref="J2264:J2288" si="600">SUBTOTAL(9,H2264:I2264)</f>
        <v>0</v>
      </c>
      <c r="K2264" s="433">
        <f t="shared" si="587"/>
        <v>0</v>
      </c>
      <c r="L2264" s="433">
        <f t="shared" si="588"/>
        <v>0</v>
      </c>
      <c r="M2264" s="433"/>
      <c r="N2264" s="433"/>
      <c r="O2264" s="431">
        <f t="shared" si="589"/>
        <v>0</v>
      </c>
    </row>
    <row r="2265" spans="1:15" s="472" customFormat="1">
      <c r="A2265" s="494" t="s">
        <v>188</v>
      </c>
      <c r="B2265" s="515" t="s">
        <v>402</v>
      </c>
      <c r="C2265" s="513" t="s">
        <v>124</v>
      </c>
      <c r="D2265" s="560">
        <v>4662</v>
      </c>
      <c r="E2265" s="485">
        <v>0</v>
      </c>
      <c r="F2265" s="485">
        <v>0</v>
      </c>
      <c r="G2265" s="485">
        <f t="shared" si="593"/>
        <v>0</v>
      </c>
      <c r="H2265" s="428">
        <f t="shared" si="598"/>
        <v>0</v>
      </c>
      <c r="I2265" s="428">
        <f t="shared" si="599"/>
        <v>0</v>
      </c>
      <c r="J2265" s="428">
        <f t="shared" si="600"/>
        <v>0</v>
      </c>
      <c r="K2265" s="433">
        <f t="shared" si="587"/>
        <v>0</v>
      </c>
      <c r="L2265" s="433">
        <f t="shared" si="588"/>
        <v>0</v>
      </c>
      <c r="M2265" s="433"/>
      <c r="N2265" s="433"/>
      <c r="O2265" s="431">
        <f t="shared" si="589"/>
        <v>0</v>
      </c>
    </row>
    <row r="2266" spans="1:15" s="472" customFormat="1">
      <c r="A2266" s="494" t="s">
        <v>190</v>
      </c>
      <c r="B2266" s="515" t="s">
        <v>403</v>
      </c>
      <c r="C2266" s="513" t="s">
        <v>124</v>
      </c>
      <c r="D2266" s="560">
        <v>4662</v>
      </c>
      <c r="E2266" s="485">
        <v>0</v>
      </c>
      <c r="F2266" s="485">
        <v>0</v>
      </c>
      <c r="G2266" s="485">
        <f t="shared" si="593"/>
        <v>0</v>
      </c>
      <c r="H2266" s="428">
        <f t="shared" si="598"/>
        <v>0</v>
      </c>
      <c r="I2266" s="428">
        <f t="shared" si="599"/>
        <v>0</v>
      </c>
      <c r="J2266" s="428">
        <f t="shared" si="600"/>
        <v>0</v>
      </c>
      <c r="K2266" s="433">
        <f t="shared" si="587"/>
        <v>0</v>
      </c>
      <c r="L2266" s="433">
        <f t="shared" si="588"/>
        <v>0</v>
      </c>
      <c r="M2266" s="433"/>
      <c r="N2266" s="433"/>
      <c r="O2266" s="431">
        <f t="shared" si="589"/>
        <v>0</v>
      </c>
    </row>
    <row r="2267" spans="1:15" s="472" customFormat="1">
      <c r="A2267" s="494" t="s">
        <v>192</v>
      </c>
      <c r="B2267" s="515" t="s">
        <v>404</v>
      </c>
      <c r="C2267" s="513" t="s">
        <v>124</v>
      </c>
      <c r="D2267" s="560">
        <v>4662</v>
      </c>
      <c r="E2267" s="485">
        <v>0</v>
      </c>
      <c r="F2267" s="485">
        <v>0</v>
      </c>
      <c r="G2267" s="485">
        <f t="shared" si="593"/>
        <v>0</v>
      </c>
      <c r="H2267" s="428">
        <f t="shared" si="598"/>
        <v>0</v>
      </c>
      <c r="I2267" s="428">
        <f t="shared" si="599"/>
        <v>0</v>
      </c>
      <c r="J2267" s="428">
        <f t="shared" si="600"/>
        <v>0</v>
      </c>
      <c r="K2267" s="433">
        <f t="shared" si="587"/>
        <v>0</v>
      </c>
      <c r="L2267" s="433">
        <f t="shared" si="588"/>
        <v>0</v>
      </c>
      <c r="M2267" s="433"/>
      <c r="N2267" s="433"/>
      <c r="O2267" s="431">
        <f t="shared" si="589"/>
        <v>0</v>
      </c>
    </row>
    <row r="2268" spans="1:15" s="472" customFormat="1">
      <c r="A2268" s="494" t="s">
        <v>194</v>
      </c>
      <c r="B2268" s="515" t="s">
        <v>405</v>
      </c>
      <c r="C2268" s="513" t="s">
        <v>124</v>
      </c>
      <c r="D2268" s="560">
        <v>4662</v>
      </c>
      <c r="E2268" s="485">
        <v>0</v>
      </c>
      <c r="F2268" s="485">
        <v>0</v>
      </c>
      <c r="G2268" s="485">
        <f t="shared" si="593"/>
        <v>0</v>
      </c>
      <c r="H2268" s="428">
        <f t="shared" si="598"/>
        <v>0</v>
      </c>
      <c r="I2268" s="428">
        <f t="shared" si="599"/>
        <v>0</v>
      </c>
      <c r="J2268" s="428">
        <f t="shared" si="600"/>
        <v>0</v>
      </c>
      <c r="K2268" s="433">
        <f t="shared" ref="K2268:K2331" si="601">M2268-E2268</f>
        <v>0</v>
      </c>
      <c r="L2268" s="433">
        <f t="shared" ref="L2268:L2331" si="602">N2268-F2268</f>
        <v>0</v>
      </c>
      <c r="M2268" s="433"/>
      <c r="N2268" s="433"/>
      <c r="O2268" s="431">
        <f t="shared" ref="O2268:O2331" si="603">(M2268+N2268)*$D2268</f>
        <v>0</v>
      </c>
    </row>
    <row r="2269" spans="1:15" s="472" customFormat="1">
      <c r="A2269" s="494" t="s">
        <v>196</v>
      </c>
      <c r="B2269" s="515" t="s">
        <v>406</v>
      </c>
      <c r="C2269" s="513" t="s">
        <v>124</v>
      </c>
      <c r="D2269" s="560">
        <v>4662</v>
      </c>
      <c r="E2269" s="485">
        <v>0</v>
      </c>
      <c r="F2269" s="485">
        <v>0</v>
      </c>
      <c r="G2269" s="485">
        <f t="shared" si="593"/>
        <v>0</v>
      </c>
      <c r="H2269" s="428">
        <f t="shared" si="598"/>
        <v>0</v>
      </c>
      <c r="I2269" s="428">
        <f t="shared" si="599"/>
        <v>0</v>
      </c>
      <c r="J2269" s="428">
        <f t="shared" si="600"/>
        <v>0</v>
      </c>
      <c r="K2269" s="433">
        <f t="shared" si="601"/>
        <v>0</v>
      </c>
      <c r="L2269" s="433">
        <f t="shared" si="602"/>
        <v>0</v>
      </c>
      <c r="M2269" s="433"/>
      <c r="N2269" s="433"/>
      <c r="O2269" s="431">
        <f t="shared" si="603"/>
        <v>0</v>
      </c>
    </row>
    <row r="2270" spans="1:15" s="472" customFormat="1">
      <c r="A2270" s="494" t="s">
        <v>198</v>
      </c>
      <c r="B2270" s="515" t="s">
        <v>407</v>
      </c>
      <c r="C2270" s="513" t="s">
        <v>124</v>
      </c>
      <c r="D2270" s="560">
        <v>4662</v>
      </c>
      <c r="E2270" s="485">
        <v>0</v>
      </c>
      <c r="F2270" s="485">
        <v>0</v>
      </c>
      <c r="G2270" s="485">
        <f t="shared" si="593"/>
        <v>0</v>
      </c>
      <c r="H2270" s="428">
        <f t="shared" si="598"/>
        <v>0</v>
      </c>
      <c r="I2270" s="428">
        <f t="shared" si="599"/>
        <v>0</v>
      </c>
      <c r="J2270" s="428">
        <f t="shared" si="600"/>
        <v>0</v>
      </c>
      <c r="K2270" s="433">
        <f t="shared" si="601"/>
        <v>0</v>
      </c>
      <c r="L2270" s="433">
        <f t="shared" si="602"/>
        <v>0</v>
      </c>
      <c r="M2270" s="433"/>
      <c r="N2270" s="433"/>
      <c r="O2270" s="431">
        <f t="shared" si="603"/>
        <v>0</v>
      </c>
    </row>
    <row r="2271" spans="1:15" s="472" customFormat="1">
      <c r="A2271" s="494" t="s">
        <v>200</v>
      </c>
      <c r="B2271" s="515" t="s">
        <v>408</v>
      </c>
      <c r="C2271" s="513" t="s">
        <v>124</v>
      </c>
      <c r="D2271" s="560">
        <v>4662</v>
      </c>
      <c r="E2271" s="485">
        <v>0</v>
      </c>
      <c r="F2271" s="485">
        <v>0</v>
      </c>
      <c r="G2271" s="485">
        <f t="shared" si="593"/>
        <v>0</v>
      </c>
      <c r="H2271" s="428">
        <f t="shared" si="598"/>
        <v>0</v>
      </c>
      <c r="I2271" s="428">
        <f t="shared" si="599"/>
        <v>0</v>
      </c>
      <c r="J2271" s="428">
        <f t="shared" si="600"/>
        <v>0</v>
      </c>
      <c r="K2271" s="433">
        <f t="shared" si="601"/>
        <v>0</v>
      </c>
      <c r="L2271" s="433">
        <f t="shared" si="602"/>
        <v>0</v>
      </c>
      <c r="M2271" s="433"/>
      <c r="N2271" s="433"/>
      <c r="O2271" s="431">
        <f t="shared" si="603"/>
        <v>0</v>
      </c>
    </row>
    <row r="2272" spans="1:15" s="472" customFormat="1">
      <c r="A2272" s="494" t="s">
        <v>122</v>
      </c>
      <c r="B2272" s="515" t="s">
        <v>409</v>
      </c>
      <c r="C2272" s="513" t="s">
        <v>124</v>
      </c>
      <c r="D2272" s="560">
        <v>4662</v>
      </c>
      <c r="E2272" s="485">
        <v>0</v>
      </c>
      <c r="F2272" s="485">
        <v>0</v>
      </c>
      <c r="G2272" s="485">
        <f t="shared" si="593"/>
        <v>0</v>
      </c>
      <c r="H2272" s="428">
        <f t="shared" si="598"/>
        <v>0</v>
      </c>
      <c r="I2272" s="428">
        <f t="shared" si="599"/>
        <v>0</v>
      </c>
      <c r="J2272" s="428">
        <f t="shared" si="600"/>
        <v>0</v>
      </c>
      <c r="K2272" s="433">
        <f t="shared" si="601"/>
        <v>0</v>
      </c>
      <c r="L2272" s="433">
        <f t="shared" si="602"/>
        <v>0</v>
      </c>
      <c r="M2272" s="433"/>
      <c r="N2272" s="433"/>
      <c r="O2272" s="431">
        <f t="shared" si="603"/>
        <v>0</v>
      </c>
    </row>
    <row r="2273" spans="1:15" s="472" customFormat="1">
      <c r="A2273" s="494" t="s">
        <v>228</v>
      </c>
      <c r="B2273" s="515" t="s">
        <v>410</v>
      </c>
      <c r="C2273" s="513" t="s">
        <v>124</v>
      </c>
      <c r="D2273" s="560">
        <v>4662</v>
      </c>
      <c r="E2273" s="485">
        <v>0</v>
      </c>
      <c r="F2273" s="485">
        <v>0</v>
      </c>
      <c r="G2273" s="485">
        <f t="shared" si="593"/>
        <v>0</v>
      </c>
      <c r="H2273" s="428">
        <f t="shared" si="598"/>
        <v>0</v>
      </c>
      <c r="I2273" s="428">
        <f t="shared" si="599"/>
        <v>0</v>
      </c>
      <c r="J2273" s="428">
        <f t="shared" si="600"/>
        <v>0</v>
      </c>
      <c r="K2273" s="433">
        <f t="shared" si="601"/>
        <v>0</v>
      </c>
      <c r="L2273" s="433">
        <f t="shared" si="602"/>
        <v>0</v>
      </c>
      <c r="M2273" s="433"/>
      <c r="N2273" s="433"/>
      <c r="O2273" s="431">
        <f t="shared" si="603"/>
        <v>0</v>
      </c>
    </row>
    <row r="2274" spans="1:15" s="472" customFormat="1">
      <c r="A2274" s="494" t="s">
        <v>230</v>
      </c>
      <c r="B2274" s="515" t="s">
        <v>411</v>
      </c>
      <c r="C2274" s="513" t="s">
        <v>124</v>
      </c>
      <c r="D2274" s="560">
        <v>4662</v>
      </c>
      <c r="E2274" s="485">
        <v>0</v>
      </c>
      <c r="F2274" s="485">
        <v>0</v>
      </c>
      <c r="G2274" s="485">
        <f t="shared" si="593"/>
        <v>0</v>
      </c>
      <c r="H2274" s="428">
        <f t="shared" si="598"/>
        <v>0</v>
      </c>
      <c r="I2274" s="428">
        <f t="shared" si="599"/>
        <v>0</v>
      </c>
      <c r="J2274" s="428">
        <f t="shared" si="600"/>
        <v>0</v>
      </c>
      <c r="K2274" s="433">
        <f t="shared" si="601"/>
        <v>0</v>
      </c>
      <c r="L2274" s="433">
        <f t="shared" si="602"/>
        <v>0</v>
      </c>
      <c r="M2274" s="433"/>
      <c r="N2274" s="433"/>
      <c r="O2274" s="431">
        <f t="shared" si="603"/>
        <v>0</v>
      </c>
    </row>
    <row r="2275" spans="1:15" s="472" customFormat="1">
      <c r="A2275" s="494" t="s">
        <v>232</v>
      </c>
      <c r="B2275" s="515" t="s">
        <v>412</v>
      </c>
      <c r="C2275" s="513" t="s">
        <v>124</v>
      </c>
      <c r="D2275" s="560">
        <v>4662</v>
      </c>
      <c r="E2275" s="485">
        <v>0</v>
      </c>
      <c r="F2275" s="485">
        <v>0</v>
      </c>
      <c r="G2275" s="485">
        <f t="shared" si="593"/>
        <v>0</v>
      </c>
      <c r="H2275" s="428">
        <f t="shared" si="598"/>
        <v>0</v>
      </c>
      <c r="I2275" s="428">
        <f t="shared" si="599"/>
        <v>0</v>
      </c>
      <c r="J2275" s="428">
        <f t="shared" si="600"/>
        <v>0</v>
      </c>
      <c r="K2275" s="433">
        <f t="shared" si="601"/>
        <v>0</v>
      </c>
      <c r="L2275" s="433">
        <f t="shared" si="602"/>
        <v>0</v>
      </c>
      <c r="M2275" s="433"/>
      <c r="N2275" s="433"/>
      <c r="O2275" s="431">
        <f t="shared" si="603"/>
        <v>0</v>
      </c>
    </row>
    <row r="2276" spans="1:15" s="472" customFormat="1">
      <c r="A2276" s="494" t="s">
        <v>234</v>
      </c>
      <c r="B2276" s="515" t="s">
        <v>413</v>
      </c>
      <c r="C2276" s="513" t="s">
        <v>124</v>
      </c>
      <c r="D2276" s="560">
        <v>4662</v>
      </c>
      <c r="E2276" s="485">
        <v>0</v>
      </c>
      <c r="F2276" s="485">
        <v>0</v>
      </c>
      <c r="G2276" s="485">
        <f t="shared" si="593"/>
        <v>0</v>
      </c>
      <c r="H2276" s="428">
        <f t="shared" si="598"/>
        <v>0</v>
      </c>
      <c r="I2276" s="428">
        <f t="shared" si="599"/>
        <v>0</v>
      </c>
      <c r="J2276" s="428">
        <f t="shared" si="600"/>
        <v>0</v>
      </c>
      <c r="K2276" s="433">
        <f t="shared" si="601"/>
        <v>0</v>
      </c>
      <c r="L2276" s="433">
        <f t="shared" si="602"/>
        <v>0</v>
      </c>
      <c r="M2276" s="433"/>
      <c r="N2276" s="433"/>
      <c r="O2276" s="431">
        <f t="shared" si="603"/>
        <v>0</v>
      </c>
    </row>
    <row r="2277" spans="1:15" s="472" customFormat="1">
      <c r="A2277" s="494" t="s">
        <v>236</v>
      </c>
      <c r="B2277" s="515" t="s">
        <v>414</v>
      </c>
      <c r="C2277" s="513" t="s">
        <v>124</v>
      </c>
      <c r="D2277" s="560">
        <v>4662</v>
      </c>
      <c r="E2277" s="485">
        <v>0</v>
      </c>
      <c r="F2277" s="485">
        <v>0</v>
      </c>
      <c r="G2277" s="485">
        <f t="shared" si="593"/>
        <v>0</v>
      </c>
      <c r="H2277" s="428">
        <f t="shared" si="598"/>
        <v>0</v>
      </c>
      <c r="I2277" s="428">
        <f t="shared" si="599"/>
        <v>0</v>
      </c>
      <c r="J2277" s="428">
        <f t="shared" si="600"/>
        <v>0</v>
      </c>
      <c r="K2277" s="433">
        <f t="shared" si="601"/>
        <v>0</v>
      </c>
      <c r="L2277" s="433">
        <f t="shared" si="602"/>
        <v>0</v>
      </c>
      <c r="M2277" s="433"/>
      <c r="N2277" s="433"/>
      <c r="O2277" s="431">
        <f t="shared" si="603"/>
        <v>0</v>
      </c>
    </row>
    <row r="2278" spans="1:15" s="472" customFormat="1">
      <c r="A2278" s="494" t="s">
        <v>238</v>
      </c>
      <c r="B2278" s="515" t="s">
        <v>415</v>
      </c>
      <c r="C2278" s="513" t="s">
        <v>124</v>
      </c>
      <c r="D2278" s="560">
        <v>4662</v>
      </c>
      <c r="E2278" s="485">
        <v>0</v>
      </c>
      <c r="F2278" s="485">
        <v>0</v>
      </c>
      <c r="G2278" s="485">
        <f t="shared" si="593"/>
        <v>0</v>
      </c>
      <c r="H2278" s="428">
        <f t="shared" si="598"/>
        <v>0</v>
      </c>
      <c r="I2278" s="428">
        <f t="shared" si="599"/>
        <v>0</v>
      </c>
      <c r="J2278" s="428">
        <f t="shared" si="600"/>
        <v>0</v>
      </c>
      <c r="K2278" s="433">
        <f t="shared" si="601"/>
        <v>0</v>
      </c>
      <c r="L2278" s="433">
        <f t="shared" si="602"/>
        <v>0</v>
      </c>
      <c r="M2278" s="433"/>
      <c r="N2278" s="433"/>
      <c r="O2278" s="431">
        <f t="shared" si="603"/>
        <v>0</v>
      </c>
    </row>
    <row r="2279" spans="1:15" s="472" customFormat="1">
      <c r="A2279" s="494" t="s">
        <v>240</v>
      </c>
      <c r="B2279" s="515" t="s">
        <v>416</v>
      </c>
      <c r="C2279" s="513" t="s">
        <v>124</v>
      </c>
      <c r="D2279" s="560">
        <v>4662</v>
      </c>
      <c r="E2279" s="485">
        <v>0</v>
      </c>
      <c r="F2279" s="485">
        <v>0</v>
      </c>
      <c r="G2279" s="485">
        <f t="shared" si="593"/>
        <v>0</v>
      </c>
      <c r="H2279" s="428">
        <f t="shared" si="598"/>
        <v>0</v>
      </c>
      <c r="I2279" s="428">
        <f t="shared" si="599"/>
        <v>0</v>
      </c>
      <c r="J2279" s="428">
        <f t="shared" si="600"/>
        <v>0</v>
      </c>
      <c r="K2279" s="433">
        <f t="shared" si="601"/>
        <v>0</v>
      </c>
      <c r="L2279" s="433">
        <f t="shared" si="602"/>
        <v>0</v>
      </c>
      <c r="M2279" s="433"/>
      <c r="N2279" s="433"/>
      <c r="O2279" s="431">
        <f t="shared" si="603"/>
        <v>0</v>
      </c>
    </row>
    <row r="2280" spans="1:15" s="472" customFormat="1">
      <c r="A2280" s="494" t="s">
        <v>242</v>
      </c>
      <c r="B2280" s="515" t="s">
        <v>417</v>
      </c>
      <c r="C2280" s="513" t="s">
        <v>124</v>
      </c>
      <c r="D2280" s="560">
        <v>4662</v>
      </c>
      <c r="E2280" s="485">
        <v>0</v>
      </c>
      <c r="F2280" s="485">
        <v>0</v>
      </c>
      <c r="G2280" s="485">
        <f t="shared" si="593"/>
        <v>0</v>
      </c>
      <c r="H2280" s="428">
        <f t="shared" si="598"/>
        <v>0</v>
      </c>
      <c r="I2280" s="428">
        <f t="shared" si="599"/>
        <v>0</v>
      </c>
      <c r="J2280" s="428">
        <f t="shared" si="600"/>
        <v>0</v>
      </c>
      <c r="K2280" s="433">
        <f t="shared" si="601"/>
        <v>0</v>
      </c>
      <c r="L2280" s="433">
        <f t="shared" si="602"/>
        <v>0</v>
      </c>
      <c r="M2280" s="433"/>
      <c r="N2280" s="433"/>
      <c r="O2280" s="431">
        <f t="shared" si="603"/>
        <v>0</v>
      </c>
    </row>
    <row r="2281" spans="1:15" s="472" customFormat="1">
      <c r="A2281" s="494" t="s">
        <v>244</v>
      </c>
      <c r="B2281" s="515" t="s">
        <v>418</v>
      </c>
      <c r="C2281" s="513" t="s">
        <v>124</v>
      </c>
      <c r="D2281" s="560">
        <v>4662</v>
      </c>
      <c r="E2281" s="485">
        <v>0</v>
      </c>
      <c r="F2281" s="485">
        <v>0</v>
      </c>
      <c r="G2281" s="485">
        <f t="shared" si="593"/>
        <v>0</v>
      </c>
      <c r="H2281" s="428">
        <f t="shared" si="598"/>
        <v>0</v>
      </c>
      <c r="I2281" s="428">
        <f t="shared" si="599"/>
        <v>0</v>
      </c>
      <c r="J2281" s="428">
        <f t="shared" si="600"/>
        <v>0</v>
      </c>
      <c r="K2281" s="433">
        <f t="shared" si="601"/>
        <v>0</v>
      </c>
      <c r="L2281" s="433">
        <f t="shared" si="602"/>
        <v>0</v>
      </c>
      <c r="M2281" s="433"/>
      <c r="N2281" s="433"/>
      <c r="O2281" s="431">
        <f t="shared" si="603"/>
        <v>0</v>
      </c>
    </row>
    <row r="2282" spans="1:15" s="470" customFormat="1">
      <c r="A2282" s="494" t="s">
        <v>246</v>
      </c>
      <c r="B2282" s="515" t="s">
        <v>419</v>
      </c>
      <c r="C2282" s="513" t="s">
        <v>124</v>
      </c>
      <c r="D2282" s="560">
        <v>4662</v>
      </c>
      <c r="E2282" s="485">
        <v>0</v>
      </c>
      <c r="F2282" s="485">
        <v>0</v>
      </c>
      <c r="G2282" s="485">
        <f t="shared" si="593"/>
        <v>0</v>
      </c>
      <c r="H2282" s="428">
        <f t="shared" si="598"/>
        <v>0</v>
      </c>
      <c r="I2282" s="428">
        <f t="shared" si="599"/>
        <v>0</v>
      </c>
      <c r="J2282" s="428">
        <f t="shared" si="600"/>
        <v>0</v>
      </c>
      <c r="K2282" s="433">
        <f t="shared" si="601"/>
        <v>0</v>
      </c>
      <c r="L2282" s="433">
        <f t="shared" si="602"/>
        <v>0</v>
      </c>
      <c r="M2282" s="433"/>
      <c r="N2282" s="433"/>
      <c r="O2282" s="431">
        <f t="shared" si="603"/>
        <v>0</v>
      </c>
    </row>
    <row r="2283" spans="1:15" s="470" customFormat="1">
      <c r="A2283" s="494" t="s">
        <v>248</v>
      </c>
      <c r="B2283" s="515" t="s">
        <v>420</v>
      </c>
      <c r="C2283" s="513" t="s">
        <v>124</v>
      </c>
      <c r="D2283" s="560">
        <v>4662</v>
      </c>
      <c r="E2283" s="485">
        <v>0</v>
      </c>
      <c r="F2283" s="485">
        <v>0</v>
      </c>
      <c r="G2283" s="485">
        <f t="shared" si="593"/>
        <v>0</v>
      </c>
      <c r="H2283" s="428">
        <f t="shared" si="598"/>
        <v>0</v>
      </c>
      <c r="I2283" s="428">
        <f t="shared" si="599"/>
        <v>0</v>
      </c>
      <c r="J2283" s="428">
        <f t="shared" si="600"/>
        <v>0</v>
      </c>
      <c r="K2283" s="433">
        <f t="shared" si="601"/>
        <v>0</v>
      </c>
      <c r="L2283" s="433">
        <f t="shared" si="602"/>
        <v>0</v>
      </c>
      <c r="M2283" s="433"/>
      <c r="N2283" s="433"/>
      <c r="O2283" s="431">
        <f t="shared" si="603"/>
        <v>0</v>
      </c>
    </row>
    <row r="2284" spans="1:15" s="470" customFormat="1">
      <c r="A2284" s="494" t="s">
        <v>250</v>
      </c>
      <c r="B2284" s="515" t="s">
        <v>421</v>
      </c>
      <c r="C2284" s="513" t="s">
        <v>124</v>
      </c>
      <c r="D2284" s="560">
        <v>4662</v>
      </c>
      <c r="E2284" s="485">
        <v>0</v>
      </c>
      <c r="F2284" s="485">
        <v>0</v>
      </c>
      <c r="G2284" s="485">
        <f t="shared" si="593"/>
        <v>0</v>
      </c>
      <c r="H2284" s="428">
        <f t="shared" si="598"/>
        <v>0</v>
      </c>
      <c r="I2284" s="428">
        <f t="shared" si="599"/>
        <v>0</v>
      </c>
      <c r="J2284" s="428">
        <f t="shared" si="600"/>
        <v>0</v>
      </c>
      <c r="K2284" s="433">
        <f t="shared" si="601"/>
        <v>0</v>
      </c>
      <c r="L2284" s="433">
        <f t="shared" si="602"/>
        <v>0</v>
      </c>
      <c r="M2284" s="433"/>
      <c r="N2284" s="433"/>
      <c r="O2284" s="431">
        <f t="shared" si="603"/>
        <v>0</v>
      </c>
    </row>
    <row r="2285" spans="1:15" s="470" customFormat="1">
      <c r="A2285" s="494" t="s">
        <v>252</v>
      </c>
      <c r="B2285" s="515" t="s">
        <v>422</v>
      </c>
      <c r="C2285" s="513" t="s">
        <v>124</v>
      </c>
      <c r="D2285" s="560">
        <v>4662</v>
      </c>
      <c r="E2285" s="485">
        <v>0</v>
      </c>
      <c r="F2285" s="485">
        <v>0</v>
      </c>
      <c r="G2285" s="485">
        <f t="shared" si="593"/>
        <v>0</v>
      </c>
      <c r="H2285" s="428">
        <f t="shared" si="598"/>
        <v>0</v>
      </c>
      <c r="I2285" s="428">
        <f t="shared" si="599"/>
        <v>0</v>
      </c>
      <c r="J2285" s="428">
        <f t="shared" si="600"/>
        <v>0</v>
      </c>
      <c r="K2285" s="433">
        <f t="shared" si="601"/>
        <v>0</v>
      </c>
      <c r="L2285" s="433">
        <f t="shared" si="602"/>
        <v>0</v>
      </c>
      <c r="M2285" s="433"/>
      <c r="N2285" s="433"/>
      <c r="O2285" s="431">
        <f t="shared" si="603"/>
        <v>0</v>
      </c>
    </row>
    <row r="2286" spans="1:15" s="470" customFormat="1">
      <c r="A2286" s="494" t="s">
        <v>254</v>
      </c>
      <c r="B2286" s="515" t="s">
        <v>423</v>
      </c>
      <c r="C2286" s="513" t="s">
        <v>124</v>
      </c>
      <c r="D2286" s="560">
        <v>4662</v>
      </c>
      <c r="E2286" s="485">
        <v>0</v>
      </c>
      <c r="F2286" s="485">
        <v>0</v>
      </c>
      <c r="G2286" s="485">
        <f t="shared" si="593"/>
        <v>0</v>
      </c>
      <c r="H2286" s="428">
        <f t="shared" si="598"/>
        <v>0</v>
      </c>
      <c r="I2286" s="428">
        <f t="shared" si="599"/>
        <v>0</v>
      </c>
      <c r="J2286" s="428">
        <f t="shared" si="600"/>
        <v>0</v>
      </c>
      <c r="K2286" s="433">
        <f t="shared" si="601"/>
        <v>0</v>
      </c>
      <c r="L2286" s="433">
        <f t="shared" si="602"/>
        <v>0</v>
      </c>
      <c r="M2286" s="433"/>
      <c r="N2286" s="433"/>
      <c r="O2286" s="431">
        <f t="shared" si="603"/>
        <v>0</v>
      </c>
    </row>
    <row r="2287" spans="1:15" s="470" customFormat="1">
      <c r="A2287" s="494" t="s">
        <v>256</v>
      </c>
      <c r="B2287" s="515" t="s">
        <v>424</v>
      </c>
      <c r="C2287" s="513" t="s">
        <v>124</v>
      </c>
      <c r="D2287" s="560">
        <v>4662</v>
      </c>
      <c r="E2287" s="485">
        <v>0</v>
      </c>
      <c r="F2287" s="485">
        <v>0</v>
      </c>
      <c r="G2287" s="485">
        <f t="shared" si="593"/>
        <v>0</v>
      </c>
      <c r="H2287" s="428">
        <f t="shared" si="598"/>
        <v>0</v>
      </c>
      <c r="I2287" s="428">
        <f t="shared" si="599"/>
        <v>0</v>
      </c>
      <c r="J2287" s="428">
        <f t="shared" si="600"/>
        <v>0</v>
      </c>
      <c r="K2287" s="433">
        <f t="shared" si="601"/>
        <v>0</v>
      </c>
      <c r="L2287" s="433">
        <f t="shared" si="602"/>
        <v>0</v>
      </c>
      <c r="M2287" s="433"/>
      <c r="N2287" s="433"/>
      <c r="O2287" s="431">
        <f t="shared" si="603"/>
        <v>0</v>
      </c>
    </row>
    <row r="2288" spans="1:15" s="470" customFormat="1">
      <c r="A2288" s="494" t="s">
        <v>258</v>
      </c>
      <c r="B2288" s="483" t="s">
        <v>425</v>
      </c>
      <c r="C2288" s="513" t="s">
        <v>124</v>
      </c>
      <c r="D2288" s="560">
        <v>4662</v>
      </c>
      <c r="E2288" s="485">
        <v>0</v>
      </c>
      <c r="F2288" s="485">
        <v>0</v>
      </c>
      <c r="G2288" s="485">
        <f t="shared" si="593"/>
        <v>0</v>
      </c>
      <c r="H2288" s="428">
        <f t="shared" si="598"/>
        <v>0</v>
      </c>
      <c r="I2288" s="428">
        <f t="shared" si="599"/>
        <v>0</v>
      </c>
      <c r="J2288" s="428">
        <f t="shared" si="600"/>
        <v>0</v>
      </c>
      <c r="K2288" s="433">
        <f t="shared" si="601"/>
        <v>0</v>
      </c>
      <c r="L2288" s="433">
        <f t="shared" si="602"/>
        <v>0</v>
      </c>
      <c r="M2288" s="433"/>
      <c r="N2288" s="433"/>
      <c r="O2288" s="431">
        <f t="shared" si="603"/>
        <v>0</v>
      </c>
    </row>
    <row r="2289" spans="1:15" s="535" customFormat="1">
      <c r="A2289" s="518" t="s">
        <v>862</v>
      </c>
      <c r="B2289" s="487" t="s">
        <v>863</v>
      </c>
      <c r="C2289" s="513"/>
      <c r="D2289" s="560">
        <v>0</v>
      </c>
      <c r="E2289" s="534">
        <v>0</v>
      </c>
      <c r="F2289" s="534">
        <v>0</v>
      </c>
      <c r="G2289" s="534">
        <f t="shared" si="593"/>
        <v>0</v>
      </c>
      <c r="H2289" s="500">
        <f>ROUND(D2289*E2289,0)</f>
        <v>0</v>
      </c>
      <c r="I2289" s="500">
        <f>ROUND(D2289*F2289,0)</f>
        <v>0</v>
      </c>
      <c r="J2289" s="485">
        <f t="shared" si="594"/>
        <v>0</v>
      </c>
      <c r="K2289" s="433">
        <f t="shared" si="601"/>
        <v>0</v>
      </c>
      <c r="L2289" s="433">
        <f t="shared" si="602"/>
        <v>0</v>
      </c>
      <c r="M2289" s="433"/>
      <c r="N2289" s="433"/>
      <c r="O2289" s="431">
        <f t="shared" si="603"/>
        <v>0</v>
      </c>
    </row>
    <row r="2290" spans="1:15" s="472" customFormat="1">
      <c r="A2290" s="494" t="s">
        <v>205</v>
      </c>
      <c r="B2290" s="515" t="s">
        <v>844</v>
      </c>
      <c r="C2290" s="513" t="s">
        <v>124</v>
      </c>
      <c r="D2290" s="560">
        <v>4662</v>
      </c>
      <c r="E2290" s="485">
        <v>0</v>
      </c>
      <c r="F2290" s="485">
        <v>0</v>
      </c>
      <c r="G2290" s="485">
        <f t="shared" si="593"/>
        <v>0</v>
      </c>
      <c r="H2290" s="428">
        <f t="shared" ref="H2290:H2314" si="604">$D2290*E2290</f>
        <v>0</v>
      </c>
      <c r="I2290" s="428">
        <f t="shared" ref="I2290:I2314" si="605">$D2290*F2290</f>
        <v>0</v>
      </c>
      <c r="J2290" s="428">
        <f t="shared" ref="J2290:J2314" si="606">SUBTOTAL(9,H2290:I2290)</f>
        <v>0</v>
      </c>
      <c r="K2290" s="433">
        <f t="shared" si="601"/>
        <v>0</v>
      </c>
      <c r="L2290" s="433">
        <f t="shared" si="602"/>
        <v>0</v>
      </c>
      <c r="M2290" s="433"/>
      <c r="N2290" s="433"/>
      <c r="O2290" s="431">
        <f t="shared" si="603"/>
        <v>0</v>
      </c>
    </row>
    <row r="2291" spans="1:15" s="472" customFormat="1">
      <c r="A2291" s="494" t="s">
        <v>188</v>
      </c>
      <c r="B2291" s="515" t="s">
        <v>402</v>
      </c>
      <c r="C2291" s="513" t="s">
        <v>124</v>
      </c>
      <c r="D2291" s="560">
        <v>4662</v>
      </c>
      <c r="E2291" s="485">
        <v>0</v>
      </c>
      <c r="F2291" s="485">
        <v>0</v>
      </c>
      <c r="G2291" s="485">
        <f t="shared" si="593"/>
        <v>0</v>
      </c>
      <c r="H2291" s="428">
        <f t="shared" si="604"/>
        <v>0</v>
      </c>
      <c r="I2291" s="428">
        <f t="shared" si="605"/>
        <v>0</v>
      </c>
      <c r="J2291" s="428">
        <f t="shared" si="606"/>
        <v>0</v>
      </c>
      <c r="K2291" s="433">
        <f t="shared" si="601"/>
        <v>0</v>
      </c>
      <c r="L2291" s="433">
        <f t="shared" si="602"/>
        <v>0</v>
      </c>
      <c r="M2291" s="433"/>
      <c r="N2291" s="433"/>
      <c r="O2291" s="431">
        <f t="shared" si="603"/>
        <v>0</v>
      </c>
    </row>
    <row r="2292" spans="1:15" s="472" customFormat="1">
      <c r="A2292" s="494" t="s">
        <v>190</v>
      </c>
      <c r="B2292" s="515" t="s">
        <v>403</v>
      </c>
      <c r="C2292" s="513" t="s">
        <v>124</v>
      </c>
      <c r="D2292" s="560">
        <v>4662</v>
      </c>
      <c r="E2292" s="485">
        <v>0</v>
      </c>
      <c r="F2292" s="485">
        <v>0</v>
      </c>
      <c r="G2292" s="485">
        <f t="shared" ref="G2292:G2355" si="607">SUM(E2292:F2292)</f>
        <v>0</v>
      </c>
      <c r="H2292" s="428">
        <f t="shared" si="604"/>
        <v>0</v>
      </c>
      <c r="I2292" s="428">
        <f t="shared" si="605"/>
        <v>0</v>
      </c>
      <c r="J2292" s="428">
        <f t="shared" si="606"/>
        <v>0</v>
      </c>
      <c r="K2292" s="433">
        <f t="shared" si="601"/>
        <v>0</v>
      </c>
      <c r="L2292" s="433">
        <f t="shared" si="602"/>
        <v>0</v>
      </c>
      <c r="M2292" s="433"/>
      <c r="N2292" s="433"/>
      <c r="O2292" s="431">
        <f t="shared" si="603"/>
        <v>0</v>
      </c>
    </row>
    <row r="2293" spans="1:15" s="472" customFormat="1">
      <c r="A2293" s="494" t="s">
        <v>192</v>
      </c>
      <c r="B2293" s="515" t="s">
        <v>404</v>
      </c>
      <c r="C2293" s="513" t="s">
        <v>124</v>
      </c>
      <c r="D2293" s="560">
        <v>4662</v>
      </c>
      <c r="E2293" s="485">
        <v>0</v>
      </c>
      <c r="F2293" s="485">
        <v>0</v>
      </c>
      <c r="G2293" s="485">
        <f t="shared" si="607"/>
        <v>0</v>
      </c>
      <c r="H2293" s="428">
        <f t="shared" si="604"/>
        <v>0</v>
      </c>
      <c r="I2293" s="428">
        <f t="shared" si="605"/>
        <v>0</v>
      </c>
      <c r="J2293" s="428">
        <f t="shared" si="606"/>
        <v>0</v>
      </c>
      <c r="K2293" s="433">
        <f t="shared" si="601"/>
        <v>0</v>
      </c>
      <c r="L2293" s="433">
        <f t="shared" si="602"/>
        <v>0</v>
      </c>
      <c r="M2293" s="433"/>
      <c r="N2293" s="433"/>
      <c r="O2293" s="431">
        <f t="shared" si="603"/>
        <v>0</v>
      </c>
    </row>
    <row r="2294" spans="1:15" s="472" customFormat="1">
      <c r="A2294" s="494" t="s">
        <v>194</v>
      </c>
      <c r="B2294" s="515" t="s">
        <v>405</v>
      </c>
      <c r="C2294" s="513" t="s">
        <v>124</v>
      </c>
      <c r="D2294" s="560">
        <v>4662</v>
      </c>
      <c r="E2294" s="485">
        <v>0</v>
      </c>
      <c r="F2294" s="485">
        <v>0</v>
      </c>
      <c r="G2294" s="485">
        <f t="shared" si="607"/>
        <v>0</v>
      </c>
      <c r="H2294" s="428">
        <f t="shared" si="604"/>
        <v>0</v>
      </c>
      <c r="I2294" s="428">
        <f t="shared" si="605"/>
        <v>0</v>
      </c>
      <c r="J2294" s="428">
        <f t="shared" si="606"/>
        <v>0</v>
      </c>
      <c r="K2294" s="433">
        <f t="shared" si="601"/>
        <v>0</v>
      </c>
      <c r="L2294" s="433">
        <f t="shared" si="602"/>
        <v>0</v>
      </c>
      <c r="M2294" s="433"/>
      <c r="N2294" s="433"/>
      <c r="O2294" s="431">
        <f t="shared" si="603"/>
        <v>0</v>
      </c>
    </row>
    <row r="2295" spans="1:15" s="472" customFormat="1">
      <c r="A2295" s="494" t="s">
        <v>196</v>
      </c>
      <c r="B2295" s="515" t="s">
        <v>406</v>
      </c>
      <c r="C2295" s="513" t="s">
        <v>124</v>
      </c>
      <c r="D2295" s="560">
        <v>4662</v>
      </c>
      <c r="E2295" s="485">
        <v>0</v>
      </c>
      <c r="F2295" s="485">
        <v>0</v>
      </c>
      <c r="G2295" s="485">
        <f t="shared" si="607"/>
        <v>0</v>
      </c>
      <c r="H2295" s="428">
        <f t="shared" si="604"/>
        <v>0</v>
      </c>
      <c r="I2295" s="428">
        <f t="shared" si="605"/>
        <v>0</v>
      </c>
      <c r="J2295" s="428">
        <f t="shared" si="606"/>
        <v>0</v>
      </c>
      <c r="K2295" s="433">
        <f t="shared" si="601"/>
        <v>0</v>
      </c>
      <c r="L2295" s="433">
        <f t="shared" si="602"/>
        <v>0</v>
      </c>
      <c r="M2295" s="433"/>
      <c r="N2295" s="433"/>
      <c r="O2295" s="431">
        <f t="shared" si="603"/>
        <v>0</v>
      </c>
    </row>
    <row r="2296" spans="1:15" s="472" customFormat="1">
      <c r="A2296" s="494" t="s">
        <v>198</v>
      </c>
      <c r="B2296" s="515" t="s">
        <v>407</v>
      </c>
      <c r="C2296" s="513" t="s">
        <v>124</v>
      </c>
      <c r="D2296" s="560">
        <v>4662</v>
      </c>
      <c r="E2296" s="485">
        <v>0</v>
      </c>
      <c r="F2296" s="485">
        <v>0</v>
      </c>
      <c r="G2296" s="485">
        <f t="shared" si="607"/>
        <v>0</v>
      </c>
      <c r="H2296" s="428">
        <f t="shared" si="604"/>
        <v>0</v>
      </c>
      <c r="I2296" s="428">
        <f t="shared" si="605"/>
        <v>0</v>
      </c>
      <c r="J2296" s="428">
        <f t="shared" si="606"/>
        <v>0</v>
      </c>
      <c r="K2296" s="433">
        <f t="shared" si="601"/>
        <v>0</v>
      </c>
      <c r="L2296" s="433">
        <f t="shared" si="602"/>
        <v>0</v>
      </c>
      <c r="M2296" s="433"/>
      <c r="N2296" s="433"/>
      <c r="O2296" s="431">
        <f t="shared" si="603"/>
        <v>0</v>
      </c>
    </row>
    <row r="2297" spans="1:15" s="472" customFormat="1">
      <c r="A2297" s="494" t="s">
        <v>200</v>
      </c>
      <c r="B2297" s="515" t="s">
        <v>408</v>
      </c>
      <c r="C2297" s="513" t="s">
        <v>124</v>
      </c>
      <c r="D2297" s="560">
        <v>4662</v>
      </c>
      <c r="E2297" s="485">
        <v>0</v>
      </c>
      <c r="F2297" s="485">
        <v>0</v>
      </c>
      <c r="G2297" s="485">
        <f t="shared" si="607"/>
        <v>0</v>
      </c>
      <c r="H2297" s="428">
        <f t="shared" si="604"/>
        <v>0</v>
      </c>
      <c r="I2297" s="428">
        <f t="shared" si="605"/>
        <v>0</v>
      </c>
      <c r="J2297" s="428">
        <f t="shared" si="606"/>
        <v>0</v>
      </c>
      <c r="K2297" s="433">
        <f t="shared" si="601"/>
        <v>0</v>
      </c>
      <c r="L2297" s="433">
        <f t="shared" si="602"/>
        <v>0</v>
      </c>
      <c r="M2297" s="433"/>
      <c r="N2297" s="433"/>
      <c r="O2297" s="431">
        <f t="shared" si="603"/>
        <v>0</v>
      </c>
    </row>
    <row r="2298" spans="1:15" s="472" customFormat="1">
      <c r="A2298" s="494" t="s">
        <v>122</v>
      </c>
      <c r="B2298" s="515" t="s">
        <v>409</v>
      </c>
      <c r="C2298" s="513" t="s">
        <v>124</v>
      </c>
      <c r="D2298" s="560">
        <v>4662</v>
      </c>
      <c r="E2298" s="485">
        <v>0</v>
      </c>
      <c r="F2298" s="485">
        <v>0</v>
      </c>
      <c r="G2298" s="485">
        <f t="shared" si="607"/>
        <v>0</v>
      </c>
      <c r="H2298" s="428">
        <f t="shared" si="604"/>
        <v>0</v>
      </c>
      <c r="I2298" s="428">
        <f t="shared" si="605"/>
        <v>0</v>
      </c>
      <c r="J2298" s="428">
        <f t="shared" si="606"/>
        <v>0</v>
      </c>
      <c r="K2298" s="433">
        <f t="shared" si="601"/>
        <v>0</v>
      </c>
      <c r="L2298" s="433">
        <f t="shared" si="602"/>
        <v>0</v>
      </c>
      <c r="M2298" s="433"/>
      <c r="N2298" s="433"/>
      <c r="O2298" s="431">
        <f t="shared" si="603"/>
        <v>0</v>
      </c>
    </row>
    <row r="2299" spans="1:15" s="472" customFormat="1">
      <c r="A2299" s="494" t="s">
        <v>228</v>
      </c>
      <c r="B2299" s="515" t="s">
        <v>410</v>
      </c>
      <c r="C2299" s="513" t="s">
        <v>124</v>
      </c>
      <c r="D2299" s="560">
        <v>4662</v>
      </c>
      <c r="E2299" s="485">
        <v>0</v>
      </c>
      <c r="F2299" s="485">
        <v>0</v>
      </c>
      <c r="G2299" s="485">
        <f t="shared" si="607"/>
        <v>0</v>
      </c>
      <c r="H2299" s="428">
        <f t="shared" si="604"/>
        <v>0</v>
      </c>
      <c r="I2299" s="428">
        <f t="shared" si="605"/>
        <v>0</v>
      </c>
      <c r="J2299" s="428">
        <f t="shared" si="606"/>
        <v>0</v>
      </c>
      <c r="K2299" s="433">
        <f t="shared" si="601"/>
        <v>0</v>
      </c>
      <c r="L2299" s="433">
        <f t="shared" si="602"/>
        <v>0</v>
      </c>
      <c r="M2299" s="433"/>
      <c r="N2299" s="433"/>
      <c r="O2299" s="431">
        <f t="shared" si="603"/>
        <v>0</v>
      </c>
    </row>
    <row r="2300" spans="1:15" s="472" customFormat="1">
      <c r="A2300" s="494" t="s">
        <v>230</v>
      </c>
      <c r="B2300" s="515" t="s">
        <v>411</v>
      </c>
      <c r="C2300" s="513" t="s">
        <v>124</v>
      </c>
      <c r="D2300" s="560">
        <v>4662</v>
      </c>
      <c r="E2300" s="485">
        <v>0</v>
      </c>
      <c r="F2300" s="485">
        <v>0</v>
      </c>
      <c r="G2300" s="485">
        <f t="shared" si="607"/>
        <v>0</v>
      </c>
      <c r="H2300" s="428">
        <f t="shared" si="604"/>
        <v>0</v>
      </c>
      <c r="I2300" s="428">
        <f t="shared" si="605"/>
        <v>0</v>
      </c>
      <c r="J2300" s="428">
        <f t="shared" si="606"/>
        <v>0</v>
      </c>
      <c r="K2300" s="433">
        <f t="shared" si="601"/>
        <v>0</v>
      </c>
      <c r="L2300" s="433">
        <f t="shared" si="602"/>
        <v>0</v>
      </c>
      <c r="M2300" s="433"/>
      <c r="N2300" s="433"/>
      <c r="O2300" s="431">
        <f t="shared" si="603"/>
        <v>0</v>
      </c>
    </row>
    <row r="2301" spans="1:15" s="472" customFormat="1">
      <c r="A2301" s="494" t="s">
        <v>232</v>
      </c>
      <c r="B2301" s="515" t="s">
        <v>412</v>
      </c>
      <c r="C2301" s="513" t="s">
        <v>124</v>
      </c>
      <c r="D2301" s="560">
        <v>4662</v>
      </c>
      <c r="E2301" s="485">
        <v>0</v>
      </c>
      <c r="F2301" s="485">
        <v>0</v>
      </c>
      <c r="G2301" s="485">
        <f t="shared" si="607"/>
        <v>0</v>
      </c>
      <c r="H2301" s="428">
        <f t="shared" si="604"/>
        <v>0</v>
      </c>
      <c r="I2301" s="428">
        <f t="shared" si="605"/>
        <v>0</v>
      </c>
      <c r="J2301" s="428">
        <f t="shared" si="606"/>
        <v>0</v>
      </c>
      <c r="K2301" s="433">
        <f t="shared" si="601"/>
        <v>0</v>
      </c>
      <c r="L2301" s="433">
        <f t="shared" si="602"/>
        <v>0</v>
      </c>
      <c r="M2301" s="433"/>
      <c r="N2301" s="433"/>
      <c r="O2301" s="431">
        <f t="shared" si="603"/>
        <v>0</v>
      </c>
    </row>
    <row r="2302" spans="1:15" s="472" customFormat="1">
      <c r="A2302" s="494" t="s">
        <v>234</v>
      </c>
      <c r="B2302" s="515" t="s">
        <v>413</v>
      </c>
      <c r="C2302" s="513" t="s">
        <v>124</v>
      </c>
      <c r="D2302" s="560">
        <v>4662</v>
      </c>
      <c r="E2302" s="485">
        <v>0</v>
      </c>
      <c r="F2302" s="485">
        <v>0</v>
      </c>
      <c r="G2302" s="485">
        <f t="shared" si="607"/>
        <v>0</v>
      </c>
      <c r="H2302" s="428">
        <f t="shared" si="604"/>
        <v>0</v>
      </c>
      <c r="I2302" s="428">
        <f t="shared" si="605"/>
        <v>0</v>
      </c>
      <c r="J2302" s="428">
        <f t="shared" si="606"/>
        <v>0</v>
      </c>
      <c r="K2302" s="433">
        <f t="shared" si="601"/>
        <v>0</v>
      </c>
      <c r="L2302" s="433">
        <f t="shared" si="602"/>
        <v>0</v>
      </c>
      <c r="M2302" s="433"/>
      <c r="N2302" s="433"/>
      <c r="O2302" s="431">
        <f t="shared" si="603"/>
        <v>0</v>
      </c>
    </row>
    <row r="2303" spans="1:15" s="472" customFormat="1">
      <c r="A2303" s="494" t="s">
        <v>236</v>
      </c>
      <c r="B2303" s="515" t="s">
        <v>414</v>
      </c>
      <c r="C2303" s="513" t="s">
        <v>124</v>
      </c>
      <c r="D2303" s="560">
        <v>4662</v>
      </c>
      <c r="E2303" s="485">
        <v>0</v>
      </c>
      <c r="F2303" s="485">
        <v>0</v>
      </c>
      <c r="G2303" s="485">
        <f t="shared" si="607"/>
        <v>0</v>
      </c>
      <c r="H2303" s="428">
        <f t="shared" si="604"/>
        <v>0</v>
      </c>
      <c r="I2303" s="428">
        <f t="shared" si="605"/>
        <v>0</v>
      </c>
      <c r="J2303" s="428">
        <f t="shared" si="606"/>
        <v>0</v>
      </c>
      <c r="K2303" s="433">
        <f t="shared" si="601"/>
        <v>0</v>
      </c>
      <c r="L2303" s="433">
        <f t="shared" si="602"/>
        <v>0</v>
      </c>
      <c r="M2303" s="433"/>
      <c r="N2303" s="433"/>
      <c r="O2303" s="431">
        <f t="shared" si="603"/>
        <v>0</v>
      </c>
    </row>
    <row r="2304" spans="1:15" s="472" customFormat="1">
      <c r="A2304" s="494" t="s">
        <v>238</v>
      </c>
      <c r="B2304" s="515" t="s">
        <v>415</v>
      </c>
      <c r="C2304" s="513" t="s">
        <v>124</v>
      </c>
      <c r="D2304" s="560">
        <v>4662</v>
      </c>
      <c r="E2304" s="485">
        <v>0</v>
      </c>
      <c r="F2304" s="485">
        <v>0</v>
      </c>
      <c r="G2304" s="485">
        <f t="shared" si="607"/>
        <v>0</v>
      </c>
      <c r="H2304" s="428">
        <f t="shared" si="604"/>
        <v>0</v>
      </c>
      <c r="I2304" s="428">
        <f t="shared" si="605"/>
        <v>0</v>
      </c>
      <c r="J2304" s="428">
        <f t="shared" si="606"/>
        <v>0</v>
      </c>
      <c r="K2304" s="433">
        <f t="shared" si="601"/>
        <v>0</v>
      </c>
      <c r="L2304" s="433">
        <f t="shared" si="602"/>
        <v>0</v>
      </c>
      <c r="M2304" s="433"/>
      <c r="N2304" s="433"/>
      <c r="O2304" s="431">
        <f t="shared" si="603"/>
        <v>0</v>
      </c>
    </row>
    <row r="2305" spans="1:15" s="472" customFormat="1">
      <c r="A2305" s="494" t="s">
        <v>240</v>
      </c>
      <c r="B2305" s="515" t="s">
        <v>416</v>
      </c>
      <c r="C2305" s="513" t="s">
        <v>124</v>
      </c>
      <c r="D2305" s="560">
        <v>4662</v>
      </c>
      <c r="E2305" s="485">
        <v>0</v>
      </c>
      <c r="F2305" s="485">
        <v>0</v>
      </c>
      <c r="G2305" s="485">
        <f t="shared" si="607"/>
        <v>0</v>
      </c>
      <c r="H2305" s="428">
        <f t="shared" si="604"/>
        <v>0</v>
      </c>
      <c r="I2305" s="428">
        <f t="shared" si="605"/>
        <v>0</v>
      </c>
      <c r="J2305" s="428">
        <f t="shared" si="606"/>
        <v>0</v>
      </c>
      <c r="K2305" s="433">
        <f t="shared" si="601"/>
        <v>0</v>
      </c>
      <c r="L2305" s="433">
        <f t="shared" si="602"/>
        <v>0</v>
      </c>
      <c r="M2305" s="433"/>
      <c r="N2305" s="433"/>
      <c r="O2305" s="431">
        <f t="shared" si="603"/>
        <v>0</v>
      </c>
    </row>
    <row r="2306" spans="1:15" s="472" customFormat="1">
      <c r="A2306" s="494" t="s">
        <v>242</v>
      </c>
      <c r="B2306" s="515" t="s">
        <v>417</v>
      </c>
      <c r="C2306" s="513" t="s">
        <v>124</v>
      </c>
      <c r="D2306" s="560">
        <v>4662</v>
      </c>
      <c r="E2306" s="485">
        <v>0</v>
      </c>
      <c r="F2306" s="485">
        <v>0</v>
      </c>
      <c r="G2306" s="485">
        <f t="shared" si="607"/>
        <v>0</v>
      </c>
      <c r="H2306" s="428">
        <f t="shared" si="604"/>
        <v>0</v>
      </c>
      <c r="I2306" s="428">
        <f t="shared" si="605"/>
        <v>0</v>
      </c>
      <c r="J2306" s="428">
        <f t="shared" si="606"/>
        <v>0</v>
      </c>
      <c r="K2306" s="433">
        <f t="shared" si="601"/>
        <v>0</v>
      </c>
      <c r="L2306" s="433">
        <f t="shared" si="602"/>
        <v>0</v>
      </c>
      <c r="M2306" s="433"/>
      <c r="N2306" s="433"/>
      <c r="O2306" s="431">
        <f t="shared" si="603"/>
        <v>0</v>
      </c>
    </row>
    <row r="2307" spans="1:15" s="472" customFormat="1">
      <c r="A2307" s="494" t="s">
        <v>244</v>
      </c>
      <c r="B2307" s="515" t="s">
        <v>418</v>
      </c>
      <c r="C2307" s="513" t="s">
        <v>124</v>
      </c>
      <c r="D2307" s="560">
        <v>4662</v>
      </c>
      <c r="E2307" s="485">
        <v>0</v>
      </c>
      <c r="F2307" s="485">
        <v>0</v>
      </c>
      <c r="G2307" s="485">
        <f t="shared" si="607"/>
        <v>0</v>
      </c>
      <c r="H2307" s="428">
        <f t="shared" si="604"/>
        <v>0</v>
      </c>
      <c r="I2307" s="428">
        <f t="shared" si="605"/>
        <v>0</v>
      </c>
      <c r="J2307" s="428">
        <f t="shared" si="606"/>
        <v>0</v>
      </c>
      <c r="K2307" s="433">
        <f t="shared" si="601"/>
        <v>0</v>
      </c>
      <c r="L2307" s="433">
        <f t="shared" si="602"/>
        <v>0</v>
      </c>
      <c r="M2307" s="433"/>
      <c r="N2307" s="433"/>
      <c r="O2307" s="431">
        <f t="shared" si="603"/>
        <v>0</v>
      </c>
    </row>
    <row r="2308" spans="1:15" s="472" customFormat="1">
      <c r="A2308" s="494" t="s">
        <v>246</v>
      </c>
      <c r="B2308" s="515" t="s">
        <v>419</v>
      </c>
      <c r="C2308" s="513" t="s">
        <v>124</v>
      </c>
      <c r="D2308" s="560">
        <v>4662</v>
      </c>
      <c r="E2308" s="485">
        <v>0</v>
      </c>
      <c r="F2308" s="485">
        <v>0</v>
      </c>
      <c r="G2308" s="485">
        <f t="shared" si="607"/>
        <v>0</v>
      </c>
      <c r="H2308" s="428">
        <f t="shared" si="604"/>
        <v>0</v>
      </c>
      <c r="I2308" s="428">
        <f t="shared" si="605"/>
        <v>0</v>
      </c>
      <c r="J2308" s="428">
        <f t="shared" si="606"/>
        <v>0</v>
      </c>
      <c r="K2308" s="433">
        <f t="shared" si="601"/>
        <v>0</v>
      </c>
      <c r="L2308" s="433">
        <f t="shared" si="602"/>
        <v>0</v>
      </c>
      <c r="M2308" s="433"/>
      <c r="N2308" s="433"/>
      <c r="O2308" s="431">
        <f t="shared" si="603"/>
        <v>0</v>
      </c>
    </row>
    <row r="2309" spans="1:15" s="472" customFormat="1">
      <c r="A2309" s="494" t="s">
        <v>248</v>
      </c>
      <c r="B2309" s="515" t="s">
        <v>420</v>
      </c>
      <c r="C2309" s="513" t="s">
        <v>124</v>
      </c>
      <c r="D2309" s="560">
        <v>4662</v>
      </c>
      <c r="E2309" s="485">
        <v>0</v>
      </c>
      <c r="F2309" s="485">
        <v>0</v>
      </c>
      <c r="G2309" s="485">
        <f t="shared" si="607"/>
        <v>0</v>
      </c>
      <c r="H2309" s="428">
        <f t="shared" si="604"/>
        <v>0</v>
      </c>
      <c r="I2309" s="428">
        <f t="shared" si="605"/>
        <v>0</v>
      </c>
      <c r="J2309" s="428">
        <f t="shared" si="606"/>
        <v>0</v>
      </c>
      <c r="K2309" s="433">
        <f t="shared" si="601"/>
        <v>0</v>
      </c>
      <c r="L2309" s="433">
        <f t="shared" si="602"/>
        <v>0</v>
      </c>
      <c r="M2309" s="433"/>
      <c r="N2309" s="433"/>
      <c r="O2309" s="431">
        <f t="shared" si="603"/>
        <v>0</v>
      </c>
    </row>
    <row r="2310" spans="1:15" s="472" customFormat="1">
      <c r="A2310" s="494" t="s">
        <v>250</v>
      </c>
      <c r="B2310" s="515" t="s">
        <v>421</v>
      </c>
      <c r="C2310" s="513" t="s">
        <v>124</v>
      </c>
      <c r="D2310" s="560">
        <v>4662</v>
      </c>
      <c r="E2310" s="485">
        <v>0</v>
      </c>
      <c r="F2310" s="485">
        <v>0</v>
      </c>
      <c r="G2310" s="485">
        <f t="shared" si="607"/>
        <v>0</v>
      </c>
      <c r="H2310" s="428">
        <f t="shared" si="604"/>
        <v>0</v>
      </c>
      <c r="I2310" s="428">
        <f t="shared" si="605"/>
        <v>0</v>
      </c>
      <c r="J2310" s="428">
        <f t="shared" si="606"/>
        <v>0</v>
      </c>
      <c r="K2310" s="433">
        <f t="shared" si="601"/>
        <v>0</v>
      </c>
      <c r="L2310" s="433">
        <f t="shared" si="602"/>
        <v>0</v>
      </c>
      <c r="M2310" s="433"/>
      <c r="N2310" s="433"/>
      <c r="O2310" s="431">
        <f t="shared" si="603"/>
        <v>0</v>
      </c>
    </row>
    <row r="2311" spans="1:15" s="472" customFormat="1">
      <c r="A2311" s="494" t="s">
        <v>252</v>
      </c>
      <c r="B2311" s="515" t="s">
        <v>422</v>
      </c>
      <c r="C2311" s="513" t="s">
        <v>124</v>
      </c>
      <c r="D2311" s="560">
        <v>4662</v>
      </c>
      <c r="E2311" s="485">
        <v>0</v>
      </c>
      <c r="F2311" s="485">
        <v>0</v>
      </c>
      <c r="G2311" s="485">
        <f t="shared" si="607"/>
        <v>0</v>
      </c>
      <c r="H2311" s="428">
        <f t="shared" si="604"/>
        <v>0</v>
      </c>
      <c r="I2311" s="428">
        <f t="shared" si="605"/>
        <v>0</v>
      </c>
      <c r="J2311" s="428">
        <f t="shared" si="606"/>
        <v>0</v>
      </c>
      <c r="K2311" s="433">
        <f t="shared" si="601"/>
        <v>0</v>
      </c>
      <c r="L2311" s="433">
        <f t="shared" si="602"/>
        <v>0</v>
      </c>
      <c r="M2311" s="433"/>
      <c r="N2311" s="433"/>
      <c r="O2311" s="431">
        <f t="shared" si="603"/>
        <v>0</v>
      </c>
    </row>
    <row r="2312" spans="1:15" s="472" customFormat="1">
      <c r="A2312" s="494" t="s">
        <v>254</v>
      </c>
      <c r="B2312" s="515" t="s">
        <v>423</v>
      </c>
      <c r="C2312" s="513" t="s">
        <v>124</v>
      </c>
      <c r="D2312" s="560">
        <v>4662</v>
      </c>
      <c r="E2312" s="485">
        <v>0</v>
      </c>
      <c r="F2312" s="485">
        <v>0</v>
      </c>
      <c r="G2312" s="485">
        <f t="shared" si="607"/>
        <v>0</v>
      </c>
      <c r="H2312" s="428">
        <f t="shared" si="604"/>
        <v>0</v>
      </c>
      <c r="I2312" s="428">
        <f t="shared" si="605"/>
        <v>0</v>
      </c>
      <c r="J2312" s="428">
        <f t="shared" si="606"/>
        <v>0</v>
      </c>
      <c r="K2312" s="433">
        <f t="shared" si="601"/>
        <v>0</v>
      </c>
      <c r="L2312" s="433">
        <f t="shared" si="602"/>
        <v>0</v>
      </c>
      <c r="M2312" s="433"/>
      <c r="N2312" s="433"/>
      <c r="O2312" s="431">
        <f t="shared" si="603"/>
        <v>0</v>
      </c>
    </row>
    <row r="2313" spans="1:15" s="472" customFormat="1">
      <c r="A2313" s="494" t="s">
        <v>256</v>
      </c>
      <c r="B2313" s="515" t="s">
        <v>424</v>
      </c>
      <c r="C2313" s="513" t="s">
        <v>124</v>
      </c>
      <c r="D2313" s="560">
        <v>4662</v>
      </c>
      <c r="E2313" s="485">
        <v>0</v>
      </c>
      <c r="F2313" s="485">
        <v>0</v>
      </c>
      <c r="G2313" s="485">
        <f t="shared" si="607"/>
        <v>0</v>
      </c>
      <c r="H2313" s="428">
        <f t="shared" si="604"/>
        <v>0</v>
      </c>
      <c r="I2313" s="428">
        <f t="shared" si="605"/>
        <v>0</v>
      </c>
      <c r="J2313" s="428">
        <f t="shared" si="606"/>
        <v>0</v>
      </c>
      <c r="K2313" s="433">
        <f t="shared" si="601"/>
        <v>0</v>
      </c>
      <c r="L2313" s="433">
        <f t="shared" si="602"/>
        <v>0</v>
      </c>
      <c r="M2313" s="433"/>
      <c r="N2313" s="433"/>
      <c r="O2313" s="431">
        <f t="shared" si="603"/>
        <v>0</v>
      </c>
    </row>
    <row r="2314" spans="1:15" s="472" customFormat="1">
      <c r="A2314" s="494" t="s">
        <v>258</v>
      </c>
      <c r="B2314" s="483" t="s">
        <v>425</v>
      </c>
      <c r="C2314" s="513" t="s">
        <v>124</v>
      </c>
      <c r="D2314" s="560">
        <v>4662</v>
      </c>
      <c r="E2314" s="485">
        <v>0</v>
      </c>
      <c r="F2314" s="485">
        <v>0</v>
      </c>
      <c r="G2314" s="485">
        <f t="shared" si="607"/>
        <v>0</v>
      </c>
      <c r="H2314" s="428">
        <f t="shared" si="604"/>
        <v>0</v>
      </c>
      <c r="I2314" s="428">
        <f t="shared" si="605"/>
        <v>0</v>
      </c>
      <c r="J2314" s="428">
        <f t="shared" si="606"/>
        <v>0</v>
      </c>
      <c r="K2314" s="433">
        <f t="shared" si="601"/>
        <v>0</v>
      </c>
      <c r="L2314" s="433">
        <f t="shared" si="602"/>
        <v>0</v>
      </c>
      <c r="M2314" s="433"/>
      <c r="N2314" s="433"/>
      <c r="O2314" s="431">
        <f t="shared" si="603"/>
        <v>0</v>
      </c>
    </row>
    <row r="2315" spans="1:15" s="535" customFormat="1">
      <c r="A2315" s="518" t="s">
        <v>864</v>
      </c>
      <c r="B2315" s="487" t="s">
        <v>865</v>
      </c>
      <c r="C2315" s="519"/>
      <c r="D2315" s="560">
        <v>0</v>
      </c>
      <c r="E2315" s="534">
        <v>0</v>
      </c>
      <c r="F2315" s="534">
        <v>0</v>
      </c>
      <c r="G2315" s="534">
        <f t="shared" si="607"/>
        <v>0</v>
      </c>
      <c r="H2315" s="500">
        <f>ROUND(D2315*E2315,0)</f>
        <v>0</v>
      </c>
      <c r="I2315" s="500">
        <f>ROUND(D2315*F2315,0)</f>
        <v>0</v>
      </c>
      <c r="J2315" s="485">
        <f t="shared" ref="J2315:J2340" si="608">SUM(H2315:I2315)</f>
        <v>0</v>
      </c>
      <c r="K2315" s="433">
        <f t="shared" si="601"/>
        <v>0</v>
      </c>
      <c r="L2315" s="433">
        <f t="shared" si="602"/>
        <v>0</v>
      </c>
      <c r="M2315" s="433"/>
      <c r="N2315" s="433"/>
      <c r="O2315" s="431">
        <f t="shared" si="603"/>
        <v>0</v>
      </c>
    </row>
    <row r="2316" spans="1:15" s="472" customFormat="1">
      <c r="A2316" s="494" t="s">
        <v>205</v>
      </c>
      <c r="B2316" s="515" t="s">
        <v>403</v>
      </c>
      <c r="C2316" s="513" t="s">
        <v>124</v>
      </c>
      <c r="D2316" s="560">
        <v>4662</v>
      </c>
      <c r="E2316" s="485">
        <v>0</v>
      </c>
      <c r="F2316" s="485">
        <v>0</v>
      </c>
      <c r="G2316" s="485">
        <f t="shared" si="607"/>
        <v>0</v>
      </c>
      <c r="H2316" s="428">
        <f t="shared" ref="H2316:H2338" si="609">$D2316*E2316</f>
        <v>0</v>
      </c>
      <c r="I2316" s="428">
        <f t="shared" ref="I2316:I2338" si="610">$D2316*F2316</f>
        <v>0</v>
      </c>
      <c r="J2316" s="428">
        <f t="shared" ref="J2316:J2338" si="611">SUBTOTAL(9,H2316:I2316)</f>
        <v>0</v>
      </c>
      <c r="K2316" s="433">
        <f t="shared" si="601"/>
        <v>0</v>
      </c>
      <c r="L2316" s="433">
        <f t="shared" si="602"/>
        <v>0</v>
      </c>
      <c r="M2316" s="433"/>
      <c r="N2316" s="433"/>
      <c r="O2316" s="431">
        <f t="shared" si="603"/>
        <v>0</v>
      </c>
    </row>
    <row r="2317" spans="1:15" s="472" customFormat="1">
      <c r="A2317" s="494" t="s">
        <v>188</v>
      </c>
      <c r="B2317" s="515" t="s">
        <v>404</v>
      </c>
      <c r="C2317" s="513" t="s">
        <v>124</v>
      </c>
      <c r="D2317" s="560">
        <v>4662</v>
      </c>
      <c r="E2317" s="485">
        <v>0</v>
      </c>
      <c r="F2317" s="485">
        <v>0</v>
      </c>
      <c r="G2317" s="485">
        <f t="shared" si="607"/>
        <v>0</v>
      </c>
      <c r="H2317" s="428">
        <f t="shared" si="609"/>
        <v>0</v>
      </c>
      <c r="I2317" s="428">
        <f t="shared" si="610"/>
        <v>0</v>
      </c>
      <c r="J2317" s="428">
        <f t="shared" si="611"/>
        <v>0</v>
      </c>
      <c r="K2317" s="433">
        <f t="shared" si="601"/>
        <v>0</v>
      </c>
      <c r="L2317" s="433">
        <f t="shared" si="602"/>
        <v>0</v>
      </c>
      <c r="M2317" s="433"/>
      <c r="N2317" s="433"/>
      <c r="O2317" s="431">
        <f t="shared" si="603"/>
        <v>0</v>
      </c>
    </row>
    <row r="2318" spans="1:15" s="472" customFormat="1">
      <c r="A2318" s="494" t="s">
        <v>190</v>
      </c>
      <c r="B2318" s="515" t="s">
        <v>405</v>
      </c>
      <c r="C2318" s="513" t="s">
        <v>124</v>
      </c>
      <c r="D2318" s="560">
        <v>4662</v>
      </c>
      <c r="E2318" s="485">
        <v>0</v>
      </c>
      <c r="F2318" s="485">
        <v>0</v>
      </c>
      <c r="G2318" s="485">
        <f t="shared" si="607"/>
        <v>0</v>
      </c>
      <c r="H2318" s="428">
        <f t="shared" si="609"/>
        <v>0</v>
      </c>
      <c r="I2318" s="428">
        <f t="shared" si="610"/>
        <v>0</v>
      </c>
      <c r="J2318" s="428">
        <f t="shared" si="611"/>
        <v>0</v>
      </c>
      <c r="K2318" s="433">
        <f t="shared" si="601"/>
        <v>0</v>
      </c>
      <c r="L2318" s="433">
        <f t="shared" si="602"/>
        <v>0</v>
      </c>
      <c r="M2318" s="433"/>
      <c r="N2318" s="433"/>
      <c r="O2318" s="431">
        <f t="shared" si="603"/>
        <v>0</v>
      </c>
    </row>
    <row r="2319" spans="1:15" s="472" customFormat="1">
      <c r="A2319" s="494" t="s">
        <v>192</v>
      </c>
      <c r="B2319" s="515" t="s">
        <v>406</v>
      </c>
      <c r="C2319" s="513" t="s">
        <v>124</v>
      </c>
      <c r="D2319" s="560">
        <v>4662</v>
      </c>
      <c r="E2319" s="485">
        <v>0</v>
      </c>
      <c r="F2319" s="485">
        <v>0</v>
      </c>
      <c r="G2319" s="485">
        <f t="shared" si="607"/>
        <v>0</v>
      </c>
      <c r="H2319" s="428">
        <f t="shared" si="609"/>
        <v>0</v>
      </c>
      <c r="I2319" s="428">
        <f t="shared" si="610"/>
        <v>0</v>
      </c>
      <c r="J2319" s="428">
        <f t="shared" si="611"/>
        <v>0</v>
      </c>
      <c r="K2319" s="433">
        <f t="shared" si="601"/>
        <v>0</v>
      </c>
      <c r="L2319" s="433">
        <f t="shared" si="602"/>
        <v>0</v>
      </c>
      <c r="M2319" s="433"/>
      <c r="N2319" s="433"/>
      <c r="O2319" s="431">
        <f t="shared" si="603"/>
        <v>0</v>
      </c>
    </row>
    <row r="2320" spans="1:15" s="472" customFormat="1">
      <c r="A2320" s="494" t="s">
        <v>194</v>
      </c>
      <c r="B2320" s="515" t="s">
        <v>407</v>
      </c>
      <c r="C2320" s="513" t="s">
        <v>124</v>
      </c>
      <c r="D2320" s="560">
        <v>4662</v>
      </c>
      <c r="E2320" s="485">
        <v>0</v>
      </c>
      <c r="F2320" s="485">
        <v>0</v>
      </c>
      <c r="G2320" s="485">
        <f t="shared" si="607"/>
        <v>0</v>
      </c>
      <c r="H2320" s="428">
        <f t="shared" si="609"/>
        <v>0</v>
      </c>
      <c r="I2320" s="428">
        <f t="shared" si="610"/>
        <v>0</v>
      </c>
      <c r="J2320" s="428">
        <f t="shared" si="611"/>
        <v>0</v>
      </c>
      <c r="K2320" s="433">
        <f t="shared" si="601"/>
        <v>0</v>
      </c>
      <c r="L2320" s="433">
        <f t="shared" si="602"/>
        <v>0</v>
      </c>
      <c r="M2320" s="433"/>
      <c r="N2320" s="433"/>
      <c r="O2320" s="431">
        <f t="shared" si="603"/>
        <v>0</v>
      </c>
    </row>
    <row r="2321" spans="1:15" s="472" customFormat="1">
      <c r="A2321" s="494" t="s">
        <v>196</v>
      </c>
      <c r="B2321" s="515" t="s">
        <v>408</v>
      </c>
      <c r="C2321" s="513" t="s">
        <v>124</v>
      </c>
      <c r="D2321" s="560">
        <v>4662</v>
      </c>
      <c r="E2321" s="485">
        <v>0</v>
      </c>
      <c r="F2321" s="485">
        <v>0</v>
      </c>
      <c r="G2321" s="485">
        <f t="shared" si="607"/>
        <v>0</v>
      </c>
      <c r="H2321" s="428">
        <f t="shared" si="609"/>
        <v>0</v>
      </c>
      <c r="I2321" s="428">
        <f t="shared" si="610"/>
        <v>0</v>
      </c>
      <c r="J2321" s="428">
        <f t="shared" si="611"/>
        <v>0</v>
      </c>
      <c r="K2321" s="433">
        <f t="shared" si="601"/>
        <v>0</v>
      </c>
      <c r="L2321" s="433">
        <f t="shared" si="602"/>
        <v>0</v>
      </c>
      <c r="M2321" s="433"/>
      <c r="N2321" s="433"/>
      <c r="O2321" s="431">
        <f t="shared" si="603"/>
        <v>0</v>
      </c>
    </row>
    <row r="2322" spans="1:15" s="472" customFormat="1">
      <c r="A2322" s="494" t="s">
        <v>198</v>
      </c>
      <c r="B2322" s="515" t="s">
        <v>409</v>
      </c>
      <c r="C2322" s="513" t="s">
        <v>124</v>
      </c>
      <c r="D2322" s="560">
        <v>4662</v>
      </c>
      <c r="E2322" s="485">
        <v>0</v>
      </c>
      <c r="F2322" s="485">
        <v>0</v>
      </c>
      <c r="G2322" s="485">
        <f t="shared" si="607"/>
        <v>0</v>
      </c>
      <c r="H2322" s="428">
        <f t="shared" si="609"/>
        <v>0</v>
      </c>
      <c r="I2322" s="428">
        <f t="shared" si="610"/>
        <v>0</v>
      </c>
      <c r="J2322" s="428">
        <f t="shared" si="611"/>
        <v>0</v>
      </c>
      <c r="K2322" s="433">
        <f t="shared" si="601"/>
        <v>0</v>
      </c>
      <c r="L2322" s="433">
        <f t="shared" si="602"/>
        <v>0</v>
      </c>
      <c r="M2322" s="433"/>
      <c r="N2322" s="433"/>
      <c r="O2322" s="431">
        <f t="shared" si="603"/>
        <v>0</v>
      </c>
    </row>
    <row r="2323" spans="1:15" s="472" customFormat="1">
      <c r="A2323" s="494" t="s">
        <v>200</v>
      </c>
      <c r="B2323" s="515" t="s">
        <v>410</v>
      </c>
      <c r="C2323" s="513" t="s">
        <v>124</v>
      </c>
      <c r="D2323" s="560">
        <v>4662</v>
      </c>
      <c r="E2323" s="485">
        <v>0</v>
      </c>
      <c r="F2323" s="485">
        <v>0</v>
      </c>
      <c r="G2323" s="485">
        <f t="shared" si="607"/>
        <v>0</v>
      </c>
      <c r="H2323" s="428">
        <f t="shared" si="609"/>
        <v>0</v>
      </c>
      <c r="I2323" s="428">
        <f t="shared" si="610"/>
        <v>0</v>
      </c>
      <c r="J2323" s="428">
        <f t="shared" si="611"/>
        <v>0</v>
      </c>
      <c r="K2323" s="433">
        <f t="shared" si="601"/>
        <v>0</v>
      </c>
      <c r="L2323" s="433">
        <f t="shared" si="602"/>
        <v>0</v>
      </c>
      <c r="M2323" s="433"/>
      <c r="N2323" s="433"/>
      <c r="O2323" s="431">
        <f t="shared" si="603"/>
        <v>0</v>
      </c>
    </row>
    <row r="2324" spans="1:15" s="472" customFormat="1">
      <c r="A2324" s="494" t="s">
        <v>122</v>
      </c>
      <c r="B2324" s="515" t="s">
        <v>411</v>
      </c>
      <c r="C2324" s="513" t="s">
        <v>124</v>
      </c>
      <c r="D2324" s="560">
        <v>4662</v>
      </c>
      <c r="E2324" s="485">
        <v>0</v>
      </c>
      <c r="F2324" s="485">
        <v>0</v>
      </c>
      <c r="G2324" s="485">
        <f t="shared" si="607"/>
        <v>0</v>
      </c>
      <c r="H2324" s="428">
        <f t="shared" si="609"/>
        <v>0</v>
      </c>
      <c r="I2324" s="428">
        <f t="shared" si="610"/>
        <v>0</v>
      </c>
      <c r="J2324" s="428">
        <f t="shared" si="611"/>
        <v>0</v>
      </c>
      <c r="K2324" s="433">
        <f t="shared" si="601"/>
        <v>0</v>
      </c>
      <c r="L2324" s="433">
        <f t="shared" si="602"/>
        <v>0</v>
      </c>
      <c r="M2324" s="433"/>
      <c r="N2324" s="433"/>
      <c r="O2324" s="431">
        <f t="shared" si="603"/>
        <v>0</v>
      </c>
    </row>
    <row r="2325" spans="1:15" s="472" customFormat="1">
      <c r="A2325" s="494" t="s">
        <v>228</v>
      </c>
      <c r="B2325" s="515" t="s">
        <v>412</v>
      </c>
      <c r="C2325" s="513" t="s">
        <v>124</v>
      </c>
      <c r="D2325" s="560">
        <v>4662</v>
      </c>
      <c r="E2325" s="485">
        <v>0</v>
      </c>
      <c r="F2325" s="485">
        <v>0</v>
      </c>
      <c r="G2325" s="485">
        <f t="shared" si="607"/>
        <v>0</v>
      </c>
      <c r="H2325" s="428">
        <f t="shared" si="609"/>
        <v>0</v>
      </c>
      <c r="I2325" s="428">
        <f t="shared" si="610"/>
        <v>0</v>
      </c>
      <c r="J2325" s="428">
        <f t="shared" si="611"/>
        <v>0</v>
      </c>
      <c r="K2325" s="433">
        <f t="shared" si="601"/>
        <v>0</v>
      </c>
      <c r="L2325" s="433">
        <f t="shared" si="602"/>
        <v>0</v>
      </c>
      <c r="M2325" s="433"/>
      <c r="N2325" s="433"/>
      <c r="O2325" s="431">
        <f t="shared" si="603"/>
        <v>0</v>
      </c>
    </row>
    <row r="2326" spans="1:15" s="472" customFormat="1">
      <c r="A2326" s="494" t="s">
        <v>230</v>
      </c>
      <c r="B2326" s="515" t="s">
        <v>413</v>
      </c>
      <c r="C2326" s="513" t="s">
        <v>124</v>
      </c>
      <c r="D2326" s="560">
        <v>4662</v>
      </c>
      <c r="E2326" s="485">
        <v>0</v>
      </c>
      <c r="F2326" s="485">
        <v>0</v>
      </c>
      <c r="G2326" s="485">
        <f t="shared" si="607"/>
        <v>0</v>
      </c>
      <c r="H2326" s="428">
        <f t="shared" si="609"/>
        <v>0</v>
      </c>
      <c r="I2326" s="428">
        <f t="shared" si="610"/>
        <v>0</v>
      </c>
      <c r="J2326" s="428">
        <f t="shared" si="611"/>
        <v>0</v>
      </c>
      <c r="K2326" s="433">
        <f t="shared" si="601"/>
        <v>0</v>
      </c>
      <c r="L2326" s="433">
        <f t="shared" si="602"/>
        <v>0</v>
      </c>
      <c r="M2326" s="433"/>
      <c r="N2326" s="433"/>
      <c r="O2326" s="431">
        <f t="shared" si="603"/>
        <v>0</v>
      </c>
    </row>
    <row r="2327" spans="1:15" s="472" customFormat="1">
      <c r="A2327" s="494" t="s">
        <v>232</v>
      </c>
      <c r="B2327" s="515" t="s">
        <v>414</v>
      </c>
      <c r="C2327" s="513" t="s">
        <v>124</v>
      </c>
      <c r="D2327" s="560">
        <v>4662</v>
      </c>
      <c r="E2327" s="485">
        <v>0</v>
      </c>
      <c r="F2327" s="485">
        <v>0</v>
      </c>
      <c r="G2327" s="485">
        <f t="shared" si="607"/>
        <v>0</v>
      </c>
      <c r="H2327" s="428">
        <f t="shared" si="609"/>
        <v>0</v>
      </c>
      <c r="I2327" s="428">
        <f t="shared" si="610"/>
        <v>0</v>
      </c>
      <c r="J2327" s="428">
        <f t="shared" si="611"/>
        <v>0</v>
      </c>
      <c r="K2327" s="433">
        <f t="shared" si="601"/>
        <v>0</v>
      </c>
      <c r="L2327" s="433">
        <f t="shared" si="602"/>
        <v>0</v>
      </c>
      <c r="M2327" s="433"/>
      <c r="N2327" s="433"/>
      <c r="O2327" s="431">
        <f t="shared" si="603"/>
        <v>0</v>
      </c>
    </row>
    <row r="2328" spans="1:15" s="472" customFormat="1">
      <c r="A2328" s="494" t="s">
        <v>234</v>
      </c>
      <c r="B2328" s="515" t="s">
        <v>415</v>
      </c>
      <c r="C2328" s="513" t="s">
        <v>124</v>
      </c>
      <c r="D2328" s="560">
        <v>4662</v>
      </c>
      <c r="E2328" s="485">
        <v>0</v>
      </c>
      <c r="F2328" s="485">
        <v>0</v>
      </c>
      <c r="G2328" s="485">
        <f t="shared" si="607"/>
        <v>0</v>
      </c>
      <c r="H2328" s="428">
        <f t="shared" si="609"/>
        <v>0</v>
      </c>
      <c r="I2328" s="428">
        <f t="shared" si="610"/>
        <v>0</v>
      </c>
      <c r="J2328" s="428">
        <f t="shared" si="611"/>
        <v>0</v>
      </c>
      <c r="K2328" s="433">
        <f t="shared" si="601"/>
        <v>0</v>
      </c>
      <c r="L2328" s="433">
        <f t="shared" si="602"/>
        <v>0</v>
      </c>
      <c r="M2328" s="433"/>
      <c r="N2328" s="433"/>
      <c r="O2328" s="431">
        <f t="shared" si="603"/>
        <v>0</v>
      </c>
    </row>
    <row r="2329" spans="1:15" s="472" customFormat="1">
      <c r="A2329" s="494" t="s">
        <v>236</v>
      </c>
      <c r="B2329" s="515" t="s">
        <v>416</v>
      </c>
      <c r="C2329" s="513" t="s">
        <v>124</v>
      </c>
      <c r="D2329" s="560">
        <v>4662</v>
      </c>
      <c r="E2329" s="485">
        <v>0</v>
      </c>
      <c r="F2329" s="485">
        <v>0</v>
      </c>
      <c r="G2329" s="485">
        <f t="shared" si="607"/>
        <v>0</v>
      </c>
      <c r="H2329" s="428">
        <f t="shared" si="609"/>
        <v>0</v>
      </c>
      <c r="I2329" s="428">
        <f t="shared" si="610"/>
        <v>0</v>
      </c>
      <c r="J2329" s="428">
        <f t="shared" si="611"/>
        <v>0</v>
      </c>
      <c r="K2329" s="433">
        <f t="shared" si="601"/>
        <v>0</v>
      </c>
      <c r="L2329" s="433">
        <f t="shared" si="602"/>
        <v>0</v>
      </c>
      <c r="M2329" s="433"/>
      <c r="N2329" s="433"/>
      <c r="O2329" s="431">
        <f t="shared" si="603"/>
        <v>0</v>
      </c>
    </row>
    <row r="2330" spans="1:15" s="472" customFormat="1">
      <c r="A2330" s="494" t="s">
        <v>238</v>
      </c>
      <c r="B2330" s="515" t="s">
        <v>417</v>
      </c>
      <c r="C2330" s="513" t="s">
        <v>124</v>
      </c>
      <c r="D2330" s="560">
        <v>4662</v>
      </c>
      <c r="E2330" s="485">
        <v>0</v>
      </c>
      <c r="F2330" s="485">
        <v>0</v>
      </c>
      <c r="G2330" s="485">
        <f t="shared" si="607"/>
        <v>0</v>
      </c>
      <c r="H2330" s="428">
        <f t="shared" si="609"/>
        <v>0</v>
      </c>
      <c r="I2330" s="428">
        <f t="shared" si="610"/>
        <v>0</v>
      </c>
      <c r="J2330" s="428">
        <f t="shared" si="611"/>
        <v>0</v>
      </c>
      <c r="K2330" s="433">
        <f t="shared" si="601"/>
        <v>0</v>
      </c>
      <c r="L2330" s="433">
        <f t="shared" si="602"/>
        <v>0</v>
      </c>
      <c r="M2330" s="433"/>
      <c r="N2330" s="433"/>
      <c r="O2330" s="431">
        <f t="shared" si="603"/>
        <v>0</v>
      </c>
    </row>
    <row r="2331" spans="1:15" s="472" customFormat="1">
      <c r="A2331" s="494" t="s">
        <v>240</v>
      </c>
      <c r="B2331" s="515" t="s">
        <v>418</v>
      </c>
      <c r="C2331" s="513" t="s">
        <v>124</v>
      </c>
      <c r="D2331" s="560">
        <v>4662</v>
      </c>
      <c r="E2331" s="485">
        <v>0</v>
      </c>
      <c r="F2331" s="485">
        <v>0</v>
      </c>
      <c r="G2331" s="485">
        <f t="shared" si="607"/>
        <v>0</v>
      </c>
      <c r="H2331" s="428">
        <f t="shared" si="609"/>
        <v>0</v>
      </c>
      <c r="I2331" s="428">
        <f t="shared" si="610"/>
        <v>0</v>
      </c>
      <c r="J2331" s="428">
        <f t="shared" si="611"/>
        <v>0</v>
      </c>
      <c r="K2331" s="433">
        <f t="shared" si="601"/>
        <v>0</v>
      </c>
      <c r="L2331" s="433">
        <f t="shared" si="602"/>
        <v>0</v>
      </c>
      <c r="M2331" s="433"/>
      <c r="N2331" s="433"/>
      <c r="O2331" s="431">
        <f t="shared" si="603"/>
        <v>0</v>
      </c>
    </row>
    <row r="2332" spans="1:15" s="470" customFormat="1">
      <c r="A2332" s="494" t="s">
        <v>242</v>
      </c>
      <c r="B2332" s="515" t="s">
        <v>419</v>
      </c>
      <c r="C2332" s="513" t="s">
        <v>124</v>
      </c>
      <c r="D2332" s="560">
        <v>4662</v>
      </c>
      <c r="E2332" s="485">
        <v>0</v>
      </c>
      <c r="F2332" s="485">
        <v>0</v>
      </c>
      <c r="G2332" s="485">
        <f t="shared" si="607"/>
        <v>0</v>
      </c>
      <c r="H2332" s="428">
        <f t="shared" si="609"/>
        <v>0</v>
      </c>
      <c r="I2332" s="428">
        <f t="shared" si="610"/>
        <v>0</v>
      </c>
      <c r="J2332" s="428">
        <f t="shared" si="611"/>
        <v>0</v>
      </c>
      <c r="K2332" s="433">
        <f t="shared" ref="K2332:K2395" si="612">M2332-E2332</f>
        <v>0</v>
      </c>
      <c r="L2332" s="433">
        <f t="shared" ref="L2332:L2395" si="613">N2332-F2332</f>
        <v>0</v>
      </c>
      <c r="M2332" s="433"/>
      <c r="N2332" s="433"/>
      <c r="O2332" s="431">
        <f t="shared" ref="O2332:O2395" si="614">(M2332+N2332)*$D2332</f>
        <v>0</v>
      </c>
    </row>
    <row r="2333" spans="1:15" s="470" customFormat="1">
      <c r="A2333" s="494" t="s">
        <v>244</v>
      </c>
      <c r="B2333" s="515" t="s">
        <v>420</v>
      </c>
      <c r="C2333" s="513" t="s">
        <v>124</v>
      </c>
      <c r="D2333" s="560">
        <v>4662</v>
      </c>
      <c r="E2333" s="485">
        <v>0</v>
      </c>
      <c r="F2333" s="485">
        <v>0</v>
      </c>
      <c r="G2333" s="485">
        <f t="shared" si="607"/>
        <v>0</v>
      </c>
      <c r="H2333" s="428">
        <f t="shared" si="609"/>
        <v>0</v>
      </c>
      <c r="I2333" s="428">
        <f t="shared" si="610"/>
        <v>0</v>
      </c>
      <c r="J2333" s="428">
        <f t="shared" si="611"/>
        <v>0</v>
      </c>
      <c r="K2333" s="433">
        <f t="shared" si="612"/>
        <v>0</v>
      </c>
      <c r="L2333" s="433">
        <f t="shared" si="613"/>
        <v>0</v>
      </c>
      <c r="M2333" s="433"/>
      <c r="N2333" s="433"/>
      <c r="O2333" s="431">
        <f t="shared" si="614"/>
        <v>0</v>
      </c>
    </row>
    <row r="2334" spans="1:15" s="470" customFormat="1">
      <c r="A2334" s="494" t="s">
        <v>246</v>
      </c>
      <c r="B2334" s="515" t="s">
        <v>421</v>
      </c>
      <c r="C2334" s="513" t="s">
        <v>124</v>
      </c>
      <c r="D2334" s="560">
        <v>4662</v>
      </c>
      <c r="E2334" s="485">
        <v>0</v>
      </c>
      <c r="F2334" s="485">
        <v>0</v>
      </c>
      <c r="G2334" s="485">
        <f t="shared" si="607"/>
        <v>0</v>
      </c>
      <c r="H2334" s="428">
        <f t="shared" si="609"/>
        <v>0</v>
      </c>
      <c r="I2334" s="428">
        <f t="shared" si="610"/>
        <v>0</v>
      </c>
      <c r="J2334" s="428">
        <f t="shared" si="611"/>
        <v>0</v>
      </c>
      <c r="K2334" s="433">
        <f t="shared" si="612"/>
        <v>0</v>
      </c>
      <c r="L2334" s="433">
        <f t="shared" si="613"/>
        <v>0</v>
      </c>
      <c r="M2334" s="433"/>
      <c r="N2334" s="433"/>
      <c r="O2334" s="431">
        <f t="shared" si="614"/>
        <v>0</v>
      </c>
    </row>
    <row r="2335" spans="1:15" s="470" customFormat="1">
      <c r="A2335" s="494" t="s">
        <v>248</v>
      </c>
      <c r="B2335" s="515" t="s">
        <v>422</v>
      </c>
      <c r="C2335" s="513" t="s">
        <v>124</v>
      </c>
      <c r="D2335" s="560">
        <v>4662</v>
      </c>
      <c r="E2335" s="485">
        <v>0</v>
      </c>
      <c r="F2335" s="485">
        <v>0</v>
      </c>
      <c r="G2335" s="485">
        <f t="shared" si="607"/>
        <v>0</v>
      </c>
      <c r="H2335" s="428">
        <f t="shared" si="609"/>
        <v>0</v>
      </c>
      <c r="I2335" s="428">
        <f t="shared" si="610"/>
        <v>0</v>
      </c>
      <c r="J2335" s="428">
        <f t="shared" si="611"/>
        <v>0</v>
      </c>
      <c r="K2335" s="433">
        <f t="shared" si="612"/>
        <v>0</v>
      </c>
      <c r="L2335" s="433">
        <f t="shared" si="613"/>
        <v>0</v>
      </c>
      <c r="M2335" s="433"/>
      <c r="N2335" s="433"/>
      <c r="O2335" s="431">
        <f t="shared" si="614"/>
        <v>0</v>
      </c>
    </row>
    <row r="2336" spans="1:15" s="470" customFormat="1">
      <c r="A2336" s="494" t="s">
        <v>250</v>
      </c>
      <c r="B2336" s="515" t="s">
        <v>423</v>
      </c>
      <c r="C2336" s="513" t="s">
        <v>124</v>
      </c>
      <c r="D2336" s="560">
        <v>4662</v>
      </c>
      <c r="E2336" s="485">
        <v>0</v>
      </c>
      <c r="F2336" s="485">
        <v>0</v>
      </c>
      <c r="G2336" s="485">
        <f t="shared" si="607"/>
        <v>0</v>
      </c>
      <c r="H2336" s="428">
        <f t="shared" si="609"/>
        <v>0</v>
      </c>
      <c r="I2336" s="428">
        <f t="shared" si="610"/>
        <v>0</v>
      </c>
      <c r="J2336" s="428">
        <f t="shared" si="611"/>
        <v>0</v>
      </c>
      <c r="K2336" s="433">
        <f t="shared" si="612"/>
        <v>0</v>
      </c>
      <c r="L2336" s="433">
        <f t="shared" si="613"/>
        <v>0</v>
      </c>
      <c r="M2336" s="433"/>
      <c r="N2336" s="433"/>
      <c r="O2336" s="431">
        <f t="shared" si="614"/>
        <v>0</v>
      </c>
    </row>
    <row r="2337" spans="1:15" s="470" customFormat="1">
      <c r="A2337" s="494" t="s">
        <v>252</v>
      </c>
      <c r="B2337" s="515" t="s">
        <v>424</v>
      </c>
      <c r="C2337" s="513" t="s">
        <v>124</v>
      </c>
      <c r="D2337" s="560">
        <v>4662</v>
      </c>
      <c r="E2337" s="485">
        <v>0</v>
      </c>
      <c r="F2337" s="485">
        <v>0</v>
      </c>
      <c r="G2337" s="485">
        <f t="shared" si="607"/>
        <v>0</v>
      </c>
      <c r="H2337" s="428">
        <f t="shared" si="609"/>
        <v>0</v>
      </c>
      <c r="I2337" s="428">
        <f t="shared" si="610"/>
        <v>0</v>
      </c>
      <c r="J2337" s="428">
        <f t="shared" si="611"/>
        <v>0</v>
      </c>
      <c r="K2337" s="433">
        <f t="shared" si="612"/>
        <v>0</v>
      </c>
      <c r="L2337" s="433">
        <f t="shared" si="613"/>
        <v>0</v>
      </c>
      <c r="M2337" s="433"/>
      <c r="N2337" s="433"/>
      <c r="O2337" s="431">
        <f t="shared" si="614"/>
        <v>0</v>
      </c>
    </row>
    <row r="2338" spans="1:15" s="470" customFormat="1">
      <c r="A2338" s="494" t="s">
        <v>254</v>
      </c>
      <c r="B2338" s="483" t="s">
        <v>425</v>
      </c>
      <c r="C2338" s="513" t="s">
        <v>124</v>
      </c>
      <c r="D2338" s="560">
        <v>4662</v>
      </c>
      <c r="E2338" s="485">
        <v>0</v>
      </c>
      <c r="F2338" s="485">
        <v>0</v>
      </c>
      <c r="G2338" s="485">
        <f t="shared" si="607"/>
        <v>0</v>
      </c>
      <c r="H2338" s="428">
        <f t="shared" si="609"/>
        <v>0</v>
      </c>
      <c r="I2338" s="428">
        <f t="shared" si="610"/>
        <v>0</v>
      </c>
      <c r="J2338" s="428">
        <f t="shared" si="611"/>
        <v>0</v>
      </c>
      <c r="K2338" s="433">
        <f t="shared" si="612"/>
        <v>0</v>
      </c>
      <c r="L2338" s="433">
        <f t="shared" si="613"/>
        <v>0</v>
      </c>
      <c r="M2338" s="433"/>
      <c r="N2338" s="433"/>
      <c r="O2338" s="431">
        <f t="shared" si="614"/>
        <v>0</v>
      </c>
    </row>
    <row r="2339" spans="1:15" s="533" customFormat="1" ht="105" customHeight="1">
      <c r="A2339" s="491">
        <v>7.5</v>
      </c>
      <c r="B2339" s="492" t="s">
        <v>866</v>
      </c>
      <c r="C2339" s="513"/>
      <c r="D2339" s="560">
        <v>0</v>
      </c>
      <c r="E2339" s="490">
        <v>0</v>
      </c>
      <c r="F2339" s="490">
        <v>0</v>
      </c>
      <c r="G2339" s="490">
        <f t="shared" si="607"/>
        <v>0</v>
      </c>
      <c r="H2339" s="500">
        <f>ROUND(D2339*E2339,0)</f>
        <v>0</v>
      </c>
      <c r="I2339" s="500">
        <f>ROUND(D2339*F2339,0)</f>
        <v>0</v>
      </c>
      <c r="J2339" s="485">
        <f t="shared" si="608"/>
        <v>0</v>
      </c>
      <c r="K2339" s="433">
        <f t="shared" si="612"/>
        <v>0</v>
      </c>
      <c r="L2339" s="433">
        <f t="shared" si="613"/>
        <v>0</v>
      </c>
      <c r="M2339" s="433"/>
      <c r="N2339" s="433"/>
      <c r="O2339" s="431">
        <f t="shared" si="614"/>
        <v>0</v>
      </c>
    </row>
    <row r="2340" spans="1:15" s="539" customFormat="1">
      <c r="A2340" s="518" t="s">
        <v>867</v>
      </c>
      <c r="B2340" s="487" t="s">
        <v>868</v>
      </c>
      <c r="C2340" s="519"/>
      <c r="D2340" s="560">
        <v>0</v>
      </c>
      <c r="E2340" s="534">
        <v>0</v>
      </c>
      <c r="F2340" s="534">
        <v>0</v>
      </c>
      <c r="G2340" s="534">
        <f t="shared" si="607"/>
        <v>0</v>
      </c>
      <c r="H2340" s="500">
        <f>ROUND(D2340*E2340,0)</f>
        <v>0</v>
      </c>
      <c r="I2340" s="500">
        <f>ROUND(D2340*F2340,0)</f>
        <v>0</v>
      </c>
      <c r="J2340" s="485">
        <f t="shared" si="608"/>
        <v>0</v>
      </c>
      <c r="K2340" s="433">
        <f t="shared" si="612"/>
        <v>0</v>
      </c>
      <c r="L2340" s="433">
        <f t="shared" si="613"/>
        <v>0</v>
      </c>
      <c r="M2340" s="433"/>
      <c r="N2340" s="433"/>
      <c r="O2340" s="431">
        <f t="shared" si="614"/>
        <v>0</v>
      </c>
    </row>
    <row r="2341" spans="1:15" s="472" customFormat="1">
      <c r="A2341" s="494" t="s">
        <v>205</v>
      </c>
      <c r="B2341" s="515" t="s">
        <v>403</v>
      </c>
      <c r="C2341" s="513" t="s">
        <v>124</v>
      </c>
      <c r="D2341" s="560">
        <v>4662</v>
      </c>
      <c r="E2341" s="485">
        <v>0</v>
      </c>
      <c r="F2341" s="485">
        <v>0</v>
      </c>
      <c r="G2341" s="485">
        <f t="shared" si="607"/>
        <v>0</v>
      </c>
      <c r="H2341" s="428">
        <f t="shared" ref="H2341:H2363" si="615">$D2341*E2341</f>
        <v>0</v>
      </c>
      <c r="I2341" s="428">
        <f t="shared" ref="I2341:I2363" si="616">$D2341*F2341</f>
        <v>0</v>
      </c>
      <c r="J2341" s="428">
        <f t="shared" ref="J2341:J2363" si="617">SUBTOTAL(9,H2341:I2341)</f>
        <v>0</v>
      </c>
      <c r="K2341" s="433">
        <f t="shared" si="612"/>
        <v>0</v>
      </c>
      <c r="L2341" s="433">
        <f t="shared" si="613"/>
        <v>0</v>
      </c>
      <c r="M2341" s="433"/>
      <c r="N2341" s="433"/>
      <c r="O2341" s="431">
        <f t="shared" si="614"/>
        <v>0</v>
      </c>
    </row>
    <row r="2342" spans="1:15" s="472" customFormat="1">
      <c r="A2342" s="494" t="s">
        <v>188</v>
      </c>
      <c r="B2342" s="515" t="s">
        <v>404</v>
      </c>
      <c r="C2342" s="513" t="s">
        <v>124</v>
      </c>
      <c r="D2342" s="560">
        <v>4662</v>
      </c>
      <c r="E2342" s="485">
        <v>0</v>
      </c>
      <c r="F2342" s="485">
        <v>0</v>
      </c>
      <c r="G2342" s="485">
        <f t="shared" si="607"/>
        <v>0</v>
      </c>
      <c r="H2342" s="428">
        <f t="shared" si="615"/>
        <v>0</v>
      </c>
      <c r="I2342" s="428">
        <f t="shared" si="616"/>
        <v>0</v>
      </c>
      <c r="J2342" s="428">
        <f t="shared" si="617"/>
        <v>0</v>
      </c>
      <c r="K2342" s="433">
        <f t="shared" si="612"/>
        <v>0</v>
      </c>
      <c r="L2342" s="433">
        <f t="shared" si="613"/>
        <v>0</v>
      </c>
      <c r="M2342" s="433"/>
      <c r="N2342" s="433"/>
      <c r="O2342" s="431">
        <f t="shared" si="614"/>
        <v>0</v>
      </c>
    </row>
    <row r="2343" spans="1:15" s="472" customFormat="1">
      <c r="A2343" s="494" t="s">
        <v>190</v>
      </c>
      <c r="B2343" s="515" t="s">
        <v>405</v>
      </c>
      <c r="C2343" s="513" t="s">
        <v>124</v>
      </c>
      <c r="D2343" s="560">
        <v>4662</v>
      </c>
      <c r="E2343" s="485">
        <v>0</v>
      </c>
      <c r="F2343" s="485">
        <v>0</v>
      </c>
      <c r="G2343" s="485">
        <f t="shared" si="607"/>
        <v>0</v>
      </c>
      <c r="H2343" s="428">
        <f t="shared" si="615"/>
        <v>0</v>
      </c>
      <c r="I2343" s="428">
        <f t="shared" si="616"/>
        <v>0</v>
      </c>
      <c r="J2343" s="428">
        <f t="shared" si="617"/>
        <v>0</v>
      </c>
      <c r="K2343" s="433">
        <f t="shared" si="612"/>
        <v>0</v>
      </c>
      <c r="L2343" s="433">
        <f t="shared" si="613"/>
        <v>0</v>
      </c>
      <c r="M2343" s="433"/>
      <c r="N2343" s="433"/>
      <c r="O2343" s="431">
        <f t="shared" si="614"/>
        <v>0</v>
      </c>
    </row>
    <row r="2344" spans="1:15" s="472" customFormat="1">
      <c r="A2344" s="494" t="s">
        <v>192</v>
      </c>
      <c r="B2344" s="515" t="s">
        <v>406</v>
      </c>
      <c r="C2344" s="513" t="s">
        <v>124</v>
      </c>
      <c r="D2344" s="560">
        <v>4662</v>
      </c>
      <c r="E2344" s="485">
        <v>0</v>
      </c>
      <c r="F2344" s="485">
        <v>0</v>
      </c>
      <c r="G2344" s="485">
        <f t="shared" si="607"/>
        <v>0</v>
      </c>
      <c r="H2344" s="428">
        <f t="shared" si="615"/>
        <v>0</v>
      </c>
      <c r="I2344" s="428">
        <f t="shared" si="616"/>
        <v>0</v>
      </c>
      <c r="J2344" s="428">
        <f t="shared" si="617"/>
        <v>0</v>
      </c>
      <c r="K2344" s="433">
        <f t="shared" si="612"/>
        <v>0</v>
      </c>
      <c r="L2344" s="433">
        <f t="shared" si="613"/>
        <v>0</v>
      </c>
      <c r="M2344" s="433"/>
      <c r="N2344" s="433"/>
      <c r="O2344" s="431">
        <f t="shared" si="614"/>
        <v>0</v>
      </c>
    </row>
    <row r="2345" spans="1:15" s="472" customFormat="1">
      <c r="A2345" s="494" t="s">
        <v>194</v>
      </c>
      <c r="B2345" s="515" t="s">
        <v>407</v>
      </c>
      <c r="C2345" s="513" t="s">
        <v>124</v>
      </c>
      <c r="D2345" s="560">
        <v>4662</v>
      </c>
      <c r="E2345" s="485">
        <v>0</v>
      </c>
      <c r="F2345" s="485">
        <v>0</v>
      </c>
      <c r="G2345" s="485">
        <f t="shared" si="607"/>
        <v>0</v>
      </c>
      <c r="H2345" s="428">
        <f t="shared" si="615"/>
        <v>0</v>
      </c>
      <c r="I2345" s="428">
        <f t="shared" si="616"/>
        <v>0</v>
      </c>
      <c r="J2345" s="428">
        <f t="shared" si="617"/>
        <v>0</v>
      </c>
      <c r="K2345" s="433">
        <f t="shared" si="612"/>
        <v>0</v>
      </c>
      <c r="L2345" s="433">
        <f t="shared" si="613"/>
        <v>0</v>
      </c>
      <c r="M2345" s="433"/>
      <c r="N2345" s="433"/>
      <c r="O2345" s="431">
        <f t="shared" si="614"/>
        <v>0</v>
      </c>
    </row>
    <row r="2346" spans="1:15" s="472" customFormat="1">
      <c r="A2346" s="494" t="s">
        <v>196</v>
      </c>
      <c r="B2346" s="515" t="s">
        <v>408</v>
      </c>
      <c r="C2346" s="513" t="s">
        <v>124</v>
      </c>
      <c r="D2346" s="560">
        <v>4662</v>
      </c>
      <c r="E2346" s="485">
        <v>0</v>
      </c>
      <c r="F2346" s="485">
        <v>0</v>
      </c>
      <c r="G2346" s="485">
        <f t="shared" si="607"/>
        <v>0</v>
      </c>
      <c r="H2346" s="428">
        <f t="shared" si="615"/>
        <v>0</v>
      </c>
      <c r="I2346" s="428">
        <f t="shared" si="616"/>
        <v>0</v>
      </c>
      <c r="J2346" s="428">
        <f t="shared" si="617"/>
        <v>0</v>
      </c>
      <c r="K2346" s="433">
        <f t="shared" si="612"/>
        <v>0</v>
      </c>
      <c r="L2346" s="433">
        <f t="shared" si="613"/>
        <v>0</v>
      </c>
      <c r="M2346" s="433"/>
      <c r="N2346" s="433"/>
      <c r="O2346" s="431">
        <f t="shared" si="614"/>
        <v>0</v>
      </c>
    </row>
    <row r="2347" spans="1:15" s="472" customFormat="1">
      <c r="A2347" s="494" t="s">
        <v>198</v>
      </c>
      <c r="B2347" s="515" t="s">
        <v>409</v>
      </c>
      <c r="C2347" s="513" t="s">
        <v>124</v>
      </c>
      <c r="D2347" s="560">
        <v>4662</v>
      </c>
      <c r="E2347" s="485">
        <v>0</v>
      </c>
      <c r="F2347" s="485">
        <v>0</v>
      </c>
      <c r="G2347" s="485">
        <f t="shared" si="607"/>
        <v>0</v>
      </c>
      <c r="H2347" s="428">
        <f t="shared" si="615"/>
        <v>0</v>
      </c>
      <c r="I2347" s="428">
        <f t="shared" si="616"/>
        <v>0</v>
      </c>
      <c r="J2347" s="428">
        <f t="shared" si="617"/>
        <v>0</v>
      </c>
      <c r="K2347" s="433">
        <f t="shared" si="612"/>
        <v>0</v>
      </c>
      <c r="L2347" s="433">
        <f t="shared" si="613"/>
        <v>0</v>
      </c>
      <c r="M2347" s="433"/>
      <c r="N2347" s="433"/>
      <c r="O2347" s="431">
        <f t="shared" si="614"/>
        <v>0</v>
      </c>
    </row>
    <row r="2348" spans="1:15" s="472" customFormat="1">
      <c r="A2348" s="494" t="s">
        <v>200</v>
      </c>
      <c r="B2348" s="515" t="s">
        <v>410</v>
      </c>
      <c r="C2348" s="513" t="s">
        <v>124</v>
      </c>
      <c r="D2348" s="560">
        <v>4662</v>
      </c>
      <c r="E2348" s="485">
        <v>0</v>
      </c>
      <c r="F2348" s="485">
        <v>0</v>
      </c>
      <c r="G2348" s="485">
        <f t="shared" si="607"/>
        <v>0</v>
      </c>
      <c r="H2348" s="428">
        <f t="shared" si="615"/>
        <v>0</v>
      </c>
      <c r="I2348" s="428">
        <f t="shared" si="616"/>
        <v>0</v>
      </c>
      <c r="J2348" s="428">
        <f t="shared" si="617"/>
        <v>0</v>
      </c>
      <c r="K2348" s="433">
        <f t="shared" si="612"/>
        <v>0</v>
      </c>
      <c r="L2348" s="433">
        <f t="shared" si="613"/>
        <v>0</v>
      </c>
      <c r="M2348" s="433"/>
      <c r="N2348" s="433"/>
      <c r="O2348" s="431">
        <f t="shared" si="614"/>
        <v>0</v>
      </c>
    </row>
    <row r="2349" spans="1:15" s="472" customFormat="1">
      <c r="A2349" s="494" t="s">
        <v>122</v>
      </c>
      <c r="B2349" s="515" t="s">
        <v>411</v>
      </c>
      <c r="C2349" s="513" t="s">
        <v>124</v>
      </c>
      <c r="D2349" s="560">
        <v>4662</v>
      </c>
      <c r="E2349" s="485">
        <v>0</v>
      </c>
      <c r="F2349" s="485">
        <v>0</v>
      </c>
      <c r="G2349" s="485">
        <f t="shared" si="607"/>
        <v>0</v>
      </c>
      <c r="H2349" s="428">
        <f t="shared" si="615"/>
        <v>0</v>
      </c>
      <c r="I2349" s="428">
        <f t="shared" si="616"/>
        <v>0</v>
      </c>
      <c r="J2349" s="428">
        <f t="shared" si="617"/>
        <v>0</v>
      </c>
      <c r="K2349" s="433">
        <f t="shared" si="612"/>
        <v>0</v>
      </c>
      <c r="L2349" s="433">
        <f t="shared" si="613"/>
        <v>0</v>
      </c>
      <c r="M2349" s="433"/>
      <c r="N2349" s="433"/>
      <c r="O2349" s="431">
        <f t="shared" si="614"/>
        <v>0</v>
      </c>
    </row>
    <row r="2350" spans="1:15" s="472" customFormat="1">
      <c r="A2350" s="494" t="s">
        <v>228</v>
      </c>
      <c r="B2350" s="515" t="s">
        <v>412</v>
      </c>
      <c r="C2350" s="513" t="s">
        <v>124</v>
      </c>
      <c r="D2350" s="560">
        <v>4662</v>
      </c>
      <c r="E2350" s="485">
        <v>0</v>
      </c>
      <c r="F2350" s="485">
        <v>0</v>
      </c>
      <c r="G2350" s="485">
        <f t="shared" si="607"/>
        <v>0</v>
      </c>
      <c r="H2350" s="428">
        <f t="shared" si="615"/>
        <v>0</v>
      </c>
      <c r="I2350" s="428">
        <f t="shared" si="616"/>
        <v>0</v>
      </c>
      <c r="J2350" s="428">
        <f t="shared" si="617"/>
        <v>0</v>
      </c>
      <c r="K2350" s="433">
        <f t="shared" si="612"/>
        <v>0</v>
      </c>
      <c r="L2350" s="433">
        <f t="shared" si="613"/>
        <v>0</v>
      </c>
      <c r="M2350" s="433"/>
      <c r="N2350" s="433"/>
      <c r="O2350" s="431">
        <f t="shared" si="614"/>
        <v>0</v>
      </c>
    </row>
    <row r="2351" spans="1:15" s="472" customFormat="1">
      <c r="A2351" s="494" t="s">
        <v>230</v>
      </c>
      <c r="B2351" s="515" t="s">
        <v>413</v>
      </c>
      <c r="C2351" s="513" t="s">
        <v>124</v>
      </c>
      <c r="D2351" s="560">
        <v>4662</v>
      </c>
      <c r="E2351" s="485">
        <v>0</v>
      </c>
      <c r="F2351" s="485">
        <v>0</v>
      </c>
      <c r="G2351" s="485">
        <f t="shared" si="607"/>
        <v>0</v>
      </c>
      <c r="H2351" s="428">
        <f t="shared" si="615"/>
        <v>0</v>
      </c>
      <c r="I2351" s="428">
        <f t="shared" si="616"/>
        <v>0</v>
      </c>
      <c r="J2351" s="428">
        <f t="shared" si="617"/>
        <v>0</v>
      </c>
      <c r="K2351" s="433">
        <f t="shared" si="612"/>
        <v>0</v>
      </c>
      <c r="L2351" s="433">
        <f t="shared" si="613"/>
        <v>0</v>
      </c>
      <c r="M2351" s="433"/>
      <c r="N2351" s="433"/>
      <c r="O2351" s="431">
        <f t="shared" si="614"/>
        <v>0</v>
      </c>
    </row>
    <row r="2352" spans="1:15" s="472" customFormat="1">
      <c r="A2352" s="494" t="s">
        <v>232</v>
      </c>
      <c r="B2352" s="515" t="s">
        <v>414</v>
      </c>
      <c r="C2352" s="513" t="s">
        <v>124</v>
      </c>
      <c r="D2352" s="560">
        <v>4662</v>
      </c>
      <c r="E2352" s="485">
        <v>0</v>
      </c>
      <c r="F2352" s="485">
        <v>0</v>
      </c>
      <c r="G2352" s="485">
        <f t="shared" si="607"/>
        <v>0</v>
      </c>
      <c r="H2352" s="428">
        <f t="shared" si="615"/>
        <v>0</v>
      </c>
      <c r="I2352" s="428">
        <f t="shared" si="616"/>
        <v>0</v>
      </c>
      <c r="J2352" s="428">
        <f t="shared" si="617"/>
        <v>0</v>
      </c>
      <c r="K2352" s="433">
        <f t="shared" si="612"/>
        <v>0</v>
      </c>
      <c r="L2352" s="433">
        <f t="shared" si="613"/>
        <v>0</v>
      </c>
      <c r="M2352" s="433"/>
      <c r="N2352" s="433"/>
      <c r="O2352" s="431">
        <f t="shared" si="614"/>
        <v>0</v>
      </c>
    </row>
    <row r="2353" spans="1:15" s="472" customFormat="1">
      <c r="A2353" s="494" t="s">
        <v>234</v>
      </c>
      <c r="B2353" s="515" t="s">
        <v>415</v>
      </c>
      <c r="C2353" s="513" t="s">
        <v>124</v>
      </c>
      <c r="D2353" s="560">
        <v>4662</v>
      </c>
      <c r="E2353" s="485">
        <v>0</v>
      </c>
      <c r="F2353" s="485">
        <v>0</v>
      </c>
      <c r="G2353" s="485">
        <f t="shared" si="607"/>
        <v>0</v>
      </c>
      <c r="H2353" s="428">
        <f t="shared" si="615"/>
        <v>0</v>
      </c>
      <c r="I2353" s="428">
        <f t="shared" si="616"/>
        <v>0</v>
      </c>
      <c r="J2353" s="428">
        <f t="shared" si="617"/>
        <v>0</v>
      </c>
      <c r="K2353" s="433">
        <f t="shared" si="612"/>
        <v>0</v>
      </c>
      <c r="L2353" s="433">
        <f t="shared" si="613"/>
        <v>0</v>
      </c>
      <c r="M2353" s="433"/>
      <c r="N2353" s="433"/>
      <c r="O2353" s="431">
        <f t="shared" si="614"/>
        <v>0</v>
      </c>
    </row>
    <row r="2354" spans="1:15" s="472" customFormat="1">
      <c r="A2354" s="494" t="s">
        <v>236</v>
      </c>
      <c r="B2354" s="515" t="s">
        <v>416</v>
      </c>
      <c r="C2354" s="513" t="s">
        <v>124</v>
      </c>
      <c r="D2354" s="560">
        <v>4662</v>
      </c>
      <c r="E2354" s="485">
        <v>0</v>
      </c>
      <c r="F2354" s="485">
        <v>0</v>
      </c>
      <c r="G2354" s="485">
        <f t="shared" si="607"/>
        <v>0</v>
      </c>
      <c r="H2354" s="428">
        <f t="shared" si="615"/>
        <v>0</v>
      </c>
      <c r="I2354" s="428">
        <f t="shared" si="616"/>
        <v>0</v>
      </c>
      <c r="J2354" s="428">
        <f t="shared" si="617"/>
        <v>0</v>
      </c>
      <c r="K2354" s="433">
        <f t="shared" si="612"/>
        <v>0</v>
      </c>
      <c r="L2354" s="433">
        <f t="shared" si="613"/>
        <v>0</v>
      </c>
      <c r="M2354" s="433"/>
      <c r="N2354" s="433"/>
      <c r="O2354" s="431">
        <f t="shared" si="614"/>
        <v>0</v>
      </c>
    </row>
    <row r="2355" spans="1:15" s="472" customFormat="1">
      <c r="A2355" s="494" t="s">
        <v>238</v>
      </c>
      <c r="B2355" s="515" t="s">
        <v>417</v>
      </c>
      <c r="C2355" s="513" t="s">
        <v>124</v>
      </c>
      <c r="D2355" s="560">
        <v>4662</v>
      </c>
      <c r="E2355" s="485">
        <v>0</v>
      </c>
      <c r="F2355" s="485">
        <v>0</v>
      </c>
      <c r="G2355" s="485">
        <f t="shared" si="607"/>
        <v>0</v>
      </c>
      <c r="H2355" s="428">
        <f t="shared" si="615"/>
        <v>0</v>
      </c>
      <c r="I2355" s="428">
        <f t="shared" si="616"/>
        <v>0</v>
      </c>
      <c r="J2355" s="428">
        <f t="shared" si="617"/>
        <v>0</v>
      </c>
      <c r="K2355" s="433">
        <f t="shared" si="612"/>
        <v>0</v>
      </c>
      <c r="L2355" s="433">
        <f t="shared" si="613"/>
        <v>0</v>
      </c>
      <c r="M2355" s="433"/>
      <c r="N2355" s="433"/>
      <c r="O2355" s="431">
        <f t="shared" si="614"/>
        <v>0</v>
      </c>
    </row>
    <row r="2356" spans="1:15" s="472" customFormat="1">
      <c r="A2356" s="494" t="s">
        <v>240</v>
      </c>
      <c r="B2356" s="515" t="s">
        <v>418</v>
      </c>
      <c r="C2356" s="513" t="s">
        <v>124</v>
      </c>
      <c r="D2356" s="560">
        <v>4662</v>
      </c>
      <c r="E2356" s="485">
        <v>0</v>
      </c>
      <c r="F2356" s="485">
        <v>0</v>
      </c>
      <c r="G2356" s="485">
        <f t="shared" ref="G2356:G2388" si="618">SUM(E2356:F2356)</f>
        <v>0</v>
      </c>
      <c r="H2356" s="428">
        <f t="shared" si="615"/>
        <v>0</v>
      </c>
      <c r="I2356" s="428">
        <f t="shared" si="616"/>
        <v>0</v>
      </c>
      <c r="J2356" s="428">
        <f t="shared" si="617"/>
        <v>0</v>
      </c>
      <c r="K2356" s="433">
        <f t="shared" si="612"/>
        <v>0</v>
      </c>
      <c r="L2356" s="433">
        <f t="shared" si="613"/>
        <v>0</v>
      </c>
      <c r="M2356" s="433"/>
      <c r="N2356" s="433"/>
      <c r="O2356" s="431">
        <f t="shared" si="614"/>
        <v>0</v>
      </c>
    </row>
    <row r="2357" spans="1:15" s="470" customFormat="1">
      <c r="A2357" s="494" t="s">
        <v>242</v>
      </c>
      <c r="B2357" s="515" t="s">
        <v>419</v>
      </c>
      <c r="C2357" s="513" t="s">
        <v>124</v>
      </c>
      <c r="D2357" s="560">
        <v>4662</v>
      </c>
      <c r="E2357" s="485">
        <v>0</v>
      </c>
      <c r="F2357" s="485">
        <v>0</v>
      </c>
      <c r="G2357" s="485">
        <f t="shared" si="618"/>
        <v>0</v>
      </c>
      <c r="H2357" s="428">
        <f t="shared" si="615"/>
        <v>0</v>
      </c>
      <c r="I2357" s="428">
        <f t="shared" si="616"/>
        <v>0</v>
      </c>
      <c r="J2357" s="428">
        <f t="shared" si="617"/>
        <v>0</v>
      </c>
      <c r="K2357" s="433">
        <f t="shared" si="612"/>
        <v>0</v>
      </c>
      <c r="L2357" s="433">
        <f t="shared" si="613"/>
        <v>0</v>
      </c>
      <c r="M2357" s="433"/>
      <c r="N2357" s="433"/>
      <c r="O2357" s="431">
        <f t="shared" si="614"/>
        <v>0</v>
      </c>
    </row>
    <row r="2358" spans="1:15" s="470" customFormat="1">
      <c r="A2358" s="494" t="s">
        <v>244</v>
      </c>
      <c r="B2358" s="515" t="s">
        <v>420</v>
      </c>
      <c r="C2358" s="513" t="s">
        <v>124</v>
      </c>
      <c r="D2358" s="560">
        <v>4662</v>
      </c>
      <c r="E2358" s="485">
        <v>0</v>
      </c>
      <c r="F2358" s="485">
        <v>0</v>
      </c>
      <c r="G2358" s="485">
        <f t="shared" si="618"/>
        <v>0</v>
      </c>
      <c r="H2358" s="428">
        <f t="shared" si="615"/>
        <v>0</v>
      </c>
      <c r="I2358" s="428">
        <f t="shared" si="616"/>
        <v>0</v>
      </c>
      <c r="J2358" s="428">
        <f t="shared" si="617"/>
        <v>0</v>
      </c>
      <c r="K2358" s="433">
        <f t="shared" si="612"/>
        <v>0</v>
      </c>
      <c r="L2358" s="433">
        <f t="shared" si="613"/>
        <v>0</v>
      </c>
      <c r="M2358" s="433"/>
      <c r="N2358" s="433"/>
      <c r="O2358" s="431">
        <f t="shared" si="614"/>
        <v>0</v>
      </c>
    </row>
    <row r="2359" spans="1:15" s="470" customFormat="1">
      <c r="A2359" s="494" t="s">
        <v>246</v>
      </c>
      <c r="B2359" s="515" t="s">
        <v>421</v>
      </c>
      <c r="C2359" s="513" t="s">
        <v>124</v>
      </c>
      <c r="D2359" s="560">
        <v>4662</v>
      </c>
      <c r="E2359" s="485">
        <v>0</v>
      </c>
      <c r="F2359" s="485">
        <v>0</v>
      </c>
      <c r="G2359" s="485">
        <f t="shared" si="618"/>
        <v>0</v>
      </c>
      <c r="H2359" s="428">
        <f t="shared" si="615"/>
        <v>0</v>
      </c>
      <c r="I2359" s="428">
        <f t="shared" si="616"/>
        <v>0</v>
      </c>
      <c r="J2359" s="428">
        <f t="shared" si="617"/>
        <v>0</v>
      </c>
      <c r="K2359" s="433">
        <f t="shared" si="612"/>
        <v>0</v>
      </c>
      <c r="L2359" s="433">
        <f t="shared" si="613"/>
        <v>0</v>
      </c>
      <c r="M2359" s="433"/>
      <c r="N2359" s="433"/>
      <c r="O2359" s="431">
        <f t="shared" si="614"/>
        <v>0</v>
      </c>
    </row>
    <row r="2360" spans="1:15" s="470" customFormat="1">
      <c r="A2360" s="494" t="s">
        <v>248</v>
      </c>
      <c r="B2360" s="515" t="s">
        <v>422</v>
      </c>
      <c r="C2360" s="513" t="s">
        <v>124</v>
      </c>
      <c r="D2360" s="560">
        <v>4662</v>
      </c>
      <c r="E2360" s="485">
        <v>0</v>
      </c>
      <c r="F2360" s="485">
        <v>0</v>
      </c>
      <c r="G2360" s="485">
        <f t="shared" si="618"/>
        <v>0</v>
      </c>
      <c r="H2360" s="428">
        <f t="shared" si="615"/>
        <v>0</v>
      </c>
      <c r="I2360" s="428">
        <f t="shared" si="616"/>
        <v>0</v>
      </c>
      <c r="J2360" s="428">
        <f t="shared" si="617"/>
        <v>0</v>
      </c>
      <c r="K2360" s="433">
        <f t="shared" si="612"/>
        <v>0</v>
      </c>
      <c r="L2360" s="433">
        <f t="shared" si="613"/>
        <v>0</v>
      </c>
      <c r="M2360" s="433"/>
      <c r="N2360" s="433"/>
      <c r="O2360" s="431">
        <f t="shared" si="614"/>
        <v>0</v>
      </c>
    </row>
    <row r="2361" spans="1:15" s="470" customFormat="1">
      <c r="A2361" s="494" t="s">
        <v>250</v>
      </c>
      <c r="B2361" s="515" t="s">
        <v>423</v>
      </c>
      <c r="C2361" s="513" t="s">
        <v>124</v>
      </c>
      <c r="D2361" s="560">
        <v>4662</v>
      </c>
      <c r="E2361" s="485">
        <v>0</v>
      </c>
      <c r="F2361" s="485">
        <v>0</v>
      </c>
      <c r="G2361" s="485">
        <f t="shared" si="618"/>
        <v>0</v>
      </c>
      <c r="H2361" s="428">
        <f t="shared" si="615"/>
        <v>0</v>
      </c>
      <c r="I2361" s="428">
        <f t="shared" si="616"/>
        <v>0</v>
      </c>
      <c r="J2361" s="428">
        <f t="shared" si="617"/>
        <v>0</v>
      </c>
      <c r="K2361" s="433">
        <f t="shared" si="612"/>
        <v>0</v>
      </c>
      <c r="L2361" s="433">
        <f t="shared" si="613"/>
        <v>0</v>
      </c>
      <c r="M2361" s="433"/>
      <c r="N2361" s="433"/>
      <c r="O2361" s="431">
        <f t="shared" si="614"/>
        <v>0</v>
      </c>
    </row>
    <row r="2362" spans="1:15" s="470" customFormat="1">
      <c r="A2362" s="494" t="s">
        <v>252</v>
      </c>
      <c r="B2362" s="515" t="s">
        <v>424</v>
      </c>
      <c r="C2362" s="513" t="s">
        <v>124</v>
      </c>
      <c r="D2362" s="560">
        <v>4662</v>
      </c>
      <c r="E2362" s="485">
        <v>0</v>
      </c>
      <c r="F2362" s="485">
        <v>0</v>
      </c>
      <c r="G2362" s="485">
        <f t="shared" si="618"/>
        <v>0</v>
      </c>
      <c r="H2362" s="428">
        <f t="shared" si="615"/>
        <v>0</v>
      </c>
      <c r="I2362" s="428">
        <f t="shared" si="616"/>
        <v>0</v>
      </c>
      <c r="J2362" s="428">
        <f t="shared" si="617"/>
        <v>0</v>
      </c>
      <c r="K2362" s="433">
        <f t="shared" si="612"/>
        <v>0</v>
      </c>
      <c r="L2362" s="433">
        <f t="shared" si="613"/>
        <v>0</v>
      </c>
      <c r="M2362" s="433"/>
      <c r="N2362" s="433"/>
      <c r="O2362" s="431">
        <f t="shared" si="614"/>
        <v>0</v>
      </c>
    </row>
    <row r="2363" spans="1:15" s="470" customFormat="1">
      <c r="A2363" s="494" t="s">
        <v>254</v>
      </c>
      <c r="B2363" s="483" t="s">
        <v>425</v>
      </c>
      <c r="C2363" s="513" t="s">
        <v>124</v>
      </c>
      <c r="D2363" s="560">
        <v>4662</v>
      </c>
      <c r="E2363" s="485">
        <v>0</v>
      </c>
      <c r="F2363" s="485">
        <v>0</v>
      </c>
      <c r="G2363" s="485">
        <f t="shared" si="618"/>
        <v>0</v>
      </c>
      <c r="H2363" s="428">
        <f t="shared" si="615"/>
        <v>0</v>
      </c>
      <c r="I2363" s="428">
        <f t="shared" si="616"/>
        <v>0</v>
      </c>
      <c r="J2363" s="428">
        <f t="shared" si="617"/>
        <v>0</v>
      </c>
      <c r="K2363" s="433">
        <f t="shared" si="612"/>
        <v>0</v>
      </c>
      <c r="L2363" s="433">
        <f t="shared" si="613"/>
        <v>0</v>
      </c>
      <c r="M2363" s="433"/>
      <c r="N2363" s="433"/>
      <c r="O2363" s="431">
        <f t="shared" si="614"/>
        <v>0</v>
      </c>
    </row>
    <row r="2364" spans="1:15" s="539" customFormat="1">
      <c r="A2364" s="518" t="s">
        <v>869</v>
      </c>
      <c r="B2364" s="487" t="s">
        <v>870</v>
      </c>
      <c r="C2364" s="519"/>
      <c r="D2364" s="560">
        <v>0</v>
      </c>
      <c r="E2364" s="534">
        <v>0</v>
      </c>
      <c r="F2364" s="534">
        <v>0</v>
      </c>
      <c r="G2364" s="534">
        <f t="shared" si="618"/>
        <v>0</v>
      </c>
      <c r="H2364" s="500">
        <f>ROUND(D2364*E2364,0)</f>
        <v>0</v>
      </c>
      <c r="I2364" s="500">
        <f>ROUND(D2364*F2364,0)</f>
        <v>0</v>
      </c>
      <c r="J2364" s="485">
        <f t="shared" ref="J2364" si="619">SUM(H2364:I2364)</f>
        <v>0</v>
      </c>
      <c r="K2364" s="433">
        <f t="shared" si="612"/>
        <v>0</v>
      </c>
      <c r="L2364" s="433">
        <f t="shared" si="613"/>
        <v>0</v>
      </c>
      <c r="M2364" s="433"/>
      <c r="N2364" s="433"/>
      <c r="O2364" s="431">
        <f t="shared" si="614"/>
        <v>0</v>
      </c>
    </row>
    <row r="2365" spans="1:15" s="472" customFormat="1">
      <c r="A2365" s="494" t="s">
        <v>205</v>
      </c>
      <c r="B2365" s="515" t="s">
        <v>402</v>
      </c>
      <c r="C2365" s="513" t="s">
        <v>124</v>
      </c>
      <c r="D2365" s="560">
        <v>4662</v>
      </c>
      <c r="E2365" s="485">
        <v>0</v>
      </c>
      <c r="F2365" s="485">
        <v>0</v>
      </c>
      <c r="G2365" s="485">
        <f t="shared" si="618"/>
        <v>0</v>
      </c>
      <c r="H2365" s="428">
        <f t="shared" ref="H2365:H2388" si="620">$D2365*E2365</f>
        <v>0</v>
      </c>
      <c r="I2365" s="428">
        <f t="shared" ref="I2365:I2388" si="621">$D2365*F2365</f>
        <v>0</v>
      </c>
      <c r="J2365" s="428">
        <f t="shared" ref="J2365:J2388" si="622">SUBTOTAL(9,H2365:I2365)</f>
        <v>0</v>
      </c>
      <c r="K2365" s="433">
        <f t="shared" si="612"/>
        <v>0</v>
      </c>
      <c r="L2365" s="433">
        <f t="shared" si="613"/>
        <v>0</v>
      </c>
      <c r="M2365" s="433"/>
      <c r="N2365" s="433"/>
      <c r="O2365" s="431">
        <f t="shared" si="614"/>
        <v>0</v>
      </c>
    </row>
    <row r="2366" spans="1:15" s="472" customFormat="1">
      <c r="A2366" s="494" t="s">
        <v>188</v>
      </c>
      <c r="B2366" s="515" t="s">
        <v>403</v>
      </c>
      <c r="C2366" s="513" t="s">
        <v>124</v>
      </c>
      <c r="D2366" s="560">
        <v>4662</v>
      </c>
      <c r="E2366" s="485">
        <v>0</v>
      </c>
      <c r="F2366" s="485">
        <v>0</v>
      </c>
      <c r="G2366" s="485">
        <f t="shared" si="618"/>
        <v>0</v>
      </c>
      <c r="H2366" s="428">
        <f t="shared" si="620"/>
        <v>0</v>
      </c>
      <c r="I2366" s="428">
        <f t="shared" si="621"/>
        <v>0</v>
      </c>
      <c r="J2366" s="428">
        <f t="shared" si="622"/>
        <v>0</v>
      </c>
      <c r="K2366" s="433">
        <f t="shared" si="612"/>
        <v>0</v>
      </c>
      <c r="L2366" s="433">
        <f t="shared" si="613"/>
        <v>0</v>
      </c>
      <c r="M2366" s="433"/>
      <c r="N2366" s="433"/>
      <c r="O2366" s="431">
        <f t="shared" si="614"/>
        <v>0</v>
      </c>
    </row>
    <row r="2367" spans="1:15" s="472" customFormat="1">
      <c r="A2367" s="494" t="s">
        <v>190</v>
      </c>
      <c r="B2367" s="515" t="s">
        <v>404</v>
      </c>
      <c r="C2367" s="513" t="s">
        <v>124</v>
      </c>
      <c r="D2367" s="560">
        <v>4662</v>
      </c>
      <c r="E2367" s="485">
        <v>0</v>
      </c>
      <c r="F2367" s="485">
        <v>0</v>
      </c>
      <c r="G2367" s="485">
        <f t="shared" si="618"/>
        <v>0</v>
      </c>
      <c r="H2367" s="428">
        <f t="shared" si="620"/>
        <v>0</v>
      </c>
      <c r="I2367" s="428">
        <f t="shared" si="621"/>
        <v>0</v>
      </c>
      <c r="J2367" s="428">
        <f t="shared" si="622"/>
        <v>0</v>
      </c>
      <c r="K2367" s="433">
        <f t="shared" si="612"/>
        <v>0</v>
      </c>
      <c r="L2367" s="433">
        <f t="shared" si="613"/>
        <v>0</v>
      </c>
      <c r="M2367" s="433"/>
      <c r="N2367" s="433"/>
      <c r="O2367" s="431">
        <f t="shared" si="614"/>
        <v>0</v>
      </c>
    </row>
    <row r="2368" spans="1:15" s="472" customFormat="1">
      <c r="A2368" s="494" t="s">
        <v>192</v>
      </c>
      <c r="B2368" s="515" t="s">
        <v>405</v>
      </c>
      <c r="C2368" s="513" t="s">
        <v>124</v>
      </c>
      <c r="D2368" s="560">
        <v>4662</v>
      </c>
      <c r="E2368" s="485">
        <v>0</v>
      </c>
      <c r="F2368" s="485">
        <v>0</v>
      </c>
      <c r="G2368" s="485">
        <f t="shared" si="618"/>
        <v>0</v>
      </c>
      <c r="H2368" s="428">
        <f t="shared" si="620"/>
        <v>0</v>
      </c>
      <c r="I2368" s="428">
        <f t="shared" si="621"/>
        <v>0</v>
      </c>
      <c r="J2368" s="428">
        <f t="shared" si="622"/>
        <v>0</v>
      </c>
      <c r="K2368" s="433">
        <f t="shared" si="612"/>
        <v>0</v>
      </c>
      <c r="L2368" s="433">
        <f t="shared" si="613"/>
        <v>0</v>
      </c>
      <c r="M2368" s="433"/>
      <c r="N2368" s="433"/>
      <c r="O2368" s="431">
        <f t="shared" si="614"/>
        <v>0</v>
      </c>
    </row>
    <row r="2369" spans="1:15" s="472" customFormat="1">
      <c r="A2369" s="494" t="s">
        <v>194</v>
      </c>
      <c r="B2369" s="515" t="s">
        <v>406</v>
      </c>
      <c r="C2369" s="513" t="s">
        <v>124</v>
      </c>
      <c r="D2369" s="560">
        <v>4662</v>
      </c>
      <c r="E2369" s="485">
        <v>0</v>
      </c>
      <c r="F2369" s="485">
        <v>0</v>
      </c>
      <c r="G2369" s="485">
        <f t="shared" si="618"/>
        <v>0</v>
      </c>
      <c r="H2369" s="428">
        <f t="shared" si="620"/>
        <v>0</v>
      </c>
      <c r="I2369" s="428">
        <f t="shared" si="621"/>
        <v>0</v>
      </c>
      <c r="J2369" s="428">
        <f t="shared" si="622"/>
        <v>0</v>
      </c>
      <c r="K2369" s="433">
        <f t="shared" si="612"/>
        <v>0</v>
      </c>
      <c r="L2369" s="433">
        <f t="shared" si="613"/>
        <v>0</v>
      </c>
      <c r="M2369" s="433"/>
      <c r="N2369" s="433"/>
      <c r="O2369" s="431">
        <f t="shared" si="614"/>
        <v>0</v>
      </c>
    </row>
    <row r="2370" spans="1:15" s="472" customFormat="1">
      <c r="A2370" s="494" t="s">
        <v>196</v>
      </c>
      <c r="B2370" s="515" t="s">
        <v>407</v>
      </c>
      <c r="C2370" s="513" t="s">
        <v>124</v>
      </c>
      <c r="D2370" s="560">
        <v>4662</v>
      </c>
      <c r="E2370" s="485">
        <v>0</v>
      </c>
      <c r="F2370" s="485">
        <v>0</v>
      </c>
      <c r="G2370" s="485">
        <f t="shared" si="618"/>
        <v>0</v>
      </c>
      <c r="H2370" s="428">
        <f t="shared" si="620"/>
        <v>0</v>
      </c>
      <c r="I2370" s="428">
        <f t="shared" si="621"/>
        <v>0</v>
      </c>
      <c r="J2370" s="428">
        <f t="shared" si="622"/>
        <v>0</v>
      </c>
      <c r="K2370" s="433">
        <f t="shared" si="612"/>
        <v>0</v>
      </c>
      <c r="L2370" s="433">
        <f t="shared" si="613"/>
        <v>0</v>
      </c>
      <c r="M2370" s="433"/>
      <c r="N2370" s="433"/>
      <c r="O2370" s="431">
        <f t="shared" si="614"/>
        <v>0</v>
      </c>
    </row>
    <row r="2371" spans="1:15" s="472" customFormat="1">
      <c r="A2371" s="494" t="s">
        <v>198</v>
      </c>
      <c r="B2371" s="515" t="s">
        <v>408</v>
      </c>
      <c r="C2371" s="513" t="s">
        <v>124</v>
      </c>
      <c r="D2371" s="560">
        <v>4662</v>
      </c>
      <c r="E2371" s="485">
        <v>0</v>
      </c>
      <c r="F2371" s="485">
        <v>0</v>
      </c>
      <c r="G2371" s="485">
        <f t="shared" si="618"/>
        <v>0</v>
      </c>
      <c r="H2371" s="428">
        <f t="shared" si="620"/>
        <v>0</v>
      </c>
      <c r="I2371" s="428">
        <f t="shared" si="621"/>
        <v>0</v>
      </c>
      <c r="J2371" s="428">
        <f t="shared" si="622"/>
        <v>0</v>
      </c>
      <c r="K2371" s="433">
        <f t="shared" si="612"/>
        <v>0</v>
      </c>
      <c r="L2371" s="433">
        <f t="shared" si="613"/>
        <v>0</v>
      </c>
      <c r="M2371" s="433"/>
      <c r="N2371" s="433"/>
      <c r="O2371" s="431">
        <f t="shared" si="614"/>
        <v>0</v>
      </c>
    </row>
    <row r="2372" spans="1:15" s="472" customFormat="1">
      <c r="A2372" s="494" t="s">
        <v>200</v>
      </c>
      <c r="B2372" s="515" t="s">
        <v>409</v>
      </c>
      <c r="C2372" s="513" t="s">
        <v>124</v>
      </c>
      <c r="D2372" s="560">
        <v>4662</v>
      </c>
      <c r="E2372" s="485">
        <v>0</v>
      </c>
      <c r="F2372" s="485">
        <v>0</v>
      </c>
      <c r="G2372" s="485">
        <f t="shared" si="618"/>
        <v>0</v>
      </c>
      <c r="H2372" s="428">
        <f t="shared" si="620"/>
        <v>0</v>
      </c>
      <c r="I2372" s="428">
        <f t="shared" si="621"/>
        <v>0</v>
      </c>
      <c r="J2372" s="428">
        <f t="shared" si="622"/>
        <v>0</v>
      </c>
      <c r="K2372" s="433">
        <f t="shared" si="612"/>
        <v>0</v>
      </c>
      <c r="L2372" s="433">
        <f t="shared" si="613"/>
        <v>0</v>
      </c>
      <c r="M2372" s="433"/>
      <c r="N2372" s="433"/>
      <c r="O2372" s="431">
        <f t="shared" si="614"/>
        <v>0</v>
      </c>
    </row>
    <row r="2373" spans="1:15" s="472" customFormat="1">
      <c r="A2373" s="494" t="s">
        <v>122</v>
      </c>
      <c r="B2373" s="515" t="s">
        <v>410</v>
      </c>
      <c r="C2373" s="513" t="s">
        <v>124</v>
      </c>
      <c r="D2373" s="560">
        <v>4662</v>
      </c>
      <c r="E2373" s="485">
        <v>0</v>
      </c>
      <c r="F2373" s="485">
        <v>0</v>
      </c>
      <c r="G2373" s="485">
        <f t="shared" si="618"/>
        <v>0</v>
      </c>
      <c r="H2373" s="428">
        <f t="shared" si="620"/>
        <v>0</v>
      </c>
      <c r="I2373" s="428">
        <f t="shared" si="621"/>
        <v>0</v>
      </c>
      <c r="J2373" s="428">
        <f t="shared" si="622"/>
        <v>0</v>
      </c>
      <c r="K2373" s="433">
        <f t="shared" si="612"/>
        <v>0</v>
      </c>
      <c r="L2373" s="433">
        <f t="shared" si="613"/>
        <v>0</v>
      </c>
      <c r="M2373" s="433"/>
      <c r="N2373" s="433"/>
      <c r="O2373" s="431">
        <f t="shared" si="614"/>
        <v>0</v>
      </c>
    </row>
    <row r="2374" spans="1:15" s="472" customFormat="1">
      <c r="A2374" s="494" t="s">
        <v>228</v>
      </c>
      <c r="B2374" s="515" t="s">
        <v>411</v>
      </c>
      <c r="C2374" s="513" t="s">
        <v>124</v>
      </c>
      <c r="D2374" s="560">
        <v>4662</v>
      </c>
      <c r="E2374" s="485">
        <v>0</v>
      </c>
      <c r="F2374" s="485">
        <v>0</v>
      </c>
      <c r="G2374" s="485">
        <f t="shared" si="618"/>
        <v>0</v>
      </c>
      <c r="H2374" s="428">
        <f t="shared" si="620"/>
        <v>0</v>
      </c>
      <c r="I2374" s="428">
        <f t="shared" si="621"/>
        <v>0</v>
      </c>
      <c r="J2374" s="428">
        <f t="shared" si="622"/>
        <v>0</v>
      </c>
      <c r="K2374" s="433">
        <f t="shared" si="612"/>
        <v>0</v>
      </c>
      <c r="L2374" s="433">
        <f t="shared" si="613"/>
        <v>0</v>
      </c>
      <c r="M2374" s="433"/>
      <c r="N2374" s="433"/>
      <c r="O2374" s="431">
        <f t="shared" si="614"/>
        <v>0</v>
      </c>
    </row>
    <row r="2375" spans="1:15" s="472" customFormat="1">
      <c r="A2375" s="494" t="s">
        <v>230</v>
      </c>
      <c r="B2375" s="515" t="s">
        <v>412</v>
      </c>
      <c r="C2375" s="513" t="s">
        <v>124</v>
      </c>
      <c r="D2375" s="560">
        <v>4662</v>
      </c>
      <c r="E2375" s="485">
        <v>0</v>
      </c>
      <c r="F2375" s="485">
        <v>0</v>
      </c>
      <c r="G2375" s="485">
        <f t="shared" si="618"/>
        <v>0</v>
      </c>
      <c r="H2375" s="428">
        <f t="shared" si="620"/>
        <v>0</v>
      </c>
      <c r="I2375" s="428">
        <f t="shared" si="621"/>
        <v>0</v>
      </c>
      <c r="J2375" s="428">
        <f t="shared" si="622"/>
        <v>0</v>
      </c>
      <c r="K2375" s="433">
        <f t="shared" si="612"/>
        <v>0</v>
      </c>
      <c r="L2375" s="433">
        <f t="shared" si="613"/>
        <v>0</v>
      </c>
      <c r="M2375" s="433"/>
      <c r="N2375" s="433"/>
      <c r="O2375" s="431">
        <f t="shared" si="614"/>
        <v>0</v>
      </c>
    </row>
    <row r="2376" spans="1:15" s="472" customFormat="1">
      <c r="A2376" s="494" t="s">
        <v>232</v>
      </c>
      <c r="B2376" s="515" t="s">
        <v>413</v>
      </c>
      <c r="C2376" s="513" t="s">
        <v>124</v>
      </c>
      <c r="D2376" s="560">
        <v>4662</v>
      </c>
      <c r="E2376" s="485">
        <v>0</v>
      </c>
      <c r="F2376" s="485">
        <v>0</v>
      </c>
      <c r="G2376" s="485">
        <f t="shared" si="618"/>
        <v>0</v>
      </c>
      <c r="H2376" s="428">
        <f t="shared" si="620"/>
        <v>0</v>
      </c>
      <c r="I2376" s="428">
        <f t="shared" si="621"/>
        <v>0</v>
      </c>
      <c r="J2376" s="428">
        <f t="shared" si="622"/>
        <v>0</v>
      </c>
      <c r="K2376" s="433">
        <f t="shared" si="612"/>
        <v>0</v>
      </c>
      <c r="L2376" s="433">
        <f t="shared" si="613"/>
        <v>0</v>
      </c>
      <c r="M2376" s="433"/>
      <c r="N2376" s="433"/>
      <c r="O2376" s="431">
        <f t="shared" si="614"/>
        <v>0</v>
      </c>
    </row>
    <row r="2377" spans="1:15" s="472" customFormat="1">
      <c r="A2377" s="494" t="s">
        <v>234</v>
      </c>
      <c r="B2377" s="515" t="s">
        <v>414</v>
      </c>
      <c r="C2377" s="513" t="s">
        <v>124</v>
      </c>
      <c r="D2377" s="560">
        <v>4662</v>
      </c>
      <c r="E2377" s="485">
        <v>0</v>
      </c>
      <c r="F2377" s="485">
        <v>0</v>
      </c>
      <c r="G2377" s="485">
        <f t="shared" si="618"/>
        <v>0</v>
      </c>
      <c r="H2377" s="428">
        <f t="shared" si="620"/>
        <v>0</v>
      </c>
      <c r="I2377" s="428">
        <f t="shared" si="621"/>
        <v>0</v>
      </c>
      <c r="J2377" s="428">
        <f t="shared" si="622"/>
        <v>0</v>
      </c>
      <c r="K2377" s="433">
        <f t="shared" si="612"/>
        <v>0</v>
      </c>
      <c r="L2377" s="433">
        <f t="shared" si="613"/>
        <v>0</v>
      </c>
      <c r="M2377" s="433"/>
      <c r="N2377" s="433"/>
      <c r="O2377" s="431">
        <f t="shared" si="614"/>
        <v>0</v>
      </c>
    </row>
    <row r="2378" spans="1:15" s="472" customFormat="1">
      <c r="A2378" s="494" t="s">
        <v>236</v>
      </c>
      <c r="B2378" s="515" t="s">
        <v>415</v>
      </c>
      <c r="C2378" s="513" t="s">
        <v>124</v>
      </c>
      <c r="D2378" s="560">
        <v>4662</v>
      </c>
      <c r="E2378" s="485">
        <v>0</v>
      </c>
      <c r="F2378" s="485">
        <v>0</v>
      </c>
      <c r="G2378" s="485">
        <f t="shared" si="618"/>
        <v>0</v>
      </c>
      <c r="H2378" s="428">
        <f t="shared" si="620"/>
        <v>0</v>
      </c>
      <c r="I2378" s="428">
        <f t="shared" si="621"/>
        <v>0</v>
      </c>
      <c r="J2378" s="428">
        <f t="shared" si="622"/>
        <v>0</v>
      </c>
      <c r="K2378" s="433">
        <f t="shared" si="612"/>
        <v>0</v>
      </c>
      <c r="L2378" s="433">
        <f t="shared" si="613"/>
        <v>0</v>
      </c>
      <c r="M2378" s="433"/>
      <c r="N2378" s="433"/>
      <c r="O2378" s="431">
        <f t="shared" si="614"/>
        <v>0</v>
      </c>
    </row>
    <row r="2379" spans="1:15" s="472" customFormat="1">
      <c r="A2379" s="494" t="s">
        <v>238</v>
      </c>
      <c r="B2379" s="515" t="s">
        <v>416</v>
      </c>
      <c r="C2379" s="513" t="s">
        <v>124</v>
      </c>
      <c r="D2379" s="560">
        <v>4662</v>
      </c>
      <c r="E2379" s="485">
        <v>0</v>
      </c>
      <c r="F2379" s="485">
        <v>0</v>
      </c>
      <c r="G2379" s="485">
        <f t="shared" si="618"/>
        <v>0</v>
      </c>
      <c r="H2379" s="428">
        <f t="shared" si="620"/>
        <v>0</v>
      </c>
      <c r="I2379" s="428">
        <f t="shared" si="621"/>
        <v>0</v>
      </c>
      <c r="J2379" s="428">
        <f t="shared" si="622"/>
        <v>0</v>
      </c>
      <c r="K2379" s="433">
        <f t="shared" si="612"/>
        <v>0</v>
      </c>
      <c r="L2379" s="433">
        <f t="shared" si="613"/>
        <v>0</v>
      </c>
      <c r="M2379" s="433"/>
      <c r="N2379" s="433"/>
      <c r="O2379" s="431">
        <f t="shared" si="614"/>
        <v>0</v>
      </c>
    </row>
    <row r="2380" spans="1:15" s="472" customFormat="1">
      <c r="A2380" s="494" t="s">
        <v>240</v>
      </c>
      <c r="B2380" s="515" t="s">
        <v>417</v>
      </c>
      <c r="C2380" s="513" t="s">
        <v>124</v>
      </c>
      <c r="D2380" s="560">
        <v>4662</v>
      </c>
      <c r="E2380" s="485">
        <v>0</v>
      </c>
      <c r="F2380" s="485">
        <v>0</v>
      </c>
      <c r="G2380" s="485">
        <f t="shared" si="618"/>
        <v>0</v>
      </c>
      <c r="H2380" s="428">
        <f t="shared" si="620"/>
        <v>0</v>
      </c>
      <c r="I2380" s="428">
        <f t="shared" si="621"/>
        <v>0</v>
      </c>
      <c r="J2380" s="428">
        <f t="shared" si="622"/>
        <v>0</v>
      </c>
      <c r="K2380" s="433">
        <f t="shared" si="612"/>
        <v>0</v>
      </c>
      <c r="L2380" s="433">
        <f t="shared" si="613"/>
        <v>0</v>
      </c>
      <c r="M2380" s="433"/>
      <c r="N2380" s="433"/>
      <c r="O2380" s="431">
        <f t="shared" si="614"/>
        <v>0</v>
      </c>
    </row>
    <row r="2381" spans="1:15" s="472" customFormat="1">
      <c r="A2381" s="494" t="s">
        <v>242</v>
      </c>
      <c r="B2381" s="515" t="s">
        <v>418</v>
      </c>
      <c r="C2381" s="513" t="s">
        <v>124</v>
      </c>
      <c r="D2381" s="560">
        <v>4662</v>
      </c>
      <c r="E2381" s="485">
        <v>0</v>
      </c>
      <c r="F2381" s="485">
        <v>0</v>
      </c>
      <c r="G2381" s="485">
        <f t="shared" si="618"/>
        <v>0</v>
      </c>
      <c r="H2381" s="428">
        <f t="shared" si="620"/>
        <v>0</v>
      </c>
      <c r="I2381" s="428">
        <f t="shared" si="621"/>
        <v>0</v>
      </c>
      <c r="J2381" s="428">
        <f t="shared" si="622"/>
        <v>0</v>
      </c>
      <c r="K2381" s="433">
        <f t="shared" si="612"/>
        <v>0</v>
      </c>
      <c r="L2381" s="433">
        <f t="shared" si="613"/>
        <v>0</v>
      </c>
      <c r="M2381" s="433"/>
      <c r="N2381" s="433"/>
      <c r="O2381" s="431">
        <f t="shared" si="614"/>
        <v>0</v>
      </c>
    </row>
    <row r="2382" spans="1:15" s="470" customFormat="1">
      <c r="A2382" s="494" t="s">
        <v>244</v>
      </c>
      <c r="B2382" s="515" t="s">
        <v>419</v>
      </c>
      <c r="C2382" s="513" t="s">
        <v>124</v>
      </c>
      <c r="D2382" s="560">
        <v>4662</v>
      </c>
      <c r="E2382" s="485">
        <v>0</v>
      </c>
      <c r="F2382" s="485">
        <v>0</v>
      </c>
      <c r="G2382" s="485">
        <f t="shared" si="618"/>
        <v>0</v>
      </c>
      <c r="H2382" s="428">
        <f t="shared" si="620"/>
        <v>0</v>
      </c>
      <c r="I2382" s="428">
        <f t="shared" si="621"/>
        <v>0</v>
      </c>
      <c r="J2382" s="428">
        <f t="shared" si="622"/>
        <v>0</v>
      </c>
      <c r="K2382" s="433">
        <f t="shared" si="612"/>
        <v>0</v>
      </c>
      <c r="L2382" s="433">
        <f t="shared" si="613"/>
        <v>0</v>
      </c>
      <c r="M2382" s="433"/>
      <c r="N2382" s="433"/>
      <c r="O2382" s="431">
        <f t="shared" si="614"/>
        <v>0</v>
      </c>
    </row>
    <row r="2383" spans="1:15" s="470" customFormat="1">
      <c r="A2383" s="494" t="s">
        <v>246</v>
      </c>
      <c r="B2383" s="515" t="s">
        <v>420</v>
      </c>
      <c r="C2383" s="513" t="s">
        <v>124</v>
      </c>
      <c r="D2383" s="560">
        <v>4662</v>
      </c>
      <c r="E2383" s="485">
        <v>0</v>
      </c>
      <c r="F2383" s="485">
        <v>0</v>
      </c>
      <c r="G2383" s="485">
        <f t="shared" si="618"/>
        <v>0</v>
      </c>
      <c r="H2383" s="428">
        <f t="shared" si="620"/>
        <v>0</v>
      </c>
      <c r="I2383" s="428">
        <f t="shared" si="621"/>
        <v>0</v>
      </c>
      <c r="J2383" s="428">
        <f t="shared" si="622"/>
        <v>0</v>
      </c>
      <c r="K2383" s="433">
        <f t="shared" si="612"/>
        <v>0</v>
      </c>
      <c r="L2383" s="433">
        <f t="shared" si="613"/>
        <v>0</v>
      </c>
      <c r="M2383" s="433"/>
      <c r="N2383" s="433"/>
      <c r="O2383" s="431">
        <f t="shared" si="614"/>
        <v>0</v>
      </c>
    </row>
    <row r="2384" spans="1:15" s="470" customFormat="1">
      <c r="A2384" s="494" t="s">
        <v>248</v>
      </c>
      <c r="B2384" s="515" t="s">
        <v>421</v>
      </c>
      <c r="C2384" s="513" t="s">
        <v>124</v>
      </c>
      <c r="D2384" s="560">
        <v>4662</v>
      </c>
      <c r="E2384" s="485">
        <v>0</v>
      </c>
      <c r="F2384" s="485">
        <v>0</v>
      </c>
      <c r="G2384" s="485">
        <f t="shared" si="618"/>
        <v>0</v>
      </c>
      <c r="H2384" s="428">
        <f t="shared" si="620"/>
        <v>0</v>
      </c>
      <c r="I2384" s="428">
        <f t="shared" si="621"/>
        <v>0</v>
      </c>
      <c r="J2384" s="428">
        <f t="shared" si="622"/>
        <v>0</v>
      </c>
      <c r="K2384" s="433">
        <f t="shared" si="612"/>
        <v>0</v>
      </c>
      <c r="L2384" s="433">
        <f t="shared" si="613"/>
        <v>0</v>
      </c>
      <c r="M2384" s="433"/>
      <c r="N2384" s="433"/>
      <c r="O2384" s="431">
        <f t="shared" si="614"/>
        <v>0</v>
      </c>
    </row>
    <row r="2385" spans="1:15" s="470" customFormat="1">
      <c r="A2385" s="494" t="s">
        <v>250</v>
      </c>
      <c r="B2385" s="515" t="s">
        <v>422</v>
      </c>
      <c r="C2385" s="513" t="s">
        <v>124</v>
      </c>
      <c r="D2385" s="560">
        <v>4662</v>
      </c>
      <c r="E2385" s="485">
        <v>0</v>
      </c>
      <c r="F2385" s="485">
        <v>0</v>
      </c>
      <c r="G2385" s="485">
        <f t="shared" si="618"/>
        <v>0</v>
      </c>
      <c r="H2385" s="428">
        <f t="shared" si="620"/>
        <v>0</v>
      </c>
      <c r="I2385" s="428">
        <f t="shared" si="621"/>
        <v>0</v>
      </c>
      <c r="J2385" s="428">
        <f t="shared" si="622"/>
        <v>0</v>
      </c>
      <c r="K2385" s="433">
        <f t="shared" si="612"/>
        <v>0</v>
      </c>
      <c r="L2385" s="433">
        <f t="shared" si="613"/>
        <v>0</v>
      </c>
      <c r="M2385" s="433"/>
      <c r="N2385" s="433"/>
      <c r="O2385" s="431">
        <f t="shared" si="614"/>
        <v>0</v>
      </c>
    </row>
    <row r="2386" spans="1:15" s="470" customFormat="1">
      <c r="A2386" s="494" t="s">
        <v>252</v>
      </c>
      <c r="B2386" s="515" t="s">
        <v>423</v>
      </c>
      <c r="C2386" s="513" t="s">
        <v>124</v>
      </c>
      <c r="D2386" s="560">
        <v>4662</v>
      </c>
      <c r="E2386" s="485">
        <v>0</v>
      </c>
      <c r="F2386" s="485">
        <v>0</v>
      </c>
      <c r="G2386" s="485">
        <f t="shared" si="618"/>
        <v>0</v>
      </c>
      <c r="H2386" s="428">
        <f t="shared" si="620"/>
        <v>0</v>
      </c>
      <c r="I2386" s="428">
        <f t="shared" si="621"/>
        <v>0</v>
      </c>
      <c r="J2386" s="428">
        <f t="shared" si="622"/>
        <v>0</v>
      </c>
      <c r="K2386" s="433">
        <f t="shared" si="612"/>
        <v>0</v>
      </c>
      <c r="L2386" s="433">
        <f t="shared" si="613"/>
        <v>0</v>
      </c>
      <c r="M2386" s="433"/>
      <c r="N2386" s="433"/>
      <c r="O2386" s="431">
        <f t="shared" si="614"/>
        <v>0</v>
      </c>
    </row>
    <row r="2387" spans="1:15" s="470" customFormat="1">
      <c r="A2387" s="494" t="s">
        <v>254</v>
      </c>
      <c r="B2387" s="515" t="s">
        <v>424</v>
      </c>
      <c r="C2387" s="513" t="s">
        <v>124</v>
      </c>
      <c r="D2387" s="560">
        <v>4662</v>
      </c>
      <c r="E2387" s="485">
        <v>0</v>
      </c>
      <c r="F2387" s="485">
        <v>0</v>
      </c>
      <c r="G2387" s="485">
        <f t="shared" si="618"/>
        <v>0</v>
      </c>
      <c r="H2387" s="428">
        <f t="shared" si="620"/>
        <v>0</v>
      </c>
      <c r="I2387" s="428">
        <f t="shared" si="621"/>
        <v>0</v>
      </c>
      <c r="J2387" s="428">
        <f t="shared" si="622"/>
        <v>0</v>
      </c>
      <c r="K2387" s="433">
        <f t="shared" si="612"/>
        <v>0</v>
      </c>
      <c r="L2387" s="433">
        <f t="shared" si="613"/>
        <v>0</v>
      </c>
      <c r="M2387" s="433"/>
      <c r="N2387" s="433"/>
      <c r="O2387" s="431">
        <f t="shared" si="614"/>
        <v>0</v>
      </c>
    </row>
    <row r="2388" spans="1:15" s="470" customFormat="1">
      <c r="A2388" s="540" t="s">
        <v>256</v>
      </c>
      <c r="B2388" s="541" t="s">
        <v>425</v>
      </c>
      <c r="C2388" s="542" t="s">
        <v>124</v>
      </c>
      <c r="D2388" s="567">
        <v>4662</v>
      </c>
      <c r="E2388" s="543">
        <v>0</v>
      </c>
      <c r="F2388" s="543">
        <v>0</v>
      </c>
      <c r="G2388" s="543">
        <f t="shared" si="618"/>
        <v>0</v>
      </c>
      <c r="H2388" s="544">
        <f t="shared" si="620"/>
        <v>0</v>
      </c>
      <c r="I2388" s="544">
        <f t="shared" si="621"/>
        <v>0</v>
      </c>
      <c r="J2388" s="544">
        <f t="shared" si="622"/>
        <v>0</v>
      </c>
      <c r="K2388" s="545">
        <f t="shared" si="612"/>
        <v>0</v>
      </c>
      <c r="L2388" s="545">
        <f t="shared" si="613"/>
        <v>0</v>
      </c>
      <c r="M2388" s="545"/>
      <c r="N2388" s="545"/>
      <c r="O2388" s="546">
        <f t="shared" si="614"/>
        <v>0</v>
      </c>
    </row>
    <row r="2389" spans="1:15" s="432" customFormat="1">
      <c r="A2389" s="525"/>
      <c r="B2389" s="526" t="s">
        <v>33</v>
      </c>
      <c r="C2389" s="527"/>
      <c r="D2389" s="574"/>
      <c r="E2389" s="548">
        <v>0</v>
      </c>
      <c r="F2389" s="548">
        <v>0</v>
      </c>
      <c r="G2389" s="548"/>
      <c r="H2389" s="548">
        <f>SUM(H1957:H2388)</f>
        <v>0</v>
      </c>
      <c r="I2389" s="548">
        <f t="shared" ref="I2389:J2389" si="623">SUM(I1957:I2388)</f>
        <v>0</v>
      </c>
      <c r="J2389" s="548">
        <f t="shared" si="623"/>
        <v>0</v>
      </c>
      <c r="K2389" s="549"/>
      <c r="L2389" s="549"/>
      <c r="M2389" s="549"/>
      <c r="N2389" s="549"/>
      <c r="O2389" s="549">
        <f t="shared" ref="O2389" si="624">SUM(O1957:O2388)</f>
        <v>0</v>
      </c>
    </row>
    <row r="2390" spans="1:15" s="432" customFormat="1">
      <c r="A2390" s="465"/>
      <c r="B2390" s="466"/>
      <c r="C2390" s="467"/>
      <c r="D2390" s="569"/>
      <c r="E2390" s="508">
        <v>0</v>
      </c>
      <c r="F2390" s="508">
        <v>0</v>
      </c>
      <c r="G2390" s="508"/>
      <c r="H2390" s="509"/>
      <c r="I2390" s="509"/>
      <c r="J2390" s="510"/>
      <c r="K2390" s="511">
        <f t="shared" si="612"/>
        <v>0</v>
      </c>
      <c r="L2390" s="511">
        <f t="shared" si="613"/>
        <v>0</v>
      </c>
      <c r="M2390" s="511"/>
      <c r="N2390" s="511"/>
      <c r="O2390" s="512">
        <f t="shared" si="614"/>
        <v>0</v>
      </c>
    </row>
    <row r="2391" spans="1:15" s="470" customFormat="1">
      <c r="A2391" s="531">
        <v>8</v>
      </c>
      <c r="B2391" s="532" t="s">
        <v>871</v>
      </c>
      <c r="C2391" s="516"/>
      <c r="D2391" s="565"/>
      <c r="E2391" s="485">
        <v>0</v>
      </c>
      <c r="F2391" s="485">
        <v>0</v>
      </c>
      <c r="G2391" s="485">
        <f t="shared" ref="G2391:G2419" si="625">SUM(E2391:F2391)</f>
        <v>0</v>
      </c>
      <c r="H2391" s="500">
        <f>ROUND(D2391*E2391,0)</f>
        <v>0</v>
      </c>
      <c r="I2391" s="500">
        <f>ROUND(D2391*F2391,0)</f>
        <v>0</v>
      </c>
      <c r="J2391" s="485">
        <f t="shared" ref="J2391:J2419" si="626">SUM(H2391:I2391)</f>
        <v>0</v>
      </c>
      <c r="K2391" s="433">
        <f t="shared" si="612"/>
        <v>0</v>
      </c>
      <c r="L2391" s="433">
        <f t="shared" si="613"/>
        <v>0</v>
      </c>
      <c r="M2391" s="433"/>
      <c r="N2391" s="433"/>
      <c r="O2391" s="431">
        <f t="shared" si="614"/>
        <v>0</v>
      </c>
    </row>
    <row r="2392" spans="1:15" s="470" customFormat="1" ht="210">
      <c r="A2392" s="491">
        <v>8.01</v>
      </c>
      <c r="B2392" s="492" t="s">
        <v>872</v>
      </c>
      <c r="C2392" s="493"/>
      <c r="D2392" s="562"/>
      <c r="E2392" s="495">
        <v>0</v>
      </c>
      <c r="F2392" s="495">
        <v>0</v>
      </c>
      <c r="G2392" s="495">
        <f t="shared" si="625"/>
        <v>0</v>
      </c>
      <c r="H2392" s="500">
        <f>ROUND(D2392*E2392,0)</f>
        <v>0</v>
      </c>
      <c r="I2392" s="500">
        <f>ROUND(D2392*F2392,0)</f>
        <v>0</v>
      </c>
      <c r="J2392" s="485">
        <f t="shared" si="626"/>
        <v>0</v>
      </c>
      <c r="K2392" s="433">
        <f t="shared" si="612"/>
        <v>0</v>
      </c>
      <c r="L2392" s="433">
        <f t="shared" si="613"/>
        <v>0</v>
      </c>
      <c r="M2392" s="433"/>
      <c r="N2392" s="433"/>
      <c r="O2392" s="431">
        <f t="shared" si="614"/>
        <v>0</v>
      </c>
    </row>
    <row r="2393" spans="1:15" s="472" customFormat="1">
      <c r="A2393" s="494" t="s">
        <v>205</v>
      </c>
      <c r="B2393" s="515" t="s">
        <v>219</v>
      </c>
      <c r="C2393" s="493" t="s">
        <v>124</v>
      </c>
      <c r="D2393" s="560">
        <v>1470</v>
      </c>
      <c r="E2393" s="485">
        <v>0</v>
      </c>
      <c r="F2393" s="485">
        <v>0</v>
      </c>
      <c r="G2393" s="485">
        <f t="shared" si="625"/>
        <v>0</v>
      </c>
      <c r="H2393" s="428">
        <f t="shared" ref="H2393:H2417" si="627">$D2393*E2393</f>
        <v>0</v>
      </c>
      <c r="I2393" s="428">
        <f t="shared" ref="I2393:I2417" si="628">$D2393*F2393</f>
        <v>0</v>
      </c>
      <c r="J2393" s="428">
        <f t="shared" ref="J2393:J2417" si="629">SUBTOTAL(9,H2393:I2393)</f>
        <v>0</v>
      </c>
      <c r="K2393" s="433">
        <f t="shared" si="612"/>
        <v>0</v>
      </c>
      <c r="L2393" s="433">
        <f t="shared" si="613"/>
        <v>0</v>
      </c>
      <c r="M2393" s="433">
        <v>0</v>
      </c>
      <c r="N2393" s="433">
        <v>0</v>
      </c>
      <c r="O2393" s="431">
        <f t="shared" si="614"/>
        <v>0</v>
      </c>
    </row>
    <row r="2394" spans="1:15" s="472" customFormat="1">
      <c r="A2394" s="494" t="s">
        <v>188</v>
      </c>
      <c r="B2394" s="515" t="s">
        <v>402</v>
      </c>
      <c r="C2394" s="493" t="s">
        <v>124</v>
      </c>
      <c r="D2394" s="560">
        <v>1470</v>
      </c>
      <c r="E2394" s="485">
        <v>63.05</v>
      </c>
      <c r="F2394" s="485">
        <v>0</v>
      </c>
      <c r="G2394" s="485">
        <f t="shared" si="625"/>
        <v>63.05</v>
      </c>
      <c r="H2394" s="428">
        <f t="shared" si="627"/>
        <v>92683.5</v>
      </c>
      <c r="I2394" s="428">
        <f t="shared" si="628"/>
        <v>0</v>
      </c>
      <c r="J2394" s="428">
        <f t="shared" si="629"/>
        <v>92683.5</v>
      </c>
      <c r="K2394" s="433">
        <f t="shared" si="612"/>
        <v>13.241</v>
      </c>
      <c r="L2394" s="433">
        <f t="shared" si="613"/>
        <v>0</v>
      </c>
      <c r="M2394" s="433">
        <v>76.290999999999997</v>
      </c>
      <c r="N2394" s="433">
        <v>0</v>
      </c>
      <c r="O2394" s="431">
        <f t="shared" si="614"/>
        <v>112147.76999999999</v>
      </c>
    </row>
    <row r="2395" spans="1:15" s="472" customFormat="1">
      <c r="A2395" s="494" t="s">
        <v>190</v>
      </c>
      <c r="B2395" s="515" t="s">
        <v>403</v>
      </c>
      <c r="C2395" s="493" t="s">
        <v>124</v>
      </c>
      <c r="D2395" s="560">
        <v>1470</v>
      </c>
      <c r="E2395" s="485">
        <v>172.66</v>
      </c>
      <c r="F2395" s="485">
        <v>104.76</v>
      </c>
      <c r="G2395" s="485">
        <f t="shared" si="625"/>
        <v>277.42</v>
      </c>
      <c r="H2395" s="428">
        <f t="shared" si="627"/>
        <v>253810.19999999998</v>
      </c>
      <c r="I2395" s="428">
        <f t="shared" si="628"/>
        <v>153997.20000000001</v>
      </c>
      <c r="J2395" s="428">
        <f t="shared" si="629"/>
        <v>407807.4</v>
      </c>
      <c r="K2395" s="433">
        <f t="shared" si="612"/>
        <v>-2.6129999999999995</v>
      </c>
      <c r="L2395" s="433">
        <f t="shared" si="613"/>
        <v>0</v>
      </c>
      <c r="M2395" s="433">
        <v>170.047</v>
      </c>
      <c r="N2395" s="433">
        <v>104.75999999999999</v>
      </c>
      <c r="O2395" s="431">
        <f t="shared" si="614"/>
        <v>403966.29000000004</v>
      </c>
    </row>
    <row r="2396" spans="1:15" s="472" customFormat="1">
      <c r="A2396" s="494" t="s">
        <v>192</v>
      </c>
      <c r="B2396" s="515" t="s">
        <v>404</v>
      </c>
      <c r="C2396" s="493" t="s">
        <v>124</v>
      </c>
      <c r="D2396" s="560">
        <v>1470</v>
      </c>
      <c r="E2396" s="485">
        <v>258.02</v>
      </c>
      <c r="F2396" s="485">
        <v>100.88</v>
      </c>
      <c r="G2396" s="485">
        <f t="shared" si="625"/>
        <v>358.9</v>
      </c>
      <c r="H2396" s="428">
        <f t="shared" si="627"/>
        <v>379289.39999999997</v>
      </c>
      <c r="I2396" s="428">
        <f t="shared" si="628"/>
        <v>148293.6</v>
      </c>
      <c r="J2396" s="428">
        <f t="shared" si="629"/>
        <v>527583</v>
      </c>
      <c r="K2396" s="433">
        <f t="shared" ref="K2396:K2417" si="630">M2396-E2396</f>
        <v>-4.8169999999999789</v>
      </c>
      <c r="L2396" s="433">
        <f t="shared" ref="L2396:L2417" si="631">N2396-F2396</f>
        <v>0</v>
      </c>
      <c r="M2396" s="433">
        <v>253.203</v>
      </c>
      <c r="N2396" s="433">
        <v>100.88</v>
      </c>
      <c r="O2396" s="431">
        <f t="shared" ref="O2396:O2417" si="632">(M2396+N2396)*$D2396</f>
        <v>520502.00999999995</v>
      </c>
    </row>
    <row r="2397" spans="1:15" s="472" customFormat="1">
      <c r="A2397" s="494" t="s">
        <v>194</v>
      </c>
      <c r="B2397" s="515" t="s">
        <v>405</v>
      </c>
      <c r="C2397" s="493" t="s">
        <v>124</v>
      </c>
      <c r="D2397" s="560">
        <v>1470</v>
      </c>
      <c r="E2397" s="485">
        <v>258.02</v>
      </c>
      <c r="F2397" s="485">
        <v>100.88</v>
      </c>
      <c r="G2397" s="485">
        <f t="shared" si="625"/>
        <v>358.9</v>
      </c>
      <c r="H2397" s="428">
        <f t="shared" si="627"/>
        <v>379289.39999999997</v>
      </c>
      <c r="I2397" s="428">
        <f t="shared" si="628"/>
        <v>148293.6</v>
      </c>
      <c r="J2397" s="428">
        <f t="shared" si="629"/>
        <v>527583</v>
      </c>
      <c r="K2397" s="433">
        <f t="shared" si="630"/>
        <v>-4.8169999999999789</v>
      </c>
      <c r="L2397" s="433">
        <f t="shared" si="631"/>
        <v>0</v>
      </c>
      <c r="M2397" s="433">
        <v>253.203</v>
      </c>
      <c r="N2397" s="433">
        <v>100.88</v>
      </c>
      <c r="O2397" s="431">
        <f t="shared" si="632"/>
        <v>520502.00999999995</v>
      </c>
    </row>
    <row r="2398" spans="1:15" s="472" customFormat="1">
      <c r="A2398" s="494" t="s">
        <v>196</v>
      </c>
      <c r="B2398" s="515" t="s">
        <v>406</v>
      </c>
      <c r="C2398" s="493" t="s">
        <v>124</v>
      </c>
      <c r="D2398" s="560">
        <v>1470</v>
      </c>
      <c r="E2398" s="485">
        <v>258.02</v>
      </c>
      <c r="F2398" s="485">
        <v>100.88</v>
      </c>
      <c r="G2398" s="485">
        <f t="shared" si="625"/>
        <v>358.9</v>
      </c>
      <c r="H2398" s="428">
        <f t="shared" si="627"/>
        <v>379289.39999999997</v>
      </c>
      <c r="I2398" s="428">
        <f t="shared" si="628"/>
        <v>148293.6</v>
      </c>
      <c r="J2398" s="428">
        <f t="shared" si="629"/>
        <v>527583</v>
      </c>
      <c r="K2398" s="433">
        <f t="shared" si="630"/>
        <v>-4.8169999999999789</v>
      </c>
      <c r="L2398" s="433">
        <f t="shared" si="631"/>
        <v>0</v>
      </c>
      <c r="M2398" s="433">
        <v>253.203</v>
      </c>
      <c r="N2398" s="433">
        <v>100.88</v>
      </c>
      <c r="O2398" s="431">
        <f t="shared" si="632"/>
        <v>520502.00999999995</v>
      </c>
    </row>
    <row r="2399" spans="1:15" s="472" customFormat="1">
      <c r="A2399" s="494" t="s">
        <v>198</v>
      </c>
      <c r="B2399" s="515" t="s">
        <v>407</v>
      </c>
      <c r="C2399" s="493" t="s">
        <v>124</v>
      </c>
      <c r="D2399" s="560">
        <v>1470</v>
      </c>
      <c r="E2399" s="485">
        <v>258.02</v>
      </c>
      <c r="F2399" s="485">
        <v>100.88</v>
      </c>
      <c r="G2399" s="485">
        <f t="shared" si="625"/>
        <v>358.9</v>
      </c>
      <c r="H2399" s="428">
        <f t="shared" si="627"/>
        <v>379289.39999999997</v>
      </c>
      <c r="I2399" s="428">
        <f t="shared" si="628"/>
        <v>148293.6</v>
      </c>
      <c r="J2399" s="428">
        <f t="shared" si="629"/>
        <v>527583</v>
      </c>
      <c r="K2399" s="433">
        <f t="shared" si="630"/>
        <v>20.816000000000031</v>
      </c>
      <c r="L2399" s="433">
        <f t="shared" si="631"/>
        <v>0</v>
      </c>
      <c r="M2399" s="433">
        <v>278.83600000000001</v>
      </c>
      <c r="N2399" s="433">
        <v>100.88</v>
      </c>
      <c r="O2399" s="431">
        <f t="shared" si="632"/>
        <v>558182.52</v>
      </c>
    </row>
    <row r="2400" spans="1:15" s="472" customFormat="1">
      <c r="A2400" s="494" t="s">
        <v>200</v>
      </c>
      <c r="B2400" s="515" t="s">
        <v>408</v>
      </c>
      <c r="C2400" s="493" t="s">
        <v>124</v>
      </c>
      <c r="D2400" s="560">
        <v>1470</v>
      </c>
      <c r="E2400" s="485">
        <v>388</v>
      </c>
      <c r="F2400" s="485">
        <v>100.88</v>
      </c>
      <c r="G2400" s="485">
        <f t="shared" si="625"/>
        <v>488.88</v>
      </c>
      <c r="H2400" s="428">
        <f t="shared" si="627"/>
        <v>570360</v>
      </c>
      <c r="I2400" s="428">
        <f t="shared" si="628"/>
        <v>148293.6</v>
      </c>
      <c r="J2400" s="428">
        <f t="shared" si="629"/>
        <v>718653.6</v>
      </c>
      <c r="K2400" s="433">
        <f t="shared" si="630"/>
        <v>-7.2410000000000423</v>
      </c>
      <c r="L2400" s="433">
        <f t="shared" si="631"/>
        <v>0</v>
      </c>
      <c r="M2400" s="433">
        <v>380.75899999999996</v>
      </c>
      <c r="N2400" s="433">
        <v>100.88</v>
      </c>
      <c r="O2400" s="431">
        <f t="shared" si="632"/>
        <v>708009.33</v>
      </c>
    </row>
    <row r="2401" spans="1:15" s="472" customFormat="1">
      <c r="A2401" s="494" t="s">
        <v>122</v>
      </c>
      <c r="B2401" s="515" t="s">
        <v>409</v>
      </c>
      <c r="C2401" s="493" t="s">
        <v>124</v>
      </c>
      <c r="D2401" s="560">
        <v>1470</v>
      </c>
      <c r="E2401" s="485">
        <v>388</v>
      </c>
      <c r="F2401" s="485">
        <v>100.88</v>
      </c>
      <c r="G2401" s="485">
        <f t="shared" si="625"/>
        <v>488.88</v>
      </c>
      <c r="H2401" s="428">
        <f t="shared" si="627"/>
        <v>570360</v>
      </c>
      <c r="I2401" s="428">
        <f t="shared" si="628"/>
        <v>148293.6</v>
      </c>
      <c r="J2401" s="428">
        <f t="shared" si="629"/>
        <v>718653.6</v>
      </c>
      <c r="K2401" s="433">
        <f t="shared" si="630"/>
        <v>-7.2410000000000423</v>
      </c>
      <c r="L2401" s="433">
        <f t="shared" si="631"/>
        <v>0</v>
      </c>
      <c r="M2401" s="433">
        <v>380.75899999999996</v>
      </c>
      <c r="N2401" s="433">
        <v>100.88</v>
      </c>
      <c r="O2401" s="431">
        <f t="shared" si="632"/>
        <v>708009.33</v>
      </c>
    </row>
    <row r="2402" spans="1:15" s="472" customFormat="1">
      <c r="A2402" s="494" t="s">
        <v>228</v>
      </c>
      <c r="B2402" s="515" t="s">
        <v>410</v>
      </c>
      <c r="C2402" s="493" t="s">
        <v>124</v>
      </c>
      <c r="D2402" s="560">
        <v>1470</v>
      </c>
      <c r="E2402" s="485">
        <v>388</v>
      </c>
      <c r="F2402" s="485">
        <v>100.88</v>
      </c>
      <c r="G2402" s="485">
        <f t="shared" si="625"/>
        <v>488.88</v>
      </c>
      <c r="H2402" s="428">
        <f t="shared" si="627"/>
        <v>570360</v>
      </c>
      <c r="I2402" s="428">
        <f t="shared" si="628"/>
        <v>148293.6</v>
      </c>
      <c r="J2402" s="428">
        <f t="shared" si="629"/>
        <v>718653.6</v>
      </c>
      <c r="K2402" s="433">
        <f t="shared" si="630"/>
        <v>-7.2410000000000423</v>
      </c>
      <c r="L2402" s="433">
        <f t="shared" si="631"/>
        <v>0</v>
      </c>
      <c r="M2402" s="433">
        <v>380.75899999999996</v>
      </c>
      <c r="N2402" s="433">
        <v>100.88</v>
      </c>
      <c r="O2402" s="431">
        <f t="shared" si="632"/>
        <v>708009.33</v>
      </c>
    </row>
    <row r="2403" spans="1:15" s="472" customFormat="1">
      <c r="A2403" s="494" t="s">
        <v>230</v>
      </c>
      <c r="B2403" s="515" t="s">
        <v>411</v>
      </c>
      <c r="C2403" s="493" t="s">
        <v>124</v>
      </c>
      <c r="D2403" s="560">
        <v>1470</v>
      </c>
      <c r="E2403" s="485">
        <v>388</v>
      </c>
      <c r="F2403" s="485">
        <v>100.88</v>
      </c>
      <c r="G2403" s="485">
        <f t="shared" si="625"/>
        <v>488.88</v>
      </c>
      <c r="H2403" s="428">
        <f t="shared" si="627"/>
        <v>570360</v>
      </c>
      <c r="I2403" s="428">
        <f t="shared" si="628"/>
        <v>148293.6</v>
      </c>
      <c r="J2403" s="428">
        <f t="shared" si="629"/>
        <v>718653.6</v>
      </c>
      <c r="K2403" s="433">
        <f t="shared" si="630"/>
        <v>-7.2410000000000423</v>
      </c>
      <c r="L2403" s="433">
        <f t="shared" si="631"/>
        <v>0</v>
      </c>
      <c r="M2403" s="433">
        <v>380.75899999999996</v>
      </c>
      <c r="N2403" s="433">
        <v>100.88</v>
      </c>
      <c r="O2403" s="431">
        <f t="shared" si="632"/>
        <v>708009.33</v>
      </c>
    </row>
    <row r="2404" spans="1:15" s="472" customFormat="1">
      <c r="A2404" s="494" t="s">
        <v>232</v>
      </c>
      <c r="B2404" s="515" t="s">
        <v>412</v>
      </c>
      <c r="C2404" s="493" t="s">
        <v>124</v>
      </c>
      <c r="D2404" s="560">
        <v>1470</v>
      </c>
      <c r="E2404" s="485">
        <v>388</v>
      </c>
      <c r="F2404" s="485">
        <v>100.88</v>
      </c>
      <c r="G2404" s="485">
        <f t="shared" si="625"/>
        <v>488.88</v>
      </c>
      <c r="H2404" s="428">
        <f t="shared" si="627"/>
        <v>570360</v>
      </c>
      <c r="I2404" s="428">
        <f t="shared" si="628"/>
        <v>148293.6</v>
      </c>
      <c r="J2404" s="428">
        <f t="shared" si="629"/>
        <v>718653.6</v>
      </c>
      <c r="K2404" s="433">
        <f t="shared" si="630"/>
        <v>-7.2410000000000423</v>
      </c>
      <c r="L2404" s="433">
        <f t="shared" si="631"/>
        <v>0</v>
      </c>
      <c r="M2404" s="433">
        <v>380.75899999999996</v>
      </c>
      <c r="N2404" s="433">
        <v>100.88</v>
      </c>
      <c r="O2404" s="431">
        <f t="shared" si="632"/>
        <v>708009.33</v>
      </c>
    </row>
    <row r="2405" spans="1:15" s="472" customFormat="1">
      <c r="A2405" s="494" t="s">
        <v>234</v>
      </c>
      <c r="B2405" s="515" t="s">
        <v>413</v>
      </c>
      <c r="C2405" s="493" t="s">
        <v>124</v>
      </c>
      <c r="D2405" s="560">
        <v>1470</v>
      </c>
      <c r="E2405" s="485">
        <v>388</v>
      </c>
      <c r="F2405" s="485">
        <v>100.88</v>
      </c>
      <c r="G2405" s="485">
        <f t="shared" si="625"/>
        <v>488.88</v>
      </c>
      <c r="H2405" s="428">
        <f t="shared" si="627"/>
        <v>570360</v>
      </c>
      <c r="I2405" s="428">
        <f t="shared" si="628"/>
        <v>148293.6</v>
      </c>
      <c r="J2405" s="428">
        <f t="shared" si="629"/>
        <v>718653.6</v>
      </c>
      <c r="K2405" s="433">
        <f t="shared" si="630"/>
        <v>-7.2410000000000423</v>
      </c>
      <c r="L2405" s="433">
        <f t="shared" si="631"/>
        <v>0</v>
      </c>
      <c r="M2405" s="433">
        <v>380.75899999999996</v>
      </c>
      <c r="N2405" s="433">
        <v>100.88</v>
      </c>
      <c r="O2405" s="431">
        <f t="shared" si="632"/>
        <v>708009.33</v>
      </c>
    </row>
    <row r="2406" spans="1:15" s="472" customFormat="1">
      <c r="A2406" s="494" t="s">
        <v>236</v>
      </c>
      <c r="B2406" s="515" t="s">
        <v>414</v>
      </c>
      <c r="C2406" s="493" t="s">
        <v>124</v>
      </c>
      <c r="D2406" s="560">
        <v>1470</v>
      </c>
      <c r="E2406" s="485">
        <v>388</v>
      </c>
      <c r="F2406" s="485">
        <v>100.88</v>
      </c>
      <c r="G2406" s="485">
        <f t="shared" si="625"/>
        <v>488.88</v>
      </c>
      <c r="H2406" s="428">
        <f t="shared" si="627"/>
        <v>570360</v>
      </c>
      <c r="I2406" s="428">
        <f t="shared" si="628"/>
        <v>148293.6</v>
      </c>
      <c r="J2406" s="428">
        <f t="shared" si="629"/>
        <v>718653.6</v>
      </c>
      <c r="K2406" s="433">
        <f t="shared" si="630"/>
        <v>-7.2410000000000423</v>
      </c>
      <c r="L2406" s="433">
        <f t="shared" si="631"/>
        <v>0</v>
      </c>
      <c r="M2406" s="433">
        <v>380.75899999999996</v>
      </c>
      <c r="N2406" s="433">
        <v>100.88</v>
      </c>
      <c r="O2406" s="431">
        <f t="shared" si="632"/>
        <v>708009.33</v>
      </c>
    </row>
    <row r="2407" spans="1:15" s="472" customFormat="1">
      <c r="A2407" s="494" t="s">
        <v>238</v>
      </c>
      <c r="B2407" s="515" t="s">
        <v>415</v>
      </c>
      <c r="C2407" s="493" t="s">
        <v>124</v>
      </c>
      <c r="D2407" s="560">
        <v>1470</v>
      </c>
      <c r="E2407" s="485">
        <v>388</v>
      </c>
      <c r="F2407" s="485">
        <v>100.88</v>
      </c>
      <c r="G2407" s="485">
        <f t="shared" si="625"/>
        <v>488.88</v>
      </c>
      <c r="H2407" s="428">
        <f t="shared" si="627"/>
        <v>570360</v>
      </c>
      <c r="I2407" s="428">
        <f t="shared" si="628"/>
        <v>148293.6</v>
      </c>
      <c r="J2407" s="428">
        <f t="shared" si="629"/>
        <v>718653.6</v>
      </c>
      <c r="K2407" s="433">
        <f t="shared" si="630"/>
        <v>-7.2410000000000423</v>
      </c>
      <c r="L2407" s="433">
        <f t="shared" si="631"/>
        <v>0</v>
      </c>
      <c r="M2407" s="433">
        <v>380.75899999999996</v>
      </c>
      <c r="N2407" s="433">
        <v>100.88</v>
      </c>
      <c r="O2407" s="431">
        <f t="shared" si="632"/>
        <v>708009.33</v>
      </c>
    </row>
    <row r="2408" spans="1:15" s="472" customFormat="1">
      <c r="A2408" s="494" t="s">
        <v>240</v>
      </c>
      <c r="B2408" s="515" t="s">
        <v>416</v>
      </c>
      <c r="C2408" s="493" t="s">
        <v>124</v>
      </c>
      <c r="D2408" s="560">
        <v>1470</v>
      </c>
      <c r="E2408" s="485">
        <v>388</v>
      </c>
      <c r="F2408" s="485">
        <v>100.88</v>
      </c>
      <c r="G2408" s="485">
        <f t="shared" si="625"/>
        <v>488.88</v>
      </c>
      <c r="H2408" s="428">
        <f t="shared" si="627"/>
        <v>570360</v>
      </c>
      <c r="I2408" s="428">
        <f t="shared" si="628"/>
        <v>148293.6</v>
      </c>
      <c r="J2408" s="428">
        <f t="shared" si="629"/>
        <v>718653.6</v>
      </c>
      <c r="K2408" s="433">
        <f t="shared" si="630"/>
        <v>-7.2410000000000423</v>
      </c>
      <c r="L2408" s="433">
        <f t="shared" si="631"/>
        <v>0</v>
      </c>
      <c r="M2408" s="433">
        <v>380.75899999999996</v>
      </c>
      <c r="N2408" s="433">
        <v>100.88</v>
      </c>
      <c r="O2408" s="431">
        <f t="shared" si="632"/>
        <v>708009.33</v>
      </c>
    </row>
    <row r="2409" spans="1:15" s="472" customFormat="1">
      <c r="A2409" s="494" t="s">
        <v>242</v>
      </c>
      <c r="B2409" s="515" t="s">
        <v>417</v>
      </c>
      <c r="C2409" s="493" t="s">
        <v>124</v>
      </c>
      <c r="D2409" s="560">
        <v>1470</v>
      </c>
      <c r="E2409" s="485">
        <v>388</v>
      </c>
      <c r="F2409" s="485">
        <v>100.88</v>
      </c>
      <c r="G2409" s="485">
        <f t="shared" si="625"/>
        <v>488.88</v>
      </c>
      <c r="H2409" s="428">
        <f t="shared" si="627"/>
        <v>570360</v>
      </c>
      <c r="I2409" s="428">
        <f t="shared" si="628"/>
        <v>148293.6</v>
      </c>
      <c r="J2409" s="428">
        <f t="shared" si="629"/>
        <v>718653.6</v>
      </c>
      <c r="K2409" s="433">
        <f t="shared" si="630"/>
        <v>-7.2410000000000423</v>
      </c>
      <c r="L2409" s="433">
        <f t="shared" si="631"/>
        <v>0</v>
      </c>
      <c r="M2409" s="433">
        <v>380.75899999999996</v>
      </c>
      <c r="N2409" s="433">
        <v>100.88</v>
      </c>
      <c r="O2409" s="431">
        <f t="shared" si="632"/>
        <v>708009.33</v>
      </c>
    </row>
    <row r="2410" spans="1:15" s="472" customFormat="1">
      <c r="A2410" s="494" t="s">
        <v>244</v>
      </c>
      <c r="B2410" s="515" t="s">
        <v>418</v>
      </c>
      <c r="C2410" s="493" t="s">
        <v>124</v>
      </c>
      <c r="D2410" s="560">
        <v>1470</v>
      </c>
      <c r="E2410" s="485">
        <v>388</v>
      </c>
      <c r="F2410" s="485">
        <v>100.88</v>
      </c>
      <c r="G2410" s="485">
        <f t="shared" si="625"/>
        <v>488.88</v>
      </c>
      <c r="H2410" s="428">
        <f t="shared" si="627"/>
        <v>570360</v>
      </c>
      <c r="I2410" s="428">
        <f t="shared" si="628"/>
        <v>148293.6</v>
      </c>
      <c r="J2410" s="428">
        <f t="shared" si="629"/>
        <v>718653.6</v>
      </c>
      <c r="K2410" s="433">
        <f t="shared" si="630"/>
        <v>-7.2410000000000423</v>
      </c>
      <c r="L2410" s="433">
        <f t="shared" si="631"/>
        <v>0</v>
      </c>
      <c r="M2410" s="433">
        <v>380.75899999999996</v>
      </c>
      <c r="N2410" s="433">
        <v>100.88</v>
      </c>
      <c r="O2410" s="431">
        <f t="shared" si="632"/>
        <v>708009.33</v>
      </c>
    </row>
    <row r="2411" spans="1:15" s="470" customFormat="1">
      <c r="A2411" s="494" t="s">
        <v>246</v>
      </c>
      <c r="B2411" s="515" t="s">
        <v>419</v>
      </c>
      <c r="C2411" s="493" t="s">
        <v>124</v>
      </c>
      <c r="D2411" s="560">
        <v>1470</v>
      </c>
      <c r="E2411" s="485">
        <v>388</v>
      </c>
      <c r="F2411" s="485">
        <v>100.88</v>
      </c>
      <c r="G2411" s="485">
        <f t="shared" si="625"/>
        <v>488.88</v>
      </c>
      <c r="H2411" s="428">
        <f t="shared" si="627"/>
        <v>570360</v>
      </c>
      <c r="I2411" s="428">
        <f t="shared" si="628"/>
        <v>148293.6</v>
      </c>
      <c r="J2411" s="428">
        <f t="shared" si="629"/>
        <v>718653.6</v>
      </c>
      <c r="K2411" s="433">
        <f t="shared" si="630"/>
        <v>-7.2410000000000423</v>
      </c>
      <c r="L2411" s="433">
        <f t="shared" si="631"/>
        <v>0</v>
      </c>
      <c r="M2411" s="433">
        <v>380.75899999999996</v>
      </c>
      <c r="N2411" s="433">
        <v>100.88</v>
      </c>
      <c r="O2411" s="431">
        <f t="shared" si="632"/>
        <v>708009.33</v>
      </c>
    </row>
    <row r="2412" spans="1:15" s="470" customFormat="1">
      <c r="A2412" s="494" t="s">
        <v>248</v>
      </c>
      <c r="B2412" s="515" t="s">
        <v>420</v>
      </c>
      <c r="C2412" s="493" t="s">
        <v>124</v>
      </c>
      <c r="D2412" s="560">
        <v>1470</v>
      </c>
      <c r="E2412" s="485">
        <v>388</v>
      </c>
      <c r="F2412" s="485">
        <v>100.88</v>
      </c>
      <c r="G2412" s="485">
        <f t="shared" si="625"/>
        <v>488.88</v>
      </c>
      <c r="H2412" s="428">
        <f t="shared" si="627"/>
        <v>570360</v>
      </c>
      <c r="I2412" s="428">
        <f t="shared" si="628"/>
        <v>148293.6</v>
      </c>
      <c r="J2412" s="428">
        <f t="shared" si="629"/>
        <v>718653.6</v>
      </c>
      <c r="K2412" s="433">
        <f t="shared" si="630"/>
        <v>-7.2410000000000423</v>
      </c>
      <c r="L2412" s="433">
        <f t="shared" si="631"/>
        <v>0</v>
      </c>
      <c r="M2412" s="433">
        <v>380.75899999999996</v>
      </c>
      <c r="N2412" s="433">
        <v>100.88</v>
      </c>
      <c r="O2412" s="431">
        <f t="shared" si="632"/>
        <v>708009.33</v>
      </c>
    </row>
    <row r="2413" spans="1:15" s="470" customFormat="1">
      <c r="A2413" s="494" t="s">
        <v>250</v>
      </c>
      <c r="B2413" s="515" t="s">
        <v>421</v>
      </c>
      <c r="C2413" s="493" t="s">
        <v>124</v>
      </c>
      <c r="D2413" s="560">
        <v>1470</v>
      </c>
      <c r="E2413" s="485">
        <v>388</v>
      </c>
      <c r="F2413" s="485">
        <v>100.88</v>
      </c>
      <c r="G2413" s="485">
        <f t="shared" si="625"/>
        <v>488.88</v>
      </c>
      <c r="H2413" s="428">
        <f t="shared" si="627"/>
        <v>570360</v>
      </c>
      <c r="I2413" s="428">
        <f t="shared" si="628"/>
        <v>148293.6</v>
      </c>
      <c r="J2413" s="428">
        <f t="shared" si="629"/>
        <v>718653.6</v>
      </c>
      <c r="K2413" s="433">
        <f t="shared" si="630"/>
        <v>-61.635000000000048</v>
      </c>
      <c r="L2413" s="433">
        <f t="shared" si="631"/>
        <v>0</v>
      </c>
      <c r="M2413" s="433">
        <v>326.36499999999995</v>
      </c>
      <c r="N2413" s="433">
        <v>100.88</v>
      </c>
      <c r="O2413" s="431">
        <f t="shared" si="632"/>
        <v>628050.14999999991</v>
      </c>
    </row>
    <row r="2414" spans="1:15" s="470" customFormat="1">
      <c r="A2414" s="494" t="s">
        <v>252</v>
      </c>
      <c r="B2414" s="515" t="s">
        <v>422</v>
      </c>
      <c r="C2414" s="493" t="s">
        <v>124</v>
      </c>
      <c r="D2414" s="560">
        <v>1470</v>
      </c>
      <c r="E2414" s="485">
        <v>0</v>
      </c>
      <c r="F2414" s="485">
        <v>100.88</v>
      </c>
      <c r="G2414" s="485">
        <f t="shared" si="625"/>
        <v>100.88</v>
      </c>
      <c r="H2414" s="428">
        <f t="shared" si="627"/>
        <v>0</v>
      </c>
      <c r="I2414" s="428">
        <f t="shared" si="628"/>
        <v>148293.6</v>
      </c>
      <c r="J2414" s="428">
        <f t="shared" si="629"/>
        <v>148293.6</v>
      </c>
      <c r="K2414" s="433">
        <f t="shared" si="630"/>
        <v>0</v>
      </c>
      <c r="L2414" s="433">
        <f t="shared" si="631"/>
        <v>0</v>
      </c>
      <c r="M2414" s="433">
        <v>0</v>
      </c>
      <c r="N2414" s="433">
        <v>100.88</v>
      </c>
      <c r="O2414" s="431">
        <f t="shared" si="632"/>
        <v>148293.6</v>
      </c>
    </row>
    <row r="2415" spans="1:15" s="470" customFormat="1">
      <c r="A2415" s="494" t="s">
        <v>254</v>
      </c>
      <c r="B2415" s="515" t="s">
        <v>423</v>
      </c>
      <c r="C2415" s="493" t="s">
        <v>124</v>
      </c>
      <c r="D2415" s="560">
        <v>1470</v>
      </c>
      <c r="E2415" s="485">
        <v>0</v>
      </c>
      <c r="F2415" s="485">
        <v>55.29</v>
      </c>
      <c r="G2415" s="485">
        <f t="shared" si="625"/>
        <v>55.29</v>
      </c>
      <c r="H2415" s="428">
        <f t="shared" si="627"/>
        <v>0</v>
      </c>
      <c r="I2415" s="428">
        <f t="shared" si="628"/>
        <v>81276.3</v>
      </c>
      <c r="J2415" s="428">
        <f t="shared" si="629"/>
        <v>81276.3</v>
      </c>
      <c r="K2415" s="433">
        <f t="shared" si="630"/>
        <v>0</v>
      </c>
      <c r="L2415" s="433">
        <f t="shared" si="631"/>
        <v>0</v>
      </c>
      <c r="M2415" s="433">
        <v>0</v>
      </c>
      <c r="N2415" s="433">
        <v>55.29</v>
      </c>
      <c r="O2415" s="431">
        <f t="shared" si="632"/>
        <v>81276.3</v>
      </c>
    </row>
    <row r="2416" spans="1:15" s="470" customFormat="1">
      <c r="A2416" s="494" t="s">
        <v>256</v>
      </c>
      <c r="B2416" s="515" t="s">
        <v>424</v>
      </c>
      <c r="C2416" s="493" t="s">
        <v>124</v>
      </c>
      <c r="D2416" s="560">
        <v>1470</v>
      </c>
      <c r="E2416" s="485">
        <v>0</v>
      </c>
      <c r="F2416" s="485">
        <v>55.29</v>
      </c>
      <c r="G2416" s="485">
        <f t="shared" si="625"/>
        <v>55.29</v>
      </c>
      <c r="H2416" s="428">
        <f t="shared" si="627"/>
        <v>0</v>
      </c>
      <c r="I2416" s="428">
        <f t="shared" si="628"/>
        <v>81276.3</v>
      </c>
      <c r="J2416" s="428">
        <f t="shared" si="629"/>
        <v>81276.3</v>
      </c>
      <c r="K2416" s="433">
        <f t="shared" si="630"/>
        <v>0</v>
      </c>
      <c r="L2416" s="433">
        <f t="shared" si="631"/>
        <v>0</v>
      </c>
      <c r="M2416" s="433">
        <v>0</v>
      </c>
      <c r="N2416" s="433">
        <v>55.29</v>
      </c>
      <c r="O2416" s="431">
        <f t="shared" si="632"/>
        <v>81276.3</v>
      </c>
    </row>
    <row r="2417" spans="1:15" s="470" customFormat="1">
      <c r="A2417" s="540" t="s">
        <v>258</v>
      </c>
      <c r="B2417" s="541" t="s">
        <v>425</v>
      </c>
      <c r="C2417" s="504" t="s">
        <v>124</v>
      </c>
      <c r="D2417" s="567">
        <v>1470</v>
      </c>
      <c r="E2417" s="543">
        <v>0</v>
      </c>
      <c r="F2417" s="543">
        <v>0</v>
      </c>
      <c r="G2417" s="543">
        <f t="shared" si="625"/>
        <v>0</v>
      </c>
      <c r="H2417" s="544">
        <f t="shared" si="627"/>
        <v>0</v>
      </c>
      <c r="I2417" s="544">
        <f t="shared" si="628"/>
        <v>0</v>
      </c>
      <c r="J2417" s="544">
        <f t="shared" si="629"/>
        <v>0</v>
      </c>
      <c r="K2417" s="545">
        <f t="shared" si="630"/>
        <v>0</v>
      </c>
      <c r="L2417" s="545">
        <f t="shared" si="631"/>
        <v>0</v>
      </c>
      <c r="M2417" s="545">
        <v>0</v>
      </c>
      <c r="N2417" s="545">
        <v>0</v>
      </c>
      <c r="O2417" s="546">
        <f t="shared" si="632"/>
        <v>0</v>
      </c>
    </row>
    <row r="2418" spans="1:15" s="432" customFormat="1">
      <c r="A2418" s="525"/>
      <c r="B2418" s="526" t="s">
        <v>33</v>
      </c>
      <c r="C2418" s="527"/>
      <c r="D2418" s="574"/>
      <c r="E2418" s="548">
        <v>0</v>
      </c>
      <c r="F2418" s="548">
        <v>0</v>
      </c>
      <c r="G2418" s="548">
        <f t="shared" si="625"/>
        <v>0</v>
      </c>
      <c r="H2418" s="548">
        <f>SUM(H2391:H2417)</f>
        <v>9848691.3000000007</v>
      </c>
      <c r="I2418" s="548">
        <f t="shared" ref="I2418:J2418" si="633">SUM(I2391:I2417)</f>
        <v>3134128.2000000007</v>
      </c>
      <c r="J2418" s="548">
        <f t="shared" si="633"/>
        <v>12982819.499999998</v>
      </c>
      <c r="K2418" s="547"/>
      <c r="L2418" s="547"/>
      <c r="M2418" s="547"/>
      <c r="N2418" s="547"/>
      <c r="O2418" s="549">
        <f t="shared" ref="O2418" si="634">SUM(O2391:O2417)</f>
        <v>12778820.250000002</v>
      </c>
    </row>
    <row r="2419" spans="1:15" s="470" customFormat="1">
      <c r="A2419" s="528"/>
      <c r="B2419" s="529"/>
      <c r="C2419" s="530"/>
      <c r="D2419" s="575"/>
      <c r="E2419" s="550">
        <v>0</v>
      </c>
      <c r="F2419" s="550">
        <v>0</v>
      </c>
      <c r="G2419" s="550">
        <f t="shared" si="625"/>
        <v>0</v>
      </c>
      <c r="H2419" s="550">
        <f>ROUND(D2419*E2419,0)</f>
        <v>0</v>
      </c>
      <c r="I2419" s="550">
        <f>ROUND(D2419*F2419,0)</f>
        <v>0</v>
      </c>
      <c r="J2419" s="551">
        <f t="shared" si="626"/>
        <v>0</v>
      </c>
      <c r="K2419" s="552"/>
      <c r="L2419" s="552"/>
      <c r="M2419" s="552"/>
      <c r="N2419" s="552"/>
      <c r="O2419" s="553"/>
    </row>
    <row r="2420" spans="1:15" s="432" customFormat="1">
      <c r="A2420" s="525"/>
      <c r="B2420" s="526" t="s">
        <v>873</v>
      </c>
      <c r="C2420" s="527"/>
      <c r="D2420" s="574"/>
      <c r="E2420" s="548"/>
      <c r="F2420" s="548"/>
      <c r="G2420" s="548"/>
      <c r="H2420" s="548">
        <f>H2418+H2389+H1954+H1778+H1738+H1644+H1171+H1001+H933+H827+H765+H750+H671+H625+H548+H496+H463+H332+H58+H37+H33</f>
        <v>2451060458.4554996</v>
      </c>
      <c r="I2420" s="548">
        <f>I2418+I2389+I1954+I1778+I1738+I1644+I1171+I1001+I933+I827+I765+I750+I671+I625+I548+I496+I463+I332+I58+I37+I33</f>
        <v>609426747.42080081</v>
      </c>
      <c r="J2420" s="548">
        <f>J2418+J2389+J1954+J1778+J1738+J1644+J1171+J1001+J933+J827+J765+J750+J671+J625+J548+J496+J463+J332+J58+J37+J33</f>
        <v>3060487205.8763003</v>
      </c>
      <c r="K2420" s="547"/>
      <c r="L2420" s="547"/>
      <c r="M2420" s="547"/>
      <c r="N2420" s="547"/>
      <c r="O2420" s="548">
        <f>O2418+O2389+O1954+O1778+O1738+O1644+O1171+O1001+O933+O827+O765+O750+O671+O625+O548+O496+O463+O332+O58+O37+O33</f>
        <v>3029122257.1267452</v>
      </c>
    </row>
  </sheetData>
  <sheetProtection formatCells="0" formatColumns="0" formatRows="0" insertColumns="0" insertRows="0" insertHyperlinks="0" deleteColumns="0" deleteRows="0" sort="0" autoFilter="0" pivotTables="0"/>
  <autoFilter ref="A5:AI2419" xr:uid="{00000000-0001-0000-0100-000000000000}"/>
  <mergeCells count="16">
    <mergeCell ref="A567:A568"/>
    <mergeCell ref="A593:A600"/>
    <mergeCell ref="C561:C562"/>
    <mergeCell ref="C567:C568"/>
    <mergeCell ref="E3:G3"/>
    <mergeCell ref="D2:D4"/>
    <mergeCell ref="C2:C4"/>
    <mergeCell ref="B2:B4"/>
    <mergeCell ref="A2:A4"/>
    <mergeCell ref="E2:J2"/>
    <mergeCell ref="H3:J3"/>
    <mergeCell ref="K2:L2"/>
    <mergeCell ref="K3:L3"/>
    <mergeCell ref="M2:O2"/>
    <mergeCell ref="M3:N3"/>
    <mergeCell ref="O3:O4"/>
  </mergeCells>
  <phoneticPr fontId="130" type="noConversion"/>
  <conditionalFormatting sqref="B476">
    <cfRule type="cellIs" dxfId="12" priority="11" stopIfTrue="1" operator="equal">
      <formula>"""Item"""</formula>
    </cfRule>
  </conditionalFormatting>
  <conditionalFormatting sqref="B1862 B1865 H1957:J1958 H1959:I1959 H2055:J2055 H2056:I2056 H2080:J2080 H2081:I2081 H2164:J2164 H2165:I2165 J2339">
    <cfRule type="cellIs" dxfId="11" priority="8" stopIfTrue="1" operator="equal">
      <formula>"""Item"""</formula>
    </cfRule>
  </conditionalFormatting>
  <conditionalFormatting sqref="B1891 A2107:B2107 A2133:B2133 A2189:B2189 A2213:B2213 A2237:B2237 A2263:B2263 A2315:B2315">
    <cfRule type="cellIs" dxfId="10" priority="5" stopIfTrue="1" operator="equal">
      <formula>"""Item"""</formula>
    </cfRule>
  </conditionalFormatting>
  <conditionalFormatting sqref="B1894">
    <cfRule type="cellIs" dxfId="9" priority="6" stopIfTrue="1" operator="equal">
      <formula>"""Item"""</formula>
    </cfRule>
  </conditionalFormatting>
  <conditionalFormatting sqref="B1947">
    <cfRule type="cellIs" dxfId="8" priority="7" stopIfTrue="1" operator="equal">
      <formula>"""Item"""</formula>
    </cfRule>
  </conditionalFormatting>
  <conditionalFormatting sqref="B1952">
    <cfRule type="cellIs" dxfId="7" priority="3" stopIfTrue="1" operator="equal">
      <formula>"""Item"""</formula>
    </cfRule>
  </conditionalFormatting>
  <conditionalFormatting sqref="C1645:F1645">
    <cfRule type="cellIs" dxfId="6" priority="10" stopIfTrue="1" operator="equal">
      <formula>"""Item"""</formula>
    </cfRule>
  </conditionalFormatting>
  <conditionalFormatting sqref="D1957:D1958 A1957:C1959 E1957:G1959 C1960:C1982 A1983:C1983 E1983:I1983 A2007:C2007 E2007:I2007 A2031:C2031 E2031:I2031 A2055:C2056 E2055:G2056 A2080:C2081 E2080:G2081 C2082:C2163 H2107:I2107 E2107:G2109 H2133:I2133 E2133:G2135 A2164:C2165 E2164:G2165 C2166:C2338 E2189:I2189 E2213:I2213 H2237:I2237 E2237:G2239 E2263:I2263 A2289:B2289 E2289:I2289 E2315:I2315 A2339:C2340 E2339:I2340 C2341:C2363 A2364:C2364 E2364:I2364 C2365:C2388">
    <cfRule type="cellIs" dxfId="5" priority="4" stopIfTrue="1" operator="equal">
      <formula>"""Item"""</formula>
    </cfRule>
  </conditionalFormatting>
  <printOptions horizontalCentered="1"/>
  <pageMargins left="0" right="0" top="0.6692913385826772" bottom="0.59055118110236227" header="0.31496062992125984" footer="0.31496062992125984"/>
  <pageSetup paperSize="9" scale="49" fitToHeight="0" orientation="portrait" r:id="rId1"/>
  <headerFooter>
    <oddHeader>&amp;LProvident Ecopolitan&amp;CAnnexure 1&amp;RPHL/ECO/GC/LOA/2023-24/886/VO#03</oddHeader>
    <oddFooter>&amp;LClient&amp;CPage&amp;Pof&amp;N&amp;RContractor</oddFooter>
  </headerFooter>
  <rowBreaks count="7" manualBreakCount="7">
    <brk id="520" max="16383" man="1"/>
    <brk id="620" max="14" man="1"/>
    <brk id="650" max="14" man="1"/>
    <brk id="690" max="14" man="1"/>
    <brk id="1172" max="14" man="1"/>
    <brk id="1779" max="14" man="1"/>
    <brk id="2212" max="14" man="1"/>
  </rowBreaks>
  <ignoredErrors>
    <ignoredError sqref="G28:G31 G35 G54:J56 G57:J58" formulaRange="1"/>
  </ignoredErrors>
  <drawing r:id="rId2"/>
  <legacyDrawing r:id="rId3"/>
  <oleObjects>
    <mc:AlternateContent xmlns:mc="http://schemas.openxmlformats.org/markup-compatibility/2006">
      <mc:Choice Requires="x14">
        <oleObject progId="Paint.Picture" shapeId="8193" r:id="rId4">
          <objectPr defaultSize="0" autoPict="0" r:id="rId5">
            <anchor moveWithCells="1">
              <from>
                <xdr:col>1</xdr:col>
                <xdr:colOff>314325</xdr:colOff>
                <xdr:row>660</xdr:row>
                <xdr:rowOff>76200</xdr:rowOff>
              </from>
              <to>
                <xdr:col>1</xdr:col>
                <xdr:colOff>2057400</xdr:colOff>
                <xdr:row>660</xdr:row>
                <xdr:rowOff>1885950</xdr:rowOff>
              </to>
            </anchor>
          </objectPr>
        </oleObject>
      </mc:Choice>
      <mc:Fallback>
        <oleObject progId="Paint.Picture" shapeId="8193"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3010-CED3-407C-BF5D-199358916937}">
  <sheetPr>
    <pageSetUpPr fitToPage="1"/>
  </sheetPr>
  <dimension ref="A1:AA48"/>
  <sheetViews>
    <sheetView topLeftCell="A42" workbookViewId="0">
      <selection activeCell="D3" sqref="D3:D4"/>
    </sheetView>
  </sheetViews>
  <sheetFormatPr defaultRowHeight="15"/>
  <cols>
    <col min="1" max="1" width="6.85546875" style="336" customWidth="1"/>
    <col min="2" max="2" width="42.7109375" style="336" customWidth="1"/>
    <col min="3" max="3" width="6" style="336" bestFit="1" customWidth="1"/>
    <col min="4" max="4" width="8.42578125" style="336" bestFit="1" customWidth="1"/>
    <col min="5" max="5" width="7.140625" style="336" customWidth="1"/>
    <col min="6" max="6" width="6.5703125" style="336" customWidth="1"/>
    <col min="7" max="7" width="10.7109375" style="336" customWidth="1"/>
    <col min="8" max="9" width="7.5703125" style="336" hidden="1" customWidth="1"/>
    <col min="10" max="10" width="9.42578125" style="336" hidden="1" customWidth="1"/>
    <col min="11" max="11" width="10.140625" style="336" bestFit="1" customWidth="1"/>
    <col min="12" max="12" width="8.42578125" style="336" bestFit="1" customWidth="1"/>
    <col min="13" max="13" width="10.140625" style="336" bestFit="1" customWidth="1"/>
    <col min="14" max="14" width="9.28515625" style="336" bestFit="1" customWidth="1"/>
    <col min="15" max="15" width="16" style="336" bestFit="1" customWidth="1"/>
    <col min="16" max="16384" width="9.140625" style="336"/>
  </cols>
  <sheetData>
    <row r="1" spans="1:15" s="37" customFormat="1">
      <c r="A1" s="126" t="s">
        <v>874</v>
      </c>
      <c r="B1" s="127"/>
      <c r="C1" s="128"/>
      <c r="E1" s="129"/>
      <c r="F1" s="39"/>
      <c r="G1" s="130"/>
    </row>
    <row r="2" spans="1:15" s="37" customFormat="1" ht="21" customHeight="1">
      <c r="A2" s="131" t="s">
        <v>875</v>
      </c>
      <c r="B2" s="131"/>
      <c r="C2" s="131"/>
      <c r="E2" s="297"/>
      <c r="F2" s="298"/>
      <c r="G2" s="299"/>
    </row>
    <row r="3" spans="1:15" s="250" customFormat="1" ht="24" customHeight="1">
      <c r="A3" s="600" t="s">
        <v>83</v>
      </c>
      <c r="B3" s="602" t="s">
        <v>84</v>
      </c>
      <c r="C3" s="602" t="s">
        <v>85</v>
      </c>
      <c r="D3" s="604" t="s">
        <v>86</v>
      </c>
      <c r="E3" s="606" t="s">
        <v>48</v>
      </c>
      <c r="F3" s="606"/>
      <c r="G3" s="606"/>
      <c r="H3" s="606"/>
      <c r="I3" s="606"/>
      <c r="J3" s="606"/>
      <c r="K3" s="609" t="s">
        <v>87</v>
      </c>
      <c r="L3" s="609"/>
      <c r="M3" s="597" t="s">
        <v>49</v>
      </c>
      <c r="N3" s="597"/>
      <c r="O3" s="597"/>
    </row>
    <row r="4" spans="1:15" s="250" customFormat="1" ht="15.75">
      <c r="A4" s="601"/>
      <c r="B4" s="603"/>
      <c r="C4" s="603"/>
      <c r="D4" s="605"/>
      <c r="E4" s="607" t="s">
        <v>90</v>
      </c>
      <c r="F4" s="607"/>
      <c r="G4" s="607"/>
      <c r="H4" s="608" t="s">
        <v>89</v>
      </c>
      <c r="I4" s="608"/>
      <c r="J4" s="608"/>
      <c r="K4" s="597" t="s">
        <v>90</v>
      </c>
      <c r="L4" s="597"/>
      <c r="M4" s="597" t="s">
        <v>90</v>
      </c>
      <c r="N4" s="597"/>
      <c r="O4" s="598" t="s">
        <v>91</v>
      </c>
    </row>
    <row r="5" spans="1:15" s="250" customFormat="1" ht="15.75">
      <c r="A5" s="601"/>
      <c r="B5" s="603"/>
      <c r="C5" s="603"/>
      <c r="D5" s="605"/>
      <c r="E5" s="301" t="s">
        <v>93</v>
      </c>
      <c r="F5" s="301" t="s">
        <v>17</v>
      </c>
      <c r="G5" s="300" t="s">
        <v>876</v>
      </c>
      <c r="H5" s="249" t="s">
        <v>16</v>
      </c>
      <c r="I5" s="249" t="s">
        <v>92</v>
      </c>
      <c r="J5" s="249" t="s">
        <v>877</v>
      </c>
      <c r="K5" s="301" t="s">
        <v>93</v>
      </c>
      <c r="L5" s="301" t="s">
        <v>17</v>
      </c>
      <c r="M5" s="301" t="s">
        <v>93</v>
      </c>
      <c r="N5" s="301" t="s">
        <v>17</v>
      </c>
      <c r="O5" s="599"/>
    </row>
    <row r="6" spans="1:15" s="251" customFormat="1" ht="20.100000000000001" customHeight="1">
      <c r="A6" s="302"/>
      <c r="B6" s="321" t="s">
        <v>878</v>
      </c>
      <c r="C6" s="302"/>
      <c r="D6" s="303"/>
      <c r="E6" s="304">
        <v>0</v>
      </c>
      <c r="F6" s="304">
        <v>0</v>
      </c>
      <c r="G6" s="304">
        <v>0</v>
      </c>
      <c r="H6" s="304">
        <v>0</v>
      </c>
      <c r="I6" s="304">
        <v>0</v>
      </c>
      <c r="J6" s="305">
        <v>0</v>
      </c>
      <c r="K6" s="306"/>
      <c r="L6" s="306"/>
      <c r="M6" s="306"/>
      <c r="N6" s="306"/>
      <c r="O6" s="306"/>
    </row>
    <row r="7" spans="1:15" s="252" customFormat="1" ht="20.100000000000001" customHeight="1">
      <c r="A7" s="307" t="s">
        <v>281</v>
      </c>
      <c r="B7" s="322" t="s">
        <v>879</v>
      </c>
      <c r="C7" s="307"/>
      <c r="D7" s="308"/>
      <c r="E7" s="309"/>
      <c r="F7" s="309"/>
      <c r="G7" s="309"/>
      <c r="H7" s="309"/>
      <c r="I7" s="309"/>
      <c r="J7" s="309"/>
      <c r="K7" s="310"/>
      <c r="L7" s="310"/>
      <c r="M7" s="310"/>
      <c r="N7" s="310"/>
      <c r="O7" s="311"/>
    </row>
    <row r="8" spans="1:15" s="252" customFormat="1" ht="36" customHeight="1">
      <c r="A8" s="307"/>
      <c r="B8" s="322" t="s">
        <v>880</v>
      </c>
      <c r="C8" s="307"/>
      <c r="D8" s="308"/>
      <c r="E8" s="309"/>
      <c r="F8" s="309"/>
      <c r="G8" s="309"/>
      <c r="H8" s="309"/>
      <c r="I8" s="309"/>
      <c r="J8" s="309"/>
      <c r="K8" s="310"/>
      <c r="L8" s="310"/>
      <c r="M8" s="310"/>
      <c r="N8" s="310"/>
      <c r="O8" s="311"/>
    </row>
    <row r="9" spans="1:15" s="253" customFormat="1" ht="20.100000000000001" customHeight="1">
      <c r="A9" s="312" t="s">
        <v>192</v>
      </c>
      <c r="B9" s="327" t="s">
        <v>222</v>
      </c>
      <c r="C9" s="312" t="s">
        <v>116</v>
      </c>
      <c r="D9" s="399">
        <v>7386</v>
      </c>
      <c r="E9" s="313">
        <v>0</v>
      </c>
      <c r="F9" s="313">
        <v>0</v>
      </c>
      <c r="G9" s="313">
        <v>0</v>
      </c>
      <c r="H9" s="313">
        <v>0</v>
      </c>
      <c r="I9" s="313">
        <v>0</v>
      </c>
      <c r="J9" s="313"/>
      <c r="K9" s="323">
        <f>M9-E9</f>
        <v>371.51</v>
      </c>
      <c r="L9" s="323">
        <f>N9-F9</f>
        <v>0</v>
      </c>
      <c r="M9" s="314">
        <v>371.51</v>
      </c>
      <c r="N9" s="314">
        <v>0</v>
      </c>
      <c r="O9" s="314">
        <f>(M9+N9)*D9</f>
        <v>2743972.86</v>
      </c>
    </row>
    <row r="10" spans="1:15" s="253" customFormat="1" ht="20.100000000000001" customHeight="1">
      <c r="A10" s="312" t="s">
        <v>194</v>
      </c>
      <c r="B10" s="327" t="s">
        <v>223</v>
      </c>
      <c r="C10" s="312" t="s">
        <v>116</v>
      </c>
      <c r="D10" s="399">
        <v>7386</v>
      </c>
      <c r="E10" s="313">
        <v>0</v>
      </c>
      <c r="F10" s="313">
        <v>0</v>
      </c>
      <c r="G10" s="313">
        <v>0</v>
      </c>
      <c r="H10" s="313">
        <v>0</v>
      </c>
      <c r="I10" s="313">
        <v>0</v>
      </c>
      <c r="J10" s="313"/>
      <c r="K10" s="323">
        <f t="shared" ref="K10:K43" si="0">M10-E10</f>
        <v>371.51</v>
      </c>
      <c r="L10" s="323">
        <f t="shared" ref="L10:L43" si="1">N10-F10</f>
        <v>0</v>
      </c>
      <c r="M10" s="314">
        <v>371.51</v>
      </c>
      <c r="N10" s="314">
        <v>0</v>
      </c>
      <c r="O10" s="314">
        <f t="shared" ref="O10:O44" si="2">(M10+N10)*D10</f>
        <v>2743972.86</v>
      </c>
    </row>
    <row r="11" spans="1:15" s="252" customFormat="1" ht="37.5" customHeight="1">
      <c r="A11" s="307" t="s">
        <v>285</v>
      </c>
      <c r="B11" s="327" t="s">
        <v>286</v>
      </c>
      <c r="C11" s="307"/>
      <c r="D11" s="400"/>
      <c r="E11" s="309">
        <v>0</v>
      </c>
      <c r="F11" s="309">
        <v>0</v>
      </c>
      <c r="G11" s="309">
        <v>0</v>
      </c>
      <c r="H11" s="309">
        <v>0</v>
      </c>
      <c r="I11" s="309">
        <v>0</v>
      </c>
      <c r="J11" s="309"/>
      <c r="K11" s="323">
        <f t="shared" si="0"/>
        <v>0</v>
      </c>
      <c r="L11" s="323">
        <f t="shared" si="1"/>
        <v>0</v>
      </c>
      <c r="M11" s="311">
        <v>0</v>
      </c>
      <c r="N11" s="311">
        <v>0</v>
      </c>
      <c r="O11" s="314">
        <f t="shared" si="2"/>
        <v>0</v>
      </c>
    </row>
    <row r="12" spans="1:15" s="252" customFormat="1" ht="36" customHeight="1">
      <c r="A12" s="307"/>
      <c r="B12" s="327" t="s">
        <v>881</v>
      </c>
      <c r="C12" s="307"/>
      <c r="D12" s="400"/>
      <c r="E12" s="309">
        <v>0</v>
      </c>
      <c r="F12" s="309">
        <v>0</v>
      </c>
      <c r="G12" s="309">
        <v>0</v>
      </c>
      <c r="H12" s="309">
        <v>0</v>
      </c>
      <c r="I12" s="309">
        <v>0</v>
      </c>
      <c r="J12" s="309"/>
      <c r="K12" s="323">
        <f t="shared" si="0"/>
        <v>0</v>
      </c>
      <c r="L12" s="323">
        <f t="shared" si="1"/>
        <v>0</v>
      </c>
      <c r="M12" s="311">
        <v>0</v>
      </c>
      <c r="N12" s="311">
        <v>0</v>
      </c>
      <c r="O12" s="314">
        <f t="shared" si="2"/>
        <v>0</v>
      </c>
    </row>
    <row r="13" spans="1:15" s="254" customFormat="1" ht="20.100000000000001" customHeight="1">
      <c r="A13" s="312" t="s">
        <v>190</v>
      </c>
      <c r="B13" s="327" t="s">
        <v>342</v>
      </c>
      <c r="C13" s="312" t="s">
        <v>116</v>
      </c>
      <c r="D13" s="399">
        <v>7066</v>
      </c>
      <c r="E13" s="313">
        <v>0</v>
      </c>
      <c r="F13" s="313">
        <v>0</v>
      </c>
      <c r="G13" s="313">
        <v>0</v>
      </c>
      <c r="H13" s="313">
        <v>0</v>
      </c>
      <c r="I13" s="313">
        <v>0</v>
      </c>
      <c r="J13" s="313"/>
      <c r="K13" s="323">
        <f t="shared" si="0"/>
        <v>0</v>
      </c>
      <c r="L13" s="323">
        <f t="shared" si="1"/>
        <v>67.950999999999993</v>
      </c>
      <c r="M13" s="314">
        <v>0</v>
      </c>
      <c r="N13" s="314">
        <v>67.950999999999993</v>
      </c>
      <c r="O13" s="314">
        <f t="shared" si="2"/>
        <v>480141.76599999995</v>
      </c>
    </row>
    <row r="14" spans="1:15" s="254" customFormat="1" ht="20.100000000000001" customHeight="1">
      <c r="A14" s="312" t="s">
        <v>192</v>
      </c>
      <c r="B14" s="327" t="s">
        <v>882</v>
      </c>
      <c r="C14" s="312" t="s">
        <v>116</v>
      </c>
      <c r="D14" s="399">
        <v>7066</v>
      </c>
      <c r="E14" s="313">
        <v>0</v>
      </c>
      <c r="F14" s="313">
        <v>0</v>
      </c>
      <c r="G14" s="313">
        <v>0</v>
      </c>
      <c r="H14" s="313">
        <v>0</v>
      </c>
      <c r="I14" s="313">
        <v>0</v>
      </c>
      <c r="J14" s="313"/>
      <c r="K14" s="323">
        <f t="shared" si="0"/>
        <v>0</v>
      </c>
      <c r="L14" s="323">
        <f t="shared" si="1"/>
        <v>61.447999999999993</v>
      </c>
      <c r="M14" s="314">
        <v>0</v>
      </c>
      <c r="N14" s="314">
        <v>61.447999999999993</v>
      </c>
      <c r="O14" s="314">
        <f t="shared" si="2"/>
        <v>434191.56799999997</v>
      </c>
    </row>
    <row r="15" spans="1:15" s="254" customFormat="1" ht="20.100000000000001" customHeight="1">
      <c r="A15" s="312" t="s">
        <v>194</v>
      </c>
      <c r="B15" s="327" t="s">
        <v>883</v>
      </c>
      <c r="C15" s="312" t="s">
        <v>116</v>
      </c>
      <c r="D15" s="399">
        <v>7066</v>
      </c>
      <c r="E15" s="313">
        <v>0</v>
      </c>
      <c r="F15" s="313">
        <v>0</v>
      </c>
      <c r="G15" s="313">
        <v>0</v>
      </c>
      <c r="H15" s="313">
        <v>0</v>
      </c>
      <c r="I15" s="313">
        <v>0</v>
      </c>
      <c r="J15" s="313"/>
      <c r="K15" s="323">
        <f t="shared" si="0"/>
        <v>0</v>
      </c>
      <c r="L15" s="323">
        <f t="shared" si="1"/>
        <v>61.447999999999993</v>
      </c>
      <c r="M15" s="314">
        <v>0</v>
      </c>
      <c r="N15" s="314">
        <v>61.447999999999993</v>
      </c>
      <c r="O15" s="314">
        <f t="shared" si="2"/>
        <v>434191.56799999997</v>
      </c>
    </row>
    <row r="16" spans="1:15" s="254" customFormat="1" ht="20.100000000000001" customHeight="1">
      <c r="A16" s="312" t="s">
        <v>196</v>
      </c>
      <c r="B16" s="327" t="s">
        <v>884</v>
      </c>
      <c r="C16" s="312" t="s">
        <v>116</v>
      </c>
      <c r="D16" s="399">
        <v>7066</v>
      </c>
      <c r="E16" s="313">
        <v>0</v>
      </c>
      <c r="F16" s="313">
        <v>0</v>
      </c>
      <c r="G16" s="313">
        <v>0</v>
      </c>
      <c r="H16" s="313">
        <v>0</v>
      </c>
      <c r="I16" s="313">
        <v>0</v>
      </c>
      <c r="J16" s="313"/>
      <c r="K16" s="323">
        <f t="shared" si="0"/>
        <v>0</v>
      </c>
      <c r="L16" s="323">
        <f t="shared" si="1"/>
        <v>61.447999999999993</v>
      </c>
      <c r="M16" s="314">
        <v>0</v>
      </c>
      <c r="N16" s="314">
        <v>61.447999999999993</v>
      </c>
      <c r="O16" s="314">
        <f t="shared" si="2"/>
        <v>434191.56799999997</v>
      </c>
    </row>
    <row r="17" spans="1:15" s="254" customFormat="1" ht="20.100000000000001" customHeight="1">
      <c r="A17" s="312" t="s">
        <v>198</v>
      </c>
      <c r="B17" s="327" t="s">
        <v>885</v>
      </c>
      <c r="C17" s="312" t="s">
        <v>116</v>
      </c>
      <c r="D17" s="399">
        <v>7066</v>
      </c>
      <c r="E17" s="313">
        <v>0</v>
      </c>
      <c r="F17" s="313">
        <v>0</v>
      </c>
      <c r="G17" s="313">
        <v>0</v>
      </c>
      <c r="H17" s="313">
        <v>0</v>
      </c>
      <c r="I17" s="313">
        <v>0</v>
      </c>
      <c r="J17" s="313"/>
      <c r="K17" s="323">
        <f t="shared" si="0"/>
        <v>0</v>
      </c>
      <c r="L17" s="323">
        <f t="shared" si="1"/>
        <v>61.447999999999993</v>
      </c>
      <c r="M17" s="314">
        <v>0</v>
      </c>
      <c r="N17" s="314">
        <v>61.447999999999993</v>
      </c>
      <c r="O17" s="314">
        <f t="shared" si="2"/>
        <v>434191.56799999997</v>
      </c>
    </row>
    <row r="18" spans="1:15" s="253" customFormat="1" ht="20.100000000000001" customHeight="1">
      <c r="A18" s="312" t="s">
        <v>200</v>
      </c>
      <c r="B18" s="327" t="s">
        <v>226</v>
      </c>
      <c r="C18" s="312" t="s">
        <v>116</v>
      </c>
      <c r="D18" s="399">
        <v>7066</v>
      </c>
      <c r="E18" s="313">
        <v>0</v>
      </c>
      <c r="F18" s="313">
        <v>0</v>
      </c>
      <c r="G18" s="313">
        <v>0</v>
      </c>
      <c r="H18" s="313">
        <v>0</v>
      </c>
      <c r="I18" s="313">
        <v>0</v>
      </c>
      <c r="J18" s="313"/>
      <c r="K18" s="323">
        <f t="shared" si="0"/>
        <v>228.64466999999934</v>
      </c>
      <c r="L18" s="323">
        <f t="shared" si="1"/>
        <v>61.447999999999993</v>
      </c>
      <c r="M18" s="314">
        <v>228.64466999999934</v>
      </c>
      <c r="N18" s="314">
        <v>61.447999999999993</v>
      </c>
      <c r="O18" s="314">
        <f t="shared" si="2"/>
        <v>2049794.8062199953</v>
      </c>
    </row>
    <row r="19" spans="1:15" s="252" customFormat="1" ht="20.100000000000001" customHeight="1">
      <c r="A19" s="315" t="s">
        <v>287</v>
      </c>
      <c r="B19" s="325" t="s">
        <v>288</v>
      </c>
      <c r="C19" s="317"/>
      <c r="D19" s="400"/>
      <c r="E19" s="309">
        <v>0</v>
      </c>
      <c r="F19" s="309">
        <v>0</v>
      </c>
      <c r="G19" s="309">
        <v>0</v>
      </c>
      <c r="H19" s="309">
        <v>0</v>
      </c>
      <c r="I19" s="309">
        <v>0</v>
      </c>
      <c r="J19" s="309"/>
      <c r="K19" s="323">
        <f t="shared" si="0"/>
        <v>0</v>
      </c>
      <c r="L19" s="323">
        <f t="shared" si="1"/>
        <v>0</v>
      </c>
      <c r="M19" s="311">
        <v>0</v>
      </c>
      <c r="N19" s="311">
        <v>0</v>
      </c>
      <c r="O19" s="314">
        <f t="shared" si="2"/>
        <v>0</v>
      </c>
    </row>
    <row r="20" spans="1:15" s="252" customFormat="1" ht="36.75" customHeight="1">
      <c r="A20" s="315"/>
      <c r="B20" s="325" t="s">
        <v>886</v>
      </c>
      <c r="C20" s="317"/>
      <c r="D20" s="400"/>
      <c r="E20" s="309">
        <v>0</v>
      </c>
      <c r="F20" s="309">
        <v>0</v>
      </c>
      <c r="G20" s="309">
        <v>0</v>
      </c>
      <c r="H20" s="309">
        <v>0</v>
      </c>
      <c r="I20" s="309">
        <v>0</v>
      </c>
      <c r="J20" s="309"/>
      <c r="K20" s="323">
        <f t="shared" si="0"/>
        <v>0</v>
      </c>
      <c r="L20" s="323">
        <f t="shared" si="1"/>
        <v>0</v>
      </c>
      <c r="M20" s="311">
        <v>0</v>
      </c>
      <c r="N20" s="311">
        <v>0</v>
      </c>
      <c r="O20" s="314">
        <f t="shared" si="2"/>
        <v>0</v>
      </c>
    </row>
    <row r="21" spans="1:15" s="253" customFormat="1" ht="20.100000000000001" customHeight="1">
      <c r="A21" s="324" t="s">
        <v>205</v>
      </c>
      <c r="B21" s="325" t="s">
        <v>221</v>
      </c>
      <c r="C21" s="326" t="s">
        <v>116</v>
      </c>
      <c r="D21" s="399">
        <v>7066</v>
      </c>
      <c r="E21" s="313">
        <v>0</v>
      </c>
      <c r="F21" s="313">
        <v>0</v>
      </c>
      <c r="G21" s="313">
        <v>0</v>
      </c>
      <c r="H21" s="313">
        <v>0</v>
      </c>
      <c r="I21" s="313">
        <v>0</v>
      </c>
      <c r="J21" s="313"/>
      <c r="K21" s="323">
        <f t="shared" si="0"/>
        <v>620.38000000000034</v>
      </c>
      <c r="L21" s="323">
        <f t="shared" si="1"/>
        <v>380.45000000000016</v>
      </c>
      <c r="M21" s="314">
        <v>620.38000000000034</v>
      </c>
      <c r="N21" s="314">
        <v>380.45000000000016</v>
      </c>
      <c r="O21" s="314">
        <f t="shared" si="2"/>
        <v>7071864.7800000031</v>
      </c>
    </row>
    <row r="22" spans="1:15" s="253" customFormat="1" ht="20.100000000000001" customHeight="1">
      <c r="A22" s="324" t="s">
        <v>188</v>
      </c>
      <c r="B22" s="325" t="s">
        <v>222</v>
      </c>
      <c r="C22" s="326" t="s">
        <v>116</v>
      </c>
      <c r="D22" s="399">
        <v>7066</v>
      </c>
      <c r="E22" s="313">
        <v>0</v>
      </c>
      <c r="F22" s="313">
        <v>0</v>
      </c>
      <c r="G22" s="313">
        <v>0</v>
      </c>
      <c r="H22" s="313">
        <v>0</v>
      </c>
      <c r="I22" s="313">
        <v>0</v>
      </c>
      <c r="J22" s="313"/>
      <c r="K22" s="323">
        <f t="shared" si="0"/>
        <v>812.44000000000028</v>
      </c>
      <c r="L22" s="323">
        <f t="shared" si="1"/>
        <v>380.45000000000016</v>
      </c>
      <c r="M22" s="314">
        <v>812.44000000000028</v>
      </c>
      <c r="N22" s="314">
        <v>380.45000000000016</v>
      </c>
      <c r="O22" s="314">
        <f t="shared" si="2"/>
        <v>8428960.7400000021</v>
      </c>
    </row>
    <row r="23" spans="1:15" s="252" customFormat="1" ht="20.100000000000001" customHeight="1">
      <c r="A23" s="315" t="s">
        <v>289</v>
      </c>
      <c r="B23" s="316" t="s">
        <v>290</v>
      </c>
      <c r="C23" s="317"/>
      <c r="D23" s="400"/>
      <c r="E23" s="309">
        <v>0</v>
      </c>
      <c r="F23" s="309">
        <v>0</v>
      </c>
      <c r="G23" s="309">
        <v>0</v>
      </c>
      <c r="H23" s="309">
        <v>0</v>
      </c>
      <c r="I23" s="309">
        <v>0</v>
      </c>
      <c r="J23" s="309"/>
      <c r="K23" s="323">
        <f t="shared" si="0"/>
        <v>0</v>
      </c>
      <c r="L23" s="323">
        <f t="shared" si="1"/>
        <v>0</v>
      </c>
      <c r="M23" s="311">
        <v>0</v>
      </c>
      <c r="N23" s="311">
        <v>0</v>
      </c>
      <c r="O23" s="314">
        <f t="shared" si="2"/>
        <v>0</v>
      </c>
    </row>
    <row r="24" spans="1:15" s="252" customFormat="1" ht="20.100000000000001" customHeight="1">
      <c r="A24" s="315"/>
      <c r="B24" s="316" t="s">
        <v>218</v>
      </c>
      <c r="C24" s="317"/>
      <c r="D24" s="400"/>
      <c r="E24" s="309">
        <v>0</v>
      </c>
      <c r="F24" s="309">
        <v>0</v>
      </c>
      <c r="G24" s="309">
        <v>0</v>
      </c>
      <c r="H24" s="309">
        <v>0</v>
      </c>
      <c r="I24" s="309">
        <v>0</v>
      </c>
      <c r="J24" s="309"/>
      <c r="K24" s="323">
        <f t="shared" si="0"/>
        <v>0</v>
      </c>
      <c r="L24" s="323">
        <f t="shared" si="1"/>
        <v>0</v>
      </c>
      <c r="M24" s="311">
        <v>0</v>
      </c>
      <c r="N24" s="311">
        <v>0</v>
      </c>
      <c r="O24" s="314">
        <f t="shared" si="2"/>
        <v>0</v>
      </c>
    </row>
    <row r="25" spans="1:15" s="253" customFormat="1" ht="20.100000000000001" customHeight="1">
      <c r="A25" s="324" t="s">
        <v>205</v>
      </c>
      <c r="B25" s="325" t="s">
        <v>221</v>
      </c>
      <c r="C25" s="326" t="s">
        <v>116</v>
      </c>
      <c r="D25" s="399">
        <v>7066</v>
      </c>
      <c r="E25" s="313">
        <v>0</v>
      </c>
      <c r="F25" s="313">
        <v>0</v>
      </c>
      <c r="G25" s="313">
        <v>0</v>
      </c>
      <c r="H25" s="313">
        <v>0</v>
      </c>
      <c r="I25" s="313">
        <v>0</v>
      </c>
      <c r="J25" s="313"/>
      <c r="K25" s="323">
        <f t="shared" si="0"/>
        <v>66.73</v>
      </c>
      <c r="L25" s="323">
        <f t="shared" si="1"/>
        <v>26.189999999999998</v>
      </c>
      <c r="M25" s="314">
        <v>66.73</v>
      </c>
      <c r="N25" s="314">
        <v>26.189999999999998</v>
      </c>
      <c r="O25" s="314">
        <f t="shared" si="2"/>
        <v>656572.72</v>
      </c>
    </row>
    <row r="26" spans="1:15" s="253" customFormat="1" ht="20.100000000000001" customHeight="1">
      <c r="A26" s="324" t="s">
        <v>188</v>
      </c>
      <c r="B26" s="325" t="s">
        <v>222</v>
      </c>
      <c r="C26" s="326" t="s">
        <v>116</v>
      </c>
      <c r="D26" s="399">
        <v>7066</v>
      </c>
      <c r="E26" s="313">
        <v>0</v>
      </c>
      <c r="F26" s="313">
        <v>0</v>
      </c>
      <c r="G26" s="313">
        <v>0</v>
      </c>
      <c r="H26" s="313">
        <v>0</v>
      </c>
      <c r="I26" s="313">
        <v>0</v>
      </c>
      <c r="J26" s="313"/>
      <c r="K26" s="323">
        <f t="shared" si="0"/>
        <v>89.31</v>
      </c>
      <c r="L26" s="323">
        <f t="shared" si="1"/>
        <v>26.189999999999998</v>
      </c>
      <c r="M26" s="314">
        <v>89.31</v>
      </c>
      <c r="N26" s="314">
        <v>26.189999999999998</v>
      </c>
      <c r="O26" s="314">
        <f t="shared" si="2"/>
        <v>816123</v>
      </c>
    </row>
    <row r="27" spans="1:15" s="252" customFormat="1" ht="18.75" customHeight="1">
      <c r="A27" s="307" t="s">
        <v>281</v>
      </c>
      <c r="B27" s="322" t="s">
        <v>887</v>
      </c>
      <c r="C27" s="307"/>
      <c r="D27" s="400"/>
      <c r="E27" s="309">
        <v>0</v>
      </c>
      <c r="F27" s="309">
        <v>0</v>
      </c>
      <c r="G27" s="309">
        <v>0</v>
      </c>
      <c r="H27" s="309">
        <v>0</v>
      </c>
      <c r="I27" s="309">
        <v>0</v>
      </c>
      <c r="J27" s="309"/>
      <c r="K27" s="323">
        <f t="shared" si="0"/>
        <v>0</v>
      </c>
      <c r="L27" s="323">
        <f t="shared" si="1"/>
        <v>0</v>
      </c>
      <c r="M27" s="311">
        <v>0</v>
      </c>
      <c r="N27" s="311">
        <v>0</v>
      </c>
      <c r="O27" s="314">
        <f t="shared" si="2"/>
        <v>0</v>
      </c>
    </row>
    <row r="28" spans="1:15" s="252" customFormat="1" ht="35.25" customHeight="1">
      <c r="A28" s="307"/>
      <c r="B28" s="322" t="s">
        <v>888</v>
      </c>
      <c r="C28" s="307"/>
      <c r="D28" s="400"/>
      <c r="E28" s="309">
        <v>0</v>
      </c>
      <c r="F28" s="309">
        <v>0</v>
      </c>
      <c r="G28" s="309">
        <v>0</v>
      </c>
      <c r="H28" s="309">
        <v>0</v>
      </c>
      <c r="I28" s="309">
        <v>0</v>
      </c>
      <c r="J28" s="309"/>
      <c r="K28" s="323">
        <f t="shared" si="0"/>
        <v>0</v>
      </c>
      <c r="L28" s="323">
        <f t="shared" si="1"/>
        <v>0</v>
      </c>
      <c r="M28" s="311">
        <v>0</v>
      </c>
      <c r="N28" s="311">
        <v>0</v>
      </c>
      <c r="O28" s="314">
        <f t="shared" si="2"/>
        <v>0</v>
      </c>
    </row>
    <row r="29" spans="1:15" s="253" customFormat="1" ht="20.100000000000001" customHeight="1">
      <c r="A29" s="312" t="s">
        <v>198</v>
      </c>
      <c r="B29" s="327" t="s">
        <v>889</v>
      </c>
      <c r="C29" s="312" t="s">
        <v>116</v>
      </c>
      <c r="D29" s="399">
        <v>7066</v>
      </c>
      <c r="E29" s="313">
        <v>0</v>
      </c>
      <c r="F29" s="313">
        <v>0</v>
      </c>
      <c r="G29" s="313">
        <v>0</v>
      </c>
      <c r="H29" s="313">
        <v>0</v>
      </c>
      <c r="I29" s="313">
        <v>0</v>
      </c>
      <c r="J29" s="313"/>
      <c r="K29" s="323">
        <f t="shared" si="0"/>
        <v>316.286</v>
      </c>
      <c r="L29" s="323">
        <f t="shared" si="1"/>
        <v>86.666000000000011</v>
      </c>
      <c r="M29" s="314">
        <v>316.286</v>
      </c>
      <c r="N29" s="314">
        <v>86.666000000000011</v>
      </c>
      <c r="O29" s="314">
        <f t="shared" si="2"/>
        <v>2847258.8319999999</v>
      </c>
    </row>
    <row r="30" spans="1:15" s="253" customFormat="1" ht="20.100000000000001" customHeight="1">
      <c r="A30" s="324" t="s">
        <v>200</v>
      </c>
      <c r="B30" s="325" t="s">
        <v>220</v>
      </c>
      <c r="C30" s="312" t="s">
        <v>116</v>
      </c>
      <c r="D30" s="399">
        <v>7066</v>
      </c>
      <c r="E30" s="313">
        <v>0</v>
      </c>
      <c r="F30" s="313">
        <v>0</v>
      </c>
      <c r="G30" s="313">
        <v>0</v>
      </c>
      <c r="H30" s="313">
        <v>0</v>
      </c>
      <c r="I30" s="313">
        <v>0</v>
      </c>
      <c r="J30" s="313"/>
      <c r="K30" s="323">
        <f t="shared" si="0"/>
        <v>233.99299999999999</v>
      </c>
      <c r="L30" s="323">
        <f t="shared" si="1"/>
        <v>0</v>
      </c>
      <c r="M30" s="314">
        <v>233.99299999999999</v>
      </c>
      <c r="N30" s="314">
        <v>0</v>
      </c>
      <c r="O30" s="314">
        <f t="shared" si="2"/>
        <v>1653394.5379999999</v>
      </c>
    </row>
    <row r="31" spans="1:15" s="253" customFormat="1" ht="20.100000000000001" customHeight="1">
      <c r="A31" s="324" t="s">
        <v>122</v>
      </c>
      <c r="B31" s="325" t="s">
        <v>221</v>
      </c>
      <c r="C31" s="312" t="s">
        <v>116</v>
      </c>
      <c r="D31" s="399">
        <v>7066</v>
      </c>
      <c r="E31" s="313">
        <v>0</v>
      </c>
      <c r="F31" s="313">
        <v>0</v>
      </c>
      <c r="G31" s="313">
        <v>0</v>
      </c>
      <c r="H31" s="313">
        <v>0</v>
      </c>
      <c r="I31" s="313">
        <v>0</v>
      </c>
      <c r="J31" s="313"/>
      <c r="K31" s="323">
        <f t="shared" si="0"/>
        <v>265.38599999999997</v>
      </c>
      <c r="L31" s="323">
        <f t="shared" si="1"/>
        <v>0</v>
      </c>
      <c r="M31" s="314">
        <v>265.38599999999997</v>
      </c>
      <c r="N31" s="314">
        <v>0</v>
      </c>
      <c r="O31" s="314">
        <f t="shared" si="2"/>
        <v>1875217.4759999998</v>
      </c>
    </row>
    <row r="32" spans="1:15" s="253" customFormat="1" ht="20.100000000000001" customHeight="1">
      <c r="A32" s="324" t="s">
        <v>228</v>
      </c>
      <c r="B32" s="325" t="s">
        <v>222</v>
      </c>
      <c r="C32" s="312" t="s">
        <v>116</v>
      </c>
      <c r="D32" s="399">
        <v>7066</v>
      </c>
      <c r="E32" s="313">
        <v>0</v>
      </c>
      <c r="F32" s="313">
        <v>0</v>
      </c>
      <c r="G32" s="313">
        <v>0</v>
      </c>
      <c r="H32" s="313">
        <v>0</v>
      </c>
      <c r="I32" s="313">
        <v>0</v>
      </c>
      <c r="J32" s="313"/>
      <c r="K32" s="323">
        <f t="shared" si="0"/>
        <v>249.386</v>
      </c>
      <c r="L32" s="323">
        <f t="shared" si="1"/>
        <v>0</v>
      </c>
      <c r="M32" s="314">
        <v>249.386</v>
      </c>
      <c r="N32" s="314">
        <v>0</v>
      </c>
      <c r="O32" s="314">
        <f t="shared" si="2"/>
        <v>1762161.476</v>
      </c>
    </row>
    <row r="33" spans="1:27" s="253" customFormat="1" ht="20.100000000000001" customHeight="1">
      <c r="A33" s="324" t="s">
        <v>230</v>
      </c>
      <c r="B33" s="325" t="s">
        <v>223</v>
      </c>
      <c r="C33" s="312" t="s">
        <v>116</v>
      </c>
      <c r="D33" s="399">
        <v>7066</v>
      </c>
      <c r="E33" s="313">
        <v>0</v>
      </c>
      <c r="F33" s="313">
        <v>0</v>
      </c>
      <c r="G33" s="313">
        <v>0</v>
      </c>
      <c r="H33" s="313">
        <v>0</v>
      </c>
      <c r="I33" s="313">
        <v>0</v>
      </c>
      <c r="J33" s="313"/>
      <c r="K33" s="323">
        <f t="shared" si="0"/>
        <v>233.02799999999999</v>
      </c>
      <c r="L33" s="323">
        <f t="shared" si="1"/>
        <v>0</v>
      </c>
      <c r="M33" s="314">
        <v>233.02799999999999</v>
      </c>
      <c r="N33" s="314">
        <v>0</v>
      </c>
      <c r="O33" s="314">
        <f t="shared" si="2"/>
        <v>1646575.848</v>
      </c>
    </row>
    <row r="34" spans="1:27" s="253" customFormat="1" ht="20.100000000000001" customHeight="1">
      <c r="A34" s="312" t="s">
        <v>232</v>
      </c>
      <c r="B34" s="327" t="s">
        <v>224</v>
      </c>
      <c r="C34" s="312" t="s">
        <v>116</v>
      </c>
      <c r="D34" s="399">
        <v>7066</v>
      </c>
      <c r="E34" s="313">
        <v>0</v>
      </c>
      <c r="F34" s="313">
        <v>0</v>
      </c>
      <c r="G34" s="313">
        <v>0</v>
      </c>
      <c r="H34" s="313">
        <v>0</v>
      </c>
      <c r="I34" s="313">
        <v>0</v>
      </c>
      <c r="J34" s="313"/>
      <c r="K34" s="323">
        <f t="shared" si="0"/>
        <v>234.441</v>
      </c>
      <c r="L34" s="323">
        <f t="shared" si="1"/>
        <v>0</v>
      </c>
      <c r="M34" s="314">
        <v>234.441</v>
      </c>
      <c r="N34" s="314">
        <v>0</v>
      </c>
      <c r="O34" s="314">
        <f t="shared" si="2"/>
        <v>1656560.1059999999</v>
      </c>
    </row>
    <row r="35" spans="1:27" s="253" customFormat="1" ht="20.100000000000001" customHeight="1">
      <c r="A35" s="312" t="s">
        <v>234</v>
      </c>
      <c r="B35" s="327" t="s">
        <v>225</v>
      </c>
      <c r="C35" s="312" t="s">
        <v>116</v>
      </c>
      <c r="D35" s="399">
        <v>7066</v>
      </c>
      <c r="E35" s="313">
        <v>0</v>
      </c>
      <c r="F35" s="313">
        <v>0</v>
      </c>
      <c r="G35" s="313">
        <v>0</v>
      </c>
      <c r="H35" s="313">
        <v>0</v>
      </c>
      <c r="I35" s="313">
        <v>0</v>
      </c>
      <c r="J35" s="313"/>
      <c r="K35" s="323">
        <f t="shared" si="0"/>
        <v>234.62300000000002</v>
      </c>
      <c r="L35" s="323">
        <f t="shared" si="1"/>
        <v>0</v>
      </c>
      <c r="M35" s="314">
        <v>234.62300000000002</v>
      </c>
      <c r="N35" s="314">
        <v>0</v>
      </c>
      <c r="O35" s="314">
        <f t="shared" si="2"/>
        <v>1657846.1180000002</v>
      </c>
    </row>
    <row r="36" spans="1:27" s="251" customFormat="1" ht="20.100000000000001" customHeight="1">
      <c r="A36" s="318">
        <v>9.5</v>
      </c>
      <c r="B36" s="328" t="s">
        <v>592</v>
      </c>
      <c r="C36" s="302"/>
      <c r="D36" s="400"/>
      <c r="E36" s="304">
        <v>0</v>
      </c>
      <c r="F36" s="304">
        <v>0</v>
      </c>
      <c r="G36" s="304">
        <v>0</v>
      </c>
      <c r="H36" s="304">
        <v>0</v>
      </c>
      <c r="I36" s="304">
        <v>0</v>
      </c>
      <c r="J36" s="305"/>
      <c r="K36" s="323">
        <f t="shared" si="0"/>
        <v>0</v>
      </c>
      <c r="L36" s="323">
        <f t="shared" si="1"/>
        <v>0</v>
      </c>
      <c r="M36" s="319">
        <v>0</v>
      </c>
      <c r="N36" s="319">
        <v>0</v>
      </c>
      <c r="O36" s="314">
        <f t="shared" si="2"/>
        <v>0</v>
      </c>
    </row>
    <row r="37" spans="1:27" s="255" customFormat="1" ht="20.100000000000001" customHeight="1">
      <c r="A37" s="329" t="s">
        <v>228</v>
      </c>
      <c r="B37" s="330" t="s">
        <v>890</v>
      </c>
      <c r="C37" s="329" t="s">
        <v>564</v>
      </c>
      <c r="D37" s="399">
        <v>4500</v>
      </c>
      <c r="E37" s="331">
        <v>0</v>
      </c>
      <c r="F37" s="331">
        <v>0</v>
      </c>
      <c r="G37" s="331">
        <v>0</v>
      </c>
      <c r="H37" s="331">
        <v>0</v>
      </c>
      <c r="I37" s="331">
        <v>0</v>
      </c>
      <c r="J37" s="332"/>
      <c r="K37" s="323">
        <f t="shared" si="0"/>
        <v>6</v>
      </c>
      <c r="L37" s="323">
        <f t="shared" si="1"/>
        <v>0</v>
      </c>
      <c r="M37" s="333">
        <v>6</v>
      </c>
      <c r="N37" s="333">
        <v>0</v>
      </c>
      <c r="O37" s="314">
        <f t="shared" si="2"/>
        <v>27000</v>
      </c>
    </row>
    <row r="38" spans="1:27" s="255" customFormat="1" ht="20.100000000000001" customHeight="1">
      <c r="A38" s="329" t="s">
        <v>230</v>
      </c>
      <c r="B38" s="330" t="s">
        <v>891</v>
      </c>
      <c r="C38" s="329" t="s">
        <v>564</v>
      </c>
      <c r="D38" s="399">
        <v>5790</v>
      </c>
      <c r="E38" s="331">
        <v>0</v>
      </c>
      <c r="F38" s="331">
        <v>0</v>
      </c>
      <c r="G38" s="331">
        <v>0</v>
      </c>
      <c r="H38" s="331">
        <v>0</v>
      </c>
      <c r="I38" s="331">
        <v>0</v>
      </c>
      <c r="J38" s="332"/>
      <c r="K38" s="323">
        <f t="shared" si="0"/>
        <v>2</v>
      </c>
      <c r="L38" s="323">
        <f t="shared" si="1"/>
        <v>0</v>
      </c>
      <c r="M38" s="333">
        <v>2</v>
      </c>
      <c r="N38" s="333">
        <v>0</v>
      </c>
      <c r="O38" s="314">
        <f t="shared" si="2"/>
        <v>11580</v>
      </c>
    </row>
    <row r="39" spans="1:27" s="256" customFormat="1" ht="20.100000000000001" customHeight="1">
      <c r="A39" s="334">
        <v>9.6</v>
      </c>
      <c r="B39" s="335" t="s">
        <v>615</v>
      </c>
      <c r="C39" s="302"/>
      <c r="D39" s="400"/>
      <c r="E39" s="304">
        <v>0</v>
      </c>
      <c r="F39" s="304">
        <v>0</v>
      </c>
      <c r="G39" s="304">
        <v>0</v>
      </c>
      <c r="H39" s="304">
        <v>0</v>
      </c>
      <c r="I39" s="304">
        <v>0</v>
      </c>
      <c r="J39" s="305"/>
      <c r="K39" s="323">
        <f t="shared" si="0"/>
        <v>0</v>
      </c>
      <c r="L39" s="323">
        <f t="shared" si="1"/>
        <v>0</v>
      </c>
      <c r="M39" s="319">
        <v>0</v>
      </c>
      <c r="N39" s="319">
        <v>0</v>
      </c>
      <c r="O39" s="314">
        <f t="shared" si="2"/>
        <v>0</v>
      </c>
    </row>
    <row r="40" spans="1:27" s="255" customFormat="1" ht="51" customHeight="1">
      <c r="A40" s="329" t="s">
        <v>194</v>
      </c>
      <c r="B40" s="330" t="s">
        <v>892</v>
      </c>
      <c r="C40" s="329" t="s">
        <v>564</v>
      </c>
      <c r="D40" s="399">
        <v>4500</v>
      </c>
      <c r="E40" s="331">
        <v>0</v>
      </c>
      <c r="F40" s="331">
        <v>0</v>
      </c>
      <c r="G40" s="331">
        <v>0</v>
      </c>
      <c r="H40" s="331">
        <v>0</v>
      </c>
      <c r="I40" s="331">
        <v>0</v>
      </c>
      <c r="J40" s="332"/>
      <c r="K40" s="323">
        <f t="shared" si="0"/>
        <v>1</v>
      </c>
      <c r="L40" s="323">
        <f t="shared" si="1"/>
        <v>0</v>
      </c>
      <c r="M40" s="333">
        <v>1</v>
      </c>
      <c r="N40" s="333">
        <v>0</v>
      </c>
      <c r="O40" s="314">
        <f t="shared" si="2"/>
        <v>4500</v>
      </c>
    </row>
    <row r="41" spans="1:27" s="255" customFormat="1" ht="47.25">
      <c r="A41" s="329" t="s">
        <v>196</v>
      </c>
      <c r="B41" s="330" t="s">
        <v>893</v>
      </c>
      <c r="C41" s="329" t="s">
        <v>564</v>
      </c>
      <c r="D41" s="399">
        <v>7140</v>
      </c>
      <c r="E41" s="331">
        <v>0</v>
      </c>
      <c r="F41" s="331">
        <v>0</v>
      </c>
      <c r="G41" s="331">
        <v>0</v>
      </c>
      <c r="H41" s="331">
        <v>0</v>
      </c>
      <c r="I41" s="331">
        <v>0</v>
      </c>
      <c r="J41" s="332"/>
      <c r="K41" s="323">
        <f t="shared" si="0"/>
        <v>3</v>
      </c>
      <c r="L41" s="323">
        <f t="shared" si="1"/>
        <v>0</v>
      </c>
      <c r="M41" s="333">
        <v>3</v>
      </c>
      <c r="N41" s="333">
        <v>0</v>
      </c>
      <c r="O41" s="314">
        <f t="shared" si="2"/>
        <v>21420</v>
      </c>
    </row>
    <row r="42" spans="1:27" s="255" customFormat="1" ht="47.25">
      <c r="A42" s="329" t="s">
        <v>198</v>
      </c>
      <c r="B42" s="330" t="s">
        <v>894</v>
      </c>
      <c r="C42" s="329" t="s">
        <v>564</v>
      </c>
      <c r="D42" s="399">
        <v>14772</v>
      </c>
      <c r="E42" s="331">
        <v>0</v>
      </c>
      <c r="F42" s="331">
        <v>0</v>
      </c>
      <c r="G42" s="331">
        <v>0</v>
      </c>
      <c r="H42" s="331">
        <v>0</v>
      </c>
      <c r="I42" s="331">
        <v>0</v>
      </c>
      <c r="J42" s="332"/>
      <c r="K42" s="323">
        <f t="shared" si="0"/>
        <v>1</v>
      </c>
      <c r="L42" s="323">
        <f t="shared" si="1"/>
        <v>0</v>
      </c>
      <c r="M42" s="333">
        <v>1</v>
      </c>
      <c r="N42" s="333">
        <v>0</v>
      </c>
      <c r="O42" s="314">
        <f t="shared" si="2"/>
        <v>14772</v>
      </c>
    </row>
    <row r="43" spans="1:27" s="255" customFormat="1" ht="47.25">
      <c r="A43" s="329" t="s">
        <v>200</v>
      </c>
      <c r="B43" s="330" t="s">
        <v>895</v>
      </c>
      <c r="C43" s="329" t="s">
        <v>564</v>
      </c>
      <c r="D43" s="399">
        <v>17641</v>
      </c>
      <c r="E43" s="331">
        <v>0</v>
      </c>
      <c r="F43" s="331">
        <v>0</v>
      </c>
      <c r="G43" s="331">
        <v>0</v>
      </c>
      <c r="H43" s="331">
        <v>0</v>
      </c>
      <c r="I43" s="331">
        <v>0</v>
      </c>
      <c r="J43" s="332"/>
      <c r="K43" s="323">
        <f t="shared" si="0"/>
        <v>5</v>
      </c>
      <c r="L43" s="323">
        <f t="shared" si="1"/>
        <v>0</v>
      </c>
      <c r="M43" s="333">
        <v>5</v>
      </c>
      <c r="N43" s="333">
        <v>0</v>
      </c>
      <c r="O43" s="314">
        <f t="shared" si="2"/>
        <v>88205</v>
      </c>
    </row>
    <row r="44" spans="1:27" s="255" customFormat="1" ht="284.25" customHeight="1">
      <c r="A44" s="329">
        <v>11.01</v>
      </c>
      <c r="B44" s="330" t="s">
        <v>896</v>
      </c>
      <c r="C44" s="329" t="s">
        <v>124</v>
      </c>
      <c r="D44" s="399">
        <v>1469</v>
      </c>
      <c r="E44" s="331">
        <v>0</v>
      </c>
      <c r="F44" s="331">
        <v>0</v>
      </c>
      <c r="G44" s="331">
        <v>0</v>
      </c>
      <c r="H44" s="331">
        <v>0</v>
      </c>
      <c r="I44" s="331">
        <v>0</v>
      </c>
      <c r="J44" s="332"/>
      <c r="K44" s="323">
        <f t="shared" ref="K44" si="3">M44-E44</f>
        <v>1288.2240000000002</v>
      </c>
      <c r="L44" s="323">
        <f t="shared" ref="L44" si="4">N44-F44</f>
        <v>0</v>
      </c>
      <c r="M44" s="333">
        <v>1288.2240000000002</v>
      </c>
      <c r="N44" s="333">
        <v>0</v>
      </c>
      <c r="O44" s="314">
        <f t="shared" si="2"/>
        <v>1892401.0560000003</v>
      </c>
    </row>
    <row r="45" spans="1:27" s="261" customFormat="1" ht="20.100000000000001" customHeight="1">
      <c r="A45" s="257"/>
      <c r="B45" s="258" t="s">
        <v>897</v>
      </c>
      <c r="C45" s="257"/>
      <c r="D45" s="260"/>
      <c r="E45" s="259">
        <v>0</v>
      </c>
      <c r="F45" s="259">
        <v>0</v>
      </c>
      <c r="G45" s="259">
        <v>0</v>
      </c>
      <c r="H45" s="259">
        <v>0</v>
      </c>
      <c r="I45" s="259">
        <v>0</v>
      </c>
      <c r="J45" s="259">
        <v>0</v>
      </c>
      <c r="K45" s="320"/>
      <c r="L45" s="320"/>
      <c r="M45" s="320"/>
      <c r="N45" s="320"/>
      <c r="O45" s="259">
        <f>SUM(O9:O44)</f>
        <v>41887062.254219994</v>
      </c>
      <c r="P45" s="255"/>
      <c r="Q45" s="255"/>
      <c r="R45" s="255"/>
      <c r="S45" s="255"/>
      <c r="T45" s="255"/>
      <c r="U45" s="255"/>
      <c r="V45" s="255"/>
      <c r="W45" s="255"/>
      <c r="X45" s="255"/>
      <c r="Y45" s="255"/>
      <c r="Z45" s="255"/>
      <c r="AA45" s="255"/>
    </row>
    <row r="46" spans="1:27" ht="15.75">
      <c r="P46" s="255"/>
      <c r="Q46" s="255"/>
      <c r="R46" s="255"/>
      <c r="S46" s="255"/>
      <c r="T46" s="255"/>
      <c r="U46" s="255"/>
      <c r="V46" s="255"/>
      <c r="W46" s="255"/>
      <c r="X46" s="255"/>
      <c r="Y46" s="255"/>
      <c r="Z46" s="255"/>
      <c r="AA46" s="255"/>
    </row>
    <row r="47" spans="1:27" ht="15.75">
      <c r="P47" s="255"/>
      <c r="Q47" s="255"/>
      <c r="R47" s="255"/>
      <c r="S47" s="255"/>
      <c r="T47" s="255"/>
      <c r="U47" s="255"/>
      <c r="V47" s="255"/>
      <c r="W47" s="255"/>
      <c r="X47" s="255"/>
      <c r="Y47" s="255"/>
      <c r="Z47" s="255"/>
      <c r="AA47" s="255"/>
    </row>
    <row r="48" spans="1:27" ht="15.75">
      <c r="P48" s="255"/>
      <c r="Q48" s="255"/>
      <c r="R48" s="255"/>
      <c r="S48" s="255"/>
      <c r="T48" s="255"/>
      <c r="U48" s="255"/>
      <c r="V48" s="255"/>
      <c r="W48" s="255"/>
      <c r="X48" s="255"/>
      <c r="Y48" s="255"/>
      <c r="Z48" s="255"/>
      <c r="AA48" s="255"/>
    </row>
  </sheetData>
  <mergeCells count="12">
    <mergeCell ref="M3:O3"/>
    <mergeCell ref="M4:N4"/>
    <mergeCell ref="O4:O5"/>
    <mergeCell ref="A3:A5"/>
    <mergeCell ref="B3:B5"/>
    <mergeCell ref="C3:C5"/>
    <mergeCell ref="D3:D5"/>
    <mergeCell ref="E3:J3"/>
    <mergeCell ref="E4:G4"/>
    <mergeCell ref="H4:J4"/>
    <mergeCell ref="K3:L3"/>
    <mergeCell ref="K4:L4"/>
  </mergeCells>
  <printOptions horizontalCentered="1"/>
  <pageMargins left="0.11811023622047245" right="0.11811023622047245" top="0.74803149606299213" bottom="0.74803149606299213" header="0.31496062992125984" footer="0.31496062992125984"/>
  <pageSetup paperSize="9" scale="70" fitToHeight="0" orientation="portrait" verticalDpi="0" r:id="rId1"/>
  <headerFooter>
    <oddHeader>&amp;LProvident Ecopolitan&amp;CAnnexure 1&amp;RPHL/ECO/GC/LOA/2023-24/886/VO#03</oddHeader>
    <oddFooter>&amp;LClient&amp;CPage&amp;Pof&amp;N&amp;RContractor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58BC-D44F-4009-B047-644D906F5F5E}">
  <sheetPr>
    <pageSetUpPr fitToPage="1"/>
  </sheetPr>
  <dimension ref="A1:H40"/>
  <sheetViews>
    <sheetView topLeftCell="A8" workbookViewId="0">
      <selection activeCell="D3" sqref="D3:D4"/>
    </sheetView>
  </sheetViews>
  <sheetFormatPr defaultRowHeight="15"/>
  <cols>
    <col min="1" max="1" width="9.5703125" style="128" bestFit="1" customWidth="1"/>
    <col min="2" max="2" width="75.28515625" style="127" customWidth="1"/>
    <col min="3" max="3" width="7.28515625" style="128" customWidth="1"/>
    <col min="4" max="4" width="13.140625" style="129" customWidth="1"/>
    <col min="5" max="5" width="11" style="39" bestFit="1" customWidth="1"/>
    <col min="6" max="6" width="15.28515625" style="130" bestFit="1" customWidth="1"/>
    <col min="7" max="7" width="7.42578125" style="37" bestFit="1" customWidth="1"/>
    <col min="8" max="116" width="9.140625" style="37"/>
    <col min="117" max="117" width="12.7109375" style="37" customWidth="1"/>
    <col min="118" max="118" width="111.42578125" style="37" customWidth="1"/>
    <col min="119" max="119" width="6.7109375" style="37" customWidth="1"/>
    <col min="120" max="125" width="13" style="37" customWidth="1"/>
    <col min="126" max="126" width="8.5703125" style="37" customWidth="1"/>
    <col min="127" max="127" width="12.5703125" style="37" customWidth="1"/>
    <col min="128" max="372" width="9.140625" style="37"/>
    <col min="373" max="373" width="12.7109375" style="37" customWidth="1"/>
    <col min="374" max="374" width="111.42578125" style="37" customWidth="1"/>
    <col min="375" max="375" width="6.7109375" style="37" customWidth="1"/>
    <col min="376" max="381" width="13" style="37" customWidth="1"/>
    <col min="382" max="382" width="8.5703125" style="37" customWidth="1"/>
    <col min="383" max="383" width="12.5703125" style="37" customWidth="1"/>
    <col min="384" max="628" width="9.140625" style="37"/>
    <col min="629" max="629" width="12.7109375" style="37" customWidth="1"/>
    <col min="630" max="630" width="111.42578125" style="37" customWidth="1"/>
    <col min="631" max="631" width="6.7109375" style="37" customWidth="1"/>
    <col min="632" max="637" width="13" style="37" customWidth="1"/>
    <col min="638" max="638" width="8.5703125" style="37" customWidth="1"/>
    <col min="639" max="639" width="12.5703125" style="37" customWidth="1"/>
    <col min="640" max="884" width="9.140625" style="37"/>
    <col min="885" max="885" width="12.7109375" style="37" customWidth="1"/>
    <col min="886" max="886" width="111.42578125" style="37" customWidth="1"/>
    <col min="887" max="887" width="6.7109375" style="37" customWidth="1"/>
    <col min="888" max="893" width="13" style="37" customWidth="1"/>
    <col min="894" max="894" width="8.5703125" style="37" customWidth="1"/>
    <col min="895" max="895" width="12.5703125" style="37" customWidth="1"/>
    <col min="896" max="1140" width="9.140625" style="37"/>
    <col min="1141" max="1141" width="12.7109375" style="37" customWidth="1"/>
    <col min="1142" max="1142" width="111.42578125" style="37" customWidth="1"/>
    <col min="1143" max="1143" width="6.7109375" style="37" customWidth="1"/>
    <col min="1144" max="1149" width="13" style="37" customWidth="1"/>
    <col min="1150" max="1150" width="8.5703125" style="37" customWidth="1"/>
    <col min="1151" max="1151" width="12.5703125" style="37" customWidth="1"/>
    <col min="1152" max="1396" width="9.140625" style="37"/>
    <col min="1397" max="1397" width="12.7109375" style="37" customWidth="1"/>
    <col min="1398" max="1398" width="111.42578125" style="37" customWidth="1"/>
    <col min="1399" max="1399" width="6.7109375" style="37" customWidth="1"/>
    <col min="1400" max="1405" width="13" style="37" customWidth="1"/>
    <col min="1406" max="1406" width="8.5703125" style="37" customWidth="1"/>
    <col min="1407" max="1407" width="12.5703125" style="37" customWidth="1"/>
    <col min="1408" max="1652" width="9.140625" style="37"/>
    <col min="1653" max="1653" width="12.7109375" style="37" customWidth="1"/>
    <col min="1654" max="1654" width="111.42578125" style="37" customWidth="1"/>
    <col min="1655" max="1655" width="6.7109375" style="37" customWidth="1"/>
    <col min="1656" max="1661" width="13" style="37" customWidth="1"/>
    <col min="1662" max="1662" width="8.5703125" style="37" customWidth="1"/>
    <col min="1663" max="1663" width="12.5703125" style="37" customWidth="1"/>
    <col min="1664" max="1908" width="9.140625" style="37"/>
    <col min="1909" max="1909" width="12.7109375" style="37" customWidth="1"/>
    <col min="1910" max="1910" width="111.42578125" style="37" customWidth="1"/>
    <col min="1911" max="1911" width="6.7109375" style="37" customWidth="1"/>
    <col min="1912" max="1917" width="13" style="37" customWidth="1"/>
    <col min="1918" max="1918" width="8.5703125" style="37" customWidth="1"/>
    <col min="1919" max="1919" width="12.5703125" style="37" customWidth="1"/>
    <col min="1920" max="2164" width="9.140625" style="37"/>
    <col min="2165" max="2165" width="12.7109375" style="37" customWidth="1"/>
    <col min="2166" max="2166" width="111.42578125" style="37" customWidth="1"/>
    <col min="2167" max="2167" width="6.7109375" style="37" customWidth="1"/>
    <col min="2168" max="2173" width="13" style="37" customWidth="1"/>
    <col min="2174" max="2174" width="8.5703125" style="37" customWidth="1"/>
    <col min="2175" max="2175" width="12.5703125" style="37" customWidth="1"/>
    <col min="2176" max="2420" width="9.140625" style="37"/>
    <col min="2421" max="2421" width="12.7109375" style="37" customWidth="1"/>
    <col min="2422" max="2422" width="111.42578125" style="37" customWidth="1"/>
    <col min="2423" max="2423" width="6.7109375" style="37" customWidth="1"/>
    <col min="2424" max="2429" width="13" style="37" customWidth="1"/>
    <col min="2430" max="2430" width="8.5703125" style="37" customWidth="1"/>
    <col min="2431" max="2431" width="12.5703125" style="37" customWidth="1"/>
    <col min="2432" max="2676" width="9.140625" style="37"/>
    <col min="2677" max="2677" width="12.7109375" style="37" customWidth="1"/>
    <col min="2678" max="2678" width="111.42578125" style="37" customWidth="1"/>
    <col min="2679" max="2679" width="6.7109375" style="37" customWidth="1"/>
    <col min="2680" max="2685" width="13" style="37" customWidth="1"/>
    <col min="2686" max="2686" width="8.5703125" style="37" customWidth="1"/>
    <col min="2687" max="2687" width="12.5703125" style="37" customWidth="1"/>
    <col min="2688" max="2932" width="9.140625" style="37"/>
    <col min="2933" max="2933" width="12.7109375" style="37" customWidth="1"/>
    <col min="2934" max="2934" width="111.42578125" style="37" customWidth="1"/>
    <col min="2935" max="2935" width="6.7109375" style="37" customWidth="1"/>
    <col min="2936" max="2941" width="13" style="37" customWidth="1"/>
    <col min="2942" max="2942" width="8.5703125" style="37" customWidth="1"/>
    <col min="2943" max="2943" width="12.5703125" style="37" customWidth="1"/>
    <col min="2944" max="3188" width="9.140625" style="37"/>
    <col min="3189" max="3189" width="12.7109375" style="37" customWidth="1"/>
    <col min="3190" max="3190" width="111.42578125" style="37" customWidth="1"/>
    <col min="3191" max="3191" width="6.7109375" style="37" customWidth="1"/>
    <col min="3192" max="3197" width="13" style="37" customWidth="1"/>
    <col min="3198" max="3198" width="8.5703125" style="37" customWidth="1"/>
    <col min="3199" max="3199" width="12.5703125" style="37" customWidth="1"/>
    <col min="3200" max="3444" width="9.140625" style="37"/>
    <col min="3445" max="3445" width="12.7109375" style="37" customWidth="1"/>
    <col min="3446" max="3446" width="111.42578125" style="37" customWidth="1"/>
    <col min="3447" max="3447" width="6.7109375" style="37" customWidth="1"/>
    <col min="3448" max="3453" width="13" style="37" customWidth="1"/>
    <col min="3454" max="3454" width="8.5703125" style="37" customWidth="1"/>
    <col min="3455" max="3455" width="12.5703125" style="37" customWidth="1"/>
    <col min="3456" max="3700" width="9.140625" style="37"/>
    <col min="3701" max="3701" width="12.7109375" style="37" customWidth="1"/>
    <col min="3702" max="3702" width="111.42578125" style="37" customWidth="1"/>
    <col min="3703" max="3703" width="6.7109375" style="37" customWidth="1"/>
    <col min="3704" max="3709" width="13" style="37" customWidth="1"/>
    <col min="3710" max="3710" width="8.5703125" style="37" customWidth="1"/>
    <col min="3711" max="3711" width="12.5703125" style="37" customWidth="1"/>
    <col min="3712" max="3956" width="9.140625" style="37"/>
    <col min="3957" max="3957" width="12.7109375" style="37" customWidth="1"/>
    <col min="3958" max="3958" width="111.42578125" style="37" customWidth="1"/>
    <col min="3959" max="3959" width="6.7109375" style="37" customWidth="1"/>
    <col min="3960" max="3965" width="13" style="37" customWidth="1"/>
    <col min="3966" max="3966" width="8.5703125" style="37" customWidth="1"/>
    <col min="3967" max="3967" width="12.5703125" style="37" customWidth="1"/>
    <col min="3968" max="4212" width="9.140625" style="37"/>
    <col min="4213" max="4213" width="12.7109375" style="37" customWidth="1"/>
    <col min="4214" max="4214" width="111.42578125" style="37" customWidth="1"/>
    <col min="4215" max="4215" width="6.7109375" style="37" customWidth="1"/>
    <col min="4216" max="4221" width="13" style="37" customWidth="1"/>
    <col min="4222" max="4222" width="8.5703125" style="37" customWidth="1"/>
    <col min="4223" max="4223" width="12.5703125" style="37" customWidth="1"/>
    <col min="4224" max="4468" width="9.140625" style="37"/>
    <col min="4469" max="4469" width="12.7109375" style="37" customWidth="1"/>
    <col min="4470" max="4470" width="111.42578125" style="37" customWidth="1"/>
    <col min="4471" max="4471" width="6.7109375" style="37" customWidth="1"/>
    <col min="4472" max="4477" width="13" style="37" customWidth="1"/>
    <col min="4478" max="4478" width="8.5703125" style="37" customWidth="1"/>
    <col min="4479" max="4479" width="12.5703125" style="37" customWidth="1"/>
    <col min="4480" max="4724" width="9.140625" style="37"/>
    <col min="4725" max="4725" width="12.7109375" style="37" customWidth="1"/>
    <col min="4726" max="4726" width="111.42578125" style="37" customWidth="1"/>
    <col min="4727" max="4727" width="6.7109375" style="37" customWidth="1"/>
    <col min="4728" max="4733" width="13" style="37" customWidth="1"/>
    <col min="4734" max="4734" width="8.5703125" style="37" customWidth="1"/>
    <col min="4735" max="4735" width="12.5703125" style="37" customWidth="1"/>
    <col min="4736" max="4980" width="9.140625" style="37"/>
    <col min="4981" max="4981" width="12.7109375" style="37" customWidth="1"/>
    <col min="4982" max="4982" width="111.42578125" style="37" customWidth="1"/>
    <col min="4983" max="4983" width="6.7109375" style="37" customWidth="1"/>
    <col min="4984" max="4989" width="13" style="37" customWidth="1"/>
    <col min="4990" max="4990" width="8.5703125" style="37" customWidth="1"/>
    <col min="4991" max="4991" width="12.5703125" style="37" customWidth="1"/>
    <col min="4992" max="5236" width="9.140625" style="37"/>
    <col min="5237" max="5237" width="12.7109375" style="37" customWidth="1"/>
    <col min="5238" max="5238" width="111.42578125" style="37" customWidth="1"/>
    <col min="5239" max="5239" width="6.7109375" style="37" customWidth="1"/>
    <col min="5240" max="5245" width="13" style="37" customWidth="1"/>
    <col min="5246" max="5246" width="8.5703125" style="37" customWidth="1"/>
    <col min="5247" max="5247" width="12.5703125" style="37" customWidth="1"/>
    <col min="5248" max="5492" width="9.140625" style="37"/>
    <col min="5493" max="5493" width="12.7109375" style="37" customWidth="1"/>
    <col min="5494" max="5494" width="111.42578125" style="37" customWidth="1"/>
    <col min="5495" max="5495" width="6.7109375" style="37" customWidth="1"/>
    <col min="5496" max="5501" width="13" style="37" customWidth="1"/>
    <col min="5502" max="5502" width="8.5703125" style="37" customWidth="1"/>
    <col min="5503" max="5503" width="12.5703125" style="37" customWidth="1"/>
    <col min="5504" max="5748" width="9.140625" style="37"/>
    <col min="5749" max="5749" width="12.7109375" style="37" customWidth="1"/>
    <col min="5750" max="5750" width="111.42578125" style="37" customWidth="1"/>
    <col min="5751" max="5751" width="6.7109375" style="37" customWidth="1"/>
    <col min="5752" max="5757" width="13" style="37" customWidth="1"/>
    <col min="5758" max="5758" width="8.5703125" style="37" customWidth="1"/>
    <col min="5759" max="5759" width="12.5703125" style="37" customWidth="1"/>
    <col min="5760" max="6004" width="9.140625" style="37"/>
    <col min="6005" max="6005" width="12.7109375" style="37" customWidth="1"/>
    <col min="6006" max="6006" width="111.42578125" style="37" customWidth="1"/>
    <col min="6007" max="6007" width="6.7109375" style="37" customWidth="1"/>
    <col min="6008" max="6013" width="13" style="37" customWidth="1"/>
    <col min="6014" max="6014" width="8.5703125" style="37" customWidth="1"/>
    <col min="6015" max="6015" width="12.5703125" style="37" customWidth="1"/>
    <col min="6016" max="6260" width="9.140625" style="37"/>
    <col min="6261" max="6261" width="12.7109375" style="37" customWidth="1"/>
    <col min="6262" max="6262" width="111.42578125" style="37" customWidth="1"/>
    <col min="6263" max="6263" width="6.7109375" style="37" customWidth="1"/>
    <col min="6264" max="6269" width="13" style="37" customWidth="1"/>
    <col min="6270" max="6270" width="8.5703125" style="37" customWidth="1"/>
    <col min="6271" max="6271" width="12.5703125" style="37" customWidth="1"/>
    <col min="6272" max="6516" width="9.140625" style="37"/>
    <col min="6517" max="6517" width="12.7109375" style="37" customWidth="1"/>
    <col min="6518" max="6518" width="111.42578125" style="37" customWidth="1"/>
    <col min="6519" max="6519" width="6.7109375" style="37" customWidth="1"/>
    <col min="6520" max="6525" width="13" style="37" customWidth="1"/>
    <col min="6526" max="6526" width="8.5703125" style="37" customWidth="1"/>
    <col min="6527" max="6527" width="12.5703125" style="37" customWidth="1"/>
    <col min="6528" max="6772" width="9.140625" style="37"/>
    <col min="6773" max="6773" width="12.7109375" style="37" customWidth="1"/>
    <col min="6774" max="6774" width="111.42578125" style="37" customWidth="1"/>
    <col min="6775" max="6775" width="6.7109375" style="37" customWidth="1"/>
    <col min="6776" max="6781" width="13" style="37" customWidth="1"/>
    <col min="6782" max="6782" width="8.5703125" style="37" customWidth="1"/>
    <col min="6783" max="6783" width="12.5703125" style="37" customWidth="1"/>
    <col min="6784" max="7028" width="9.140625" style="37"/>
    <col min="7029" max="7029" width="12.7109375" style="37" customWidth="1"/>
    <col min="7030" max="7030" width="111.42578125" style="37" customWidth="1"/>
    <col min="7031" max="7031" width="6.7109375" style="37" customWidth="1"/>
    <col min="7032" max="7037" width="13" style="37" customWidth="1"/>
    <col min="7038" max="7038" width="8.5703125" style="37" customWidth="1"/>
    <col min="7039" max="7039" width="12.5703125" style="37" customWidth="1"/>
    <col min="7040" max="7284" width="9.140625" style="37"/>
    <col min="7285" max="7285" width="12.7109375" style="37" customWidth="1"/>
    <col min="7286" max="7286" width="111.42578125" style="37" customWidth="1"/>
    <col min="7287" max="7287" width="6.7109375" style="37" customWidth="1"/>
    <col min="7288" max="7293" width="13" style="37" customWidth="1"/>
    <col min="7294" max="7294" width="8.5703125" style="37" customWidth="1"/>
    <col min="7295" max="7295" width="12.5703125" style="37" customWidth="1"/>
    <col min="7296" max="7540" width="9.140625" style="37"/>
    <col min="7541" max="7541" width="12.7109375" style="37" customWidth="1"/>
    <col min="7542" max="7542" width="111.42578125" style="37" customWidth="1"/>
    <col min="7543" max="7543" width="6.7109375" style="37" customWidth="1"/>
    <col min="7544" max="7549" width="13" style="37" customWidth="1"/>
    <col min="7550" max="7550" width="8.5703125" style="37" customWidth="1"/>
    <col min="7551" max="7551" width="12.5703125" style="37" customWidth="1"/>
    <col min="7552" max="7796" width="9.140625" style="37"/>
    <col min="7797" max="7797" width="12.7109375" style="37" customWidth="1"/>
    <col min="7798" max="7798" width="111.42578125" style="37" customWidth="1"/>
    <col min="7799" max="7799" width="6.7109375" style="37" customWidth="1"/>
    <col min="7800" max="7805" width="13" style="37" customWidth="1"/>
    <col min="7806" max="7806" width="8.5703125" style="37" customWidth="1"/>
    <col min="7807" max="7807" width="12.5703125" style="37" customWidth="1"/>
    <col min="7808" max="8052" width="9.140625" style="37"/>
    <col min="8053" max="8053" width="12.7109375" style="37" customWidth="1"/>
    <col min="8054" max="8054" width="111.42578125" style="37" customWidth="1"/>
    <col min="8055" max="8055" width="6.7109375" style="37" customWidth="1"/>
    <col min="8056" max="8061" width="13" style="37" customWidth="1"/>
    <col min="8062" max="8062" width="8.5703125" style="37" customWidth="1"/>
    <col min="8063" max="8063" width="12.5703125" style="37" customWidth="1"/>
    <col min="8064" max="8308" width="9.140625" style="37"/>
    <col min="8309" max="8309" width="12.7109375" style="37" customWidth="1"/>
    <col min="8310" max="8310" width="111.42578125" style="37" customWidth="1"/>
    <col min="8311" max="8311" width="6.7109375" style="37" customWidth="1"/>
    <col min="8312" max="8317" width="13" style="37" customWidth="1"/>
    <col min="8318" max="8318" width="8.5703125" style="37" customWidth="1"/>
    <col min="8319" max="8319" width="12.5703125" style="37" customWidth="1"/>
    <col min="8320" max="8564" width="9.140625" style="37"/>
    <col min="8565" max="8565" width="12.7109375" style="37" customWidth="1"/>
    <col min="8566" max="8566" width="111.42578125" style="37" customWidth="1"/>
    <col min="8567" max="8567" width="6.7109375" style="37" customWidth="1"/>
    <col min="8568" max="8573" width="13" style="37" customWidth="1"/>
    <col min="8574" max="8574" width="8.5703125" style="37" customWidth="1"/>
    <col min="8575" max="8575" width="12.5703125" style="37" customWidth="1"/>
    <col min="8576" max="8820" width="9.140625" style="37"/>
    <col min="8821" max="8821" width="12.7109375" style="37" customWidth="1"/>
    <col min="8822" max="8822" width="111.42578125" style="37" customWidth="1"/>
    <col min="8823" max="8823" width="6.7109375" style="37" customWidth="1"/>
    <col min="8824" max="8829" width="13" style="37" customWidth="1"/>
    <col min="8830" max="8830" width="8.5703125" style="37" customWidth="1"/>
    <col min="8831" max="8831" width="12.5703125" style="37" customWidth="1"/>
    <col min="8832" max="9076" width="9.140625" style="37"/>
    <col min="9077" max="9077" width="12.7109375" style="37" customWidth="1"/>
    <col min="9078" max="9078" width="111.42578125" style="37" customWidth="1"/>
    <col min="9079" max="9079" width="6.7109375" style="37" customWidth="1"/>
    <col min="9080" max="9085" width="13" style="37" customWidth="1"/>
    <col min="9086" max="9086" width="8.5703125" style="37" customWidth="1"/>
    <col min="9087" max="9087" width="12.5703125" style="37" customWidth="1"/>
    <col min="9088" max="9332" width="9.140625" style="37"/>
    <col min="9333" max="9333" width="12.7109375" style="37" customWidth="1"/>
    <col min="9334" max="9334" width="111.42578125" style="37" customWidth="1"/>
    <col min="9335" max="9335" width="6.7109375" style="37" customWidth="1"/>
    <col min="9336" max="9341" width="13" style="37" customWidth="1"/>
    <col min="9342" max="9342" width="8.5703125" style="37" customWidth="1"/>
    <col min="9343" max="9343" width="12.5703125" style="37" customWidth="1"/>
    <col min="9344" max="9588" width="9.140625" style="37"/>
    <col min="9589" max="9589" width="12.7109375" style="37" customWidth="1"/>
    <col min="9590" max="9590" width="111.42578125" style="37" customWidth="1"/>
    <col min="9591" max="9591" width="6.7109375" style="37" customWidth="1"/>
    <col min="9592" max="9597" width="13" style="37" customWidth="1"/>
    <col min="9598" max="9598" width="8.5703125" style="37" customWidth="1"/>
    <col min="9599" max="9599" width="12.5703125" style="37" customWidth="1"/>
    <col min="9600" max="9844" width="9.140625" style="37"/>
    <col min="9845" max="9845" width="12.7109375" style="37" customWidth="1"/>
    <col min="9846" max="9846" width="111.42578125" style="37" customWidth="1"/>
    <col min="9847" max="9847" width="6.7109375" style="37" customWidth="1"/>
    <col min="9848" max="9853" width="13" style="37" customWidth="1"/>
    <col min="9854" max="9854" width="8.5703125" style="37" customWidth="1"/>
    <col min="9855" max="9855" width="12.5703125" style="37" customWidth="1"/>
    <col min="9856" max="10100" width="9.140625" style="37"/>
    <col min="10101" max="10101" width="12.7109375" style="37" customWidth="1"/>
    <col min="10102" max="10102" width="111.42578125" style="37" customWidth="1"/>
    <col min="10103" max="10103" width="6.7109375" style="37" customWidth="1"/>
    <col min="10104" max="10109" width="13" style="37" customWidth="1"/>
    <col min="10110" max="10110" width="8.5703125" style="37" customWidth="1"/>
    <col min="10111" max="10111" width="12.5703125" style="37" customWidth="1"/>
    <col min="10112" max="10356" width="9.140625" style="37"/>
    <col min="10357" max="10357" width="12.7109375" style="37" customWidth="1"/>
    <col min="10358" max="10358" width="111.42578125" style="37" customWidth="1"/>
    <col min="10359" max="10359" width="6.7109375" style="37" customWidth="1"/>
    <col min="10360" max="10365" width="13" style="37" customWidth="1"/>
    <col min="10366" max="10366" width="8.5703125" style="37" customWidth="1"/>
    <col min="10367" max="10367" width="12.5703125" style="37" customWidth="1"/>
    <col min="10368" max="10612" width="9.140625" style="37"/>
    <col min="10613" max="10613" width="12.7109375" style="37" customWidth="1"/>
    <col min="10614" max="10614" width="111.42578125" style="37" customWidth="1"/>
    <col min="10615" max="10615" width="6.7109375" style="37" customWidth="1"/>
    <col min="10616" max="10621" width="13" style="37" customWidth="1"/>
    <col min="10622" max="10622" width="8.5703125" style="37" customWidth="1"/>
    <col min="10623" max="10623" width="12.5703125" style="37" customWidth="1"/>
    <col min="10624" max="10868" width="9.140625" style="37"/>
    <col min="10869" max="10869" width="12.7109375" style="37" customWidth="1"/>
    <col min="10870" max="10870" width="111.42578125" style="37" customWidth="1"/>
    <col min="10871" max="10871" width="6.7109375" style="37" customWidth="1"/>
    <col min="10872" max="10877" width="13" style="37" customWidth="1"/>
    <col min="10878" max="10878" width="8.5703125" style="37" customWidth="1"/>
    <col min="10879" max="10879" width="12.5703125" style="37" customWidth="1"/>
    <col min="10880" max="11124" width="9.140625" style="37"/>
    <col min="11125" max="11125" width="12.7109375" style="37" customWidth="1"/>
    <col min="11126" max="11126" width="111.42578125" style="37" customWidth="1"/>
    <col min="11127" max="11127" width="6.7109375" style="37" customWidth="1"/>
    <col min="11128" max="11133" width="13" style="37" customWidth="1"/>
    <col min="11134" max="11134" width="8.5703125" style="37" customWidth="1"/>
    <col min="11135" max="11135" width="12.5703125" style="37" customWidth="1"/>
    <col min="11136" max="11380" width="9.140625" style="37"/>
    <col min="11381" max="11381" width="12.7109375" style="37" customWidth="1"/>
    <col min="11382" max="11382" width="111.42578125" style="37" customWidth="1"/>
    <col min="11383" max="11383" width="6.7109375" style="37" customWidth="1"/>
    <col min="11384" max="11389" width="13" style="37" customWidth="1"/>
    <col min="11390" max="11390" width="8.5703125" style="37" customWidth="1"/>
    <col min="11391" max="11391" width="12.5703125" style="37" customWidth="1"/>
    <col min="11392" max="11636" width="9.140625" style="37"/>
    <col min="11637" max="11637" width="12.7109375" style="37" customWidth="1"/>
    <col min="11638" max="11638" width="111.42578125" style="37" customWidth="1"/>
    <col min="11639" max="11639" width="6.7109375" style="37" customWidth="1"/>
    <col min="11640" max="11645" width="13" style="37" customWidth="1"/>
    <col min="11646" max="11646" width="8.5703125" style="37" customWidth="1"/>
    <col min="11647" max="11647" width="12.5703125" style="37" customWidth="1"/>
    <col min="11648" max="11892" width="9.140625" style="37"/>
    <col min="11893" max="11893" width="12.7109375" style="37" customWidth="1"/>
    <col min="11894" max="11894" width="111.42578125" style="37" customWidth="1"/>
    <col min="11895" max="11895" width="6.7109375" style="37" customWidth="1"/>
    <col min="11896" max="11901" width="13" style="37" customWidth="1"/>
    <col min="11902" max="11902" width="8.5703125" style="37" customWidth="1"/>
    <col min="11903" max="11903" width="12.5703125" style="37" customWidth="1"/>
    <col min="11904" max="12148" width="9.140625" style="37"/>
    <col min="12149" max="12149" width="12.7109375" style="37" customWidth="1"/>
    <col min="12150" max="12150" width="111.42578125" style="37" customWidth="1"/>
    <col min="12151" max="12151" width="6.7109375" style="37" customWidth="1"/>
    <col min="12152" max="12157" width="13" style="37" customWidth="1"/>
    <col min="12158" max="12158" width="8.5703125" style="37" customWidth="1"/>
    <col min="12159" max="12159" width="12.5703125" style="37" customWidth="1"/>
    <col min="12160" max="12404" width="9.140625" style="37"/>
    <col min="12405" max="12405" width="12.7109375" style="37" customWidth="1"/>
    <col min="12406" max="12406" width="111.42578125" style="37" customWidth="1"/>
    <col min="12407" max="12407" width="6.7109375" style="37" customWidth="1"/>
    <col min="12408" max="12413" width="13" style="37" customWidth="1"/>
    <col min="12414" max="12414" width="8.5703125" style="37" customWidth="1"/>
    <col min="12415" max="12415" width="12.5703125" style="37" customWidth="1"/>
    <col min="12416" max="12660" width="9.140625" style="37"/>
    <col min="12661" max="12661" width="12.7109375" style="37" customWidth="1"/>
    <col min="12662" max="12662" width="111.42578125" style="37" customWidth="1"/>
    <col min="12663" max="12663" width="6.7109375" style="37" customWidth="1"/>
    <col min="12664" max="12669" width="13" style="37" customWidth="1"/>
    <col min="12670" max="12670" width="8.5703125" style="37" customWidth="1"/>
    <col min="12671" max="12671" width="12.5703125" style="37" customWidth="1"/>
    <col min="12672" max="12916" width="9.140625" style="37"/>
    <col min="12917" max="12917" width="12.7109375" style="37" customWidth="1"/>
    <col min="12918" max="12918" width="111.42578125" style="37" customWidth="1"/>
    <col min="12919" max="12919" width="6.7109375" style="37" customWidth="1"/>
    <col min="12920" max="12925" width="13" style="37" customWidth="1"/>
    <col min="12926" max="12926" width="8.5703125" style="37" customWidth="1"/>
    <col min="12927" max="12927" width="12.5703125" style="37" customWidth="1"/>
    <col min="12928" max="13172" width="9.140625" style="37"/>
    <col min="13173" max="13173" width="12.7109375" style="37" customWidth="1"/>
    <col min="13174" max="13174" width="111.42578125" style="37" customWidth="1"/>
    <col min="13175" max="13175" width="6.7109375" style="37" customWidth="1"/>
    <col min="13176" max="13181" width="13" style="37" customWidth="1"/>
    <col min="13182" max="13182" width="8.5703125" style="37" customWidth="1"/>
    <col min="13183" max="13183" width="12.5703125" style="37" customWidth="1"/>
    <col min="13184" max="13428" width="9.140625" style="37"/>
    <col min="13429" max="13429" width="12.7109375" style="37" customWidth="1"/>
    <col min="13430" max="13430" width="111.42578125" style="37" customWidth="1"/>
    <col min="13431" max="13431" width="6.7109375" style="37" customWidth="1"/>
    <col min="13432" max="13437" width="13" style="37" customWidth="1"/>
    <col min="13438" max="13438" width="8.5703125" style="37" customWidth="1"/>
    <col min="13439" max="13439" width="12.5703125" style="37" customWidth="1"/>
    <col min="13440" max="13684" width="9.140625" style="37"/>
    <col min="13685" max="13685" width="12.7109375" style="37" customWidth="1"/>
    <col min="13686" max="13686" width="111.42578125" style="37" customWidth="1"/>
    <col min="13687" max="13687" width="6.7109375" style="37" customWidth="1"/>
    <col min="13688" max="13693" width="13" style="37" customWidth="1"/>
    <col min="13694" max="13694" width="8.5703125" style="37" customWidth="1"/>
    <col min="13695" max="13695" width="12.5703125" style="37" customWidth="1"/>
    <col min="13696" max="13940" width="9.140625" style="37"/>
    <col min="13941" max="13941" width="12.7109375" style="37" customWidth="1"/>
    <col min="13942" max="13942" width="111.42578125" style="37" customWidth="1"/>
    <col min="13943" max="13943" width="6.7109375" style="37" customWidth="1"/>
    <col min="13944" max="13949" width="13" style="37" customWidth="1"/>
    <col min="13950" max="13950" width="8.5703125" style="37" customWidth="1"/>
    <col min="13951" max="13951" width="12.5703125" style="37" customWidth="1"/>
    <col min="13952" max="14196" width="9.140625" style="37"/>
    <col min="14197" max="14197" width="12.7109375" style="37" customWidth="1"/>
    <col min="14198" max="14198" width="111.42578125" style="37" customWidth="1"/>
    <col min="14199" max="14199" width="6.7109375" style="37" customWidth="1"/>
    <col min="14200" max="14205" width="13" style="37" customWidth="1"/>
    <col min="14206" max="14206" width="8.5703125" style="37" customWidth="1"/>
    <col min="14207" max="14207" width="12.5703125" style="37" customWidth="1"/>
    <col min="14208" max="14452" width="9.140625" style="37"/>
    <col min="14453" max="14453" width="12.7109375" style="37" customWidth="1"/>
    <col min="14454" max="14454" width="111.42578125" style="37" customWidth="1"/>
    <col min="14455" max="14455" width="6.7109375" style="37" customWidth="1"/>
    <col min="14456" max="14461" width="13" style="37" customWidth="1"/>
    <col min="14462" max="14462" width="8.5703125" style="37" customWidth="1"/>
    <col min="14463" max="14463" width="12.5703125" style="37" customWidth="1"/>
    <col min="14464" max="14708" width="9.140625" style="37"/>
    <col min="14709" max="14709" width="12.7109375" style="37" customWidth="1"/>
    <col min="14710" max="14710" width="111.42578125" style="37" customWidth="1"/>
    <col min="14711" max="14711" width="6.7109375" style="37" customWidth="1"/>
    <col min="14712" max="14717" width="13" style="37" customWidth="1"/>
    <col min="14718" max="14718" width="8.5703125" style="37" customWidth="1"/>
    <col min="14719" max="14719" width="12.5703125" style="37" customWidth="1"/>
    <col min="14720" max="14964" width="9.140625" style="37"/>
    <col min="14965" max="14965" width="12.7109375" style="37" customWidth="1"/>
    <col min="14966" max="14966" width="111.42578125" style="37" customWidth="1"/>
    <col min="14967" max="14967" width="6.7109375" style="37" customWidth="1"/>
    <col min="14968" max="14973" width="13" style="37" customWidth="1"/>
    <col min="14974" max="14974" width="8.5703125" style="37" customWidth="1"/>
    <col min="14975" max="14975" width="12.5703125" style="37" customWidth="1"/>
    <col min="14976" max="16384" width="9.140625" style="37"/>
  </cols>
  <sheetData>
    <row r="1" spans="1:8">
      <c r="A1" s="126" t="s">
        <v>874</v>
      </c>
    </row>
    <row r="2" spans="1:8" ht="21" customHeight="1">
      <c r="A2" s="131" t="s">
        <v>898</v>
      </c>
      <c r="B2" s="131"/>
      <c r="C2" s="131"/>
      <c r="D2" s="131"/>
      <c r="E2" s="36"/>
      <c r="F2" s="132"/>
    </row>
    <row r="3" spans="1:8" s="38" customFormat="1">
      <c r="A3" s="756" t="s">
        <v>83</v>
      </c>
      <c r="B3" s="757" t="s">
        <v>84</v>
      </c>
      <c r="C3" s="757" t="s">
        <v>85</v>
      </c>
      <c r="D3" s="758" t="s">
        <v>899</v>
      </c>
      <c r="E3" s="759" t="s">
        <v>900</v>
      </c>
      <c r="F3" s="610" t="s">
        <v>89</v>
      </c>
    </row>
    <row r="4" spans="1:8" s="38" customFormat="1" ht="24" customHeight="1">
      <c r="A4" s="611"/>
      <c r="B4" s="612"/>
      <c r="C4" s="612"/>
      <c r="D4" s="613"/>
      <c r="E4" s="614"/>
      <c r="F4" s="610"/>
    </row>
    <row r="5" spans="1:8" s="208" customFormat="1">
      <c r="A5" s="204"/>
      <c r="B5" s="205" t="s">
        <v>901</v>
      </c>
      <c r="C5" s="204"/>
      <c r="D5" s="206"/>
      <c r="E5" s="207"/>
      <c r="F5" s="134"/>
    </row>
    <row r="6" spans="1:8" s="141" customFormat="1">
      <c r="A6" s="135">
        <v>1</v>
      </c>
      <c r="B6" s="136" t="s">
        <v>827</v>
      </c>
      <c r="C6" s="137"/>
      <c r="D6" s="138">
        <v>0</v>
      </c>
      <c r="E6" s="139"/>
      <c r="F6" s="140">
        <f t="shared" ref="F6:F8" si="0">ROUND(E6*D6,0)</f>
        <v>0</v>
      </c>
    </row>
    <row r="7" spans="1:8" s="147" customFormat="1" ht="64.5" customHeight="1">
      <c r="A7" s="142"/>
      <c r="B7" s="143" t="s">
        <v>828</v>
      </c>
      <c r="C7" s="144"/>
      <c r="D7" s="145">
        <v>0</v>
      </c>
      <c r="E7" s="146"/>
      <c r="F7" s="140">
        <f t="shared" si="0"/>
        <v>0</v>
      </c>
    </row>
    <row r="8" spans="1:8" s="147" customFormat="1" ht="279" customHeight="1">
      <c r="A8" s="142">
        <v>1.1000000000000001</v>
      </c>
      <c r="B8" s="143" t="s">
        <v>902</v>
      </c>
      <c r="C8" s="144"/>
      <c r="D8" s="145">
        <v>0</v>
      </c>
      <c r="E8" s="146"/>
      <c r="F8" s="140">
        <f t="shared" si="0"/>
        <v>0</v>
      </c>
    </row>
    <row r="9" spans="1:8" s="151" customFormat="1">
      <c r="A9" s="148" t="s">
        <v>903</v>
      </c>
      <c r="B9" s="149" t="s">
        <v>831</v>
      </c>
      <c r="C9" s="144" t="s">
        <v>124</v>
      </c>
      <c r="D9" s="145">
        <v>3833.0250000000005</v>
      </c>
      <c r="E9" s="133">
        <v>4662</v>
      </c>
      <c r="F9" s="140">
        <f>E9*D9</f>
        <v>17869562.550000001</v>
      </c>
      <c r="G9" s="150"/>
      <c r="H9" s="150"/>
    </row>
    <row r="10" spans="1:8" s="151" customFormat="1">
      <c r="A10" s="148" t="s">
        <v>904</v>
      </c>
      <c r="B10" s="149" t="s">
        <v>833</v>
      </c>
      <c r="C10" s="144" t="s">
        <v>124</v>
      </c>
      <c r="D10" s="145">
        <v>4833.3600000000006</v>
      </c>
      <c r="E10" s="133">
        <v>4662</v>
      </c>
      <c r="F10" s="140">
        <f t="shared" ref="F10:F39" si="1">E10*D10</f>
        <v>22533124.320000004</v>
      </c>
      <c r="G10" s="150"/>
    </row>
    <row r="11" spans="1:8" s="151" customFormat="1">
      <c r="A11" s="148" t="s">
        <v>905</v>
      </c>
      <c r="B11" s="149" t="s">
        <v>835</v>
      </c>
      <c r="C11" s="144" t="s">
        <v>124</v>
      </c>
      <c r="D11" s="145">
        <v>1497.44</v>
      </c>
      <c r="E11" s="133">
        <v>4662</v>
      </c>
      <c r="F11" s="140">
        <f t="shared" si="1"/>
        <v>6981065.2800000003</v>
      </c>
      <c r="G11" s="150"/>
    </row>
    <row r="12" spans="1:8" s="151" customFormat="1">
      <c r="A12" s="148" t="s">
        <v>906</v>
      </c>
      <c r="B12" s="149" t="s">
        <v>837</v>
      </c>
      <c r="C12" s="144" t="s">
        <v>124</v>
      </c>
      <c r="D12" s="145">
        <v>312.375</v>
      </c>
      <c r="E12" s="133">
        <v>4662</v>
      </c>
      <c r="F12" s="140">
        <f t="shared" si="1"/>
        <v>1456292.25</v>
      </c>
      <c r="G12" s="150"/>
    </row>
    <row r="13" spans="1:8" s="151" customFormat="1">
      <c r="A13" s="148" t="s">
        <v>907</v>
      </c>
      <c r="B13" s="149" t="s">
        <v>908</v>
      </c>
      <c r="C13" s="144" t="s">
        <v>124</v>
      </c>
      <c r="D13" s="145">
        <v>14.945</v>
      </c>
      <c r="E13" s="152">
        <v>4662</v>
      </c>
      <c r="F13" s="140">
        <f t="shared" si="1"/>
        <v>69673.59</v>
      </c>
      <c r="G13" s="150"/>
    </row>
    <row r="14" spans="1:8" s="147" customFormat="1" ht="244.5" customHeight="1">
      <c r="A14" s="142">
        <v>1.2</v>
      </c>
      <c r="B14" s="143" t="s">
        <v>838</v>
      </c>
      <c r="C14" s="144"/>
      <c r="D14" s="145">
        <v>0</v>
      </c>
      <c r="E14" s="133"/>
      <c r="F14" s="140">
        <f t="shared" si="1"/>
        <v>0</v>
      </c>
      <c r="G14" s="150"/>
    </row>
    <row r="15" spans="1:8" s="151" customFormat="1">
      <c r="A15" s="148" t="s">
        <v>909</v>
      </c>
      <c r="B15" s="149" t="s">
        <v>840</v>
      </c>
      <c r="C15" s="144" t="s">
        <v>124</v>
      </c>
      <c r="D15" s="145">
        <v>1577.16</v>
      </c>
      <c r="E15" s="133">
        <v>4662</v>
      </c>
      <c r="F15" s="140">
        <f t="shared" si="1"/>
        <v>7352719.9199999999</v>
      </c>
      <c r="G15" s="150"/>
    </row>
    <row r="16" spans="1:8" s="151" customFormat="1">
      <c r="A16" s="148" t="s">
        <v>910</v>
      </c>
      <c r="B16" s="149" t="s">
        <v>911</v>
      </c>
      <c r="C16" s="144" t="s">
        <v>124</v>
      </c>
      <c r="D16" s="145">
        <v>45.760000000000005</v>
      </c>
      <c r="E16" s="152">
        <v>4662</v>
      </c>
      <c r="F16" s="140">
        <f t="shared" si="1"/>
        <v>213333.12000000002</v>
      </c>
      <c r="G16" s="150"/>
    </row>
    <row r="17" spans="1:7" s="147" customFormat="1" ht="240">
      <c r="A17" s="142">
        <v>1.3</v>
      </c>
      <c r="B17" s="143" t="s">
        <v>912</v>
      </c>
      <c r="C17" s="144"/>
      <c r="D17" s="145">
        <v>0</v>
      </c>
      <c r="E17" s="133"/>
      <c r="F17" s="140">
        <f t="shared" si="1"/>
        <v>0</v>
      </c>
      <c r="G17" s="150"/>
    </row>
    <row r="18" spans="1:7" s="151" customFormat="1">
      <c r="A18" s="148" t="s">
        <v>913</v>
      </c>
      <c r="B18" s="149" t="s">
        <v>914</v>
      </c>
      <c r="C18" s="144" t="s">
        <v>124</v>
      </c>
      <c r="D18" s="145">
        <v>904.5</v>
      </c>
      <c r="E18" s="152">
        <v>4662</v>
      </c>
      <c r="F18" s="140">
        <f t="shared" si="1"/>
        <v>4216779</v>
      </c>
      <c r="G18" s="150"/>
    </row>
    <row r="19" spans="1:7" s="151" customFormat="1">
      <c r="A19" s="148" t="s">
        <v>915</v>
      </c>
      <c r="B19" s="149" t="s">
        <v>916</v>
      </c>
      <c r="C19" s="144" t="s">
        <v>124</v>
      </c>
      <c r="D19" s="145">
        <v>358.2</v>
      </c>
      <c r="E19" s="152">
        <v>4662</v>
      </c>
      <c r="F19" s="140">
        <f t="shared" si="1"/>
        <v>1669928.4</v>
      </c>
      <c r="G19" s="150"/>
    </row>
    <row r="20" spans="1:7" s="151" customFormat="1">
      <c r="A20" s="148" t="s">
        <v>917</v>
      </c>
      <c r="B20" s="149" t="s">
        <v>918</v>
      </c>
      <c r="C20" s="144" t="s">
        <v>124</v>
      </c>
      <c r="D20" s="145">
        <v>1.35</v>
      </c>
      <c r="E20" s="152">
        <v>4662</v>
      </c>
      <c r="F20" s="140">
        <f t="shared" si="1"/>
        <v>6293.7000000000007</v>
      </c>
      <c r="G20" s="150"/>
    </row>
    <row r="21" spans="1:7" s="155" customFormat="1" ht="15.75" customHeight="1">
      <c r="A21" s="153" t="s">
        <v>919</v>
      </c>
      <c r="B21" s="154" t="s">
        <v>920</v>
      </c>
      <c r="C21" s="144" t="s">
        <v>124</v>
      </c>
      <c r="D21" s="145">
        <v>396</v>
      </c>
      <c r="E21" s="152">
        <v>4662</v>
      </c>
      <c r="F21" s="140">
        <f t="shared" si="1"/>
        <v>1846152</v>
      </c>
      <c r="G21" s="150"/>
    </row>
    <row r="22" spans="1:7" s="155" customFormat="1" ht="15.75" customHeight="1">
      <c r="A22" s="153" t="s">
        <v>921</v>
      </c>
      <c r="B22" s="154" t="s">
        <v>922</v>
      </c>
      <c r="C22" s="144" t="s">
        <v>124</v>
      </c>
      <c r="D22" s="145">
        <v>3.5999999999999996</v>
      </c>
      <c r="E22" s="152">
        <v>4662</v>
      </c>
      <c r="F22" s="140">
        <f t="shared" si="1"/>
        <v>16783.199999999997</v>
      </c>
      <c r="G22" s="150"/>
    </row>
    <row r="23" spans="1:7" s="147" customFormat="1" ht="270">
      <c r="A23" s="142">
        <v>1.4</v>
      </c>
      <c r="B23" s="143" t="s">
        <v>923</v>
      </c>
      <c r="C23" s="144"/>
      <c r="D23" s="145">
        <v>0</v>
      </c>
      <c r="E23" s="133"/>
      <c r="F23" s="140">
        <f t="shared" si="1"/>
        <v>0</v>
      </c>
      <c r="G23" s="150"/>
    </row>
    <row r="24" spans="1:7" s="151" customFormat="1">
      <c r="A24" s="148" t="s">
        <v>924</v>
      </c>
      <c r="B24" s="149" t="s">
        <v>853</v>
      </c>
      <c r="C24" s="144" t="s">
        <v>124</v>
      </c>
      <c r="D24" s="145">
        <v>810.495</v>
      </c>
      <c r="E24" s="133">
        <v>4662</v>
      </c>
      <c r="F24" s="140">
        <f t="shared" si="1"/>
        <v>3778527.69</v>
      </c>
      <c r="G24" s="150"/>
    </row>
    <row r="25" spans="1:7" s="151" customFormat="1">
      <c r="A25" s="148" t="s">
        <v>925</v>
      </c>
      <c r="B25" s="149" t="s">
        <v>855</v>
      </c>
      <c r="C25" s="144" t="s">
        <v>124</v>
      </c>
      <c r="D25" s="145">
        <v>133.92000000000002</v>
      </c>
      <c r="E25" s="133">
        <v>4662</v>
      </c>
      <c r="F25" s="140">
        <f t="shared" si="1"/>
        <v>624335.04</v>
      </c>
      <c r="G25" s="150"/>
    </row>
    <row r="26" spans="1:7" s="151" customFormat="1">
      <c r="A26" s="148" t="s">
        <v>926</v>
      </c>
      <c r="B26" s="149" t="s">
        <v>857</v>
      </c>
      <c r="C26" s="144" t="s">
        <v>124</v>
      </c>
      <c r="D26" s="145">
        <v>777.48000000000013</v>
      </c>
      <c r="E26" s="133">
        <v>4662</v>
      </c>
      <c r="F26" s="140">
        <f t="shared" si="1"/>
        <v>3624611.7600000007</v>
      </c>
      <c r="G26" s="150"/>
    </row>
    <row r="27" spans="1:7" s="151" customFormat="1">
      <c r="A27" s="148" t="s">
        <v>927</v>
      </c>
      <c r="B27" s="149" t="s">
        <v>859</v>
      </c>
      <c r="C27" s="144" t="s">
        <v>124</v>
      </c>
      <c r="D27" s="145">
        <v>4083.8625000000002</v>
      </c>
      <c r="E27" s="152">
        <v>4662</v>
      </c>
      <c r="F27" s="140">
        <f t="shared" si="1"/>
        <v>19038966.975000001</v>
      </c>
      <c r="G27" s="150"/>
    </row>
    <row r="28" spans="1:7" s="151" customFormat="1">
      <c r="A28" s="148" t="s">
        <v>928</v>
      </c>
      <c r="B28" s="149" t="s">
        <v>929</v>
      </c>
      <c r="C28" s="144" t="s">
        <v>124</v>
      </c>
      <c r="D28" s="145">
        <v>882.86062500000003</v>
      </c>
      <c r="E28" s="152">
        <v>4662</v>
      </c>
      <c r="F28" s="140">
        <f t="shared" si="1"/>
        <v>4115896.2337500001</v>
      </c>
      <c r="G28" s="150"/>
    </row>
    <row r="29" spans="1:7" s="151" customFormat="1">
      <c r="A29" s="148" t="s">
        <v>930</v>
      </c>
      <c r="B29" s="149" t="s">
        <v>931</v>
      </c>
      <c r="C29" s="144" t="s">
        <v>124</v>
      </c>
      <c r="D29" s="145">
        <v>289.69499999999999</v>
      </c>
      <c r="E29" s="152">
        <v>4662</v>
      </c>
      <c r="F29" s="140">
        <f t="shared" si="1"/>
        <v>1350558.09</v>
      </c>
      <c r="G29" s="150"/>
    </row>
    <row r="30" spans="1:7" s="151" customFormat="1">
      <c r="A30" s="148" t="s">
        <v>932</v>
      </c>
      <c r="B30" s="149" t="s">
        <v>861</v>
      </c>
      <c r="C30" s="144" t="s">
        <v>124</v>
      </c>
      <c r="D30" s="145">
        <v>345.96</v>
      </c>
      <c r="E30" s="152">
        <v>4662</v>
      </c>
      <c r="F30" s="140">
        <f t="shared" si="1"/>
        <v>1612865.52</v>
      </c>
      <c r="G30" s="150"/>
    </row>
    <row r="31" spans="1:7" s="151" customFormat="1">
      <c r="A31" s="148" t="s">
        <v>933</v>
      </c>
      <c r="B31" s="149" t="s">
        <v>934</v>
      </c>
      <c r="C31" s="144" t="s">
        <v>124</v>
      </c>
      <c r="D31" s="145">
        <v>39.599999999999994</v>
      </c>
      <c r="E31" s="152">
        <v>4662</v>
      </c>
      <c r="F31" s="140">
        <f t="shared" si="1"/>
        <v>184615.19999999998</v>
      </c>
      <c r="G31" s="150"/>
    </row>
    <row r="32" spans="1:7" s="151" customFormat="1">
      <c r="A32" s="148" t="s">
        <v>935</v>
      </c>
      <c r="B32" s="149" t="s">
        <v>936</v>
      </c>
      <c r="C32" s="144" t="s">
        <v>124</v>
      </c>
      <c r="D32" s="145">
        <v>45</v>
      </c>
      <c r="E32" s="152">
        <v>4662</v>
      </c>
      <c r="F32" s="140">
        <f t="shared" si="1"/>
        <v>209790</v>
      </c>
      <c r="G32" s="150"/>
    </row>
    <row r="33" spans="1:7" s="151" customFormat="1">
      <c r="A33" s="148" t="s">
        <v>937</v>
      </c>
      <c r="B33" s="149" t="s">
        <v>865</v>
      </c>
      <c r="C33" s="144" t="s">
        <v>124</v>
      </c>
      <c r="D33" s="145">
        <v>39.599999999999994</v>
      </c>
      <c r="E33" s="152">
        <v>4662</v>
      </c>
      <c r="F33" s="140">
        <f t="shared" si="1"/>
        <v>184615.19999999998</v>
      </c>
      <c r="G33" s="150"/>
    </row>
    <row r="34" spans="1:7" s="151" customFormat="1">
      <c r="A34" s="148" t="s">
        <v>938</v>
      </c>
      <c r="B34" s="149" t="s">
        <v>939</v>
      </c>
      <c r="C34" s="144" t="s">
        <v>124</v>
      </c>
      <c r="D34" s="145">
        <v>1.68</v>
      </c>
      <c r="E34" s="152">
        <v>4662</v>
      </c>
      <c r="F34" s="140">
        <f t="shared" si="1"/>
        <v>7832.16</v>
      </c>
      <c r="G34" s="150"/>
    </row>
    <row r="35" spans="1:7" s="151" customFormat="1">
      <c r="A35" s="148" t="s">
        <v>940</v>
      </c>
      <c r="B35" s="149" t="s">
        <v>941</v>
      </c>
      <c r="C35" s="144" t="s">
        <v>124</v>
      </c>
      <c r="D35" s="145">
        <v>92.25</v>
      </c>
      <c r="E35" s="152">
        <v>4662</v>
      </c>
      <c r="F35" s="140">
        <f t="shared" si="1"/>
        <v>430069.5</v>
      </c>
      <c r="G35" s="150"/>
    </row>
    <row r="36" spans="1:7" s="147" customFormat="1" ht="120">
      <c r="A36" s="142">
        <v>1.5</v>
      </c>
      <c r="B36" s="143" t="s">
        <v>942</v>
      </c>
      <c r="C36" s="144"/>
      <c r="D36" s="145">
        <v>0</v>
      </c>
      <c r="E36" s="133"/>
      <c r="F36" s="140">
        <f t="shared" si="1"/>
        <v>0</v>
      </c>
      <c r="G36" s="150"/>
    </row>
    <row r="37" spans="1:7" s="156" customFormat="1">
      <c r="A37" s="148" t="s">
        <v>943</v>
      </c>
      <c r="B37" s="149" t="s">
        <v>868</v>
      </c>
      <c r="C37" s="144" t="s">
        <v>124</v>
      </c>
      <c r="D37" s="145">
        <v>1905.3</v>
      </c>
      <c r="E37" s="133">
        <v>4662</v>
      </c>
      <c r="F37" s="140">
        <f t="shared" si="1"/>
        <v>8882508.5999999996</v>
      </c>
      <c r="G37" s="37"/>
    </row>
    <row r="38" spans="1:7" s="156" customFormat="1">
      <c r="A38" s="148" t="s">
        <v>944</v>
      </c>
      <c r="B38" s="157" t="s">
        <v>945</v>
      </c>
      <c r="C38" s="144" t="s">
        <v>124</v>
      </c>
      <c r="D38" s="145">
        <v>88.199999999999989</v>
      </c>
      <c r="E38" s="152">
        <v>4662</v>
      </c>
      <c r="F38" s="140">
        <f t="shared" si="1"/>
        <v>411188.39999999997</v>
      </c>
      <c r="G38" s="37"/>
    </row>
    <row r="39" spans="1:7" s="156" customFormat="1">
      <c r="A39" s="158" t="s">
        <v>946</v>
      </c>
      <c r="B39" s="157" t="s">
        <v>947</v>
      </c>
      <c r="C39" s="144" t="s">
        <v>124</v>
      </c>
      <c r="D39" s="145">
        <v>113.94</v>
      </c>
      <c r="E39" s="152">
        <v>4662</v>
      </c>
      <c r="F39" s="140">
        <f t="shared" si="1"/>
        <v>531188.28</v>
      </c>
      <c r="G39" s="37"/>
    </row>
    <row r="40" spans="1:7" ht="27.75" customHeight="1">
      <c r="A40" s="159"/>
      <c r="B40" s="160" t="s">
        <v>897</v>
      </c>
      <c r="C40" s="159"/>
      <c r="D40" s="161">
        <f>SUM(D7:D39)</f>
        <v>23427.558125</v>
      </c>
      <c r="E40" s="162"/>
      <c r="F40" s="161">
        <f>SUM(F7:F39)</f>
        <v>109219275.97875002</v>
      </c>
    </row>
  </sheetData>
  <mergeCells count="6">
    <mergeCell ref="F3:F4"/>
    <mergeCell ref="A3:A4"/>
    <mergeCell ref="B3:B4"/>
    <mergeCell ref="C3:C4"/>
    <mergeCell ref="D3:D4"/>
    <mergeCell ref="E3:E4"/>
  </mergeCells>
  <conditionalFormatting sqref="A7:D17 F9:F39 A18:C18 D18:D22 A19:B20 C19:C22 A23:D39">
    <cfRule type="cellIs" dxfId="4" priority="3" stopIfTrue="1" operator="equal">
      <formula>"""Item"""</formula>
    </cfRule>
  </conditionalFormatting>
  <conditionalFormatting sqref="E7:F8">
    <cfRule type="cellIs" dxfId="3" priority="2" stopIfTrue="1" operator="equal">
      <formula>"""Item"""</formula>
    </cfRule>
  </conditionalFormatting>
  <printOptions horizontalCentered="1"/>
  <pageMargins left="0.11811023622047245" right="0.11811023622047245" top="0.74803149606299213" bottom="0.74803149606299213" header="0.31496062992125984" footer="0.31496062992125984"/>
  <pageSetup paperSize="9" scale="73" fitToHeight="2" orientation="portrait" verticalDpi="0" r:id="rId1"/>
  <headerFooter>
    <oddHeader>&amp;LProvident Ecopolitan&amp;CAnnexure 1&amp;RPHL/ECO/GC/LOA/2023-24/886/VO#03</oddHeader>
    <oddFooter>&amp;LClient&amp;CPage&amp;Pof&amp;N&amp;RContractor</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72E-4DF2-4C3D-9445-B28FB557F0AD}">
  <dimension ref="A2:R463"/>
  <sheetViews>
    <sheetView topLeftCell="B4" workbookViewId="0">
      <pane xSplit="2" ySplit="2" topLeftCell="H449" activePane="bottomRight" state="frozen"/>
      <selection pane="bottomRight" activeCell="G5" sqref="G1:K1048576"/>
      <selection pane="bottomLeft" activeCell="B6" sqref="B6"/>
      <selection pane="topRight" activeCell="D4" sqref="D4"/>
    </sheetView>
  </sheetViews>
  <sheetFormatPr defaultRowHeight="15"/>
  <cols>
    <col min="2" max="2" width="87.140625" customWidth="1"/>
    <col min="8" max="9" width="14.28515625" customWidth="1"/>
    <col min="10" max="10" width="15.28515625" customWidth="1"/>
    <col min="13" max="13" width="10" customWidth="1"/>
    <col min="14" max="14" width="12.5703125" customWidth="1"/>
    <col min="15" max="16" width="14.28515625" customWidth="1"/>
    <col min="17" max="17" width="15.28515625" bestFit="1" customWidth="1"/>
  </cols>
  <sheetData>
    <row r="2" spans="1:18">
      <c r="A2" s="615" t="s">
        <v>948</v>
      </c>
      <c r="B2" s="615"/>
      <c r="C2" s="615"/>
      <c r="D2" s="615"/>
      <c r="E2" s="615"/>
      <c r="F2" s="615"/>
      <c r="G2" s="615"/>
      <c r="H2" s="615"/>
      <c r="I2" s="615"/>
      <c r="J2" s="615"/>
      <c r="K2" s="81"/>
      <c r="L2" s="81"/>
      <c r="M2" s="81"/>
      <c r="N2" s="81"/>
      <c r="O2" s="81"/>
      <c r="P2" s="81"/>
    </row>
    <row r="3" spans="1:18">
      <c r="A3" s="80"/>
      <c r="B3" s="80"/>
      <c r="C3" s="80"/>
      <c r="D3" s="80"/>
      <c r="E3" s="615" t="s">
        <v>949</v>
      </c>
      <c r="F3" s="615"/>
      <c r="G3" s="615"/>
      <c r="H3" s="615"/>
      <c r="I3" s="615"/>
      <c r="J3" s="615"/>
      <c r="K3" s="615" t="s">
        <v>87</v>
      </c>
      <c r="L3" s="615"/>
      <c r="M3" s="615" t="s">
        <v>48</v>
      </c>
      <c r="N3" s="615"/>
      <c r="O3" s="615"/>
      <c r="P3" s="81"/>
    </row>
    <row r="4" spans="1:18" s="38" customFormat="1" ht="24" customHeight="1">
      <c r="A4" s="617" t="s">
        <v>83</v>
      </c>
      <c r="B4" s="618" t="s">
        <v>84</v>
      </c>
      <c r="C4" s="618" t="s">
        <v>85</v>
      </c>
      <c r="D4" s="619" t="s">
        <v>86</v>
      </c>
      <c r="E4" s="607" t="s">
        <v>88</v>
      </c>
      <c r="F4" s="607"/>
      <c r="G4" s="607"/>
      <c r="H4" s="607" t="s">
        <v>89</v>
      </c>
      <c r="I4" s="607"/>
      <c r="J4" s="607"/>
      <c r="K4" s="616" t="s">
        <v>90</v>
      </c>
      <c r="L4" s="616"/>
      <c r="M4" s="616" t="s">
        <v>90</v>
      </c>
      <c r="N4" s="616"/>
      <c r="O4" s="616" t="s">
        <v>91</v>
      </c>
      <c r="P4" s="616"/>
    </row>
    <row r="5" spans="1:18" s="38" customFormat="1" ht="24" customHeight="1">
      <c r="A5" s="617"/>
      <c r="B5" s="618"/>
      <c r="C5" s="618"/>
      <c r="D5" s="619"/>
      <c r="E5" s="83" t="s">
        <v>16</v>
      </c>
      <c r="F5" s="83" t="s">
        <v>92</v>
      </c>
      <c r="G5" s="83" t="s">
        <v>876</v>
      </c>
      <c r="H5" s="82" t="s">
        <v>16</v>
      </c>
      <c r="I5" s="82" t="s">
        <v>92</v>
      </c>
      <c r="J5" s="82" t="s">
        <v>877</v>
      </c>
      <c r="K5" s="83" t="s">
        <v>16</v>
      </c>
      <c r="L5" s="83" t="s">
        <v>92</v>
      </c>
      <c r="M5" s="83" t="s">
        <v>16</v>
      </c>
      <c r="N5" s="83" t="s">
        <v>92</v>
      </c>
      <c r="O5" s="83" t="s">
        <v>16</v>
      </c>
      <c r="P5" s="83" t="s">
        <v>92</v>
      </c>
      <c r="Q5" s="38" t="s">
        <v>124</v>
      </c>
      <c r="R5" s="38" t="s">
        <v>362</v>
      </c>
    </row>
    <row r="6" spans="1:18" s="40" customFormat="1">
      <c r="A6" s="84">
        <v>7</v>
      </c>
      <c r="B6" s="85" t="s">
        <v>827</v>
      </c>
      <c r="C6" s="86"/>
      <c r="D6" s="87"/>
      <c r="E6" s="88">
        <v>0</v>
      </c>
      <c r="F6" s="88">
        <v>0</v>
      </c>
      <c r="G6" s="88">
        <f t="shared" ref="G6:G69" si="0">SUM(E6:F6)</f>
        <v>0</v>
      </c>
      <c r="H6" s="89">
        <f>ROUND(D6*E6,0)</f>
        <v>0</v>
      </c>
      <c r="I6" s="89">
        <f>ROUND(D6*F6,0)</f>
        <v>0</v>
      </c>
      <c r="J6" s="90">
        <f t="shared" ref="J6:J9" si="1">SUM(H6:I6)</f>
        <v>0</v>
      </c>
      <c r="K6" s="91"/>
      <c r="L6" s="91"/>
      <c r="M6" s="91"/>
      <c r="N6" s="91"/>
      <c r="O6" s="91"/>
      <c r="P6" s="91"/>
    </row>
    <row r="7" spans="1:18" s="43" customFormat="1" ht="64.5" customHeight="1">
      <c r="A7" s="92"/>
      <c r="B7" s="93" t="s">
        <v>828</v>
      </c>
      <c r="C7" s="92"/>
      <c r="D7" s="94"/>
      <c r="E7" s="95">
        <v>0</v>
      </c>
      <c r="F7" s="95">
        <v>0</v>
      </c>
      <c r="G7" s="95">
        <f t="shared" si="0"/>
        <v>0</v>
      </c>
      <c r="H7" s="89">
        <f>ROUND(D7*E7,0)</f>
        <v>0</v>
      </c>
      <c r="I7" s="89">
        <f>ROUND(D7*F7,0)</f>
        <v>0</v>
      </c>
      <c r="J7" s="90">
        <f t="shared" si="1"/>
        <v>0</v>
      </c>
      <c r="K7" s="96"/>
      <c r="L7" s="96"/>
      <c r="M7" s="96"/>
      <c r="N7" s="96"/>
      <c r="O7" s="96"/>
      <c r="P7" s="96"/>
      <c r="Q7" s="125">
        <f t="shared" ref="Q7:Q70" si="2">N7+M7</f>
        <v>0</v>
      </c>
    </row>
    <row r="8" spans="1:18" s="43" customFormat="1" ht="240">
      <c r="A8" s="92">
        <v>7.1</v>
      </c>
      <c r="B8" s="93" t="s">
        <v>902</v>
      </c>
      <c r="C8" s="92"/>
      <c r="D8" s="94"/>
      <c r="E8" s="95">
        <v>0</v>
      </c>
      <c r="F8" s="95">
        <v>0</v>
      </c>
      <c r="G8" s="95">
        <f t="shared" si="0"/>
        <v>0</v>
      </c>
      <c r="H8" s="89">
        <f>ROUND(D8*E8,0)</f>
        <v>0</v>
      </c>
      <c r="I8" s="89">
        <f>ROUND(D8*F8,0)</f>
        <v>0</v>
      </c>
      <c r="J8" s="90">
        <f t="shared" si="1"/>
        <v>0</v>
      </c>
      <c r="K8" s="96"/>
      <c r="L8" s="96"/>
      <c r="M8" s="96"/>
      <c r="N8" s="96"/>
      <c r="O8" s="96"/>
      <c r="P8" s="96"/>
      <c r="Q8" s="125">
        <f t="shared" si="2"/>
        <v>0</v>
      </c>
    </row>
    <row r="9" spans="1:18" s="44" customFormat="1">
      <c r="A9" s="97" t="s">
        <v>830</v>
      </c>
      <c r="B9" s="98" t="s">
        <v>831</v>
      </c>
      <c r="C9" s="97"/>
      <c r="D9" s="99">
        <v>0</v>
      </c>
      <c r="E9" s="100">
        <v>0</v>
      </c>
      <c r="F9" s="100">
        <v>0</v>
      </c>
      <c r="G9" s="100">
        <f t="shared" si="0"/>
        <v>0</v>
      </c>
      <c r="H9" s="89">
        <f>ROUND(D9*E9,0)</f>
        <v>0</v>
      </c>
      <c r="I9" s="89">
        <f>ROUND(D9*F9,0)</f>
        <v>0</v>
      </c>
      <c r="J9" s="90">
        <f t="shared" si="1"/>
        <v>0</v>
      </c>
      <c r="K9" s="101"/>
      <c r="L9" s="101"/>
      <c r="M9" s="101"/>
      <c r="N9" s="101"/>
      <c r="O9" s="101"/>
      <c r="P9" s="101"/>
      <c r="Q9" s="125">
        <f t="shared" si="2"/>
        <v>0</v>
      </c>
    </row>
    <row r="10" spans="1:18" s="42" customFormat="1">
      <c r="A10" s="102" t="s">
        <v>205</v>
      </c>
      <c r="B10" s="103" t="s">
        <v>403</v>
      </c>
      <c r="C10" s="92" t="s">
        <v>124</v>
      </c>
      <c r="D10" s="99">
        <v>4662</v>
      </c>
      <c r="E10" s="90">
        <v>111.55</v>
      </c>
      <c r="F10" s="90">
        <v>65.959999999999994</v>
      </c>
      <c r="G10" s="90">
        <f t="shared" si="0"/>
        <v>177.51</v>
      </c>
      <c r="H10" s="104">
        <f t="shared" ref="H10:I32" si="3">$D10*E10</f>
        <v>520046.1</v>
      </c>
      <c r="I10" s="104">
        <f t="shared" si="3"/>
        <v>307505.51999999996</v>
      </c>
      <c r="J10" s="104">
        <f t="shared" ref="J10:J31" si="4">SUBTOTAL(9,H10:I10)</f>
        <v>827551.61999999988</v>
      </c>
      <c r="K10" s="105">
        <f>M10-E10</f>
        <v>-0.67000000000000171</v>
      </c>
      <c r="L10" s="105">
        <f>N10-F10</f>
        <v>0</v>
      </c>
      <c r="M10" s="106">
        <v>110.88</v>
      </c>
      <c r="N10" s="106">
        <v>65.960000000000008</v>
      </c>
      <c r="O10" s="105">
        <f>M10*D10</f>
        <v>516922.56</v>
      </c>
      <c r="P10" s="105">
        <f>N10*D10</f>
        <v>307505.52</v>
      </c>
      <c r="Q10" s="125">
        <f t="shared" si="2"/>
        <v>176.84</v>
      </c>
      <c r="R10" s="163">
        <f>Q10/(2.1*2.4)</f>
        <v>35.087301587301589</v>
      </c>
    </row>
    <row r="11" spans="1:18" s="42" customFormat="1">
      <c r="A11" s="102" t="s">
        <v>188</v>
      </c>
      <c r="B11" s="103" t="s">
        <v>404</v>
      </c>
      <c r="C11" s="92" t="s">
        <v>124</v>
      </c>
      <c r="D11" s="99">
        <v>4662</v>
      </c>
      <c r="E11" s="90">
        <v>131.91999999999999</v>
      </c>
      <c r="F11" s="90">
        <v>61.11</v>
      </c>
      <c r="G11" s="90">
        <f t="shared" si="0"/>
        <v>193.02999999999997</v>
      </c>
      <c r="H11" s="104">
        <f t="shared" si="3"/>
        <v>615011.03999999992</v>
      </c>
      <c r="I11" s="104">
        <f t="shared" si="3"/>
        <v>284894.82</v>
      </c>
      <c r="J11" s="104">
        <f t="shared" si="4"/>
        <v>899905.85999999987</v>
      </c>
      <c r="K11" s="105">
        <f t="shared" ref="K11:K74" si="5">M11-E11</f>
        <v>-0.87999999999999545</v>
      </c>
      <c r="L11" s="105">
        <f t="shared" ref="L11:L74" si="6">N11-F11</f>
        <v>0</v>
      </c>
      <c r="M11" s="106">
        <v>131.04</v>
      </c>
      <c r="N11" s="106">
        <v>61.11</v>
      </c>
      <c r="O11" s="105">
        <f t="shared" ref="O11:O74" si="7">M11*D11</f>
        <v>610908.48</v>
      </c>
      <c r="P11" s="105">
        <f t="shared" ref="P11:P74" si="8">N11*D11</f>
        <v>284894.82</v>
      </c>
      <c r="Q11" s="125">
        <f t="shared" si="2"/>
        <v>192.14999999999998</v>
      </c>
      <c r="R11" s="163">
        <f t="shared" ref="R11:R31" si="9">Q11/(2.1*2.4)</f>
        <v>38.124999999999993</v>
      </c>
    </row>
    <row r="12" spans="1:18" s="42" customFormat="1">
      <c r="A12" s="102" t="s">
        <v>190</v>
      </c>
      <c r="B12" s="103" t="s">
        <v>405</v>
      </c>
      <c r="C12" s="92" t="s">
        <v>124</v>
      </c>
      <c r="D12" s="99">
        <v>4662</v>
      </c>
      <c r="E12" s="90">
        <v>131.91999999999999</v>
      </c>
      <c r="F12" s="90">
        <v>61.11</v>
      </c>
      <c r="G12" s="90">
        <f t="shared" si="0"/>
        <v>193.02999999999997</v>
      </c>
      <c r="H12" s="104">
        <f t="shared" si="3"/>
        <v>615011.03999999992</v>
      </c>
      <c r="I12" s="104">
        <f t="shared" si="3"/>
        <v>284894.82</v>
      </c>
      <c r="J12" s="104">
        <f t="shared" si="4"/>
        <v>899905.85999999987</v>
      </c>
      <c r="K12" s="105">
        <f t="shared" si="5"/>
        <v>-0.87999999999999545</v>
      </c>
      <c r="L12" s="105">
        <f t="shared" si="6"/>
        <v>0</v>
      </c>
      <c r="M12" s="106">
        <v>131.04</v>
      </c>
      <c r="N12" s="106">
        <v>61.11</v>
      </c>
      <c r="O12" s="105">
        <f t="shared" si="7"/>
        <v>610908.48</v>
      </c>
      <c r="P12" s="105">
        <f t="shared" si="8"/>
        <v>284894.82</v>
      </c>
      <c r="Q12" s="125">
        <f t="shared" si="2"/>
        <v>192.14999999999998</v>
      </c>
      <c r="R12" s="163">
        <f t="shared" si="9"/>
        <v>38.124999999999993</v>
      </c>
    </row>
    <row r="13" spans="1:18" s="42" customFormat="1">
      <c r="A13" s="102" t="s">
        <v>192</v>
      </c>
      <c r="B13" s="103" t="s">
        <v>406</v>
      </c>
      <c r="C13" s="92" t="s">
        <v>124</v>
      </c>
      <c r="D13" s="99">
        <v>4662</v>
      </c>
      <c r="E13" s="90">
        <v>131.91999999999999</v>
      </c>
      <c r="F13" s="90">
        <v>61.11</v>
      </c>
      <c r="G13" s="90">
        <f t="shared" si="0"/>
        <v>193.02999999999997</v>
      </c>
      <c r="H13" s="104">
        <f t="shared" si="3"/>
        <v>615011.03999999992</v>
      </c>
      <c r="I13" s="104">
        <f t="shared" si="3"/>
        <v>284894.82</v>
      </c>
      <c r="J13" s="104">
        <f t="shared" si="4"/>
        <v>899905.85999999987</v>
      </c>
      <c r="K13" s="105">
        <f t="shared" si="5"/>
        <v>-0.87999999999999545</v>
      </c>
      <c r="L13" s="105">
        <f t="shared" si="6"/>
        <v>0</v>
      </c>
      <c r="M13" s="106">
        <v>131.04</v>
      </c>
      <c r="N13" s="106">
        <v>61.11</v>
      </c>
      <c r="O13" s="105">
        <f t="shared" si="7"/>
        <v>610908.48</v>
      </c>
      <c r="P13" s="105">
        <f t="shared" si="8"/>
        <v>284894.82</v>
      </c>
      <c r="Q13" s="125">
        <f t="shared" si="2"/>
        <v>192.14999999999998</v>
      </c>
      <c r="R13" s="163">
        <f t="shared" si="9"/>
        <v>38.124999999999993</v>
      </c>
    </row>
    <row r="14" spans="1:18" s="42" customFormat="1">
      <c r="A14" s="102" t="s">
        <v>194</v>
      </c>
      <c r="B14" s="103" t="s">
        <v>407</v>
      </c>
      <c r="C14" s="92" t="s">
        <v>124</v>
      </c>
      <c r="D14" s="99">
        <v>4662</v>
      </c>
      <c r="E14" s="90">
        <v>131.91999999999999</v>
      </c>
      <c r="F14" s="90">
        <v>61.11</v>
      </c>
      <c r="G14" s="90">
        <f t="shared" si="0"/>
        <v>193.02999999999997</v>
      </c>
      <c r="H14" s="104">
        <f t="shared" si="3"/>
        <v>615011.03999999992</v>
      </c>
      <c r="I14" s="104">
        <f t="shared" si="3"/>
        <v>284894.82</v>
      </c>
      <c r="J14" s="104">
        <f t="shared" si="4"/>
        <v>899905.85999999987</v>
      </c>
      <c r="K14" s="105">
        <f t="shared" si="5"/>
        <v>-0.87999999999999545</v>
      </c>
      <c r="L14" s="105">
        <f t="shared" si="6"/>
        <v>0</v>
      </c>
      <c r="M14" s="106">
        <v>131.04</v>
      </c>
      <c r="N14" s="106">
        <v>61.11</v>
      </c>
      <c r="O14" s="105">
        <f t="shared" si="7"/>
        <v>610908.48</v>
      </c>
      <c r="P14" s="105">
        <f t="shared" si="8"/>
        <v>284894.82</v>
      </c>
      <c r="Q14" s="125">
        <f t="shared" si="2"/>
        <v>192.14999999999998</v>
      </c>
      <c r="R14" s="163">
        <f t="shared" si="9"/>
        <v>38.124999999999993</v>
      </c>
    </row>
    <row r="15" spans="1:18" s="42" customFormat="1">
      <c r="A15" s="102" t="s">
        <v>196</v>
      </c>
      <c r="B15" s="103" t="s">
        <v>408</v>
      </c>
      <c r="C15" s="92" t="s">
        <v>124</v>
      </c>
      <c r="D15" s="99">
        <v>4662</v>
      </c>
      <c r="E15" s="90">
        <v>198.85</v>
      </c>
      <c r="F15" s="90">
        <v>61.11</v>
      </c>
      <c r="G15" s="90">
        <f t="shared" si="0"/>
        <v>259.95999999999998</v>
      </c>
      <c r="H15" s="104">
        <f t="shared" si="3"/>
        <v>927038.7</v>
      </c>
      <c r="I15" s="104">
        <f t="shared" si="3"/>
        <v>284894.82</v>
      </c>
      <c r="J15" s="104">
        <f t="shared" si="4"/>
        <v>1211933.52</v>
      </c>
      <c r="K15" s="105">
        <f t="shared" si="5"/>
        <v>-2.289999999999992</v>
      </c>
      <c r="L15" s="105">
        <f t="shared" si="6"/>
        <v>0</v>
      </c>
      <c r="M15" s="106">
        <v>196.56</v>
      </c>
      <c r="N15" s="106">
        <v>61.11</v>
      </c>
      <c r="O15" s="105">
        <f t="shared" si="7"/>
        <v>916362.72</v>
      </c>
      <c r="P15" s="105">
        <f t="shared" si="8"/>
        <v>284894.82</v>
      </c>
      <c r="Q15" s="125">
        <f t="shared" si="2"/>
        <v>257.67</v>
      </c>
      <c r="R15" s="163">
        <f t="shared" si="9"/>
        <v>51.125</v>
      </c>
    </row>
    <row r="16" spans="1:18" s="42" customFormat="1">
      <c r="A16" s="102" t="s">
        <v>198</v>
      </c>
      <c r="B16" s="103" t="s">
        <v>409</v>
      </c>
      <c r="C16" s="92" t="s">
        <v>124</v>
      </c>
      <c r="D16" s="99">
        <v>4662</v>
      </c>
      <c r="E16" s="90">
        <v>198.85</v>
      </c>
      <c r="F16" s="90">
        <v>61.11</v>
      </c>
      <c r="G16" s="90">
        <f t="shared" si="0"/>
        <v>259.95999999999998</v>
      </c>
      <c r="H16" s="104">
        <f t="shared" si="3"/>
        <v>927038.7</v>
      </c>
      <c r="I16" s="104">
        <f t="shared" si="3"/>
        <v>284894.82</v>
      </c>
      <c r="J16" s="104">
        <f t="shared" si="4"/>
        <v>1211933.52</v>
      </c>
      <c r="K16" s="105">
        <f t="shared" si="5"/>
        <v>-2.289999999999992</v>
      </c>
      <c r="L16" s="105">
        <f t="shared" si="6"/>
        <v>0</v>
      </c>
      <c r="M16" s="106">
        <v>196.56</v>
      </c>
      <c r="N16" s="106">
        <v>61.11</v>
      </c>
      <c r="O16" s="105">
        <f t="shared" si="7"/>
        <v>916362.72</v>
      </c>
      <c r="P16" s="105">
        <f t="shared" si="8"/>
        <v>284894.82</v>
      </c>
      <c r="Q16" s="125">
        <f t="shared" si="2"/>
        <v>257.67</v>
      </c>
      <c r="R16" s="163">
        <f t="shared" si="9"/>
        <v>51.125</v>
      </c>
    </row>
    <row r="17" spans="1:18" s="42" customFormat="1">
      <c r="A17" s="102" t="s">
        <v>200</v>
      </c>
      <c r="B17" s="103" t="s">
        <v>410</v>
      </c>
      <c r="C17" s="92" t="s">
        <v>124</v>
      </c>
      <c r="D17" s="99">
        <v>4662</v>
      </c>
      <c r="E17" s="90">
        <v>198.85</v>
      </c>
      <c r="F17" s="90">
        <v>61.11</v>
      </c>
      <c r="G17" s="90">
        <f t="shared" si="0"/>
        <v>259.95999999999998</v>
      </c>
      <c r="H17" s="104">
        <f t="shared" si="3"/>
        <v>927038.7</v>
      </c>
      <c r="I17" s="104">
        <f t="shared" si="3"/>
        <v>284894.82</v>
      </c>
      <c r="J17" s="104">
        <f t="shared" si="4"/>
        <v>1211933.52</v>
      </c>
      <c r="K17" s="105">
        <f t="shared" si="5"/>
        <v>-2.289999999999992</v>
      </c>
      <c r="L17" s="105">
        <f t="shared" si="6"/>
        <v>0</v>
      </c>
      <c r="M17" s="106">
        <v>196.56</v>
      </c>
      <c r="N17" s="106">
        <v>61.11</v>
      </c>
      <c r="O17" s="105">
        <f t="shared" si="7"/>
        <v>916362.72</v>
      </c>
      <c r="P17" s="105">
        <f t="shared" si="8"/>
        <v>284894.82</v>
      </c>
      <c r="Q17" s="125">
        <f t="shared" si="2"/>
        <v>257.67</v>
      </c>
      <c r="R17" s="163">
        <f t="shared" si="9"/>
        <v>51.125</v>
      </c>
    </row>
    <row r="18" spans="1:18" s="42" customFormat="1">
      <c r="A18" s="102" t="s">
        <v>122</v>
      </c>
      <c r="B18" s="103" t="s">
        <v>411</v>
      </c>
      <c r="C18" s="92" t="s">
        <v>124</v>
      </c>
      <c r="D18" s="99">
        <v>4662</v>
      </c>
      <c r="E18" s="90">
        <v>198.85</v>
      </c>
      <c r="F18" s="90">
        <v>61.11</v>
      </c>
      <c r="G18" s="90">
        <f t="shared" si="0"/>
        <v>259.95999999999998</v>
      </c>
      <c r="H18" s="104">
        <f t="shared" si="3"/>
        <v>927038.7</v>
      </c>
      <c r="I18" s="104">
        <f t="shared" si="3"/>
        <v>284894.82</v>
      </c>
      <c r="J18" s="104">
        <f t="shared" si="4"/>
        <v>1211933.52</v>
      </c>
      <c r="K18" s="105">
        <f t="shared" si="5"/>
        <v>-2.289999999999992</v>
      </c>
      <c r="L18" s="105">
        <f t="shared" si="6"/>
        <v>0</v>
      </c>
      <c r="M18" s="106">
        <v>196.56</v>
      </c>
      <c r="N18" s="106">
        <v>61.11</v>
      </c>
      <c r="O18" s="105">
        <f t="shared" si="7"/>
        <v>916362.72</v>
      </c>
      <c r="P18" s="105">
        <f t="shared" si="8"/>
        <v>284894.82</v>
      </c>
      <c r="Q18" s="125">
        <f t="shared" si="2"/>
        <v>257.67</v>
      </c>
      <c r="R18" s="163">
        <f t="shared" si="9"/>
        <v>51.125</v>
      </c>
    </row>
    <row r="19" spans="1:18" s="42" customFormat="1">
      <c r="A19" s="102" t="s">
        <v>228</v>
      </c>
      <c r="B19" s="103" t="s">
        <v>412</v>
      </c>
      <c r="C19" s="92" t="s">
        <v>124</v>
      </c>
      <c r="D19" s="99">
        <v>4662</v>
      </c>
      <c r="E19" s="90">
        <v>198.85</v>
      </c>
      <c r="F19" s="90">
        <v>61.11</v>
      </c>
      <c r="G19" s="90">
        <f t="shared" si="0"/>
        <v>259.95999999999998</v>
      </c>
      <c r="H19" s="104">
        <f t="shared" si="3"/>
        <v>927038.7</v>
      </c>
      <c r="I19" s="104">
        <f t="shared" si="3"/>
        <v>284894.82</v>
      </c>
      <c r="J19" s="104">
        <f t="shared" si="4"/>
        <v>1211933.52</v>
      </c>
      <c r="K19" s="105">
        <f t="shared" si="5"/>
        <v>-2.289999999999992</v>
      </c>
      <c r="L19" s="105">
        <f t="shared" si="6"/>
        <v>0</v>
      </c>
      <c r="M19" s="106">
        <v>196.56</v>
      </c>
      <c r="N19" s="106">
        <v>61.11</v>
      </c>
      <c r="O19" s="105">
        <f t="shared" si="7"/>
        <v>916362.72</v>
      </c>
      <c r="P19" s="105">
        <f t="shared" si="8"/>
        <v>284894.82</v>
      </c>
      <c r="Q19" s="125">
        <f t="shared" si="2"/>
        <v>257.67</v>
      </c>
      <c r="R19" s="163">
        <f t="shared" si="9"/>
        <v>51.125</v>
      </c>
    </row>
    <row r="20" spans="1:18" s="42" customFormat="1">
      <c r="A20" s="102" t="s">
        <v>230</v>
      </c>
      <c r="B20" s="103" t="s">
        <v>413</v>
      </c>
      <c r="C20" s="92" t="s">
        <v>124</v>
      </c>
      <c r="D20" s="99">
        <v>4662</v>
      </c>
      <c r="E20" s="90">
        <v>198.85</v>
      </c>
      <c r="F20" s="90">
        <v>61.11</v>
      </c>
      <c r="G20" s="90">
        <f t="shared" si="0"/>
        <v>259.95999999999998</v>
      </c>
      <c r="H20" s="104">
        <f t="shared" si="3"/>
        <v>927038.7</v>
      </c>
      <c r="I20" s="104">
        <f t="shared" si="3"/>
        <v>284894.82</v>
      </c>
      <c r="J20" s="104">
        <f t="shared" si="4"/>
        <v>1211933.52</v>
      </c>
      <c r="K20" s="105">
        <f t="shared" si="5"/>
        <v>-2.289999999999992</v>
      </c>
      <c r="L20" s="105">
        <f t="shared" si="6"/>
        <v>0</v>
      </c>
      <c r="M20" s="106">
        <v>196.56</v>
      </c>
      <c r="N20" s="106">
        <v>61.11</v>
      </c>
      <c r="O20" s="105">
        <f t="shared" si="7"/>
        <v>916362.72</v>
      </c>
      <c r="P20" s="105">
        <f t="shared" si="8"/>
        <v>284894.82</v>
      </c>
      <c r="Q20" s="125">
        <f t="shared" si="2"/>
        <v>257.67</v>
      </c>
      <c r="R20" s="163">
        <f t="shared" si="9"/>
        <v>51.125</v>
      </c>
    </row>
    <row r="21" spans="1:18" s="42" customFormat="1">
      <c r="A21" s="102" t="s">
        <v>232</v>
      </c>
      <c r="B21" s="103" t="s">
        <v>414</v>
      </c>
      <c r="C21" s="92" t="s">
        <v>124</v>
      </c>
      <c r="D21" s="99">
        <v>4662</v>
      </c>
      <c r="E21" s="90">
        <v>198.85</v>
      </c>
      <c r="F21" s="90">
        <v>61.11</v>
      </c>
      <c r="G21" s="90">
        <f t="shared" si="0"/>
        <v>259.95999999999998</v>
      </c>
      <c r="H21" s="104">
        <f t="shared" si="3"/>
        <v>927038.7</v>
      </c>
      <c r="I21" s="104">
        <f t="shared" si="3"/>
        <v>284894.82</v>
      </c>
      <c r="J21" s="104">
        <f t="shared" si="4"/>
        <v>1211933.52</v>
      </c>
      <c r="K21" s="105">
        <f t="shared" si="5"/>
        <v>-2.289999999999992</v>
      </c>
      <c r="L21" s="105">
        <f t="shared" si="6"/>
        <v>0</v>
      </c>
      <c r="M21" s="106">
        <v>196.56</v>
      </c>
      <c r="N21" s="106">
        <v>61.11</v>
      </c>
      <c r="O21" s="105">
        <f t="shared" si="7"/>
        <v>916362.72</v>
      </c>
      <c r="P21" s="105">
        <f t="shared" si="8"/>
        <v>284894.82</v>
      </c>
      <c r="Q21" s="125">
        <f t="shared" si="2"/>
        <v>257.67</v>
      </c>
      <c r="R21" s="163">
        <f t="shared" si="9"/>
        <v>51.125</v>
      </c>
    </row>
    <row r="22" spans="1:18" s="42" customFormat="1">
      <c r="A22" s="102" t="s">
        <v>234</v>
      </c>
      <c r="B22" s="103" t="s">
        <v>415</v>
      </c>
      <c r="C22" s="92" t="s">
        <v>124</v>
      </c>
      <c r="D22" s="99">
        <v>4662</v>
      </c>
      <c r="E22" s="90">
        <v>198.85</v>
      </c>
      <c r="F22" s="90">
        <v>61.11</v>
      </c>
      <c r="G22" s="90">
        <f t="shared" si="0"/>
        <v>259.95999999999998</v>
      </c>
      <c r="H22" s="104">
        <f t="shared" si="3"/>
        <v>927038.7</v>
      </c>
      <c r="I22" s="104">
        <f t="shared" si="3"/>
        <v>284894.82</v>
      </c>
      <c r="J22" s="104">
        <f t="shared" si="4"/>
        <v>1211933.52</v>
      </c>
      <c r="K22" s="105">
        <f t="shared" si="5"/>
        <v>-2.289999999999992</v>
      </c>
      <c r="L22" s="105">
        <f t="shared" si="6"/>
        <v>0</v>
      </c>
      <c r="M22" s="106">
        <v>196.56</v>
      </c>
      <c r="N22" s="106">
        <v>61.11</v>
      </c>
      <c r="O22" s="105">
        <f t="shared" si="7"/>
        <v>916362.72</v>
      </c>
      <c r="P22" s="105">
        <f t="shared" si="8"/>
        <v>284894.82</v>
      </c>
      <c r="Q22" s="125">
        <f t="shared" si="2"/>
        <v>257.67</v>
      </c>
      <c r="R22" s="163">
        <f t="shared" si="9"/>
        <v>51.125</v>
      </c>
    </row>
    <row r="23" spans="1:18" s="42" customFormat="1">
      <c r="A23" s="102" t="s">
        <v>236</v>
      </c>
      <c r="B23" s="103" t="s">
        <v>416</v>
      </c>
      <c r="C23" s="92" t="s">
        <v>124</v>
      </c>
      <c r="D23" s="99">
        <v>4662</v>
      </c>
      <c r="E23" s="90">
        <v>198.85</v>
      </c>
      <c r="F23" s="90">
        <v>61.11</v>
      </c>
      <c r="G23" s="90">
        <f t="shared" si="0"/>
        <v>259.95999999999998</v>
      </c>
      <c r="H23" s="104">
        <f t="shared" si="3"/>
        <v>927038.7</v>
      </c>
      <c r="I23" s="104">
        <f t="shared" si="3"/>
        <v>284894.82</v>
      </c>
      <c r="J23" s="104">
        <f t="shared" si="4"/>
        <v>1211933.52</v>
      </c>
      <c r="K23" s="105">
        <f t="shared" si="5"/>
        <v>-2.289999999999992</v>
      </c>
      <c r="L23" s="105">
        <f t="shared" si="6"/>
        <v>0</v>
      </c>
      <c r="M23" s="106">
        <v>196.56</v>
      </c>
      <c r="N23" s="106">
        <v>61.11</v>
      </c>
      <c r="O23" s="105">
        <f t="shared" si="7"/>
        <v>916362.72</v>
      </c>
      <c r="P23" s="105">
        <f t="shared" si="8"/>
        <v>284894.82</v>
      </c>
      <c r="Q23" s="125">
        <f t="shared" si="2"/>
        <v>257.67</v>
      </c>
      <c r="R23" s="163">
        <f t="shared" si="9"/>
        <v>51.125</v>
      </c>
    </row>
    <row r="24" spans="1:18" s="42" customFormat="1">
      <c r="A24" s="102" t="s">
        <v>238</v>
      </c>
      <c r="B24" s="103" t="s">
        <v>417</v>
      </c>
      <c r="C24" s="92" t="s">
        <v>124</v>
      </c>
      <c r="D24" s="99">
        <v>4662</v>
      </c>
      <c r="E24" s="90">
        <v>198.85</v>
      </c>
      <c r="F24" s="90">
        <v>61.11</v>
      </c>
      <c r="G24" s="90">
        <f t="shared" si="0"/>
        <v>259.95999999999998</v>
      </c>
      <c r="H24" s="104">
        <f t="shared" si="3"/>
        <v>927038.7</v>
      </c>
      <c r="I24" s="104">
        <f t="shared" si="3"/>
        <v>284894.82</v>
      </c>
      <c r="J24" s="104">
        <f t="shared" si="4"/>
        <v>1211933.52</v>
      </c>
      <c r="K24" s="105">
        <f t="shared" si="5"/>
        <v>-2.289999999999992</v>
      </c>
      <c r="L24" s="105">
        <f t="shared" si="6"/>
        <v>0</v>
      </c>
      <c r="M24" s="106">
        <v>196.56</v>
      </c>
      <c r="N24" s="106">
        <v>61.11</v>
      </c>
      <c r="O24" s="105">
        <f t="shared" si="7"/>
        <v>916362.72</v>
      </c>
      <c r="P24" s="105">
        <f t="shared" si="8"/>
        <v>284894.82</v>
      </c>
      <c r="Q24" s="125">
        <f t="shared" si="2"/>
        <v>257.67</v>
      </c>
      <c r="R24" s="163">
        <f t="shared" si="9"/>
        <v>51.125</v>
      </c>
    </row>
    <row r="25" spans="1:18" s="42" customFormat="1">
      <c r="A25" s="102" t="s">
        <v>240</v>
      </c>
      <c r="B25" s="103" t="s">
        <v>418</v>
      </c>
      <c r="C25" s="92" t="s">
        <v>124</v>
      </c>
      <c r="D25" s="99">
        <v>4662</v>
      </c>
      <c r="E25" s="90">
        <v>198.85</v>
      </c>
      <c r="F25" s="90">
        <v>61.11</v>
      </c>
      <c r="G25" s="90">
        <f t="shared" si="0"/>
        <v>259.95999999999998</v>
      </c>
      <c r="H25" s="104">
        <f t="shared" si="3"/>
        <v>927038.7</v>
      </c>
      <c r="I25" s="104">
        <f t="shared" si="3"/>
        <v>284894.82</v>
      </c>
      <c r="J25" s="104">
        <f t="shared" si="4"/>
        <v>1211933.52</v>
      </c>
      <c r="K25" s="105">
        <f t="shared" si="5"/>
        <v>-2.289999999999992</v>
      </c>
      <c r="L25" s="105">
        <f t="shared" si="6"/>
        <v>0</v>
      </c>
      <c r="M25" s="106">
        <v>196.56</v>
      </c>
      <c r="N25" s="106">
        <v>61.11</v>
      </c>
      <c r="O25" s="105">
        <f t="shared" si="7"/>
        <v>916362.72</v>
      </c>
      <c r="P25" s="105">
        <f t="shared" si="8"/>
        <v>284894.82</v>
      </c>
      <c r="Q25" s="125">
        <f t="shared" si="2"/>
        <v>257.67</v>
      </c>
      <c r="R25" s="163">
        <f t="shared" si="9"/>
        <v>51.125</v>
      </c>
    </row>
    <row r="26" spans="1:18" s="40" customFormat="1">
      <c r="A26" s="102" t="s">
        <v>242</v>
      </c>
      <c r="B26" s="103" t="s">
        <v>419</v>
      </c>
      <c r="C26" s="92" t="s">
        <v>124</v>
      </c>
      <c r="D26" s="99">
        <v>4662</v>
      </c>
      <c r="E26" s="90">
        <v>198.85</v>
      </c>
      <c r="F26" s="90">
        <v>61.11</v>
      </c>
      <c r="G26" s="90">
        <f t="shared" si="0"/>
        <v>259.95999999999998</v>
      </c>
      <c r="H26" s="104">
        <f t="shared" si="3"/>
        <v>927038.7</v>
      </c>
      <c r="I26" s="104">
        <f t="shared" si="3"/>
        <v>284894.82</v>
      </c>
      <c r="J26" s="104">
        <f t="shared" si="4"/>
        <v>1211933.52</v>
      </c>
      <c r="K26" s="105">
        <f t="shared" si="5"/>
        <v>-2.289999999999992</v>
      </c>
      <c r="L26" s="105">
        <f t="shared" si="6"/>
        <v>0</v>
      </c>
      <c r="M26" s="91">
        <v>196.56</v>
      </c>
      <c r="N26" s="91">
        <v>61.11</v>
      </c>
      <c r="O26" s="105">
        <f t="shared" si="7"/>
        <v>916362.72</v>
      </c>
      <c r="P26" s="105">
        <f t="shared" si="8"/>
        <v>284894.82</v>
      </c>
      <c r="Q26" s="125">
        <f t="shared" si="2"/>
        <v>257.67</v>
      </c>
      <c r="R26" s="163">
        <f t="shared" si="9"/>
        <v>51.125</v>
      </c>
    </row>
    <row r="27" spans="1:18" s="40" customFormat="1">
      <c r="A27" s="102" t="s">
        <v>244</v>
      </c>
      <c r="B27" s="103" t="s">
        <v>420</v>
      </c>
      <c r="C27" s="92" t="s">
        <v>124</v>
      </c>
      <c r="D27" s="99">
        <v>4662</v>
      </c>
      <c r="E27" s="90">
        <v>198.85</v>
      </c>
      <c r="F27" s="90">
        <v>61.11</v>
      </c>
      <c r="G27" s="90">
        <f t="shared" si="0"/>
        <v>259.95999999999998</v>
      </c>
      <c r="H27" s="104">
        <f t="shared" si="3"/>
        <v>927038.7</v>
      </c>
      <c r="I27" s="104">
        <f t="shared" si="3"/>
        <v>284894.82</v>
      </c>
      <c r="J27" s="104">
        <f t="shared" si="4"/>
        <v>1211933.52</v>
      </c>
      <c r="K27" s="105">
        <f t="shared" si="5"/>
        <v>-2.289999999999992</v>
      </c>
      <c r="L27" s="105">
        <f t="shared" si="6"/>
        <v>0</v>
      </c>
      <c r="M27" s="91">
        <v>196.56</v>
      </c>
      <c r="N27" s="91">
        <v>61.11</v>
      </c>
      <c r="O27" s="105">
        <f t="shared" si="7"/>
        <v>916362.72</v>
      </c>
      <c r="P27" s="105">
        <f t="shared" si="8"/>
        <v>284894.82</v>
      </c>
      <c r="Q27" s="125">
        <f t="shared" si="2"/>
        <v>257.67</v>
      </c>
      <c r="R27" s="163">
        <f t="shared" si="9"/>
        <v>51.125</v>
      </c>
    </row>
    <row r="28" spans="1:18" s="40" customFormat="1">
      <c r="A28" s="102" t="s">
        <v>246</v>
      </c>
      <c r="B28" s="103" t="s">
        <v>421</v>
      </c>
      <c r="C28" s="92" t="s">
        <v>124</v>
      </c>
      <c r="D28" s="99">
        <v>4662</v>
      </c>
      <c r="E28" s="90">
        <v>198.85</v>
      </c>
      <c r="F28" s="90">
        <v>61.11</v>
      </c>
      <c r="G28" s="90">
        <f t="shared" si="0"/>
        <v>259.95999999999998</v>
      </c>
      <c r="H28" s="104">
        <f t="shared" si="3"/>
        <v>927038.7</v>
      </c>
      <c r="I28" s="104">
        <f t="shared" si="3"/>
        <v>284894.82</v>
      </c>
      <c r="J28" s="104">
        <f t="shared" si="4"/>
        <v>1211933.52</v>
      </c>
      <c r="K28" s="105">
        <f t="shared" si="5"/>
        <v>-2.289999999999992</v>
      </c>
      <c r="L28" s="105">
        <f t="shared" si="6"/>
        <v>0</v>
      </c>
      <c r="M28" s="91">
        <v>196.56</v>
      </c>
      <c r="N28" s="91">
        <v>61.11</v>
      </c>
      <c r="O28" s="105">
        <f t="shared" si="7"/>
        <v>916362.72</v>
      </c>
      <c r="P28" s="105">
        <f t="shared" si="8"/>
        <v>284894.82</v>
      </c>
      <c r="Q28" s="125">
        <f t="shared" si="2"/>
        <v>257.67</v>
      </c>
      <c r="R28" s="163">
        <f t="shared" si="9"/>
        <v>51.125</v>
      </c>
    </row>
    <row r="29" spans="1:18" s="40" customFormat="1">
      <c r="A29" s="102" t="s">
        <v>248</v>
      </c>
      <c r="B29" s="103" t="s">
        <v>422</v>
      </c>
      <c r="C29" s="92" t="s">
        <v>124</v>
      </c>
      <c r="D29" s="99">
        <v>4662</v>
      </c>
      <c r="E29" s="90">
        <v>0</v>
      </c>
      <c r="F29" s="90">
        <v>61.11</v>
      </c>
      <c r="G29" s="90">
        <f t="shared" si="0"/>
        <v>61.11</v>
      </c>
      <c r="H29" s="104">
        <f t="shared" si="3"/>
        <v>0</v>
      </c>
      <c r="I29" s="104">
        <f t="shared" si="3"/>
        <v>284894.82</v>
      </c>
      <c r="J29" s="104">
        <f t="shared" si="4"/>
        <v>284894.82</v>
      </c>
      <c r="K29" s="105">
        <f t="shared" si="5"/>
        <v>0</v>
      </c>
      <c r="L29" s="105">
        <f t="shared" si="6"/>
        <v>0</v>
      </c>
      <c r="M29" s="91"/>
      <c r="N29" s="91">
        <v>61.11</v>
      </c>
      <c r="O29" s="105">
        <f t="shared" si="7"/>
        <v>0</v>
      </c>
      <c r="P29" s="105">
        <f t="shared" si="8"/>
        <v>284894.82</v>
      </c>
      <c r="Q29" s="125">
        <f t="shared" si="2"/>
        <v>61.11</v>
      </c>
      <c r="R29" s="163">
        <f t="shared" si="9"/>
        <v>12.125</v>
      </c>
    </row>
    <row r="30" spans="1:18" s="40" customFormat="1">
      <c r="A30" s="102" t="s">
        <v>250</v>
      </c>
      <c r="B30" s="103" t="s">
        <v>423</v>
      </c>
      <c r="C30" s="92" t="s">
        <v>124</v>
      </c>
      <c r="D30" s="99">
        <v>4662</v>
      </c>
      <c r="E30" s="90">
        <v>0</v>
      </c>
      <c r="F30" s="90">
        <v>35.89</v>
      </c>
      <c r="G30" s="90">
        <f t="shared" si="0"/>
        <v>35.89</v>
      </c>
      <c r="H30" s="104">
        <f t="shared" si="3"/>
        <v>0</v>
      </c>
      <c r="I30" s="104">
        <f t="shared" si="3"/>
        <v>167319.18</v>
      </c>
      <c r="J30" s="104">
        <f t="shared" si="4"/>
        <v>167319.18</v>
      </c>
      <c r="K30" s="105">
        <f t="shared" si="5"/>
        <v>0</v>
      </c>
      <c r="L30" s="105">
        <f t="shared" si="6"/>
        <v>0</v>
      </c>
      <c r="M30" s="91"/>
      <c r="N30" s="91">
        <v>35.89</v>
      </c>
      <c r="O30" s="105">
        <f t="shared" si="7"/>
        <v>0</v>
      </c>
      <c r="P30" s="105">
        <f t="shared" si="8"/>
        <v>167319.18</v>
      </c>
      <c r="Q30" s="125">
        <f t="shared" si="2"/>
        <v>35.89</v>
      </c>
      <c r="R30" s="163">
        <f t="shared" si="9"/>
        <v>7.121031746031746</v>
      </c>
    </row>
    <row r="31" spans="1:18" s="40" customFormat="1">
      <c r="A31" s="102" t="s">
        <v>252</v>
      </c>
      <c r="B31" s="103" t="s">
        <v>424</v>
      </c>
      <c r="C31" s="92" t="s">
        <v>124</v>
      </c>
      <c r="D31" s="99">
        <v>4662</v>
      </c>
      <c r="E31" s="90">
        <v>0</v>
      </c>
      <c r="F31" s="90">
        <v>35.89</v>
      </c>
      <c r="G31" s="90">
        <f t="shared" si="0"/>
        <v>35.89</v>
      </c>
      <c r="H31" s="104">
        <f t="shared" si="3"/>
        <v>0</v>
      </c>
      <c r="I31" s="104">
        <f t="shared" si="3"/>
        <v>167319.18</v>
      </c>
      <c r="J31" s="104">
        <f t="shared" si="4"/>
        <v>167319.18</v>
      </c>
      <c r="K31" s="105">
        <f t="shared" si="5"/>
        <v>0</v>
      </c>
      <c r="L31" s="105">
        <f t="shared" si="6"/>
        <v>0</v>
      </c>
      <c r="M31" s="91"/>
      <c r="N31" s="91">
        <v>35.89</v>
      </c>
      <c r="O31" s="105">
        <f t="shared" si="7"/>
        <v>0</v>
      </c>
      <c r="P31" s="105">
        <f t="shared" si="8"/>
        <v>167319.18</v>
      </c>
      <c r="Q31" s="125">
        <f t="shared" si="2"/>
        <v>35.89</v>
      </c>
      <c r="R31" s="163">
        <f t="shared" si="9"/>
        <v>7.121031746031746</v>
      </c>
    </row>
    <row r="32" spans="1:18" s="40" customFormat="1">
      <c r="A32" s="102" t="s">
        <v>254</v>
      </c>
      <c r="B32" s="107" t="s">
        <v>425</v>
      </c>
      <c r="C32" s="92" t="s">
        <v>124</v>
      </c>
      <c r="D32" s="99">
        <v>4662</v>
      </c>
      <c r="E32" s="90">
        <v>0</v>
      </c>
      <c r="F32" s="90">
        <v>0</v>
      </c>
      <c r="G32" s="90">
        <f t="shared" si="0"/>
        <v>0</v>
      </c>
      <c r="H32" s="104">
        <f t="shared" si="3"/>
        <v>0</v>
      </c>
      <c r="I32" s="104">
        <f t="shared" si="3"/>
        <v>0</v>
      </c>
      <c r="J32" s="104">
        <f>SUBTOTAL(9,H32:I32)</f>
        <v>0</v>
      </c>
      <c r="K32" s="105">
        <f t="shared" si="5"/>
        <v>0</v>
      </c>
      <c r="L32" s="105">
        <f t="shared" si="6"/>
        <v>0</v>
      </c>
      <c r="M32" s="91"/>
      <c r="N32" s="91"/>
      <c r="O32" s="105">
        <f t="shared" si="7"/>
        <v>0</v>
      </c>
      <c r="P32" s="105">
        <f t="shared" si="8"/>
        <v>0</v>
      </c>
      <c r="Q32" s="125">
        <f t="shared" si="2"/>
        <v>0</v>
      </c>
    </row>
    <row r="33" spans="1:17" s="44" customFormat="1">
      <c r="A33" s="97" t="s">
        <v>832</v>
      </c>
      <c r="B33" s="98" t="s">
        <v>833</v>
      </c>
      <c r="C33" s="97"/>
      <c r="D33" s="99">
        <v>0</v>
      </c>
      <c r="E33" s="100">
        <v>0</v>
      </c>
      <c r="F33" s="100">
        <v>0</v>
      </c>
      <c r="G33" s="100">
        <f t="shared" si="0"/>
        <v>0</v>
      </c>
      <c r="H33" s="89">
        <f>ROUND(D33*E33,0)</f>
        <v>0</v>
      </c>
      <c r="I33" s="89">
        <f>ROUND(D33*F33,0)</f>
        <v>0</v>
      </c>
      <c r="J33" s="90">
        <f t="shared" ref="J33:J81" si="10">SUM(H33:I33)</f>
        <v>0</v>
      </c>
      <c r="K33" s="105">
        <f t="shared" si="5"/>
        <v>0</v>
      </c>
      <c r="L33" s="105">
        <f t="shared" si="6"/>
        <v>0</v>
      </c>
      <c r="M33" s="101"/>
      <c r="N33" s="101"/>
      <c r="O33" s="105">
        <f t="shared" si="7"/>
        <v>0</v>
      </c>
      <c r="P33" s="105">
        <f t="shared" si="8"/>
        <v>0</v>
      </c>
      <c r="Q33" s="125">
        <f t="shared" si="2"/>
        <v>0</v>
      </c>
    </row>
    <row r="34" spans="1:17" s="42" customFormat="1">
      <c r="A34" s="102" t="s">
        <v>205</v>
      </c>
      <c r="B34" s="103" t="s">
        <v>403</v>
      </c>
      <c r="C34" s="92" t="s">
        <v>124</v>
      </c>
      <c r="D34" s="99">
        <v>4662</v>
      </c>
      <c r="E34" s="90">
        <v>45.59</v>
      </c>
      <c r="F34" s="90">
        <v>27.16</v>
      </c>
      <c r="G34" s="90">
        <f t="shared" si="0"/>
        <v>72.75</v>
      </c>
      <c r="H34" s="104">
        <f t="shared" ref="H34:I56" si="11">$D34*E34</f>
        <v>212540.58000000002</v>
      </c>
      <c r="I34" s="104">
        <f t="shared" si="11"/>
        <v>126619.92</v>
      </c>
      <c r="J34" s="104">
        <f t="shared" ref="J34:J56" si="12">SUBTOTAL(9,H34:I34)</f>
        <v>339160.5</v>
      </c>
      <c r="K34" s="105">
        <f t="shared" si="5"/>
        <v>-2.2999999999999972</v>
      </c>
      <c r="L34" s="105">
        <f t="shared" si="6"/>
        <v>0</v>
      </c>
      <c r="M34" s="106">
        <v>43.290000000000006</v>
      </c>
      <c r="N34" s="106">
        <v>27.16</v>
      </c>
      <c r="O34" s="105">
        <f t="shared" si="7"/>
        <v>201817.98000000004</v>
      </c>
      <c r="P34" s="105">
        <f t="shared" si="8"/>
        <v>126619.92</v>
      </c>
      <c r="Q34" s="125">
        <f t="shared" si="2"/>
        <v>70.45</v>
      </c>
    </row>
    <row r="35" spans="1:17" s="42" customFormat="1">
      <c r="A35" s="102" t="s">
        <v>188</v>
      </c>
      <c r="B35" s="103" t="s">
        <v>404</v>
      </c>
      <c r="C35" s="92" t="s">
        <v>124</v>
      </c>
      <c r="D35" s="99">
        <v>4662</v>
      </c>
      <c r="E35" s="90">
        <v>93.12</v>
      </c>
      <c r="F35" s="90">
        <v>27.16</v>
      </c>
      <c r="G35" s="90">
        <f t="shared" si="0"/>
        <v>120.28</v>
      </c>
      <c r="H35" s="104">
        <f t="shared" si="11"/>
        <v>434125.44</v>
      </c>
      <c r="I35" s="104">
        <f t="shared" si="11"/>
        <v>126619.92</v>
      </c>
      <c r="J35" s="104">
        <f t="shared" si="12"/>
        <v>560745.36</v>
      </c>
      <c r="K35" s="105">
        <f t="shared" si="5"/>
        <v>-1.9500000000000028</v>
      </c>
      <c r="L35" s="105">
        <f t="shared" si="6"/>
        <v>0</v>
      </c>
      <c r="M35" s="106">
        <v>91.17</v>
      </c>
      <c r="N35" s="106">
        <v>27.16</v>
      </c>
      <c r="O35" s="105">
        <f t="shared" si="7"/>
        <v>425034.54</v>
      </c>
      <c r="P35" s="105">
        <f t="shared" si="8"/>
        <v>126619.92</v>
      </c>
      <c r="Q35" s="125">
        <f t="shared" si="2"/>
        <v>118.33</v>
      </c>
    </row>
    <row r="36" spans="1:17" s="42" customFormat="1">
      <c r="A36" s="102" t="s">
        <v>190</v>
      </c>
      <c r="B36" s="103" t="s">
        <v>405</v>
      </c>
      <c r="C36" s="92" t="s">
        <v>124</v>
      </c>
      <c r="D36" s="99">
        <v>4662</v>
      </c>
      <c r="E36" s="90">
        <v>93.12</v>
      </c>
      <c r="F36" s="90">
        <v>27.16</v>
      </c>
      <c r="G36" s="90">
        <f t="shared" si="0"/>
        <v>120.28</v>
      </c>
      <c r="H36" s="104">
        <f t="shared" si="11"/>
        <v>434125.44</v>
      </c>
      <c r="I36" s="104">
        <f t="shared" si="11"/>
        <v>126619.92</v>
      </c>
      <c r="J36" s="104">
        <f t="shared" si="12"/>
        <v>560745.36</v>
      </c>
      <c r="K36" s="105">
        <f t="shared" si="5"/>
        <v>-6.269999999999996</v>
      </c>
      <c r="L36" s="105">
        <f t="shared" si="6"/>
        <v>0</v>
      </c>
      <c r="M36" s="106">
        <v>86.850000000000009</v>
      </c>
      <c r="N36" s="106">
        <v>27.16</v>
      </c>
      <c r="O36" s="105">
        <f t="shared" si="7"/>
        <v>404894.7</v>
      </c>
      <c r="P36" s="105">
        <f t="shared" si="8"/>
        <v>126619.92</v>
      </c>
      <c r="Q36" s="125">
        <f t="shared" si="2"/>
        <v>114.01</v>
      </c>
    </row>
    <row r="37" spans="1:17" s="42" customFormat="1">
      <c r="A37" s="102" t="s">
        <v>192</v>
      </c>
      <c r="B37" s="103" t="s">
        <v>406</v>
      </c>
      <c r="C37" s="92" t="s">
        <v>124</v>
      </c>
      <c r="D37" s="99">
        <v>4662</v>
      </c>
      <c r="E37" s="90">
        <v>93.12</v>
      </c>
      <c r="F37" s="90">
        <v>27.16</v>
      </c>
      <c r="G37" s="90">
        <f t="shared" si="0"/>
        <v>120.28</v>
      </c>
      <c r="H37" s="104">
        <f t="shared" si="11"/>
        <v>434125.44</v>
      </c>
      <c r="I37" s="104">
        <f t="shared" si="11"/>
        <v>126619.92</v>
      </c>
      <c r="J37" s="104">
        <f t="shared" si="12"/>
        <v>560745.36</v>
      </c>
      <c r="K37" s="105">
        <f t="shared" si="5"/>
        <v>-6.269999999999996</v>
      </c>
      <c r="L37" s="105">
        <f t="shared" si="6"/>
        <v>0</v>
      </c>
      <c r="M37" s="106">
        <v>86.850000000000009</v>
      </c>
      <c r="N37" s="106">
        <v>27.16</v>
      </c>
      <c r="O37" s="105">
        <f t="shared" si="7"/>
        <v>404894.7</v>
      </c>
      <c r="P37" s="105">
        <f t="shared" si="8"/>
        <v>126619.92</v>
      </c>
      <c r="Q37" s="125">
        <f t="shared" si="2"/>
        <v>114.01</v>
      </c>
    </row>
    <row r="38" spans="1:17" s="42" customFormat="1">
      <c r="A38" s="102" t="s">
        <v>194</v>
      </c>
      <c r="B38" s="103" t="s">
        <v>407</v>
      </c>
      <c r="C38" s="92" t="s">
        <v>124</v>
      </c>
      <c r="D38" s="99">
        <v>4662</v>
      </c>
      <c r="E38" s="90">
        <v>93.12</v>
      </c>
      <c r="F38" s="90">
        <v>27.16</v>
      </c>
      <c r="G38" s="90">
        <f t="shared" si="0"/>
        <v>120.28</v>
      </c>
      <c r="H38" s="104">
        <f t="shared" si="11"/>
        <v>434125.44</v>
      </c>
      <c r="I38" s="104">
        <f t="shared" si="11"/>
        <v>126619.92</v>
      </c>
      <c r="J38" s="104">
        <f t="shared" si="12"/>
        <v>560745.36</v>
      </c>
      <c r="K38" s="105">
        <f t="shared" si="5"/>
        <v>-6.269999999999996</v>
      </c>
      <c r="L38" s="105">
        <f t="shared" si="6"/>
        <v>0</v>
      </c>
      <c r="M38" s="106">
        <v>86.850000000000009</v>
      </c>
      <c r="N38" s="106">
        <v>27.16</v>
      </c>
      <c r="O38" s="105">
        <f t="shared" si="7"/>
        <v>404894.7</v>
      </c>
      <c r="P38" s="105">
        <f t="shared" si="8"/>
        <v>126619.92</v>
      </c>
      <c r="Q38" s="125">
        <f t="shared" si="2"/>
        <v>114.01</v>
      </c>
    </row>
    <row r="39" spans="1:17" s="42" customFormat="1">
      <c r="A39" s="102" t="s">
        <v>196</v>
      </c>
      <c r="B39" s="103" t="s">
        <v>408</v>
      </c>
      <c r="C39" s="92" t="s">
        <v>124</v>
      </c>
      <c r="D39" s="99">
        <v>4662</v>
      </c>
      <c r="E39" s="90">
        <v>137.74</v>
      </c>
      <c r="F39" s="90">
        <v>27.16</v>
      </c>
      <c r="G39" s="90">
        <f t="shared" si="0"/>
        <v>164.9</v>
      </c>
      <c r="H39" s="104">
        <f t="shared" si="11"/>
        <v>642143.88</v>
      </c>
      <c r="I39" s="104">
        <f t="shared" si="11"/>
        <v>126619.92</v>
      </c>
      <c r="J39" s="104">
        <f t="shared" si="12"/>
        <v>768763.8</v>
      </c>
      <c r="K39" s="105">
        <f t="shared" si="5"/>
        <v>-3.3699999999999761</v>
      </c>
      <c r="L39" s="105">
        <f t="shared" si="6"/>
        <v>0</v>
      </c>
      <c r="M39" s="106">
        <v>134.37000000000003</v>
      </c>
      <c r="N39" s="106">
        <v>27.16</v>
      </c>
      <c r="O39" s="105">
        <f t="shared" si="7"/>
        <v>626432.94000000018</v>
      </c>
      <c r="P39" s="105">
        <f t="shared" si="8"/>
        <v>126619.92</v>
      </c>
      <c r="Q39" s="125">
        <f t="shared" si="2"/>
        <v>161.53000000000003</v>
      </c>
    </row>
    <row r="40" spans="1:17" s="42" customFormat="1">
      <c r="A40" s="102" t="s">
        <v>198</v>
      </c>
      <c r="B40" s="103" t="s">
        <v>409</v>
      </c>
      <c r="C40" s="92" t="s">
        <v>124</v>
      </c>
      <c r="D40" s="99">
        <v>4662</v>
      </c>
      <c r="E40" s="90">
        <v>137.74</v>
      </c>
      <c r="F40" s="90">
        <v>27.16</v>
      </c>
      <c r="G40" s="90">
        <f t="shared" si="0"/>
        <v>164.9</v>
      </c>
      <c r="H40" s="104">
        <f t="shared" si="11"/>
        <v>642143.88</v>
      </c>
      <c r="I40" s="104">
        <f t="shared" si="11"/>
        <v>126619.92</v>
      </c>
      <c r="J40" s="104">
        <f t="shared" si="12"/>
        <v>768763.8</v>
      </c>
      <c r="K40" s="105">
        <f t="shared" si="5"/>
        <v>-3.3699999999999761</v>
      </c>
      <c r="L40" s="105">
        <f t="shared" si="6"/>
        <v>0</v>
      </c>
      <c r="M40" s="106">
        <v>134.37000000000003</v>
      </c>
      <c r="N40" s="106">
        <v>27.16</v>
      </c>
      <c r="O40" s="105">
        <f t="shared" si="7"/>
        <v>626432.94000000018</v>
      </c>
      <c r="P40" s="105">
        <f t="shared" si="8"/>
        <v>126619.92</v>
      </c>
      <c r="Q40" s="125">
        <f t="shared" si="2"/>
        <v>161.53000000000003</v>
      </c>
    </row>
    <row r="41" spans="1:17" s="42" customFormat="1">
      <c r="A41" s="102" t="s">
        <v>200</v>
      </c>
      <c r="B41" s="103" t="s">
        <v>410</v>
      </c>
      <c r="C41" s="92" t="s">
        <v>124</v>
      </c>
      <c r="D41" s="99">
        <v>4662</v>
      </c>
      <c r="E41" s="90">
        <v>137.74</v>
      </c>
      <c r="F41" s="90">
        <v>27.16</v>
      </c>
      <c r="G41" s="90">
        <f t="shared" si="0"/>
        <v>164.9</v>
      </c>
      <c r="H41" s="104">
        <f t="shared" si="11"/>
        <v>642143.88</v>
      </c>
      <c r="I41" s="104">
        <f t="shared" si="11"/>
        <v>126619.92</v>
      </c>
      <c r="J41" s="104">
        <f t="shared" si="12"/>
        <v>768763.8</v>
      </c>
      <c r="K41" s="105">
        <f t="shared" si="5"/>
        <v>-3.3699999999999761</v>
      </c>
      <c r="L41" s="105">
        <f t="shared" si="6"/>
        <v>0</v>
      </c>
      <c r="M41" s="106">
        <v>134.37000000000003</v>
      </c>
      <c r="N41" s="106">
        <v>27.16</v>
      </c>
      <c r="O41" s="105">
        <f t="shared" si="7"/>
        <v>626432.94000000018</v>
      </c>
      <c r="P41" s="105">
        <f t="shared" si="8"/>
        <v>126619.92</v>
      </c>
      <c r="Q41" s="125">
        <f t="shared" si="2"/>
        <v>161.53000000000003</v>
      </c>
    </row>
    <row r="42" spans="1:17" s="42" customFormat="1">
      <c r="A42" s="102" t="s">
        <v>122</v>
      </c>
      <c r="B42" s="103" t="s">
        <v>411</v>
      </c>
      <c r="C42" s="92" t="s">
        <v>124</v>
      </c>
      <c r="D42" s="99">
        <v>4662</v>
      </c>
      <c r="E42" s="90">
        <v>137.74</v>
      </c>
      <c r="F42" s="90">
        <v>27.16</v>
      </c>
      <c r="G42" s="90">
        <f t="shared" si="0"/>
        <v>164.9</v>
      </c>
      <c r="H42" s="104">
        <f t="shared" si="11"/>
        <v>642143.88</v>
      </c>
      <c r="I42" s="104">
        <f t="shared" si="11"/>
        <v>126619.92</v>
      </c>
      <c r="J42" s="104">
        <f t="shared" si="12"/>
        <v>768763.8</v>
      </c>
      <c r="K42" s="105">
        <f t="shared" si="5"/>
        <v>-3.3699999999999761</v>
      </c>
      <c r="L42" s="105">
        <f t="shared" si="6"/>
        <v>0</v>
      </c>
      <c r="M42" s="106">
        <v>134.37000000000003</v>
      </c>
      <c r="N42" s="106">
        <v>27.16</v>
      </c>
      <c r="O42" s="105">
        <f t="shared" si="7"/>
        <v>626432.94000000018</v>
      </c>
      <c r="P42" s="105">
        <f t="shared" si="8"/>
        <v>126619.92</v>
      </c>
      <c r="Q42" s="125">
        <f t="shared" si="2"/>
        <v>161.53000000000003</v>
      </c>
    </row>
    <row r="43" spans="1:17" s="42" customFormat="1">
      <c r="A43" s="102" t="s">
        <v>228</v>
      </c>
      <c r="B43" s="103" t="s">
        <v>412</v>
      </c>
      <c r="C43" s="92" t="s">
        <v>124</v>
      </c>
      <c r="D43" s="99">
        <v>4662</v>
      </c>
      <c r="E43" s="90">
        <v>137.74</v>
      </c>
      <c r="F43" s="90">
        <v>27.16</v>
      </c>
      <c r="G43" s="90">
        <f t="shared" si="0"/>
        <v>164.9</v>
      </c>
      <c r="H43" s="104">
        <f t="shared" si="11"/>
        <v>642143.88</v>
      </c>
      <c r="I43" s="104">
        <f t="shared" si="11"/>
        <v>126619.92</v>
      </c>
      <c r="J43" s="104">
        <f t="shared" si="12"/>
        <v>768763.8</v>
      </c>
      <c r="K43" s="105">
        <f t="shared" si="5"/>
        <v>-3.3699999999999761</v>
      </c>
      <c r="L43" s="105">
        <f t="shared" si="6"/>
        <v>0</v>
      </c>
      <c r="M43" s="106">
        <v>134.37000000000003</v>
      </c>
      <c r="N43" s="106">
        <v>27.16</v>
      </c>
      <c r="O43" s="105">
        <f t="shared" si="7"/>
        <v>626432.94000000018</v>
      </c>
      <c r="P43" s="105">
        <f t="shared" si="8"/>
        <v>126619.92</v>
      </c>
      <c r="Q43" s="125">
        <f t="shared" si="2"/>
        <v>161.53000000000003</v>
      </c>
    </row>
    <row r="44" spans="1:17" s="42" customFormat="1">
      <c r="A44" s="102" t="s">
        <v>230</v>
      </c>
      <c r="B44" s="103" t="s">
        <v>413</v>
      </c>
      <c r="C44" s="92" t="s">
        <v>124</v>
      </c>
      <c r="D44" s="99">
        <v>4662</v>
      </c>
      <c r="E44" s="90">
        <v>137.74</v>
      </c>
      <c r="F44" s="90">
        <v>27.16</v>
      </c>
      <c r="G44" s="90">
        <f t="shared" si="0"/>
        <v>164.9</v>
      </c>
      <c r="H44" s="104">
        <f t="shared" si="11"/>
        <v>642143.88</v>
      </c>
      <c r="I44" s="104">
        <f t="shared" si="11"/>
        <v>126619.92</v>
      </c>
      <c r="J44" s="104">
        <f t="shared" si="12"/>
        <v>768763.8</v>
      </c>
      <c r="K44" s="105">
        <f t="shared" si="5"/>
        <v>-3.3699999999999761</v>
      </c>
      <c r="L44" s="105">
        <f t="shared" si="6"/>
        <v>0</v>
      </c>
      <c r="M44" s="106">
        <v>134.37000000000003</v>
      </c>
      <c r="N44" s="106">
        <v>27.16</v>
      </c>
      <c r="O44" s="105">
        <f t="shared" si="7"/>
        <v>626432.94000000018</v>
      </c>
      <c r="P44" s="105">
        <f t="shared" si="8"/>
        <v>126619.92</v>
      </c>
      <c r="Q44" s="125">
        <f t="shared" si="2"/>
        <v>161.53000000000003</v>
      </c>
    </row>
    <row r="45" spans="1:17" s="42" customFormat="1">
      <c r="A45" s="102" t="s">
        <v>232</v>
      </c>
      <c r="B45" s="103" t="s">
        <v>414</v>
      </c>
      <c r="C45" s="92" t="s">
        <v>124</v>
      </c>
      <c r="D45" s="99">
        <v>4662</v>
      </c>
      <c r="E45" s="90">
        <v>137.74</v>
      </c>
      <c r="F45" s="90">
        <v>27.16</v>
      </c>
      <c r="G45" s="90">
        <f t="shared" si="0"/>
        <v>164.9</v>
      </c>
      <c r="H45" s="104">
        <f t="shared" si="11"/>
        <v>642143.88</v>
      </c>
      <c r="I45" s="104">
        <f t="shared" si="11"/>
        <v>126619.92</v>
      </c>
      <c r="J45" s="104">
        <f t="shared" si="12"/>
        <v>768763.8</v>
      </c>
      <c r="K45" s="105">
        <f t="shared" si="5"/>
        <v>-3.3699999999999761</v>
      </c>
      <c r="L45" s="105">
        <f t="shared" si="6"/>
        <v>0</v>
      </c>
      <c r="M45" s="106">
        <v>134.37000000000003</v>
      </c>
      <c r="N45" s="106">
        <v>27.16</v>
      </c>
      <c r="O45" s="105">
        <f t="shared" si="7"/>
        <v>626432.94000000018</v>
      </c>
      <c r="P45" s="105">
        <f t="shared" si="8"/>
        <v>126619.92</v>
      </c>
      <c r="Q45" s="125">
        <f t="shared" si="2"/>
        <v>161.53000000000003</v>
      </c>
    </row>
    <row r="46" spans="1:17" s="42" customFormat="1">
      <c r="A46" s="102" t="s">
        <v>234</v>
      </c>
      <c r="B46" s="103" t="s">
        <v>415</v>
      </c>
      <c r="C46" s="92" t="s">
        <v>124</v>
      </c>
      <c r="D46" s="99">
        <v>4662</v>
      </c>
      <c r="E46" s="90">
        <v>137.74</v>
      </c>
      <c r="F46" s="90">
        <v>27.16</v>
      </c>
      <c r="G46" s="90">
        <f t="shared" si="0"/>
        <v>164.9</v>
      </c>
      <c r="H46" s="104">
        <f t="shared" si="11"/>
        <v>642143.88</v>
      </c>
      <c r="I46" s="104">
        <f t="shared" si="11"/>
        <v>126619.92</v>
      </c>
      <c r="J46" s="104">
        <f t="shared" si="12"/>
        <v>768763.8</v>
      </c>
      <c r="K46" s="105">
        <f t="shared" si="5"/>
        <v>-3.3699999999999761</v>
      </c>
      <c r="L46" s="105">
        <f t="shared" si="6"/>
        <v>0</v>
      </c>
      <c r="M46" s="106">
        <v>134.37000000000003</v>
      </c>
      <c r="N46" s="106">
        <v>27.16</v>
      </c>
      <c r="O46" s="105">
        <f t="shared" si="7"/>
        <v>626432.94000000018</v>
      </c>
      <c r="P46" s="105">
        <f t="shared" si="8"/>
        <v>126619.92</v>
      </c>
      <c r="Q46" s="125">
        <f t="shared" si="2"/>
        <v>161.53000000000003</v>
      </c>
    </row>
    <row r="47" spans="1:17" s="42" customFormat="1">
      <c r="A47" s="102" t="s">
        <v>236</v>
      </c>
      <c r="B47" s="103" t="s">
        <v>416</v>
      </c>
      <c r="C47" s="92" t="s">
        <v>124</v>
      </c>
      <c r="D47" s="99">
        <v>4662</v>
      </c>
      <c r="E47" s="90">
        <v>137.74</v>
      </c>
      <c r="F47" s="90">
        <v>27.16</v>
      </c>
      <c r="G47" s="90">
        <f t="shared" si="0"/>
        <v>164.9</v>
      </c>
      <c r="H47" s="104">
        <f t="shared" si="11"/>
        <v>642143.88</v>
      </c>
      <c r="I47" s="104">
        <f t="shared" si="11"/>
        <v>126619.92</v>
      </c>
      <c r="J47" s="104">
        <f t="shared" si="12"/>
        <v>768763.8</v>
      </c>
      <c r="K47" s="105">
        <f t="shared" si="5"/>
        <v>-3.3699999999999761</v>
      </c>
      <c r="L47" s="105">
        <f t="shared" si="6"/>
        <v>0</v>
      </c>
      <c r="M47" s="106">
        <v>134.37000000000003</v>
      </c>
      <c r="N47" s="106">
        <v>27.16</v>
      </c>
      <c r="O47" s="105">
        <f t="shared" si="7"/>
        <v>626432.94000000018</v>
      </c>
      <c r="P47" s="105">
        <f t="shared" si="8"/>
        <v>126619.92</v>
      </c>
      <c r="Q47" s="125">
        <f t="shared" si="2"/>
        <v>161.53000000000003</v>
      </c>
    </row>
    <row r="48" spans="1:17" s="42" customFormat="1">
      <c r="A48" s="102" t="s">
        <v>238</v>
      </c>
      <c r="B48" s="103" t="s">
        <v>417</v>
      </c>
      <c r="C48" s="92" t="s">
        <v>124</v>
      </c>
      <c r="D48" s="99">
        <v>4662</v>
      </c>
      <c r="E48" s="90">
        <v>137.74</v>
      </c>
      <c r="F48" s="90">
        <v>27.16</v>
      </c>
      <c r="G48" s="90">
        <f t="shared" si="0"/>
        <v>164.9</v>
      </c>
      <c r="H48" s="104">
        <f t="shared" si="11"/>
        <v>642143.88</v>
      </c>
      <c r="I48" s="104">
        <f t="shared" si="11"/>
        <v>126619.92</v>
      </c>
      <c r="J48" s="104">
        <f t="shared" si="12"/>
        <v>768763.8</v>
      </c>
      <c r="K48" s="105">
        <f t="shared" si="5"/>
        <v>-3.3699999999999761</v>
      </c>
      <c r="L48" s="105">
        <f t="shared" si="6"/>
        <v>0</v>
      </c>
      <c r="M48" s="106">
        <v>134.37000000000003</v>
      </c>
      <c r="N48" s="106">
        <v>27.16</v>
      </c>
      <c r="O48" s="105">
        <f t="shared" si="7"/>
        <v>626432.94000000018</v>
      </c>
      <c r="P48" s="105">
        <f t="shared" si="8"/>
        <v>126619.92</v>
      </c>
      <c r="Q48" s="125">
        <f t="shared" si="2"/>
        <v>161.53000000000003</v>
      </c>
    </row>
    <row r="49" spans="1:17" s="42" customFormat="1">
      <c r="A49" s="102" t="s">
        <v>240</v>
      </c>
      <c r="B49" s="103" t="s">
        <v>418</v>
      </c>
      <c r="C49" s="92" t="s">
        <v>124</v>
      </c>
      <c r="D49" s="99">
        <v>4662</v>
      </c>
      <c r="E49" s="90">
        <v>137.74</v>
      </c>
      <c r="F49" s="90">
        <v>27.16</v>
      </c>
      <c r="G49" s="90">
        <f t="shared" si="0"/>
        <v>164.9</v>
      </c>
      <c r="H49" s="104">
        <f t="shared" si="11"/>
        <v>642143.88</v>
      </c>
      <c r="I49" s="104">
        <f t="shared" si="11"/>
        <v>126619.92</v>
      </c>
      <c r="J49" s="104">
        <f t="shared" si="12"/>
        <v>768763.8</v>
      </c>
      <c r="K49" s="105">
        <f t="shared" si="5"/>
        <v>-3.3699999999999761</v>
      </c>
      <c r="L49" s="105">
        <f t="shared" si="6"/>
        <v>0</v>
      </c>
      <c r="M49" s="106">
        <v>134.37000000000003</v>
      </c>
      <c r="N49" s="106">
        <v>27.16</v>
      </c>
      <c r="O49" s="105">
        <f t="shared" si="7"/>
        <v>626432.94000000018</v>
      </c>
      <c r="P49" s="105">
        <f t="shared" si="8"/>
        <v>126619.92</v>
      </c>
      <c r="Q49" s="125">
        <f t="shared" si="2"/>
        <v>161.53000000000003</v>
      </c>
    </row>
    <row r="50" spans="1:17" s="40" customFormat="1">
      <c r="A50" s="102" t="s">
        <v>242</v>
      </c>
      <c r="B50" s="103" t="s">
        <v>419</v>
      </c>
      <c r="C50" s="92" t="s">
        <v>124</v>
      </c>
      <c r="D50" s="99">
        <v>4662</v>
      </c>
      <c r="E50" s="90">
        <v>137.74</v>
      </c>
      <c r="F50" s="90">
        <v>27.16</v>
      </c>
      <c r="G50" s="90">
        <f t="shared" si="0"/>
        <v>164.9</v>
      </c>
      <c r="H50" s="104">
        <f t="shared" si="11"/>
        <v>642143.88</v>
      </c>
      <c r="I50" s="104">
        <f t="shared" si="11"/>
        <v>126619.92</v>
      </c>
      <c r="J50" s="104">
        <f t="shared" si="12"/>
        <v>768763.8</v>
      </c>
      <c r="K50" s="105">
        <f t="shared" si="5"/>
        <v>-3.3699999999999761</v>
      </c>
      <c r="L50" s="105">
        <f t="shared" si="6"/>
        <v>0</v>
      </c>
      <c r="M50" s="91">
        <v>134.37000000000003</v>
      </c>
      <c r="N50" s="91">
        <v>27.16</v>
      </c>
      <c r="O50" s="105">
        <f t="shared" si="7"/>
        <v>626432.94000000018</v>
      </c>
      <c r="P50" s="105">
        <f t="shared" si="8"/>
        <v>126619.92</v>
      </c>
      <c r="Q50" s="125">
        <f t="shared" si="2"/>
        <v>161.53000000000003</v>
      </c>
    </row>
    <row r="51" spans="1:17" s="40" customFormat="1">
      <c r="A51" s="102" t="s">
        <v>244</v>
      </c>
      <c r="B51" s="103" t="s">
        <v>420</v>
      </c>
      <c r="C51" s="92" t="s">
        <v>124</v>
      </c>
      <c r="D51" s="99">
        <v>4662</v>
      </c>
      <c r="E51" s="90">
        <v>137.74</v>
      </c>
      <c r="F51" s="90">
        <v>27.16</v>
      </c>
      <c r="G51" s="90">
        <f t="shared" si="0"/>
        <v>164.9</v>
      </c>
      <c r="H51" s="104">
        <f t="shared" si="11"/>
        <v>642143.88</v>
      </c>
      <c r="I51" s="104">
        <f t="shared" si="11"/>
        <v>126619.92</v>
      </c>
      <c r="J51" s="104">
        <f t="shared" si="12"/>
        <v>768763.8</v>
      </c>
      <c r="K51" s="105">
        <f t="shared" si="5"/>
        <v>-3.3699999999999761</v>
      </c>
      <c r="L51" s="105">
        <f t="shared" si="6"/>
        <v>0</v>
      </c>
      <c r="M51" s="91">
        <v>134.37000000000003</v>
      </c>
      <c r="N51" s="91">
        <v>27.16</v>
      </c>
      <c r="O51" s="105">
        <f t="shared" si="7"/>
        <v>626432.94000000018</v>
      </c>
      <c r="P51" s="105">
        <f t="shared" si="8"/>
        <v>126619.92</v>
      </c>
      <c r="Q51" s="125">
        <f t="shared" si="2"/>
        <v>161.53000000000003</v>
      </c>
    </row>
    <row r="52" spans="1:17" s="40" customFormat="1">
      <c r="A52" s="102" t="s">
        <v>246</v>
      </c>
      <c r="B52" s="103" t="s">
        <v>421</v>
      </c>
      <c r="C52" s="92" t="s">
        <v>124</v>
      </c>
      <c r="D52" s="99">
        <v>4662</v>
      </c>
      <c r="E52" s="90">
        <v>137.74</v>
      </c>
      <c r="F52" s="90">
        <v>27.16</v>
      </c>
      <c r="G52" s="90">
        <f t="shared" si="0"/>
        <v>164.9</v>
      </c>
      <c r="H52" s="104">
        <f t="shared" si="11"/>
        <v>642143.88</v>
      </c>
      <c r="I52" s="104">
        <f t="shared" si="11"/>
        <v>126619.92</v>
      </c>
      <c r="J52" s="104">
        <f t="shared" si="12"/>
        <v>768763.8</v>
      </c>
      <c r="K52" s="105">
        <f t="shared" si="5"/>
        <v>-3.3699999999999761</v>
      </c>
      <c r="L52" s="105">
        <f t="shared" si="6"/>
        <v>0</v>
      </c>
      <c r="M52" s="91">
        <v>134.37000000000003</v>
      </c>
      <c r="N52" s="91">
        <v>27.16</v>
      </c>
      <c r="O52" s="105">
        <f t="shared" si="7"/>
        <v>626432.94000000018</v>
      </c>
      <c r="P52" s="105">
        <f t="shared" si="8"/>
        <v>126619.92</v>
      </c>
      <c r="Q52" s="125">
        <f t="shared" si="2"/>
        <v>161.53000000000003</v>
      </c>
    </row>
    <row r="53" spans="1:17" s="40" customFormat="1">
      <c r="A53" s="102" t="s">
        <v>248</v>
      </c>
      <c r="B53" s="103" t="s">
        <v>422</v>
      </c>
      <c r="C53" s="92" t="s">
        <v>124</v>
      </c>
      <c r="D53" s="99">
        <v>4662</v>
      </c>
      <c r="E53" s="90">
        <v>0</v>
      </c>
      <c r="F53" s="90">
        <v>27.16</v>
      </c>
      <c r="G53" s="90">
        <f t="shared" si="0"/>
        <v>27.16</v>
      </c>
      <c r="H53" s="104">
        <f t="shared" si="11"/>
        <v>0</v>
      </c>
      <c r="I53" s="104">
        <f t="shared" si="11"/>
        <v>126619.92</v>
      </c>
      <c r="J53" s="104">
        <f t="shared" si="12"/>
        <v>126619.92</v>
      </c>
      <c r="K53" s="105">
        <f t="shared" si="5"/>
        <v>0</v>
      </c>
      <c r="L53" s="105">
        <f t="shared" si="6"/>
        <v>0</v>
      </c>
      <c r="M53" s="91">
        <v>0</v>
      </c>
      <c r="N53" s="91">
        <v>27.16</v>
      </c>
      <c r="O53" s="105">
        <f t="shared" si="7"/>
        <v>0</v>
      </c>
      <c r="P53" s="105">
        <f t="shared" si="8"/>
        <v>126619.92</v>
      </c>
      <c r="Q53" s="125">
        <f t="shared" si="2"/>
        <v>27.16</v>
      </c>
    </row>
    <row r="54" spans="1:17" s="40" customFormat="1">
      <c r="A54" s="102" t="s">
        <v>250</v>
      </c>
      <c r="B54" s="103" t="s">
        <v>423</v>
      </c>
      <c r="C54" s="92" t="s">
        <v>124</v>
      </c>
      <c r="D54" s="99">
        <v>4662</v>
      </c>
      <c r="E54" s="90">
        <v>0</v>
      </c>
      <c r="F54" s="90">
        <v>13.58</v>
      </c>
      <c r="G54" s="90">
        <f t="shared" si="0"/>
        <v>13.58</v>
      </c>
      <c r="H54" s="104">
        <f t="shared" si="11"/>
        <v>0</v>
      </c>
      <c r="I54" s="104">
        <f t="shared" si="11"/>
        <v>63309.96</v>
      </c>
      <c r="J54" s="104">
        <f t="shared" si="12"/>
        <v>63309.96</v>
      </c>
      <c r="K54" s="105">
        <f t="shared" si="5"/>
        <v>0</v>
      </c>
      <c r="L54" s="105">
        <f t="shared" si="6"/>
        <v>0</v>
      </c>
      <c r="M54" s="91">
        <v>0</v>
      </c>
      <c r="N54" s="91">
        <v>13.58</v>
      </c>
      <c r="O54" s="105">
        <f t="shared" si="7"/>
        <v>0</v>
      </c>
      <c r="P54" s="105">
        <f t="shared" si="8"/>
        <v>63309.96</v>
      </c>
      <c r="Q54" s="125">
        <f t="shared" si="2"/>
        <v>13.58</v>
      </c>
    </row>
    <row r="55" spans="1:17" s="40" customFormat="1">
      <c r="A55" s="102" t="s">
        <v>252</v>
      </c>
      <c r="B55" s="103" t="s">
        <v>424</v>
      </c>
      <c r="C55" s="92" t="s">
        <v>124</v>
      </c>
      <c r="D55" s="99">
        <v>4662</v>
      </c>
      <c r="E55" s="90">
        <v>0</v>
      </c>
      <c r="F55" s="90">
        <v>13.58</v>
      </c>
      <c r="G55" s="90">
        <f t="shared" si="0"/>
        <v>13.58</v>
      </c>
      <c r="H55" s="104">
        <f t="shared" si="11"/>
        <v>0</v>
      </c>
      <c r="I55" s="104">
        <f t="shared" si="11"/>
        <v>63309.96</v>
      </c>
      <c r="J55" s="104">
        <f t="shared" si="12"/>
        <v>63309.96</v>
      </c>
      <c r="K55" s="105">
        <f t="shared" si="5"/>
        <v>0</v>
      </c>
      <c r="L55" s="105">
        <f t="shared" si="6"/>
        <v>0</v>
      </c>
      <c r="M55" s="91">
        <v>0</v>
      </c>
      <c r="N55" s="91">
        <v>13.58</v>
      </c>
      <c r="O55" s="105">
        <f t="shared" si="7"/>
        <v>0</v>
      </c>
      <c r="P55" s="105">
        <f t="shared" si="8"/>
        <v>63309.96</v>
      </c>
      <c r="Q55" s="125">
        <f t="shared" si="2"/>
        <v>13.58</v>
      </c>
    </row>
    <row r="56" spans="1:17" s="40" customFormat="1">
      <c r="A56" s="102" t="s">
        <v>254</v>
      </c>
      <c r="B56" s="107" t="s">
        <v>425</v>
      </c>
      <c r="C56" s="92" t="s">
        <v>124</v>
      </c>
      <c r="D56" s="99">
        <v>4662</v>
      </c>
      <c r="E56" s="90">
        <v>0</v>
      </c>
      <c r="F56" s="90">
        <v>0</v>
      </c>
      <c r="G56" s="90">
        <f t="shared" si="0"/>
        <v>0</v>
      </c>
      <c r="H56" s="104">
        <f t="shared" si="11"/>
        <v>0</v>
      </c>
      <c r="I56" s="104">
        <f t="shared" si="11"/>
        <v>0</v>
      </c>
      <c r="J56" s="104">
        <f t="shared" si="12"/>
        <v>0</v>
      </c>
      <c r="K56" s="105">
        <f t="shared" si="5"/>
        <v>0</v>
      </c>
      <c r="L56" s="105">
        <f t="shared" si="6"/>
        <v>0</v>
      </c>
      <c r="M56" s="91">
        <v>0</v>
      </c>
      <c r="N56" s="91">
        <v>0</v>
      </c>
      <c r="O56" s="105">
        <f t="shared" si="7"/>
        <v>0</v>
      </c>
      <c r="P56" s="105">
        <f t="shared" si="8"/>
        <v>0</v>
      </c>
      <c r="Q56" s="125">
        <f t="shared" si="2"/>
        <v>0</v>
      </c>
    </row>
    <row r="57" spans="1:17" s="44" customFormat="1">
      <c r="A57" s="97" t="s">
        <v>834</v>
      </c>
      <c r="B57" s="98" t="s">
        <v>835</v>
      </c>
      <c r="C57" s="97"/>
      <c r="D57" s="99">
        <v>0</v>
      </c>
      <c r="E57" s="100">
        <v>0</v>
      </c>
      <c r="F57" s="100">
        <v>0</v>
      </c>
      <c r="G57" s="100">
        <f t="shared" si="0"/>
        <v>0</v>
      </c>
      <c r="H57" s="89">
        <f>ROUND(D57*E57,0)</f>
        <v>0</v>
      </c>
      <c r="I57" s="89">
        <f>ROUND(D57*F57,0)</f>
        <v>0</v>
      </c>
      <c r="J57" s="90">
        <f t="shared" si="10"/>
        <v>0</v>
      </c>
      <c r="K57" s="105">
        <f t="shared" si="5"/>
        <v>0</v>
      </c>
      <c r="L57" s="105">
        <f t="shared" si="6"/>
        <v>0</v>
      </c>
      <c r="M57" s="101"/>
      <c r="N57" s="101"/>
      <c r="O57" s="105">
        <f t="shared" si="7"/>
        <v>0</v>
      </c>
      <c r="P57" s="105">
        <f t="shared" si="8"/>
        <v>0</v>
      </c>
      <c r="Q57" s="125">
        <f t="shared" si="2"/>
        <v>0</v>
      </c>
    </row>
    <row r="58" spans="1:17" s="42" customFormat="1">
      <c r="A58" s="102" t="s">
        <v>205</v>
      </c>
      <c r="B58" s="103" t="s">
        <v>403</v>
      </c>
      <c r="C58" s="92" t="s">
        <v>124</v>
      </c>
      <c r="D58" s="99">
        <v>4662</v>
      </c>
      <c r="E58" s="90">
        <v>77.599999999999994</v>
      </c>
      <c r="F58" s="90">
        <v>27.16</v>
      </c>
      <c r="G58" s="90">
        <f t="shared" si="0"/>
        <v>104.75999999999999</v>
      </c>
      <c r="H58" s="104">
        <f t="shared" ref="H58:I80" si="13">$D58*E58</f>
        <v>361771.19999999995</v>
      </c>
      <c r="I58" s="104">
        <f t="shared" si="13"/>
        <v>126619.92</v>
      </c>
      <c r="J58" s="104">
        <f t="shared" ref="J58:J80" si="14">SUBTOTAL(9,H58:I58)</f>
        <v>488391.11999999994</v>
      </c>
      <c r="K58" s="105">
        <f t="shared" si="5"/>
        <v>3.0400000000000063</v>
      </c>
      <c r="L58" s="105">
        <f t="shared" si="6"/>
        <v>0</v>
      </c>
      <c r="M58" s="106">
        <v>80.64</v>
      </c>
      <c r="N58" s="106">
        <v>27.159999999999997</v>
      </c>
      <c r="O58" s="105">
        <f t="shared" si="7"/>
        <v>375943.67999999999</v>
      </c>
      <c r="P58" s="105">
        <f t="shared" si="8"/>
        <v>126619.91999999998</v>
      </c>
      <c r="Q58" s="125">
        <f t="shared" si="2"/>
        <v>107.8</v>
      </c>
    </row>
    <row r="59" spans="1:17" s="42" customFormat="1">
      <c r="A59" s="102" t="s">
        <v>188</v>
      </c>
      <c r="B59" s="103" t="s">
        <v>404</v>
      </c>
      <c r="C59" s="92" t="s">
        <v>124</v>
      </c>
      <c r="D59" s="99">
        <v>4662</v>
      </c>
      <c r="E59" s="90">
        <v>54.32</v>
      </c>
      <c r="F59" s="90">
        <v>19.399999999999999</v>
      </c>
      <c r="G59" s="90">
        <f t="shared" si="0"/>
        <v>73.72</v>
      </c>
      <c r="H59" s="104">
        <f t="shared" si="13"/>
        <v>253239.84</v>
      </c>
      <c r="I59" s="104">
        <f t="shared" si="13"/>
        <v>90442.799999999988</v>
      </c>
      <c r="J59" s="104">
        <f t="shared" si="14"/>
        <v>343682.64</v>
      </c>
      <c r="K59" s="105">
        <f t="shared" si="5"/>
        <v>3.279999999999994</v>
      </c>
      <c r="L59" s="105">
        <f t="shared" si="6"/>
        <v>0</v>
      </c>
      <c r="M59" s="106">
        <v>57.599999999999994</v>
      </c>
      <c r="N59" s="106">
        <v>19.399999999999999</v>
      </c>
      <c r="O59" s="105">
        <f t="shared" si="7"/>
        <v>268531.19999999995</v>
      </c>
      <c r="P59" s="105">
        <f t="shared" si="8"/>
        <v>90442.799999999988</v>
      </c>
      <c r="Q59" s="125">
        <f t="shared" si="2"/>
        <v>77</v>
      </c>
    </row>
    <row r="60" spans="1:17" s="42" customFormat="1">
      <c r="A60" s="102" t="s">
        <v>190</v>
      </c>
      <c r="B60" s="103" t="s">
        <v>405</v>
      </c>
      <c r="C60" s="92" t="s">
        <v>124</v>
      </c>
      <c r="D60" s="99">
        <v>4662</v>
      </c>
      <c r="E60" s="90">
        <v>60.14</v>
      </c>
      <c r="F60" s="90">
        <v>19.399999999999999</v>
      </c>
      <c r="G60" s="90">
        <f t="shared" si="0"/>
        <v>79.539999999999992</v>
      </c>
      <c r="H60" s="104">
        <f t="shared" si="13"/>
        <v>280372.68</v>
      </c>
      <c r="I60" s="104">
        <f t="shared" si="13"/>
        <v>90442.799999999988</v>
      </c>
      <c r="J60" s="104">
        <f t="shared" si="14"/>
        <v>370815.48</v>
      </c>
      <c r="K60" s="105">
        <f t="shared" si="5"/>
        <v>-2.5400000000000063</v>
      </c>
      <c r="L60" s="105">
        <f t="shared" si="6"/>
        <v>0</v>
      </c>
      <c r="M60" s="106">
        <v>57.599999999999994</v>
      </c>
      <c r="N60" s="106">
        <v>19.399999999999999</v>
      </c>
      <c r="O60" s="105">
        <f t="shared" si="7"/>
        <v>268531.19999999995</v>
      </c>
      <c r="P60" s="105">
        <f t="shared" si="8"/>
        <v>90442.799999999988</v>
      </c>
      <c r="Q60" s="125">
        <f t="shared" si="2"/>
        <v>77</v>
      </c>
    </row>
    <row r="61" spans="1:17" s="42" customFormat="1">
      <c r="A61" s="102" t="s">
        <v>192</v>
      </c>
      <c r="B61" s="103" t="s">
        <v>406</v>
      </c>
      <c r="C61" s="92" t="s">
        <v>124</v>
      </c>
      <c r="D61" s="99">
        <v>4662</v>
      </c>
      <c r="E61" s="90">
        <v>60.14</v>
      </c>
      <c r="F61" s="90">
        <v>19.399999999999999</v>
      </c>
      <c r="G61" s="90">
        <f t="shared" si="0"/>
        <v>79.539999999999992</v>
      </c>
      <c r="H61" s="104">
        <f t="shared" si="13"/>
        <v>280372.68</v>
      </c>
      <c r="I61" s="104">
        <f t="shared" si="13"/>
        <v>90442.799999999988</v>
      </c>
      <c r="J61" s="104">
        <f t="shared" si="14"/>
        <v>370815.48</v>
      </c>
      <c r="K61" s="105">
        <f t="shared" si="5"/>
        <v>-2.5400000000000063</v>
      </c>
      <c r="L61" s="105">
        <f t="shared" si="6"/>
        <v>0</v>
      </c>
      <c r="M61" s="106">
        <v>57.599999999999994</v>
      </c>
      <c r="N61" s="106">
        <v>19.399999999999999</v>
      </c>
      <c r="O61" s="105">
        <f t="shared" si="7"/>
        <v>268531.19999999995</v>
      </c>
      <c r="P61" s="105">
        <f t="shared" si="8"/>
        <v>90442.799999999988</v>
      </c>
      <c r="Q61" s="125">
        <f t="shared" si="2"/>
        <v>77</v>
      </c>
    </row>
    <row r="62" spans="1:17" s="42" customFormat="1">
      <c r="A62" s="102" t="s">
        <v>194</v>
      </c>
      <c r="B62" s="103" t="s">
        <v>407</v>
      </c>
      <c r="C62" s="92" t="s">
        <v>124</v>
      </c>
      <c r="D62" s="99">
        <v>4662</v>
      </c>
      <c r="E62" s="90">
        <v>60.14</v>
      </c>
      <c r="F62" s="90">
        <v>19.399999999999999</v>
      </c>
      <c r="G62" s="90">
        <f t="shared" si="0"/>
        <v>79.539999999999992</v>
      </c>
      <c r="H62" s="104">
        <f t="shared" si="13"/>
        <v>280372.68</v>
      </c>
      <c r="I62" s="104">
        <f t="shared" si="13"/>
        <v>90442.799999999988</v>
      </c>
      <c r="J62" s="104">
        <f t="shared" si="14"/>
        <v>370815.48</v>
      </c>
      <c r="K62" s="105">
        <f t="shared" si="5"/>
        <v>-2.5400000000000063</v>
      </c>
      <c r="L62" s="105">
        <f t="shared" si="6"/>
        <v>0</v>
      </c>
      <c r="M62" s="106">
        <v>57.599999999999994</v>
      </c>
      <c r="N62" s="106">
        <v>19.399999999999999</v>
      </c>
      <c r="O62" s="105">
        <f t="shared" si="7"/>
        <v>268531.19999999995</v>
      </c>
      <c r="P62" s="105">
        <f t="shared" si="8"/>
        <v>90442.799999999988</v>
      </c>
      <c r="Q62" s="125">
        <f t="shared" si="2"/>
        <v>77</v>
      </c>
    </row>
    <row r="63" spans="1:17" s="42" customFormat="1">
      <c r="A63" s="102" t="s">
        <v>196</v>
      </c>
      <c r="B63" s="103" t="s">
        <v>408</v>
      </c>
      <c r="C63" s="92" t="s">
        <v>124</v>
      </c>
      <c r="D63" s="99">
        <v>4662</v>
      </c>
      <c r="E63" s="90">
        <v>83.42</v>
      </c>
      <c r="F63" s="90">
        <v>19.399999999999999</v>
      </c>
      <c r="G63" s="90">
        <f t="shared" si="0"/>
        <v>102.82</v>
      </c>
      <c r="H63" s="104">
        <f t="shared" si="13"/>
        <v>388904.04</v>
      </c>
      <c r="I63" s="104">
        <f t="shared" si="13"/>
        <v>90442.799999999988</v>
      </c>
      <c r="J63" s="104">
        <f t="shared" si="14"/>
        <v>479346.83999999997</v>
      </c>
      <c r="K63" s="105">
        <f t="shared" si="5"/>
        <v>16.420000000000002</v>
      </c>
      <c r="L63" s="105">
        <f t="shared" si="6"/>
        <v>0</v>
      </c>
      <c r="M63" s="106">
        <v>99.84</v>
      </c>
      <c r="N63" s="106">
        <v>19.399999999999999</v>
      </c>
      <c r="O63" s="105">
        <f t="shared" si="7"/>
        <v>465454.08000000002</v>
      </c>
      <c r="P63" s="105">
        <f t="shared" si="8"/>
        <v>90442.799999999988</v>
      </c>
      <c r="Q63" s="125">
        <f t="shared" si="2"/>
        <v>119.24000000000001</v>
      </c>
    </row>
    <row r="64" spans="1:17" s="42" customFormat="1">
      <c r="A64" s="102" t="s">
        <v>198</v>
      </c>
      <c r="B64" s="103" t="s">
        <v>409</v>
      </c>
      <c r="C64" s="92" t="s">
        <v>124</v>
      </c>
      <c r="D64" s="99">
        <v>4662</v>
      </c>
      <c r="E64" s="90">
        <v>83.42</v>
      </c>
      <c r="F64" s="90">
        <v>19.399999999999999</v>
      </c>
      <c r="G64" s="90">
        <f t="shared" si="0"/>
        <v>102.82</v>
      </c>
      <c r="H64" s="104">
        <f t="shared" si="13"/>
        <v>388904.04</v>
      </c>
      <c r="I64" s="104">
        <f t="shared" si="13"/>
        <v>90442.799999999988</v>
      </c>
      <c r="J64" s="104">
        <f t="shared" si="14"/>
        <v>479346.83999999997</v>
      </c>
      <c r="K64" s="105">
        <f t="shared" si="5"/>
        <v>-2.7800000000000153</v>
      </c>
      <c r="L64" s="105">
        <f t="shared" si="6"/>
        <v>0</v>
      </c>
      <c r="M64" s="106">
        <v>80.639999999999986</v>
      </c>
      <c r="N64" s="106">
        <v>19.399999999999999</v>
      </c>
      <c r="O64" s="105">
        <f t="shared" si="7"/>
        <v>375943.67999999993</v>
      </c>
      <c r="P64" s="105">
        <f t="shared" si="8"/>
        <v>90442.799999999988</v>
      </c>
      <c r="Q64" s="125">
        <f t="shared" si="2"/>
        <v>100.03999999999999</v>
      </c>
    </row>
    <row r="65" spans="1:17" s="42" customFormat="1">
      <c r="A65" s="102" t="s">
        <v>200</v>
      </c>
      <c r="B65" s="103" t="s">
        <v>410</v>
      </c>
      <c r="C65" s="92" t="s">
        <v>124</v>
      </c>
      <c r="D65" s="99">
        <v>4662</v>
      </c>
      <c r="E65" s="90">
        <v>83.42</v>
      </c>
      <c r="F65" s="90">
        <v>19.399999999999999</v>
      </c>
      <c r="G65" s="90">
        <f t="shared" si="0"/>
        <v>102.82</v>
      </c>
      <c r="H65" s="104">
        <f t="shared" si="13"/>
        <v>388904.04</v>
      </c>
      <c r="I65" s="104">
        <f t="shared" si="13"/>
        <v>90442.799999999988</v>
      </c>
      <c r="J65" s="104">
        <f t="shared" si="14"/>
        <v>479346.83999999997</v>
      </c>
      <c r="K65" s="105">
        <f t="shared" si="5"/>
        <v>-2.7800000000000153</v>
      </c>
      <c r="L65" s="105">
        <f t="shared" si="6"/>
        <v>0</v>
      </c>
      <c r="M65" s="106">
        <v>80.639999999999986</v>
      </c>
      <c r="N65" s="106">
        <v>19.399999999999999</v>
      </c>
      <c r="O65" s="105">
        <f t="shared" si="7"/>
        <v>375943.67999999993</v>
      </c>
      <c r="P65" s="105">
        <f t="shared" si="8"/>
        <v>90442.799999999988</v>
      </c>
      <c r="Q65" s="125">
        <f t="shared" si="2"/>
        <v>100.03999999999999</v>
      </c>
    </row>
    <row r="66" spans="1:17" s="42" customFormat="1">
      <c r="A66" s="102" t="s">
        <v>122</v>
      </c>
      <c r="B66" s="103" t="s">
        <v>411</v>
      </c>
      <c r="C66" s="92" t="s">
        <v>124</v>
      </c>
      <c r="D66" s="99">
        <v>4662</v>
      </c>
      <c r="E66" s="90">
        <v>83.42</v>
      </c>
      <c r="F66" s="90">
        <v>19.399999999999999</v>
      </c>
      <c r="G66" s="90">
        <f t="shared" si="0"/>
        <v>102.82</v>
      </c>
      <c r="H66" s="104">
        <f t="shared" si="13"/>
        <v>388904.04</v>
      </c>
      <c r="I66" s="104">
        <f t="shared" si="13"/>
        <v>90442.799999999988</v>
      </c>
      <c r="J66" s="104">
        <f t="shared" si="14"/>
        <v>479346.83999999997</v>
      </c>
      <c r="K66" s="105">
        <f t="shared" si="5"/>
        <v>-2.7800000000000153</v>
      </c>
      <c r="L66" s="105">
        <f t="shared" si="6"/>
        <v>0</v>
      </c>
      <c r="M66" s="106">
        <v>80.639999999999986</v>
      </c>
      <c r="N66" s="106">
        <v>19.399999999999999</v>
      </c>
      <c r="O66" s="105">
        <f t="shared" si="7"/>
        <v>375943.67999999993</v>
      </c>
      <c r="P66" s="105">
        <f t="shared" si="8"/>
        <v>90442.799999999988</v>
      </c>
      <c r="Q66" s="125">
        <f t="shared" si="2"/>
        <v>100.03999999999999</v>
      </c>
    </row>
    <row r="67" spans="1:17" s="42" customFormat="1">
      <c r="A67" s="102" t="s">
        <v>228</v>
      </c>
      <c r="B67" s="103" t="s">
        <v>412</v>
      </c>
      <c r="C67" s="92" t="s">
        <v>124</v>
      </c>
      <c r="D67" s="99">
        <v>4662</v>
      </c>
      <c r="E67" s="90">
        <v>83.42</v>
      </c>
      <c r="F67" s="90">
        <v>19.399999999999999</v>
      </c>
      <c r="G67" s="90">
        <f t="shared" si="0"/>
        <v>102.82</v>
      </c>
      <c r="H67" s="104">
        <f t="shared" si="13"/>
        <v>388904.04</v>
      </c>
      <c r="I67" s="104">
        <f t="shared" si="13"/>
        <v>90442.799999999988</v>
      </c>
      <c r="J67" s="104">
        <f t="shared" si="14"/>
        <v>479346.83999999997</v>
      </c>
      <c r="K67" s="105">
        <f t="shared" si="5"/>
        <v>-2.7800000000000153</v>
      </c>
      <c r="L67" s="105">
        <f t="shared" si="6"/>
        <v>0</v>
      </c>
      <c r="M67" s="106">
        <v>80.639999999999986</v>
      </c>
      <c r="N67" s="106">
        <v>19.399999999999999</v>
      </c>
      <c r="O67" s="105">
        <f t="shared" si="7"/>
        <v>375943.67999999993</v>
      </c>
      <c r="P67" s="105">
        <f t="shared" si="8"/>
        <v>90442.799999999988</v>
      </c>
      <c r="Q67" s="125">
        <f t="shared" si="2"/>
        <v>100.03999999999999</v>
      </c>
    </row>
    <row r="68" spans="1:17" s="42" customFormat="1">
      <c r="A68" s="102" t="s">
        <v>230</v>
      </c>
      <c r="B68" s="103" t="s">
        <v>413</v>
      </c>
      <c r="C68" s="92" t="s">
        <v>124</v>
      </c>
      <c r="D68" s="99">
        <v>4662</v>
      </c>
      <c r="E68" s="90">
        <v>83.42</v>
      </c>
      <c r="F68" s="90">
        <v>19.399999999999999</v>
      </c>
      <c r="G68" s="90">
        <f t="shared" si="0"/>
        <v>102.82</v>
      </c>
      <c r="H68" s="104">
        <f t="shared" si="13"/>
        <v>388904.04</v>
      </c>
      <c r="I68" s="104">
        <f t="shared" si="13"/>
        <v>90442.799999999988</v>
      </c>
      <c r="J68" s="104">
        <f t="shared" si="14"/>
        <v>479346.83999999997</v>
      </c>
      <c r="K68" s="105">
        <f t="shared" si="5"/>
        <v>-2.7800000000000153</v>
      </c>
      <c r="L68" s="105">
        <f t="shared" si="6"/>
        <v>0</v>
      </c>
      <c r="M68" s="106">
        <v>80.639999999999986</v>
      </c>
      <c r="N68" s="106">
        <v>19.399999999999999</v>
      </c>
      <c r="O68" s="105">
        <f t="shared" si="7"/>
        <v>375943.67999999993</v>
      </c>
      <c r="P68" s="105">
        <f t="shared" si="8"/>
        <v>90442.799999999988</v>
      </c>
      <c r="Q68" s="125">
        <f t="shared" si="2"/>
        <v>100.03999999999999</v>
      </c>
    </row>
    <row r="69" spans="1:17" s="42" customFormat="1">
      <c r="A69" s="102" t="s">
        <v>232</v>
      </c>
      <c r="B69" s="103" t="s">
        <v>414</v>
      </c>
      <c r="C69" s="92" t="s">
        <v>124</v>
      </c>
      <c r="D69" s="99">
        <v>4662</v>
      </c>
      <c r="E69" s="90">
        <v>83.42</v>
      </c>
      <c r="F69" s="90">
        <v>19.399999999999999</v>
      </c>
      <c r="G69" s="90">
        <f t="shared" si="0"/>
        <v>102.82</v>
      </c>
      <c r="H69" s="104">
        <f t="shared" si="13"/>
        <v>388904.04</v>
      </c>
      <c r="I69" s="104">
        <f t="shared" si="13"/>
        <v>90442.799999999988</v>
      </c>
      <c r="J69" s="104">
        <f t="shared" si="14"/>
        <v>479346.83999999997</v>
      </c>
      <c r="K69" s="105">
        <f t="shared" si="5"/>
        <v>-2.7800000000000153</v>
      </c>
      <c r="L69" s="105">
        <f t="shared" si="6"/>
        <v>0</v>
      </c>
      <c r="M69" s="106">
        <v>80.639999999999986</v>
      </c>
      <c r="N69" s="106">
        <v>19.399999999999999</v>
      </c>
      <c r="O69" s="105">
        <f t="shared" si="7"/>
        <v>375943.67999999993</v>
      </c>
      <c r="P69" s="105">
        <f t="shared" si="8"/>
        <v>90442.799999999988</v>
      </c>
      <c r="Q69" s="125">
        <f t="shared" si="2"/>
        <v>100.03999999999999</v>
      </c>
    </row>
    <row r="70" spans="1:17" s="42" customFormat="1">
      <c r="A70" s="102" t="s">
        <v>234</v>
      </c>
      <c r="B70" s="103" t="s">
        <v>415</v>
      </c>
      <c r="C70" s="92" t="s">
        <v>124</v>
      </c>
      <c r="D70" s="99">
        <v>4662</v>
      </c>
      <c r="E70" s="90">
        <v>83.42</v>
      </c>
      <c r="F70" s="90">
        <v>19.399999999999999</v>
      </c>
      <c r="G70" s="90">
        <f t="shared" ref="G70:G133" si="15">SUM(E70:F70)</f>
        <v>102.82</v>
      </c>
      <c r="H70" s="104">
        <f t="shared" si="13"/>
        <v>388904.04</v>
      </c>
      <c r="I70" s="104">
        <f t="shared" si="13"/>
        <v>90442.799999999988</v>
      </c>
      <c r="J70" s="104">
        <f t="shared" si="14"/>
        <v>479346.83999999997</v>
      </c>
      <c r="K70" s="105">
        <f t="shared" si="5"/>
        <v>-2.7800000000000153</v>
      </c>
      <c r="L70" s="105">
        <f t="shared" si="6"/>
        <v>0</v>
      </c>
      <c r="M70" s="106">
        <v>80.639999999999986</v>
      </c>
      <c r="N70" s="106">
        <v>19.399999999999999</v>
      </c>
      <c r="O70" s="105">
        <f t="shared" si="7"/>
        <v>375943.67999999993</v>
      </c>
      <c r="P70" s="105">
        <f t="shared" si="8"/>
        <v>90442.799999999988</v>
      </c>
      <c r="Q70" s="125">
        <f t="shared" si="2"/>
        <v>100.03999999999999</v>
      </c>
    </row>
    <row r="71" spans="1:17" s="42" customFormat="1">
      <c r="A71" s="102" t="s">
        <v>236</v>
      </c>
      <c r="B71" s="103" t="s">
        <v>416</v>
      </c>
      <c r="C71" s="92" t="s">
        <v>124</v>
      </c>
      <c r="D71" s="99">
        <v>4662</v>
      </c>
      <c r="E71" s="90">
        <v>83.42</v>
      </c>
      <c r="F71" s="90">
        <v>19.399999999999999</v>
      </c>
      <c r="G71" s="90">
        <f t="shared" si="15"/>
        <v>102.82</v>
      </c>
      <c r="H71" s="104">
        <f t="shared" si="13"/>
        <v>388904.04</v>
      </c>
      <c r="I71" s="104">
        <f t="shared" si="13"/>
        <v>90442.799999999988</v>
      </c>
      <c r="J71" s="104">
        <f t="shared" si="14"/>
        <v>479346.83999999997</v>
      </c>
      <c r="K71" s="105">
        <f t="shared" si="5"/>
        <v>-2.7800000000000153</v>
      </c>
      <c r="L71" s="105">
        <f t="shared" si="6"/>
        <v>0</v>
      </c>
      <c r="M71" s="106">
        <v>80.639999999999986</v>
      </c>
      <c r="N71" s="106">
        <v>19.399999999999999</v>
      </c>
      <c r="O71" s="105">
        <f t="shared" si="7"/>
        <v>375943.67999999993</v>
      </c>
      <c r="P71" s="105">
        <f t="shared" si="8"/>
        <v>90442.799999999988</v>
      </c>
      <c r="Q71" s="125">
        <f t="shared" ref="Q71:Q134" si="16">N71+M71</f>
        <v>100.03999999999999</v>
      </c>
    </row>
    <row r="72" spans="1:17" s="42" customFormat="1">
      <c r="A72" s="102" t="s">
        <v>238</v>
      </c>
      <c r="B72" s="103" t="s">
        <v>417</v>
      </c>
      <c r="C72" s="92" t="s">
        <v>124</v>
      </c>
      <c r="D72" s="99">
        <v>4662</v>
      </c>
      <c r="E72" s="90">
        <v>83.42</v>
      </c>
      <c r="F72" s="90">
        <v>19.399999999999999</v>
      </c>
      <c r="G72" s="90">
        <f t="shared" si="15"/>
        <v>102.82</v>
      </c>
      <c r="H72" s="104">
        <f t="shared" si="13"/>
        <v>388904.04</v>
      </c>
      <c r="I72" s="104">
        <f t="shared" si="13"/>
        <v>90442.799999999988</v>
      </c>
      <c r="J72" s="104">
        <f t="shared" si="14"/>
        <v>479346.83999999997</v>
      </c>
      <c r="K72" s="105">
        <f t="shared" si="5"/>
        <v>-2.7800000000000153</v>
      </c>
      <c r="L72" s="105">
        <f t="shared" si="6"/>
        <v>0</v>
      </c>
      <c r="M72" s="106">
        <v>80.639999999999986</v>
      </c>
      <c r="N72" s="106">
        <v>19.399999999999999</v>
      </c>
      <c r="O72" s="105">
        <f t="shared" si="7"/>
        <v>375943.67999999993</v>
      </c>
      <c r="P72" s="105">
        <f t="shared" si="8"/>
        <v>90442.799999999988</v>
      </c>
      <c r="Q72" s="125">
        <f t="shared" si="16"/>
        <v>100.03999999999999</v>
      </c>
    </row>
    <row r="73" spans="1:17" s="42" customFormat="1">
      <c r="A73" s="102" t="s">
        <v>240</v>
      </c>
      <c r="B73" s="103" t="s">
        <v>418</v>
      </c>
      <c r="C73" s="92" t="s">
        <v>124</v>
      </c>
      <c r="D73" s="99">
        <v>4662</v>
      </c>
      <c r="E73" s="90">
        <v>83.42</v>
      </c>
      <c r="F73" s="90">
        <v>19.399999999999999</v>
      </c>
      <c r="G73" s="90">
        <f t="shared" si="15"/>
        <v>102.82</v>
      </c>
      <c r="H73" s="104">
        <f t="shared" si="13"/>
        <v>388904.04</v>
      </c>
      <c r="I73" s="104">
        <f t="shared" si="13"/>
        <v>90442.799999999988</v>
      </c>
      <c r="J73" s="104">
        <f t="shared" si="14"/>
        <v>479346.83999999997</v>
      </c>
      <c r="K73" s="105">
        <f t="shared" si="5"/>
        <v>-2.7800000000000153</v>
      </c>
      <c r="L73" s="105">
        <f t="shared" si="6"/>
        <v>0</v>
      </c>
      <c r="M73" s="106">
        <v>80.639999999999986</v>
      </c>
      <c r="N73" s="106">
        <v>19.399999999999999</v>
      </c>
      <c r="O73" s="105">
        <f t="shared" si="7"/>
        <v>375943.67999999993</v>
      </c>
      <c r="P73" s="105">
        <f t="shared" si="8"/>
        <v>90442.799999999988</v>
      </c>
      <c r="Q73" s="125">
        <f t="shared" si="16"/>
        <v>100.03999999999999</v>
      </c>
    </row>
    <row r="74" spans="1:17" s="40" customFormat="1">
      <c r="A74" s="102" t="s">
        <v>242</v>
      </c>
      <c r="B74" s="103" t="s">
        <v>419</v>
      </c>
      <c r="C74" s="92" t="s">
        <v>124</v>
      </c>
      <c r="D74" s="99">
        <v>4662</v>
      </c>
      <c r="E74" s="90">
        <v>83.42</v>
      </c>
      <c r="F74" s="90">
        <v>19.399999999999999</v>
      </c>
      <c r="G74" s="90">
        <f t="shared" si="15"/>
        <v>102.82</v>
      </c>
      <c r="H74" s="104">
        <f t="shared" si="13"/>
        <v>388904.04</v>
      </c>
      <c r="I74" s="104">
        <f t="shared" si="13"/>
        <v>90442.799999999988</v>
      </c>
      <c r="J74" s="104">
        <f t="shared" si="14"/>
        <v>479346.83999999997</v>
      </c>
      <c r="K74" s="105">
        <f t="shared" si="5"/>
        <v>-2.7800000000000153</v>
      </c>
      <c r="L74" s="105">
        <f t="shared" si="6"/>
        <v>0</v>
      </c>
      <c r="M74" s="91">
        <v>80.639999999999986</v>
      </c>
      <c r="N74" s="91">
        <v>19.399999999999999</v>
      </c>
      <c r="O74" s="105">
        <f t="shared" si="7"/>
        <v>375943.67999999993</v>
      </c>
      <c r="P74" s="105">
        <f t="shared" si="8"/>
        <v>90442.799999999988</v>
      </c>
      <c r="Q74" s="125">
        <f t="shared" si="16"/>
        <v>100.03999999999999</v>
      </c>
    </row>
    <row r="75" spans="1:17" s="40" customFormat="1">
      <c r="A75" s="102" t="s">
        <v>244</v>
      </c>
      <c r="B75" s="103" t="s">
        <v>420</v>
      </c>
      <c r="C75" s="92" t="s">
        <v>124</v>
      </c>
      <c r="D75" s="99">
        <v>4662</v>
      </c>
      <c r="E75" s="90">
        <v>83.42</v>
      </c>
      <c r="F75" s="90">
        <v>19.399999999999999</v>
      </c>
      <c r="G75" s="90">
        <f t="shared" si="15"/>
        <v>102.82</v>
      </c>
      <c r="H75" s="104">
        <f t="shared" si="13"/>
        <v>388904.04</v>
      </c>
      <c r="I75" s="104">
        <f t="shared" si="13"/>
        <v>90442.799999999988</v>
      </c>
      <c r="J75" s="104">
        <f t="shared" si="14"/>
        <v>479346.83999999997</v>
      </c>
      <c r="K75" s="105">
        <f t="shared" ref="K75:K138" si="17">M75-E75</f>
        <v>-2.7800000000000153</v>
      </c>
      <c r="L75" s="105">
        <f t="shared" ref="L75:L138" si="18">N75-F75</f>
        <v>0</v>
      </c>
      <c r="M75" s="91">
        <v>80.639999999999986</v>
      </c>
      <c r="N75" s="91">
        <v>19.399999999999999</v>
      </c>
      <c r="O75" s="105">
        <f t="shared" ref="O75:O138" si="19">M75*D75</f>
        <v>375943.67999999993</v>
      </c>
      <c r="P75" s="105">
        <f t="shared" ref="P75:P138" si="20">N75*D75</f>
        <v>90442.799999999988</v>
      </c>
      <c r="Q75" s="125">
        <f t="shared" si="16"/>
        <v>100.03999999999999</v>
      </c>
    </row>
    <row r="76" spans="1:17" s="40" customFormat="1">
      <c r="A76" s="102" t="s">
        <v>246</v>
      </c>
      <c r="B76" s="103" t="s">
        <v>421</v>
      </c>
      <c r="C76" s="92" t="s">
        <v>124</v>
      </c>
      <c r="D76" s="99">
        <v>4662</v>
      </c>
      <c r="E76" s="90">
        <v>83.42</v>
      </c>
      <c r="F76" s="90">
        <v>19.399999999999999</v>
      </c>
      <c r="G76" s="90">
        <f t="shared" si="15"/>
        <v>102.82</v>
      </c>
      <c r="H76" s="104">
        <f t="shared" si="13"/>
        <v>388904.04</v>
      </c>
      <c r="I76" s="104">
        <f t="shared" si="13"/>
        <v>90442.799999999988</v>
      </c>
      <c r="J76" s="104">
        <f t="shared" si="14"/>
        <v>479346.83999999997</v>
      </c>
      <c r="K76" s="105">
        <f t="shared" si="17"/>
        <v>-2.7800000000000153</v>
      </c>
      <c r="L76" s="105">
        <f t="shared" si="18"/>
        <v>0</v>
      </c>
      <c r="M76" s="91">
        <v>80.639999999999986</v>
      </c>
      <c r="N76" s="91">
        <v>19.399999999999999</v>
      </c>
      <c r="O76" s="105">
        <f t="shared" si="19"/>
        <v>375943.67999999993</v>
      </c>
      <c r="P76" s="105">
        <f t="shared" si="20"/>
        <v>90442.799999999988</v>
      </c>
      <c r="Q76" s="125">
        <f t="shared" si="16"/>
        <v>100.03999999999999</v>
      </c>
    </row>
    <row r="77" spans="1:17" s="40" customFormat="1">
      <c r="A77" s="102" t="s">
        <v>248</v>
      </c>
      <c r="B77" s="103" t="s">
        <v>422</v>
      </c>
      <c r="C77" s="92" t="s">
        <v>124</v>
      </c>
      <c r="D77" s="99">
        <v>4662</v>
      </c>
      <c r="E77" s="90">
        <v>0</v>
      </c>
      <c r="F77" s="90">
        <v>19.399999999999999</v>
      </c>
      <c r="G77" s="90">
        <f t="shared" si="15"/>
        <v>19.399999999999999</v>
      </c>
      <c r="H77" s="104">
        <f t="shared" si="13"/>
        <v>0</v>
      </c>
      <c r="I77" s="104">
        <f t="shared" si="13"/>
        <v>90442.799999999988</v>
      </c>
      <c r="J77" s="104">
        <f t="shared" si="14"/>
        <v>90442.799999999988</v>
      </c>
      <c r="K77" s="105">
        <f t="shared" si="17"/>
        <v>0</v>
      </c>
      <c r="L77" s="105">
        <f t="shared" si="18"/>
        <v>0</v>
      </c>
      <c r="M77" s="91">
        <v>0</v>
      </c>
      <c r="N77" s="91">
        <v>19.399999999999999</v>
      </c>
      <c r="O77" s="105">
        <f t="shared" si="19"/>
        <v>0</v>
      </c>
      <c r="P77" s="105">
        <f t="shared" si="20"/>
        <v>90442.799999999988</v>
      </c>
      <c r="Q77" s="125">
        <f t="shared" si="16"/>
        <v>19.399999999999999</v>
      </c>
    </row>
    <row r="78" spans="1:17" s="40" customFormat="1">
      <c r="A78" s="102" t="s">
        <v>250</v>
      </c>
      <c r="B78" s="103" t="s">
        <v>423</v>
      </c>
      <c r="C78" s="92" t="s">
        <v>124</v>
      </c>
      <c r="D78" s="99">
        <v>4662</v>
      </c>
      <c r="E78" s="90">
        <v>0</v>
      </c>
      <c r="F78" s="90">
        <v>11.64</v>
      </c>
      <c r="G78" s="90">
        <f t="shared" si="15"/>
        <v>11.64</v>
      </c>
      <c r="H78" s="104">
        <f t="shared" si="13"/>
        <v>0</v>
      </c>
      <c r="I78" s="104">
        <f t="shared" si="13"/>
        <v>54265.68</v>
      </c>
      <c r="J78" s="104">
        <f t="shared" si="14"/>
        <v>54265.68</v>
      </c>
      <c r="K78" s="105">
        <f t="shared" si="17"/>
        <v>0</v>
      </c>
      <c r="L78" s="105">
        <f t="shared" si="18"/>
        <v>0</v>
      </c>
      <c r="M78" s="91">
        <v>0</v>
      </c>
      <c r="N78" s="91">
        <v>11.64</v>
      </c>
      <c r="O78" s="105">
        <f t="shared" si="19"/>
        <v>0</v>
      </c>
      <c r="P78" s="105">
        <f t="shared" si="20"/>
        <v>54265.68</v>
      </c>
      <c r="Q78" s="125">
        <f t="shared" si="16"/>
        <v>11.64</v>
      </c>
    </row>
    <row r="79" spans="1:17" s="40" customFormat="1">
      <c r="A79" s="102" t="s">
        <v>252</v>
      </c>
      <c r="B79" s="103" t="s">
        <v>424</v>
      </c>
      <c r="C79" s="92" t="s">
        <v>124</v>
      </c>
      <c r="D79" s="99">
        <v>4662</v>
      </c>
      <c r="E79" s="90">
        <v>0</v>
      </c>
      <c r="F79" s="90">
        <v>11.64</v>
      </c>
      <c r="G79" s="90">
        <f t="shared" si="15"/>
        <v>11.64</v>
      </c>
      <c r="H79" s="104">
        <f t="shared" si="13"/>
        <v>0</v>
      </c>
      <c r="I79" s="104">
        <f t="shared" si="13"/>
        <v>54265.68</v>
      </c>
      <c r="J79" s="104">
        <f t="shared" si="14"/>
        <v>54265.68</v>
      </c>
      <c r="K79" s="105">
        <f t="shared" si="17"/>
        <v>0</v>
      </c>
      <c r="L79" s="105">
        <f t="shared" si="18"/>
        <v>0</v>
      </c>
      <c r="M79" s="91">
        <v>0</v>
      </c>
      <c r="N79" s="91">
        <v>11.64</v>
      </c>
      <c r="O79" s="105">
        <f t="shared" si="19"/>
        <v>0</v>
      </c>
      <c r="P79" s="105">
        <f t="shared" si="20"/>
        <v>54265.68</v>
      </c>
      <c r="Q79" s="125">
        <f t="shared" si="16"/>
        <v>11.64</v>
      </c>
    </row>
    <row r="80" spans="1:17" s="40" customFormat="1">
      <c r="A80" s="102" t="s">
        <v>254</v>
      </c>
      <c r="B80" s="107" t="s">
        <v>425</v>
      </c>
      <c r="C80" s="92" t="s">
        <v>124</v>
      </c>
      <c r="D80" s="99">
        <v>4662</v>
      </c>
      <c r="E80" s="90">
        <v>0</v>
      </c>
      <c r="F80" s="90">
        <v>0</v>
      </c>
      <c r="G80" s="90">
        <f t="shared" si="15"/>
        <v>0</v>
      </c>
      <c r="H80" s="104">
        <f t="shared" si="13"/>
        <v>0</v>
      </c>
      <c r="I80" s="104">
        <f t="shared" si="13"/>
        <v>0</v>
      </c>
      <c r="J80" s="104">
        <f t="shared" si="14"/>
        <v>0</v>
      </c>
      <c r="K80" s="105">
        <f t="shared" si="17"/>
        <v>0</v>
      </c>
      <c r="L80" s="105">
        <f t="shared" si="18"/>
        <v>0</v>
      </c>
      <c r="M80" s="91">
        <v>0</v>
      </c>
      <c r="N80" s="91">
        <v>0</v>
      </c>
      <c r="O80" s="105">
        <f t="shared" si="19"/>
        <v>0</v>
      </c>
      <c r="P80" s="105">
        <f t="shared" si="20"/>
        <v>0</v>
      </c>
      <c r="Q80" s="125">
        <f t="shared" si="16"/>
        <v>0</v>
      </c>
    </row>
    <row r="81" spans="1:17" s="44" customFormat="1">
      <c r="A81" s="97" t="s">
        <v>836</v>
      </c>
      <c r="B81" s="98" t="s">
        <v>837</v>
      </c>
      <c r="C81" s="97"/>
      <c r="D81" s="99">
        <v>0</v>
      </c>
      <c r="E81" s="100">
        <v>0</v>
      </c>
      <c r="F81" s="100">
        <v>0</v>
      </c>
      <c r="G81" s="100">
        <f t="shared" si="15"/>
        <v>0</v>
      </c>
      <c r="H81" s="89">
        <f>ROUND(D81*E81,0)</f>
        <v>0</v>
      </c>
      <c r="I81" s="89">
        <f>ROUND(D81*F81,0)</f>
        <v>0</v>
      </c>
      <c r="J81" s="90">
        <f t="shared" si="10"/>
        <v>0</v>
      </c>
      <c r="K81" s="105">
        <f t="shared" si="17"/>
        <v>0</v>
      </c>
      <c r="L81" s="105">
        <f t="shared" si="18"/>
        <v>0</v>
      </c>
      <c r="M81" s="101"/>
      <c r="N81" s="101"/>
      <c r="O81" s="105">
        <f t="shared" si="19"/>
        <v>0</v>
      </c>
      <c r="P81" s="105">
        <f t="shared" si="20"/>
        <v>0</v>
      </c>
      <c r="Q81" s="125">
        <f t="shared" si="16"/>
        <v>0</v>
      </c>
    </row>
    <row r="82" spans="1:17" s="42" customFormat="1">
      <c r="A82" s="102" t="s">
        <v>205</v>
      </c>
      <c r="B82" s="103" t="s">
        <v>403</v>
      </c>
      <c r="C82" s="92" t="s">
        <v>124</v>
      </c>
      <c r="D82" s="99">
        <v>4662</v>
      </c>
      <c r="E82" s="90">
        <v>3.88</v>
      </c>
      <c r="F82" s="90">
        <v>14.55</v>
      </c>
      <c r="G82" s="90">
        <f t="shared" si="15"/>
        <v>18.43</v>
      </c>
      <c r="H82" s="104">
        <f t="shared" ref="H82:I104" si="21">$D82*E82</f>
        <v>18088.560000000001</v>
      </c>
      <c r="I82" s="104">
        <f t="shared" si="21"/>
        <v>67832.100000000006</v>
      </c>
      <c r="J82" s="104">
        <f t="shared" ref="J82:J104" si="22">SUBTOTAL(9,H82:I82)</f>
        <v>85920.66</v>
      </c>
      <c r="K82" s="105">
        <f t="shared" si="17"/>
        <v>14.360000000000003</v>
      </c>
      <c r="L82" s="105">
        <f t="shared" si="18"/>
        <v>0</v>
      </c>
      <c r="M82" s="106">
        <v>18.240000000000002</v>
      </c>
      <c r="N82" s="106">
        <v>14.55</v>
      </c>
      <c r="O82" s="105">
        <f t="shared" si="19"/>
        <v>85034.880000000005</v>
      </c>
      <c r="P82" s="105">
        <f t="shared" si="20"/>
        <v>67832.100000000006</v>
      </c>
      <c r="Q82" s="125">
        <f t="shared" si="16"/>
        <v>32.790000000000006</v>
      </c>
    </row>
    <row r="83" spans="1:17" s="42" customFormat="1">
      <c r="A83" s="102" t="s">
        <v>188</v>
      </c>
      <c r="B83" s="103" t="s">
        <v>404</v>
      </c>
      <c r="C83" s="92" t="s">
        <v>124</v>
      </c>
      <c r="D83" s="99">
        <v>4662</v>
      </c>
      <c r="E83" s="90">
        <v>0</v>
      </c>
      <c r="F83" s="90">
        <v>11.64</v>
      </c>
      <c r="G83" s="90">
        <f t="shared" si="15"/>
        <v>11.64</v>
      </c>
      <c r="H83" s="104">
        <f t="shared" si="21"/>
        <v>0</v>
      </c>
      <c r="I83" s="104">
        <f t="shared" si="21"/>
        <v>54265.68</v>
      </c>
      <c r="J83" s="104">
        <f t="shared" si="22"/>
        <v>54265.68</v>
      </c>
      <c r="K83" s="105">
        <f t="shared" si="17"/>
        <v>21.75</v>
      </c>
      <c r="L83" s="105">
        <f t="shared" si="18"/>
        <v>0</v>
      </c>
      <c r="M83" s="106">
        <v>21.75</v>
      </c>
      <c r="N83" s="106">
        <v>11.64</v>
      </c>
      <c r="O83" s="105">
        <f t="shared" si="19"/>
        <v>101398.5</v>
      </c>
      <c r="P83" s="105">
        <f t="shared" si="20"/>
        <v>54265.68</v>
      </c>
      <c r="Q83" s="125">
        <f t="shared" si="16"/>
        <v>33.39</v>
      </c>
    </row>
    <row r="84" spans="1:17" s="42" customFormat="1">
      <c r="A84" s="102" t="s">
        <v>190</v>
      </c>
      <c r="B84" s="103" t="s">
        <v>405</v>
      </c>
      <c r="C84" s="92" t="s">
        <v>124</v>
      </c>
      <c r="D84" s="99">
        <v>4662</v>
      </c>
      <c r="E84" s="90">
        <v>0</v>
      </c>
      <c r="F84" s="90">
        <v>11.64</v>
      </c>
      <c r="G84" s="90">
        <f t="shared" si="15"/>
        <v>11.64</v>
      </c>
      <c r="H84" s="104">
        <f t="shared" si="21"/>
        <v>0</v>
      </c>
      <c r="I84" s="104">
        <f t="shared" si="21"/>
        <v>54265.68</v>
      </c>
      <c r="J84" s="104">
        <f t="shared" si="22"/>
        <v>54265.68</v>
      </c>
      <c r="K84" s="105">
        <f t="shared" si="17"/>
        <v>7.2750000000000004</v>
      </c>
      <c r="L84" s="105">
        <f t="shared" si="18"/>
        <v>0</v>
      </c>
      <c r="M84" s="106">
        <v>7.2750000000000004</v>
      </c>
      <c r="N84" s="106">
        <v>11.64</v>
      </c>
      <c r="O84" s="105">
        <f t="shared" si="19"/>
        <v>33916.050000000003</v>
      </c>
      <c r="P84" s="105">
        <f t="shared" si="20"/>
        <v>54265.68</v>
      </c>
      <c r="Q84" s="125">
        <f t="shared" si="16"/>
        <v>18.914999999999999</v>
      </c>
    </row>
    <row r="85" spans="1:17" s="42" customFormat="1">
      <c r="A85" s="102" t="s">
        <v>192</v>
      </c>
      <c r="B85" s="103" t="s">
        <v>406</v>
      </c>
      <c r="C85" s="92" t="s">
        <v>124</v>
      </c>
      <c r="D85" s="99">
        <v>4662</v>
      </c>
      <c r="E85" s="90">
        <v>0</v>
      </c>
      <c r="F85" s="90">
        <v>11.64</v>
      </c>
      <c r="G85" s="90">
        <f t="shared" si="15"/>
        <v>11.64</v>
      </c>
      <c r="H85" s="104">
        <f t="shared" si="21"/>
        <v>0</v>
      </c>
      <c r="I85" s="104">
        <f t="shared" si="21"/>
        <v>54265.68</v>
      </c>
      <c r="J85" s="104">
        <f t="shared" si="22"/>
        <v>54265.68</v>
      </c>
      <c r="K85" s="105">
        <f t="shared" si="17"/>
        <v>7.2750000000000004</v>
      </c>
      <c r="L85" s="105">
        <f t="shared" si="18"/>
        <v>0</v>
      </c>
      <c r="M85" s="106">
        <v>7.2750000000000004</v>
      </c>
      <c r="N85" s="106">
        <v>11.64</v>
      </c>
      <c r="O85" s="105">
        <f t="shared" si="19"/>
        <v>33916.050000000003</v>
      </c>
      <c r="P85" s="105">
        <f t="shared" si="20"/>
        <v>54265.68</v>
      </c>
      <c r="Q85" s="125">
        <f t="shared" si="16"/>
        <v>18.914999999999999</v>
      </c>
    </row>
    <row r="86" spans="1:17" s="42" customFormat="1">
      <c r="A86" s="102" t="s">
        <v>194</v>
      </c>
      <c r="B86" s="103" t="s">
        <v>407</v>
      </c>
      <c r="C86" s="92" t="s">
        <v>124</v>
      </c>
      <c r="D86" s="99">
        <v>4662</v>
      </c>
      <c r="E86" s="90">
        <v>0</v>
      </c>
      <c r="F86" s="90">
        <v>11.64</v>
      </c>
      <c r="G86" s="90">
        <f t="shared" si="15"/>
        <v>11.64</v>
      </c>
      <c r="H86" s="104">
        <f t="shared" si="21"/>
        <v>0</v>
      </c>
      <c r="I86" s="104">
        <f t="shared" si="21"/>
        <v>54265.68</v>
      </c>
      <c r="J86" s="104">
        <f t="shared" si="22"/>
        <v>54265.68</v>
      </c>
      <c r="K86" s="105">
        <f t="shared" si="17"/>
        <v>14.475000000000001</v>
      </c>
      <c r="L86" s="105">
        <f t="shared" si="18"/>
        <v>0</v>
      </c>
      <c r="M86" s="106">
        <v>14.475000000000001</v>
      </c>
      <c r="N86" s="106">
        <v>11.64</v>
      </c>
      <c r="O86" s="105">
        <f t="shared" si="19"/>
        <v>67482.450000000012</v>
      </c>
      <c r="P86" s="105">
        <f t="shared" si="20"/>
        <v>54265.68</v>
      </c>
      <c r="Q86" s="125">
        <f t="shared" si="16"/>
        <v>26.115000000000002</v>
      </c>
    </row>
    <row r="87" spans="1:17" s="42" customFormat="1">
      <c r="A87" s="102" t="s">
        <v>196</v>
      </c>
      <c r="B87" s="103" t="s">
        <v>408</v>
      </c>
      <c r="C87" s="92" t="s">
        <v>124</v>
      </c>
      <c r="D87" s="99">
        <v>4662</v>
      </c>
      <c r="E87" s="90">
        <v>17.46</v>
      </c>
      <c r="F87" s="90">
        <v>11.64</v>
      </c>
      <c r="G87" s="90">
        <f t="shared" si="15"/>
        <v>29.1</v>
      </c>
      <c r="H87" s="104">
        <f t="shared" si="21"/>
        <v>81398.52</v>
      </c>
      <c r="I87" s="104">
        <f t="shared" si="21"/>
        <v>54265.68</v>
      </c>
      <c r="J87" s="104">
        <f t="shared" si="22"/>
        <v>135664.20000000001</v>
      </c>
      <c r="K87" s="105">
        <f t="shared" si="17"/>
        <v>26.175000000000004</v>
      </c>
      <c r="L87" s="105">
        <f t="shared" si="18"/>
        <v>0</v>
      </c>
      <c r="M87" s="106">
        <v>43.635000000000005</v>
      </c>
      <c r="N87" s="106">
        <v>11.64</v>
      </c>
      <c r="O87" s="105">
        <f t="shared" si="19"/>
        <v>203426.37000000002</v>
      </c>
      <c r="P87" s="105">
        <f t="shared" si="20"/>
        <v>54265.68</v>
      </c>
      <c r="Q87" s="125">
        <f t="shared" si="16"/>
        <v>55.275000000000006</v>
      </c>
    </row>
    <row r="88" spans="1:17" s="42" customFormat="1">
      <c r="A88" s="102" t="s">
        <v>198</v>
      </c>
      <c r="B88" s="103" t="s">
        <v>409</v>
      </c>
      <c r="C88" s="92" t="s">
        <v>124</v>
      </c>
      <c r="D88" s="99">
        <v>4662</v>
      </c>
      <c r="E88" s="90">
        <v>17.46</v>
      </c>
      <c r="F88" s="90">
        <v>11.64</v>
      </c>
      <c r="G88" s="90">
        <f t="shared" si="15"/>
        <v>29.1</v>
      </c>
      <c r="H88" s="104">
        <f t="shared" si="21"/>
        <v>81398.52</v>
      </c>
      <c r="I88" s="104">
        <f t="shared" si="21"/>
        <v>54265.68</v>
      </c>
      <c r="J88" s="104">
        <f t="shared" si="22"/>
        <v>135664.20000000001</v>
      </c>
      <c r="K88" s="105">
        <f t="shared" si="17"/>
        <v>-2.91</v>
      </c>
      <c r="L88" s="105">
        <f t="shared" si="18"/>
        <v>0</v>
      </c>
      <c r="M88" s="106">
        <v>14.55</v>
      </c>
      <c r="N88" s="106">
        <v>11.64</v>
      </c>
      <c r="O88" s="105">
        <f t="shared" si="19"/>
        <v>67832.100000000006</v>
      </c>
      <c r="P88" s="105">
        <f t="shared" si="20"/>
        <v>54265.68</v>
      </c>
      <c r="Q88" s="125">
        <f t="shared" si="16"/>
        <v>26.19</v>
      </c>
    </row>
    <row r="89" spans="1:17" s="42" customFormat="1">
      <c r="A89" s="102" t="s">
        <v>200</v>
      </c>
      <c r="B89" s="103" t="s">
        <v>410</v>
      </c>
      <c r="C89" s="92" t="s">
        <v>124</v>
      </c>
      <c r="D89" s="99">
        <v>4662</v>
      </c>
      <c r="E89" s="90">
        <v>17.46</v>
      </c>
      <c r="F89" s="90">
        <v>11.64</v>
      </c>
      <c r="G89" s="90">
        <f t="shared" si="15"/>
        <v>29.1</v>
      </c>
      <c r="H89" s="104">
        <f t="shared" si="21"/>
        <v>81398.52</v>
      </c>
      <c r="I89" s="104">
        <f t="shared" si="21"/>
        <v>54265.68</v>
      </c>
      <c r="J89" s="104">
        <f t="shared" si="22"/>
        <v>135664.20000000001</v>
      </c>
      <c r="K89" s="105">
        <f t="shared" si="17"/>
        <v>-2.91</v>
      </c>
      <c r="L89" s="105">
        <f t="shared" si="18"/>
        <v>0</v>
      </c>
      <c r="M89" s="106">
        <v>14.55</v>
      </c>
      <c r="N89" s="106">
        <v>11.64</v>
      </c>
      <c r="O89" s="105">
        <f t="shared" si="19"/>
        <v>67832.100000000006</v>
      </c>
      <c r="P89" s="105">
        <f t="shared" si="20"/>
        <v>54265.68</v>
      </c>
      <c r="Q89" s="125">
        <f t="shared" si="16"/>
        <v>26.19</v>
      </c>
    </row>
    <row r="90" spans="1:17" s="42" customFormat="1">
      <c r="A90" s="102" t="s">
        <v>122</v>
      </c>
      <c r="B90" s="103" t="s">
        <v>411</v>
      </c>
      <c r="C90" s="92" t="s">
        <v>124</v>
      </c>
      <c r="D90" s="99">
        <v>4662</v>
      </c>
      <c r="E90" s="90">
        <v>17.46</v>
      </c>
      <c r="F90" s="90">
        <v>11.64</v>
      </c>
      <c r="G90" s="90">
        <f t="shared" si="15"/>
        <v>29.1</v>
      </c>
      <c r="H90" s="104">
        <f t="shared" si="21"/>
        <v>81398.52</v>
      </c>
      <c r="I90" s="104">
        <f t="shared" si="21"/>
        <v>54265.68</v>
      </c>
      <c r="J90" s="104">
        <f t="shared" si="22"/>
        <v>135664.20000000001</v>
      </c>
      <c r="K90" s="105">
        <f t="shared" si="17"/>
        <v>-2.91</v>
      </c>
      <c r="L90" s="105">
        <f t="shared" si="18"/>
        <v>0</v>
      </c>
      <c r="M90" s="106">
        <v>14.55</v>
      </c>
      <c r="N90" s="106">
        <v>11.64</v>
      </c>
      <c r="O90" s="105">
        <f t="shared" si="19"/>
        <v>67832.100000000006</v>
      </c>
      <c r="P90" s="105">
        <f t="shared" si="20"/>
        <v>54265.68</v>
      </c>
      <c r="Q90" s="125">
        <f t="shared" si="16"/>
        <v>26.19</v>
      </c>
    </row>
    <row r="91" spans="1:17" s="42" customFormat="1">
      <c r="A91" s="102" t="s">
        <v>228</v>
      </c>
      <c r="B91" s="103" t="s">
        <v>412</v>
      </c>
      <c r="C91" s="92" t="s">
        <v>124</v>
      </c>
      <c r="D91" s="99">
        <v>4662</v>
      </c>
      <c r="E91" s="90">
        <v>17.46</v>
      </c>
      <c r="F91" s="90">
        <v>11.64</v>
      </c>
      <c r="G91" s="90">
        <f t="shared" si="15"/>
        <v>29.1</v>
      </c>
      <c r="H91" s="104">
        <f t="shared" si="21"/>
        <v>81398.52</v>
      </c>
      <c r="I91" s="104">
        <f t="shared" si="21"/>
        <v>54265.68</v>
      </c>
      <c r="J91" s="104">
        <f t="shared" si="22"/>
        <v>135664.20000000001</v>
      </c>
      <c r="K91" s="105">
        <f t="shared" si="17"/>
        <v>-2.91</v>
      </c>
      <c r="L91" s="105">
        <f t="shared" si="18"/>
        <v>0</v>
      </c>
      <c r="M91" s="106">
        <v>14.55</v>
      </c>
      <c r="N91" s="106">
        <v>11.64</v>
      </c>
      <c r="O91" s="105">
        <f t="shared" si="19"/>
        <v>67832.100000000006</v>
      </c>
      <c r="P91" s="105">
        <f t="shared" si="20"/>
        <v>54265.68</v>
      </c>
      <c r="Q91" s="125">
        <f t="shared" si="16"/>
        <v>26.19</v>
      </c>
    </row>
    <row r="92" spans="1:17" s="42" customFormat="1">
      <c r="A92" s="102" t="s">
        <v>230</v>
      </c>
      <c r="B92" s="103" t="s">
        <v>413</v>
      </c>
      <c r="C92" s="92" t="s">
        <v>124</v>
      </c>
      <c r="D92" s="99">
        <v>4662</v>
      </c>
      <c r="E92" s="90">
        <v>17.46</v>
      </c>
      <c r="F92" s="90">
        <v>11.64</v>
      </c>
      <c r="G92" s="90">
        <f t="shared" si="15"/>
        <v>29.1</v>
      </c>
      <c r="H92" s="104">
        <f t="shared" si="21"/>
        <v>81398.52</v>
      </c>
      <c r="I92" s="104">
        <f t="shared" si="21"/>
        <v>54265.68</v>
      </c>
      <c r="J92" s="104">
        <f t="shared" si="22"/>
        <v>135664.20000000001</v>
      </c>
      <c r="K92" s="105">
        <f t="shared" si="17"/>
        <v>-2.91</v>
      </c>
      <c r="L92" s="105">
        <f t="shared" si="18"/>
        <v>0</v>
      </c>
      <c r="M92" s="106">
        <v>14.55</v>
      </c>
      <c r="N92" s="106">
        <v>11.64</v>
      </c>
      <c r="O92" s="105">
        <f t="shared" si="19"/>
        <v>67832.100000000006</v>
      </c>
      <c r="P92" s="105">
        <f t="shared" si="20"/>
        <v>54265.68</v>
      </c>
      <c r="Q92" s="125">
        <f t="shared" si="16"/>
        <v>26.19</v>
      </c>
    </row>
    <row r="93" spans="1:17" s="42" customFormat="1">
      <c r="A93" s="102" t="s">
        <v>232</v>
      </c>
      <c r="B93" s="103" t="s">
        <v>414</v>
      </c>
      <c r="C93" s="92" t="s">
        <v>124</v>
      </c>
      <c r="D93" s="99">
        <v>4662</v>
      </c>
      <c r="E93" s="90">
        <v>17.46</v>
      </c>
      <c r="F93" s="90">
        <v>11.64</v>
      </c>
      <c r="G93" s="90">
        <f t="shared" si="15"/>
        <v>29.1</v>
      </c>
      <c r="H93" s="104">
        <f t="shared" si="21"/>
        <v>81398.52</v>
      </c>
      <c r="I93" s="104">
        <f t="shared" si="21"/>
        <v>54265.68</v>
      </c>
      <c r="J93" s="104">
        <f t="shared" si="22"/>
        <v>135664.20000000001</v>
      </c>
      <c r="K93" s="105">
        <f t="shared" si="17"/>
        <v>-2.91</v>
      </c>
      <c r="L93" s="105">
        <f t="shared" si="18"/>
        <v>0</v>
      </c>
      <c r="M93" s="106">
        <v>14.55</v>
      </c>
      <c r="N93" s="106">
        <v>11.64</v>
      </c>
      <c r="O93" s="105">
        <f t="shared" si="19"/>
        <v>67832.100000000006</v>
      </c>
      <c r="P93" s="105">
        <f t="shared" si="20"/>
        <v>54265.68</v>
      </c>
      <c r="Q93" s="125">
        <f t="shared" si="16"/>
        <v>26.19</v>
      </c>
    </row>
    <row r="94" spans="1:17" s="42" customFormat="1">
      <c r="A94" s="102" t="s">
        <v>234</v>
      </c>
      <c r="B94" s="103" t="s">
        <v>415</v>
      </c>
      <c r="C94" s="92" t="s">
        <v>124</v>
      </c>
      <c r="D94" s="99">
        <v>4662</v>
      </c>
      <c r="E94" s="90">
        <v>17.46</v>
      </c>
      <c r="F94" s="90">
        <v>11.64</v>
      </c>
      <c r="G94" s="90">
        <f t="shared" si="15"/>
        <v>29.1</v>
      </c>
      <c r="H94" s="104">
        <f t="shared" si="21"/>
        <v>81398.52</v>
      </c>
      <c r="I94" s="104">
        <f t="shared" si="21"/>
        <v>54265.68</v>
      </c>
      <c r="J94" s="104">
        <f t="shared" si="22"/>
        <v>135664.20000000001</v>
      </c>
      <c r="K94" s="105">
        <f t="shared" si="17"/>
        <v>-2.91</v>
      </c>
      <c r="L94" s="105">
        <f t="shared" si="18"/>
        <v>0</v>
      </c>
      <c r="M94" s="106">
        <v>14.55</v>
      </c>
      <c r="N94" s="106">
        <v>11.64</v>
      </c>
      <c r="O94" s="105">
        <f t="shared" si="19"/>
        <v>67832.100000000006</v>
      </c>
      <c r="P94" s="105">
        <f t="shared" si="20"/>
        <v>54265.68</v>
      </c>
      <c r="Q94" s="125">
        <f t="shared" si="16"/>
        <v>26.19</v>
      </c>
    </row>
    <row r="95" spans="1:17" s="42" customFormat="1">
      <c r="A95" s="102" t="s">
        <v>236</v>
      </c>
      <c r="B95" s="103" t="s">
        <v>416</v>
      </c>
      <c r="C95" s="92" t="s">
        <v>124</v>
      </c>
      <c r="D95" s="99">
        <v>4662</v>
      </c>
      <c r="E95" s="90">
        <v>17.46</v>
      </c>
      <c r="F95" s="90">
        <v>11.64</v>
      </c>
      <c r="G95" s="90">
        <f t="shared" si="15"/>
        <v>29.1</v>
      </c>
      <c r="H95" s="104">
        <f t="shared" si="21"/>
        <v>81398.52</v>
      </c>
      <c r="I95" s="104">
        <f t="shared" si="21"/>
        <v>54265.68</v>
      </c>
      <c r="J95" s="104">
        <f t="shared" si="22"/>
        <v>135664.20000000001</v>
      </c>
      <c r="K95" s="105">
        <f t="shared" si="17"/>
        <v>-2.91</v>
      </c>
      <c r="L95" s="105">
        <f t="shared" si="18"/>
        <v>0</v>
      </c>
      <c r="M95" s="106">
        <v>14.55</v>
      </c>
      <c r="N95" s="106">
        <v>11.64</v>
      </c>
      <c r="O95" s="105">
        <f t="shared" si="19"/>
        <v>67832.100000000006</v>
      </c>
      <c r="P95" s="105">
        <f t="shared" si="20"/>
        <v>54265.68</v>
      </c>
      <c r="Q95" s="125">
        <f t="shared" si="16"/>
        <v>26.19</v>
      </c>
    </row>
    <row r="96" spans="1:17" s="42" customFormat="1">
      <c r="A96" s="102" t="s">
        <v>238</v>
      </c>
      <c r="B96" s="103" t="s">
        <v>417</v>
      </c>
      <c r="C96" s="92" t="s">
        <v>124</v>
      </c>
      <c r="D96" s="99">
        <v>4662</v>
      </c>
      <c r="E96" s="90">
        <v>17.46</v>
      </c>
      <c r="F96" s="90">
        <v>11.64</v>
      </c>
      <c r="G96" s="90">
        <f t="shared" si="15"/>
        <v>29.1</v>
      </c>
      <c r="H96" s="104">
        <f t="shared" si="21"/>
        <v>81398.52</v>
      </c>
      <c r="I96" s="104">
        <f t="shared" si="21"/>
        <v>54265.68</v>
      </c>
      <c r="J96" s="104">
        <f t="shared" si="22"/>
        <v>135664.20000000001</v>
      </c>
      <c r="K96" s="105">
        <f t="shared" si="17"/>
        <v>-2.91</v>
      </c>
      <c r="L96" s="105">
        <f t="shared" si="18"/>
        <v>0</v>
      </c>
      <c r="M96" s="106">
        <v>14.55</v>
      </c>
      <c r="N96" s="106">
        <v>11.64</v>
      </c>
      <c r="O96" s="105">
        <f t="shared" si="19"/>
        <v>67832.100000000006</v>
      </c>
      <c r="P96" s="105">
        <f t="shared" si="20"/>
        <v>54265.68</v>
      </c>
      <c r="Q96" s="125">
        <f t="shared" si="16"/>
        <v>26.19</v>
      </c>
    </row>
    <row r="97" spans="1:17" s="42" customFormat="1">
      <c r="A97" s="102" t="s">
        <v>240</v>
      </c>
      <c r="B97" s="103" t="s">
        <v>418</v>
      </c>
      <c r="C97" s="92" t="s">
        <v>124</v>
      </c>
      <c r="D97" s="99">
        <v>4662</v>
      </c>
      <c r="E97" s="90">
        <v>17.46</v>
      </c>
      <c r="F97" s="90">
        <v>11.64</v>
      </c>
      <c r="G97" s="90">
        <f t="shared" si="15"/>
        <v>29.1</v>
      </c>
      <c r="H97" s="104">
        <f t="shared" si="21"/>
        <v>81398.52</v>
      </c>
      <c r="I97" s="104">
        <f t="shared" si="21"/>
        <v>54265.68</v>
      </c>
      <c r="J97" s="104">
        <f t="shared" si="22"/>
        <v>135664.20000000001</v>
      </c>
      <c r="K97" s="105">
        <f t="shared" si="17"/>
        <v>-2.91</v>
      </c>
      <c r="L97" s="105">
        <f t="shared" si="18"/>
        <v>0</v>
      </c>
      <c r="M97" s="106">
        <v>14.55</v>
      </c>
      <c r="N97" s="106">
        <v>11.64</v>
      </c>
      <c r="O97" s="105">
        <f t="shared" si="19"/>
        <v>67832.100000000006</v>
      </c>
      <c r="P97" s="105">
        <f t="shared" si="20"/>
        <v>54265.68</v>
      </c>
      <c r="Q97" s="125">
        <f t="shared" si="16"/>
        <v>26.19</v>
      </c>
    </row>
    <row r="98" spans="1:17" s="40" customFormat="1">
      <c r="A98" s="102" t="s">
        <v>242</v>
      </c>
      <c r="B98" s="103" t="s">
        <v>419</v>
      </c>
      <c r="C98" s="92" t="s">
        <v>124</v>
      </c>
      <c r="D98" s="99">
        <v>4662</v>
      </c>
      <c r="E98" s="90">
        <v>17.46</v>
      </c>
      <c r="F98" s="90">
        <v>11.64</v>
      </c>
      <c r="G98" s="90">
        <f t="shared" si="15"/>
        <v>29.1</v>
      </c>
      <c r="H98" s="104">
        <f t="shared" si="21"/>
        <v>81398.52</v>
      </c>
      <c r="I98" s="104">
        <f t="shared" si="21"/>
        <v>54265.68</v>
      </c>
      <c r="J98" s="104">
        <f t="shared" si="22"/>
        <v>135664.20000000001</v>
      </c>
      <c r="K98" s="105">
        <f t="shared" si="17"/>
        <v>-2.91</v>
      </c>
      <c r="L98" s="105">
        <f t="shared" si="18"/>
        <v>0</v>
      </c>
      <c r="M98" s="91">
        <v>14.55</v>
      </c>
      <c r="N98" s="91">
        <v>11.64</v>
      </c>
      <c r="O98" s="105">
        <f t="shared" si="19"/>
        <v>67832.100000000006</v>
      </c>
      <c r="P98" s="105">
        <f t="shared" si="20"/>
        <v>54265.68</v>
      </c>
      <c r="Q98" s="125">
        <f t="shared" si="16"/>
        <v>26.19</v>
      </c>
    </row>
    <row r="99" spans="1:17" s="40" customFormat="1">
      <c r="A99" s="102" t="s">
        <v>244</v>
      </c>
      <c r="B99" s="103" t="s">
        <v>420</v>
      </c>
      <c r="C99" s="92" t="s">
        <v>124</v>
      </c>
      <c r="D99" s="99">
        <v>4662</v>
      </c>
      <c r="E99" s="90">
        <v>17.46</v>
      </c>
      <c r="F99" s="90">
        <v>11.64</v>
      </c>
      <c r="G99" s="90">
        <f t="shared" si="15"/>
        <v>29.1</v>
      </c>
      <c r="H99" s="104">
        <f t="shared" si="21"/>
        <v>81398.52</v>
      </c>
      <c r="I99" s="104">
        <f t="shared" si="21"/>
        <v>54265.68</v>
      </c>
      <c r="J99" s="104">
        <f t="shared" si="22"/>
        <v>135664.20000000001</v>
      </c>
      <c r="K99" s="105">
        <f t="shared" si="17"/>
        <v>-2.91</v>
      </c>
      <c r="L99" s="105">
        <f t="shared" si="18"/>
        <v>0</v>
      </c>
      <c r="M99" s="91">
        <v>14.55</v>
      </c>
      <c r="N99" s="91">
        <v>11.64</v>
      </c>
      <c r="O99" s="105">
        <f t="shared" si="19"/>
        <v>67832.100000000006</v>
      </c>
      <c r="P99" s="105">
        <f t="shared" si="20"/>
        <v>54265.68</v>
      </c>
      <c r="Q99" s="125">
        <f t="shared" si="16"/>
        <v>26.19</v>
      </c>
    </row>
    <row r="100" spans="1:17" s="40" customFormat="1">
      <c r="A100" s="102" t="s">
        <v>246</v>
      </c>
      <c r="B100" s="103" t="s">
        <v>421</v>
      </c>
      <c r="C100" s="92" t="s">
        <v>124</v>
      </c>
      <c r="D100" s="99">
        <v>4662</v>
      </c>
      <c r="E100" s="90">
        <v>17.46</v>
      </c>
      <c r="F100" s="90">
        <v>11.64</v>
      </c>
      <c r="G100" s="90">
        <f t="shared" si="15"/>
        <v>29.1</v>
      </c>
      <c r="H100" s="104">
        <f t="shared" si="21"/>
        <v>81398.52</v>
      </c>
      <c r="I100" s="104">
        <f t="shared" si="21"/>
        <v>54265.68</v>
      </c>
      <c r="J100" s="104">
        <f t="shared" si="22"/>
        <v>135664.20000000001</v>
      </c>
      <c r="K100" s="105">
        <f t="shared" si="17"/>
        <v>-2.91</v>
      </c>
      <c r="L100" s="105">
        <f t="shared" si="18"/>
        <v>0</v>
      </c>
      <c r="M100" s="91">
        <v>14.55</v>
      </c>
      <c r="N100" s="91">
        <v>11.64</v>
      </c>
      <c r="O100" s="105">
        <f t="shared" si="19"/>
        <v>67832.100000000006</v>
      </c>
      <c r="P100" s="105">
        <f t="shared" si="20"/>
        <v>54265.68</v>
      </c>
      <c r="Q100" s="125">
        <f t="shared" si="16"/>
        <v>26.19</v>
      </c>
    </row>
    <row r="101" spans="1:17" s="40" customFormat="1">
      <c r="A101" s="102" t="s">
        <v>248</v>
      </c>
      <c r="B101" s="103" t="s">
        <v>422</v>
      </c>
      <c r="C101" s="92" t="s">
        <v>124</v>
      </c>
      <c r="D101" s="99">
        <v>4662</v>
      </c>
      <c r="E101" s="90">
        <v>0</v>
      </c>
      <c r="F101" s="90">
        <v>11.64</v>
      </c>
      <c r="G101" s="90">
        <f t="shared" si="15"/>
        <v>11.64</v>
      </c>
      <c r="H101" s="104">
        <f t="shared" si="21"/>
        <v>0</v>
      </c>
      <c r="I101" s="104">
        <f t="shared" si="21"/>
        <v>54265.68</v>
      </c>
      <c r="J101" s="104">
        <f t="shared" si="22"/>
        <v>54265.68</v>
      </c>
      <c r="K101" s="105">
        <f t="shared" si="17"/>
        <v>0</v>
      </c>
      <c r="L101" s="105">
        <f t="shared" si="18"/>
        <v>0</v>
      </c>
      <c r="M101" s="91">
        <v>0</v>
      </c>
      <c r="N101" s="91">
        <v>11.64</v>
      </c>
      <c r="O101" s="105">
        <f t="shared" si="19"/>
        <v>0</v>
      </c>
      <c r="P101" s="105">
        <f t="shared" si="20"/>
        <v>54265.68</v>
      </c>
      <c r="Q101" s="125">
        <f t="shared" si="16"/>
        <v>11.64</v>
      </c>
    </row>
    <row r="102" spans="1:17" s="40" customFormat="1">
      <c r="A102" s="102" t="s">
        <v>250</v>
      </c>
      <c r="B102" s="103" t="s">
        <v>423</v>
      </c>
      <c r="C102" s="92" t="s">
        <v>124</v>
      </c>
      <c r="D102" s="99">
        <v>4662</v>
      </c>
      <c r="E102" s="90">
        <v>0</v>
      </c>
      <c r="F102" s="90">
        <v>7.76</v>
      </c>
      <c r="G102" s="90">
        <f t="shared" si="15"/>
        <v>7.76</v>
      </c>
      <c r="H102" s="104">
        <f t="shared" si="21"/>
        <v>0</v>
      </c>
      <c r="I102" s="104">
        <f t="shared" si="21"/>
        <v>36177.120000000003</v>
      </c>
      <c r="J102" s="104">
        <f t="shared" si="22"/>
        <v>36177.120000000003</v>
      </c>
      <c r="K102" s="105">
        <f t="shared" si="17"/>
        <v>0</v>
      </c>
      <c r="L102" s="105">
        <f t="shared" si="18"/>
        <v>0</v>
      </c>
      <c r="M102" s="91">
        <v>0</v>
      </c>
      <c r="N102" s="91">
        <v>7.76</v>
      </c>
      <c r="O102" s="105">
        <f t="shared" si="19"/>
        <v>0</v>
      </c>
      <c r="P102" s="105">
        <f t="shared" si="20"/>
        <v>36177.120000000003</v>
      </c>
      <c r="Q102" s="125">
        <f t="shared" si="16"/>
        <v>7.76</v>
      </c>
    </row>
    <row r="103" spans="1:17" s="40" customFormat="1">
      <c r="A103" s="102" t="s">
        <v>252</v>
      </c>
      <c r="B103" s="103" t="s">
        <v>424</v>
      </c>
      <c r="C103" s="92" t="s">
        <v>124</v>
      </c>
      <c r="D103" s="99">
        <v>4662</v>
      </c>
      <c r="E103" s="90">
        <v>0</v>
      </c>
      <c r="F103" s="90">
        <v>7.76</v>
      </c>
      <c r="G103" s="90">
        <f t="shared" si="15"/>
        <v>7.76</v>
      </c>
      <c r="H103" s="104">
        <f t="shared" si="21"/>
        <v>0</v>
      </c>
      <c r="I103" s="104">
        <f t="shared" si="21"/>
        <v>36177.120000000003</v>
      </c>
      <c r="J103" s="104">
        <f t="shared" si="22"/>
        <v>36177.120000000003</v>
      </c>
      <c r="K103" s="105">
        <f t="shared" si="17"/>
        <v>0</v>
      </c>
      <c r="L103" s="105">
        <f t="shared" si="18"/>
        <v>0</v>
      </c>
      <c r="M103" s="91">
        <v>0</v>
      </c>
      <c r="N103" s="91">
        <v>7.76</v>
      </c>
      <c r="O103" s="105">
        <f t="shared" si="19"/>
        <v>0</v>
      </c>
      <c r="P103" s="105">
        <f t="shared" si="20"/>
        <v>36177.120000000003</v>
      </c>
      <c r="Q103" s="125">
        <f t="shared" si="16"/>
        <v>7.76</v>
      </c>
    </row>
    <row r="104" spans="1:17" s="40" customFormat="1">
      <c r="A104" s="102" t="s">
        <v>254</v>
      </c>
      <c r="B104" s="107" t="s">
        <v>425</v>
      </c>
      <c r="C104" s="92" t="s">
        <v>124</v>
      </c>
      <c r="D104" s="99">
        <v>4662</v>
      </c>
      <c r="E104" s="90">
        <v>0</v>
      </c>
      <c r="F104" s="90">
        <v>0</v>
      </c>
      <c r="G104" s="90">
        <f t="shared" si="15"/>
        <v>0</v>
      </c>
      <c r="H104" s="104">
        <f t="shared" si="21"/>
        <v>0</v>
      </c>
      <c r="I104" s="104">
        <f t="shared" si="21"/>
        <v>0</v>
      </c>
      <c r="J104" s="104">
        <f t="shared" si="22"/>
        <v>0</v>
      </c>
      <c r="K104" s="105">
        <f t="shared" si="17"/>
        <v>0</v>
      </c>
      <c r="L104" s="105">
        <f t="shared" si="18"/>
        <v>0</v>
      </c>
      <c r="M104" s="91">
        <v>0</v>
      </c>
      <c r="N104" s="91">
        <v>0</v>
      </c>
      <c r="O104" s="105">
        <f t="shared" si="19"/>
        <v>0</v>
      </c>
      <c r="P104" s="105">
        <f t="shared" si="20"/>
        <v>0</v>
      </c>
      <c r="Q104" s="125">
        <f t="shared" si="16"/>
        <v>0</v>
      </c>
    </row>
    <row r="105" spans="1:17" s="43" customFormat="1" ht="215.25" customHeight="1">
      <c r="A105" s="92">
        <v>7.2</v>
      </c>
      <c r="B105" s="93" t="s">
        <v>838</v>
      </c>
      <c r="C105" s="92"/>
      <c r="D105" s="99">
        <v>0</v>
      </c>
      <c r="E105" s="95">
        <v>0</v>
      </c>
      <c r="F105" s="95">
        <v>0</v>
      </c>
      <c r="G105" s="95">
        <f t="shared" si="15"/>
        <v>0</v>
      </c>
      <c r="H105" s="89">
        <f>ROUND(D105*E105,0)</f>
        <v>0</v>
      </c>
      <c r="I105" s="89">
        <f>ROUND(D105*F105,0)</f>
        <v>0</v>
      </c>
      <c r="J105" s="90">
        <f t="shared" ref="J105:J131" si="23">SUM(H105:I105)</f>
        <v>0</v>
      </c>
      <c r="K105" s="105">
        <f t="shared" si="17"/>
        <v>0</v>
      </c>
      <c r="L105" s="105">
        <f t="shared" si="18"/>
        <v>0</v>
      </c>
      <c r="M105" s="96"/>
      <c r="N105" s="96"/>
      <c r="O105" s="105">
        <f t="shared" si="19"/>
        <v>0</v>
      </c>
      <c r="P105" s="105">
        <f t="shared" si="20"/>
        <v>0</v>
      </c>
      <c r="Q105" s="125">
        <f t="shared" si="16"/>
        <v>0</v>
      </c>
    </row>
    <row r="106" spans="1:17" s="44" customFormat="1">
      <c r="A106" s="97" t="s">
        <v>839</v>
      </c>
      <c r="B106" s="98" t="s">
        <v>840</v>
      </c>
      <c r="C106" s="97"/>
      <c r="D106" s="99">
        <v>0</v>
      </c>
      <c r="E106" s="100">
        <v>0</v>
      </c>
      <c r="F106" s="100">
        <v>0</v>
      </c>
      <c r="G106" s="100">
        <f t="shared" si="15"/>
        <v>0</v>
      </c>
      <c r="H106" s="89">
        <f>ROUND(D106*E106,0)</f>
        <v>0</v>
      </c>
      <c r="I106" s="89">
        <f>ROUND(D106*F106,0)</f>
        <v>0</v>
      </c>
      <c r="J106" s="90">
        <f t="shared" si="23"/>
        <v>0</v>
      </c>
      <c r="K106" s="105">
        <f t="shared" si="17"/>
        <v>0</v>
      </c>
      <c r="L106" s="105">
        <f t="shared" si="18"/>
        <v>0</v>
      </c>
      <c r="M106" s="101"/>
      <c r="N106" s="101"/>
      <c r="O106" s="105">
        <f t="shared" si="19"/>
        <v>0</v>
      </c>
      <c r="P106" s="105">
        <f t="shared" si="20"/>
        <v>0</v>
      </c>
      <c r="Q106" s="125">
        <f t="shared" si="16"/>
        <v>0</v>
      </c>
    </row>
    <row r="107" spans="1:17" s="42" customFormat="1">
      <c r="A107" s="102" t="s">
        <v>205</v>
      </c>
      <c r="B107" s="103" t="s">
        <v>403</v>
      </c>
      <c r="C107" s="92" t="s">
        <v>124</v>
      </c>
      <c r="D107" s="99">
        <v>4662</v>
      </c>
      <c r="E107" s="90">
        <v>36.86</v>
      </c>
      <c r="F107" s="90">
        <v>22.31</v>
      </c>
      <c r="G107" s="90">
        <f t="shared" si="15"/>
        <v>59.17</v>
      </c>
      <c r="H107" s="104">
        <f t="shared" ref="H107:I129" si="24">$D107*E107</f>
        <v>171841.32</v>
      </c>
      <c r="I107" s="104">
        <f t="shared" si="24"/>
        <v>104009.22</v>
      </c>
      <c r="J107" s="104">
        <f t="shared" ref="J107:J129" si="25">SUBTOTAL(9,H107:I107)</f>
        <v>275850.54000000004</v>
      </c>
      <c r="K107" s="105">
        <f t="shared" si="17"/>
        <v>0.5800000000000054</v>
      </c>
      <c r="L107" s="105">
        <f t="shared" si="18"/>
        <v>0</v>
      </c>
      <c r="M107" s="106">
        <v>37.440000000000005</v>
      </c>
      <c r="N107" s="106">
        <v>22.31</v>
      </c>
      <c r="O107" s="105">
        <f t="shared" si="19"/>
        <v>174545.28000000003</v>
      </c>
      <c r="P107" s="105">
        <f t="shared" si="20"/>
        <v>104009.22</v>
      </c>
      <c r="Q107" s="125">
        <f t="shared" si="16"/>
        <v>59.75</v>
      </c>
    </row>
    <row r="108" spans="1:17" s="42" customFormat="1">
      <c r="A108" s="102" t="s">
        <v>188</v>
      </c>
      <c r="B108" s="103" t="s">
        <v>404</v>
      </c>
      <c r="C108" s="92" t="s">
        <v>124</v>
      </c>
      <c r="D108" s="99">
        <v>4662</v>
      </c>
      <c r="E108" s="90">
        <v>56.26</v>
      </c>
      <c r="F108" s="90">
        <v>22.31</v>
      </c>
      <c r="G108" s="90">
        <f t="shared" si="15"/>
        <v>78.569999999999993</v>
      </c>
      <c r="H108" s="104">
        <f t="shared" si="24"/>
        <v>262284.12</v>
      </c>
      <c r="I108" s="104">
        <f t="shared" si="24"/>
        <v>104009.22</v>
      </c>
      <c r="J108" s="104">
        <f t="shared" si="25"/>
        <v>366293.33999999997</v>
      </c>
      <c r="K108" s="105">
        <f t="shared" si="17"/>
        <v>-9.999999999998721E-2</v>
      </c>
      <c r="L108" s="105">
        <f t="shared" si="18"/>
        <v>0</v>
      </c>
      <c r="M108" s="106">
        <v>56.160000000000011</v>
      </c>
      <c r="N108" s="106">
        <v>22.31</v>
      </c>
      <c r="O108" s="105">
        <f t="shared" si="19"/>
        <v>261817.92000000004</v>
      </c>
      <c r="P108" s="105">
        <f t="shared" si="20"/>
        <v>104009.22</v>
      </c>
      <c r="Q108" s="125">
        <f t="shared" si="16"/>
        <v>78.470000000000013</v>
      </c>
    </row>
    <row r="109" spans="1:17" s="42" customFormat="1">
      <c r="A109" s="102" t="s">
        <v>190</v>
      </c>
      <c r="B109" s="103" t="s">
        <v>405</v>
      </c>
      <c r="C109" s="92" t="s">
        <v>124</v>
      </c>
      <c r="D109" s="99">
        <v>4662</v>
      </c>
      <c r="E109" s="90">
        <v>56.26</v>
      </c>
      <c r="F109" s="90">
        <v>22.31</v>
      </c>
      <c r="G109" s="90">
        <f t="shared" si="15"/>
        <v>78.569999999999993</v>
      </c>
      <c r="H109" s="104">
        <f t="shared" si="24"/>
        <v>262284.12</v>
      </c>
      <c r="I109" s="104">
        <f t="shared" si="24"/>
        <v>104009.22</v>
      </c>
      <c r="J109" s="104">
        <f t="shared" si="25"/>
        <v>366293.33999999997</v>
      </c>
      <c r="K109" s="105">
        <f t="shared" si="17"/>
        <v>-9.999999999998721E-2</v>
      </c>
      <c r="L109" s="105">
        <f t="shared" si="18"/>
        <v>0</v>
      </c>
      <c r="M109" s="106">
        <v>56.160000000000011</v>
      </c>
      <c r="N109" s="106">
        <v>22.31</v>
      </c>
      <c r="O109" s="105">
        <f t="shared" si="19"/>
        <v>261817.92000000004</v>
      </c>
      <c r="P109" s="105">
        <f t="shared" si="20"/>
        <v>104009.22</v>
      </c>
      <c r="Q109" s="125">
        <f t="shared" si="16"/>
        <v>78.470000000000013</v>
      </c>
    </row>
    <row r="110" spans="1:17" s="42" customFormat="1">
      <c r="A110" s="102" t="s">
        <v>192</v>
      </c>
      <c r="B110" s="103" t="s">
        <v>406</v>
      </c>
      <c r="C110" s="92" t="s">
        <v>124</v>
      </c>
      <c r="D110" s="99">
        <v>4662</v>
      </c>
      <c r="E110" s="90">
        <v>56.26</v>
      </c>
      <c r="F110" s="90">
        <v>22.31</v>
      </c>
      <c r="G110" s="90">
        <f t="shared" si="15"/>
        <v>78.569999999999993</v>
      </c>
      <c r="H110" s="104">
        <f t="shared" si="24"/>
        <v>262284.12</v>
      </c>
      <c r="I110" s="104">
        <f t="shared" si="24"/>
        <v>104009.22</v>
      </c>
      <c r="J110" s="104">
        <f t="shared" si="25"/>
        <v>366293.33999999997</v>
      </c>
      <c r="K110" s="105">
        <f t="shared" si="17"/>
        <v>-9.999999999998721E-2</v>
      </c>
      <c r="L110" s="105">
        <f t="shared" si="18"/>
        <v>0</v>
      </c>
      <c r="M110" s="106">
        <v>56.160000000000011</v>
      </c>
      <c r="N110" s="106">
        <v>22.31</v>
      </c>
      <c r="O110" s="105">
        <f t="shared" si="19"/>
        <v>261817.92000000004</v>
      </c>
      <c r="P110" s="105">
        <f t="shared" si="20"/>
        <v>104009.22</v>
      </c>
      <c r="Q110" s="125">
        <f t="shared" si="16"/>
        <v>78.470000000000013</v>
      </c>
    </row>
    <row r="111" spans="1:17" s="42" customFormat="1">
      <c r="A111" s="102" t="s">
        <v>194</v>
      </c>
      <c r="B111" s="103" t="s">
        <v>407</v>
      </c>
      <c r="C111" s="92" t="s">
        <v>124</v>
      </c>
      <c r="D111" s="99">
        <v>4662</v>
      </c>
      <c r="E111" s="90">
        <v>56.26</v>
      </c>
      <c r="F111" s="90">
        <v>22.31</v>
      </c>
      <c r="G111" s="90">
        <f t="shared" si="15"/>
        <v>78.569999999999993</v>
      </c>
      <c r="H111" s="104">
        <f t="shared" si="24"/>
        <v>262284.12</v>
      </c>
      <c r="I111" s="104">
        <f t="shared" si="24"/>
        <v>104009.22</v>
      </c>
      <c r="J111" s="104">
        <f t="shared" si="25"/>
        <v>366293.33999999997</v>
      </c>
      <c r="K111" s="105">
        <f t="shared" si="17"/>
        <v>-9.999999999998721E-2</v>
      </c>
      <c r="L111" s="105">
        <f t="shared" si="18"/>
        <v>0</v>
      </c>
      <c r="M111" s="106">
        <v>56.160000000000011</v>
      </c>
      <c r="N111" s="106">
        <v>22.31</v>
      </c>
      <c r="O111" s="105">
        <f t="shared" si="19"/>
        <v>261817.92000000004</v>
      </c>
      <c r="P111" s="105">
        <f t="shared" si="20"/>
        <v>104009.22</v>
      </c>
      <c r="Q111" s="125">
        <f t="shared" si="16"/>
        <v>78.470000000000013</v>
      </c>
    </row>
    <row r="112" spans="1:17" s="42" customFormat="1">
      <c r="A112" s="102" t="s">
        <v>196</v>
      </c>
      <c r="B112" s="103" t="s">
        <v>408</v>
      </c>
      <c r="C112" s="92" t="s">
        <v>124</v>
      </c>
      <c r="D112" s="99">
        <v>4662</v>
      </c>
      <c r="E112" s="90">
        <v>88.27</v>
      </c>
      <c r="F112" s="90">
        <v>22.31</v>
      </c>
      <c r="G112" s="90">
        <f t="shared" si="15"/>
        <v>110.58</v>
      </c>
      <c r="H112" s="104">
        <f t="shared" si="24"/>
        <v>411514.74</v>
      </c>
      <c r="I112" s="104">
        <f t="shared" si="24"/>
        <v>104009.22</v>
      </c>
      <c r="J112" s="104">
        <f t="shared" si="25"/>
        <v>515523.95999999996</v>
      </c>
      <c r="K112" s="105">
        <f t="shared" si="17"/>
        <v>-4.0299999999999869</v>
      </c>
      <c r="L112" s="105">
        <f t="shared" si="18"/>
        <v>0</v>
      </c>
      <c r="M112" s="106">
        <v>84.240000000000009</v>
      </c>
      <c r="N112" s="106">
        <v>22.31</v>
      </c>
      <c r="O112" s="105">
        <f t="shared" si="19"/>
        <v>392726.88000000006</v>
      </c>
      <c r="P112" s="105">
        <f t="shared" si="20"/>
        <v>104009.22</v>
      </c>
      <c r="Q112" s="125">
        <f t="shared" si="16"/>
        <v>106.55000000000001</v>
      </c>
    </row>
    <row r="113" spans="1:17" s="42" customFormat="1">
      <c r="A113" s="102" t="s">
        <v>198</v>
      </c>
      <c r="B113" s="103" t="s">
        <v>409</v>
      </c>
      <c r="C113" s="92" t="s">
        <v>124</v>
      </c>
      <c r="D113" s="99">
        <v>4662</v>
      </c>
      <c r="E113" s="90">
        <v>88.27</v>
      </c>
      <c r="F113" s="90">
        <v>22.31</v>
      </c>
      <c r="G113" s="90">
        <f t="shared" si="15"/>
        <v>110.58</v>
      </c>
      <c r="H113" s="104">
        <f t="shared" si="24"/>
        <v>411514.74</v>
      </c>
      <c r="I113" s="104">
        <f t="shared" si="24"/>
        <v>104009.22</v>
      </c>
      <c r="J113" s="104">
        <f t="shared" si="25"/>
        <v>515523.95999999996</v>
      </c>
      <c r="K113" s="105">
        <f t="shared" si="17"/>
        <v>-4.0299999999999869</v>
      </c>
      <c r="L113" s="105">
        <f t="shared" si="18"/>
        <v>0</v>
      </c>
      <c r="M113" s="106">
        <v>84.240000000000009</v>
      </c>
      <c r="N113" s="106">
        <v>22.31</v>
      </c>
      <c r="O113" s="105">
        <f t="shared" si="19"/>
        <v>392726.88000000006</v>
      </c>
      <c r="P113" s="105">
        <f t="shared" si="20"/>
        <v>104009.22</v>
      </c>
      <c r="Q113" s="125">
        <f t="shared" si="16"/>
        <v>106.55000000000001</v>
      </c>
    </row>
    <row r="114" spans="1:17" s="42" customFormat="1">
      <c r="A114" s="102" t="s">
        <v>200</v>
      </c>
      <c r="B114" s="103" t="s">
        <v>410</v>
      </c>
      <c r="C114" s="92" t="s">
        <v>124</v>
      </c>
      <c r="D114" s="99">
        <v>4662</v>
      </c>
      <c r="E114" s="90">
        <v>88.27</v>
      </c>
      <c r="F114" s="90">
        <v>22.31</v>
      </c>
      <c r="G114" s="90">
        <f t="shared" si="15"/>
        <v>110.58</v>
      </c>
      <c r="H114" s="104">
        <f t="shared" si="24"/>
        <v>411514.74</v>
      </c>
      <c r="I114" s="104">
        <f t="shared" si="24"/>
        <v>104009.22</v>
      </c>
      <c r="J114" s="104">
        <f t="shared" si="25"/>
        <v>515523.95999999996</v>
      </c>
      <c r="K114" s="105">
        <f t="shared" si="17"/>
        <v>-4.0299999999999869</v>
      </c>
      <c r="L114" s="105">
        <f t="shared" si="18"/>
        <v>0</v>
      </c>
      <c r="M114" s="106">
        <v>84.240000000000009</v>
      </c>
      <c r="N114" s="106">
        <v>22.31</v>
      </c>
      <c r="O114" s="105">
        <f t="shared" si="19"/>
        <v>392726.88000000006</v>
      </c>
      <c r="P114" s="105">
        <f t="shared" si="20"/>
        <v>104009.22</v>
      </c>
      <c r="Q114" s="125">
        <f t="shared" si="16"/>
        <v>106.55000000000001</v>
      </c>
    </row>
    <row r="115" spans="1:17" s="42" customFormat="1">
      <c r="A115" s="102" t="s">
        <v>122</v>
      </c>
      <c r="B115" s="103" t="s">
        <v>411</v>
      </c>
      <c r="C115" s="92" t="s">
        <v>124</v>
      </c>
      <c r="D115" s="99">
        <v>4662</v>
      </c>
      <c r="E115" s="90">
        <v>88.27</v>
      </c>
      <c r="F115" s="90">
        <v>22.31</v>
      </c>
      <c r="G115" s="90">
        <f t="shared" si="15"/>
        <v>110.58</v>
      </c>
      <c r="H115" s="104">
        <f t="shared" si="24"/>
        <v>411514.74</v>
      </c>
      <c r="I115" s="104">
        <f t="shared" si="24"/>
        <v>104009.22</v>
      </c>
      <c r="J115" s="104">
        <f t="shared" si="25"/>
        <v>515523.95999999996</v>
      </c>
      <c r="K115" s="105">
        <f t="shared" si="17"/>
        <v>-4.0299999999999869</v>
      </c>
      <c r="L115" s="105">
        <f t="shared" si="18"/>
        <v>0</v>
      </c>
      <c r="M115" s="106">
        <v>84.240000000000009</v>
      </c>
      <c r="N115" s="106">
        <v>22.31</v>
      </c>
      <c r="O115" s="105">
        <f t="shared" si="19"/>
        <v>392726.88000000006</v>
      </c>
      <c r="P115" s="105">
        <f t="shared" si="20"/>
        <v>104009.22</v>
      </c>
      <c r="Q115" s="125">
        <f t="shared" si="16"/>
        <v>106.55000000000001</v>
      </c>
    </row>
    <row r="116" spans="1:17" s="42" customFormat="1">
      <c r="A116" s="102" t="s">
        <v>228</v>
      </c>
      <c r="B116" s="103" t="s">
        <v>412</v>
      </c>
      <c r="C116" s="92" t="s">
        <v>124</v>
      </c>
      <c r="D116" s="99">
        <v>4662</v>
      </c>
      <c r="E116" s="90">
        <v>88.27</v>
      </c>
      <c r="F116" s="90">
        <v>22.31</v>
      </c>
      <c r="G116" s="90">
        <f t="shared" si="15"/>
        <v>110.58</v>
      </c>
      <c r="H116" s="104">
        <f t="shared" si="24"/>
        <v>411514.74</v>
      </c>
      <c r="I116" s="104">
        <f t="shared" si="24"/>
        <v>104009.22</v>
      </c>
      <c r="J116" s="104">
        <f t="shared" si="25"/>
        <v>515523.95999999996</v>
      </c>
      <c r="K116" s="105">
        <f t="shared" si="17"/>
        <v>-4.0299999999999869</v>
      </c>
      <c r="L116" s="105">
        <f t="shared" si="18"/>
        <v>0</v>
      </c>
      <c r="M116" s="106">
        <v>84.240000000000009</v>
      </c>
      <c r="N116" s="106">
        <v>22.31</v>
      </c>
      <c r="O116" s="105">
        <f t="shared" si="19"/>
        <v>392726.88000000006</v>
      </c>
      <c r="P116" s="105">
        <f t="shared" si="20"/>
        <v>104009.22</v>
      </c>
      <c r="Q116" s="125">
        <f t="shared" si="16"/>
        <v>106.55000000000001</v>
      </c>
    </row>
    <row r="117" spans="1:17" s="42" customFormat="1">
      <c r="A117" s="102" t="s">
        <v>230</v>
      </c>
      <c r="B117" s="103" t="s">
        <v>413</v>
      </c>
      <c r="C117" s="92" t="s">
        <v>124</v>
      </c>
      <c r="D117" s="99">
        <v>4662</v>
      </c>
      <c r="E117" s="90">
        <v>88.27</v>
      </c>
      <c r="F117" s="90">
        <v>22.31</v>
      </c>
      <c r="G117" s="90">
        <f t="shared" si="15"/>
        <v>110.58</v>
      </c>
      <c r="H117" s="104">
        <f t="shared" si="24"/>
        <v>411514.74</v>
      </c>
      <c r="I117" s="104">
        <f t="shared" si="24"/>
        <v>104009.22</v>
      </c>
      <c r="J117" s="104">
        <f t="shared" si="25"/>
        <v>515523.95999999996</v>
      </c>
      <c r="K117" s="105">
        <f t="shared" si="17"/>
        <v>-4.0299999999999869</v>
      </c>
      <c r="L117" s="105">
        <f t="shared" si="18"/>
        <v>0</v>
      </c>
      <c r="M117" s="106">
        <v>84.240000000000009</v>
      </c>
      <c r="N117" s="106">
        <v>22.31</v>
      </c>
      <c r="O117" s="105">
        <f t="shared" si="19"/>
        <v>392726.88000000006</v>
      </c>
      <c r="P117" s="105">
        <f t="shared" si="20"/>
        <v>104009.22</v>
      </c>
      <c r="Q117" s="125">
        <f t="shared" si="16"/>
        <v>106.55000000000001</v>
      </c>
    </row>
    <row r="118" spans="1:17" s="42" customFormat="1">
      <c r="A118" s="102" t="s">
        <v>232</v>
      </c>
      <c r="B118" s="103" t="s">
        <v>414</v>
      </c>
      <c r="C118" s="92" t="s">
        <v>124</v>
      </c>
      <c r="D118" s="99">
        <v>4662</v>
      </c>
      <c r="E118" s="90">
        <v>88.27</v>
      </c>
      <c r="F118" s="90">
        <v>22.31</v>
      </c>
      <c r="G118" s="90">
        <f t="shared" si="15"/>
        <v>110.58</v>
      </c>
      <c r="H118" s="104">
        <f t="shared" si="24"/>
        <v>411514.74</v>
      </c>
      <c r="I118" s="104">
        <f t="shared" si="24"/>
        <v>104009.22</v>
      </c>
      <c r="J118" s="104">
        <f t="shared" si="25"/>
        <v>515523.95999999996</v>
      </c>
      <c r="K118" s="105">
        <f t="shared" si="17"/>
        <v>-4.0299999999999869</v>
      </c>
      <c r="L118" s="105">
        <f t="shared" si="18"/>
        <v>0</v>
      </c>
      <c r="M118" s="106">
        <v>84.240000000000009</v>
      </c>
      <c r="N118" s="106">
        <v>22.31</v>
      </c>
      <c r="O118" s="105">
        <f t="shared" si="19"/>
        <v>392726.88000000006</v>
      </c>
      <c r="P118" s="105">
        <f t="shared" si="20"/>
        <v>104009.22</v>
      </c>
      <c r="Q118" s="125">
        <f t="shared" si="16"/>
        <v>106.55000000000001</v>
      </c>
    </row>
    <row r="119" spans="1:17" s="42" customFormat="1">
      <c r="A119" s="102" t="s">
        <v>234</v>
      </c>
      <c r="B119" s="103" t="s">
        <v>415</v>
      </c>
      <c r="C119" s="92" t="s">
        <v>124</v>
      </c>
      <c r="D119" s="99">
        <v>4662</v>
      </c>
      <c r="E119" s="90">
        <v>88.27</v>
      </c>
      <c r="F119" s="90">
        <v>22.31</v>
      </c>
      <c r="G119" s="90">
        <f t="shared" si="15"/>
        <v>110.58</v>
      </c>
      <c r="H119" s="104">
        <f t="shared" si="24"/>
        <v>411514.74</v>
      </c>
      <c r="I119" s="104">
        <f t="shared" si="24"/>
        <v>104009.22</v>
      </c>
      <c r="J119" s="104">
        <f t="shared" si="25"/>
        <v>515523.95999999996</v>
      </c>
      <c r="K119" s="105">
        <f t="shared" si="17"/>
        <v>-4.0299999999999869</v>
      </c>
      <c r="L119" s="105">
        <f t="shared" si="18"/>
        <v>0</v>
      </c>
      <c r="M119" s="106">
        <v>84.240000000000009</v>
      </c>
      <c r="N119" s="106">
        <v>22.31</v>
      </c>
      <c r="O119" s="105">
        <f t="shared" si="19"/>
        <v>392726.88000000006</v>
      </c>
      <c r="P119" s="105">
        <f t="shared" si="20"/>
        <v>104009.22</v>
      </c>
      <c r="Q119" s="125">
        <f t="shared" si="16"/>
        <v>106.55000000000001</v>
      </c>
    </row>
    <row r="120" spans="1:17" s="42" customFormat="1">
      <c r="A120" s="102" t="s">
        <v>236</v>
      </c>
      <c r="B120" s="103" t="s">
        <v>416</v>
      </c>
      <c r="C120" s="92" t="s">
        <v>124</v>
      </c>
      <c r="D120" s="99">
        <v>4662</v>
      </c>
      <c r="E120" s="90">
        <v>88.27</v>
      </c>
      <c r="F120" s="90">
        <v>22.31</v>
      </c>
      <c r="G120" s="90">
        <f t="shared" si="15"/>
        <v>110.58</v>
      </c>
      <c r="H120" s="104">
        <f t="shared" si="24"/>
        <v>411514.74</v>
      </c>
      <c r="I120" s="104">
        <f t="shared" si="24"/>
        <v>104009.22</v>
      </c>
      <c r="J120" s="104">
        <f t="shared" si="25"/>
        <v>515523.95999999996</v>
      </c>
      <c r="K120" s="105">
        <f t="shared" si="17"/>
        <v>-4.0299999999999869</v>
      </c>
      <c r="L120" s="105">
        <f t="shared" si="18"/>
        <v>0</v>
      </c>
      <c r="M120" s="106">
        <v>84.240000000000009</v>
      </c>
      <c r="N120" s="106">
        <v>22.31</v>
      </c>
      <c r="O120" s="105">
        <f t="shared" si="19"/>
        <v>392726.88000000006</v>
      </c>
      <c r="P120" s="105">
        <f t="shared" si="20"/>
        <v>104009.22</v>
      </c>
      <c r="Q120" s="125">
        <f t="shared" si="16"/>
        <v>106.55000000000001</v>
      </c>
    </row>
    <row r="121" spans="1:17" s="42" customFormat="1">
      <c r="A121" s="102" t="s">
        <v>238</v>
      </c>
      <c r="B121" s="103" t="s">
        <v>417</v>
      </c>
      <c r="C121" s="92" t="s">
        <v>124</v>
      </c>
      <c r="D121" s="99">
        <v>4662</v>
      </c>
      <c r="E121" s="90">
        <v>88.27</v>
      </c>
      <c r="F121" s="90">
        <v>22.31</v>
      </c>
      <c r="G121" s="90">
        <f t="shared" si="15"/>
        <v>110.58</v>
      </c>
      <c r="H121" s="104">
        <f t="shared" si="24"/>
        <v>411514.74</v>
      </c>
      <c r="I121" s="104">
        <f t="shared" si="24"/>
        <v>104009.22</v>
      </c>
      <c r="J121" s="104">
        <f t="shared" si="25"/>
        <v>515523.95999999996</v>
      </c>
      <c r="K121" s="105">
        <f t="shared" si="17"/>
        <v>-4.0299999999999869</v>
      </c>
      <c r="L121" s="105">
        <f t="shared" si="18"/>
        <v>0</v>
      </c>
      <c r="M121" s="106">
        <v>84.240000000000009</v>
      </c>
      <c r="N121" s="106">
        <v>22.31</v>
      </c>
      <c r="O121" s="105">
        <f t="shared" si="19"/>
        <v>392726.88000000006</v>
      </c>
      <c r="P121" s="105">
        <f t="shared" si="20"/>
        <v>104009.22</v>
      </c>
      <c r="Q121" s="125">
        <f t="shared" si="16"/>
        <v>106.55000000000001</v>
      </c>
    </row>
    <row r="122" spans="1:17" s="42" customFormat="1">
      <c r="A122" s="102" t="s">
        <v>240</v>
      </c>
      <c r="B122" s="103" t="s">
        <v>418</v>
      </c>
      <c r="C122" s="92" t="s">
        <v>124</v>
      </c>
      <c r="D122" s="99">
        <v>4662</v>
      </c>
      <c r="E122" s="90">
        <v>88.27</v>
      </c>
      <c r="F122" s="90">
        <v>22.31</v>
      </c>
      <c r="G122" s="90">
        <f t="shared" si="15"/>
        <v>110.58</v>
      </c>
      <c r="H122" s="104">
        <f t="shared" si="24"/>
        <v>411514.74</v>
      </c>
      <c r="I122" s="104">
        <f t="shared" si="24"/>
        <v>104009.22</v>
      </c>
      <c r="J122" s="104">
        <f t="shared" si="25"/>
        <v>515523.95999999996</v>
      </c>
      <c r="K122" s="105">
        <f t="shared" si="17"/>
        <v>-4.0299999999999869</v>
      </c>
      <c r="L122" s="105">
        <f t="shared" si="18"/>
        <v>0</v>
      </c>
      <c r="M122" s="106">
        <v>84.240000000000009</v>
      </c>
      <c r="N122" s="106">
        <v>22.31</v>
      </c>
      <c r="O122" s="105">
        <f t="shared" si="19"/>
        <v>392726.88000000006</v>
      </c>
      <c r="P122" s="105">
        <f t="shared" si="20"/>
        <v>104009.22</v>
      </c>
      <c r="Q122" s="125">
        <f t="shared" si="16"/>
        <v>106.55000000000001</v>
      </c>
    </row>
    <row r="123" spans="1:17" s="40" customFormat="1">
      <c r="A123" s="102" t="s">
        <v>242</v>
      </c>
      <c r="B123" s="103" t="s">
        <v>419</v>
      </c>
      <c r="C123" s="92" t="s">
        <v>124</v>
      </c>
      <c r="D123" s="99">
        <v>4662</v>
      </c>
      <c r="E123" s="90">
        <v>88.27</v>
      </c>
      <c r="F123" s="90">
        <v>22.31</v>
      </c>
      <c r="G123" s="90">
        <f t="shared" si="15"/>
        <v>110.58</v>
      </c>
      <c r="H123" s="104">
        <f t="shared" si="24"/>
        <v>411514.74</v>
      </c>
      <c r="I123" s="104">
        <f t="shared" si="24"/>
        <v>104009.22</v>
      </c>
      <c r="J123" s="104">
        <f t="shared" si="25"/>
        <v>515523.95999999996</v>
      </c>
      <c r="K123" s="105">
        <f t="shared" si="17"/>
        <v>-4.0299999999999869</v>
      </c>
      <c r="L123" s="105">
        <f t="shared" si="18"/>
        <v>0</v>
      </c>
      <c r="M123" s="91">
        <v>84.240000000000009</v>
      </c>
      <c r="N123" s="91">
        <v>22.31</v>
      </c>
      <c r="O123" s="105">
        <f t="shared" si="19"/>
        <v>392726.88000000006</v>
      </c>
      <c r="P123" s="105">
        <f t="shared" si="20"/>
        <v>104009.22</v>
      </c>
      <c r="Q123" s="125">
        <f t="shared" si="16"/>
        <v>106.55000000000001</v>
      </c>
    </row>
    <row r="124" spans="1:17" s="40" customFormat="1">
      <c r="A124" s="102" t="s">
        <v>244</v>
      </c>
      <c r="B124" s="103" t="s">
        <v>420</v>
      </c>
      <c r="C124" s="92" t="s">
        <v>124</v>
      </c>
      <c r="D124" s="99">
        <v>4662</v>
      </c>
      <c r="E124" s="90">
        <v>88.27</v>
      </c>
      <c r="F124" s="90">
        <v>22.31</v>
      </c>
      <c r="G124" s="90">
        <f t="shared" si="15"/>
        <v>110.58</v>
      </c>
      <c r="H124" s="104">
        <f t="shared" si="24"/>
        <v>411514.74</v>
      </c>
      <c r="I124" s="104">
        <f t="shared" si="24"/>
        <v>104009.22</v>
      </c>
      <c r="J124" s="104">
        <f t="shared" si="25"/>
        <v>515523.95999999996</v>
      </c>
      <c r="K124" s="105">
        <f t="shared" si="17"/>
        <v>-4.0299999999999869</v>
      </c>
      <c r="L124" s="105">
        <f t="shared" si="18"/>
        <v>0</v>
      </c>
      <c r="M124" s="91">
        <v>84.240000000000009</v>
      </c>
      <c r="N124" s="91">
        <v>22.31</v>
      </c>
      <c r="O124" s="105">
        <f t="shared" si="19"/>
        <v>392726.88000000006</v>
      </c>
      <c r="P124" s="105">
        <f t="shared" si="20"/>
        <v>104009.22</v>
      </c>
      <c r="Q124" s="125">
        <f t="shared" si="16"/>
        <v>106.55000000000001</v>
      </c>
    </row>
    <row r="125" spans="1:17" s="40" customFormat="1">
      <c r="A125" s="102" t="s">
        <v>246</v>
      </c>
      <c r="B125" s="103" t="s">
        <v>421</v>
      </c>
      <c r="C125" s="92" t="s">
        <v>124</v>
      </c>
      <c r="D125" s="99">
        <v>4662</v>
      </c>
      <c r="E125" s="90">
        <v>88.27</v>
      </c>
      <c r="F125" s="90">
        <v>22.31</v>
      </c>
      <c r="G125" s="90">
        <f t="shared" si="15"/>
        <v>110.58</v>
      </c>
      <c r="H125" s="104">
        <f t="shared" si="24"/>
        <v>411514.74</v>
      </c>
      <c r="I125" s="104">
        <f t="shared" si="24"/>
        <v>104009.22</v>
      </c>
      <c r="J125" s="104">
        <f t="shared" si="25"/>
        <v>515523.95999999996</v>
      </c>
      <c r="K125" s="105">
        <f t="shared" si="17"/>
        <v>-4.0299999999999869</v>
      </c>
      <c r="L125" s="105">
        <f t="shared" si="18"/>
        <v>0</v>
      </c>
      <c r="M125" s="91">
        <v>84.240000000000009</v>
      </c>
      <c r="N125" s="91">
        <v>22.31</v>
      </c>
      <c r="O125" s="105">
        <f t="shared" si="19"/>
        <v>392726.88000000006</v>
      </c>
      <c r="P125" s="105">
        <f t="shared" si="20"/>
        <v>104009.22</v>
      </c>
      <c r="Q125" s="125">
        <f t="shared" si="16"/>
        <v>106.55000000000001</v>
      </c>
    </row>
    <row r="126" spans="1:17" s="40" customFormat="1">
      <c r="A126" s="102" t="s">
        <v>248</v>
      </c>
      <c r="B126" s="103" t="s">
        <v>422</v>
      </c>
      <c r="C126" s="92" t="s">
        <v>124</v>
      </c>
      <c r="D126" s="99">
        <v>4662</v>
      </c>
      <c r="E126" s="90">
        <v>0</v>
      </c>
      <c r="F126" s="90">
        <v>22.31</v>
      </c>
      <c r="G126" s="90">
        <f t="shared" si="15"/>
        <v>22.31</v>
      </c>
      <c r="H126" s="104">
        <f t="shared" si="24"/>
        <v>0</v>
      </c>
      <c r="I126" s="104">
        <f t="shared" si="24"/>
        <v>104009.22</v>
      </c>
      <c r="J126" s="104">
        <f t="shared" si="25"/>
        <v>104009.22</v>
      </c>
      <c r="K126" s="105">
        <f t="shared" si="17"/>
        <v>0</v>
      </c>
      <c r="L126" s="105">
        <f t="shared" si="18"/>
        <v>0</v>
      </c>
      <c r="M126" s="91">
        <v>0</v>
      </c>
      <c r="N126" s="91">
        <v>22.31</v>
      </c>
      <c r="O126" s="105">
        <f t="shared" si="19"/>
        <v>0</v>
      </c>
      <c r="P126" s="105">
        <f t="shared" si="20"/>
        <v>104009.22</v>
      </c>
      <c r="Q126" s="125">
        <f t="shared" si="16"/>
        <v>22.31</v>
      </c>
    </row>
    <row r="127" spans="1:17" s="40" customFormat="1">
      <c r="A127" s="102" t="s">
        <v>250</v>
      </c>
      <c r="B127" s="103" t="s">
        <v>423</v>
      </c>
      <c r="C127" s="92" t="s">
        <v>124</v>
      </c>
      <c r="D127" s="99">
        <v>4662</v>
      </c>
      <c r="E127" s="90">
        <v>0</v>
      </c>
      <c r="F127" s="90">
        <v>12.61</v>
      </c>
      <c r="G127" s="90">
        <f t="shared" si="15"/>
        <v>12.61</v>
      </c>
      <c r="H127" s="104">
        <f t="shared" si="24"/>
        <v>0</v>
      </c>
      <c r="I127" s="104">
        <f t="shared" si="24"/>
        <v>58787.82</v>
      </c>
      <c r="J127" s="104">
        <f t="shared" si="25"/>
        <v>58787.82</v>
      </c>
      <c r="K127" s="105">
        <f t="shared" si="17"/>
        <v>0</v>
      </c>
      <c r="L127" s="105">
        <f t="shared" si="18"/>
        <v>0</v>
      </c>
      <c r="M127" s="91">
        <v>0</v>
      </c>
      <c r="N127" s="91">
        <v>12.61</v>
      </c>
      <c r="O127" s="105">
        <f t="shared" si="19"/>
        <v>0</v>
      </c>
      <c r="P127" s="105">
        <f t="shared" si="20"/>
        <v>58787.82</v>
      </c>
      <c r="Q127" s="125">
        <f t="shared" si="16"/>
        <v>12.61</v>
      </c>
    </row>
    <row r="128" spans="1:17" s="40" customFormat="1">
      <c r="A128" s="102" t="s">
        <v>252</v>
      </c>
      <c r="B128" s="103" t="s">
        <v>424</v>
      </c>
      <c r="C128" s="92" t="s">
        <v>124</v>
      </c>
      <c r="D128" s="99">
        <v>4662</v>
      </c>
      <c r="E128" s="90">
        <v>0</v>
      </c>
      <c r="F128" s="90">
        <v>12.61</v>
      </c>
      <c r="G128" s="90">
        <f t="shared" si="15"/>
        <v>12.61</v>
      </c>
      <c r="H128" s="104">
        <f t="shared" si="24"/>
        <v>0</v>
      </c>
      <c r="I128" s="104">
        <f t="shared" si="24"/>
        <v>58787.82</v>
      </c>
      <c r="J128" s="104">
        <f t="shared" si="25"/>
        <v>58787.82</v>
      </c>
      <c r="K128" s="105">
        <f t="shared" si="17"/>
        <v>0</v>
      </c>
      <c r="L128" s="105">
        <f t="shared" si="18"/>
        <v>0</v>
      </c>
      <c r="M128" s="91">
        <v>0</v>
      </c>
      <c r="N128" s="91">
        <v>12.61</v>
      </c>
      <c r="O128" s="105">
        <f t="shared" si="19"/>
        <v>0</v>
      </c>
      <c r="P128" s="105">
        <f t="shared" si="20"/>
        <v>58787.82</v>
      </c>
      <c r="Q128" s="125">
        <f t="shared" si="16"/>
        <v>12.61</v>
      </c>
    </row>
    <row r="129" spans="1:17" s="40" customFormat="1">
      <c r="A129" s="102" t="s">
        <v>254</v>
      </c>
      <c r="B129" s="107" t="s">
        <v>425</v>
      </c>
      <c r="C129" s="92" t="s">
        <v>124</v>
      </c>
      <c r="D129" s="99">
        <v>4662</v>
      </c>
      <c r="E129" s="90">
        <v>0</v>
      </c>
      <c r="F129" s="90">
        <v>0</v>
      </c>
      <c r="G129" s="90">
        <f t="shared" si="15"/>
        <v>0</v>
      </c>
      <c r="H129" s="104">
        <f t="shared" si="24"/>
        <v>0</v>
      </c>
      <c r="I129" s="104">
        <f t="shared" si="24"/>
        <v>0</v>
      </c>
      <c r="J129" s="104">
        <f t="shared" si="25"/>
        <v>0</v>
      </c>
      <c r="K129" s="105">
        <f t="shared" si="17"/>
        <v>0</v>
      </c>
      <c r="L129" s="105">
        <f t="shared" si="18"/>
        <v>0</v>
      </c>
      <c r="M129" s="91">
        <v>0</v>
      </c>
      <c r="N129" s="91">
        <v>0</v>
      </c>
      <c r="O129" s="105">
        <f t="shared" si="19"/>
        <v>0</v>
      </c>
      <c r="P129" s="105">
        <f t="shared" si="20"/>
        <v>0</v>
      </c>
      <c r="Q129" s="125">
        <f t="shared" si="16"/>
        <v>0</v>
      </c>
    </row>
    <row r="130" spans="1:17" s="43" customFormat="1" ht="216.75" customHeight="1">
      <c r="A130" s="92">
        <v>7.3</v>
      </c>
      <c r="B130" s="93" t="s">
        <v>950</v>
      </c>
      <c r="C130" s="92"/>
      <c r="D130" s="99">
        <v>0</v>
      </c>
      <c r="E130" s="95">
        <v>0</v>
      </c>
      <c r="F130" s="95">
        <v>0</v>
      </c>
      <c r="G130" s="95">
        <f t="shared" si="15"/>
        <v>0</v>
      </c>
      <c r="H130" s="89">
        <f>ROUND(D130*E130,0)</f>
        <v>0</v>
      </c>
      <c r="I130" s="89">
        <f>ROUND(D130*F130,0)</f>
        <v>0</v>
      </c>
      <c r="J130" s="90">
        <f t="shared" si="23"/>
        <v>0</v>
      </c>
      <c r="K130" s="105">
        <f t="shared" si="17"/>
        <v>0</v>
      </c>
      <c r="L130" s="105">
        <f t="shared" si="18"/>
        <v>0</v>
      </c>
      <c r="M130" s="96"/>
      <c r="N130" s="96"/>
      <c r="O130" s="105">
        <f t="shared" si="19"/>
        <v>0</v>
      </c>
      <c r="P130" s="105">
        <f t="shared" si="20"/>
        <v>0</v>
      </c>
      <c r="Q130" s="125">
        <f t="shared" si="16"/>
        <v>0</v>
      </c>
    </row>
    <row r="131" spans="1:17" s="44" customFormat="1">
      <c r="A131" s="97" t="s">
        <v>842</v>
      </c>
      <c r="B131" s="98" t="s">
        <v>843</v>
      </c>
      <c r="C131" s="97"/>
      <c r="D131" s="99">
        <v>0</v>
      </c>
      <c r="E131" s="100">
        <v>0</v>
      </c>
      <c r="F131" s="100">
        <v>0</v>
      </c>
      <c r="G131" s="100">
        <f t="shared" si="15"/>
        <v>0</v>
      </c>
      <c r="H131" s="89">
        <f>ROUND(D131*E131,0)</f>
        <v>0</v>
      </c>
      <c r="I131" s="89">
        <f>ROUND(D131*F131,0)</f>
        <v>0</v>
      </c>
      <c r="J131" s="90">
        <f t="shared" si="23"/>
        <v>0</v>
      </c>
      <c r="K131" s="105">
        <f t="shared" si="17"/>
        <v>0</v>
      </c>
      <c r="L131" s="105">
        <f t="shared" si="18"/>
        <v>0</v>
      </c>
      <c r="M131" s="101"/>
      <c r="N131" s="101"/>
      <c r="O131" s="105">
        <f t="shared" si="19"/>
        <v>0</v>
      </c>
      <c r="P131" s="105">
        <f t="shared" si="20"/>
        <v>0</v>
      </c>
      <c r="Q131" s="125">
        <f t="shared" si="16"/>
        <v>0</v>
      </c>
    </row>
    <row r="132" spans="1:17" s="42" customFormat="1">
      <c r="A132" s="102" t="s">
        <v>205</v>
      </c>
      <c r="B132" s="103" t="s">
        <v>844</v>
      </c>
      <c r="C132" s="92" t="s">
        <v>124</v>
      </c>
      <c r="D132" s="99">
        <v>4662</v>
      </c>
      <c r="E132" s="90">
        <v>1.94</v>
      </c>
      <c r="F132" s="90">
        <v>1.94</v>
      </c>
      <c r="G132" s="90">
        <f t="shared" si="15"/>
        <v>3.88</v>
      </c>
      <c r="H132" s="104">
        <f t="shared" ref="H132:I156" si="26">$D132*E132</f>
        <v>9044.2800000000007</v>
      </c>
      <c r="I132" s="104">
        <f t="shared" si="26"/>
        <v>9044.2800000000007</v>
      </c>
      <c r="J132" s="104">
        <f t="shared" ref="J132:J156" si="27">SUBTOTAL(9,H132:I132)</f>
        <v>18088.560000000001</v>
      </c>
      <c r="K132" s="105">
        <f t="shared" si="17"/>
        <v>-1.94</v>
      </c>
      <c r="L132" s="105">
        <f t="shared" si="18"/>
        <v>-1.94</v>
      </c>
      <c r="M132" s="106">
        <v>0</v>
      </c>
      <c r="N132" s="106">
        <v>0</v>
      </c>
      <c r="O132" s="105">
        <f t="shared" si="19"/>
        <v>0</v>
      </c>
      <c r="P132" s="105">
        <f t="shared" si="20"/>
        <v>0</v>
      </c>
      <c r="Q132" s="125">
        <f t="shared" si="16"/>
        <v>0</v>
      </c>
    </row>
    <row r="133" spans="1:17" s="42" customFormat="1">
      <c r="A133" s="102" t="s">
        <v>188</v>
      </c>
      <c r="B133" s="103" t="s">
        <v>402</v>
      </c>
      <c r="C133" s="92" t="s">
        <v>124</v>
      </c>
      <c r="D133" s="99">
        <v>4662</v>
      </c>
      <c r="E133" s="90">
        <v>19.399999999999999</v>
      </c>
      <c r="F133" s="90">
        <v>6.79</v>
      </c>
      <c r="G133" s="90">
        <f t="shared" si="15"/>
        <v>26.189999999999998</v>
      </c>
      <c r="H133" s="104">
        <f t="shared" si="26"/>
        <v>90442.799999999988</v>
      </c>
      <c r="I133" s="104">
        <f t="shared" si="26"/>
        <v>31654.98</v>
      </c>
      <c r="J133" s="104">
        <f t="shared" si="27"/>
        <v>122097.77999999998</v>
      </c>
      <c r="K133" s="105">
        <f t="shared" si="17"/>
        <v>-19.399999999999999</v>
      </c>
      <c r="L133" s="105">
        <f t="shared" si="18"/>
        <v>-6.79</v>
      </c>
      <c r="M133" s="106">
        <v>0</v>
      </c>
      <c r="N133" s="106">
        <v>0</v>
      </c>
      <c r="O133" s="105">
        <f t="shared" si="19"/>
        <v>0</v>
      </c>
      <c r="P133" s="105">
        <f t="shared" si="20"/>
        <v>0</v>
      </c>
      <c r="Q133" s="125">
        <f t="shared" si="16"/>
        <v>0</v>
      </c>
    </row>
    <row r="134" spans="1:17" s="42" customFormat="1">
      <c r="A134" s="102" t="s">
        <v>190</v>
      </c>
      <c r="B134" s="103" t="s">
        <v>403</v>
      </c>
      <c r="C134" s="92" t="s">
        <v>124</v>
      </c>
      <c r="D134" s="99">
        <v>4662</v>
      </c>
      <c r="E134" s="90">
        <v>45.59</v>
      </c>
      <c r="F134" s="90">
        <v>9.6999999999999993</v>
      </c>
      <c r="G134" s="90">
        <f t="shared" ref="G134:G197" si="28">SUM(E134:F134)</f>
        <v>55.290000000000006</v>
      </c>
      <c r="H134" s="104">
        <f t="shared" si="26"/>
        <v>212540.58000000002</v>
      </c>
      <c r="I134" s="104">
        <f t="shared" si="26"/>
        <v>45221.399999999994</v>
      </c>
      <c r="J134" s="104">
        <f t="shared" si="27"/>
        <v>257761.98</v>
      </c>
      <c r="K134" s="105">
        <f t="shared" si="17"/>
        <v>-45.59</v>
      </c>
      <c r="L134" s="105">
        <f t="shared" si="18"/>
        <v>-9.6999999999999993</v>
      </c>
      <c r="M134" s="106">
        <v>0</v>
      </c>
      <c r="N134" s="106">
        <v>0</v>
      </c>
      <c r="O134" s="105">
        <f t="shared" si="19"/>
        <v>0</v>
      </c>
      <c r="P134" s="105">
        <f t="shared" si="20"/>
        <v>0</v>
      </c>
      <c r="Q134" s="125">
        <f t="shared" si="16"/>
        <v>0</v>
      </c>
    </row>
    <row r="135" spans="1:17" s="42" customFormat="1">
      <c r="A135" s="102" t="s">
        <v>192</v>
      </c>
      <c r="B135" s="103" t="s">
        <v>404</v>
      </c>
      <c r="C135" s="92" t="s">
        <v>124</v>
      </c>
      <c r="D135" s="99">
        <v>4662</v>
      </c>
      <c r="E135" s="90">
        <v>47.53</v>
      </c>
      <c r="F135" s="90">
        <v>9.6999999999999993</v>
      </c>
      <c r="G135" s="90">
        <f t="shared" si="28"/>
        <v>57.230000000000004</v>
      </c>
      <c r="H135" s="104">
        <f t="shared" si="26"/>
        <v>221584.86000000002</v>
      </c>
      <c r="I135" s="104">
        <f t="shared" si="26"/>
        <v>45221.399999999994</v>
      </c>
      <c r="J135" s="104">
        <f t="shared" si="27"/>
        <v>266806.26</v>
      </c>
      <c r="K135" s="105">
        <f t="shared" si="17"/>
        <v>-47.53</v>
      </c>
      <c r="L135" s="105">
        <f t="shared" si="18"/>
        <v>-9.6999999999999993</v>
      </c>
      <c r="M135" s="106">
        <v>0</v>
      </c>
      <c r="N135" s="106">
        <v>0</v>
      </c>
      <c r="O135" s="105">
        <f t="shared" si="19"/>
        <v>0</v>
      </c>
      <c r="P135" s="105">
        <f t="shared" si="20"/>
        <v>0</v>
      </c>
      <c r="Q135" s="125">
        <f t="shared" ref="Q135:Q198" si="29">N135+M135</f>
        <v>0</v>
      </c>
    </row>
    <row r="136" spans="1:17" s="42" customFormat="1">
      <c r="A136" s="102" t="s">
        <v>194</v>
      </c>
      <c r="B136" s="103" t="s">
        <v>405</v>
      </c>
      <c r="C136" s="92" t="s">
        <v>124</v>
      </c>
      <c r="D136" s="99">
        <v>4662</v>
      </c>
      <c r="E136" s="90">
        <v>47.53</v>
      </c>
      <c r="F136" s="90">
        <v>9.6999999999999993</v>
      </c>
      <c r="G136" s="90">
        <f t="shared" si="28"/>
        <v>57.230000000000004</v>
      </c>
      <c r="H136" s="104">
        <f t="shared" si="26"/>
        <v>221584.86000000002</v>
      </c>
      <c r="I136" s="104">
        <f t="shared" si="26"/>
        <v>45221.399999999994</v>
      </c>
      <c r="J136" s="104">
        <f t="shared" si="27"/>
        <v>266806.26</v>
      </c>
      <c r="K136" s="105">
        <f t="shared" si="17"/>
        <v>-47.53</v>
      </c>
      <c r="L136" s="105">
        <f t="shared" si="18"/>
        <v>-9.6999999999999993</v>
      </c>
      <c r="M136" s="106">
        <v>0</v>
      </c>
      <c r="N136" s="106">
        <v>0</v>
      </c>
      <c r="O136" s="105">
        <f t="shared" si="19"/>
        <v>0</v>
      </c>
      <c r="P136" s="105">
        <f t="shared" si="20"/>
        <v>0</v>
      </c>
      <c r="Q136" s="125">
        <f t="shared" si="29"/>
        <v>0</v>
      </c>
    </row>
    <row r="137" spans="1:17" s="42" customFormat="1">
      <c r="A137" s="102" t="s">
        <v>196</v>
      </c>
      <c r="B137" s="103" t="s">
        <v>406</v>
      </c>
      <c r="C137" s="92" t="s">
        <v>124</v>
      </c>
      <c r="D137" s="99">
        <v>4662</v>
      </c>
      <c r="E137" s="90">
        <v>47.53</v>
      </c>
      <c r="F137" s="90">
        <v>9.6999999999999993</v>
      </c>
      <c r="G137" s="90">
        <f t="shared" si="28"/>
        <v>57.230000000000004</v>
      </c>
      <c r="H137" s="104">
        <f t="shared" si="26"/>
        <v>221584.86000000002</v>
      </c>
      <c r="I137" s="104">
        <f t="shared" si="26"/>
        <v>45221.399999999994</v>
      </c>
      <c r="J137" s="104">
        <f t="shared" si="27"/>
        <v>266806.26</v>
      </c>
      <c r="K137" s="105">
        <f t="shared" si="17"/>
        <v>-47.53</v>
      </c>
      <c r="L137" s="105">
        <f t="shared" si="18"/>
        <v>-9.6999999999999993</v>
      </c>
      <c r="M137" s="106">
        <v>0</v>
      </c>
      <c r="N137" s="106">
        <v>0</v>
      </c>
      <c r="O137" s="105">
        <f t="shared" si="19"/>
        <v>0</v>
      </c>
      <c r="P137" s="105">
        <f t="shared" si="20"/>
        <v>0</v>
      </c>
      <c r="Q137" s="125">
        <f t="shared" si="29"/>
        <v>0</v>
      </c>
    </row>
    <row r="138" spans="1:17" s="42" customFormat="1">
      <c r="A138" s="102" t="s">
        <v>198</v>
      </c>
      <c r="B138" s="103" t="s">
        <v>407</v>
      </c>
      <c r="C138" s="92" t="s">
        <v>124</v>
      </c>
      <c r="D138" s="99">
        <v>4662</v>
      </c>
      <c r="E138" s="90">
        <v>47.53</v>
      </c>
      <c r="F138" s="90">
        <v>9.6999999999999993</v>
      </c>
      <c r="G138" s="90">
        <f t="shared" si="28"/>
        <v>57.230000000000004</v>
      </c>
      <c r="H138" s="104">
        <f t="shared" si="26"/>
        <v>221584.86000000002</v>
      </c>
      <c r="I138" s="104">
        <f t="shared" si="26"/>
        <v>45221.399999999994</v>
      </c>
      <c r="J138" s="104">
        <f t="shared" si="27"/>
        <v>266806.26</v>
      </c>
      <c r="K138" s="105">
        <f t="shared" si="17"/>
        <v>-47.53</v>
      </c>
      <c r="L138" s="105">
        <f t="shared" si="18"/>
        <v>-9.6999999999999993</v>
      </c>
      <c r="M138" s="106">
        <v>0</v>
      </c>
      <c r="N138" s="106">
        <v>0</v>
      </c>
      <c r="O138" s="105">
        <f t="shared" si="19"/>
        <v>0</v>
      </c>
      <c r="P138" s="105">
        <f t="shared" si="20"/>
        <v>0</v>
      </c>
      <c r="Q138" s="125">
        <f t="shared" si="29"/>
        <v>0</v>
      </c>
    </row>
    <row r="139" spans="1:17" s="42" customFormat="1">
      <c r="A139" s="102" t="s">
        <v>200</v>
      </c>
      <c r="B139" s="103" t="s">
        <v>408</v>
      </c>
      <c r="C139" s="92" t="s">
        <v>124</v>
      </c>
      <c r="D139" s="99">
        <v>4662</v>
      </c>
      <c r="E139" s="90">
        <v>47.53</v>
      </c>
      <c r="F139" s="90">
        <v>9.6999999999999993</v>
      </c>
      <c r="G139" s="90">
        <f t="shared" si="28"/>
        <v>57.230000000000004</v>
      </c>
      <c r="H139" s="104">
        <f t="shared" si="26"/>
        <v>221584.86000000002</v>
      </c>
      <c r="I139" s="104">
        <f t="shared" si="26"/>
        <v>45221.399999999994</v>
      </c>
      <c r="J139" s="104">
        <f t="shared" si="27"/>
        <v>266806.26</v>
      </c>
      <c r="K139" s="105">
        <f t="shared" ref="K139:K202" si="30">M139-E139</f>
        <v>-47.53</v>
      </c>
      <c r="L139" s="105">
        <f t="shared" ref="L139:L202" si="31">N139-F139</f>
        <v>-9.6999999999999993</v>
      </c>
      <c r="M139" s="106">
        <v>0</v>
      </c>
      <c r="N139" s="106">
        <v>0</v>
      </c>
      <c r="O139" s="105">
        <f t="shared" ref="O139:O202" si="32">M139*D139</f>
        <v>0</v>
      </c>
      <c r="P139" s="105">
        <f t="shared" ref="P139:P202" si="33">N139*D139</f>
        <v>0</v>
      </c>
      <c r="Q139" s="125">
        <f t="shared" si="29"/>
        <v>0</v>
      </c>
    </row>
    <row r="140" spans="1:17" s="42" customFormat="1">
      <c r="A140" s="102" t="s">
        <v>122</v>
      </c>
      <c r="B140" s="103" t="s">
        <v>409</v>
      </c>
      <c r="C140" s="92" t="s">
        <v>124</v>
      </c>
      <c r="D140" s="99">
        <v>4662</v>
      </c>
      <c r="E140" s="90">
        <v>47.53</v>
      </c>
      <c r="F140" s="90">
        <v>9.6999999999999993</v>
      </c>
      <c r="G140" s="90">
        <f t="shared" si="28"/>
        <v>57.230000000000004</v>
      </c>
      <c r="H140" s="104">
        <f t="shared" si="26"/>
        <v>221584.86000000002</v>
      </c>
      <c r="I140" s="104">
        <f t="shared" si="26"/>
        <v>45221.399999999994</v>
      </c>
      <c r="J140" s="104">
        <f t="shared" si="27"/>
        <v>266806.26</v>
      </c>
      <c r="K140" s="105">
        <f t="shared" si="30"/>
        <v>-47.53</v>
      </c>
      <c r="L140" s="105">
        <f t="shared" si="31"/>
        <v>-9.6999999999999993</v>
      </c>
      <c r="M140" s="106">
        <v>0</v>
      </c>
      <c r="N140" s="106">
        <v>0</v>
      </c>
      <c r="O140" s="105">
        <f t="shared" si="32"/>
        <v>0</v>
      </c>
      <c r="P140" s="105">
        <f t="shared" si="33"/>
        <v>0</v>
      </c>
      <c r="Q140" s="125">
        <f t="shared" si="29"/>
        <v>0</v>
      </c>
    </row>
    <row r="141" spans="1:17" s="42" customFormat="1">
      <c r="A141" s="102" t="s">
        <v>228</v>
      </c>
      <c r="B141" s="103" t="s">
        <v>410</v>
      </c>
      <c r="C141" s="92" t="s">
        <v>124</v>
      </c>
      <c r="D141" s="99">
        <v>4662</v>
      </c>
      <c r="E141" s="90">
        <v>47.53</v>
      </c>
      <c r="F141" s="90">
        <v>9.6999999999999993</v>
      </c>
      <c r="G141" s="90">
        <f t="shared" si="28"/>
        <v>57.230000000000004</v>
      </c>
      <c r="H141" s="104">
        <f t="shared" si="26"/>
        <v>221584.86000000002</v>
      </c>
      <c r="I141" s="104">
        <f t="shared" si="26"/>
        <v>45221.399999999994</v>
      </c>
      <c r="J141" s="104">
        <f t="shared" si="27"/>
        <v>266806.26</v>
      </c>
      <c r="K141" s="105">
        <f t="shared" si="30"/>
        <v>-47.53</v>
      </c>
      <c r="L141" s="105">
        <f t="shared" si="31"/>
        <v>-9.6999999999999993</v>
      </c>
      <c r="M141" s="106">
        <v>0</v>
      </c>
      <c r="N141" s="106">
        <v>0</v>
      </c>
      <c r="O141" s="105">
        <f t="shared" si="32"/>
        <v>0</v>
      </c>
      <c r="P141" s="105">
        <f t="shared" si="33"/>
        <v>0</v>
      </c>
      <c r="Q141" s="125">
        <f t="shared" si="29"/>
        <v>0</v>
      </c>
    </row>
    <row r="142" spans="1:17" s="42" customFormat="1">
      <c r="A142" s="102" t="s">
        <v>230</v>
      </c>
      <c r="B142" s="103" t="s">
        <v>411</v>
      </c>
      <c r="C142" s="92" t="s">
        <v>124</v>
      </c>
      <c r="D142" s="99">
        <v>4662</v>
      </c>
      <c r="E142" s="90">
        <v>47.53</v>
      </c>
      <c r="F142" s="90">
        <v>9.6999999999999993</v>
      </c>
      <c r="G142" s="90">
        <f t="shared" si="28"/>
        <v>57.230000000000004</v>
      </c>
      <c r="H142" s="104">
        <f t="shared" si="26"/>
        <v>221584.86000000002</v>
      </c>
      <c r="I142" s="104">
        <f t="shared" si="26"/>
        <v>45221.399999999994</v>
      </c>
      <c r="J142" s="104">
        <f t="shared" si="27"/>
        <v>266806.26</v>
      </c>
      <c r="K142" s="105">
        <f t="shared" si="30"/>
        <v>-47.53</v>
      </c>
      <c r="L142" s="105">
        <f t="shared" si="31"/>
        <v>-9.6999999999999993</v>
      </c>
      <c r="M142" s="106">
        <v>0</v>
      </c>
      <c r="N142" s="106">
        <v>0</v>
      </c>
      <c r="O142" s="105">
        <f t="shared" si="32"/>
        <v>0</v>
      </c>
      <c r="P142" s="105">
        <f t="shared" si="33"/>
        <v>0</v>
      </c>
      <c r="Q142" s="125">
        <f t="shared" si="29"/>
        <v>0</v>
      </c>
    </row>
    <row r="143" spans="1:17" s="42" customFormat="1">
      <c r="A143" s="102" t="s">
        <v>232</v>
      </c>
      <c r="B143" s="103" t="s">
        <v>412</v>
      </c>
      <c r="C143" s="92" t="s">
        <v>124</v>
      </c>
      <c r="D143" s="99">
        <v>4662</v>
      </c>
      <c r="E143" s="90">
        <v>47.53</v>
      </c>
      <c r="F143" s="90">
        <v>9.6999999999999993</v>
      </c>
      <c r="G143" s="90">
        <f t="shared" si="28"/>
        <v>57.230000000000004</v>
      </c>
      <c r="H143" s="104">
        <f t="shared" si="26"/>
        <v>221584.86000000002</v>
      </c>
      <c r="I143" s="104">
        <f t="shared" si="26"/>
        <v>45221.399999999994</v>
      </c>
      <c r="J143" s="104">
        <f t="shared" si="27"/>
        <v>266806.26</v>
      </c>
      <c r="K143" s="105">
        <f t="shared" si="30"/>
        <v>-47.53</v>
      </c>
      <c r="L143" s="105">
        <f t="shared" si="31"/>
        <v>-9.6999999999999993</v>
      </c>
      <c r="M143" s="106">
        <v>0</v>
      </c>
      <c r="N143" s="106">
        <v>0</v>
      </c>
      <c r="O143" s="105">
        <f t="shared" si="32"/>
        <v>0</v>
      </c>
      <c r="P143" s="105">
        <f t="shared" si="33"/>
        <v>0</v>
      </c>
      <c r="Q143" s="125">
        <f t="shared" si="29"/>
        <v>0</v>
      </c>
    </row>
    <row r="144" spans="1:17" s="42" customFormat="1">
      <c r="A144" s="102" t="s">
        <v>234</v>
      </c>
      <c r="B144" s="103" t="s">
        <v>413</v>
      </c>
      <c r="C144" s="92" t="s">
        <v>124</v>
      </c>
      <c r="D144" s="99">
        <v>4662</v>
      </c>
      <c r="E144" s="90">
        <v>47.53</v>
      </c>
      <c r="F144" s="90">
        <v>9.6999999999999993</v>
      </c>
      <c r="G144" s="90">
        <f t="shared" si="28"/>
        <v>57.230000000000004</v>
      </c>
      <c r="H144" s="104">
        <f t="shared" si="26"/>
        <v>221584.86000000002</v>
      </c>
      <c r="I144" s="104">
        <f t="shared" si="26"/>
        <v>45221.399999999994</v>
      </c>
      <c r="J144" s="104">
        <f t="shared" si="27"/>
        <v>266806.26</v>
      </c>
      <c r="K144" s="105">
        <f t="shared" si="30"/>
        <v>-47.53</v>
      </c>
      <c r="L144" s="105">
        <f t="shared" si="31"/>
        <v>-9.6999999999999993</v>
      </c>
      <c r="M144" s="106">
        <v>0</v>
      </c>
      <c r="N144" s="106">
        <v>0</v>
      </c>
      <c r="O144" s="105">
        <f t="shared" si="32"/>
        <v>0</v>
      </c>
      <c r="P144" s="105">
        <f t="shared" si="33"/>
        <v>0</v>
      </c>
      <c r="Q144" s="125">
        <f t="shared" si="29"/>
        <v>0</v>
      </c>
    </row>
    <row r="145" spans="1:17" s="42" customFormat="1">
      <c r="A145" s="102" t="s">
        <v>236</v>
      </c>
      <c r="B145" s="103" t="s">
        <v>414</v>
      </c>
      <c r="C145" s="92" t="s">
        <v>124</v>
      </c>
      <c r="D145" s="99">
        <v>4662</v>
      </c>
      <c r="E145" s="90">
        <v>47.53</v>
      </c>
      <c r="F145" s="90">
        <v>9.6999999999999993</v>
      </c>
      <c r="G145" s="90">
        <f t="shared" si="28"/>
        <v>57.230000000000004</v>
      </c>
      <c r="H145" s="104">
        <f t="shared" si="26"/>
        <v>221584.86000000002</v>
      </c>
      <c r="I145" s="104">
        <f t="shared" si="26"/>
        <v>45221.399999999994</v>
      </c>
      <c r="J145" s="104">
        <f t="shared" si="27"/>
        <v>266806.26</v>
      </c>
      <c r="K145" s="105">
        <f t="shared" si="30"/>
        <v>-47.53</v>
      </c>
      <c r="L145" s="105">
        <f t="shared" si="31"/>
        <v>-9.6999999999999993</v>
      </c>
      <c r="M145" s="106">
        <v>0</v>
      </c>
      <c r="N145" s="106">
        <v>0</v>
      </c>
      <c r="O145" s="105">
        <f t="shared" si="32"/>
        <v>0</v>
      </c>
      <c r="P145" s="105">
        <f t="shared" si="33"/>
        <v>0</v>
      </c>
      <c r="Q145" s="125">
        <f t="shared" si="29"/>
        <v>0</v>
      </c>
    </row>
    <row r="146" spans="1:17" s="42" customFormat="1">
      <c r="A146" s="102" t="s">
        <v>238</v>
      </c>
      <c r="B146" s="103" t="s">
        <v>415</v>
      </c>
      <c r="C146" s="92" t="s">
        <v>124</v>
      </c>
      <c r="D146" s="99">
        <v>4662</v>
      </c>
      <c r="E146" s="90">
        <v>47.53</v>
      </c>
      <c r="F146" s="90">
        <v>9.6999999999999993</v>
      </c>
      <c r="G146" s="90">
        <f t="shared" si="28"/>
        <v>57.230000000000004</v>
      </c>
      <c r="H146" s="104">
        <f t="shared" si="26"/>
        <v>221584.86000000002</v>
      </c>
      <c r="I146" s="104">
        <f t="shared" si="26"/>
        <v>45221.399999999994</v>
      </c>
      <c r="J146" s="104">
        <f t="shared" si="27"/>
        <v>266806.26</v>
      </c>
      <c r="K146" s="105">
        <f t="shared" si="30"/>
        <v>-47.53</v>
      </c>
      <c r="L146" s="105">
        <f t="shared" si="31"/>
        <v>-9.6999999999999993</v>
      </c>
      <c r="M146" s="106">
        <v>0</v>
      </c>
      <c r="N146" s="106">
        <v>0</v>
      </c>
      <c r="O146" s="105">
        <f t="shared" si="32"/>
        <v>0</v>
      </c>
      <c r="P146" s="105">
        <f t="shared" si="33"/>
        <v>0</v>
      </c>
      <c r="Q146" s="125">
        <f t="shared" si="29"/>
        <v>0</v>
      </c>
    </row>
    <row r="147" spans="1:17" s="42" customFormat="1">
      <c r="A147" s="102" t="s">
        <v>240</v>
      </c>
      <c r="B147" s="103" t="s">
        <v>416</v>
      </c>
      <c r="C147" s="92" t="s">
        <v>124</v>
      </c>
      <c r="D147" s="99">
        <v>4662</v>
      </c>
      <c r="E147" s="90">
        <v>47.53</v>
      </c>
      <c r="F147" s="90">
        <v>9.6999999999999993</v>
      </c>
      <c r="G147" s="90">
        <f t="shared" si="28"/>
        <v>57.230000000000004</v>
      </c>
      <c r="H147" s="104">
        <f t="shared" si="26"/>
        <v>221584.86000000002</v>
      </c>
      <c r="I147" s="104">
        <f t="shared" si="26"/>
        <v>45221.399999999994</v>
      </c>
      <c r="J147" s="104">
        <f t="shared" si="27"/>
        <v>266806.26</v>
      </c>
      <c r="K147" s="105">
        <f t="shared" si="30"/>
        <v>-47.53</v>
      </c>
      <c r="L147" s="105">
        <f t="shared" si="31"/>
        <v>-9.6999999999999993</v>
      </c>
      <c r="M147" s="106">
        <v>0</v>
      </c>
      <c r="N147" s="106">
        <v>0</v>
      </c>
      <c r="O147" s="105">
        <f t="shared" si="32"/>
        <v>0</v>
      </c>
      <c r="P147" s="105">
        <f t="shared" si="33"/>
        <v>0</v>
      </c>
      <c r="Q147" s="125">
        <f t="shared" si="29"/>
        <v>0</v>
      </c>
    </row>
    <row r="148" spans="1:17" s="42" customFormat="1">
      <c r="A148" s="102" t="s">
        <v>242</v>
      </c>
      <c r="B148" s="103" t="s">
        <v>417</v>
      </c>
      <c r="C148" s="92" t="s">
        <v>124</v>
      </c>
      <c r="D148" s="99">
        <v>4662</v>
      </c>
      <c r="E148" s="90">
        <v>47.53</v>
      </c>
      <c r="F148" s="90">
        <v>9.6999999999999993</v>
      </c>
      <c r="G148" s="90">
        <f t="shared" si="28"/>
        <v>57.230000000000004</v>
      </c>
      <c r="H148" s="104">
        <f t="shared" si="26"/>
        <v>221584.86000000002</v>
      </c>
      <c r="I148" s="104">
        <f t="shared" si="26"/>
        <v>45221.399999999994</v>
      </c>
      <c r="J148" s="104">
        <f t="shared" si="27"/>
        <v>266806.26</v>
      </c>
      <c r="K148" s="105">
        <f t="shared" si="30"/>
        <v>-47.53</v>
      </c>
      <c r="L148" s="105">
        <f t="shared" si="31"/>
        <v>-9.6999999999999993</v>
      </c>
      <c r="M148" s="106">
        <v>0</v>
      </c>
      <c r="N148" s="106">
        <v>0</v>
      </c>
      <c r="O148" s="105">
        <f t="shared" si="32"/>
        <v>0</v>
      </c>
      <c r="P148" s="105">
        <f t="shared" si="33"/>
        <v>0</v>
      </c>
      <c r="Q148" s="125">
        <f t="shared" si="29"/>
        <v>0</v>
      </c>
    </row>
    <row r="149" spans="1:17" s="42" customFormat="1">
      <c r="A149" s="102" t="s">
        <v>244</v>
      </c>
      <c r="B149" s="103" t="s">
        <v>418</v>
      </c>
      <c r="C149" s="92" t="s">
        <v>124</v>
      </c>
      <c r="D149" s="99">
        <v>4662</v>
      </c>
      <c r="E149" s="90">
        <v>47.53</v>
      </c>
      <c r="F149" s="90">
        <v>9.6999999999999993</v>
      </c>
      <c r="G149" s="90">
        <f t="shared" si="28"/>
        <v>57.230000000000004</v>
      </c>
      <c r="H149" s="104">
        <f t="shared" si="26"/>
        <v>221584.86000000002</v>
      </c>
      <c r="I149" s="104">
        <f t="shared" si="26"/>
        <v>45221.399999999994</v>
      </c>
      <c r="J149" s="104">
        <f t="shared" si="27"/>
        <v>266806.26</v>
      </c>
      <c r="K149" s="105">
        <f t="shared" si="30"/>
        <v>-47.53</v>
      </c>
      <c r="L149" s="105">
        <f t="shared" si="31"/>
        <v>-9.6999999999999993</v>
      </c>
      <c r="M149" s="106">
        <v>0</v>
      </c>
      <c r="N149" s="106">
        <v>0</v>
      </c>
      <c r="O149" s="105">
        <f t="shared" si="32"/>
        <v>0</v>
      </c>
      <c r="P149" s="105">
        <f t="shared" si="33"/>
        <v>0</v>
      </c>
      <c r="Q149" s="125">
        <f t="shared" si="29"/>
        <v>0</v>
      </c>
    </row>
    <row r="150" spans="1:17" s="40" customFormat="1">
      <c r="A150" s="102" t="s">
        <v>246</v>
      </c>
      <c r="B150" s="103" t="s">
        <v>419</v>
      </c>
      <c r="C150" s="92" t="s">
        <v>124</v>
      </c>
      <c r="D150" s="99">
        <v>4662</v>
      </c>
      <c r="E150" s="90">
        <v>47.53</v>
      </c>
      <c r="F150" s="90">
        <v>9.6999999999999993</v>
      </c>
      <c r="G150" s="90">
        <f t="shared" si="28"/>
        <v>57.230000000000004</v>
      </c>
      <c r="H150" s="104">
        <f t="shared" si="26"/>
        <v>221584.86000000002</v>
      </c>
      <c r="I150" s="104">
        <f t="shared" si="26"/>
        <v>45221.399999999994</v>
      </c>
      <c r="J150" s="104">
        <f t="shared" si="27"/>
        <v>266806.26</v>
      </c>
      <c r="K150" s="105">
        <f t="shared" si="30"/>
        <v>-47.53</v>
      </c>
      <c r="L150" s="105">
        <f t="shared" si="31"/>
        <v>-9.6999999999999993</v>
      </c>
      <c r="M150" s="91">
        <v>0</v>
      </c>
      <c r="N150" s="91">
        <v>0</v>
      </c>
      <c r="O150" s="105">
        <f t="shared" si="32"/>
        <v>0</v>
      </c>
      <c r="P150" s="105">
        <f t="shared" si="33"/>
        <v>0</v>
      </c>
      <c r="Q150" s="125">
        <f t="shared" si="29"/>
        <v>0</v>
      </c>
    </row>
    <row r="151" spans="1:17" s="40" customFormat="1">
      <c r="A151" s="102" t="s">
        <v>248</v>
      </c>
      <c r="B151" s="103" t="s">
        <v>420</v>
      </c>
      <c r="C151" s="92" t="s">
        <v>124</v>
      </c>
      <c r="D151" s="99">
        <v>4662</v>
      </c>
      <c r="E151" s="90">
        <v>47.53</v>
      </c>
      <c r="F151" s="90">
        <v>9.6999999999999993</v>
      </c>
      <c r="G151" s="90">
        <f t="shared" si="28"/>
        <v>57.230000000000004</v>
      </c>
      <c r="H151" s="104">
        <f t="shared" si="26"/>
        <v>221584.86000000002</v>
      </c>
      <c r="I151" s="104">
        <f t="shared" si="26"/>
        <v>45221.399999999994</v>
      </c>
      <c r="J151" s="104">
        <f t="shared" si="27"/>
        <v>266806.26</v>
      </c>
      <c r="K151" s="105">
        <f t="shared" si="30"/>
        <v>-47.53</v>
      </c>
      <c r="L151" s="105">
        <f t="shared" si="31"/>
        <v>-9.6999999999999993</v>
      </c>
      <c r="M151" s="91">
        <v>0</v>
      </c>
      <c r="N151" s="91">
        <v>0</v>
      </c>
      <c r="O151" s="105">
        <f t="shared" si="32"/>
        <v>0</v>
      </c>
      <c r="P151" s="105">
        <f t="shared" si="33"/>
        <v>0</v>
      </c>
      <c r="Q151" s="125">
        <f t="shared" si="29"/>
        <v>0</v>
      </c>
    </row>
    <row r="152" spans="1:17" s="40" customFormat="1">
      <c r="A152" s="102" t="s">
        <v>250</v>
      </c>
      <c r="B152" s="103" t="s">
        <v>421</v>
      </c>
      <c r="C152" s="92" t="s">
        <v>124</v>
      </c>
      <c r="D152" s="99">
        <v>4662</v>
      </c>
      <c r="E152" s="90">
        <v>47.53</v>
      </c>
      <c r="F152" s="90">
        <v>9.6999999999999993</v>
      </c>
      <c r="G152" s="90">
        <f t="shared" si="28"/>
        <v>57.230000000000004</v>
      </c>
      <c r="H152" s="104">
        <f t="shared" si="26"/>
        <v>221584.86000000002</v>
      </c>
      <c r="I152" s="104">
        <f t="shared" si="26"/>
        <v>45221.399999999994</v>
      </c>
      <c r="J152" s="104">
        <f t="shared" si="27"/>
        <v>266806.26</v>
      </c>
      <c r="K152" s="105">
        <f t="shared" si="30"/>
        <v>-47.53</v>
      </c>
      <c r="L152" s="105">
        <f t="shared" si="31"/>
        <v>-9.6999999999999993</v>
      </c>
      <c r="M152" s="91">
        <v>0</v>
      </c>
      <c r="N152" s="91">
        <v>0</v>
      </c>
      <c r="O152" s="105">
        <f t="shared" si="32"/>
        <v>0</v>
      </c>
      <c r="P152" s="105">
        <f t="shared" si="33"/>
        <v>0</v>
      </c>
      <c r="Q152" s="125">
        <f t="shared" si="29"/>
        <v>0</v>
      </c>
    </row>
    <row r="153" spans="1:17" s="40" customFormat="1">
      <c r="A153" s="102" t="s">
        <v>252</v>
      </c>
      <c r="B153" s="103" t="s">
        <v>422</v>
      </c>
      <c r="C153" s="92" t="s">
        <v>124</v>
      </c>
      <c r="D153" s="99">
        <v>4662</v>
      </c>
      <c r="E153" s="90">
        <v>0</v>
      </c>
      <c r="F153" s="90">
        <v>9.6999999999999993</v>
      </c>
      <c r="G153" s="90">
        <f t="shared" si="28"/>
        <v>9.6999999999999993</v>
      </c>
      <c r="H153" s="104">
        <f t="shared" si="26"/>
        <v>0</v>
      </c>
      <c r="I153" s="104">
        <f t="shared" si="26"/>
        <v>45221.399999999994</v>
      </c>
      <c r="J153" s="104">
        <f t="shared" si="27"/>
        <v>45221.399999999994</v>
      </c>
      <c r="K153" s="105">
        <f t="shared" si="30"/>
        <v>0</v>
      </c>
      <c r="L153" s="105">
        <f t="shared" si="31"/>
        <v>-9.6999999999999993</v>
      </c>
      <c r="M153" s="91">
        <v>0</v>
      </c>
      <c r="N153" s="91">
        <v>0</v>
      </c>
      <c r="O153" s="105">
        <f t="shared" si="32"/>
        <v>0</v>
      </c>
      <c r="P153" s="105">
        <f t="shared" si="33"/>
        <v>0</v>
      </c>
      <c r="Q153" s="125">
        <f t="shared" si="29"/>
        <v>0</v>
      </c>
    </row>
    <row r="154" spans="1:17" s="40" customFormat="1">
      <c r="A154" s="102" t="s">
        <v>254</v>
      </c>
      <c r="B154" s="103" t="s">
        <v>423</v>
      </c>
      <c r="C154" s="92" t="s">
        <v>124</v>
      </c>
      <c r="D154" s="99">
        <v>4662</v>
      </c>
      <c r="E154" s="90">
        <v>0</v>
      </c>
      <c r="F154" s="90">
        <v>4.8499999999999996</v>
      </c>
      <c r="G154" s="90">
        <f t="shared" si="28"/>
        <v>4.8499999999999996</v>
      </c>
      <c r="H154" s="104">
        <f t="shared" si="26"/>
        <v>0</v>
      </c>
      <c r="I154" s="104">
        <f t="shared" si="26"/>
        <v>22610.699999999997</v>
      </c>
      <c r="J154" s="104">
        <f t="shared" si="27"/>
        <v>22610.699999999997</v>
      </c>
      <c r="K154" s="105">
        <f t="shared" si="30"/>
        <v>0</v>
      </c>
      <c r="L154" s="105">
        <f t="shared" si="31"/>
        <v>-4.8499999999999996</v>
      </c>
      <c r="M154" s="91">
        <v>0</v>
      </c>
      <c r="N154" s="91">
        <v>0</v>
      </c>
      <c r="O154" s="105">
        <f t="shared" si="32"/>
        <v>0</v>
      </c>
      <c r="P154" s="105">
        <f t="shared" si="33"/>
        <v>0</v>
      </c>
      <c r="Q154" s="125">
        <f t="shared" si="29"/>
        <v>0</v>
      </c>
    </row>
    <row r="155" spans="1:17" s="40" customFormat="1">
      <c r="A155" s="102" t="s">
        <v>256</v>
      </c>
      <c r="B155" s="103" t="s">
        <v>424</v>
      </c>
      <c r="C155" s="92" t="s">
        <v>124</v>
      </c>
      <c r="D155" s="99">
        <v>4662</v>
      </c>
      <c r="E155" s="90">
        <v>0</v>
      </c>
      <c r="F155" s="90">
        <v>4.8499999999999996</v>
      </c>
      <c r="G155" s="90">
        <f t="shared" si="28"/>
        <v>4.8499999999999996</v>
      </c>
      <c r="H155" s="104">
        <f t="shared" si="26"/>
        <v>0</v>
      </c>
      <c r="I155" s="104">
        <f t="shared" si="26"/>
        <v>22610.699999999997</v>
      </c>
      <c r="J155" s="104">
        <f t="shared" si="27"/>
        <v>22610.699999999997</v>
      </c>
      <c r="K155" s="105">
        <f t="shared" si="30"/>
        <v>0</v>
      </c>
      <c r="L155" s="105">
        <f t="shared" si="31"/>
        <v>-4.8499999999999996</v>
      </c>
      <c r="M155" s="91">
        <v>0</v>
      </c>
      <c r="N155" s="91">
        <v>0</v>
      </c>
      <c r="O155" s="105">
        <f t="shared" si="32"/>
        <v>0</v>
      </c>
      <c r="P155" s="105">
        <f t="shared" si="33"/>
        <v>0</v>
      </c>
      <c r="Q155" s="125">
        <f t="shared" si="29"/>
        <v>0</v>
      </c>
    </row>
    <row r="156" spans="1:17" s="40" customFormat="1">
      <c r="A156" s="102" t="s">
        <v>258</v>
      </c>
      <c r="B156" s="107" t="s">
        <v>425</v>
      </c>
      <c r="C156" s="92" t="s">
        <v>124</v>
      </c>
      <c r="D156" s="99">
        <v>4662</v>
      </c>
      <c r="E156" s="90">
        <v>0</v>
      </c>
      <c r="F156" s="90">
        <v>0</v>
      </c>
      <c r="G156" s="90">
        <f t="shared" si="28"/>
        <v>0</v>
      </c>
      <c r="H156" s="104">
        <f t="shared" si="26"/>
        <v>0</v>
      </c>
      <c r="I156" s="104">
        <f t="shared" si="26"/>
        <v>0</v>
      </c>
      <c r="J156" s="104">
        <f t="shared" si="27"/>
        <v>0</v>
      </c>
      <c r="K156" s="105">
        <f t="shared" si="30"/>
        <v>0</v>
      </c>
      <c r="L156" s="105">
        <f t="shared" si="31"/>
        <v>0</v>
      </c>
      <c r="M156" s="91">
        <v>0</v>
      </c>
      <c r="N156" s="91">
        <v>0</v>
      </c>
      <c r="O156" s="105">
        <f t="shared" si="32"/>
        <v>0</v>
      </c>
      <c r="P156" s="105">
        <f t="shared" si="33"/>
        <v>0</v>
      </c>
      <c r="Q156" s="125">
        <f t="shared" si="29"/>
        <v>0</v>
      </c>
    </row>
    <row r="157" spans="1:17" s="44" customFormat="1">
      <c r="A157" s="97" t="s">
        <v>845</v>
      </c>
      <c r="B157" s="98" t="s">
        <v>846</v>
      </c>
      <c r="C157" s="97"/>
      <c r="D157" s="99">
        <v>0</v>
      </c>
      <c r="E157" s="100">
        <v>0</v>
      </c>
      <c r="F157" s="100">
        <v>0</v>
      </c>
      <c r="G157" s="100">
        <f t="shared" si="28"/>
        <v>0</v>
      </c>
      <c r="H157" s="89">
        <f>ROUND(D157*E157,0)</f>
        <v>0</v>
      </c>
      <c r="I157" s="89">
        <f>ROUND(D157*F157,0)</f>
        <v>0</v>
      </c>
      <c r="J157" s="90">
        <f t="shared" ref="J157:J209" si="34">SUM(H157:I157)</f>
        <v>0</v>
      </c>
      <c r="K157" s="105">
        <f t="shared" si="30"/>
        <v>0</v>
      </c>
      <c r="L157" s="105">
        <f t="shared" si="31"/>
        <v>0</v>
      </c>
      <c r="M157" s="101"/>
      <c r="N157" s="101"/>
      <c r="O157" s="105">
        <f t="shared" si="32"/>
        <v>0</v>
      </c>
      <c r="P157" s="105">
        <f t="shared" si="33"/>
        <v>0</v>
      </c>
      <c r="Q157" s="125">
        <f t="shared" si="29"/>
        <v>0</v>
      </c>
    </row>
    <row r="158" spans="1:17" s="44" customFormat="1">
      <c r="A158" s="102" t="s">
        <v>205</v>
      </c>
      <c r="B158" s="103" t="s">
        <v>844</v>
      </c>
      <c r="C158" s="92" t="s">
        <v>124</v>
      </c>
      <c r="D158" s="99">
        <v>4662</v>
      </c>
      <c r="E158" s="95">
        <v>0</v>
      </c>
      <c r="F158" s="95">
        <v>3.88</v>
      </c>
      <c r="G158" s="95">
        <f t="shared" si="28"/>
        <v>3.88</v>
      </c>
      <c r="H158" s="104">
        <f t="shared" ref="H158:I182" si="35">$D158*E158</f>
        <v>0</v>
      </c>
      <c r="I158" s="104">
        <f t="shared" si="35"/>
        <v>18088.560000000001</v>
      </c>
      <c r="J158" s="104">
        <f t="shared" ref="J158:J182" si="36">SUBTOTAL(9,H158:I158)</f>
        <v>18088.560000000001</v>
      </c>
      <c r="K158" s="105">
        <f t="shared" si="30"/>
        <v>0</v>
      </c>
      <c r="L158" s="105">
        <f t="shared" si="31"/>
        <v>-3.88</v>
      </c>
      <c r="M158" s="108">
        <v>0</v>
      </c>
      <c r="N158" s="101">
        <v>0</v>
      </c>
      <c r="O158" s="105">
        <f t="shared" si="32"/>
        <v>0</v>
      </c>
      <c r="P158" s="105">
        <f t="shared" si="33"/>
        <v>0</v>
      </c>
      <c r="Q158" s="125">
        <f t="shared" si="29"/>
        <v>0</v>
      </c>
    </row>
    <row r="159" spans="1:17" s="44" customFormat="1">
      <c r="A159" s="102" t="s">
        <v>188</v>
      </c>
      <c r="B159" s="103" t="s">
        <v>402</v>
      </c>
      <c r="C159" s="92" t="s">
        <v>124</v>
      </c>
      <c r="D159" s="99">
        <v>4662</v>
      </c>
      <c r="E159" s="95">
        <v>22.31</v>
      </c>
      <c r="F159" s="95">
        <v>5.82</v>
      </c>
      <c r="G159" s="95">
        <f t="shared" si="28"/>
        <v>28.13</v>
      </c>
      <c r="H159" s="104">
        <f t="shared" si="35"/>
        <v>104009.22</v>
      </c>
      <c r="I159" s="104">
        <f t="shared" si="35"/>
        <v>27132.84</v>
      </c>
      <c r="J159" s="104">
        <f t="shared" si="36"/>
        <v>131142.06</v>
      </c>
      <c r="K159" s="105">
        <f t="shared" si="30"/>
        <v>-22.31</v>
      </c>
      <c r="L159" s="105">
        <f t="shared" si="31"/>
        <v>-5.82</v>
      </c>
      <c r="M159" s="108">
        <v>0</v>
      </c>
      <c r="N159" s="101">
        <v>0</v>
      </c>
      <c r="O159" s="105">
        <f t="shared" si="32"/>
        <v>0</v>
      </c>
      <c r="P159" s="105">
        <f t="shared" si="33"/>
        <v>0</v>
      </c>
      <c r="Q159" s="125">
        <f t="shared" si="29"/>
        <v>0</v>
      </c>
    </row>
    <row r="160" spans="1:17" s="42" customFormat="1">
      <c r="A160" s="102" t="s">
        <v>190</v>
      </c>
      <c r="B160" s="103" t="s">
        <v>403</v>
      </c>
      <c r="C160" s="92" t="s">
        <v>124</v>
      </c>
      <c r="D160" s="99">
        <v>4662</v>
      </c>
      <c r="E160" s="90">
        <v>22.31</v>
      </c>
      <c r="F160" s="90">
        <v>7.76</v>
      </c>
      <c r="G160" s="90">
        <f t="shared" si="28"/>
        <v>30.07</v>
      </c>
      <c r="H160" s="104">
        <f t="shared" si="35"/>
        <v>104009.22</v>
      </c>
      <c r="I160" s="104">
        <f t="shared" si="35"/>
        <v>36177.120000000003</v>
      </c>
      <c r="J160" s="104">
        <f t="shared" si="36"/>
        <v>140186.34</v>
      </c>
      <c r="K160" s="105">
        <f t="shared" si="30"/>
        <v>-22.31</v>
      </c>
      <c r="L160" s="105">
        <f t="shared" si="31"/>
        <v>-7.76</v>
      </c>
      <c r="M160" s="106">
        <v>0</v>
      </c>
      <c r="N160" s="106">
        <v>0</v>
      </c>
      <c r="O160" s="105">
        <f t="shared" si="32"/>
        <v>0</v>
      </c>
      <c r="P160" s="105">
        <f t="shared" si="33"/>
        <v>0</v>
      </c>
      <c r="Q160" s="125">
        <f t="shared" si="29"/>
        <v>0</v>
      </c>
    </row>
    <row r="161" spans="1:17" s="42" customFormat="1">
      <c r="A161" s="102" t="s">
        <v>192</v>
      </c>
      <c r="B161" s="103" t="s">
        <v>404</v>
      </c>
      <c r="C161" s="92" t="s">
        <v>124</v>
      </c>
      <c r="D161" s="99">
        <v>4662</v>
      </c>
      <c r="E161" s="90">
        <v>18.43</v>
      </c>
      <c r="F161" s="90">
        <v>7.76</v>
      </c>
      <c r="G161" s="90">
        <f t="shared" si="28"/>
        <v>26.189999999999998</v>
      </c>
      <c r="H161" s="104">
        <f t="shared" si="35"/>
        <v>85920.66</v>
      </c>
      <c r="I161" s="104">
        <f t="shared" si="35"/>
        <v>36177.120000000003</v>
      </c>
      <c r="J161" s="104">
        <f t="shared" si="36"/>
        <v>122097.78</v>
      </c>
      <c r="K161" s="105">
        <f t="shared" si="30"/>
        <v>-18.43</v>
      </c>
      <c r="L161" s="105">
        <f t="shared" si="31"/>
        <v>-7.76</v>
      </c>
      <c r="M161" s="106">
        <v>0</v>
      </c>
      <c r="N161" s="106">
        <v>0</v>
      </c>
      <c r="O161" s="105">
        <f t="shared" si="32"/>
        <v>0</v>
      </c>
      <c r="P161" s="105">
        <f t="shared" si="33"/>
        <v>0</v>
      </c>
      <c r="Q161" s="125">
        <f t="shared" si="29"/>
        <v>0</v>
      </c>
    </row>
    <row r="162" spans="1:17" s="42" customFormat="1">
      <c r="A162" s="102" t="s">
        <v>194</v>
      </c>
      <c r="B162" s="103" t="s">
        <v>405</v>
      </c>
      <c r="C162" s="92" t="s">
        <v>124</v>
      </c>
      <c r="D162" s="99">
        <v>4662</v>
      </c>
      <c r="E162" s="90">
        <v>18.43</v>
      </c>
      <c r="F162" s="90">
        <v>7.76</v>
      </c>
      <c r="G162" s="90">
        <f t="shared" si="28"/>
        <v>26.189999999999998</v>
      </c>
      <c r="H162" s="104">
        <f t="shared" si="35"/>
        <v>85920.66</v>
      </c>
      <c r="I162" s="104">
        <f t="shared" si="35"/>
        <v>36177.120000000003</v>
      </c>
      <c r="J162" s="104">
        <f t="shared" si="36"/>
        <v>122097.78</v>
      </c>
      <c r="K162" s="105">
        <f t="shared" si="30"/>
        <v>-18.43</v>
      </c>
      <c r="L162" s="105">
        <f t="shared" si="31"/>
        <v>-7.76</v>
      </c>
      <c r="M162" s="106">
        <v>0</v>
      </c>
      <c r="N162" s="106">
        <v>0</v>
      </c>
      <c r="O162" s="105">
        <f t="shared" si="32"/>
        <v>0</v>
      </c>
      <c r="P162" s="105">
        <f t="shared" si="33"/>
        <v>0</v>
      </c>
      <c r="Q162" s="125">
        <f t="shared" si="29"/>
        <v>0</v>
      </c>
    </row>
    <row r="163" spans="1:17" s="42" customFormat="1">
      <c r="A163" s="102" t="s">
        <v>196</v>
      </c>
      <c r="B163" s="103" t="s">
        <v>406</v>
      </c>
      <c r="C163" s="92" t="s">
        <v>124</v>
      </c>
      <c r="D163" s="99">
        <v>4662</v>
      </c>
      <c r="E163" s="90">
        <v>18.43</v>
      </c>
      <c r="F163" s="90">
        <v>7.76</v>
      </c>
      <c r="G163" s="90">
        <f t="shared" si="28"/>
        <v>26.189999999999998</v>
      </c>
      <c r="H163" s="104">
        <f t="shared" si="35"/>
        <v>85920.66</v>
      </c>
      <c r="I163" s="104">
        <f t="shared" si="35"/>
        <v>36177.120000000003</v>
      </c>
      <c r="J163" s="104">
        <f t="shared" si="36"/>
        <v>122097.78</v>
      </c>
      <c r="K163" s="105">
        <f t="shared" si="30"/>
        <v>-18.43</v>
      </c>
      <c r="L163" s="105">
        <f t="shared" si="31"/>
        <v>-7.76</v>
      </c>
      <c r="M163" s="106">
        <v>0</v>
      </c>
      <c r="N163" s="106">
        <v>0</v>
      </c>
      <c r="O163" s="105">
        <f t="shared" si="32"/>
        <v>0</v>
      </c>
      <c r="P163" s="105">
        <f t="shared" si="33"/>
        <v>0</v>
      </c>
      <c r="Q163" s="125">
        <f t="shared" si="29"/>
        <v>0</v>
      </c>
    </row>
    <row r="164" spans="1:17" s="42" customFormat="1">
      <c r="A164" s="102" t="s">
        <v>198</v>
      </c>
      <c r="B164" s="103" t="s">
        <v>407</v>
      </c>
      <c r="C164" s="92" t="s">
        <v>124</v>
      </c>
      <c r="D164" s="99">
        <v>4662</v>
      </c>
      <c r="E164" s="90">
        <v>18.43</v>
      </c>
      <c r="F164" s="90">
        <v>7.76</v>
      </c>
      <c r="G164" s="90">
        <f t="shared" si="28"/>
        <v>26.189999999999998</v>
      </c>
      <c r="H164" s="104">
        <f t="shared" si="35"/>
        <v>85920.66</v>
      </c>
      <c r="I164" s="104">
        <f t="shared" si="35"/>
        <v>36177.120000000003</v>
      </c>
      <c r="J164" s="104">
        <f t="shared" si="36"/>
        <v>122097.78</v>
      </c>
      <c r="K164" s="105">
        <f t="shared" si="30"/>
        <v>-18.43</v>
      </c>
      <c r="L164" s="105">
        <f t="shared" si="31"/>
        <v>-7.76</v>
      </c>
      <c r="M164" s="106">
        <v>0</v>
      </c>
      <c r="N164" s="106">
        <v>0</v>
      </c>
      <c r="O164" s="105">
        <f t="shared" si="32"/>
        <v>0</v>
      </c>
      <c r="P164" s="105">
        <f t="shared" si="33"/>
        <v>0</v>
      </c>
      <c r="Q164" s="125">
        <f t="shared" si="29"/>
        <v>0</v>
      </c>
    </row>
    <row r="165" spans="1:17" s="42" customFormat="1">
      <c r="A165" s="102" t="s">
        <v>200</v>
      </c>
      <c r="B165" s="103" t="s">
        <v>408</v>
      </c>
      <c r="C165" s="92" t="s">
        <v>124</v>
      </c>
      <c r="D165" s="99">
        <v>4662</v>
      </c>
      <c r="E165" s="90">
        <v>11.64</v>
      </c>
      <c r="F165" s="90">
        <v>7.76</v>
      </c>
      <c r="G165" s="90">
        <f t="shared" si="28"/>
        <v>19.399999999999999</v>
      </c>
      <c r="H165" s="104">
        <f t="shared" si="35"/>
        <v>54265.68</v>
      </c>
      <c r="I165" s="104">
        <f t="shared" si="35"/>
        <v>36177.120000000003</v>
      </c>
      <c r="J165" s="104">
        <f t="shared" si="36"/>
        <v>90442.8</v>
      </c>
      <c r="K165" s="105">
        <f t="shared" si="30"/>
        <v>-11.64</v>
      </c>
      <c r="L165" s="105">
        <f t="shared" si="31"/>
        <v>-7.76</v>
      </c>
      <c r="M165" s="106">
        <v>0</v>
      </c>
      <c r="N165" s="106">
        <v>0</v>
      </c>
      <c r="O165" s="105">
        <f t="shared" si="32"/>
        <v>0</v>
      </c>
      <c r="P165" s="105">
        <f t="shared" si="33"/>
        <v>0</v>
      </c>
      <c r="Q165" s="125">
        <f t="shared" si="29"/>
        <v>0</v>
      </c>
    </row>
    <row r="166" spans="1:17" s="42" customFormat="1">
      <c r="A166" s="102" t="s">
        <v>122</v>
      </c>
      <c r="B166" s="103" t="s">
        <v>409</v>
      </c>
      <c r="C166" s="92" t="s">
        <v>124</v>
      </c>
      <c r="D166" s="99">
        <v>4662</v>
      </c>
      <c r="E166" s="90">
        <v>11.64</v>
      </c>
      <c r="F166" s="90">
        <v>7.76</v>
      </c>
      <c r="G166" s="90">
        <f t="shared" si="28"/>
        <v>19.399999999999999</v>
      </c>
      <c r="H166" s="104">
        <f t="shared" si="35"/>
        <v>54265.68</v>
      </c>
      <c r="I166" s="104">
        <f t="shared" si="35"/>
        <v>36177.120000000003</v>
      </c>
      <c r="J166" s="104">
        <f t="shared" si="36"/>
        <v>90442.8</v>
      </c>
      <c r="K166" s="105">
        <f t="shared" si="30"/>
        <v>-11.64</v>
      </c>
      <c r="L166" s="105">
        <f t="shared" si="31"/>
        <v>-7.76</v>
      </c>
      <c r="M166" s="106">
        <v>0</v>
      </c>
      <c r="N166" s="106">
        <v>0</v>
      </c>
      <c r="O166" s="105">
        <f t="shared" si="32"/>
        <v>0</v>
      </c>
      <c r="P166" s="105">
        <f t="shared" si="33"/>
        <v>0</v>
      </c>
      <c r="Q166" s="125">
        <f t="shared" si="29"/>
        <v>0</v>
      </c>
    </row>
    <row r="167" spans="1:17" s="42" customFormat="1">
      <c r="A167" s="102" t="s">
        <v>228</v>
      </c>
      <c r="B167" s="103" t="s">
        <v>410</v>
      </c>
      <c r="C167" s="92" t="s">
        <v>124</v>
      </c>
      <c r="D167" s="99">
        <v>4662</v>
      </c>
      <c r="E167" s="90">
        <v>11.64</v>
      </c>
      <c r="F167" s="90">
        <v>7.76</v>
      </c>
      <c r="G167" s="90">
        <f t="shared" si="28"/>
        <v>19.399999999999999</v>
      </c>
      <c r="H167" s="104">
        <f t="shared" si="35"/>
        <v>54265.68</v>
      </c>
      <c r="I167" s="104">
        <f t="shared" si="35"/>
        <v>36177.120000000003</v>
      </c>
      <c r="J167" s="104">
        <f t="shared" si="36"/>
        <v>90442.8</v>
      </c>
      <c r="K167" s="105">
        <f t="shared" si="30"/>
        <v>-11.64</v>
      </c>
      <c r="L167" s="105">
        <f t="shared" si="31"/>
        <v>-7.76</v>
      </c>
      <c r="M167" s="106">
        <v>0</v>
      </c>
      <c r="N167" s="106">
        <v>0</v>
      </c>
      <c r="O167" s="105">
        <f t="shared" si="32"/>
        <v>0</v>
      </c>
      <c r="P167" s="105">
        <f t="shared" si="33"/>
        <v>0</v>
      </c>
      <c r="Q167" s="125">
        <f t="shared" si="29"/>
        <v>0</v>
      </c>
    </row>
    <row r="168" spans="1:17" s="42" customFormat="1">
      <c r="A168" s="102" t="s">
        <v>230</v>
      </c>
      <c r="B168" s="103" t="s">
        <v>411</v>
      </c>
      <c r="C168" s="92" t="s">
        <v>124</v>
      </c>
      <c r="D168" s="99">
        <v>4662</v>
      </c>
      <c r="E168" s="90">
        <v>11.64</v>
      </c>
      <c r="F168" s="90">
        <v>7.76</v>
      </c>
      <c r="G168" s="90">
        <f t="shared" si="28"/>
        <v>19.399999999999999</v>
      </c>
      <c r="H168" s="104">
        <f t="shared" si="35"/>
        <v>54265.68</v>
      </c>
      <c r="I168" s="104">
        <f t="shared" si="35"/>
        <v>36177.120000000003</v>
      </c>
      <c r="J168" s="104">
        <f t="shared" si="36"/>
        <v>90442.8</v>
      </c>
      <c r="K168" s="105">
        <f t="shared" si="30"/>
        <v>-11.64</v>
      </c>
      <c r="L168" s="105">
        <f t="shared" si="31"/>
        <v>-7.76</v>
      </c>
      <c r="M168" s="106">
        <v>0</v>
      </c>
      <c r="N168" s="106">
        <v>0</v>
      </c>
      <c r="O168" s="105">
        <f t="shared" si="32"/>
        <v>0</v>
      </c>
      <c r="P168" s="105">
        <f t="shared" si="33"/>
        <v>0</v>
      </c>
      <c r="Q168" s="125">
        <f t="shared" si="29"/>
        <v>0</v>
      </c>
    </row>
    <row r="169" spans="1:17" s="42" customFormat="1">
      <c r="A169" s="102" t="s">
        <v>232</v>
      </c>
      <c r="B169" s="103" t="s">
        <v>412</v>
      </c>
      <c r="C169" s="92" t="s">
        <v>124</v>
      </c>
      <c r="D169" s="99">
        <v>4662</v>
      </c>
      <c r="E169" s="90">
        <v>11.64</v>
      </c>
      <c r="F169" s="90">
        <v>7.76</v>
      </c>
      <c r="G169" s="90">
        <f t="shared" si="28"/>
        <v>19.399999999999999</v>
      </c>
      <c r="H169" s="104">
        <f t="shared" si="35"/>
        <v>54265.68</v>
      </c>
      <c r="I169" s="104">
        <f t="shared" si="35"/>
        <v>36177.120000000003</v>
      </c>
      <c r="J169" s="104">
        <f t="shared" si="36"/>
        <v>90442.8</v>
      </c>
      <c r="K169" s="105">
        <f t="shared" si="30"/>
        <v>-11.64</v>
      </c>
      <c r="L169" s="105">
        <f t="shared" si="31"/>
        <v>-7.76</v>
      </c>
      <c r="M169" s="106">
        <v>0</v>
      </c>
      <c r="N169" s="106">
        <v>0</v>
      </c>
      <c r="O169" s="105">
        <f t="shared" si="32"/>
        <v>0</v>
      </c>
      <c r="P169" s="105">
        <f t="shared" si="33"/>
        <v>0</v>
      </c>
      <c r="Q169" s="125">
        <f t="shared" si="29"/>
        <v>0</v>
      </c>
    </row>
    <row r="170" spans="1:17" s="42" customFormat="1">
      <c r="A170" s="102" t="s">
        <v>234</v>
      </c>
      <c r="B170" s="103" t="s">
        <v>413</v>
      </c>
      <c r="C170" s="92" t="s">
        <v>124</v>
      </c>
      <c r="D170" s="99">
        <v>4662</v>
      </c>
      <c r="E170" s="90">
        <v>11.64</v>
      </c>
      <c r="F170" s="90">
        <v>7.76</v>
      </c>
      <c r="G170" s="90">
        <f t="shared" si="28"/>
        <v>19.399999999999999</v>
      </c>
      <c r="H170" s="104">
        <f t="shared" si="35"/>
        <v>54265.68</v>
      </c>
      <c r="I170" s="104">
        <f t="shared" si="35"/>
        <v>36177.120000000003</v>
      </c>
      <c r="J170" s="104">
        <f t="shared" si="36"/>
        <v>90442.8</v>
      </c>
      <c r="K170" s="105">
        <f t="shared" si="30"/>
        <v>-11.64</v>
      </c>
      <c r="L170" s="105">
        <f t="shared" si="31"/>
        <v>-7.76</v>
      </c>
      <c r="M170" s="106">
        <v>0</v>
      </c>
      <c r="N170" s="106">
        <v>0</v>
      </c>
      <c r="O170" s="105">
        <f t="shared" si="32"/>
        <v>0</v>
      </c>
      <c r="P170" s="105">
        <f t="shared" si="33"/>
        <v>0</v>
      </c>
      <c r="Q170" s="125">
        <f t="shared" si="29"/>
        <v>0</v>
      </c>
    </row>
    <row r="171" spans="1:17" s="42" customFormat="1">
      <c r="A171" s="102" t="s">
        <v>236</v>
      </c>
      <c r="B171" s="103" t="s">
        <v>414</v>
      </c>
      <c r="C171" s="92" t="s">
        <v>124</v>
      </c>
      <c r="D171" s="99">
        <v>4662</v>
      </c>
      <c r="E171" s="90">
        <v>11.64</v>
      </c>
      <c r="F171" s="90">
        <v>7.76</v>
      </c>
      <c r="G171" s="90">
        <f t="shared" si="28"/>
        <v>19.399999999999999</v>
      </c>
      <c r="H171" s="104">
        <f t="shared" si="35"/>
        <v>54265.68</v>
      </c>
      <c r="I171" s="104">
        <f t="shared" si="35"/>
        <v>36177.120000000003</v>
      </c>
      <c r="J171" s="104">
        <f t="shared" si="36"/>
        <v>90442.8</v>
      </c>
      <c r="K171" s="105">
        <f t="shared" si="30"/>
        <v>-11.64</v>
      </c>
      <c r="L171" s="105">
        <f t="shared" si="31"/>
        <v>-7.76</v>
      </c>
      <c r="M171" s="106">
        <v>0</v>
      </c>
      <c r="N171" s="106">
        <v>0</v>
      </c>
      <c r="O171" s="105">
        <f t="shared" si="32"/>
        <v>0</v>
      </c>
      <c r="P171" s="105">
        <f t="shared" si="33"/>
        <v>0</v>
      </c>
      <c r="Q171" s="125">
        <f t="shared" si="29"/>
        <v>0</v>
      </c>
    </row>
    <row r="172" spans="1:17" s="42" customFormat="1">
      <c r="A172" s="102" t="s">
        <v>238</v>
      </c>
      <c r="B172" s="103" t="s">
        <v>415</v>
      </c>
      <c r="C172" s="92" t="s">
        <v>124</v>
      </c>
      <c r="D172" s="99">
        <v>4662</v>
      </c>
      <c r="E172" s="90">
        <v>11.64</v>
      </c>
      <c r="F172" s="90">
        <v>7.76</v>
      </c>
      <c r="G172" s="90">
        <f t="shared" si="28"/>
        <v>19.399999999999999</v>
      </c>
      <c r="H172" s="104">
        <f t="shared" si="35"/>
        <v>54265.68</v>
      </c>
      <c r="I172" s="104">
        <f t="shared" si="35"/>
        <v>36177.120000000003</v>
      </c>
      <c r="J172" s="104">
        <f t="shared" si="36"/>
        <v>90442.8</v>
      </c>
      <c r="K172" s="105">
        <f t="shared" si="30"/>
        <v>-11.64</v>
      </c>
      <c r="L172" s="105">
        <f t="shared" si="31"/>
        <v>-7.76</v>
      </c>
      <c r="M172" s="106">
        <v>0</v>
      </c>
      <c r="N172" s="106">
        <v>0</v>
      </c>
      <c r="O172" s="105">
        <f t="shared" si="32"/>
        <v>0</v>
      </c>
      <c r="P172" s="105">
        <f t="shared" si="33"/>
        <v>0</v>
      </c>
      <c r="Q172" s="125">
        <f t="shared" si="29"/>
        <v>0</v>
      </c>
    </row>
    <row r="173" spans="1:17" s="42" customFormat="1">
      <c r="A173" s="102" t="s">
        <v>240</v>
      </c>
      <c r="B173" s="103" t="s">
        <v>416</v>
      </c>
      <c r="C173" s="92" t="s">
        <v>124</v>
      </c>
      <c r="D173" s="99">
        <v>4662</v>
      </c>
      <c r="E173" s="90">
        <v>11.64</v>
      </c>
      <c r="F173" s="90">
        <v>7.76</v>
      </c>
      <c r="G173" s="90">
        <f t="shared" si="28"/>
        <v>19.399999999999999</v>
      </c>
      <c r="H173" s="104">
        <f t="shared" si="35"/>
        <v>54265.68</v>
      </c>
      <c r="I173" s="104">
        <f t="shared" si="35"/>
        <v>36177.120000000003</v>
      </c>
      <c r="J173" s="104">
        <f t="shared" si="36"/>
        <v>90442.8</v>
      </c>
      <c r="K173" s="105">
        <f t="shared" si="30"/>
        <v>-11.64</v>
      </c>
      <c r="L173" s="105">
        <f t="shared" si="31"/>
        <v>-7.76</v>
      </c>
      <c r="M173" s="106">
        <v>0</v>
      </c>
      <c r="N173" s="106">
        <v>0</v>
      </c>
      <c r="O173" s="105">
        <f t="shared" si="32"/>
        <v>0</v>
      </c>
      <c r="P173" s="105">
        <f t="shared" si="33"/>
        <v>0</v>
      </c>
      <c r="Q173" s="125">
        <f t="shared" si="29"/>
        <v>0</v>
      </c>
    </row>
    <row r="174" spans="1:17" s="42" customFormat="1">
      <c r="A174" s="102" t="s">
        <v>242</v>
      </c>
      <c r="B174" s="103" t="s">
        <v>417</v>
      </c>
      <c r="C174" s="92" t="s">
        <v>124</v>
      </c>
      <c r="D174" s="99">
        <v>4662</v>
      </c>
      <c r="E174" s="90">
        <v>11.64</v>
      </c>
      <c r="F174" s="90">
        <v>7.76</v>
      </c>
      <c r="G174" s="90">
        <f t="shared" si="28"/>
        <v>19.399999999999999</v>
      </c>
      <c r="H174" s="104">
        <f t="shared" si="35"/>
        <v>54265.68</v>
      </c>
      <c r="I174" s="104">
        <f t="shared" si="35"/>
        <v>36177.120000000003</v>
      </c>
      <c r="J174" s="104">
        <f t="shared" si="36"/>
        <v>90442.8</v>
      </c>
      <c r="K174" s="105">
        <f t="shared" si="30"/>
        <v>-11.64</v>
      </c>
      <c r="L174" s="105">
        <f t="shared" si="31"/>
        <v>-7.76</v>
      </c>
      <c r="M174" s="106">
        <v>0</v>
      </c>
      <c r="N174" s="106">
        <v>0</v>
      </c>
      <c r="O174" s="105">
        <f t="shared" si="32"/>
        <v>0</v>
      </c>
      <c r="P174" s="105">
        <f t="shared" si="33"/>
        <v>0</v>
      </c>
      <c r="Q174" s="125">
        <f t="shared" si="29"/>
        <v>0</v>
      </c>
    </row>
    <row r="175" spans="1:17" s="42" customFormat="1">
      <c r="A175" s="102" t="s">
        <v>244</v>
      </c>
      <c r="B175" s="103" t="s">
        <v>418</v>
      </c>
      <c r="C175" s="92" t="s">
        <v>124</v>
      </c>
      <c r="D175" s="99">
        <v>4662</v>
      </c>
      <c r="E175" s="90">
        <v>11.64</v>
      </c>
      <c r="F175" s="90">
        <v>7.76</v>
      </c>
      <c r="G175" s="90">
        <f t="shared" si="28"/>
        <v>19.399999999999999</v>
      </c>
      <c r="H175" s="104">
        <f t="shared" si="35"/>
        <v>54265.68</v>
      </c>
      <c r="I175" s="104">
        <f t="shared" si="35"/>
        <v>36177.120000000003</v>
      </c>
      <c r="J175" s="104">
        <f t="shared" si="36"/>
        <v>90442.8</v>
      </c>
      <c r="K175" s="105">
        <f t="shared" si="30"/>
        <v>-11.64</v>
      </c>
      <c r="L175" s="105">
        <f t="shared" si="31"/>
        <v>-7.76</v>
      </c>
      <c r="M175" s="106">
        <v>0</v>
      </c>
      <c r="N175" s="106">
        <v>0</v>
      </c>
      <c r="O175" s="105">
        <f t="shared" si="32"/>
        <v>0</v>
      </c>
      <c r="P175" s="105">
        <f t="shared" si="33"/>
        <v>0</v>
      </c>
      <c r="Q175" s="125">
        <f t="shared" si="29"/>
        <v>0</v>
      </c>
    </row>
    <row r="176" spans="1:17" s="40" customFormat="1">
      <c r="A176" s="102" t="s">
        <v>246</v>
      </c>
      <c r="B176" s="103" t="s">
        <v>419</v>
      </c>
      <c r="C176" s="92" t="s">
        <v>124</v>
      </c>
      <c r="D176" s="99">
        <v>4662</v>
      </c>
      <c r="E176" s="90">
        <v>11.64</v>
      </c>
      <c r="F176" s="90">
        <v>7.76</v>
      </c>
      <c r="G176" s="90">
        <f t="shared" si="28"/>
        <v>19.399999999999999</v>
      </c>
      <c r="H176" s="104">
        <f t="shared" si="35"/>
        <v>54265.68</v>
      </c>
      <c r="I176" s="104">
        <f t="shared" si="35"/>
        <v>36177.120000000003</v>
      </c>
      <c r="J176" s="104">
        <f t="shared" si="36"/>
        <v>90442.8</v>
      </c>
      <c r="K176" s="105">
        <f t="shared" si="30"/>
        <v>-11.64</v>
      </c>
      <c r="L176" s="105">
        <f t="shared" si="31"/>
        <v>-7.76</v>
      </c>
      <c r="M176" s="91">
        <v>0</v>
      </c>
      <c r="N176" s="91">
        <v>0</v>
      </c>
      <c r="O176" s="105">
        <f t="shared" si="32"/>
        <v>0</v>
      </c>
      <c r="P176" s="105">
        <f t="shared" si="33"/>
        <v>0</v>
      </c>
      <c r="Q176" s="125">
        <f t="shared" si="29"/>
        <v>0</v>
      </c>
    </row>
    <row r="177" spans="1:17" s="40" customFormat="1">
      <c r="A177" s="102" t="s">
        <v>248</v>
      </c>
      <c r="B177" s="103" t="s">
        <v>420</v>
      </c>
      <c r="C177" s="92" t="s">
        <v>124</v>
      </c>
      <c r="D177" s="99">
        <v>4662</v>
      </c>
      <c r="E177" s="90">
        <v>11.64</v>
      </c>
      <c r="F177" s="90">
        <v>7.76</v>
      </c>
      <c r="G177" s="90">
        <f t="shared" si="28"/>
        <v>19.399999999999999</v>
      </c>
      <c r="H177" s="104">
        <f t="shared" si="35"/>
        <v>54265.68</v>
      </c>
      <c r="I177" s="104">
        <f t="shared" si="35"/>
        <v>36177.120000000003</v>
      </c>
      <c r="J177" s="104">
        <f t="shared" si="36"/>
        <v>90442.8</v>
      </c>
      <c r="K177" s="105">
        <f t="shared" si="30"/>
        <v>-11.64</v>
      </c>
      <c r="L177" s="105">
        <f t="shared" si="31"/>
        <v>-7.76</v>
      </c>
      <c r="M177" s="91">
        <v>0</v>
      </c>
      <c r="N177" s="91">
        <v>0</v>
      </c>
      <c r="O177" s="105">
        <f t="shared" si="32"/>
        <v>0</v>
      </c>
      <c r="P177" s="105">
        <f t="shared" si="33"/>
        <v>0</v>
      </c>
      <c r="Q177" s="125">
        <f t="shared" si="29"/>
        <v>0</v>
      </c>
    </row>
    <row r="178" spans="1:17" s="40" customFormat="1">
      <c r="A178" s="102" t="s">
        <v>250</v>
      </c>
      <c r="B178" s="103" t="s">
        <v>421</v>
      </c>
      <c r="C178" s="92" t="s">
        <v>124</v>
      </c>
      <c r="D178" s="99">
        <v>4662</v>
      </c>
      <c r="E178" s="90">
        <v>11.64</v>
      </c>
      <c r="F178" s="90">
        <v>7.76</v>
      </c>
      <c r="G178" s="90">
        <f t="shared" si="28"/>
        <v>19.399999999999999</v>
      </c>
      <c r="H178" s="104">
        <f t="shared" si="35"/>
        <v>54265.68</v>
      </c>
      <c r="I178" s="104">
        <f t="shared" si="35"/>
        <v>36177.120000000003</v>
      </c>
      <c r="J178" s="104">
        <f t="shared" si="36"/>
        <v>90442.8</v>
      </c>
      <c r="K178" s="105">
        <f t="shared" si="30"/>
        <v>-11.64</v>
      </c>
      <c r="L178" s="105">
        <f t="shared" si="31"/>
        <v>-7.76</v>
      </c>
      <c r="M178" s="91">
        <v>0</v>
      </c>
      <c r="N178" s="91">
        <v>0</v>
      </c>
      <c r="O178" s="105">
        <f t="shared" si="32"/>
        <v>0</v>
      </c>
      <c r="P178" s="105">
        <f t="shared" si="33"/>
        <v>0</v>
      </c>
      <c r="Q178" s="125">
        <f t="shared" si="29"/>
        <v>0</v>
      </c>
    </row>
    <row r="179" spans="1:17" s="40" customFormat="1">
      <c r="A179" s="102" t="s">
        <v>252</v>
      </c>
      <c r="B179" s="103" t="s">
        <v>422</v>
      </c>
      <c r="C179" s="92" t="s">
        <v>124</v>
      </c>
      <c r="D179" s="99">
        <v>4662</v>
      </c>
      <c r="E179" s="90">
        <v>0</v>
      </c>
      <c r="F179" s="90">
        <v>7.76</v>
      </c>
      <c r="G179" s="90">
        <f t="shared" si="28"/>
        <v>7.76</v>
      </c>
      <c r="H179" s="104">
        <f t="shared" si="35"/>
        <v>0</v>
      </c>
      <c r="I179" s="104">
        <f t="shared" si="35"/>
        <v>36177.120000000003</v>
      </c>
      <c r="J179" s="104">
        <f t="shared" si="36"/>
        <v>36177.120000000003</v>
      </c>
      <c r="K179" s="105">
        <f t="shared" si="30"/>
        <v>0</v>
      </c>
      <c r="L179" s="105">
        <f t="shared" si="31"/>
        <v>-7.76</v>
      </c>
      <c r="M179" s="91">
        <v>0</v>
      </c>
      <c r="N179" s="91">
        <v>0</v>
      </c>
      <c r="O179" s="105">
        <f t="shared" si="32"/>
        <v>0</v>
      </c>
      <c r="P179" s="105">
        <f t="shared" si="33"/>
        <v>0</v>
      </c>
      <c r="Q179" s="125">
        <f t="shared" si="29"/>
        <v>0</v>
      </c>
    </row>
    <row r="180" spans="1:17" s="40" customFormat="1">
      <c r="A180" s="102" t="s">
        <v>254</v>
      </c>
      <c r="B180" s="103" t="s">
        <v>423</v>
      </c>
      <c r="C180" s="92" t="s">
        <v>124</v>
      </c>
      <c r="D180" s="99">
        <v>4662</v>
      </c>
      <c r="E180" s="90">
        <v>0</v>
      </c>
      <c r="F180" s="90">
        <v>3.88</v>
      </c>
      <c r="G180" s="90">
        <f t="shared" si="28"/>
        <v>3.88</v>
      </c>
      <c r="H180" s="104">
        <f t="shared" si="35"/>
        <v>0</v>
      </c>
      <c r="I180" s="104">
        <f t="shared" si="35"/>
        <v>18088.560000000001</v>
      </c>
      <c r="J180" s="104">
        <f t="shared" si="36"/>
        <v>18088.560000000001</v>
      </c>
      <c r="K180" s="105">
        <f t="shared" si="30"/>
        <v>0</v>
      </c>
      <c r="L180" s="105">
        <f t="shared" si="31"/>
        <v>-3.88</v>
      </c>
      <c r="M180" s="91">
        <v>0</v>
      </c>
      <c r="N180" s="91">
        <v>0</v>
      </c>
      <c r="O180" s="105">
        <f t="shared" si="32"/>
        <v>0</v>
      </c>
      <c r="P180" s="105">
        <f t="shared" si="33"/>
        <v>0</v>
      </c>
      <c r="Q180" s="125">
        <f t="shared" si="29"/>
        <v>0</v>
      </c>
    </row>
    <row r="181" spans="1:17" s="40" customFormat="1">
      <c r="A181" s="102" t="s">
        <v>256</v>
      </c>
      <c r="B181" s="103" t="s">
        <v>424</v>
      </c>
      <c r="C181" s="92" t="s">
        <v>124</v>
      </c>
      <c r="D181" s="99">
        <v>4662</v>
      </c>
      <c r="E181" s="90">
        <v>0</v>
      </c>
      <c r="F181" s="90">
        <v>3.88</v>
      </c>
      <c r="G181" s="90">
        <f t="shared" si="28"/>
        <v>3.88</v>
      </c>
      <c r="H181" s="104">
        <f t="shared" si="35"/>
        <v>0</v>
      </c>
      <c r="I181" s="104">
        <f t="shared" si="35"/>
        <v>18088.560000000001</v>
      </c>
      <c r="J181" s="104">
        <f t="shared" si="36"/>
        <v>18088.560000000001</v>
      </c>
      <c r="K181" s="105">
        <f t="shared" si="30"/>
        <v>0</v>
      </c>
      <c r="L181" s="105">
        <f t="shared" si="31"/>
        <v>-3.88</v>
      </c>
      <c r="M181" s="91">
        <v>0</v>
      </c>
      <c r="N181" s="91">
        <v>0</v>
      </c>
      <c r="O181" s="105">
        <f t="shared" si="32"/>
        <v>0</v>
      </c>
      <c r="P181" s="105">
        <f t="shared" si="33"/>
        <v>0</v>
      </c>
      <c r="Q181" s="125">
        <f t="shared" si="29"/>
        <v>0</v>
      </c>
    </row>
    <row r="182" spans="1:17" s="40" customFormat="1">
      <c r="A182" s="102" t="s">
        <v>258</v>
      </c>
      <c r="B182" s="107" t="s">
        <v>425</v>
      </c>
      <c r="C182" s="92" t="s">
        <v>124</v>
      </c>
      <c r="D182" s="99">
        <v>4662</v>
      </c>
      <c r="E182" s="90">
        <v>0</v>
      </c>
      <c r="F182" s="90">
        <v>0</v>
      </c>
      <c r="G182" s="90">
        <f t="shared" si="28"/>
        <v>0</v>
      </c>
      <c r="H182" s="104">
        <f t="shared" si="35"/>
        <v>0</v>
      </c>
      <c r="I182" s="104">
        <f t="shared" si="35"/>
        <v>0</v>
      </c>
      <c r="J182" s="104">
        <f t="shared" si="36"/>
        <v>0</v>
      </c>
      <c r="K182" s="105">
        <f t="shared" si="30"/>
        <v>0</v>
      </c>
      <c r="L182" s="105">
        <f t="shared" si="31"/>
        <v>0</v>
      </c>
      <c r="M182" s="91">
        <v>0</v>
      </c>
      <c r="N182" s="91">
        <v>0</v>
      </c>
      <c r="O182" s="105">
        <f t="shared" si="32"/>
        <v>0</v>
      </c>
      <c r="P182" s="105">
        <f t="shared" si="33"/>
        <v>0</v>
      </c>
      <c r="Q182" s="125">
        <f t="shared" si="29"/>
        <v>0</v>
      </c>
    </row>
    <row r="183" spans="1:17" s="44" customFormat="1">
      <c r="A183" s="97" t="s">
        <v>847</v>
      </c>
      <c r="B183" s="98" t="s">
        <v>848</v>
      </c>
      <c r="C183" s="97"/>
      <c r="D183" s="99">
        <v>0</v>
      </c>
      <c r="E183" s="100">
        <v>0</v>
      </c>
      <c r="F183" s="100">
        <v>0</v>
      </c>
      <c r="G183" s="100">
        <f t="shared" si="28"/>
        <v>0</v>
      </c>
      <c r="H183" s="89">
        <f>ROUND(D183*E183,0)</f>
        <v>0</v>
      </c>
      <c r="I183" s="89">
        <f>ROUND(D183*F183,0)</f>
        <v>0</v>
      </c>
      <c r="J183" s="90">
        <f t="shared" si="34"/>
        <v>0</v>
      </c>
      <c r="K183" s="105">
        <f t="shared" si="30"/>
        <v>0</v>
      </c>
      <c r="L183" s="105">
        <f t="shared" si="31"/>
        <v>0</v>
      </c>
      <c r="M183" s="101"/>
      <c r="N183" s="101"/>
      <c r="O183" s="105">
        <f t="shared" si="32"/>
        <v>0</v>
      </c>
      <c r="P183" s="105">
        <f t="shared" si="33"/>
        <v>0</v>
      </c>
      <c r="Q183" s="125">
        <f t="shared" si="29"/>
        <v>0</v>
      </c>
    </row>
    <row r="184" spans="1:17" s="44" customFormat="1">
      <c r="A184" s="102" t="s">
        <v>205</v>
      </c>
      <c r="B184" s="103" t="s">
        <v>844</v>
      </c>
      <c r="C184" s="92" t="s">
        <v>124</v>
      </c>
      <c r="D184" s="99">
        <v>4662</v>
      </c>
      <c r="E184" s="95">
        <v>0</v>
      </c>
      <c r="F184" s="95">
        <v>1.94</v>
      </c>
      <c r="G184" s="95">
        <f t="shared" si="28"/>
        <v>1.94</v>
      </c>
      <c r="H184" s="104">
        <f t="shared" ref="H184:I208" si="37">$D184*E184</f>
        <v>0</v>
      </c>
      <c r="I184" s="104">
        <f t="shared" si="37"/>
        <v>9044.2800000000007</v>
      </c>
      <c r="J184" s="104">
        <f t="shared" ref="J184:J208" si="38">SUBTOTAL(9,H184:I184)</f>
        <v>9044.2800000000007</v>
      </c>
      <c r="K184" s="105">
        <f t="shared" si="30"/>
        <v>0</v>
      </c>
      <c r="L184" s="105">
        <f t="shared" si="31"/>
        <v>0</v>
      </c>
      <c r="M184" s="101">
        <v>0</v>
      </c>
      <c r="N184" s="108">
        <v>1.94</v>
      </c>
      <c r="O184" s="105">
        <f t="shared" si="32"/>
        <v>0</v>
      </c>
      <c r="P184" s="105">
        <f t="shared" si="33"/>
        <v>9044.2800000000007</v>
      </c>
      <c r="Q184" s="125">
        <f t="shared" si="29"/>
        <v>1.94</v>
      </c>
    </row>
    <row r="185" spans="1:17" s="44" customFormat="1">
      <c r="A185" s="102" t="s">
        <v>188</v>
      </c>
      <c r="B185" s="103" t="s">
        <v>402</v>
      </c>
      <c r="C185" s="92" t="s">
        <v>124</v>
      </c>
      <c r="D185" s="99">
        <v>4662</v>
      </c>
      <c r="E185" s="95">
        <v>0</v>
      </c>
      <c r="F185" s="95">
        <v>3.88</v>
      </c>
      <c r="G185" s="95">
        <f t="shared" si="28"/>
        <v>3.88</v>
      </c>
      <c r="H185" s="104">
        <f t="shared" si="37"/>
        <v>0</v>
      </c>
      <c r="I185" s="104">
        <f t="shared" si="37"/>
        <v>18088.560000000001</v>
      </c>
      <c r="J185" s="104">
        <f t="shared" si="38"/>
        <v>18088.560000000001</v>
      </c>
      <c r="K185" s="105">
        <f t="shared" si="30"/>
        <v>0</v>
      </c>
      <c r="L185" s="105">
        <f t="shared" si="31"/>
        <v>0</v>
      </c>
      <c r="M185" s="101">
        <v>0</v>
      </c>
      <c r="N185" s="108">
        <v>3.88</v>
      </c>
      <c r="O185" s="105">
        <f t="shared" si="32"/>
        <v>0</v>
      </c>
      <c r="P185" s="105">
        <f t="shared" si="33"/>
        <v>18088.560000000001</v>
      </c>
      <c r="Q185" s="125">
        <f t="shared" si="29"/>
        <v>3.88</v>
      </c>
    </row>
    <row r="186" spans="1:17" s="42" customFormat="1">
      <c r="A186" s="102" t="s">
        <v>190</v>
      </c>
      <c r="B186" s="103" t="s">
        <v>403</v>
      </c>
      <c r="C186" s="92" t="s">
        <v>124</v>
      </c>
      <c r="D186" s="99">
        <v>4662</v>
      </c>
      <c r="E186" s="90">
        <v>0</v>
      </c>
      <c r="F186" s="90">
        <v>0</v>
      </c>
      <c r="G186" s="90">
        <f t="shared" si="28"/>
        <v>0</v>
      </c>
      <c r="H186" s="104">
        <f t="shared" si="37"/>
        <v>0</v>
      </c>
      <c r="I186" s="104">
        <f t="shared" si="37"/>
        <v>0</v>
      </c>
      <c r="J186" s="104">
        <f t="shared" si="38"/>
        <v>0</v>
      </c>
      <c r="K186" s="105">
        <f t="shared" si="30"/>
        <v>5.4</v>
      </c>
      <c r="L186" s="105">
        <f t="shared" si="31"/>
        <v>0</v>
      </c>
      <c r="M186" s="106">
        <v>5.4</v>
      </c>
      <c r="N186" s="106">
        <v>0</v>
      </c>
      <c r="O186" s="105">
        <f t="shared" si="32"/>
        <v>25174.800000000003</v>
      </c>
      <c r="P186" s="105">
        <f t="shared" si="33"/>
        <v>0</v>
      </c>
      <c r="Q186" s="125">
        <f t="shared" si="29"/>
        <v>5.4</v>
      </c>
    </row>
    <row r="187" spans="1:17" s="42" customFormat="1">
      <c r="A187" s="102" t="s">
        <v>192</v>
      </c>
      <c r="B187" s="103" t="s">
        <v>404</v>
      </c>
      <c r="C187" s="92" t="s">
        <v>124</v>
      </c>
      <c r="D187" s="99">
        <v>4662</v>
      </c>
      <c r="E187" s="90">
        <v>0</v>
      </c>
      <c r="F187" s="90">
        <v>0</v>
      </c>
      <c r="G187" s="90">
        <f t="shared" si="28"/>
        <v>0</v>
      </c>
      <c r="H187" s="104">
        <f t="shared" si="37"/>
        <v>0</v>
      </c>
      <c r="I187" s="104">
        <f t="shared" si="37"/>
        <v>0</v>
      </c>
      <c r="J187" s="104">
        <f t="shared" si="38"/>
        <v>0</v>
      </c>
      <c r="K187" s="105">
        <f t="shared" si="30"/>
        <v>5.4</v>
      </c>
      <c r="L187" s="105">
        <f t="shared" si="31"/>
        <v>0</v>
      </c>
      <c r="M187" s="106">
        <v>5.4</v>
      </c>
      <c r="N187" s="106">
        <v>0</v>
      </c>
      <c r="O187" s="105">
        <f t="shared" si="32"/>
        <v>25174.800000000003</v>
      </c>
      <c r="P187" s="105">
        <f t="shared" si="33"/>
        <v>0</v>
      </c>
      <c r="Q187" s="125">
        <f t="shared" si="29"/>
        <v>5.4</v>
      </c>
    </row>
    <row r="188" spans="1:17" s="42" customFormat="1">
      <c r="A188" s="102" t="s">
        <v>194</v>
      </c>
      <c r="B188" s="103" t="s">
        <v>405</v>
      </c>
      <c r="C188" s="92" t="s">
        <v>124</v>
      </c>
      <c r="D188" s="99">
        <v>4662</v>
      </c>
      <c r="E188" s="90">
        <v>0</v>
      </c>
      <c r="F188" s="90">
        <v>0</v>
      </c>
      <c r="G188" s="90">
        <f t="shared" si="28"/>
        <v>0</v>
      </c>
      <c r="H188" s="104">
        <f t="shared" si="37"/>
        <v>0</v>
      </c>
      <c r="I188" s="104">
        <f t="shared" si="37"/>
        <v>0</v>
      </c>
      <c r="J188" s="104">
        <f t="shared" si="38"/>
        <v>0</v>
      </c>
      <c r="K188" s="105">
        <f t="shared" si="30"/>
        <v>5.4</v>
      </c>
      <c r="L188" s="105">
        <f t="shared" si="31"/>
        <v>0</v>
      </c>
      <c r="M188" s="106">
        <v>5.4</v>
      </c>
      <c r="N188" s="106">
        <v>0</v>
      </c>
      <c r="O188" s="105">
        <f t="shared" si="32"/>
        <v>25174.800000000003</v>
      </c>
      <c r="P188" s="105">
        <f t="shared" si="33"/>
        <v>0</v>
      </c>
      <c r="Q188" s="125">
        <f t="shared" si="29"/>
        <v>5.4</v>
      </c>
    </row>
    <row r="189" spans="1:17" s="42" customFormat="1">
      <c r="A189" s="102" t="s">
        <v>196</v>
      </c>
      <c r="B189" s="103" t="s">
        <v>406</v>
      </c>
      <c r="C189" s="92" t="s">
        <v>124</v>
      </c>
      <c r="D189" s="99">
        <v>4662</v>
      </c>
      <c r="E189" s="90">
        <v>0</v>
      </c>
      <c r="F189" s="90">
        <v>0</v>
      </c>
      <c r="G189" s="90">
        <f t="shared" si="28"/>
        <v>0</v>
      </c>
      <c r="H189" s="104">
        <f t="shared" si="37"/>
        <v>0</v>
      </c>
      <c r="I189" s="104">
        <f t="shared" si="37"/>
        <v>0</v>
      </c>
      <c r="J189" s="104">
        <f t="shared" si="38"/>
        <v>0</v>
      </c>
      <c r="K189" s="105">
        <f t="shared" si="30"/>
        <v>5.4</v>
      </c>
      <c r="L189" s="105">
        <f t="shared" si="31"/>
        <v>0</v>
      </c>
      <c r="M189" s="106">
        <v>5.4</v>
      </c>
      <c r="N189" s="106">
        <v>0</v>
      </c>
      <c r="O189" s="105">
        <f t="shared" si="32"/>
        <v>25174.800000000003</v>
      </c>
      <c r="P189" s="105">
        <f t="shared" si="33"/>
        <v>0</v>
      </c>
      <c r="Q189" s="125">
        <f t="shared" si="29"/>
        <v>5.4</v>
      </c>
    </row>
    <row r="190" spans="1:17" s="42" customFormat="1">
      <c r="A190" s="102" t="s">
        <v>198</v>
      </c>
      <c r="B190" s="103" t="s">
        <v>407</v>
      </c>
      <c r="C190" s="92" t="s">
        <v>124</v>
      </c>
      <c r="D190" s="99">
        <v>4662</v>
      </c>
      <c r="E190" s="90">
        <v>0</v>
      </c>
      <c r="F190" s="90">
        <v>0</v>
      </c>
      <c r="G190" s="90">
        <f t="shared" si="28"/>
        <v>0</v>
      </c>
      <c r="H190" s="104">
        <f t="shared" si="37"/>
        <v>0</v>
      </c>
      <c r="I190" s="104">
        <f t="shared" si="37"/>
        <v>0</v>
      </c>
      <c r="J190" s="104">
        <f t="shared" si="38"/>
        <v>0</v>
      </c>
      <c r="K190" s="105">
        <f t="shared" si="30"/>
        <v>5.4</v>
      </c>
      <c r="L190" s="105">
        <f t="shared" si="31"/>
        <v>0</v>
      </c>
      <c r="M190" s="106">
        <v>5.4</v>
      </c>
      <c r="N190" s="106">
        <v>0</v>
      </c>
      <c r="O190" s="105">
        <f t="shared" si="32"/>
        <v>25174.800000000003</v>
      </c>
      <c r="P190" s="105">
        <f t="shared" si="33"/>
        <v>0</v>
      </c>
      <c r="Q190" s="125">
        <f t="shared" si="29"/>
        <v>5.4</v>
      </c>
    </row>
    <row r="191" spans="1:17" s="42" customFormat="1">
      <c r="A191" s="102" t="s">
        <v>200</v>
      </c>
      <c r="B191" s="103" t="s">
        <v>408</v>
      </c>
      <c r="C191" s="92" t="s">
        <v>124</v>
      </c>
      <c r="D191" s="99">
        <v>4662</v>
      </c>
      <c r="E191" s="90">
        <v>0</v>
      </c>
      <c r="F191" s="90">
        <v>0</v>
      </c>
      <c r="G191" s="90">
        <f t="shared" si="28"/>
        <v>0</v>
      </c>
      <c r="H191" s="104">
        <f t="shared" si="37"/>
        <v>0</v>
      </c>
      <c r="I191" s="104">
        <f t="shared" si="37"/>
        <v>0</v>
      </c>
      <c r="J191" s="104">
        <f t="shared" si="38"/>
        <v>0</v>
      </c>
      <c r="K191" s="105">
        <f t="shared" si="30"/>
        <v>5.4</v>
      </c>
      <c r="L191" s="105">
        <f t="shared" si="31"/>
        <v>0</v>
      </c>
      <c r="M191" s="106">
        <v>5.4</v>
      </c>
      <c r="N191" s="106">
        <v>0</v>
      </c>
      <c r="O191" s="105">
        <f t="shared" si="32"/>
        <v>25174.800000000003</v>
      </c>
      <c r="P191" s="105">
        <f t="shared" si="33"/>
        <v>0</v>
      </c>
      <c r="Q191" s="125">
        <f t="shared" si="29"/>
        <v>5.4</v>
      </c>
    </row>
    <row r="192" spans="1:17" s="42" customFormat="1">
      <c r="A192" s="102" t="s">
        <v>122</v>
      </c>
      <c r="B192" s="103" t="s">
        <v>409</v>
      </c>
      <c r="C192" s="92" t="s">
        <v>124</v>
      </c>
      <c r="D192" s="99">
        <v>4662</v>
      </c>
      <c r="E192" s="90">
        <v>0</v>
      </c>
      <c r="F192" s="90">
        <v>0</v>
      </c>
      <c r="G192" s="90">
        <f t="shared" si="28"/>
        <v>0</v>
      </c>
      <c r="H192" s="104">
        <f t="shared" si="37"/>
        <v>0</v>
      </c>
      <c r="I192" s="104">
        <f t="shared" si="37"/>
        <v>0</v>
      </c>
      <c r="J192" s="104">
        <f t="shared" si="38"/>
        <v>0</v>
      </c>
      <c r="K192" s="105">
        <f t="shared" si="30"/>
        <v>0</v>
      </c>
      <c r="L192" s="105">
        <f t="shared" si="31"/>
        <v>0</v>
      </c>
      <c r="M192" s="106">
        <v>0</v>
      </c>
      <c r="N192" s="106">
        <v>0</v>
      </c>
      <c r="O192" s="105">
        <f t="shared" si="32"/>
        <v>0</v>
      </c>
      <c r="P192" s="105">
        <f t="shared" si="33"/>
        <v>0</v>
      </c>
      <c r="Q192" s="125">
        <f t="shared" si="29"/>
        <v>0</v>
      </c>
    </row>
    <row r="193" spans="1:17" s="42" customFormat="1">
      <c r="A193" s="102" t="s">
        <v>228</v>
      </c>
      <c r="B193" s="103" t="s">
        <v>410</v>
      </c>
      <c r="C193" s="92" t="s">
        <v>124</v>
      </c>
      <c r="D193" s="99">
        <v>4662</v>
      </c>
      <c r="E193" s="90">
        <v>0</v>
      </c>
      <c r="F193" s="90">
        <v>0</v>
      </c>
      <c r="G193" s="90">
        <f t="shared" si="28"/>
        <v>0</v>
      </c>
      <c r="H193" s="104">
        <f t="shared" si="37"/>
        <v>0</v>
      </c>
      <c r="I193" s="104">
        <f t="shared" si="37"/>
        <v>0</v>
      </c>
      <c r="J193" s="104">
        <f t="shared" si="38"/>
        <v>0</v>
      </c>
      <c r="K193" s="105">
        <f t="shared" si="30"/>
        <v>0</v>
      </c>
      <c r="L193" s="105">
        <f t="shared" si="31"/>
        <v>0</v>
      </c>
      <c r="M193" s="106">
        <v>0</v>
      </c>
      <c r="N193" s="106">
        <v>0</v>
      </c>
      <c r="O193" s="105">
        <f t="shared" si="32"/>
        <v>0</v>
      </c>
      <c r="P193" s="105">
        <f t="shared" si="33"/>
        <v>0</v>
      </c>
      <c r="Q193" s="125">
        <f t="shared" si="29"/>
        <v>0</v>
      </c>
    </row>
    <row r="194" spans="1:17" s="42" customFormat="1">
      <c r="A194" s="102" t="s">
        <v>230</v>
      </c>
      <c r="B194" s="103" t="s">
        <v>411</v>
      </c>
      <c r="C194" s="92" t="s">
        <v>124</v>
      </c>
      <c r="D194" s="99">
        <v>4662</v>
      </c>
      <c r="E194" s="90">
        <v>0</v>
      </c>
      <c r="F194" s="90">
        <v>0</v>
      </c>
      <c r="G194" s="90">
        <f t="shared" si="28"/>
        <v>0</v>
      </c>
      <c r="H194" s="104">
        <f t="shared" si="37"/>
        <v>0</v>
      </c>
      <c r="I194" s="104">
        <f t="shared" si="37"/>
        <v>0</v>
      </c>
      <c r="J194" s="104">
        <f t="shared" si="38"/>
        <v>0</v>
      </c>
      <c r="K194" s="105">
        <f t="shared" si="30"/>
        <v>0</v>
      </c>
      <c r="L194" s="105">
        <f t="shared" si="31"/>
        <v>0</v>
      </c>
      <c r="M194" s="106">
        <v>0</v>
      </c>
      <c r="N194" s="106">
        <v>0</v>
      </c>
      <c r="O194" s="105">
        <f t="shared" si="32"/>
        <v>0</v>
      </c>
      <c r="P194" s="105">
        <f t="shared" si="33"/>
        <v>0</v>
      </c>
      <c r="Q194" s="125">
        <f t="shared" si="29"/>
        <v>0</v>
      </c>
    </row>
    <row r="195" spans="1:17" s="42" customFormat="1">
      <c r="A195" s="102" t="s">
        <v>232</v>
      </c>
      <c r="B195" s="103" t="s">
        <v>412</v>
      </c>
      <c r="C195" s="92" t="s">
        <v>124</v>
      </c>
      <c r="D195" s="99">
        <v>4662</v>
      </c>
      <c r="E195" s="90">
        <v>0</v>
      </c>
      <c r="F195" s="90">
        <v>0</v>
      </c>
      <c r="G195" s="90">
        <f t="shared" si="28"/>
        <v>0</v>
      </c>
      <c r="H195" s="104">
        <f t="shared" si="37"/>
        <v>0</v>
      </c>
      <c r="I195" s="104">
        <f t="shared" si="37"/>
        <v>0</v>
      </c>
      <c r="J195" s="104">
        <f t="shared" si="38"/>
        <v>0</v>
      </c>
      <c r="K195" s="105">
        <f t="shared" si="30"/>
        <v>0</v>
      </c>
      <c r="L195" s="105">
        <f t="shared" si="31"/>
        <v>0</v>
      </c>
      <c r="M195" s="106">
        <v>0</v>
      </c>
      <c r="N195" s="106">
        <v>0</v>
      </c>
      <c r="O195" s="105">
        <f t="shared" si="32"/>
        <v>0</v>
      </c>
      <c r="P195" s="105">
        <f t="shared" si="33"/>
        <v>0</v>
      </c>
      <c r="Q195" s="125">
        <f t="shared" si="29"/>
        <v>0</v>
      </c>
    </row>
    <row r="196" spans="1:17" s="42" customFormat="1">
      <c r="A196" s="102" t="s">
        <v>234</v>
      </c>
      <c r="B196" s="103" t="s">
        <v>413</v>
      </c>
      <c r="C196" s="92" t="s">
        <v>124</v>
      </c>
      <c r="D196" s="99">
        <v>4662</v>
      </c>
      <c r="E196" s="90">
        <v>0</v>
      </c>
      <c r="F196" s="90">
        <v>0</v>
      </c>
      <c r="G196" s="90">
        <f t="shared" si="28"/>
        <v>0</v>
      </c>
      <c r="H196" s="104">
        <f t="shared" si="37"/>
        <v>0</v>
      </c>
      <c r="I196" s="104">
        <f t="shared" si="37"/>
        <v>0</v>
      </c>
      <c r="J196" s="104">
        <f t="shared" si="38"/>
        <v>0</v>
      </c>
      <c r="K196" s="105">
        <f t="shared" si="30"/>
        <v>0</v>
      </c>
      <c r="L196" s="105">
        <f t="shared" si="31"/>
        <v>0</v>
      </c>
      <c r="M196" s="106">
        <v>0</v>
      </c>
      <c r="N196" s="106">
        <v>0</v>
      </c>
      <c r="O196" s="105">
        <f t="shared" si="32"/>
        <v>0</v>
      </c>
      <c r="P196" s="105">
        <f t="shared" si="33"/>
        <v>0</v>
      </c>
      <c r="Q196" s="125">
        <f t="shared" si="29"/>
        <v>0</v>
      </c>
    </row>
    <row r="197" spans="1:17" s="42" customFormat="1">
      <c r="A197" s="102" t="s">
        <v>236</v>
      </c>
      <c r="B197" s="103" t="s">
        <v>414</v>
      </c>
      <c r="C197" s="92" t="s">
        <v>124</v>
      </c>
      <c r="D197" s="99">
        <v>4662</v>
      </c>
      <c r="E197" s="90">
        <v>0</v>
      </c>
      <c r="F197" s="90">
        <v>0</v>
      </c>
      <c r="G197" s="90">
        <f t="shared" si="28"/>
        <v>0</v>
      </c>
      <c r="H197" s="104">
        <f t="shared" si="37"/>
        <v>0</v>
      </c>
      <c r="I197" s="104">
        <f t="shared" si="37"/>
        <v>0</v>
      </c>
      <c r="J197" s="104">
        <f t="shared" si="38"/>
        <v>0</v>
      </c>
      <c r="K197" s="105">
        <f t="shared" si="30"/>
        <v>0</v>
      </c>
      <c r="L197" s="105">
        <f t="shared" si="31"/>
        <v>0</v>
      </c>
      <c r="M197" s="106">
        <v>0</v>
      </c>
      <c r="N197" s="106">
        <v>0</v>
      </c>
      <c r="O197" s="105">
        <f t="shared" si="32"/>
        <v>0</v>
      </c>
      <c r="P197" s="105">
        <f t="shared" si="33"/>
        <v>0</v>
      </c>
      <c r="Q197" s="125">
        <f t="shared" si="29"/>
        <v>0</v>
      </c>
    </row>
    <row r="198" spans="1:17" s="42" customFormat="1">
      <c r="A198" s="102" t="s">
        <v>238</v>
      </c>
      <c r="B198" s="103" t="s">
        <v>415</v>
      </c>
      <c r="C198" s="92" t="s">
        <v>124</v>
      </c>
      <c r="D198" s="99">
        <v>4662</v>
      </c>
      <c r="E198" s="90">
        <v>0</v>
      </c>
      <c r="F198" s="90">
        <v>0</v>
      </c>
      <c r="G198" s="90">
        <f t="shared" ref="G198:G261" si="39">SUM(E198:F198)</f>
        <v>0</v>
      </c>
      <c r="H198" s="104">
        <f t="shared" si="37"/>
        <v>0</v>
      </c>
      <c r="I198" s="104">
        <f t="shared" si="37"/>
        <v>0</v>
      </c>
      <c r="J198" s="104">
        <f t="shared" si="38"/>
        <v>0</v>
      </c>
      <c r="K198" s="105">
        <f t="shared" si="30"/>
        <v>0</v>
      </c>
      <c r="L198" s="105">
        <f t="shared" si="31"/>
        <v>0</v>
      </c>
      <c r="M198" s="106">
        <v>0</v>
      </c>
      <c r="N198" s="106">
        <v>0</v>
      </c>
      <c r="O198" s="105">
        <f t="shared" si="32"/>
        <v>0</v>
      </c>
      <c r="P198" s="105">
        <f t="shared" si="33"/>
        <v>0</v>
      </c>
      <c r="Q198" s="125">
        <f t="shared" si="29"/>
        <v>0</v>
      </c>
    </row>
    <row r="199" spans="1:17" s="42" customFormat="1">
      <c r="A199" s="102" t="s">
        <v>240</v>
      </c>
      <c r="B199" s="103" t="s">
        <v>416</v>
      </c>
      <c r="C199" s="92" t="s">
        <v>124</v>
      </c>
      <c r="D199" s="99">
        <v>4662</v>
      </c>
      <c r="E199" s="90">
        <v>0</v>
      </c>
      <c r="F199" s="90">
        <v>0</v>
      </c>
      <c r="G199" s="90">
        <f t="shared" si="39"/>
        <v>0</v>
      </c>
      <c r="H199" s="104">
        <f t="shared" si="37"/>
        <v>0</v>
      </c>
      <c r="I199" s="104">
        <f t="shared" si="37"/>
        <v>0</v>
      </c>
      <c r="J199" s="104">
        <f t="shared" si="38"/>
        <v>0</v>
      </c>
      <c r="K199" s="105">
        <f t="shared" si="30"/>
        <v>0</v>
      </c>
      <c r="L199" s="105">
        <f t="shared" si="31"/>
        <v>0</v>
      </c>
      <c r="M199" s="106">
        <v>0</v>
      </c>
      <c r="N199" s="106">
        <v>0</v>
      </c>
      <c r="O199" s="105">
        <f t="shared" si="32"/>
        <v>0</v>
      </c>
      <c r="P199" s="105">
        <f t="shared" si="33"/>
        <v>0</v>
      </c>
      <c r="Q199" s="125">
        <f t="shared" ref="Q199:Q262" si="40">N199+M199</f>
        <v>0</v>
      </c>
    </row>
    <row r="200" spans="1:17" s="42" customFormat="1">
      <c r="A200" s="102" t="s">
        <v>242</v>
      </c>
      <c r="B200" s="103" t="s">
        <v>417</v>
      </c>
      <c r="C200" s="92" t="s">
        <v>124</v>
      </c>
      <c r="D200" s="99">
        <v>4662</v>
      </c>
      <c r="E200" s="90">
        <v>0</v>
      </c>
      <c r="F200" s="90">
        <v>0</v>
      </c>
      <c r="G200" s="90">
        <f t="shared" si="39"/>
        <v>0</v>
      </c>
      <c r="H200" s="104">
        <f t="shared" si="37"/>
        <v>0</v>
      </c>
      <c r="I200" s="104">
        <f t="shared" si="37"/>
        <v>0</v>
      </c>
      <c r="J200" s="104">
        <f t="shared" si="38"/>
        <v>0</v>
      </c>
      <c r="K200" s="105">
        <f t="shared" si="30"/>
        <v>0</v>
      </c>
      <c r="L200" s="105">
        <f t="shared" si="31"/>
        <v>0</v>
      </c>
      <c r="M200" s="106">
        <v>0</v>
      </c>
      <c r="N200" s="106">
        <v>0</v>
      </c>
      <c r="O200" s="105">
        <f t="shared" si="32"/>
        <v>0</v>
      </c>
      <c r="P200" s="105">
        <f t="shared" si="33"/>
        <v>0</v>
      </c>
      <c r="Q200" s="125">
        <f t="shared" si="40"/>
        <v>0</v>
      </c>
    </row>
    <row r="201" spans="1:17" s="42" customFormat="1">
      <c r="A201" s="102" t="s">
        <v>244</v>
      </c>
      <c r="B201" s="103" t="s">
        <v>418</v>
      </c>
      <c r="C201" s="92" t="s">
        <v>124</v>
      </c>
      <c r="D201" s="99">
        <v>4662</v>
      </c>
      <c r="E201" s="90">
        <v>0</v>
      </c>
      <c r="F201" s="90">
        <v>0</v>
      </c>
      <c r="G201" s="90">
        <f t="shared" si="39"/>
        <v>0</v>
      </c>
      <c r="H201" s="104">
        <f t="shared" si="37"/>
        <v>0</v>
      </c>
      <c r="I201" s="104">
        <f t="shared" si="37"/>
        <v>0</v>
      </c>
      <c r="J201" s="104">
        <f t="shared" si="38"/>
        <v>0</v>
      </c>
      <c r="K201" s="105">
        <f t="shared" si="30"/>
        <v>0</v>
      </c>
      <c r="L201" s="105">
        <f t="shared" si="31"/>
        <v>0</v>
      </c>
      <c r="M201" s="106">
        <v>0</v>
      </c>
      <c r="N201" s="106">
        <v>0</v>
      </c>
      <c r="O201" s="105">
        <f t="shared" si="32"/>
        <v>0</v>
      </c>
      <c r="P201" s="105">
        <f t="shared" si="33"/>
        <v>0</v>
      </c>
      <c r="Q201" s="125">
        <f t="shared" si="40"/>
        <v>0</v>
      </c>
    </row>
    <row r="202" spans="1:17" s="40" customFormat="1">
      <c r="A202" s="102" t="s">
        <v>246</v>
      </c>
      <c r="B202" s="103" t="s">
        <v>419</v>
      </c>
      <c r="C202" s="92" t="s">
        <v>124</v>
      </c>
      <c r="D202" s="99">
        <v>4662</v>
      </c>
      <c r="E202" s="90">
        <v>0</v>
      </c>
      <c r="F202" s="90">
        <v>0</v>
      </c>
      <c r="G202" s="90">
        <f t="shared" si="39"/>
        <v>0</v>
      </c>
      <c r="H202" s="104">
        <f t="shared" si="37"/>
        <v>0</v>
      </c>
      <c r="I202" s="104">
        <f t="shared" si="37"/>
        <v>0</v>
      </c>
      <c r="J202" s="104">
        <f t="shared" si="38"/>
        <v>0</v>
      </c>
      <c r="K202" s="105">
        <f t="shared" si="30"/>
        <v>0</v>
      </c>
      <c r="L202" s="105">
        <f t="shared" si="31"/>
        <v>0</v>
      </c>
      <c r="M202" s="91">
        <v>0</v>
      </c>
      <c r="N202" s="91">
        <v>0</v>
      </c>
      <c r="O202" s="105">
        <f t="shared" si="32"/>
        <v>0</v>
      </c>
      <c r="P202" s="105">
        <f t="shared" si="33"/>
        <v>0</v>
      </c>
      <c r="Q202" s="125">
        <f t="shared" si="40"/>
        <v>0</v>
      </c>
    </row>
    <row r="203" spans="1:17" s="40" customFormat="1">
      <c r="A203" s="102" t="s">
        <v>248</v>
      </c>
      <c r="B203" s="103" t="s">
        <v>420</v>
      </c>
      <c r="C203" s="92" t="s">
        <v>124</v>
      </c>
      <c r="D203" s="99">
        <v>4662</v>
      </c>
      <c r="E203" s="90">
        <v>0</v>
      </c>
      <c r="F203" s="90">
        <v>0</v>
      </c>
      <c r="G203" s="90">
        <f t="shared" si="39"/>
        <v>0</v>
      </c>
      <c r="H203" s="104">
        <f t="shared" si="37"/>
        <v>0</v>
      </c>
      <c r="I203" s="104">
        <f t="shared" si="37"/>
        <v>0</v>
      </c>
      <c r="J203" s="104">
        <f t="shared" si="38"/>
        <v>0</v>
      </c>
      <c r="K203" s="105">
        <f t="shared" ref="K203:K266" si="41">M203-E203</f>
        <v>0</v>
      </c>
      <c r="L203" s="105">
        <f t="shared" ref="L203:L266" si="42">N203-F203</f>
        <v>0</v>
      </c>
      <c r="M203" s="91">
        <v>0</v>
      </c>
      <c r="N203" s="91">
        <v>0</v>
      </c>
      <c r="O203" s="105">
        <f t="shared" ref="O203:O266" si="43">M203*D203</f>
        <v>0</v>
      </c>
      <c r="P203" s="105">
        <f t="shared" ref="P203:P266" si="44">N203*D203</f>
        <v>0</v>
      </c>
      <c r="Q203" s="125">
        <f t="shared" si="40"/>
        <v>0</v>
      </c>
    </row>
    <row r="204" spans="1:17" s="40" customFormat="1">
      <c r="A204" s="102" t="s">
        <v>250</v>
      </c>
      <c r="B204" s="103" t="s">
        <v>421</v>
      </c>
      <c r="C204" s="92" t="s">
        <v>124</v>
      </c>
      <c r="D204" s="99">
        <v>4662</v>
      </c>
      <c r="E204" s="90">
        <v>0</v>
      </c>
      <c r="F204" s="90">
        <v>0</v>
      </c>
      <c r="G204" s="90">
        <f t="shared" si="39"/>
        <v>0</v>
      </c>
      <c r="H204" s="104">
        <f t="shared" si="37"/>
        <v>0</v>
      </c>
      <c r="I204" s="104">
        <f t="shared" si="37"/>
        <v>0</v>
      </c>
      <c r="J204" s="104">
        <f t="shared" si="38"/>
        <v>0</v>
      </c>
      <c r="K204" s="105">
        <f t="shared" si="41"/>
        <v>0</v>
      </c>
      <c r="L204" s="105">
        <f t="shared" si="42"/>
        <v>0</v>
      </c>
      <c r="M204" s="91">
        <v>0</v>
      </c>
      <c r="N204" s="91">
        <v>0</v>
      </c>
      <c r="O204" s="105">
        <f t="shared" si="43"/>
        <v>0</v>
      </c>
      <c r="P204" s="105">
        <f t="shared" si="44"/>
        <v>0</v>
      </c>
      <c r="Q204" s="125">
        <f t="shared" si="40"/>
        <v>0</v>
      </c>
    </row>
    <row r="205" spans="1:17" s="40" customFormat="1">
      <c r="A205" s="102" t="s">
        <v>252</v>
      </c>
      <c r="B205" s="103" t="s">
        <v>422</v>
      </c>
      <c r="C205" s="92" t="s">
        <v>124</v>
      </c>
      <c r="D205" s="99">
        <v>4662</v>
      </c>
      <c r="E205" s="90">
        <v>0</v>
      </c>
      <c r="F205" s="90">
        <v>0</v>
      </c>
      <c r="G205" s="90">
        <f t="shared" si="39"/>
        <v>0</v>
      </c>
      <c r="H205" s="104">
        <f t="shared" si="37"/>
        <v>0</v>
      </c>
      <c r="I205" s="104">
        <f t="shared" si="37"/>
        <v>0</v>
      </c>
      <c r="J205" s="104">
        <f t="shared" si="38"/>
        <v>0</v>
      </c>
      <c r="K205" s="105">
        <f t="shared" si="41"/>
        <v>0</v>
      </c>
      <c r="L205" s="105">
        <f t="shared" si="42"/>
        <v>0</v>
      </c>
      <c r="M205" s="91">
        <v>0</v>
      </c>
      <c r="N205" s="91">
        <v>0</v>
      </c>
      <c r="O205" s="105">
        <f t="shared" si="43"/>
        <v>0</v>
      </c>
      <c r="P205" s="105">
        <f t="shared" si="44"/>
        <v>0</v>
      </c>
      <c r="Q205" s="125">
        <f t="shared" si="40"/>
        <v>0</v>
      </c>
    </row>
    <row r="206" spans="1:17" s="40" customFormat="1">
      <c r="A206" s="102" t="s">
        <v>254</v>
      </c>
      <c r="B206" s="103" t="s">
        <v>423</v>
      </c>
      <c r="C206" s="92" t="s">
        <v>124</v>
      </c>
      <c r="D206" s="99">
        <v>4662</v>
      </c>
      <c r="E206" s="90">
        <v>0</v>
      </c>
      <c r="F206" s="90">
        <v>0</v>
      </c>
      <c r="G206" s="90">
        <f t="shared" si="39"/>
        <v>0</v>
      </c>
      <c r="H206" s="104">
        <f t="shared" si="37"/>
        <v>0</v>
      </c>
      <c r="I206" s="104">
        <f t="shared" si="37"/>
        <v>0</v>
      </c>
      <c r="J206" s="104">
        <f t="shared" si="38"/>
        <v>0</v>
      </c>
      <c r="K206" s="105">
        <f t="shared" si="41"/>
        <v>0</v>
      </c>
      <c r="L206" s="105">
        <f t="shared" si="42"/>
        <v>0</v>
      </c>
      <c r="M206" s="91">
        <v>0</v>
      </c>
      <c r="N206" s="91">
        <v>0</v>
      </c>
      <c r="O206" s="105">
        <f t="shared" si="43"/>
        <v>0</v>
      </c>
      <c r="P206" s="105">
        <f t="shared" si="44"/>
        <v>0</v>
      </c>
      <c r="Q206" s="125">
        <f t="shared" si="40"/>
        <v>0</v>
      </c>
    </row>
    <row r="207" spans="1:17" s="40" customFormat="1">
      <c r="A207" s="102" t="s">
        <v>256</v>
      </c>
      <c r="B207" s="103" t="s">
        <v>424</v>
      </c>
      <c r="C207" s="92" t="s">
        <v>124</v>
      </c>
      <c r="D207" s="99">
        <v>4662</v>
      </c>
      <c r="E207" s="90">
        <v>0</v>
      </c>
      <c r="F207" s="90">
        <v>0</v>
      </c>
      <c r="G207" s="90">
        <f t="shared" si="39"/>
        <v>0</v>
      </c>
      <c r="H207" s="104">
        <f t="shared" si="37"/>
        <v>0</v>
      </c>
      <c r="I207" s="104">
        <f t="shared" si="37"/>
        <v>0</v>
      </c>
      <c r="J207" s="104">
        <f t="shared" si="38"/>
        <v>0</v>
      </c>
      <c r="K207" s="105">
        <f t="shared" si="41"/>
        <v>0</v>
      </c>
      <c r="L207" s="105">
        <f t="shared" si="42"/>
        <v>0</v>
      </c>
      <c r="M207" s="91">
        <v>0</v>
      </c>
      <c r="N207" s="91">
        <v>0</v>
      </c>
      <c r="O207" s="105">
        <f t="shared" si="43"/>
        <v>0</v>
      </c>
      <c r="P207" s="105">
        <f t="shared" si="44"/>
        <v>0</v>
      </c>
      <c r="Q207" s="125">
        <f t="shared" si="40"/>
        <v>0</v>
      </c>
    </row>
    <row r="208" spans="1:17" s="40" customFormat="1">
      <c r="A208" s="102" t="s">
        <v>258</v>
      </c>
      <c r="B208" s="107" t="s">
        <v>425</v>
      </c>
      <c r="C208" s="92" t="s">
        <v>124</v>
      </c>
      <c r="D208" s="99">
        <v>4662</v>
      </c>
      <c r="E208" s="90">
        <v>0</v>
      </c>
      <c r="F208" s="90">
        <v>0</v>
      </c>
      <c r="G208" s="90">
        <f t="shared" si="39"/>
        <v>0</v>
      </c>
      <c r="H208" s="104">
        <f t="shared" si="37"/>
        <v>0</v>
      </c>
      <c r="I208" s="104">
        <f t="shared" si="37"/>
        <v>0</v>
      </c>
      <c r="J208" s="104">
        <f t="shared" si="38"/>
        <v>0</v>
      </c>
      <c r="K208" s="105">
        <f t="shared" si="41"/>
        <v>0</v>
      </c>
      <c r="L208" s="105">
        <f t="shared" si="42"/>
        <v>0</v>
      </c>
      <c r="M208" s="91">
        <v>0</v>
      </c>
      <c r="N208" s="91">
        <v>0</v>
      </c>
      <c r="O208" s="105">
        <f t="shared" si="43"/>
        <v>0</v>
      </c>
      <c r="P208" s="105">
        <f t="shared" si="44"/>
        <v>0</v>
      </c>
      <c r="Q208" s="125">
        <f t="shared" si="40"/>
        <v>0</v>
      </c>
    </row>
    <row r="209" spans="1:17" s="41" customFormat="1">
      <c r="A209" s="109" t="s">
        <v>849</v>
      </c>
      <c r="B209" s="110" t="s">
        <v>850</v>
      </c>
      <c r="C209" s="97"/>
      <c r="D209" s="99">
        <v>0</v>
      </c>
      <c r="E209" s="111">
        <v>0</v>
      </c>
      <c r="F209" s="111">
        <v>0</v>
      </c>
      <c r="G209" s="111">
        <f t="shared" si="39"/>
        <v>0</v>
      </c>
      <c r="H209" s="89">
        <f>ROUND(D209*E209,0)</f>
        <v>0</v>
      </c>
      <c r="I209" s="89">
        <f>ROUND(D209*F209,0)</f>
        <v>0</v>
      </c>
      <c r="J209" s="90">
        <f t="shared" si="34"/>
        <v>0</v>
      </c>
      <c r="K209" s="105">
        <f t="shared" si="41"/>
        <v>0</v>
      </c>
      <c r="L209" s="105">
        <f t="shared" si="42"/>
        <v>0</v>
      </c>
      <c r="M209" s="112"/>
      <c r="N209" s="112"/>
      <c r="O209" s="105">
        <f t="shared" si="43"/>
        <v>0</v>
      </c>
      <c r="P209" s="105">
        <f t="shared" si="44"/>
        <v>0</v>
      </c>
      <c r="Q209" s="125">
        <f t="shared" si="40"/>
        <v>0</v>
      </c>
    </row>
    <row r="210" spans="1:17" s="40" customFormat="1">
      <c r="A210" s="102" t="s">
        <v>205</v>
      </c>
      <c r="B210" s="103" t="s">
        <v>402</v>
      </c>
      <c r="C210" s="92" t="s">
        <v>124</v>
      </c>
      <c r="D210" s="99">
        <v>4662</v>
      </c>
      <c r="E210" s="90">
        <v>2.91</v>
      </c>
      <c r="F210" s="90">
        <v>0</v>
      </c>
      <c r="G210" s="90">
        <f t="shared" si="39"/>
        <v>2.91</v>
      </c>
      <c r="H210" s="104">
        <f t="shared" ref="H210:I213" si="45">$D210*E210</f>
        <v>13566.42</v>
      </c>
      <c r="I210" s="104">
        <f t="shared" si="45"/>
        <v>0</v>
      </c>
      <c r="J210" s="104">
        <f t="shared" ref="J210:J213" si="46">SUBTOTAL(9,H210:I210)</f>
        <v>13566.42</v>
      </c>
      <c r="K210" s="105">
        <f t="shared" si="41"/>
        <v>-2.91</v>
      </c>
      <c r="L210" s="105">
        <f t="shared" si="42"/>
        <v>0</v>
      </c>
      <c r="M210" s="91">
        <v>0</v>
      </c>
      <c r="N210" s="91">
        <v>0</v>
      </c>
      <c r="O210" s="105">
        <f t="shared" si="43"/>
        <v>0</v>
      </c>
      <c r="P210" s="105">
        <f t="shared" si="44"/>
        <v>0</v>
      </c>
      <c r="Q210" s="125">
        <f t="shared" si="40"/>
        <v>0</v>
      </c>
    </row>
    <row r="211" spans="1:17" s="40" customFormat="1">
      <c r="A211" s="102" t="s">
        <v>188</v>
      </c>
      <c r="B211" s="103" t="s">
        <v>403</v>
      </c>
      <c r="C211" s="92" t="s">
        <v>124</v>
      </c>
      <c r="D211" s="99">
        <v>4662</v>
      </c>
      <c r="E211" s="90">
        <v>5.82</v>
      </c>
      <c r="F211" s="90">
        <v>0</v>
      </c>
      <c r="G211" s="90">
        <f t="shared" si="39"/>
        <v>5.82</v>
      </c>
      <c r="H211" s="104">
        <f t="shared" si="45"/>
        <v>27132.84</v>
      </c>
      <c r="I211" s="104">
        <f t="shared" si="45"/>
        <v>0</v>
      </c>
      <c r="J211" s="104">
        <f t="shared" si="46"/>
        <v>27132.84</v>
      </c>
      <c r="K211" s="105">
        <f t="shared" si="41"/>
        <v>-5.82</v>
      </c>
      <c r="L211" s="105">
        <f t="shared" si="42"/>
        <v>0</v>
      </c>
      <c r="M211" s="91">
        <v>0</v>
      </c>
      <c r="N211" s="91">
        <v>0</v>
      </c>
      <c r="O211" s="105">
        <f t="shared" si="43"/>
        <v>0</v>
      </c>
      <c r="P211" s="105">
        <f t="shared" si="44"/>
        <v>0</v>
      </c>
      <c r="Q211" s="125">
        <f t="shared" si="40"/>
        <v>0</v>
      </c>
    </row>
    <row r="212" spans="1:17" s="40" customFormat="1">
      <c r="A212" s="102" t="s">
        <v>190</v>
      </c>
      <c r="B212" s="103" t="s">
        <v>404</v>
      </c>
      <c r="C212" s="92" t="s">
        <v>124</v>
      </c>
      <c r="D212" s="99">
        <v>4662</v>
      </c>
      <c r="E212" s="90">
        <v>5.82</v>
      </c>
      <c r="F212" s="90">
        <v>0</v>
      </c>
      <c r="G212" s="90">
        <f t="shared" si="39"/>
        <v>5.82</v>
      </c>
      <c r="H212" s="104">
        <f t="shared" si="45"/>
        <v>27132.84</v>
      </c>
      <c r="I212" s="104">
        <f t="shared" si="45"/>
        <v>0</v>
      </c>
      <c r="J212" s="104">
        <f t="shared" si="46"/>
        <v>27132.84</v>
      </c>
      <c r="K212" s="105">
        <f t="shared" si="41"/>
        <v>-5.82</v>
      </c>
      <c r="L212" s="105">
        <f t="shared" si="42"/>
        <v>0</v>
      </c>
      <c r="M212" s="91">
        <v>0</v>
      </c>
      <c r="N212" s="91">
        <v>0</v>
      </c>
      <c r="O212" s="105">
        <f t="shared" si="43"/>
        <v>0</v>
      </c>
      <c r="P212" s="105">
        <f t="shared" si="44"/>
        <v>0</v>
      </c>
      <c r="Q212" s="125">
        <f t="shared" si="40"/>
        <v>0</v>
      </c>
    </row>
    <row r="213" spans="1:17" s="40" customFormat="1">
      <c r="A213" s="102" t="s">
        <v>192</v>
      </c>
      <c r="B213" s="103" t="s">
        <v>405</v>
      </c>
      <c r="C213" s="92" t="s">
        <v>124</v>
      </c>
      <c r="D213" s="99">
        <v>4662</v>
      </c>
      <c r="E213" s="90">
        <v>5.82</v>
      </c>
      <c r="F213" s="90">
        <v>0</v>
      </c>
      <c r="G213" s="90">
        <f t="shared" si="39"/>
        <v>5.82</v>
      </c>
      <c r="H213" s="104">
        <f t="shared" si="45"/>
        <v>27132.84</v>
      </c>
      <c r="I213" s="104">
        <f t="shared" si="45"/>
        <v>0</v>
      </c>
      <c r="J213" s="104">
        <f t="shared" si="46"/>
        <v>27132.84</v>
      </c>
      <c r="K213" s="105">
        <f t="shared" si="41"/>
        <v>-5.82</v>
      </c>
      <c r="L213" s="105">
        <f t="shared" si="42"/>
        <v>0</v>
      </c>
      <c r="M213" s="91">
        <v>0</v>
      </c>
      <c r="N213" s="91">
        <v>0</v>
      </c>
      <c r="O213" s="105">
        <f t="shared" si="43"/>
        <v>0</v>
      </c>
      <c r="P213" s="105">
        <f t="shared" si="44"/>
        <v>0</v>
      </c>
      <c r="Q213" s="125">
        <f t="shared" si="40"/>
        <v>0</v>
      </c>
    </row>
    <row r="214" spans="1:17" s="43" customFormat="1" ht="233.25" customHeight="1">
      <c r="A214" s="92">
        <v>7.4</v>
      </c>
      <c r="B214" s="93" t="s">
        <v>851</v>
      </c>
      <c r="C214" s="92"/>
      <c r="D214" s="99">
        <v>0</v>
      </c>
      <c r="E214" s="95">
        <v>0</v>
      </c>
      <c r="F214" s="95">
        <v>0</v>
      </c>
      <c r="G214" s="95">
        <f t="shared" si="39"/>
        <v>0</v>
      </c>
      <c r="H214" s="89">
        <f>ROUND(D214*E214,0)</f>
        <v>0</v>
      </c>
      <c r="I214" s="89">
        <f>ROUND(D214*F214,0)</f>
        <v>0</v>
      </c>
      <c r="J214" s="90">
        <f t="shared" ref="J214:J263" si="47">SUM(H214:I214)</f>
        <v>0</v>
      </c>
      <c r="K214" s="105">
        <f t="shared" si="41"/>
        <v>0</v>
      </c>
      <c r="L214" s="105">
        <f t="shared" si="42"/>
        <v>0</v>
      </c>
      <c r="M214" s="96"/>
      <c r="N214" s="96"/>
      <c r="O214" s="105">
        <f t="shared" si="43"/>
        <v>0</v>
      </c>
      <c r="P214" s="105">
        <f t="shared" si="44"/>
        <v>0</v>
      </c>
      <c r="Q214" s="125">
        <f t="shared" si="40"/>
        <v>0</v>
      </c>
    </row>
    <row r="215" spans="1:17" s="44" customFormat="1">
      <c r="A215" s="97" t="s">
        <v>852</v>
      </c>
      <c r="B215" s="98" t="s">
        <v>853</v>
      </c>
      <c r="C215" s="97"/>
      <c r="D215" s="99">
        <v>0</v>
      </c>
      <c r="E215" s="100">
        <v>0</v>
      </c>
      <c r="F215" s="100">
        <v>0</v>
      </c>
      <c r="G215" s="100">
        <f t="shared" si="39"/>
        <v>0</v>
      </c>
      <c r="H215" s="89">
        <f>ROUND(D215*E215,0)</f>
        <v>0</v>
      </c>
      <c r="I215" s="89">
        <f>ROUND(D215*F215,0)</f>
        <v>0</v>
      </c>
      <c r="J215" s="90">
        <f t="shared" si="47"/>
        <v>0</v>
      </c>
      <c r="K215" s="105">
        <f t="shared" si="41"/>
        <v>0</v>
      </c>
      <c r="L215" s="105">
        <f t="shared" si="42"/>
        <v>0</v>
      </c>
      <c r="M215" s="101"/>
      <c r="N215" s="101"/>
      <c r="O215" s="105">
        <f t="shared" si="43"/>
        <v>0</v>
      </c>
      <c r="P215" s="105">
        <f t="shared" si="44"/>
        <v>0</v>
      </c>
      <c r="Q215" s="125">
        <f t="shared" si="40"/>
        <v>0</v>
      </c>
    </row>
    <row r="216" spans="1:17" s="42" customFormat="1">
      <c r="A216" s="102" t="s">
        <v>205</v>
      </c>
      <c r="B216" s="113" t="s">
        <v>403</v>
      </c>
      <c r="C216" s="95" t="s">
        <v>124</v>
      </c>
      <c r="D216" s="99">
        <v>4662</v>
      </c>
      <c r="E216" s="90">
        <v>33.950000000000003</v>
      </c>
      <c r="F216" s="90">
        <v>0</v>
      </c>
      <c r="G216" s="90">
        <f t="shared" si="39"/>
        <v>33.950000000000003</v>
      </c>
      <c r="H216" s="104">
        <f t="shared" ref="H216:I238" si="48">$D216*E216</f>
        <v>158274.90000000002</v>
      </c>
      <c r="I216" s="104">
        <f t="shared" si="48"/>
        <v>0</v>
      </c>
      <c r="J216" s="104">
        <f t="shared" ref="J216:J238" si="49">SUBTOTAL(9,H216:I216)</f>
        <v>158274.90000000002</v>
      </c>
      <c r="K216" s="114">
        <f t="shared" si="41"/>
        <v>-14.420000000000002</v>
      </c>
      <c r="L216" s="114">
        <f t="shared" si="42"/>
        <v>0</v>
      </c>
      <c r="M216" s="114">
        <v>19.53</v>
      </c>
      <c r="N216" s="114">
        <v>0</v>
      </c>
      <c r="O216" s="114">
        <f t="shared" si="43"/>
        <v>91048.86</v>
      </c>
      <c r="P216" s="114">
        <f t="shared" si="44"/>
        <v>0</v>
      </c>
      <c r="Q216" s="125">
        <f t="shared" si="40"/>
        <v>19.53</v>
      </c>
    </row>
    <row r="217" spans="1:17" s="42" customFormat="1">
      <c r="A217" s="102" t="s">
        <v>188</v>
      </c>
      <c r="B217" s="113" t="s">
        <v>404</v>
      </c>
      <c r="C217" s="95" t="s">
        <v>124</v>
      </c>
      <c r="D217" s="99">
        <v>4662</v>
      </c>
      <c r="E217" s="90">
        <v>33.950000000000003</v>
      </c>
      <c r="F217" s="90">
        <v>0</v>
      </c>
      <c r="G217" s="90">
        <f t="shared" si="39"/>
        <v>33.950000000000003</v>
      </c>
      <c r="H217" s="104">
        <f t="shared" si="48"/>
        <v>158274.90000000002</v>
      </c>
      <c r="I217" s="104">
        <f t="shared" si="48"/>
        <v>0</v>
      </c>
      <c r="J217" s="104">
        <f t="shared" si="49"/>
        <v>158274.90000000002</v>
      </c>
      <c r="K217" s="114">
        <f t="shared" si="41"/>
        <v>-4.6550000000000011</v>
      </c>
      <c r="L217" s="114">
        <f t="shared" si="42"/>
        <v>0</v>
      </c>
      <c r="M217" s="114">
        <v>29.295000000000002</v>
      </c>
      <c r="N217" s="114">
        <v>0</v>
      </c>
      <c r="O217" s="114">
        <f t="shared" si="43"/>
        <v>136573.29</v>
      </c>
      <c r="P217" s="114">
        <f t="shared" si="44"/>
        <v>0</v>
      </c>
      <c r="Q217" s="125">
        <f t="shared" si="40"/>
        <v>29.295000000000002</v>
      </c>
    </row>
    <row r="218" spans="1:17" s="42" customFormat="1">
      <c r="A218" s="102" t="s">
        <v>190</v>
      </c>
      <c r="B218" s="113" t="s">
        <v>405</v>
      </c>
      <c r="C218" s="95" t="s">
        <v>124</v>
      </c>
      <c r="D218" s="99">
        <v>4662</v>
      </c>
      <c r="E218" s="90">
        <v>33.950000000000003</v>
      </c>
      <c r="F218" s="90">
        <v>0</v>
      </c>
      <c r="G218" s="90">
        <f t="shared" si="39"/>
        <v>33.950000000000003</v>
      </c>
      <c r="H218" s="104">
        <f t="shared" si="48"/>
        <v>158274.90000000002</v>
      </c>
      <c r="I218" s="104">
        <f t="shared" si="48"/>
        <v>0</v>
      </c>
      <c r="J218" s="104">
        <f t="shared" si="49"/>
        <v>158274.90000000002</v>
      </c>
      <c r="K218" s="114">
        <f t="shared" si="41"/>
        <v>0.22749999999999915</v>
      </c>
      <c r="L218" s="114">
        <f t="shared" si="42"/>
        <v>0</v>
      </c>
      <c r="M218" s="114">
        <v>34.177500000000002</v>
      </c>
      <c r="N218" s="114">
        <v>0</v>
      </c>
      <c r="O218" s="114">
        <f t="shared" si="43"/>
        <v>159335.505</v>
      </c>
      <c r="P218" s="114">
        <f t="shared" si="44"/>
        <v>0</v>
      </c>
      <c r="Q218" s="125">
        <f t="shared" si="40"/>
        <v>34.177500000000002</v>
      </c>
    </row>
    <row r="219" spans="1:17" s="42" customFormat="1">
      <c r="A219" s="102" t="s">
        <v>192</v>
      </c>
      <c r="B219" s="113" t="s">
        <v>406</v>
      </c>
      <c r="C219" s="95" t="s">
        <v>124</v>
      </c>
      <c r="D219" s="99">
        <v>4662</v>
      </c>
      <c r="E219" s="90">
        <v>33.950000000000003</v>
      </c>
      <c r="F219" s="90">
        <v>0</v>
      </c>
      <c r="G219" s="90">
        <f t="shared" si="39"/>
        <v>33.950000000000003</v>
      </c>
      <c r="H219" s="104">
        <f t="shared" si="48"/>
        <v>158274.90000000002</v>
      </c>
      <c r="I219" s="104">
        <f t="shared" si="48"/>
        <v>0</v>
      </c>
      <c r="J219" s="104">
        <f t="shared" si="49"/>
        <v>158274.90000000002</v>
      </c>
      <c r="K219" s="114">
        <f t="shared" si="41"/>
        <v>0.22749999999999915</v>
      </c>
      <c r="L219" s="114">
        <f t="shared" si="42"/>
        <v>0</v>
      </c>
      <c r="M219" s="114">
        <v>34.177500000000002</v>
      </c>
      <c r="N219" s="114">
        <v>0</v>
      </c>
      <c r="O219" s="114">
        <f t="shared" si="43"/>
        <v>159335.505</v>
      </c>
      <c r="P219" s="114">
        <f t="shared" si="44"/>
        <v>0</v>
      </c>
      <c r="Q219" s="125">
        <f t="shared" si="40"/>
        <v>34.177500000000002</v>
      </c>
    </row>
    <row r="220" spans="1:17" s="42" customFormat="1">
      <c r="A220" s="102" t="s">
        <v>194</v>
      </c>
      <c r="B220" s="113" t="s">
        <v>407</v>
      </c>
      <c r="C220" s="95" t="s">
        <v>124</v>
      </c>
      <c r="D220" s="99">
        <v>4662</v>
      </c>
      <c r="E220" s="90">
        <v>33.950000000000003</v>
      </c>
      <c r="F220" s="90">
        <v>0</v>
      </c>
      <c r="G220" s="90">
        <f t="shared" si="39"/>
        <v>33.950000000000003</v>
      </c>
      <c r="H220" s="104">
        <f t="shared" si="48"/>
        <v>158274.90000000002</v>
      </c>
      <c r="I220" s="104">
        <f t="shared" si="48"/>
        <v>0</v>
      </c>
      <c r="J220" s="104">
        <f t="shared" si="49"/>
        <v>158274.90000000002</v>
      </c>
      <c r="K220" s="114">
        <f t="shared" si="41"/>
        <v>0.22749999999999915</v>
      </c>
      <c r="L220" s="114">
        <f t="shared" si="42"/>
        <v>0</v>
      </c>
      <c r="M220" s="114">
        <v>34.177500000000002</v>
      </c>
      <c r="N220" s="114">
        <v>0</v>
      </c>
      <c r="O220" s="114">
        <f t="shared" si="43"/>
        <v>159335.505</v>
      </c>
      <c r="P220" s="114">
        <f t="shared" si="44"/>
        <v>0</v>
      </c>
      <c r="Q220" s="125">
        <f t="shared" si="40"/>
        <v>34.177500000000002</v>
      </c>
    </row>
    <row r="221" spans="1:17" s="42" customFormat="1">
      <c r="A221" s="102" t="s">
        <v>196</v>
      </c>
      <c r="B221" s="113" t="s">
        <v>408</v>
      </c>
      <c r="C221" s="95" t="s">
        <v>124</v>
      </c>
      <c r="D221" s="99">
        <v>4662</v>
      </c>
      <c r="E221" s="90">
        <v>48.5</v>
      </c>
      <c r="F221" s="90">
        <v>0</v>
      </c>
      <c r="G221" s="90">
        <f t="shared" si="39"/>
        <v>48.5</v>
      </c>
      <c r="H221" s="104">
        <f t="shared" si="48"/>
        <v>226107</v>
      </c>
      <c r="I221" s="104">
        <f t="shared" si="48"/>
        <v>0</v>
      </c>
      <c r="J221" s="104">
        <f t="shared" si="49"/>
        <v>226107</v>
      </c>
      <c r="K221" s="114">
        <f t="shared" si="41"/>
        <v>-9.4399999999999977</v>
      </c>
      <c r="L221" s="114">
        <f t="shared" si="42"/>
        <v>0</v>
      </c>
      <c r="M221" s="114">
        <v>39.06</v>
      </c>
      <c r="N221" s="114">
        <v>0</v>
      </c>
      <c r="O221" s="114">
        <f t="shared" si="43"/>
        <v>182097.72</v>
      </c>
      <c r="P221" s="114">
        <f t="shared" si="44"/>
        <v>0</v>
      </c>
      <c r="Q221" s="125">
        <f t="shared" si="40"/>
        <v>39.06</v>
      </c>
    </row>
    <row r="222" spans="1:17" s="42" customFormat="1">
      <c r="A222" s="102" t="s">
        <v>198</v>
      </c>
      <c r="B222" s="113" t="s">
        <v>409</v>
      </c>
      <c r="C222" s="95" t="s">
        <v>124</v>
      </c>
      <c r="D222" s="99">
        <v>4662</v>
      </c>
      <c r="E222" s="90">
        <v>48.5</v>
      </c>
      <c r="F222" s="90">
        <v>0</v>
      </c>
      <c r="G222" s="90">
        <f t="shared" si="39"/>
        <v>48.5</v>
      </c>
      <c r="H222" s="104">
        <f t="shared" si="48"/>
        <v>226107</v>
      </c>
      <c r="I222" s="104">
        <f t="shared" si="48"/>
        <v>0</v>
      </c>
      <c r="J222" s="104">
        <f t="shared" si="49"/>
        <v>226107</v>
      </c>
      <c r="K222" s="114">
        <f t="shared" si="41"/>
        <v>0.32500000000000284</v>
      </c>
      <c r="L222" s="114">
        <f t="shared" si="42"/>
        <v>0</v>
      </c>
      <c r="M222" s="114">
        <v>48.825000000000003</v>
      </c>
      <c r="N222" s="114">
        <v>0</v>
      </c>
      <c r="O222" s="114">
        <f t="shared" si="43"/>
        <v>227622.15000000002</v>
      </c>
      <c r="P222" s="114">
        <f t="shared" si="44"/>
        <v>0</v>
      </c>
      <c r="Q222" s="125">
        <f t="shared" si="40"/>
        <v>48.825000000000003</v>
      </c>
    </row>
    <row r="223" spans="1:17" s="42" customFormat="1">
      <c r="A223" s="102" t="s">
        <v>200</v>
      </c>
      <c r="B223" s="113" t="s">
        <v>410</v>
      </c>
      <c r="C223" s="95" t="s">
        <v>124</v>
      </c>
      <c r="D223" s="99">
        <v>4662</v>
      </c>
      <c r="E223" s="90">
        <v>48.5</v>
      </c>
      <c r="F223" s="90">
        <v>0</v>
      </c>
      <c r="G223" s="90">
        <f t="shared" si="39"/>
        <v>48.5</v>
      </c>
      <c r="H223" s="104">
        <f t="shared" si="48"/>
        <v>226107</v>
      </c>
      <c r="I223" s="104">
        <f t="shared" si="48"/>
        <v>0</v>
      </c>
      <c r="J223" s="104">
        <f t="shared" si="49"/>
        <v>226107</v>
      </c>
      <c r="K223" s="114">
        <f t="shared" si="41"/>
        <v>0.32500000000000284</v>
      </c>
      <c r="L223" s="114">
        <f t="shared" si="42"/>
        <v>0</v>
      </c>
      <c r="M223" s="114">
        <v>48.825000000000003</v>
      </c>
      <c r="N223" s="114">
        <v>0</v>
      </c>
      <c r="O223" s="114">
        <f t="shared" si="43"/>
        <v>227622.15000000002</v>
      </c>
      <c r="P223" s="114">
        <f t="shared" si="44"/>
        <v>0</v>
      </c>
      <c r="Q223" s="125">
        <f t="shared" si="40"/>
        <v>48.825000000000003</v>
      </c>
    </row>
    <row r="224" spans="1:17" s="42" customFormat="1">
      <c r="A224" s="102" t="s">
        <v>122</v>
      </c>
      <c r="B224" s="113" t="s">
        <v>411</v>
      </c>
      <c r="C224" s="95" t="s">
        <v>124</v>
      </c>
      <c r="D224" s="99">
        <v>4662</v>
      </c>
      <c r="E224" s="90">
        <v>48.5</v>
      </c>
      <c r="F224" s="90">
        <v>0</v>
      </c>
      <c r="G224" s="90">
        <f t="shared" si="39"/>
        <v>48.5</v>
      </c>
      <c r="H224" s="104">
        <f t="shared" si="48"/>
        <v>226107</v>
      </c>
      <c r="I224" s="104">
        <f t="shared" si="48"/>
        <v>0</v>
      </c>
      <c r="J224" s="104">
        <f t="shared" si="49"/>
        <v>226107</v>
      </c>
      <c r="K224" s="114">
        <f t="shared" si="41"/>
        <v>0.32500000000000284</v>
      </c>
      <c r="L224" s="114">
        <f t="shared" si="42"/>
        <v>0</v>
      </c>
      <c r="M224" s="114">
        <v>48.825000000000003</v>
      </c>
      <c r="N224" s="114">
        <v>0</v>
      </c>
      <c r="O224" s="114">
        <f t="shared" si="43"/>
        <v>227622.15000000002</v>
      </c>
      <c r="P224" s="114">
        <f t="shared" si="44"/>
        <v>0</v>
      </c>
      <c r="Q224" s="125">
        <f t="shared" si="40"/>
        <v>48.825000000000003</v>
      </c>
    </row>
    <row r="225" spans="1:17" s="42" customFormat="1">
      <c r="A225" s="102" t="s">
        <v>228</v>
      </c>
      <c r="B225" s="113" t="s">
        <v>412</v>
      </c>
      <c r="C225" s="95" t="s">
        <v>124</v>
      </c>
      <c r="D225" s="99">
        <v>4662</v>
      </c>
      <c r="E225" s="90">
        <v>48.5</v>
      </c>
      <c r="F225" s="90">
        <v>0</v>
      </c>
      <c r="G225" s="90">
        <f t="shared" si="39"/>
        <v>48.5</v>
      </c>
      <c r="H225" s="104">
        <f t="shared" si="48"/>
        <v>226107</v>
      </c>
      <c r="I225" s="104">
        <f t="shared" si="48"/>
        <v>0</v>
      </c>
      <c r="J225" s="104">
        <f t="shared" si="49"/>
        <v>226107</v>
      </c>
      <c r="K225" s="114">
        <f t="shared" si="41"/>
        <v>0.32500000000000284</v>
      </c>
      <c r="L225" s="114">
        <f t="shared" si="42"/>
        <v>0</v>
      </c>
      <c r="M225" s="114">
        <v>48.825000000000003</v>
      </c>
      <c r="N225" s="114">
        <v>0</v>
      </c>
      <c r="O225" s="114">
        <f t="shared" si="43"/>
        <v>227622.15000000002</v>
      </c>
      <c r="P225" s="114">
        <f t="shared" si="44"/>
        <v>0</v>
      </c>
      <c r="Q225" s="125">
        <f t="shared" si="40"/>
        <v>48.825000000000003</v>
      </c>
    </row>
    <row r="226" spans="1:17" s="42" customFormat="1">
      <c r="A226" s="102" t="s">
        <v>230</v>
      </c>
      <c r="B226" s="113" t="s">
        <v>413</v>
      </c>
      <c r="C226" s="95" t="s">
        <v>124</v>
      </c>
      <c r="D226" s="99">
        <v>4662</v>
      </c>
      <c r="E226" s="90">
        <v>48.5</v>
      </c>
      <c r="F226" s="90">
        <v>0</v>
      </c>
      <c r="G226" s="90">
        <f t="shared" si="39"/>
        <v>48.5</v>
      </c>
      <c r="H226" s="104">
        <f t="shared" si="48"/>
        <v>226107</v>
      </c>
      <c r="I226" s="104">
        <f t="shared" si="48"/>
        <v>0</v>
      </c>
      <c r="J226" s="104">
        <f t="shared" si="49"/>
        <v>226107</v>
      </c>
      <c r="K226" s="114">
        <f t="shared" si="41"/>
        <v>0.32500000000000284</v>
      </c>
      <c r="L226" s="114">
        <f t="shared" si="42"/>
        <v>0</v>
      </c>
      <c r="M226" s="114">
        <v>48.825000000000003</v>
      </c>
      <c r="N226" s="114">
        <v>0</v>
      </c>
      <c r="O226" s="114">
        <f t="shared" si="43"/>
        <v>227622.15000000002</v>
      </c>
      <c r="P226" s="114">
        <f t="shared" si="44"/>
        <v>0</v>
      </c>
      <c r="Q226" s="125">
        <f t="shared" si="40"/>
        <v>48.825000000000003</v>
      </c>
    </row>
    <row r="227" spans="1:17" s="42" customFormat="1">
      <c r="A227" s="102" t="s">
        <v>232</v>
      </c>
      <c r="B227" s="113" t="s">
        <v>414</v>
      </c>
      <c r="C227" s="95" t="s">
        <v>124</v>
      </c>
      <c r="D227" s="99">
        <v>4662</v>
      </c>
      <c r="E227" s="90">
        <v>48.5</v>
      </c>
      <c r="F227" s="90">
        <v>0</v>
      </c>
      <c r="G227" s="90">
        <f t="shared" si="39"/>
        <v>48.5</v>
      </c>
      <c r="H227" s="104">
        <f t="shared" si="48"/>
        <v>226107</v>
      </c>
      <c r="I227" s="104">
        <f t="shared" si="48"/>
        <v>0</v>
      </c>
      <c r="J227" s="104">
        <f t="shared" si="49"/>
        <v>226107</v>
      </c>
      <c r="K227" s="114">
        <f t="shared" si="41"/>
        <v>0.32500000000000284</v>
      </c>
      <c r="L227" s="114">
        <f t="shared" si="42"/>
        <v>0</v>
      </c>
      <c r="M227" s="114">
        <v>48.825000000000003</v>
      </c>
      <c r="N227" s="114">
        <v>0</v>
      </c>
      <c r="O227" s="114">
        <f t="shared" si="43"/>
        <v>227622.15000000002</v>
      </c>
      <c r="P227" s="114">
        <f t="shared" si="44"/>
        <v>0</v>
      </c>
      <c r="Q227" s="125">
        <f t="shared" si="40"/>
        <v>48.825000000000003</v>
      </c>
    </row>
    <row r="228" spans="1:17" s="42" customFormat="1">
      <c r="A228" s="102" t="s">
        <v>234</v>
      </c>
      <c r="B228" s="113" t="s">
        <v>415</v>
      </c>
      <c r="C228" s="95" t="s">
        <v>124</v>
      </c>
      <c r="D228" s="99">
        <v>4662</v>
      </c>
      <c r="E228" s="90">
        <v>48.5</v>
      </c>
      <c r="F228" s="90">
        <v>0</v>
      </c>
      <c r="G228" s="90">
        <f t="shared" si="39"/>
        <v>48.5</v>
      </c>
      <c r="H228" s="104">
        <f t="shared" si="48"/>
        <v>226107</v>
      </c>
      <c r="I228" s="104">
        <f t="shared" si="48"/>
        <v>0</v>
      </c>
      <c r="J228" s="104">
        <f t="shared" si="49"/>
        <v>226107</v>
      </c>
      <c r="K228" s="114">
        <f t="shared" si="41"/>
        <v>0.32500000000000284</v>
      </c>
      <c r="L228" s="114">
        <f t="shared" si="42"/>
        <v>0</v>
      </c>
      <c r="M228" s="114">
        <v>48.825000000000003</v>
      </c>
      <c r="N228" s="114">
        <v>0</v>
      </c>
      <c r="O228" s="114">
        <f t="shared" si="43"/>
        <v>227622.15000000002</v>
      </c>
      <c r="P228" s="114">
        <f t="shared" si="44"/>
        <v>0</v>
      </c>
      <c r="Q228" s="125">
        <f t="shared" si="40"/>
        <v>48.825000000000003</v>
      </c>
    </row>
    <row r="229" spans="1:17" s="42" customFormat="1">
      <c r="A229" s="102" t="s">
        <v>236</v>
      </c>
      <c r="B229" s="113" t="s">
        <v>416</v>
      </c>
      <c r="C229" s="95" t="s">
        <v>124</v>
      </c>
      <c r="D229" s="99">
        <v>4662</v>
      </c>
      <c r="E229" s="90">
        <v>48.5</v>
      </c>
      <c r="F229" s="90">
        <v>0</v>
      </c>
      <c r="G229" s="90">
        <f t="shared" si="39"/>
        <v>48.5</v>
      </c>
      <c r="H229" s="104">
        <f t="shared" si="48"/>
        <v>226107</v>
      </c>
      <c r="I229" s="104">
        <f t="shared" si="48"/>
        <v>0</v>
      </c>
      <c r="J229" s="104">
        <f t="shared" si="49"/>
        <v>226107</v>
      </c>
      <c r="K229" s="114">
        <f t="shared" si="41"/>
        <v>0.32500000000000284</v>
      </c>
      <c r="L229" s="114">
        <f t="shared" si="42"/>
        <v>0</v>
      </c>
      <c r="M229" s="114">
        <v>48.825000000000003</v>
      </c>
      <c r="N229" s="114">
        <v>0</v>
      </c>
      <c r="O229" s="114">
        <f t="shared" si="43"/>
        <v>227622.15000000002</v>
      </c>
      <c r="P229" s="114">
        <f t="shared" si="44"/>
        <v>0</v>
      </c>
      <c r="Q229" s="125">
        <f t="shared" si="40"/>
        <v>48.825000000000003</v>
      </c>
    </row>
    <row r="230" spans="1:17" s="42" customFormat="1">
      <c r="A230" s="102" t="s">
        <v>238</v>
      </c>
      <c r="B230" s="113" t="s">
        <v>417</v>
      </c>
      <c r="C230" s="95" t="s">
        <v>124</v>
      </c>
      <c r="D230" s="99">
        <v>4662</v>
      </c>
      <c r="E230" s="90">
        <v>48.5</v>
      </c>
      <c r="F230" s="90">
        <v>0</v>
      </c>
      <c r="G230" s="90">
        <f t="shared" si="39"/>
        <v>48.5</v>
      </c>
      <c r="H230" s="104">
        <f t="shared" si="48"/>
        <v>226107</v>
      </c>
      <c r="I230" s="104">
        <f t="shared" si="48"/>
        <v>0</v>
      </c>
      <c r="J230" s="104">
        <f t="shared" si="49"/>
        <v>226107</v>
      </c>
      <c r="K230" s="114">
        <f t="shared" si="41"/>
        <v>0.32500000000000284</v>
      </c>
      <c r="L230" s="114">
        <f t="shared" si="42"/>
        <v>0</v>
      </c>
      <c r="M230" s="114">
        <v>48.825000000000003</v>
      </c>
      <c r="N230" s="114">
        <v>0</v>
      </c>
      <c r="O230" s="114">
        <f t="shared" si="43"/>
        <v>227622.15000000002</v>
      </c>
      <c r="P230" s="114">
        <f t="shared" si="44"/>
        <v>0</v>
      </c>
      <c r="Q230" s="125">
        <f t="shared" si="40"/>
        <v>48.825000000000003</v>
      </c>
    </row>
    <row r="231" spans="1:17" s="42" customFormat="1">
      <c r="A231" s="102" t="s">
        <v>240</v>
      </c>
      <c r="B231" s="113" t="s">
        <v>418</v>
      </c>
      <c r="C231" s="95" t="s">
        <v>124</v>
      </c>
      <c r="D231" s="99">
        <v>4662</v>
      </c>
      <c r="E231" s="90">
        <v>48.5</v>
      </c>
      <c r="F231" s="90">
        <v>0</v>
      </c>
      <c r="G231" s="90">
        <f t="shared" si="39"/>
        <v>48.5</v>
      </c>
      <c r="H231" s="104">
        <f t="shared" si="48"/>
        <v>226107</v>
      </c>
      <c r="I231" s="104">
        <f t="shared" si="48"/>
        <v>0</v>
      </c>
      <c r="J231" s="104">
        <f t="shared" si="49"/>
        <v>226107</v>
      </c>
      <c r="K231" s="114">
        <f t="shared" si="41"/>
        <v>0.32500000000000284</v>
      </c>
      <c r="L231" s="114">
        <f t="shared" si="42"/>
        <v>0</v>
      </c>
      <c r="M231" s="114">
        <v>48.825000000000003</v>
      </c>
      <c r="N231" s="114">
        <v>0</v>
      </c>
      <c r="O231" s="114">
        <f t="shared" si="43"/>
        <v>227622.15000000002</v>
      </c>
      <c r="P231" s="114">
        <f t="shared" si="44"/>
        <v>0</v>
      </c>
      <c r="Q231" s="125">
        <f t="shared" si="40"/>
        <v>48.825000000000003</v>
      </c>
    </row>
    <row r="232" spans="1:17" s="40" customFormat="1">
      <c r="A232" s="102" t="s">
        <v>242</v>
      </c>
      <c r="B232" s="113" t="s">
        <v>419</v>
      </c>
      <c r="C232" s="95" t="s">
        <v>124</v>
      </c>
      <c r="D232" s="99">
        <v>4662</v>
      </c>
      <c r="E232" s="90">
        <v>48.5</v>
      </c>
      <c r="F232" s="90">
        <v>0</v>
      </c>
      <c r="G232" s="90">
        <f t="shared" si="39"/>
        <v>48.5</v>
      </c>
      <c r="H232" s="104">
        <f t="shared" si="48"/>
        <v>226107</v>
      </c>
      <c r="I232" s="104">
        <f t="shared" si="48"/>
        <v>0</v>
      </c>
      <c r="J232" s="104">
        <f t="shared" si="49"/>
        <v>226107</v>
      </c>
      <c r="K232" s="114">
        <f t="shared" si="41"/>
        <v>0.32500000000000284</v>
      </c>
      <c r="L232" s="114">
        <f t="shared" si="42"/>
        <v>0</v>
      </c>
      <c r="M232" s="115">
        <v>48.825000000000003</v>
      </c>
      <c r="N232" s="115">
        <v>0</v>
      </c>
      <c r="O232" s="114">
        <f t="shared" si="43"/>
        <v>227622.15000000002</v>
      </c>
      <c r="P232" s="114">
        <f t="shared" si="44"/>
        <v>0</v>
      </c>
      <c r="Q232" s="125">
        <f t="shared" si="40"/>
        <v>48.825000000000003</v>
      </c>
    </row>
    <row r="233" spans="1:17" s="40" customFormat="1">
      <c r="A233" s="102" t="s">
        <v>244</v>
      </c>
      <c r="B233" s="113" t="s">
        <v>420</v>
      </c>
      <c r="C233" s="95" t="s">
        <v>124</v>
      </c>
      <c r="D233" s="99">
        <v>4662</v>
      </c>
      <c r="E233" s="90">
        <v>48.5</v>
      </c>
      <c r="F233" s="90">
        <v>0</v>
      </c>
      <c r="G233" s="90">
        <f t="shared" si="39"/>
        <v>48.5</v>
      </c>
      <c r="H233" s="104">
        <f t="shared" si="48"/>
        <v>226107</v>
      </c>
      <c r="I233" s="104">
        <f t="shared" si="48"/>
        <v>0</v>
      </c>
      <c r="J233" s="104">
        <f t="shared" si="49"/>
        <v>226107</v>
      </c>
      <c r="K233" s="114">
        <f t="shared" si="41"/>
        <v>0.32500000000000284</v>
      </c>
      <c r="L233" s="114">
        <f t="shared" si="42"/>
        <v>0</v>
      </c>
      <c r="M233" s="115">
        <v>48.825000000000003</v>
      </c>
      <c r="N233" s="115">
        <v>0</v>
      </c>
      <c r="O233" s="114">
        <f t="shared" si="43"/>
        <v>227622.15000000002</v>
      </c>
      <c r="P233" s="114">
        <f t="shared" si="44"/>
        <v>0</v>
      </c>
      <c r="Q233" s="125">
        <f t="shared" si="40"/>
        <v>48.825000000000003</v>
      </c>
    </row>
    <row r="234" spans="1:17" s="40" customFormat="1">
      <c r="A234" s="102" t="s">
        <v>246</v>
      </c>
      <c r="B234" s="113" t="s">
        <v>421</v>
      </c>
      <c r="C234" s="95" t="s">
        <v>124</v>
      </c>
      <c r="D234" s="99">
        <v>4662</v>
      </c>
      <c r="E234" s="90">
        <v>48.5</v>
      </c>
      <c r="F234" s="90">
        <v>0</v>
      </c>
      <c r="G234" s="90">
        <f t="shared" si="39"/>
        <v>48.5</v>
      </c>
      <c r="H234" s="104">
        <f t="shared" si="48"/>
        <v>226107</v>
      </c>
      <c r="I234" s="104">
        <f t="shared" si="48"/>
        <v>0</v>
      </c>
      <c r="J234" s="104">
        <f t="shared" si="49"/>
        <v>226107</v>
      </c>
      <c r="K234" s="114">
        <f t="shared" si="41"/>
        <v>0.32500000000000284</v>
      </c>
      <c r="L234" s="114">
        <f t="shared" si="42"/>
        <v>0</v>
      </c>
      <c r="M234" s="115">
        <v>48.825000000000003</v>
      </c>
      <c r="N234" s="115">
        <v>0</v>
      </c>
      <c r="O234" s="114">
        <f t="shared" si="43"/>
        <v>227622.15000000002</v>
      </c>
      <c r="P234" s="114">
        <f t="shared" si="44"/>
        <v>0</v>
      </c>
      <c r="Q234" s="125">
        <f t="shared" si="40"/>
        <v>48.825000000000003</v>
      </c>
    </row>
    <row r="235" spans="1:17" s="40" customFormat="1">
      <c r="A235" s="102" t="s">
        <v>248</v>
      </c>
      <c r="B235" s="113" t="s">
        <v>422</v>
      </c>
      <c r="C235" s="95" t="s">
        <v>124</v>
      </c>
      <c r="D235" s="99">
        <v>4662</v>
      </c>
      <c r="E235" s="90">
        <v>0</v>
      </c>
      <c r="F235" s="90">
        <v>0</v>
      </c>
      <c r="G235" s="90">
        <f t="shared" si="39"/>
        <v>0</v>
      </c>
      <c r="H235" s="104">
        <f t="shared" si="48"/>
        <v>0</v>
      </c>
      <c r="I235" s="104">
        <f t="shared" si="48"/>
        <v>0</v>
      </c>
      <c r="J235" s="104">
        <f t="shared" si="49"/>
        <v>0</v>
      </c>
      <c r="K235" s="114">
        <f t="shared" si="41"/>
        <v>0</v>
      </c>
      <c r="L235" s="114">
        <f t="shared" si="42"/>
        <v>0</v>
      </c>
      <c r="M235" s="115">
        <v>0</v>
      </c>
      <c r="N235" s="115">
        <v>0</v>
      </c>
      <c r="O235" s="114">
        <f t="shared" si="43"/>
        <v>0</v>
      </c>
      <c r="P235" s="114">
        <f t="shared" si="44"/>
        <v>0</v>
      </c>
      <c r="Q235" s="125">
        <f t="shared" si="40"/>
        <v>0</v>
      </c>
    </row>
    <row r="236" spans="1:17" s="40" customFormat="1">
      <c r="A236" s="102" t="s">
        <v>250</v>
      </c>
      <c r="B236" s="113" t="s">
        <v>423</v>
      </c>
      <c r="C236" s="95" t="s">
        <v>124</v>
      </c>
      <c r="D236" s="99">
        <v>4662</v>
      </c>
      <c r="E236" s="90">
        <v>0</v>
      </c>
      <c r="F236" s="90">
        <v>0</v>
      </c>
      <c r="G236" s="90">
        <f t="shared" si="39"/>
        <v>0</v>
      </c>
      <c r="H236" s="104">
        <f t="shared" si="48"/>
        <v>0</v>
      </c>
      <c r="I236" s="104">
        <f t="shared" si="48"/>
        <v>0</v>
      </c>
      <c r="J236" s="104">
        <f t="shared" si="49"/>
        <v>0</v>
      </c>
      <c r="K236" s="114">
        <f t="shared" si="41"/>
        <v>0</v>
      </c>
      <c r="L236" s="114">
        <f t="shared" si="42"/>
        <v>0</v>
      </c>
      <c r="M236" s="115">
        <v>0</v>
      </c>
      <c r="N236" s="115">
        <v>0</v>
      </c>
      <c r="O236" s="114">
        <f t="shared" si="43"/>
        <v>0</v>
      </c>
      <c r="P236" s="114">
        <f t="shared" si="44"/>
        <v>0</v>
      </c>
      <c r="Q236" s="125">
        <f t="shared" si="40"/>
        <v>0</v>
      </c>
    </row>
    <row r="237" spans="1:17" s="40" customFormat="1">
      <c r="A237" s="102" t="s">
        <v>252</v>
      </c>
      <c r="B237" s="113" t="s">
        <v>424</v>
      </c>
      <c r="C237" s="95" t="s">
        <v>124</v>
      </c>
      <c r="D237" s="99">
        <v>4662</v>
      </c>
      <c r="E237" s="90">
        <v>0</v>
      </c>
      <c r="F237" s="90">
        <v>0</v>
      </c>
      <c r="G237" s="90">
        <f t="shared" si="39"/>
        <v>0</v>
      </c>
      <c r="H237" s="104">
        <f t="shared" si="48"/>
        <v>0</v>
      </c>
      <c r="I237" s="104">
        <f t="shared" si="48"/>
        <v>0</v>
      </c>
      <c r="J237" s="104">
        <f t="shared" si="49"/>
        <v>0</v>
      </c>
      <c r="K237" s="114">
        <f t="shared" si="41"/>
        <v>0</v>
      </c>
      <c r="L237" s="114">
        <f t="shared" si="42"/>
        <v>0</v>
      </c>
      <c r="M237" s="115">
        <v>0</v>
      </c>
      <c r="N237" s="115">
        <v>0</v>
      </c>
      <c r="O237" s="114">
        <f t="shared" si="43"/>
        <v>0</v>
      </c>
      <c r="P237" s="114">
        <f t="shared" si="44"/>
        <v>0</v>
      </c>
      <c r="Q237" s="125">
        <f t="shared" si="40"/>
        <v>0</v>
      </c>
    </row>
    <row r="238" spans="1:17" s="40" customFormat="1">
      <c r="A238" s="102" t="s">
        <v>254</v>
      </c>
      <c r="B238" s="116" t="s">
        <v>425</v>
      </c>
      <c r="C238" s="95" t="s">
        <v>124</v>
      </c>
      <c r="D238" s="99">
        <v>4662</v>
      </c>
      <c r="E238" s="90">
        <v>0</v>
      </c>
      <c r="F238" s="90">
        <v>0</v>
      </c>
      <c r="G238" s="90">
        <f t="shared" si="39"/>
        <v>0</v>
      </c>
      <c r="H238" s="104">
        <f t="shared" si="48"/>
        <v>0</v>
      </c>
      <c r="I238" s="104">
        <f t="shared" si="48"/>
        <v>0</v>
      </c>
      <c r="J238" s="104">
        <f t="shared" si="49"/>
        <v>0</v>
      </c>
      <c r="K238" s="114">
        <f t="shared" si="41"/>
        <v>0</v>
      </c>
      <c r="L238" s="114">
        <f t="shared" si="42"/>
        <v>0</v>
      </c>
      <c r="M238" s="115">
        <v>0</v>
      </c>
      <c r="N238" s="115">
        <v>0</v>
      </c>
      <c r="O238" s="114">
        <f t="shared" si="43"/>
        <v>0</v>
      </c>
      <c r="P238" s="114">
        <f t="shared" si="44"/>
        <v>0</v>
      </c>
      <c r="Q238" s="125">
        <f t="shared" si="40"/>
        <v>0</v>
      </c>
    </row>
    <row r="239" spans="1:17" s="44" customFormat="1">
      <c r="A239" s="97" t="s">
        <v>854</v>
      </c>
      <c r="B239" s="117" t="s">
        <v>855</v>
      </c>
      <c r="C239" s="95"/>
      <c r="D239" s="99">
        <v>0</v>
      </c>
      <c r="E239" s="100">
        <v>0</v>
      </c>
      <c r="F239" s="100">
        <v>0</v>
      </c>
      <c r="G239" s="100">
        <f t="shared" si="39"/>
        <v>0</v>
      </c>
      <c r="H239" s="89">
        <f>ROUND(D239*E239,0)</f>
        <v>0</v>
      </c>
      <c r="I239" s="89">
        <f>ROUND(D239*F239,0)</f>
        <v>0</v>
      </c>
      <c r="J239" s="90">
        <f t="shared" si="47"/>
        <v>0</v>
      </c>
      <c r="K239" s="114">
        <f t="shared" si="41"/>
        <v>0</v>
      </c>
      <c r="L239" s="114">
        <f t="shared" si="42"/>
        <v>0</v>
      </c>
      <c r="M239" s="118"/>
      <c r="N239" s="118"/>
      <c r="O239" s="114">
        <f t="shared" si="43"/>
        <v>0</v>
      </c>
      <c r="P239" s="114">
        <f t="shared" si="44"/>
        <v>0</v>
      </c>
      <c r="Q239" s="125">
        <f t="shared" si="40"/>
        <v>0</v>
      </c>
    </row>
    <row r="240" spans="1:17" s="42" customFormat="1">
      <c r="A240" s="102" t="s">
        <v>205</v>
      </c>
      <c r="B240" s="113" t="s">
        <v>403</v>
      </c>
      <c r="C240" s="95" t="s">
        <v>124</v>
      </c>
      <c r="D240" s="99">
        <v>4662</v>
      </c>
      <c r="E240" s="90">
        <v>0</v>
      </c>
      <c r="F240" s="90">
        <v>7.76</v>
      </c>
      <c r="G240" s="90">
        <f t="shared" si="39"/>
        <v>7.76</v>
      </c>
      <c r="H240" s="104">
        <f t="shared" ref="H240:I262" si="50">$D240*E240</f>
        <v>0</v>
      </c>
      <c r="I240" s="104">
        <f t="shared" si="50"/>
        <v>36177.120000000003</v>
      </c>
      <c r="J240" s="104">
        <f t="shared" ref="J240:J262" si="51">SUBTOTAL(9,H240:I240)</f>
        <v>36177.120000000003</v>
      </c>
      <c r="K240" s="114">
        <f t="shared" si="41"/>
        <v>0</v>
      </c>
      <c r="L240" s="114">
        <f t="shared" si="42"/>
        <v>0</v>
      </c>
      <c r="M240" s="114">
        <v>0</v>
      </c>
      <c r="N240" s="114">
        <v>7.76</v>
      </c>
      <c r="O240" s="114">
        <f t="shared" si="43"/>
        <v>0</v>
      </c>
      <c r="P240" s="114">
        <f t="shared" si="44"/>
        <v>36177.120000000003</v>
      </c>
      <c r="Q240" s="125">
        <f t="shared" si="40"/>
        <v>7.76</v>
      </c>
    </row>
    <row r="241" spans="1:17" s="42" customFormat="1">
      <c r="A241" s="102" t="s">
        <v>188</v>
      </c>
      <c r="B241" s="113" t="s">
        <v>404</v>
      </c>
      <c r="C241" s="95" t="s">
        <v>124</v>
      </c>
      <c r="D241" s="99">
        <v>4662</v>
      </c>
      <c r="E241" s="90">
        <v>3.88</v>
      </c>
      <c r="F241" s="90">
        <v>7.76</v>
      </c>
      <c r="G241" s="90">
        <f t="shared" si="39"/>
        <v>11.64</v>
      </c>
      <c r="H241" s="104">
        <f t="shared" si="50"/>
        <v>18088.560000000001</v>
      </c>
      <c r="I241" s="104">
        <f t="shared" si="50"/>
        <v>36177.120000000003</v>
      </c>
      <c r="J241" s="104">
        <f t="shared" si="51"/>
        <v>54265.680000000008</v>
      </c>
      <c r="K241" s="114">
        <f t="shared" si="41"/>
        <v>-3.88</v>
      </c>
      <c r="L241" s="114">
        <f t="shared" si="42"/>
        <v>0</v>
      </c>
      <c r="M241" s="114">
        <v>0</v>
      </c>
      <c r="N241" s="114">
        <v>7.76</v>
      </c>
      <c r="O241" s="114">
        <f t="shared" si="43"/>
        <v>0</v>
      </c>
      <c r="P241" s="114">
        <f t="shared" si="44"/>
        <v>36177.120000000003</v>
      </c>
      <c r="Q241" s="125">
        <f t="shared" si="40"/>
        <v>7.76</v>
      </c>
    </row>
    <row r="242" spans="1:17" s="42" customFormat="1">
      <c r="A242" s="102" t="s">
        <v>190</v>
      </c>
      <c r="B242" s="113" t="s">
        <v>405</v>
      </c>
      <c r="C242" s="95" t="s">
        <v>124</v>
      </c>
      <c r="D242" s="99">
        <v>4662</v>
      </c>
      <c r="E242" s="90">
        <v>3.88</v>
      </c>
      <c r="F242" s="90">
        <v>7.76</v>
      </c>
      <c r="G242" s="90">
        <f t="shared" si="39"/>
        <v>11.64</v>
      </c>
      <c r="H242" s="104">
        <f t="shared" si="50"/>
        <v>18088.560000000001</v>
      </c>
      <c r="I242" s="104">
        <f t="shared" si="50"/>
        <v>36177.120000000003</v>
      </c>
      <c r="J242" s="104">
        <f t="shared" si="51"/>
        <v>54265.680000000008</v>
      </c>
      <c r="K242" s="114">
        <f t="shared" si="41"/>
        <v>0.3050000000000006</v>
      </c>
      <c r="L242" s="114">
        <f t="shared" si="42"/>
        <v>0</v>
      </c>
      <c r="M242" s="114">
        <v>4.1850000000000005</v>
      </c>
      <c r="N242" s="114">
        <v>7.76</v>
      </c>
      <c r="O242" s="114">
        <f t="shared" si="43"/>
        <v>19510.47</v>
      </c>
      <c r="P242" s="114">
        <f t="shared" si="44"/>
        <v>36177.120000000003</v>
      </c>
      <c r="Q242" s="125">
        <f t="shared" si="40"/>
        <v>11.945</v>
      </c>
    </row>
    <row r="243" spans="1:17" s="42" customFormat="1">
      <c r="A243" s="102" t="s">
        <v>192</v>
      </c>
      <c r="B243" s="113" t="s">
        <v>406</v>
      </c>
      <c r="C243" s="95" t="s">
        <v>124</v>
      </c>
      <c r="D243" s="99">
        <v>4662</v>
      </c>
      <c r="E243" s="90">
        <v>3.88</v>
      </c>
      <c r="F243" s="90">
        <v>7.76</v>
      </c>
      <c r="G243" s="90">
        <f t="shared" si="39"/>
        <v>11.64</v>
      </c>
      <c r="H243" s="104">
        <f t="shared" si="50"/>
        <v>18088.560000000001</v>
      </c>
      <c r="I243" s="104">
        <f t="shared" si="50"/>
        <v>36177.120000000003</v>
      </c>
      <c r="J243" s="104">
        <f t="shared" si="51"/>
        <v>54265.680000000008</v>
      </c>
      <c r="K243" s="114">
        <f t="shared" si="41"/>
        <v>0.3050000000000006</v>
      </c>
      <c r="L243" s="114">
        <f t="shared" si="42"/>
        <v>0</v>
      </c>
      <c r="M243" s="114">
        <v>4.1850000000000005</v>
      </c>
      <c r="N243" s="114">
        <v>7.76</v>
      </c>
      <c r="O243" s="114">
        <f t="shared" si="43"/>
        <v>19510.47</v>
      </c>
      <c r="P243" s="114">
        <f t="shared" si="44"/>
        <v>36177.120000000003</v>
      </c>
      <c r="Q243" s="125">
        <f t="shared" si="40"/>
        <v>11.945</v>
      </c>
    </row>
    <row r="244" spans="1:17" s="42" customFormat="1">
      <c r="A244" s="102" t="s">
        <v>194</v>
      </c>
      <c r="B244" s="113" t="s">
        <v>407</v>
      </c>
      <c r="C244" s="95" t="s">
        <v>124</v>
      </c>
      <c r="D244" s="99">
        <v>4662</v>
      </c>
      <c r="E244" s="90">
        <v>3.88</v>
      </c>
      <c r="F244" s="90">
        <v>7.76</v>
      </c>
      <c r="G244" s="90">
        <f t="shared" si="39"/>
        <v>11.64</v>
      </c>
      <c r="H244" s="104">
        <f t="shared" si="50"/>
        <v>18088.560000000001</v>
      </c>
      <c r="I244" s="104">
        <f t="shared" si="50"/>
        <v>36177.120000000003</v>
      </c>
      <c r="J244" s="104">
        <f t="shared" si="51"/>
        <v>54265.680000000008</v>
      </c>
      <c r="K244" s="114">
        <f t="shared" si="41"/>
        <v>0.3050000000000006</v>
      </c>
      <c r="L244" s="114">
        <f t="shared" si="42"/>
        <v>0</v>
      </c>
      <c r="M244" s="114">
        <v>4.1850000000000005</v>
      </c>
      <c r="N244" s="114">
        <v>7.76</v>
      </c>
      <c r="O244" s="114">
        <f t="shared" si="43"/>
        <v>19510.47</v>
      </c>
      <c r="P244" s="114">
        <f t="shared" si="44"/>
        <v>36177.120000000003</v>
      </c>
      <c r="Q244" s="125">
        <f t="shared" si="40"/>
        <v>11.945</v>
      </c>
    </row>
    <row r="245" spans="1:17" s="42" customFormat="1">
      <c r="A245" s="102" t="s">
        <v>196</v>
      </c>
      <c r="B245" s="113" t="s">
        <v>408</v>
      </c>
      <c r="C245" s="95" t="s">
        <v>124</v>
      </c>
      <c r="D245" s="99">
        <v>4662</v>
      </c>
      <c r="E245" s="90">
        <v>7.76</v>
      </c>
      <c r="F245" s="90">
        <v>7.76</v>
      </c>
      <c r="G245" s="90">
        <f t="shared" si="39"/>
        <v>15.52</v>
      </c>
      <c r="H245" s="104">
        <f t="shared" si="50"/>
        <v>36177.120000000003</v>
      </c>
      <c r="I245" s="104">
        <f t="shared" si="50"/>
        <v>36177.120000000003</v>
      </c>
      <c r="J245" s="104">
        <f t="shared" si="51"/>
        <v>72354.240000000005</v>
      </c>
      <c r="K245" s="114">
        <f t="shared" si="41"/>
        <v>-3.5749999999999993</v>
      </c>
      <c r="L245" s="114">
        <f t="shared" si="42"/>
        <v>0</v>
      </c>
      <c r="M245" s="114">
        <v>4.1850000000000005</v>
      </c>
      <c r="N245" s="114">
        <v>7.76</v>
      </c>
      <c r="O245" s="114">
        <f t="shared" si="43"/>
        <v>19510.47</v>
      </c>
      <c r="P245" s="114">
        <f t="shared" si="44"/>
        <v>36177.120000000003</v>
      </c>
      <c r="Q245" s="125">
        <f t="shared" si="40"/>
        <v>11.945</v>
      </c>
    </row>
    <row r="246" spans="1:17" s="42" customFormat="1">
      <c r="A246" s="102" t="s">
        <v>198</v>
      </c>
      <c r="B246" s="113" t="s">
        <v>409</v>
      </c>
      <c r="C246" s="95" t="s">
        <v>124</v>
      </c>
      <c r="D246" s="99">
        <v>4662</v>
      </c>
      <c r="E246" s="90">
        <v>7.76</v>
      </c>
      <c r="F246" s="90">
        <v>7.76</v>
      </c>
      <c r="G246" s="90">
        <f t="shared" si="39"/>
        <v>15.52</v>
      </c>
      <c r="H246" s="104">
        <f t="shared" si="50"/>
        <v>36177.120000000003</v>
      </c>
      <c r="I246" s="104">
        <f t="shared" si="50"/>
        <v>36177.120000000003</v>
      </c>
      <c r="J246" s="104">
        <f t="shared" si="51"/>
        <v>72354.240000000005</v>
      </c>
      <c r="K246" s="114">
        <f t="shared" si="41"/>
        <v>0.61000000000000121</v>
      </c>
      <c r="L246" s="114">
        <f t="shared" si="42"/>
        <v>0</v>
      </c>
      <c r="M246" s="114">
        <v>8.370000000000001</v>
      </c>
      <c r="N246" s="114">
        <v>7.76</v>
      </c>
      <c r="O246" s="114">
        <f t="shared" si="43"/>
        <v>39020.94</v>
      </c>
      <c r="P246" s="114">
        <f t="shared" si="44"/>
        <v>36177.120000000003</v>
      </c>
      <c r="Q246" s="125">
        <f t="shared" si="40"/>
        <v>16.130000000000003</v>
      </c>
    </row>
    <row r="247" spans="1:17" s="42" customFormat="1">
      <c r="A247" s="102" t="s">
        <v>200</v>
      </c>
      <c r="B247" s="113" t="s">
        <v>410</v>
      </c>
      <c r="C247" s="95" t="s">
        <v>124</v>
      </c>
      <c r="D247" s="99">
        <v>4662</v>
      </c>
      <c r="E247" s="90">
        <v>7.76</v>
      </c>
      <c r="F247" s="90">
        <v>7.76</v>
      </c>
      <c r="G247" s="90">
        <f t="shared" si="39"/>
        <v>15.52</v>
      </c>
      <c r="H247" s="104">
        <f t="shared" si="50"/>
        <v>36177.120000000003</v>
      </c>
      <c r="I247" s="104">
        <f t="shared" si="50"/>
        <v>36177.120000000003</v>
      </c>
      <c r="J247" s="104">
        <f t="shared" si="51"/>
        <v>72354.240000000005</v>
      </c>
      <c r="K247" s="114">
        <f t="shared" si="41"/>
        <v>0.61000000000000121</v>
      </c>
      <c r="L247" s="114">
        <f t="shared" si="42"/>
        <v>0</v>
      </c>
      <c r="M247" s="114">
        <v>8.370000000000001</v>
      </c>
      <c r="N247" s="114">
        <v>7.76</v>
      </c>
      <c r="O247" s="114">
        <f t="shared" si="43"/>
        <v>39020.94</v>
      </c>
      <c r="P247" s="114">
        <f t="shared" si="44"/>
        <v>36177.120000000003</v>
      </c>
      <c r="Q247" s="125">
        <f t="shared" si="40"/>
        <v>16.130000000000003</v>
      </c>
    </row>
    <row r="248" spans="1:17" s="42" customFormat="1">
      <c r="A248" s="102" t="s">
        <v>122</v>
      </c>
      <c r="B248" s="113" t="s">
        <v>411</v>
      </c>
      <c r="C248" s="95" t="s">
        <v>124</v>
      </c>
      <c r="D248" s="99">
        <v>4662</v>
      </c>
      <c r="E248" s="90">
        <v>7.76</v>
      </c>
      <c r="F248" s="90">
        <v>7.76</v>
      </c>
      <c r="G248" s="90">
        <f t="shared" si="39"/>
        <v>15.52</v>
      </c>
      <c r="H248" s="104">
        <f t="shared" si="50"/>
        <v>36177.120000000003</v>
      </c>
      <c r="I248" s="104">
        <f t="shared" si="50"/>
        <v>36177.120000000003</v>
      </c>
      <c r="J248" s="104">
        <f t="shared" si="51"/>
        <v>72354.240000000005</v>
      </c>
      <c r="K248" s="114">
        <f t="shared" si="41"/>
        <v>0.61000000000000121</v>
      </c>
      <c r="L248" s="114">
        <f t="shared" si="42"/>
        <v>0</v>
      </c>
      <c r="M248" s="114">
        <v>8.370000000000001</v>
      </c>
      <c r="N248" s="114">
        <v>7.76</v>
      </c>
      <c r="O248" s="114">
        <f t="shared" si="43"/>
        <v>39020.94</v>
      </c>
      <c r="P248" s="114">
        <f t="shared" si="44"/>
        <v>36177.120000000003</v>
      </c>
      <c r="Q248" s="125">
        <f t="shared" si="40"/>
        <v>16.130000000000003</v>
      </c>
    </row>
    <row r="249" spans="1:17" s="42" customFormat="1">
      <c r="A249" s="102" t="s">
        <v>228</v>
      </c>
      <c r="B249" s="113" t="s">
        <v>412</v>
      </c>
      <c r="C249" s="95" t="s">
        <v>124</v>
      </c>
      <c r="D249" s="99">
        <v>4662</v>
      </c>
      <c r="E249" s="90">
        <v>7.76</v>
      </c>
      <c r="F249" s="90">
        <v>7.76</v>
      </c>
      <c r="G249" s="90">
        <f t="shared" si="39"/>
        <v>15.52</v>
      </c>
      <c r="H249" s="104">
        <f t="shared" si="50"/>
        <v>36177.120000000003</v>
      </c>
      <c r="I249" s="104">
        <f t="shared" si="50"/>
        <v>36177.120000000003</v>
      </c>
      <c r="J249" s="104">
        <f t="shared" si="51"/>
        <v>72354.240000000005</v>
      </c>
      <c r="K249" s="114">
        <f t="shared" si="41"/>
        <v>0.61000000000000121</v>
      </c>
      <c r="L249" s="114">
        <f t="shared" si="42"/>
        <v>0</v>
      </c>
      <c r="M249" s="114">
        <v>8.370000000000001</v>
      </c>
      <c r="N249" s="114">
        <v>7.76</v>
      </c>
      <c r="O249" s="114">
        <f t="shared" si="43"/>
        <v>39020.94</v>
      </c>
      <c r="P249" s="114">
        <f t="shared" si="44"/>
        <v>36177.120000000003</v>
      </c>
      <c r="Q249" s="125">
        <f t="shared" si="40"/>
        <v>16.130000000000003</v>
      </c>
    </row>
    <row r="250" spans="1:17" s="42" customFormat="1">
      <c r="A250" s="102" t="s">
        <v>230</v>
      </c>
      <c r="B250" s="113" t="s">
        <v>413</v>
      </c>
      <c r="C250" s="95" t="s">
        <v>124</v>
      </c>
      <c r="D250" s="99">
        <v>4662</v>
      </c>
      <c r="E250" s="90">
        <v>7.76</v>
      </c>
      <c r="F250" s="90">
        <v>7.76</v>
      </c>
      <c r="G250" s="90">
        <f t="shared" si="39"/>
        <v>15.52</v>
      </c>
      <c r="H250" s="104">
        <f t="shared" si="50"/>
        <v>36177.120000000003</v>
      </c>
      <c r="I250" s="104">
        <f t="shared" si="50"/>
        <v>36177.120000000003</v>
      </c>
      <c r="J250" s="104">
        <f t="shared" si="51"/>
        <v>72354.240000000005</v>
      </c>
      <c r="K250" s="114">
        <f t="shared" si="41"/>
        <v>0.61000000000000121</v>
      </c>
      <c r="L250" s="114">
        <f t="shared" si="42"/>
        <v>0</v>
      </c>
      <c r="M250" s="114">
        <v>8.370000000000001</v>
      </c>
      <c r="N250" s="114">
        <v>7.76</v>
      </c>
      <c r="O250" s="114">
        <f t="shared" si="43"/>
        <v>39020.94</v>
      </c>
      <c r="P250" s="114">
        <f t="shared" si="44"/>
        <v>36177.120000000003</v>
      </c>
      <c r="Q250" s="125">
        <f t="shared" si="40"/>
        <v>16.130000000000003</v>
      </c>
    </row>
    <row r="251" spans="1:17" s="42" customFormat="1">
      <c r="A251" s="102" t="s">
        <v>232</v>
      </c>
      <c r="B251" s="113" t="s">
        <v>414</v>
      </c>
      <c r="C251" s="95" t="s">
        <v>124</v>
      </c>
      <c r="D251" s="99">
        <v>4662</v>
      </c>
      <c r="E251" s="90">
        <v>7.76</v>
      </c>
      <c r="F251" s="90">
        <v>7.76</v>
      </c>
      <c r="G251" s="90">
        <f t="shared" si="39"/>
        <v>15.52</v>
      </c>
      <c r="H251" s="104">
        <f t="shared" si="50"/>
        <v>36177.120000000003</v>
      </c>
      <c r="I251" s="104">
        <f t="shared" si="50"/>
        <v>36177.120000000003</v>
      </c>
      <c r="J251" s="104">
        <f t="shared" si="51"/>
        <v>72354.240000000005</v>
      </c>
      <c r="K251" s="114">
        <f t="shared" si="41"/>
        <v>0.61000000000000121</v>
      </c>
      <c r="L251" s="114">
        <f t="shared" si="42"/>
        <v>0</v>
      </c>
      <c r="M251" s="114">
        <v>8.370000000000001</v>
      </c>
      <c r="N251" s="114">
        <v>7.76</v>
      </c>
      <c r="O251" s="114">
        <f t="shared" si="43"/>
        <v>39020.94</v>
      </c>
      <c r="P251" s="114">
        <f t="shared" si="44"/>
        <v>36177.120000000003</v>
      </c>
      <c r="Q251" s="125">
        <f t="shared" si="40"/>
        <v>16.130000000000003</v>
      </c>
    </row>
    <row r="252" spans="1:17" s="42" customFormat="1">
      <c r="A252" s="102" t="s">
        <v>234</v>
      </c>
      <c r="B252" s="113" t="s">
        <v>415</v>
      </c>
      <c r="C252" s="95" t="s">
        <v>124</v>
      </c>
      <c r="D252" s="99">
        <v>4662</v>
      </c>
      <c r="E252" s="90">
        <v>7.76</v>
      </c>
      <c r="F252" s="90">
        <v>7.76</v>
      </c>
      <c r="G252" s="90">
        <f t="shared" si="39"/>
        <v>15.52</v>
      </c>
      <c r="H252" s="104">
        <f t="shared" si="50"/>
        <v>36177.120000000003</v>
      </c>
      <c r="I252" s="104">
        <f t="shared" si="50"/>
        <v>36177.120000000003</v>
      </c>
      <c r="J252" s="104">
        <f t="shared" si="51"/>
        <v>72354.240000000005</v>
      </c>
      <c r="K252" s="114">
        <f t="shared" si="41"/>
        <v>0.61000000000000121</v>
      </c>
      <c r="L252" s="114">
        <f t="shared" si="42"/>
        <v>0</v>
      </c>
      <c r="M252" s="114">
        <v>8.370000000000001</v>
      </c>
      <c r="N252" s="114">
        <v>7.76</v>
      </c>
      <c r="O252" s="114">
        <f t="shared" si="43"/>
        <v>39020.94</v>
      </c>
      <c r="P252" s="114">
        <f t="shared" si="44"/>
        <v>36177.120000000003</v>
      </c>
      <c r="Q252" s="125">
        <f t="shared" si="40"/>
        <v>16.130000000000003</v>
      </c>
    </row>
    <row r="253" spans="1:17" s="42" customFormat="1">
      <c r="A253" s="102" t="s">
        <v>236</v>
      </c>
      <c r="B253" s="113" t="s">
        <v>416</v>
      </c>
      <c r="C253" s="95" t="s">
        <v>124</v>
      </c>
      <c r="D253" s="99">
        <v>4662</v>
      </c>
      <c r="E253" s="90">
        <v>7.76</v>
      </c>
      <c r="F253" s="90">
        <v>7.76</v>
      </c>
      <c r="G253" s="90">
        <f t="shared" si="39"/>
        <v>15.52</v>
      </c>
      <c r="H253" s="104">
        <f t="shared" si="50"/>
        <v>36177.120000000003</v>
      </c>
      <c r="I253" s="104">
        <f t="shared" si="50"/>
        <v>36177.120000000003</v>
      </c>
      <c r="J253" s="104">
        <f t="shared" si="51"/>
        <v>72354.240000000005</v>
      </c>
      <c r="K253" s="114">
        <f t="shared" si="41"/>
        <v>0.61000000000000121</v>
      </c>
      <c r="L253" s="114">
        <f t="shared" si="42"/>
        <v>0</v>
      </c>
      <c r="M253" s="114">
        <v>8.370000000000001</v>
      </c>
      <c r="N253" s="114">
        <v>7.76</v>
      </c>
      <c r="O253" s="114">
        <f t="shared" si="43"/>
        <v>39020.94</v>
      </c>
      <c r="P253" s="114">
        <f t="shared" si="44"/>
        <v>36177.120000000003</v>
      </c>
      <c r="Q253" s="125">
        <f t="shared" si="40"/>
        <v>16.130000000000003</v>
      </c>
    </row>
    <row r="254" spans="1:17" s="42" customFormat="1">
      <c r="A254" s="102" t="s">
        <v>238</v>
      </c>
      <c r="B254" s="113" t="s">
        <v>417</v>
      </c>
      <c r="C254" s="95" t="s">
        <v>124</v>
      </c>
      <c r="D254" s="99">
        <v>4662</v>
      </c>
      <c r="E254" s="90">
        <v>7.76</v>
      </c>
      <c r="F254" s="90">
        <v>7.76</v>
      </c>
      <c r="G254" s="90">
        <f t="shared" si="39"/>
        <v>15.52</v>
      </c>
      <c r="H254" s="104">
        <f t="shared" si="50"/>
        <v>36177.120000000003</v>
      </c>
      <c r="I254" s="104">
        <f t="shared" si="50"/>
        <v>36177.120000000003</v>
      </c>
      <c r="J254" s="104">
        <f t="shared" si="51"/>
        <v>72354.240000000005</v>
      </c>
      <c r="K254" s="114">
        <f t="shared" si="41"/>
        <v>0.61000000000000121</v>
      </c>
      <c r="L254" s="114">
        <f t="shared" si="42"/>
        <v>0</v>
      </c>
      <c r="M254" s="114">
        <v>8.370000000000001</v>
      </c>
      <c r="N254" s="114">
        <v>7.76</v>
      </c>
      <c r="O254" s="114">
        <f t="shared" si="43"/>
        <v>39020.94</v>
      </c>
      <c r="P254" s="114">
        <f t="shared" si="44"/>
        <v>36177.120000000003</v>
      </c>
      <c r="Q254" s="125">
        <f t="shared" si="40"/>
        <v>16.130000000000003</v>
      </c>
    </row>
    <row r="255" spans="1:17" s="42" customFormat="1">
      <c r="A255" s="102" t="s">
        <v>240</v>
      </c>
      <c r="B255" s="113" t="s">
        <v>418</v>
      </c>
      <c r="C255" s="95" t="s">
        <v>124</v>
      </c>
      <c r="D255" s="99">
        <v>4662</v>
      </c>
      <c r="E255" s="90">
        <v>7.76</v>
      </c>
      <c r="F255" s="90">
        <v>7.76</v>
      </c>
      <c r="G255" s="90">
        <f t="shared" si="39"/>
        <v>15.52</v>
      </c>
      <c r="H255" s="104">
        <f t="shared" si="50"/>
        <v>36177.120000000003</v>
      </c>
      <c r="I255" s="104">
        <f t="shared" si="50"/>
        <v>36177.120000000003</v>
      </c>
      <c r="J255" s="104">
        <f t="shared" si="51"/>
        <v>72354.240000000005</v>
      </c>
      <c r="K255" s="114">
        <f t="shared" si="41"/>
        <v>0.61000000000000121</v>
      </c>
      <c r="L255" s="114">
        <f t="shared" si="42"/>
        <v>0</v>
      </c>
      <c r="M255" s="114">
        <v>8.370000000000001</v>
      </c>
      <c r="N255" s="114">
        <v>7.76</v>
      </c>
      <c r="O255" s="114">
        <f t="shared" si="43"/>
        <v>39020.94</v>
      </c>
      <c r="P255" s="114">
        <f t="shared" si="44"/>
        <v>36177.120000000003</v>
      </c>
      <c r="Q255" s="125">
        <f t="shared" si="40"/>
        <v>16.130000000000003</v>
      </c>
    </row>
    <row r="256" spans="1:17" s="40" customFormat="1">
      <c r="A256" s="102" t="s">
        <v>242</v>
      </c>
      <c r="B256" s="113" t="s">
        <v>419</v>
      </c>
      <c r="C256" s="95" t="s">
        <v>124</v>
      </c>
      <c r="D256" s="99">
        <v>4662</v>
      </c>
      <c r="E256" s="90">
        <v>7.76</v>
      </c>
      <c r="F256" s="90">
        <v>7.76</v>
      </c>
      <c r="G256" s="90">
        <f t="shared" si="39"/>
        <v>15.52</v>
      </c>
      <c r="H256" s="104">
        <f t="shared" si="50"/>
        <v>36177.120000000003</v>
      </c>
      <c r="I256" s="104">
        <f t="shared" si="50"/>
        <v>36177.120000000003</v>
      </c>
      <c r="J256" s="104">
        <f t="shared" si="51"/>
        <v>72354.240000000005</v>
      </c>
      <c r="K256" s="114">
        <f t="shared" si="41"/>
        <v>0.61000000000000121</v>
      </c>
      <c r="L256" s="114">
        <f t="shared" si="42"/>
        <v>0</v>
      </c>
      <c r="M256" s="115">
        <v>8.370000000000001</v>
      </c>
      <c r="N256" s="115">
        <v>7.76</v>
      </c>
      <c r="O256" s="114">
        <f t="shared" si="43"/>
        <v>39020.94</v>
      </c>
      <c r="P256" s="114">
        <f t="shared" si="44"/>
        <v>36177.120000000003</v>
      </c>
      <c r="Q256" s="125">
        <f t="shared" si="40"/>
        <v>16.130000000000003</v>
      </c>
    </row>
    <row r="257" spans="1:17" s="40" customFormat="1">
      <c r="A257" s="102" t="s">
        <v>244</v>
      </c>
      <c r="B257" s="113" t="s">
        <v>420</v>
      </c>
      <c r="C257" s="95" t="s">
        <v>124</v>
      </c>
      <c r="D257" s="99">
        <v>4662</v>
      </c>
      <c r="E257" s="90">
        <v>7.76</v>
      </c>
      <c r="F257" s="90">
        <v>7.76</v>
      </c>
      <c r="G257" s="90">
        <f t="shared" si="39"/>
        <v>15.52</v>
      </c>
      <c r="H257" s="104">
        <f t="shared" si="50"/>
        <v>36177.120000000003</v>
      </c>
      <c r="I257" s="104">
        <f t="shared" si="50"/>
        <v>36177.120000000003</v>
      </c>
      <c r="J257" s="104">
        <f t="shared" si="51"/>
        <v>72354.240000000005</v>
      </c>
      <c r="K257" s="114">
        <f t="shared" si="41"/>
        <v>0.61000000000000121</v>
      </c>
      <c r="L257" s="114">
        <f t="shared" si="42"/>
        <v>0</v>
      </c>
      <c r="M257" s="115">
        <v>8.370000000000001</v>
      </c>
      <c r="N257" s="115">
        <v>7.76</v>
      </c>
      <c r="O257" s="114">
        <f t="shared" si="43"/>
        <v>39020.94</v>
      </c>
      <c r="P257" s="114">
        <f t="shared" si="44"/>
        <v>36177.120000000003</v>
      </c>
      <c r="Q257" s="125">
        <f t="shared" si="40"/>
        <v>16.130000000000003</v>
      </c>
    </row>
    <row r="258" spans="1:17" s="40" customFormat="1">
      <c r="A258" s="102" t="s">
        <v>246</v>
      </c>
      <c r="B258" s="113" t="s">
        <v>421</v>
      </c>
      <c r="C258" s="95" t="s">
        <v>124</v>
      </c>
      <c r="D258" s="99">
        <v>4662</v>
      </c>
      <c r="E258" s="90">
        <v>7.76</v>
      </c>
      <c r="F258" s="90">
        <v>7.76</v>
      </c>
      <c r="G258" s="90">
        <f t="shared" si="39"/>
        <v>15.52</v>
      </c>
      <c r="H258" s="104">
        <f t="shared" si="50"/>
        <v>36177.120000000003</v>
      </c>
      <c r="I258" s="104">
        <f t="shared" si="50"/>
        <v>36177.120000000003</v>
      </c>
      <c r="J258" s="104">
        <f t="shared" si="51"/>
        <v>72354.240000000005</v>
      </c>
      <c r="K258" s="114">
        <f t="shared" si="41"/>
        <v>0.61000000000000121</v>
      </c>
      <c r="L258" s="114">
        <f t="shared" si="42"/>
        <v>0</v>
      </c>
      <c r="M258" s="115">
        <v>8.370000000000001</v>
      </c>
      <c r="N258" s="115">
        <v>7.76</v>
      </c>
      <c r="O258" s="114">
        <f t="shared" si="43"/>
        <v>39020.94</v>
      </c>
      <c r="P258" s="114">
        <f t="shared" si="44"/>
        <v>36177.120000000003</v>
      </c>
      <c r="Q258" s="125">
        <f t="shared" si="40"/>
        <v>16.130000000000003</v>
      </c>
    </row>
    <row r="259" spans="1:17" s="40" customFormat="1">
      <c r="A259" s="102" t="s">
        <v>248</v>
      </c>
      <c r="B259" s="113" t="s">
        <v>422</v>
      </c>
      <c r="C259" s="95" t="s">
        <v>124</v>
      </c>
      <c r="D259" s="99">
        <v>4662</v>
      </c>
      <c r="E259" s="90">
        <v>0</v>
      </c>
      <c r="F259" s="90">
        <v>7.76</v>
      </c>
      <c r="G259" s="90">
        <f t="shared" si="39"/>
        <v>7.76</v>
      </c>
      <c r="H259" s="104">
        <f t="shared" si="50"/>
        <v>0</v>
      </c>
      <c r="I259" s="104">
        <f t="shared" si="50"/>
        <v>36177.120000000003</v>
      </c>
      <c r="J259" s="104">
        <f t="shared" si="51"/>
        <v>36177.120000000003</v>
      </c>
      <c r="K259" s="114">
        <f t="shared" si="41"/>
        <v>0</v>
      </c>
      <c r="L259" s="114">
        <f t="shared" si="42"/>
        <v>0</v>
      </c>
      <c r="M259" s="115">
        <v>0</v>
      </c>
      <c r="N259" s="115">
        <v>7.76</v>
      </c>
      <c r="O259" s="114">
        <f t="shared" si="43"/>
        <v>0</v>
      </c>
      <c r="P259" s="114">
        <f t="shared" si="44"/>
        <v>36177.120000000003</v>
      </c>
      <c r="Q259" s="125">
        <f t="shared" si="40"/>
        <v>7.76</v>
      </c>
    </row>
    <row r="260" spans="1:17" s="40" customFormat="1">
      <c r="A260" s="102" t="s">
        <v>250</v>
      </c>
      <c r="B260" s="113" t="s">
        <v>423</v>
      </c>
      <c r="C260" s="95" t="s">
        <v>124</v>
      </c>
      <c r="D260" s="99">
        <v>4662</v>
      </c>
      <c r="E260" s="90">
        <v>0</v>
      </c>
      <c r="F260" s="90">
        <v>3.88</v>
      </c>
      <c r="G260" s="90">
        <f t="shared" si="39"/>
        <v>3.88</v>
      </c>
      <c r="H260" s="104">
        <f t="shared" si="50"/>
        <v>0</v>
      </c>
      <c r="I260" s="104">
        <f t="shared" si="50"/>
        <v>18088.560000000001</v>
      </c>
      <c r="J260" s="104">
        <f t="shared" si="51"/>
        <v>18088.560000000001</v>
      </c>
      <c r="K260" s="114">
        <f t="shared" si="41"/>
        <v>0</v>
      </c>
      <c r="L260" s="114">
        <f t="shared" si="42"/>
        <v>0</v>
      </c>
      <c r="M260" s="115">
        <v>0</v>
      </c>
      <c r="N260" s="115">
        <v>3.88</v>
      </c>
      <c r="O260" s="114">
        <f t="shared" si="43"/>
        <v>0</v>
      </c>
      <c r="P260" s="114">
        <f t="shared" si="44"/>
        <v>18088.560000000001</v>
      </c>
      <c r="Q260" s="125">
        <f t="shared" si="40"/>
        <v>3.88</v>
      </c>
    </row>
    <row r="261" spans="1:17" s="40" customFormat="1">
      <c r="A261" s="102" t="s">
        <v>252</v>
      </c>
      <c r="B261" s="113" t="s">
        <v>424</v>
      </c>
      <c r="C261" s="95" t="s">
        <v>124</v>
      </c>
      <c r="D261" s="99">
        <v>4662</v>
      </c>
      <c r="E261" s="90">
        <v>0</v>
      </c>
      <c r="F261" s="90">
        <v>3.88</v>
      </c>
      <c r="G261" s="90">
        <f t="shared" si="39"/>
        <v>3.88</v>
      </c>
      <c r="H261" s="104">
        <f t="shared" si="50"/>
        <v>0</v>
      </c>
      <c r="I261" s="104">
        <f t="shared" si="50"/>
        <v>18088.560000000001</v>
      </c>
      <c r="J261" s="104">
        <f t="shared" si="51"/>
        <v>18088.560000000001</v>
      </c>
      <c r="K261" s="114">
        <f t="shared" si="41"/>
        <v>0</v>
      </c>
      <c r="L261" s="114">
        <f t="shared" si="42"/>
        <v>0</v>
      </c>
      <c r="M261" s="115">
        <v>0</v>
      </c>
      <c r="N261" s="115">
        <v>3.88</v>
      </c>
      <c r="O261" s="114">
        <f t="shared" si="43"/>
        <v>0</v>
      </c>
      <c r="P261" s="114">
        <f t="shared" si="44"/>
        <v>18088.560000000001</v>
      </c>
      <c r="Q261" s="125">
        <f t="shared" si="40"/>
        <v>3.88</v>
      </c>
    </row>
    <row r="262" spans="1:17" s="40" customFormat="1">
      <c r="A262" s="102" t="s">
        <v>254</v>
      </c>
      <c r="B262" s="116" t="s">
        <v>425</v>
      </c>
      <c r="C262" s="95" t="s">
        <v>124</v>
      </c>
      <c r="D262" s="99">
        <v>4662</v>
      </c>
      <c r="E262" s="90">
        <v>0</v>
      </c>
      <c r="F262" s="90">
        <v>0</v>
      </c>
      <c r="G262" s="90">
        <f t="shared" ref="G262:G325" si="52">SUM(E262:F262)</f>
        <v>0</v>
      </c>
      <c r="H262" s="104">
        <f t="shared" si="50"/>
        <v>0</v>
      </c>
      <c r="I262" s="104">
        <f t="shared" si="50"/>
        <v>0</v>
      </c>
      <c r="J262" s="104">
        <f t="shared" si="51"/>
        <v>0</v>
      </c>
      <c r="K262" s="114">
        <f t="shared" si="41"/>
        <v>0</v>
      </c>
      <c r="L262" s="114">
        <f t="shared" si="42"/>
        <v>0</v>
      </c>
      <c r="M262" s="115">
        <v>0</v>
      </c>
      <c r="N262" s="115">
        <v>0</v>
      </c>
      <c r="O262" s="114">
        <f t="shared" si="43"/>
        <v>0</v>
      </c>
      <c r="P262" s="114">
        <f t="shared" si="44"/>
        <v>0</v>
      </c>
      <c r="Q262" s="125">
        <f t="shared" si="40"/>
        <v>0</v>
      </c>
    </row>
    <row r="263" spans="1:17" s="44" customFormat="1">
      <c r="A263" s="97" t="s">
        <v>856</v>
      </c>
      <c r="B263" s="117" t="s">
        <v>857</v>
      </c>
      <c r="C263" s="100"/>
      <c r="D263" s="99">
        <v>0</v>
      </c>
      <c r="E263" s="100">
        <v>0</v>
      </c>
      <c r="F263" s="100">
        <v>0</v>
      </c>
      <c r="G263" s="100">
        <f t="shared" si="52"/>
        <v>0</v>
      </c>
      <c r="H263" s="89">
        <f>ROUND(D263*E263,0)</f>
        <v>0</v>
      </c>
      <c r="I263" s="89">
        <f>ROUND(D263*F263,0)</f>
        <v>0</v>
      </c>
      <c r="J263" s="90">
        <f t="shared" si="47"/>
        <v>0</v>
      </c>
      <c r="K263" s="114">
        <f t="shared" si="41"/>
        <v>0</v>
      </c>
      <c r="L263" s="114">
        <f t="shared" si="42"/>
        <v>0</v>
      </c>
      <c r="M263" s="118"/>
      <c r="N263" s="118"/>
      <c r="O263" s="114">
        <f t="shared" si="43"/>
        <v>0</v>
      </c>
      <c r="P263" s="114">
        <f t="shared" si="44"/>
        <v>0</v>
      </c>
      <c r="Q263" s="125">
        <f t="shared" ref="Q263:Q326" si="53">N263+M263</f>
        <v>0</v>
      </c>
    </row>
    <row r="264" spans="1:17" s="42" customFormat="1">
      <c r="A264" s="102" t="s">
        <v>205</v>
      </c>
      <c r="B264" s="113" t="s">
        <v>403</v>
      </c>
      <c r="C264" s="95" t="s">
        <v>124</v>
      </c>
      <c r="D264" s="99">
        <v>4662</v>
      </c>
      <c r="E264" s="90">
        <v>7.76</v>
      </c>
      <c r="F264" s="90">
        <v>0</v>
      </c>
      <c r="G264" s="90">
        <f t="shared" si="52"/>
        <v>7.76</v>
      </c>
      <c r="H264" s="104">
        <f t="shared" ref="H264:I286" si="54">$D264*E264</f>
        <v>36177.120000000003</v>
      </c>
      <c r="I264" s="104">
        <f t="shared" si="54"/>
        <v>0</v>
      </c>
      <c r="J264" s="104">
        <f t="shared" ref="J264:J286" si="55">SUBTOTAL(9,H264:I264)</f>
        <v>36177.120000000003</v>
      </c>
      <c r="K264" s="114">
        <f t="shared" si="41"/>
        <v>-4.0399999999999991</v>
      </c>
      <c r="L264" s="114">
        <f t="shared" si="42"/>
        <v>0</v>
      </c>
      <c r="M264" s="114">
        <v>3.7200000000000006</v>
      </c>
      <c r="N264" s="114">
        <v>0</v>
      </c>
      <c r="O264" s="114">
        <f t="shared" si="43"/>
        <v>17342.640000000003</v>
      </c>
      <c r="P264" s="114">
        <f t="shared" si="44"/>
        <v>0</v>
      </c>
      <c r="Q264" s="125">
        <f t="shared" si="53"/>
        <v>3.7200000000000006</v>
      </c>
    </row>
    <row r="265" spans="1:17" s="42" customFormat="1">
      <c r="A265" s="102" t="s">
        <v>188</v>
      </c>
      <c r="B265" s="113" t="s">
        <v>404</v>
      </c>
      <c r="C265" s="95" t="s">
        <v>124</v>
      </c>
      <c r="D265" s="99">
        <v>4662</v>
      </c>
      <c r="E265" s="90">
        <v>38.799999999999997</v>
      </c>
      <c r="F265" s="90">
        <v>0</v>
      </c>
      <c r="G265" s="90">
        <f t="shared" si="52"/>
        <v>38.799999999999997</v>
      </c>
      <c r="H265" s="104">
        <f t="shared" si="54"/>
        <v>180885.59999999998</v>
      </c>
      <c r="I265" s="104">
        <f t="shared" si="54"/>
        <v>0</v>
      </c>
      <c r="J265" s="104">
        <f t="shared" si="55"/>
        <v>180885.59999999998</v>
      </c>
      <c r="K265" s="114">
        <f t="shared" si="41"/>
        <v>-9.0399999999999991</v>
      </c>
      <c r="L265" s="114">
        <f t="shared" si="42"/>
        <v>0</v>
      </c>
      <c r="M265" s="114">
        <v>29.759999999999998</v>
      </c>
      <c r="N265" s="114">
        <v>0</v>
      </c>
      <c r="O265" s="114">
        <f t="shared" si="43"/>
        <v>138741.12</v>
      </c>
      <c r="P265" s="114">
        <f t="shared" si="44"/>
        <v>0</v>
      </c>
      <c r="Q265" s="125">
        <f t="shared" si="53"/>
        <v>29.759999999999998</v>
      </c>
    </row>
    <row r="266" spans="1:17" s="42" customFormat="1">
      <c r="A266" s="102" t="s">
        <v>190</v>
      </c>
      <c r="B266" s="113" t="s">
        <v>405</v>
      </c>
      <c r="C266" s="95" t="s">
        <v>124</v>
      </c>
      <c r="D266" s="99">
        <v>4662</v>
      </c>
      <c r="E266" s="90">
        <v>38.799999999999997</v>
      </c>
      <c r="F266" s="90">
        <v>0</v>
      </c>
      <c r="G266" s="90">
        <f t="shared" si="52"/>
        <v>38.799999999999997</v>
      </c>
      <c r="H266" s="104">
        <f t="shared" si="54"/>
        <v>180885.59999999998</v>
      </c>
      <c r="I266" s="104">
        <f t="shared" si="54"/>
        <v>0</v>
      </c>
      <c r="J266" s="104">
        <f t="shared" si="55"/>
        <v>180885.59999999998</v>
      </c>
      <c r="K266" s="114">
        <f t="shared" si="41"/>
        <v>-1.5999999999999943</v>
      </c>
      <c r="L266" s="114">
        <f t="shared" si="42"/>
        <v>0</v>
      </c>
      <c r="M266" s="114">
        <v>37.200000000000003</v>
      </c>
      <c r="N266" s="114">
        <v>0</v>
      </c>
      <c r="O266" s="114">
        <f t="shared" si="43"/>
        <v>173426.40000000002</v>
      </c>
      <c r="P266" s="114">
        <f t="shared" si="44"/>
        <v>0</v>
      </c>
      <c r="Q266" s="125">
        <f t="shared" si="53"/>
        <v>37.200000000000003</v>
      </c>
    </row>
    <row r="267" spans="1:17" s="42" customFormat="1">
      <c r="A267" s="102" t="s">
        <v>192</v>
      </c>
      <c r="B267" s="113" t="s">
        <v>406</v>
      </c>
      <c r="C267" s="95" t="s">
        <v>124</v>
      </c>
      <c r="D267" s="99">
        <v>4662</v>
      </c>
      <c r="E267" s="90">
        <v>38.799999999999997</v>
      </c>
      <c r="F267" s="90">
        <v>0</v>
      </c>
      <c r="G267" s="90">
        <f t="shared" si="52"/>
        <v>38.799999999999997</v>
      </c>
      <c r="H267" s="104">
        <f t="shared" si="54"/>
        <v>180885.59999999998</v>
      </c>
      <c r="I267" s="104">
        <f t="shared" si="54"/>
        <v>0</v>
      </c>
      <c r="J267" s="104">
        <f t="shared" si="55"/>
        <v>180885.59999999998</v>
      </c>
      <c r="K267" s="114">
        <f t="shared" ref="K267:K330" si="56">M267-E267</f>
        <v>-1.5999999999999943</v>
      </c>
      <c r="L267" s="114">
        <f t="shared" ref="L267:L330" si="57">N267-F267</f>
        <v>0</v>
      </c>
      <c r="M267" s="114">
        <v>37.200000000000003</v>
      </c>
      <c r="N267" s="114">
        <v>0</v>
      </c>
      <c r="O267" s="114">
        <f t="shared" ref="O267:O330" si="58">M267*D267</f>
        <v>173426.40000000002</v>
      </c>
      <c r="P267" s="114">
        <f t="shared" ref="P267:P330" si="59">N267*D267</f>
        <v>0</v>
      </c>
      <c r="Q267" s="125">
        <f t="shared" si="53"/>
        <v>37.200000000000003</v>
      </c>
    </row>
    <row r="268" spans="1:17" s="42" customFormat="1">
      <c r="A268" s="102" t="s">
        <v>194</v>
      </c>
      <c r="B268" s="113" t="s">
        <v>407</v>
      </c>
      <c r="C268" s="95" t="s">
        <v>124</v>
      </c>
      <c r="D268" s="99">
        <v>4662</v>
      </c>
      <c r="E268" s="90">
        <v>38.799999999999997</v>
      </c>
      <c r="F268" s="90">
        <v>0</v>
      </c>
      <c r="G268" s="90">
        <f t="shared" si="52"/>
        <v>38.799999999999997</v>
      </c>
      <c r="H268" s="104">
        <f t="shared" si="54"/>
        <v>180885.59999999998</v>
      </c>
      <c r="I268" s="104">
        <f t="shared" si="54"/>
        <v>0</v>
      </c>
      <c r="J268" s="104">
        <f t="shared" si="55"/>
        <v>180885.59999999998</v>
      </c>
      <c r="K268" s="114">
        <f t="shared" si="56"/>
        <v>-1.5999999999999943</v>
      </c>
      <c r="L268" s="114">
        <f t="shared" si="57"/>
        <v>0</v>
      </c>
      <c r="M268" s="114">
        <v>37.200000000000003</v>
      </c>
      <c r="N268" s="114">
        <v>0</v>
      </c>
      <c r="O268" s="114">
        <f t="shared" si="58"/>
        <v>173426.40000000002</v>
      </c>
      <c r="P268" s="114">
        <f t="shared" si="59"/>
        <v>0</v>
      </c>
      <c r="Q268" s="125">
        <f t="shared" si="53"/>
        <v>37.200000000000003</v>
      </c>
    </row>
    <row r="269" spans="1:17" s="42" customFormat="1">
      <c r="A269" s="102" t="s">
        <v>196</v>
      </c>
      <c r="B269" s="113" t="s">
        <v>408</v>
      </c>
      <c r="C269" s="95" t="s">
        <v>124</v>
      </c>
      <c r="D269" s="99">
        <v>4662</v>
      </c>
      <c r="E269" s="90">
        <v>54.32</v>
      </c>
      <c r="F269" s="90">
        <v>0</v>
      </c>
      <c r="G269" s="90">
        <f t="shared" si="52"/>
        <v>54.32</v>
      </c>
      <c r="H269" s="104">
        <f t="shared" si="54"/>
        <v>253239.84</v>
      </c>
      <c r="I269" s="104">
        <f t="shared" si="54"/>
        <v>0</v>
      </c>
      <c r="J269" s="104">
        <f t="shared" si="55"/>
        <v>253239.84</v>
      </c>
      <c r="K269" s="114">
        <f t="shared" si="56"/>
        <v>-13.399999999999999</v>
      </c>
      <c r="L269" s="114">
        <f t="shared" si="57"/>
        <v>0</v>
      </c>
      <c r="M269" s="114">
        <v>40.92</v>
      </c>
      <c r="N269" s="114">
        <v>0</v>
      </c>
      <c r="O269" s="114">
        <f t="shared" si="58"/>
        <v>190769.04</v>
      </c>
      <c r="P269" s="114">
        <f t="shared" si="59"/>
        <v>0</v>
      </c>
      <c r="Q269" s="125">
        <f t="shared" si="53"/>
        <v>40.92</v>
      </c>
    </row>
    <row r="270" spans="1:17" s="42" customFormat="1">
      <c r="A270" s="102" t="s">
        <v>198</v>
      </c>
      <c r="B270" s="113" t="s">
        <v>409</v>
      </c>
      <c r="C270" s="95" t="s">
        <v>124</v>
      </c>
      <c r="D270" s="99">
        <v>4662</v>
      </c>
      <c r="E270" s="90">
        <v>54.32</v>
      </c>
      <c r="F270" s="90">
        <v>0</v>
      </c>
      <c r="G270" s="90">
        <f t="shared" si="52"/>
        <v>54.32</v>
      </c>
      <c r="H270" s="104">
        <f t="shared" si="54"/>
        <v>253239.84</v>
      </c>
      <c r="I270" s="104">
        <f t="shared" si="54"/>
        <v>0</v>
      </c>
      <c r="J270" s="104">
        <f t="shared" si="55"/>
        <v>253239.84</v>
      </c>
      <c r="K270" s="114">
        <f t="shared" si="56"/>
        <v>-2.240000000000002</v>
      </c>
      <c r="L270" s="114">
        <f t="shared" si="57"/>
        <v>0</v>
      </c>
      <c r="M270" s="114">
        <v>52.08</v>
      </c>
      <c r="N270" s="114">
        <v>0</v>
      </c>
      <c r="O270" s="114">
        <f t="shared" si="58"/>
        <v>242796.96</v>
      </c>
      <c r="P270" s="114">
        <f t="shared" si="59"/>
        <v>0</v>
      </c>
      <c r="Q270" s="125">
        <f t="shared" si="53"/>
        <v>52.08</v>
      </c>
    </row>
    <row r="271" spans="1:17" s="42" customFormat="1">
      <c r="A271" s="102" t="s">
        <v>200</v>
      </c>
      <c r="B271" s="113" t="s">
        <v>410</v>
      </c>
      <c r="C271" s="95" t="s">
        <v>124</v>
      </c>
      <c r="D271" s="99">
        <v>4662</v>
      </c>
      <c r="E271" s="90">
        <v>54.32</v>
      </c>
      <c r="F271" s="90">
        <v>0</v>
      </c>
      <c r="G271" s="90">
        <f t="shared" si="52"/>
        <v>54.32</v>
      </c>
      <c r="H271" s="104">
        <f t="shared" si="54"/>
        <v>253239.84</v>
      </c>
      <c r="I271" s="104">
        <f t="shared" si="54"/>
        <v>0</v>
      </c>
      <c r="J271" s="104">
        <f t="shared" si="55"/>
        <v>253239.84</v>
      </c>
      <c r="K271" s="114">
        <f t="shared" si="56"/>
        <v>-2.240000000000002</v>
      </c>
      <c r="L271" s="114">
        <f t="shared" si="57"/>
        <v>0</v>
      </c>
      <c r="M271" s="114">
        <v>52.08</v>
      </c>
      <c r="N271" s="114">
        <v>0</v>
      </c>
      <c r="O271" s="114">
        <f t="shared" si="58"/>
        <v>242796.96</v>
      </c>
      <c r="P271" s="114">
        <f t="shared" si="59"/>
        <v>0</v>
      </c>
      <c r="Q271" s="125">
        <f t="shared" si="53"/>
        <v>52.08</v>
      </c>
    </row>
    <row r="272" spans="1:17" s="42" customFormat="1">
      <c r="A272" s="102" t="s">
        <v>122</v>
      </c>
      <c r="B272" s="113" t="s">
        <v>411</v>
      </c>
      <c r="C272" s="95" t="s">
        <v>124</v>
      </c>
      <c r="D272" s="99">
        <v>4662</v>
      </c>
      <c r="E272" s="90">
        <v>54.32</v>
      </c>
      <c r="F272" s="90">
        <v>0</v>
      </c>
      <c r="G272" s="90">
        <f t="shared" si="52"/>
        <v>54.32</v>
      </c>
      <c r="H272" s="104">
        <f t="shared" si="54"/>
        <v>253239.84</v>
      </c>
      <c r="I272" s="104">
        <f t="shared" si="54"/>
        <v>0</v>
      </c>
      <c r="J272" s="104">
        <f t="shared" si="55"/>
        <v>253239.84</v>
      </c>
      <c r="K272" s="114">
        <f t="shared" si="56"/>
        <v>-2.240000000000002</v>
      </c>
      <c r="L272" s="114">
        <f t="shared" si="57"/>
        <v>0</v>
      </c>
      <c r="M272" s="114">
        <v>52.08</v>
      </c>
      <c r="N272" s="114">
        <v>0</v>
      </c>
      <c r="O272" s="114">
        <f t="shared" si="58"/>
        <v>242796.96</v>
      </c>
      <c r="P272" s="114">
        <f t="shared" si="59"/>
        <v>0</v>
      </c>
      <c r="Q272" s="125">
        <f t="shared" si="53"/>
        <v>52.08</v>
      </c>
    </row>
    <row r="273" spans="1:17" s="42" customFormat="1">
      <c r="A273" s="102" t="s">
        <v>228</v>
      </c>
      <c r="B273" s="113" t="s">
        <v>412</v>
      </c>
      <c r="C273" s="95" t="s">
        <v>124</v>
      </c>
      <c r="D273" s="99">
        <v>4662</v>
      </c>
      <c r="E273" s="90">
        <v>54.32</v>
      </c>
      <c r="F273" s="90">
        <v>0</v>
      </c>
      <c r="G273" s="90">
        <f t="shared" si="52"/>
        <v>54.32</v>
      </c>
      <c r="H273" s="104">
        <f t="shared" si="54"/>
        <v>253239.84</v>
      </c>
      <c r="I273" s="104">
        <f t="shared" si="54"/>
        <v>0</v>
      </c>
      <c r="J273" s="104">
        <f t="shared" si="55"/>
        <v>253239.84</v>
      </c>
      <c r="K273" s="114">
        <f t="shared" si="56"/>
        <v>-2.240000000000002</v>
      </c>
      <c r="L273" s="114">
        <f t="shared" si="57"/>
        <v>0</v>
      </c>
      <c r="M273" s="114">
        <v>52.08</v>
      </c>
      <c r="N273" s="114">
        <v>0</v>
      </c>
      <c r="O273" s="114">
        <f t="shared" si="58"/>
        <v>242796.96</v>
      </c>
      <c r="P273" s="114">
        <f t="shared" si="59"/>
        <v>0</v>
      </c>
      <c r="Q273" s="125">
        <f t="shared" si="53"/>
        <v>52.08</v>
      </c>
    </row>
    <row r="274" spans="1:17" s="42" customFormat="1">
      <c r="A274" s="102" t="s">
        <v>230</v>
      </c>
      <c r="B274" s="113" t="s">
        <v>413</v>
      </c>
      <c r="C274" s="95" t="s">
        <v>124</v>
      </c>
      <c r="D274" s="99">
        <v>4662</v>
      </c>
      <c r="E274" s="90">
        <v>54.32</v>
      </c>
      <c r="F274" s="90">
        <v>0</v>
      </c>
      <c r="G274" s="90">
        <f t="shared" si="52"/>
        <v>54.32</v>
      </c>
      <c r="H274" s="104">
        <f t="shared" si="54"/>
        <v>253239.84</v>
      </c>
      <c r="I274" s="104">
        <f t="shared" si="54"/>
        <v>0</v>
      </c>
      <c r="J274" s="104">
        <f t="shared" si="55"/>
        <v>253239.84</v>
      </c>
      <c r="K274" s="114">
        <f t="shared" si="56"/>
        <v>-2.240000000000002</v>
      </c>
      <c r="L274" s="114">
        <f t="shared" si="57"/>
        <v>0</v>
      </c>
      <c r="M274" s="114">
        <v>52.08</v>
      </c>
      <c r="N274" s="114">
        <v>0</v>
      </c>
      <c r="O274" s="114">
        <f t="shared" si="58"/>
        <v>242796.96</v>
      </c>
      <c r="P274" s="114">
        <f t="shared" si="59"/>
        <v>0</v>
      </c>
      <c r="Q274" s="125">
        <f t="shared" si="53"/>
        <v>52.08</v>
      </c>
    </row>
    <row r="275" spans="1:17" s="42" customFormat="1">
      <c r="A275" s="102" t="s">
        <v>232</v>
      </c>
      <c r="B275" s="113" t="s">
        <v>414</v>
      </c>
      <c r="C275" s="95" t="s">
        <v>124</v>
      </c>
      <c r="D275" s="99">
        <v>4662</v>
      </c>
      <c r="E275" s="90">
        <v>54.32</v>
      </c>
      <c r="F275" s="90">
        <v>0</v>
      </c>
      <c r="G275" s="90">
        <f t="shared" si="52"/>
        <v>54.32</v>
      </c>
      <c r="H275" s="104">
        <f t="shared" si="54"/>
        <v>253239.84</v>
      </c>
      <c r="I275" s="104">
        <f t="shared" si="54"/>
        <v>0</v>
      </c>
      <c r="J275" s="104">
        <f t="shared" si="55"/>
        <v>253239.84</v>
      </c>
      <c r="K275" s="114">
        <f t="shared" si="56"/>
        <v>-2.240000000000002</v>
      </c>
      <c r="L275" s="114">
        <f t="shared" si="57"/>
        <v>0</v>
      </c>
      <c r="M275" s="114">
        <v>52.08</v>
      </c>
      <c r="N275" s="114">
        <v>0</v>
      </c>
      <c r="O275" s="114">
        <f t="shared" si="58"/>
        <v>242796.96</v>
      </c>
      <c r="P275" s="114">
        <f t="shared" si="59"/>
        <v>0</v>
      </c>
      <c r="Q275" s="125">
        <f t="shared" si="53"/>
        <v>52.08</v>
      </c>
    </row>
    <row r="276" spans="1:17" s="42" customFormat="1">
      <c r="A276" s="102" t="s">
        <v>234</v>
      </c>
      <c r="B276" s="113" t="s">
        <v>415</v>
      </c>
      <c r="C276" s="95" t="s">
        <v>124</v>
      </c>
      <c r="D276" s="99">
        <v>4662</v>
      </c>
      <c r="E276" s="90">
        <v>54.32</v>
      </c>
      <c r="F276" s="90">
        <v>0</v>
      </c>
      <c r="G276" s="90">
        <f t="shared" si="52"/>
        <v>54.32</v>
      </c>
      <c r="H276" s="104">
        <f t="shared" si="54"/>
        <v>253239.84</v>
      </c>
      <c r="I276" s="104">
        <f t="shared" si="54"/>
        <v>0</v>
      </c>
      <c r="J276" s="104">
        <f t="shared" si="55"/>
        <v>253239.84</v>
      </c>
      <c r="K276" s="114">
        <f t="shared" si="56"/>
        <v>-2.240000000000002</v>
      </c>
      <c r="L276" s="114">
        <f t="shared" si="57"/>
        <v>0</v>
      </c>
      <c r="M276" s="114">
        <v>52.08</v>
      </c>
      <c r="N276" s="114">
        <v>0</v>
      </c>
      <c r="O276" s="114">
        <f t="shared" si="58"/>
        <v>242796.96</v>
      </c>
      <c r="P276" s="114">
        <f t="shared" si="59"/>
        <v>0</v>
      </c>
      <c r="Q276" s="125">
        <f t="shared" si="53"/>
        <v>52.08</v>
      </c>
    </row>
    <row r="277" spans="1:17" s="42" customFormat="1">
      <c r="A277" s="102" t="s">
        <v>236</v>
      </c>
      <c r="B277" s="113" t="s">
        <v>416</v>
      </c>
      <c r="C277" s="95" t="s">
        <v>124</v>
      </c>
      <c r="D277" s="99">
        <v>4662</v>
      </c>
      <c r="E277" s="90">
        <v>54.32</v>
      </c>
      <c r="F277" s="90">
        <v>0</v>
      </c>
      <c r="G277" s="90">
        <f t="shared" si="52"/>
        <v>54.32</v>
      </c>
      <c r="H277" s="104">
        <f t="shared" si="54"/>
        <v>253239.84</v>
      </c>
      <c r="I277" s="104">
        <f t="shared" si="54"/>
        <v>0</v>
      </c>
      <c r="J277" s="104">
        <f t="shared" si="55"/>
        <v>253239.84</v>
      </c>
      <c r="K277" s="114">
        <f t="shared" si="56"/>
        <v>-2.240000000000002</v>
      </c>
      <c r="L277" s="114">
        <f t="shared" si="57"/>
        <v>0</v>
      </c>
      <c r="M277" s="114">
        <v>52.08</v>
      </c>
      <c r="N277" s="114">
        <v>0</v>
      </c>
      <c r="O277" s="114">
        <f t="shared" si="58"/>
        <v>242796.96</v>
      </c>
      <c r="P277" s="114">
        <f t="shared" si="59"/>
        <v>0</v>
      </c>
      <c r="Q277" s="125">
        <f t="shared" si="53"/>
        <v>52.08</v>
      </c>
    </row>
    <row r="278" spans="1:17" s="42" customFormat="1">
      <c r="A278" s="102" t="s">
        <v>238</v>
      </c>
      <c r="B278" s="113" t="s">
        <v>417</v>
      </c>
      <c r="C278" s="95" t="s">
        <v>124</v>
      </c>
      <c r="D278" s="99">
        <v>4662</v>
      </c>
      <c r="E278" s="90">
        <v>54.32</v>
      </c>
      <c r="F278" s="90">
        <v>0</v>
      </c>
      <c r="G278" s="90">
        <f t="shared" si="52"/>
        <v>54.32</v>
      </c>
      <c r="H278" s="104">
        <f t="shared" si="54"/>
        <v>253239.84</v>
      </c>
      <c r="I278" s="104">
        <f t="shared" si="54"/>
        <v>0</v>
      </c>
      <c r="J278" s="104">
        <f t="shared" si="55"/>
        <v>253239.84</v>
      </c>
      <c r="K278" s="114">
        <f t="shared" si="56"/>
        <v>-2.240000000000002</v>
      </c>
      <c r="L278" s="114">
        <f t="shared" si="57"/>
        <v>0</v>
      </c>
      <c r="M278" s="114">
        <v>52.08</v>
      </c>
      <c r="N278" s="114">
        <v>0</v>
      </c>
      <c r="O278" s="114">
        <f t="shared" si="58"/>
        <v>242796.96</v>
      </c>
      <c r="P278" s="114">
        <f t="shared" si="59"/>
        <v>0</v>
      </c>
      <c r="Q278" s="125">
        <f t="shared" si="53"/>
        <v>52.08</v>
      </c>
    </row>
    <row r="279" spans="1:17" s="42" customFormat="1">
      <c r="A279" s="102" t="s">
        <v>240</v>
      </c>
      <c r="B279" s="113" t="s">
        <v>418</v>
      </c>
      <c r="C279" s="95" t="s">
        <v>124</v>
      </c>
      <c r="D279" s="99">
        <v>4662</v>
      </c>
      <c r="E279" s="90">
        <v>54.32</v>
      </c>
      <c r="F279" s="90">
        <v>0</v>
      </c>
      <c r="G279" s="90">
        <f t="shared" si="52"/>
        <v>54.32</v>
      </c>
      <c r="H279" s="104">
        <f t="shared" si="54"/>
        <v>253239.84</v>
      </c>
      <c r="I279" s="104">
        <f t="shared" si="54"/>
        <v>0</v>
      </c>
      <c r="J279" s="104">
        <f t="shared" si="55"/>
        <v>253239.84</v>
      </c>
      <c r="K279" s="114">
        <f t="shared" si="56"/>
        <v>-2.240000000000002</v>
      </c>
      <c r="L279" s="114">
        <f t="shared" si="57"/>
        <v>0</v>
      </c>
      <c r="M279" s="114">
        <v>52.08</v>
      </c>
      <c r="N279" s="114">
        <v>0</v>
      </c>
      <c r="O279" s="114">
        <f t="shared" si="58"/>
        <v>242796.96</v>
      </c>
      <c r="P279" s="114">
        <f t="shared" si="59"/>
        <v>0</v>
      </c>
      <c r="Q279" s="125">
        <f t="shared" si="53"/>
        <v>52.08</v>
      </c>
    </row>
    <row r="280" spans="1:17" s="40" customFormat="1">
      <c r="A280" s="102" t="s">
        <v>242</v>
      </c>
      <c r="B280" s="113" t="s">
        <v>419</v>
      </c>
      <c r="C280" s="95" t="s">
        <v>124</v>
      </c>
      <c r="D280" s="99">
        <v>4662</v>
      </c>
      <c r="E280" s="90">
        <v>54.32</v>
      </c>
      <c r="F280" s="90">
        <v>0</v>
      </c>
      <c r="G280" s="90">
        <f t="shared" si="52"/>
        <v>54.32</v>
      </c>
      <c r="H280" s="104">
        <f t="shared" si="54"/>
        <v>253239.84</v>
      </c>
      <c r="I280" s="104">
        <f t="shared" si="54"/>
        <v>0</v>
      </c>
      <c r="J280" s="104">
        <f t="shared" si="55"/>
        <v>253239.84</v>
      </c>
      <c r="K280" s="114">
        <f t="shared" si="56"/>
        <v>-2.240000000000002</v>
      </c>
      <c r="L280" s="114">
        <f t="shared" si="57"/>
        <v>0</v>
      </c>
      <c r="M280" s="115">
        <v>52.08</v>
      </c>
      <c r="N280" s="115">
        <v>0</v>
      </c>
      <c r="O280" s="114">
        <f t="shared" si="58"/>
        <v>242796.96</v>
      </c>
      <c r="P280" s="114">
        <f t="shared" si="59"/>
        <v>0</v>
      </c>
      <c r="Q280" s="125">
        <f t="shared" si="53"/>
        <v>52.08</v>
      </c>
    </row>
    <row r="281" spans="1:17" s="40" customFormat="1">
      <c r="A281" s="102" t="s">
        <v>244</v>
      </c>
      <c r="B281" s="113" t="s">
        <v>420</v>
      </c>
      <c r="C281" s="95" t="s">
        <v>124</v>
      </c>
      <c r="D281" s="99">
        <v>4662</v>
      </c>
      <c r="E281" s="90">
        <v>54.32</v>
      </c>
      <c r="F281" s="90">
        <v>0</v>
      </c>
      <c r="G281" s="90">
        <f t="shared" si="52"/>
        <v>54.32</v>
      </c>
      <c r="H281" s="104">
        <f t="shared" si="54"/>
        <v>253239.84</v>
      </c>
      <c r="I281" s="104">
        <f t="shared" si="54"/>
        <v>0</v>
      </c>
      <c r="J281" s="104">
        <f t="shared" si="55"/>
        <v>253239.84</v>
      </c>
      <c r="K281" s="114">
        <f t="shared" si="56"/>
        <v>-2.240000000000002</v>
      </c>
      <c r="L281" s="114">
        <f t="shared" si="57"/>
        <v>0</v>
      </c>
      <c r="M281" s="115">
        <v>52.08</v>
      </c>
      <c r="N281" s="115">
        <v>0</v>
      </c>
      <c r="O281" s="114">
        <f t="shared" si="58"/>
        <v>242796.96</v>
      </c>
      <c r="P281" s="114">
        <f t="shared" si="59"/>
        <v>0</v>
      </c>
      <c r="Q281" s="125">
        <f t="shared" si="53"/>
        <v>52.08</v>
      </c>
    </row>
    <row r="282" spans="1:17" s="40" customFormat="1">
      <c r="A282" s="102" t="s">
        <v>246</v>
      </c>
      <c r="B282" s="113" t="s">
        <v>421</v>
      </c>
      <c r="C282" s="95" t="s">
        <v>124</v>
      </c>
      <c r="D282" s="99">
        <v>4662</v>
      </c>
      <c r="E282" s="90">
        <v>54.32</v>
      </c>
      <c r="F282" s="90">
        <v>0</v>
      </c>
      <c r="G282" s="90">
        <f t="shared" si="52"/>
        <v>54.32</v>
      </c>
      <c r="H282" s="104">
        <f t="shared" si="54"/>
        <v>253239.84</v>
      </c>
      <c r="I282" s="104">
        <f t="shared" si="54"/>
        <v>0</v>
      </c>
      <c r="J282" s="104">
        <f t="shared" si="55"/>
        <v>253239.84</v>
      </c>
      <c r="K282" s="114">
        <f t="shared" si="56"/>
        <v>-9.68</v>
      </c>
      <c r="L282" s="114">
        <f t="shared" si="57"/>
        <v>0</v>
      </c>
      <c r="M282" s="115">
        <v>44.64</v>
      </c>
      <c r="N282" s="115">
        <v>0</v>
      </c>
      <c r="O282" s="114">
        <f t="shared" si="58"/>
        <v>208111.68</v>
      </c>
      <c r="P282" s="114">
        <f t="shared" si="59"/>
        <v>0</v>
      </c>
      <c r="Q282" s="125">
        <f t="shared" si="53"/>
        <v>44.64</v>
      </c>
    </row>
    <row r="283" spans="1:17" s="40" customFormat="1">
      <c r="A283" s="102" t="s">
        <v>248</v>
      </c>
      <c r="B283" s="113" t="s">
        <v>422</v>
      </c>
      <c r="C283" s="95" t="s">
        <v>124</v>
      </c>
      <c r="D283" s="99">
        <v>4662</v>
      </c>
      <c r="E283" s="90">
        <v>0</v>
      </c>
      <c r="F283" s="90">
        <v>0</v>
      </c>
      <c r="G283" s="90">
        <f t="shared" si="52"/>
        <v>0</v>
      </c>
      <c r="H283" s="104">
        <f t="shared" si="54"/>
        <v>0</v>
      </c>
      <c r="I283" s="104">
        <f t="shared" si="54"/>
        <v>0</v>
      </c>
      <c r="J283" s="104">
        <f t="shared" si="55"/>
        <v>0</v>
      </c>
      <c r="K283" s="114">
        <f t="shared" si="56"/>
        <v>0</v>
      </c>
      <c r="L283" s="114">
        <f t="shared" si="57"/>
        <v>0</v>
      </c>
      <c r="M283" s="115">
        <v>0</v>
      </c>
      <c r="N283" s="115">
        <v>0</v>
      </c>
      <c r="O283" s="114">
        <f t="shared" si="58"/>
        <v>0</v>
      </c>
      <c r="P283" s="114">
        <f t="shared" si="59"/>
        <v>0</v>
      </c>
      <c r="Q283" s="125">
        <f t="shared" si="53"/>
        <v>0</v>
      </c>
    </row>
    <row r="284" spans="1:17" s="40" customFormat="1">
      <c r="A284" s="102" t="s">
        <v>250</v>
      </c>
      <c r="B284" s="113" t="s">
        <v>423</v>
      </c>
      <c r="C284" s="95" t="s">
        <v>124</v>
      </c>
      <c r="D284" s="99">
        <v>4662</v>
      </c>
      <c r="E284" s="90">
        <v>0</v>
      </c>
      <c r="F284" s="90">
        <v>0</v>
      </c>
      <c r="G284" s="90">
        <f t="shared" si="52"/>
        <v>0</v>
      </c>
      <c r="H284" s="104">
        <f t="shared" si="54"/>
        <v>0</v>
      </c>
      <c r="I284" s="104">
        <f t="shared" si="54"/>
        <v>0</v>
      </c>
      <c r="J284" s="104">
        <f t="shared" si="55"/>
        <v>0</v>
      </c>
      <c r="K284" s="114">
        <f t="shared" si="56"/>
        <v>0</v>
      </c>
      <c r="L284" s="114">
        <f t="shared" si="57"/>
        <v>0</v>
      </c>
      <c r="M284" s="115">
        <v>0</v>
      </c>
      <c r="N284" s="115">
        <v>0</v>
      </c>
      <c r="O284" s="114">
        <f t="shared" si="58"/>
        <v>0</v>
      </c>
      <c r="P284" s="114">
        <f t="shared" si="59"/>
        <v>0</v>
      </c>
      <c r="Q284" s="125">
        <f t="shared" si="53"/>
        <v>0</v>
      </c>
    </row>
    <row r="285" spans="1:17" s="40" customFormat="1">
      <c r="A285" s="102" t="s">
        <v>252</v>
      </c>
      <c r="B285" s="113" t="s">
        <v>424</v>
      </c>
      <c r="C285" s="95" t="s">
        <v>124</v>
      </c>
      <c r="D285" s="99">
        <v>4662</v>
      </c>
      <c r="E285" s="90">
        <v>0</v>
      </c>
      <c r="F285" s="90">
        <v>0</v>
      </c>
      <c r="G285" s="90">
        <f t="shared" si="52"/>
        <v>0</v>
      </c>
      <c r="H285" s="104">
        <f t="shared" si="54"/>
        <v>0</v>
      </c>
      <c r="I285" s="104">
        <f t="shared" si="54"/>
        <v>0</v>
      </c>
      <c r="J285" s="104">
        <f t="shared" si="55"/>
        <v>0</v>
      </c>
      <c r="K285" s="114">
        <f t="shared" si="56"/>
        <v>0</v>
      </c>
      <c r="L285" s="114">
        <f t="shared" si="57"/>
        <v>0</v>
      </c>
      <c r="M285" s="115">
        <v>0</v>
      </c>
      <c r="N285" s="115">
        <v>0</v>
      </c>
      <c r="O285" s="114">
        <f t="shared" si="58"/>
        <v>0</v>
      </c>
      <c r="P285" s="114">
        <f t="shared" si="59"/>
        <v>0</v>
      </c>
      <c r="Q285" s="125">
        <f t="shared" si="53"/>
        <v>0</v>
      </c>
    </row>
    <row r="286" spans="1:17" s="40" customFormat="1">
      <c r="A286" s="102" t="s">
        <v>254</v>
      </c>
      <c r="B286" s="116" t="s">
        <v>425</v>
      </c>
      <c r="C286" s="95" t="s">
        <v>124</v>
      </c>
      <c r="D286" s="99">
        <v>4662</v>
      </c>
      <c r="E286" s="90">
        <v>0</v>
      </c>
      <c r="F286" s="90">
        <v>0</v>
      </c>
      <c r="G286" s="90">
        <f t="shared" si="52"/>
        <v>0</v>
      </c>
      <c r="H286" s="104">
        <f t="shared" si="54"/>
        <v>0</v>
      </c>
      <c r="I286" s="104">
        <f t="shared" si="54"/>
        <v>0</v>
      </c>
      <c r="J286" s="104">
        <f t="shared" si="55"/>
        <v>0</v>
      </c>
      <c r="K286" s="114">
        <f t="shared" si="56"/>
        <v>0</v>
      </c>
      <c r="L286" s="114">
        <f t="shared" si="57"/>
        <v>0</v>
      </c>
      <c r="M286" s="115">
        <v>0</v>
      </c>
      <c r="N286" s="115">
        <v>0</v>
      </c>
      <c r="O286" s="114">
        <f t="shared" si="58"/>
        <v>0</v>
      </c>
      <c r="P286" s="114">
        <f t="shared" si="59"/>
        <v>0</v>
      </c>
      <c r="Q286" s="125">
        <f t="shared" si="53"/>
        <v>0</v>
      </c>
    </row>
    <row r="287" spans="1:17" s="44" customFormat="1">
      <c r="A287" s="97" t="s">
        <v>858</v>
      </c>
      <c r="B287" s="117" t="s">
        <v>859</v>
      </c>
      <c r="C287" s="95"/>
      <c r="D287" s="99">
        <v>0</v>
      </c>
      <c r="E287" s="100">
        <v>0</v>
      </c>
      <c r="F287" s="100">
        <v>0</v>
      </c>
      <c r="G287" s="100">
        <f t="shared" si="52"/>
        <v>0</v>
      </c>
      <c r="H287" s="89">
        <f>ROUND(D287*E287,0)</f>
        <v>0</v>
      </c>
      <c r="I287" s="89">
        <f>ROUND(D287*F287,0)</f>
        <v>0</v>
      </c>
      <c r="J287" s="90">
        <f t="shared" ref="J287:J339" si="60">SUM(H287:I287)</f>
        <v>0</v>
      </c>
      <c r="K287" s="114">
        <f t="shared" si="56"/>
        <v>0</v>
      </c>
      <c r="L287" s="114">
        <f t="shared" si="57"/>
        <v>0</v>
      </c>
      <c r="M287" s="118"/>
      <c r="N287" s="118"/>
      <c r="O287" s="114">
        <f t="shared" si="58"/>
        <v>0</v>
      </c>
      <c r="P287" s="114">
        <f t="shared" si="59"/>
        <v>0</v>
      </c>
      <c r="Q287" s="125">
        <f t="shared" si="53"/>
        <v>0</v>
      </c>
    </row>
    <row r="288" spans="1:17" s="44" customFormat="1">
      <c r="A288" s="102" t="s">
        <v>205</v>
      </c>
      <c r="B288" s="113" t="s">
        <v>844</v>
      </c>
      <c r="C288" s="95" t="s">
        <v>124</v>
      </c>
      <c r="D288" s="99">
        <v>4662</v>
      </c>
      <c r="E288" s="100">
        <v>6.79</v>
      </c>
      <c r="F288" s="100">
        <v>0</v>
      </c>
      <c r="G288" s="100">
        <f t="shared" si="52"/>
        <v>6.79</v>
      </c>
      <c r="H288" s="104">
        <f t="shared" ref="H288:I312" si="61">$D288*E288</f>
        <v>31654.98</v>
      </c>
      <c r="I288" s="104">
        <f t="shared" si="61"/>
        <v>0</v>
      </c>
      <c r="J288" s="104">
        <f t="shared" ref="J288:J312" si="62">SUBTOTAL(9,H288:I288)</f>
        <v>31654.98</v>
      </c>
      <c r="K288" s="114">
        <f t="shared" si="56"/>
        <v>7.160000000000001</v>
      </c>
      <c r="L288" s="114">
        <f t="shared" si="57"/>
        <v>0</v>
      </c>
      <c r="M288" s="114">
        <v>13.950000000000001</v>
      </c>
      <c r="N288" s="114">
        <v>0</v>
      </c>
      <c r="O288" s="114">
        <f t="shared" si="58"/>
        <v>65034.9</v>
      </c>
      <c r="P288" s="114">
        <f t="shared" si="59"/>
        <v>0</v>
      </c>
      <c r="Q288" s="125">
        <f t="shared" si="53"/>
        <v>13.950000000000001</v>
      </c>
    </row>
    <row r="289" spans="1:17" s="44" customFormat="1">
      <c r="A289" s="102" t="s">
        <v>188</v>
      </c>
      <c r="B289" s="113" t="s">
        <v>402</v>
      </c>
      <c r="C289" s="95" t="s">
        <v>124</v>
      </c>
      <c r="D289" s="99">
        <v>4662</v>
      </c>
      <c r="E289" s="100">
        <v>0</v>
      </c>
      <c r="F289" s="100">
        <v>3.88</v>
      </c>
      <c r="G289" s="100">
        <f t="shared" si="52"/>
        <v>3.88</v>
      </c>
      <c r="H289" s="104">
        <f t="shared" si="61"/>
        <v>0</v>
      </c>
      <c r="I289" s="104">
        <f t="shared" si="61"/>
        <v>18088.560000000001</v>
      </c>
      <c r="J289" s="104">
        <f t="shared" si="62"/>
        <v>18088.560000000001</v>
      </c>
      <c r="K289" s="114">
        <f t="shared" si="56"/>
        <v>0</v>
      </c>
      <c r="L289" s="114">
        <f t="shared" si="57"/>
        <v>0</v>
      </c>
      <c r="M289" s="114">
        <v>0</v>
      </c>
      <c r="N289" s="114">
        <v>3.88</v>
      </c>
      <c r="O289" s="114">
        <f t="shared" si="58"/>
        <v>0</v>
      </c>
      <c r="P289" s="114">
        <f t="shared" si="59"/>
        <v>18088.560000000001</v>
      </c>
      <c r="Q289" s="125">
        <f t="shared" si="53"/>
        <v>3.88</v>
      </c>
    </row>
    <row r="290" spans="1:17" s="42" customFormat="1">
      <c r="A290" s="102" t="s">
        <v>190</v>
      </c>
      <c r="B290" s="113" t="s">
        <v>403</v>
      </c>
      <c r="C290" s="95" t="s">
        <v>124</v>
      </c>
      <c r="D290" s="99">
        <v>4662</v>
      </c>
      <c r="E290" s="90">
        <v>76.63</v>
      </c>
      <c r="F290" s="90">
        <v>45.59</v>
      </c>
      <c r="G290" s="90">
        <f t="shared" si="52"/>
        <v>122.22</v>
      </c>
      <c r="H290" s="104">
        <f t="shared" si="61"/>
        <v>357249.06</v>
      </c>
      <c r="I290" s="104">
        <f t="shared" si="61"/>
        <v>212540.58000000002</v>
      </c>
      <c r="J290" s="104">
        <f t="shared" si="62"/>
        <v>569789.64</v>
      </c>
      <c r="K290" s="114">
        <f t="shared" si="56"/>
        <v>-27.804999999999993</v>
      </c>
      <c r="L290" s="114">
        <f t="shared" si="57"/>
        <v>0</v>
      </c>
      <c r="M290" s="114">
        <v>48.825000000000003</v>
      </c>
      <c r="N290" s="114">
        <v>45.59</v>
      </c>
      <c r="O290" s="114">
        <f t="shared" si="58"/>
        <v>227622.15000000002</v>
      </c>
      <c r="P290" s="114">
        <f t="shared" si="59"/>
        <v>212540.58000000002</v>
      </c>
      <c r="Q290" s="125">
        <f t="shared" si="53"/>
        <v>94.415000000000006</v>
      </c>
    </row>
    <row r="291" spans="1:17" s="42" customFormat="1">
      <c r="A291" s="102" t="s">
        <v>192</v>
      </c>
      <c r="B291" s="113" t="s">
        <v>404</v>
      </c>
      <c r="C291" s="95" t="s">
        <v>124</v>
      </c>
      <c r="D291" s="99">
        <v>4662</v>
      </c>
      <c r="E291" s="90">
        <v>115.43</v>
      </c>
      <c r="F291" s="90">
        <v>49.47</v>
      </c>
      <c r="G291" s="90">
        <f t="shared" si="52"/>
        <v>164.9</v>
      </c>
      <c r="H291" s="104">
        <f t="shared" si="61"/>
        <v>538134.66</v>
      </c>
      <c r="I291" s="104">
        <f t="shared" si="61"/>
        <v>230629.13999999998</v>
      </c>
      <c r="J291" s="104">
        <f t="shared" si="62"/>
        <v>768763.8</v>
      </c>
      <c r="K291" s="114">
        <f t="shared" si="56"/>
        <v>-59.63</v>
      </c>
      <c r="L291" s="114">
        <f t="shared" si="57"/>
        <v>0</v>
      </c>
      <c r="M291" s="114">
        <v>55.800000000000004</v>
      </c>
      <c r="N291" s="114">
        <v>49.47</v>
      </c>
      <c r="O291" s="114">
        <f t="shared" si="58"/>
        <v>260139.6</v>
      </c>
      <c r="P291" s="114">
        <f t="shared" si="59"/>
        <v>230629.13999999998</v>
      </c>
      <c r="Q291" s="125">
        <f t="shared" si="53"/>
        <v>105.27000000000001</v>
      </c>
    </row>
    <row r="292" spans="1:17" s="42" customFormat="1">
      <c r="A292" s="102" t="s">
        <v>194</v>
      </c>
      <c r="B292" s="113" t="s">
        <v>405</v>
      </c>
      <c r="C292" s="95" t="s">
        <v>124</v>
      </c>
      <c r="D292" s="99">
        <v>4662</v>
      </c>
      <c r="E292" s="90">
        <v>115.43</v>
      </c>
      <c r="F292" s="90">
        <v>49.47</v>
      </c>
      <c r="G292" s="90">
        <f t="shared" si="52"/>
        <v>164.9</v>
      </c>
      <c r="H292" s="104">
        <f t="shared" si="61"/>
        <v>538134.66</v>
      </c>
      <c r="I292" s="104">
        <f t="shared" si="61"/>
        <v>230629.13999999998</v>
      </c>
      <c r="J292" s="104">
        <f t="shared" si="62"/>
        <v>768763.8</v>
      </c>
      <c r="K292" s="114">
        <f t="shared" si="56"/>
        <v>-35.217500000000001</v>
      </c>
      <c r="L292" s="114">
        <f t="shared" si="57"/>
        <v>0</v>
      </c>
      <c r="M292" s="114">
        <v>80.212500000000006</v>
      </c>
      <c r="N292" s="114">
        <v>49.47</v>
      </c>
      <c r="O292" s="114">
        <f t="shared" si="58"/>
        <v>373950.67500000005</v>
      </c>
      <c r="P292" s="114">
        <f t="shared" si="59"/>
        <v>230629.13999999998</v>
      </c>
      <c r="Q292" s="125">
        <f t="shared" si="53"/>
        <v>129.6825</v>
      </c>
    </row>
    <row r="293" spans="1:17" s="42" customFormat="1">
      <c r="A293" s="102" t="s">
        <v>196</v>
      </c>
      <c r="B293" s="113" t="s">
        <v>406</v>
      </c>
      <c r="C293" s="95" t="s">
        <v>124</v>
      </c>
      <c r="D293" s="99">
        <v>4662</v>
      </c>
      <c r="E293" s="90">
        <v>115.43</v>
      </c>
      <c r="F293" s="90">
        <v>49.47</v>
      </c>
      <c r="G293" s="90">
        <f t="shared" si="52"/>
        <v>164.9</v>
      </c>
      <c r="H293" s="104">
        <f t="shared" si="61"/>
        <v>538134.66</v>
      </c>
      <c r="I293" s="104">
        <f t="shared" si="61"/>
        <v>230629.13999999998</v>
      </c>
      <c r="J293" s="104">
        <f t="shared" si="62"/>
        <v>768763.8</v>
      </c>
      <c r="K293" s="114">
        <f t="shared" si="56"/>
        <v>-35.217500000000001</v>
      </c>
      <c r="L293" s="114">
        <f t="shared" si="57"/>
        <v>0</v>
      </c>
      <c r="M293" s="114">
        <v>80.212500000000006</v>
      </c>
      <c r="N293" s="114">
        <v>49.47</v>
      </c>
      <c r="O293" s="114">
        <f t="shared" si="58"/>
        <v>373950.67500000005</v>
      </c>
      <c r="P293" s="114">
        <f t="shared" si="59"/>
        <v>230629.13999999998</v>
      </c>
      <c r="Q293" s="125">
        <f t="shared" si="53"/>
        <v>129.6825</v>
      </c>
    </row>
    <row r="294" spans="1:17" s="42" customFormat="1">
      <c r="A294" s="102" t="s">
        <v>198</v>
      </c>
      <c r="B294" s="113" t="s">
        <v>407</v>
      </c>
      <c r="C294" s="95" t="s">
        <v>124</v>
      </c>
      <c r="D294" s="99">
        <v>4662</v>
      </c>
      <c r="E294" s="90">
        <v>115.43</v>
      </c>
      <c r="F294" s="90">
        <v>49.47</v>
      </c>
      <c r="G294" s="90">
        <f t="shared" si="52"/>
        <v>164.9</v>
      </c>
      <c r="H294" s="104">
        <f t="shared" si="61"/>
        <v>538134.66</v>
      </c>
      <c r="I294" s="104">
        <f t="shared" si="61"/>
        <v>230629.13999999998</v>
      </c>
      <c r="J294" s="104">
        <f t="shared" si="62"/>
        <v>768763.8</v>
      </c>
      <c r="K294" s="114">
        <f t="shared" si="56"/>
        <v>-35.217500000000001</v>
      </c>
      <c r="L294" s="114">
        <f t="shared" si="57"/>
        <v>0</v>
      </c>
      <c r="M294" s="114">
        <v>80.212500000000006</v>
      </c>
      <c r="N294" s="114">
        <v>49.47</v>
      </c>
      <c r="O294" s="114">
        <f t="shared" si="58"/>
        <v>373950.67500000005</v>
      </c>
      <c r="P294" s="114">
        <f t="shared" si="59"/>
        <v>230629.13999999998</v>
      </c>
      <c r="Q294" s="125">
        <f t="shared" si="53"/>
        <v>129.6825</v>
      </c>
    </row>
    <row r="295" spans="1:17" s="42" customFormat="1">
      <c r="A295" s="102" t="s">
        <v>200</v>
      </c>
      <c r="B295" s="113" t="s">
        <v>408</v>
      </c>
      <c r="C295" s="95" t="s">
        <v>124</v>
      </c>
      <c r="D295" s="99">
        <v>4662</v>
      </c>
      <c r="E295" s="90">
        <v>177.51</v>
      </c>
      <c r="F295" s="90">
        <v>49.47</v>
      </c>
      <c r="G295" s="90">
        <f t="shared" si="52"/>
        <v>226.98</v>
      </c>
      <c r="H295" s="104">
        <f t="shared" si="61"/>
        <v>827551.62</v>
      </c>
      <c r="I295" s="104">
        <f t="shared" si="61"/>
        <v>230629.13999999998</v>
      </c>
      <c r="J295" s="104">
        <f t="shared" si="62"/>
        <v>1058180.76</v>
      </c>
      <c r="K295" s="114">
        <f t="shared" si="56"/>
        <v>-97.297499999999985</v>
      </c>
      <c r="L295" s="114">
        <f t="shared" si="57"/>
        <v>0</v>
      </c>
      <c r="M295" s="114">
        <v>80.212500000000006</v>
      </c>
      <c r="N295" s="114">
        <v>49.47</v>
      </c>
      <c r="O295" s="114">
        <f t="shared" si="58"/>
        <v>373950.67500000005</v>
      </c>
      <c r="P295" s="114">
        <f t="shared" si="59"/>
        <v>230629.13999999998</v>
      </c>
      <c r="Q295" s="125">
        <f t="shared" si="53"/>
        <v>129.6825</v>
      </c>
    </row>
    <row r="296" spans="1:17" s="42" customFormat="1">
      <c r="A296" s="102" t="s">
        <v>122</v>
      </c>
      <c r="B296" s="113" t="s">
        <v>409</v>
      </c>
      <c r="C296" s="95" t="s">
        <v>124</v>
      </c>
      <c r="D296" s="99">
        <v>4662</v>
      </c>
      <c r="E296" s="90">
        <v>177.51</v>
      </c>
      <c r="F296" s="90">
        <v>49.47</v>
      </c>
      <c r="G296" s="90">
        <f t="shared" si="52"/>
        <v>226.98</v>
      </c>
      <c r="H296" s="104">
        <f t="shared" si="61"/>
        <v>827551.62</v>
      </c>
      <c r="I296" s="104">
        <f t="shared" si="61"/>
        <v>230629.13999999998</v>
      </c>
      <c r="J296" s="104">
        <f t="shared" si="62"/>
        <v>1058180.76</v>
      </c>
      <c r="K296" s="114">
        <f t="shared" si="56"/>
        <v>-48.472499999999997</v>
      </c>
      <c r="L296" s="114">
        <f t="shared" si="57"/>
        <v>0</v>
      </c>
      <c r="M296" s="114">
        <v>129.03749999999999</v>
      </c>
      <c r="N296" s="114">
        <v>49.47</v>
      </c>
      <c r="O296" s="114">
        <f t="shared" si="58"/>
        <v>601572.82499999995</v>
      </c>
      <c r="P296" s="114">
        <f t="shared" si="59"/>
        <v>230629.13999999998</v>
      </c>
      <c r="Q296" s="125">
        <f t="shared" si="53"/>
        <v>178.50749999999999</v>
      </c>
    </row>
    <row r="297" spans="1:17" s="42" customFormat="1">
      <c r="A297" s="102" t="s">
        <v>228</v>
      </c>
      <c r="B297" s="113" t="s">
        <v>410</v>
      </c>
      <c r="C297" s="95" t="s">
        <v>124</v>
      </c>
      <c r="D297" s="99">
        <v>4662</v>
      </c>
      <c r="E297" s="90">
        <v>177.51</v>
      </c>
      <c r="F297" s="90">
        <v>49.47</v>
      </c>
      <c r="G297" s="90">
        <f t="shared" si="52"/>
        <v>226.98</v>
      </c>
      <c r="H297" s="104">
        <f t="shared" si="61"/>
        <v>827551.62</v>
      </c>
      <c r="I297" s="104">
        <f t="shared" si="61"/>
        <v>230629.13999999998</v>
      </c>
      <c r="J297" s="104">
        <f t="shared" si="62"/>
        <v>1058180.76</v>
      </c>
      <c r="K297" s="114">
        <f t="shared" si="56"/>
        <v>-48.472499999999997</v>
      </c>
      <c r="L297" s="114">
        <f t="shared" si="57"/>
        <v>0</v>
      </c>
      <c r="M297" s="114">
        <v>129.03749999999999</v>
      </c>
      <c r="N297" s="114">
        <v>49.47</v>
      </c>
      <c r="O297" s="114">
        <f t="shared" si="58"/>
        <v>601572.82499999995</v>
      </c>
      <c r="P297" s="114">
        <f t="shared" si="59"/>
        <v>230629.13999999998</v>
      </c>
      <c r="Q297" s="125">
        <f t="shared" si="53"/>
        <v>178.50749999999999</v>
      </c>
    </row>
    <row r="298" spans="1:17" s="42" customFormat="1">
      <c r="A298" s="102" t="s">
        <v>230</v>
      </c>
      <c r="B298" s="113" t="s">
        <v>411</v>
      </c>
      <c r="C298" s="95" t="s">
        <v>124</v>
      </c>
      <c r="D298" s="99">
        <v>4662</v>
      </c>
      <c r="E298" s="90">
        <v>177.51</v>
      </c>
      <c r="F298" s="90">
        <v>49.47</v>
      </c>
      <c r="G298" s="90">
        <f t="shared" si="52"/>
        <v>226.98</v>
      </c>
      <c r="H298" s="104">
        <f t="shared" si="61"/>
        <v>827551.62</v>
      </c>
      <c r="I298" s="104">
        <f t="shared" si="61"/>
        <v>230629.13999999998</v>
      </c>
      <c r="J298" s="104">
        <f t="shared" si="62"/>
        <v>1058180.76</v>
      </c>
      <c r="K298" s="114">
        <f t="shared" si="56"/>
        <v>-48.472499999999997</v>
      </c>
      <c r="L298" s="114">
        <f t="shared" si="57"/>
        <v>0</v>
      </c>
      <c r="M298" s="114">
        <v>129.03749999999999</v>
      </c>
      <c r="N298" s="114">
        <v>49.47</v>
      </c>
      <c r="O298" s="114">
        <f t="shared" si="58"/>
        <v>601572.82499999995</v>
      </c>
      <c r="P298" s="114">
        <f t="shared" si="59"/>
        <v>230629.13999999998</v>
      </c>
      <c r="Q298" s="125">
        <f t="shared" si="53"/>
        <v>178.50749999999999</v>
      </c>
    </row>
    <row r="299" spans="1:17" s="42" customFormat="1">
      <c r="A299" s="102" t="s">
        <v>232</v>
      </c>
      <c r="B299" s="113" t="s">
        <v>412</v>
      </c>
      <c r="C299" s="95" t="s">
        <v>124</v>
      </c>
      <c r="D299" s="99">
        <v>4662</v>
      </c>
      <c r="E299" s="90">
        <v>177.51</v>
      </c>
      <c r="F299" s="90">
        <v>49.47</v>
      </c>
      <c r="G299" s="90">
        <f t="shared" si="52"/>
        <v>226.98</v>
      </c>
      <c r="H299" s="104">
        <f t="shared" si="61"/>
        <v>827551.62</v>
      </c>
      <c r="I299" s="104">
        <f t="shared" si="61"/>
        <v>230629.13999999998</v>
      </c>
      <c r="J299" s="104">
        <f t="shared" si="62"/>
        <v>1058180.76</v>
      </c>
      <c r="K299" s="114">
        <f t="shared" si="56"/>
        <v>-48.472499999999997</v>
      </c>
      <c r="L299" s="114">
        <f t="shared" si="57"/>
        <v>0</v>
      </c>
      <c r="M299" s="114">
        <v>129.03749999999999</v>
      </c>
      <c r="N299" s="114">
        <v>49.47</v>
      </c>
      <c r="O299" s="114">
        <f t="shared" si="58"/>
        <v>601572.82499999995</v>
      </c>
      <c r="P299" s="114">
        <f t="shared" si="59"/>
        <v>230629.13999999998</v>
      </c>
      <c r="Q299" s="125">
        <f t="shared" si="53"/>
        <v>178.50749999999999</v>
      </c>
    </row>
    <row r="300" spans="1:17" s="42" customFormat="1">
      <c r="A300" s="102" t="s">
        <v>234</v>
      </c>
      <c r="B300" s="113" t="s">
        <v>413</v>
      </c>
      <c r="C300" s="95" t="s">
        <v>124</v>
      </c>
      <c r="D300" s="99">
        <v>4662</v>
      </c>
      <c r="E300" s="90">
        <v>177.51</v>
      </c>
      <c r="F300" s="90">
        <v>49.47</v>
      </c>
      <c r="G300" s="90">
        <f t="shared" si="52"/>
        <v>226.98</v>
      </c>
      <c r="H300" s="104">
        <f t="shared" si="61"/>
        <v>827551.62</v>
      </c>
      <c r="I300" s="104">
        <f t="shared" si="61"/>
        <v>230629.13999999998</v>
      </c>
      <c r="J300" s="104">
        <f t="shared" si="62"/>
        <v>1058180.76</v>
      </c>
      <c r="K300" s="114">
        <f t="shared" si="56"/>
        <v>-48.472499999999997</v>
      </c>
      <c r="L300" s="114">
        <f t="shared" si="57"/>
        <v>0</v>
      </c>
      <c r="M300" s="114">
        <v>129.03749999999999</v>
      </c>
      <c r="N300" s="114">
        <v>49.47</v>
      </c>
      <c r="O300" s="114">
        <f t="shared" si="58"/>
        <v>601572.82499999995</v>
      </c>
      <c r="P300" s="114">
        <f t="shared" si="59"/>
        <v>230629.13999999998</v>
      </c>
      <c r="Q300" s="125">
        <f t="shared" si="53"/>
        <v>178.50749999999999</v>
      </c>
    </row>
    <row r="301" spans="1:17" s="42" customFormat="1">
      <c r="A301" s="102" t="s">
        <v>236</v>
      </c>
      <c r="B301" s="113" t="s">
        <v>414</v>
      </c>
      <c r="C301" s="95" t="s">
        <v>124</v>
      </c>
      <c r="D301" s="99">
        <v>4662</v>
      </c>
      <c r="E301" s="90">
        <v>177.51</v>
      </c>
      <c r="F301" s="90">
        <v>49.47</v>
      </c>
      <c r="G301" s="90">
        <f t="shared" si="52"/>
        <v>226.98</v>
      </c>
      <c r="H301" s="104">
        <f t="shared" si="61"/>
        <v>827551.62</v>
      </c>
      <c r="I301" s="104">
        <f t="shared" si="61"/>
        <v>230629.13999999998</v>
      </c>
      <c r="J301" s="104">
        <f t="shared" si="62"/>
        <v>1058180.76</v>
      </c>
      <c r="K301" s="114">
        <f t="shared" si="56"/>
        <v>-48.472499999999997</v>
      </c>
      <c r="L301" s="114">
        <f t="shared" si="57"/>
        <v>0</v>
      </c>
      <c r="M301" s="114">
        <v>129.03749999999999</v>
      </c>
      <c r="N301" s="114">
        <v>49.47</v>
      </c>
      <c r="O301" s="114">
        <f t="shared" si="58"/>
        <v>601572.82499999995</v>
      </c>
      <c r="P301" s="114">
        <f t="shared" si="59"/>
        <v>230629.13999999998</v>
      </c>
      <c r="Q301" s="125">
        <f t="shared" si="53"/>
        <v>178.50749999999999</v>
      </c>
    </row>
    <row r="302" spans="1:17" s="42" customFormat="1">
      <c r="A302" s="102" t="s">
        <v>238</v>
      </c>
      <c r="B302" s="113" t="s">
        <v>415</v>
      </c>
      <c r="C302" s="95" t="s">
        <v>124</v>
      </c>
      <c r="D302" s="99">
        <v>4662</v>
      </c>
      <c r="E302" s="90">
        <v>177.51</v>
      </c>
      <c r="F302" s="90">
        <v>49.47</v>
      </c>
      <c r="G302" s="90">
        <f t="shared" si="52"/>
        <v>226.98</v>
      </c>
      <c r="H302" s="104">
        <f t="shared" si="61"/>
        <v>827551.62</v>
      </c>
      <c r="I302" s="104">
        <f t="shared" si="61"/>
        <v>230629.13999999998</v>
      </c>
      <c r="J302" s="104">
        <f t="shared" si="62"/>
        <v>1058180.76</v>
      </c>
      <c r="K302" s="114">
        <f t="shared" si="56"/>
        <v>-48.472499999999997</v>
      </c>
      <c r="L302" s="114">
        <f t="shared" si="57"/>
        <v>0</v>
      </c>
      <c r="M302" s="114">
        <v>129.03749999999999</v>
      </c>
      <c r="N302" s="114">
        <v>49.47</v>
      </c>
      <c r="O302" s="114">
        <f t="shared" si="58"/>
        <v>601572.82499999995</v>
      </c>
      <c r="P302" s="114">
        <f t="shared" si="59"/>
        <v>230629.13999999998</v>
      </c>
      <c r="Q302" s="125">
        <f t="shared" si="53"/>
        <v>178.50749999999999</v>
      </c>
    </row>
    <row r="303" spans="1:17" s="42" customFormat="1">
      <c r="A303" s="102" t="s">
        <v>240</v>
      </c>
      <c r="B303" s="113" t="s">
        <v>416</v>
      </c>
      <c r="C303" s="95" t="s">
        <v>124</v>
      </c>
      <c r="D303" s="99">
        <v>4662</v>
      </c>
      <c r="E303" s="90">
        <v>177.51</v>
      </c>
      <c r="F303" s="90">
        <v>49.47</v>
      </c>
      <c r="G303" s="90">
        <f t="shared" si="52"/>
        <v>226.98</v>
      </c>
      <c r="H303" s="104">
        <f t="shared" si="61"/>
        <v>827551.62</v>
      </c>
      <c r="I303" s="104">
        <f t="shared" si="61"/>
        <v>230629.13999999998</v>
      </c>
      <c r="J303" s="104">
        <f t="shared" si="62"/>
        <v>1058180.76</v>
      </c>
      <c r="K303" s="114">
        <f t="shared" si="56"/>
        <v>-48.472499999999997</v>
      </c>
      <c r="L303" s="114">
        <f t="shared" si="57"/>
        <v>0</v>
      </c>
      <c r="M303" s="114">
        <v>129.03749999999999</v>
      </c>
      <c r="N303" s="114">
        <v>49.47</v>
      </c>
      <c r="O303" s="114">
        <f t="shared" si="58"/>
        <v>601572.82499999995</v>
      </c>
      <c r="P303" s="114">
        <f t="shared" si="59"/>
        <v>230629.13999999998</v>
      </c>
      <c r="Q303" s="125">
        <f t="shared" si="53"/>
        <v>178.50749999999999</v>
      </c>
    </row>
    <row r="304" spans="1:17" s="42" customFormat="1">
      <c r="A304" s="102" t="s">
        <v>242</v>
      </c>
      <c r="B304" s="113" t="s">
        <v>417</v>
      </c>
      <c r="C304" s="95" t="s">
        <v>124</v>
      </c>
      <c r="D304" s="99">
        <v>4662</v>
      </c>
      <c r="E304" s="90">
        <v>177.51</v>
      </c>
      <c r="F304" s="90">
        <v>49.47</v>
      </c>
      <c r="G304" s="90">
        <f t="shared" si="52"/>
        <v>226.98</v>
      </c>
      <c r="H304" s="104">
        <f t="shared" si="61"/>
        <v>827551.62</v>
      </c>
      <c r="I304" s="104">
        <f t="shared" si="61"/>
        <v>230629.13999999998</v>
      </c>
      <c r="J304" s="104">
        <f t="shared" si="62"/>
        <v>1058180.76</v>
      </c>
      <c r="K304" s="114">
        <f t="shared" si="56"/>
        <v>-48.472499999999997</v>
      </c>
      <c r="L304" s="114">
        <f t="shared" si="57"/>
        <v>0</v>
      </c>
      <c r="M304" s="114">
        <v>129.03749999999999</v>
      </c>
      <c r="N304" s="114">
        <v>49.47</v>
      </c>
      <c r="O304" s="114">
        <f t="shared" si="58"/>
        <v>601572.82499999995</v>
      </c>
      <c r="P304" s="114">
        <f t="shared" si="59"/>
        <v>230629.13999999998</v>
      </c>
      <c r="Q304" s="125">
        <f t="shared" si="53"/>
        <v>178.50749999999999</v>
      </c>
    </row>
    <row r="305" spans="1:17" s="42" customFormat="1">
      <c r="A305" s="102" t="s">
        <v>244</v>
      </c>
      <c r="B305" s="113" t="s">
        <v>418</v>
      </c>
      <c r="C305" s="95" t="s">
        <v>124</v>
      </c>
      <c r="D305" s="99">
        <v>4662</v>
      </c>
      <c r="E305" s="90">
        <v>177.51</v>
      </c>
      <c r="F305" s="90">
        <v>49.47</v>
      </c>
      <c r="G305" s="90">
        <f t="shared" si="52"/>
        <v>226.98</v>
      </c>
      <c r="H305" s="104">
        <f t="shared" si="61"/>
        <v>827551.62</v>
      </c>
      <c r="I305" s="104">
        <f t="shared" si="61"/>
        <v>230629.13999999998</v>
      </c>
      <c r="J305" s="104">
        <f t="shared" si="62"/>
        <v>1058180.76</v>
      </c>
      <c r="K305" s="114">
        <f t="shared" si="56"/>
        <v>-48.472499999999997</v>
      </c>
      <c r="L305" s="114">
        <f t="shared" si="57"/>
        <v>0</v>
      </c>
      <c r="M305" s="114">
        <v>129.03749999999999</v>
      </c>
      <c r="N305" s="114">
        <v>49.47</v>
      </c>
      <c r="O305" s="114">
        <f t="shared" si="58"/>
        <v>601572.82499999995</v>
      </c>
      <c r="P305" s="114">
        <f t="shared" si="59"/>
        <v>230629.13999999998</v>
      </c>
      <c r="Q305" s="125">
        <f t="shared" si="53"/>
        <v>178.50749999999999</v>
      </c>
    </row>
    <row r="306" spans="1:17" s="40" customFormat="1">
      <c r="A306" s="102" t="s">
        <v>246</v>
      </c>
      <c r="B306" s="113" t="s">
        <v>419</v>
      </c>
      <c r="C306" s="95" t="s">
        <v>124</v>
      </c>
      <c r="D306" s="99">
        <v>4662</v>
      </c>
      <c r="E306" s="90">
        <v>177.51</v>
      </c>
      <c r="F306" s="90">
        <v>49.47</v>
      </c>
      <c r="G306" s="90">
        <f t="shared" si="52"/>
        <v>226.98</v>
      </c>
      <c r="H306" s="104">
        <f t="shared" si="61"/>
        <v>827551.62</v>
      </c>
      <c r="I306" s="104">
        <f t="shared" si="61"/>
        <v>230629.13999999998</v>
      </c>
      <c r="J306" s="104">
        <f t="shared" si="62"/>
        <v>1058180.76</v>
      </c>
      <c r="K306" s="114">
        <f t="shared" si="56"/>
        <v>-48.472499999999997</v>
      </c>
      <c r="L306" s="114">
        <f t="shared" si="57"/>
        <v>0</v>
      </c>
      <c r="M306" s="115">
        <v>129.03749999999999</v>
      </c>
      <c r="N306" s="115">
        <v>49.47</v>
      </c>
      <c r="O306" s="114">
        <f t="shared" si="58"/>
        <v>601572.82499999995</v>
      </c>
      <c r="P306" s="114">
        <f t="shared" si="59"/>
        <v>230629.13999999998</v>
      </c>
      <c r="Q306" s="125">
        <f t="shared" si="53"/>
        <v>178.50749999999999</v>
      </c>
    </row>
    <row r="307" spans="1:17" s="40" customFormat="1">
      <c r="A307" s="102" t="s">
        <v>248</v>
      </c>
      <c r="B307" s="113" t="s">
        <v>420</v>
      </c>
      <c r="C307" s="95" t="s">
        <v>124</v>
      </c>
      <c r="D307" s="99">
        <v>4662</v>
      </c>
      <c r="E307" s="90">
        <v>177.51</v>
      </c>
      <c r="F307" s="90">
        <v>49.47</v>
      </c>
      <c r="G307" s="90">
        <f t="shared" si="52"/>
        <v>226.98</v>
      </c>
      <c r="H307" s="104">
        <f t="shared" si="61"/>
        <v>827551.62</v>
      </c>
      <c r="I307" s="104">
        <f t="shared" si="61"/>
        <v>230629.13999999998</v>
      </c>
      <c r="J307" s="104">
        <f t="shared" si="62"/>
        <v>1058180.76</v>
      </c>
      <c r="K307" s="114">
        <f t="shared" si="56"/>
        <v>-48.472499999999997</v>
      </c>
      <c r="L307" s="114">
        <f t="shared" si="57"/>
        <v>0</v>
      </c>
      <c r="M307" s="115">
        <v>129.03749999999999</v>
      </c>
      <c r="N307" s="115">
        <v>49.47</v>
      </c>
      <c r="O307" s="114">
        <f t="shared" si="58"/>
        <v>601572.82499999995</v>
      </c>
      <c r="P307" s="114">
        <f t="shared" si="59"/>
        <v>230629.13999999998</v>
      </c>
      <c r="Q307" s="125">
        <f t="shared" si="53"/>
        <v>178.50749999999999</v>
      </c>
    </row>
    <row r="308" spans="1:17" s="40" customFormat="1">
      <c r="A308" s="102" t="s">
        <v>250</v>
      </c>
      <c r="B308" s="113" t="s">
        <v>421</v>
      </c>
      <c r="C308" s="95" t="s">
        <v>124</v>
      </c>
      <c r="D308" s="99">
        <v>4662</v>
      </c>
      <c r="E308" s="90">
        <v>177.51</v>
      </c>
      <c r="F308" s="90">
        <v>49.47</v>
      </c>
      <c r="G308" s="90">
        <f t="shared" si="52"/>
        <v>226.98</v>
      </c>
      <c r="H308" s="104">
        <f t="shared" si="61"/>
        <v>827551.62</v>
      </c>
      <c r="I308" s="104">
        <f t="shared" si="61"/>
        <v>230629.13999999998</v>
      </c>
      <c r="J308" s="104">
        <f t="shared" si="62"/>
        <v>1058180.76</v>
      </c>
      <c r="K308" s="114">
        <f t="shared" si="56"/>
        <v>-48.472499999999997</v>
      </c>
      <c r="L308" s="114">
        <f t="shared" si="57"/>
        <v>0</v>
      </c>
      <c r="M308" s="115">
        <v>129.03749999999999</v>
      </c>
      <c r="N308" s="115">
        <v>49.47</v>
      </c>
      <c r="O308" s="114">
        <f t="shared" si="58"/>
        <v>601572.82499999995</v>
      </c>
      <c r="P308" s="114">
        <f t="shared" si="59"/>
        <v>230629.13999999998</v>
      </c>
      <c r="Q308" s="125">
        <f t="shared" si="53"/>
        <v>178.50749999999999</v>
      </c>
    </row>
    <row r="309" spans="1:17" s="40" customFormat="1">
      <c r="A309" s="102" t="s">
        <v>252</v>
      </c>
      <c r="B309" s="113" t="s">
        <v>422</v>
      </c>
      <c r="C309" s="95" t="s">
        <v>124</v>
      </c>
      <c r="D309" s="99">
        <v>4662</v>
      </c>
      <c r="E309" s="90">
        <v>0</v>
      </c>
      <c r="F309" s="90">
        <v>49.47</v>
      </c>
      <c r="G309" s="90">
        <f t="shared" si="52"/>
        <v>49.47</v>
      </c>
      <c r="H309" s="104">
        <f t="shared" si="61"/>
        <v>0</v>
      </c>
      <c r="I309" s="104">
        <f t="shared" si="61"/>
        <v>230629.13999999998</v>
      </c>
      <c r="J309" s="104">
        <f t="shared" si="62"/>
        <v>230629.13999999998</v>
      </c>
      <c r="K309" s="114">
        <f t="shared" si="56"/>
        <v>0</v>
      </c>
      <c r="L309" s="114">
        <f t="shared" si="57"/>
        <v>0</v>
      </c>
      <c r="M309" s="115">
        <v>0</v>
      </c>
      <c r="N309" s="115">
        <v>49.47</v>
      </c>
      <c r="O309" s="114">
        <f t="shared" si="58"/>
        <v>0</v>
      </c>
      <c r="P309" s="114">
        <f t="shared" si="59"/>
        <v>230629.13999999998</v>
      </c>
      <c r="Q309" s="125">
        <f t="shared" si="53"/>
        <v>49.47</v>
      </c>
    </row>
    <row r="310" spans="1:17" s="40" customFormat="1">
      <c r="A310" s="102" t="s">
        <v>254</v>
      </c>
      <c r="B310" s="113" t="s">
        <v>423</v>
      </c>
      <c r="C310" s="95" t="s">
        <v>124</v>
      </c>
      <c r="D310" s="99">
        <v>4662</v>
      </c>
      <c r="E310" s="90">
        <v>0</v>
      </c>
      <c r="F310" s="90">
        <v>28.13</v>
      </c>
      <c r="G310" s="90">
        <f t="shared" si="52"/>
        <v>28.13</v>
      </c>
      <c r="H310" s="104">
        <f t="shared" si="61"/>
        <v>0</v>
      </c>
      <c r="I310" s="104">
        <f t="shared" si="61"/>
        <v>131142.06</v>
      </c>
      <c r="J310" s="104">
        <f t="shared" si="62"/>
        <v>131142.06</v>
      </c>
      <c r="K310" s="114">
        <f t="shared" si="56"/>
        <v>0</v>
      </c>
      <c r="L310" s="114">
        <f t="shared" si="57"/>
        <v>0</v>
      </c>
      <c r="M310" s="115">
        <v>0</v>
      </c>
      <c r="N310" s="115">
        <v>28.13</v>
      </c>
      <c r="O310" s="114">
        <f t="shared" si="58"/>
        <v>0</v>
      </c>
      <c r="P310" s="114">
        <f t="shared" si="59"/>
        <v>131142.06</v>
      </c>
      <c r="Q310" s="125">
        <f t="shared" si="53"/>
        <v>28.13</v>
      </c>
    </row>
    <row r="311" spans="1:17" s="40" customFormat="1">
      <c r="A311" s="102" t="s">
        <v>256</v>
      </c>
      <c r="B311" s="113" t="s">
        <v>424</v>
      </c>
      <c r="C311" s="95" t="s">
        <v>124</v>
      </c>
      <c r="D311" s="99">
        <v>4662</v>
      </c>
      <c r="E311" s="90">
        <v>0</v>
      </c>
      <c r="F311" s="90">
        <v>28.13</v>
      </c>
      <c r="G311" s="90">
        <f t="shared" si="52"/>
        <v>28.13</v>
      </c>
      <c r="H311" s="104">
        <f t="shared" si="61"/>
        <v>0</v>
      </c>
      <c r="I311" s="104">
        <f t="shared" si="61"/>
        <v>131142.06</v>
      </c>
      <c r="J311" s="104">
        <f t="shared" si="62"/>
        <v>131142.06</v>
      </c>
      <c r="K311" s="114">
        <f t="shared" si="56"/>
        <v>0</v>
      </c>
      <c r="L311" s="114">
        <f t="shared" si="57"/>
        <v>0</v>
      </c>
      <c r="M311" s="115">
        <v>0</v>
      </c>
      <c r="N311" s="115">
        <v>28.13</v>
      </c>
      <c r="O311" s="114">
        <f t="shared" si="58"/>
        <v>0</v>
      </c>
      <c r="P311" s="114">
        <f t="shared" si="59"/>
        <v>131142.06</v>
      </c>
      <c r="Q311" s="125">
        <f t="shared" si="53"/>
        <v>28.13</v>
      </c>
    </row>
    <row r="312" spans="1:17" s="40" customFormat="1">
      <c r="A312" s="102" t="s">
        <v>258</v>
      </c>
      <c r="B312" s="116" t="s">
        <v>425</v>
      </c>
      <c r="C312" s="95" t="s">
        <v>124</v>
      </c>
      <c r="D312" s="99">
        <v>4662</v>
      </c>
      <c r="E312" s="90">
        <v>0</v>
      </c>
      <c r="F312" s="90">
        <v>0</v>
      </c>
      <c r="G312" s="90">
        <f t="shared" si="52"/>
        <v>0</v>
      </c>
      <c r="H312" s="104">
        <f t="shared" si="61"/>
        <v>0</v>
      </c>
      <c r="I312" s="104">
        <f t="shared" si="61"/>
        <v>0</v>
      </c>
      <c r="J312" s="104">
        <f t="shared" si="62"/>
        <v>0</v>
      </c>
      <c r="K312" s="114">
        <f t="shared" si="56"/>
        <v>0</v>
      </c>
      <c r="L312" s="114">
        <f t="shared" si="57"/>
        <v>0</v>
      </c>
      <c r="M312" s="115">
        <v>0</v>
      </c>
      <c r="N312" s="115">
        <v>0</v>
      </c>
      <c r="O312" s="114">
        <f t="shared" si="58"/>
        <v>0</v>
      </c>
      <c r="P312" s="114">
        <f t="shared" si="59"/>
        <v>0</v>
      </c>
      <c r="Q312" s="125">
        <f t="shared" si="53"/>
        <v>0</v>
      </c>
    </row>
    <row r="313" spans="1:17" s="44" customFormat="1">
      <c r="A313" s="97" t="s">
        <v>860</v>
      </c>
      <c r="B313" s="117" t="s">
        <v>861</v>
      </c>
      <c r="C313" s="95"/>
      <c r="D313" s="99">
        <v>0</v>
      </c>
      <c r="E313" s="100">
        <v>0</v>
      </c>
      <c r="F313" s="100">
        <v>0</v>
      </c>
      <c r="G313" s="100">
        <f t="shared" si="52"/>
        <v>0</v>
      </c>
      <c r="H313" s="89">
        <f>ROUND(D313*E313,0)</f>
        <v>0</v>
      </c>
      <c r="I313" s="89">
        <f>ROUND(D313*F313,0)</f>
        <v>0</v>
      </c>
      <c r="J313" s="90">
        <f t="shared" si="60"/>
        <v>0</v>
      </c>
      <c r="K313" s="114">
        <f t="shared" si="56"/>
        <v>0</v>
      </c>
      <c r="L313" s="114">
        <f t="shared" si="57"/>
        <v>0</v>
      </c>
      <c r="M313" s="118"/>
      <c r="N313" s="118"/>
      <c r="O313" s="114">
        <f t="shared" si="58"/>
        <v>0</v>
      </c>
      <c r="P313" s="114">
        <f t="shared" si="59"/>
        <v>0</v>
      </c>
      <c r="Q313" s="125">
        <f t="shared" si="53"/>
        <v>0</v>
      </c>
    </row>
    <row r="314" spans="1:17" s="42" customFormat="1">
      <c r="A314" s="102" t="s">
        <v>205</v>
      </c>
      <c r="B314" s="113" t="s">
        <v>844</v>
      </c>
      <c r="C314" s="95" t="s">
        <v>124</v>
      </c>
      <c r="D314" s="99">
        <v>4662</v>
      </c>
      <c r="E314" s="90">
        <v>0</v>
      </c>
      <c r="F314" s="90">
        <v>2.91</v>
      </c>
      <c r="G314" s="90">
        <f t="shared" si="52"/>
        <v>2.91</v>
      </c>
      <c r="H314" s="104">
        <f t="shared" ref="H314:I338" si="63">$D314*E314</f>
        <v>0</v>
      </c>
      <c r="I314" s="104">
        <f t="shared" si="63"/>
        <v>13566.42</v>
      </c>
      <c r="J314" s="104">
        <f t="shared" ref="J314:J338" si="64">SUBTOTAL(9,H314:I314)</f>
        <v>13566.42</v>
      </c>
      <c r="K314" s="114">
        <f t="shared" si="56"/>
        <v>0</v>
      </c>
      <c r="L314" s="114">
        <f t="shared" si="57"/>
        <v>0</v>
      </c>
      <c r="M314" s="114">
        <v>0</v>
      </c>
      <c r="N314" s="114">
        <v>2.91</v>
      </c>
      <c r="O314" s="114">
        <f t="shared" si="58"/>
        <v>0</v>
      </c>
      <c r="P314" s="114">
        <f t="shared" si="59"/>
        <v>13566.42</v>
      </c>
      <c r="Q314" s="125">
        <f t="shared" si="53"/>
        <v>2.91</v>
      </c>
    </row>
    <row r="315" spans="1:17" s="42" customFormat="1">
      <c r="A315" s="102" t="s">
        <v>188</v>
      </c>
      <c r="B315" s="113" t="s">
        <v>402</v>
      </c>
      <c r="C315" s="95" t="s">
        <v>124</v>
      </c>
      <c r="D315" s="99">
        <v>4662</v>
      </c>
      <c r="E315" s="90">
        <v>39.770000000000003</v>
      </c>
      <c r="F315" s="90">
        <v>11.64</v>
      </c>
      <c r="G315" s="90">
        <f t="shared" si="52"/>
        <v>51.410000000000004</v>
      </c>
      <c r="H315" s="104">
        <f t="shared" si="63"/>
        <v>185407.74000000002</v>
      </c>
      <c r="I315" s="104">
        <f t="shared" si="63"/>
        <v>54265.68</v>
      </c>
      <c r="J315" s="104">
        <f t="shared" si="64"/>
        <v>239673.42</v>
      </c>
      <c r="K315" s="114">
        <f t="shared" si="56"/>
        <v>-14.660000000000004</v>
      </c>
      <c r="L315" s="114">
        <f t="shared" si="57"/>
        <v>0</v>
      </c>
      <c r="M315" s="114">
        <v>25.11</v>
      </c>
      <c r="N315" s="114">
        <v>11.64</v>
      </c>
      <c r="O315" s="114">
        <f t="shared" si="58"/>
        <v>117062.81999999999</v>
      </c>
      <c r="P315" s="114">
        <f t="shared" si="59"/>
        <v>54265.68</v>
      </c>
      <c r="Q315" s="125">
        <f t="shared" si="53"/>
        <v>36.75</v>
      </c>
    </row>
    <row r="316" spans="1:17" s="42" customFormat="1">
      <c r="A316" s="102" t="s">
        <v>190</v>
      </c>
      <c r="B316" s="113" t="s">
        <v>403</v>
      </c>
      <c r="C316" s="95" t="s">
        <v>124</v>
      </c>
      <c r="D316" s="99">
        <v>4662</v>
      </c>
      <c r="E316" s="90">
        <v>2.91</v>
      </c>
      <c r="F316" s="90">
        <v>0</v>
      </c>
      <c r="G316" s="90">
        <f t="shared" si="52"/>
        <v>2.91</v>
      </c>
      <c r="H316" s="104">
        <f t="shared" si="63"/>
        <v>13566.42</v>
      </c>
      <c r="I316" s="104">
        <f t="shared" si="63"/>
        <v>0</v>
      </c>
      <c r="J316" s="104">
        <f t="shared" si="64"/>
        <v>13566.42</v>
      </c>
      <c r="K316" s="114">
        <f t="shared" si="56"/>
        <v>-0.12000000000000011</v>
      </c>
      <c r="L316" s="114">
        <f t="shared" si="57"/>
        <v>0</v>
      </c>
      <c r="M316" s="114">
        <v>2.79</v>
      </c>
      <c r="N316" s="114">
        <v>0</v>
      </c>
      <c r="O316" s="114">
        <f t="shared" si="58"/>
        <v>13006.98</v>
      </c>
      <c r="P316" s="114">
        <f t="shared" si="59"/>
        <v>0</v>
      </c>
      <c r="Q316" s="125">
        <f t="shared" si="53"/>
        <v>2.79</v>
      </c>
    </row>
    <row r="317" spans="1:17" s="42" customFormat="1">
      <c r="A317" s="102" t="s">
        <v>192</v>
      </c>
      <c r="B317" s="113" t="s">
        <v>404</v>
      </c>
      <c r="C317" s="95" t="s">
        <v>124</v>
      </c>
      <c r="D317" s="99">
        <v>4662</v>
      </c>
      <c r="E317" s="90">
        <v>11.64</v>
      </c>
      <c r="F317" s="90">
        <v>0</v>
      </c>
      <c r="G317" s="90">
        <f t="shared" si="52"/>
        <v>11.64</v>
      </c>
      <c r="H317" s="104">
        <f t="shared" si="63"/>
        <v>54265.68</v>
      </c>
      <c r="I317" s="104">
        <f t="shared" si="63"/>
        <v>0</v>
      </c>
      <c r="J317" s="104">
        <f t="shared" si="64"/>
        <v>54265.68</v>
      </c>
      <c r="K317" s="114">
        <f t="shared" si="56"/>
        <v>-0.48000000000000043</v>
      </c>
      <c r="L317" s="114">
        <f t="shared" si="57"/>
        <v>0</v>
      </c>
      <c r="M317" s="114">
        <v>11.16</v>
      </c>
      <c r="N317" s="114">
        <v>0</v>
      </c>
      <c r="O317" s="114">
        <f t="shared" si="58"/>
        <v>52027.92</v>
      </c>
      <c r="P317" s="114">
        <f t="shared" si="59"/>
        <v>0</v>
      </c>
      <c r="Q317" s="125">
        <f t="shared" si="53"/>
        <v>11.16</v>
      </c>
    </row>
    <row r="318" spans="1:17" s="42" customFormat="1">
      <c r="A318" s="102" t="s">
        <v>194</v>
      </c>
      <c r="B318" s="113" t="s">
        <v>405</v>
      </c>
      <c r="C318" s="95" t="s">
        <v>124</v>
      </c>
      <c r="D318" s="99">
        <v>4662</v>
      </c>
      <c r="E318" s="90">
        <v>11.64</v>
      </c>
      <c r="F318" s="90">
        <v>0</v>
      </c>
      <c r="G318" s="90">
        <f t="shared" si="52"/>
        <v>11.64</v>
      </c>
      <c r="H318" s="104">
        <f t="shared" si="63"/>
        <v>54265.68</v>
      </c>
      <c r="I318" s="104">
        <f t="shared" si="63"/>
        <v>0</v>
      </c>
      <c r="J318" s="104">
        <f t="shared" si="64"/>
        <v>54265.68</v>
      </c>
      <c r="K318" s="114">
        <f t="shared" si="56"/>
        <v>-0.48000000000000043</v>
      </c>
      <c r="L318" s="114">
        <f t="shared" si="57"/>
        <v>0</v>
      </c>
      <c r="M318" s="114">
        <v>11.16</v>
      </c>
      <c r="N318" s="114">
        <v>0</v>
      </c>
      <c r="O318" s="114">
        <f t="shared" si="58"/>
        <v>52027.92</v>
      </c>
      <c r="P318" s="114">
        <f t="shared" si="59"/>
        <v>0</v>
      </c>
      <c r="Q318" s="125">
        <f t="shared" si="53"/>
        <v>11.16</v>
      </c>
    </row>
    <row r="319" spans="1:17" s="42" customFormat="1">
      <c r="A319" s="102" t="s">
        <v>196</v>
      </c>
      <c r="B319" s="113" t="s">
        <v>406</v>
      </c>
      <c r="C319" s="95" t="s">
        <v>124</v>
      </c>
      <c r="D319" s="99">
        <v>4662</v>
      </c>
      <c r="E319" s="90">
        <v>11.64</v>
      </c>
      <c r="F319" s="90">
        <v>0</v>
      </c>
      <c r="G319" s="90">
        <f t="shared" si="52"/>
        <v>11.64</v>
      </c>
      <c r="H319" s="104">
        <f t="shared" si="63"/>
        <v>54265.68</v>
      </c>
      <c r="I319" s="104">
        <f t="shared" si="63"/>
        <v>0</v>
      </c>
      <c r="J319" s="104">
        <f t="shared" si="64"/>
        <v>54265.68</v>
      </c>
      <c r="K319" s="114">
        <f t="shared" si="56"/>
        <v>-0.48000000000000043</v>
      </c>
      <c r="L319" s="114">
        <f t="shared" si="57"/>
        <v>0</v>
      </c>
      <c r="M319" s="114">
        <v>11.16</v>
      </c>
      <c r="N319" s="114">
        <v>0</v>
      </c>
      <c r="O319" s="114">
        <f t="shared" si="58"/>
        <v>52027.92</v>
      </c>
      <c r="P319" s="114">
        <f t="shared" si="59"/>
        <v>0</v>
      </c>
      <c r="Q319" s="125">
        <f t="shared" si="53"/>
        <v>11.16</v>
      </c>
    </row>
    <row r="320" spans="1:17" s="42" customFormat="1">
      <c r="A320" s="102" t="s">
        <v>198</v>
      </c>
      <c r="B320" s="113" t="s">
        <v>407</v>
      </c>
      <c r="C320" s="95" t="s">
        <v>124</v>
      </c>
      <c r="D320" s="99">
        <v>4662</v>
      </c>
      <c r="E320" s="90">
        <v>11.64</v>
      </c>
      <c r="F320" s="90">
        <v>0</v>
      </c>
      <c r="G320" s="90">
        <f t="shared" si="52"/>
        <v>11.64</v>
      </c>
      <c r="H320" s="104">
        <f t="shared" si="63"/>
        <v>54265.68</v>
      </c>
      <c r="I320" s="104">
        <f t="shared" si="63"/>
        <v>0</v>
      </c>
      <c r="J320" s="104">
        <f t="shared" si="64"/>
        <v>54265.68</v>
      </c>
      <c r="K320" s="114">
        <f t="shared" si="56"/>
        <v>-0.48000000000000043</v>
      </c>
      <c r="L320" s="114">
        <f t="shared" si="57"/>
        <v>0</v>
      </c>
      <c r="M320" s="114">
        <v>11.16</v>
      </c>
      <c r="N320" s="114">
        <v>0</v>
      </c>
      <c r="O320" s="114">
        <f t="shared" si="58"/>
        <v>52027.92</v>
      </c>
      <c r="P320" s="114">
        <f t="shared" si="59"/>
        <v>0</v>
      </c>
      <c r="Q320" s="125">
        <f t="shared" si="53"/>
        <v>11.16</v>
      </c>
    </row>
    <row r="321" spans="1:17" s="42" customFormat="1">
      <c r="A321" s="102" t="s">
        <v>200</v>
      </c>
      <c r="B321" s="113" t="s">
        <v>408</v>
      </c>
      <c r="C321" s="95" t="s">
        <v>124</v>
      </c>
      <c r="D321" s="99">
        <v>4662</v>
      </c>
      <c r="E321" s="90">
        <v>20.37</v>
      </c>
      <c r="F321" s="90">
        <v>0</v>
      </c>
      <c r="G321" s="90">
        <f t="shared" si="52"/>
        <v>20.37</v>
      </c>
      <c r="H321" s="104">
        <f t="shared" si="63"/>
        <v>94964.94</v>
      </c>
      <c r="I321" s="104">
        <f t="shared" si="63"/>
        <v>0</v>
      </c>
      <c r="J321" s="104">
        <f t="shared" si="64"/>
        <v>94964.94</v>
      </c>
      <c r="K321" s="114">
        <f t="shared" si="56"/>
        <v>-0.84000000000000341</v>
      </c>
      <c r="L321" s="114">
        <f t="shared" si="57"/>
        <v>0</v>
      </c>
      <c r="M321" s="114">
        <v>19.529999999999998</v>
      </c>
      <c r="N321" s="114">
        <v>0</v>
      </c>
      <c r="O321" s="114">
        <f t="shared" si="58"/>
        <v>91048.859999999986</v>
      </c>
      <c r="P321" s="114">
        <f t="shared" si="59"/>
        <v>0</v>
      </c>
      <c r="Q321" s="125">
        <f t="shared" si="53"/>
        <v>19.529999999999998</v>
      </c>
    </row>
    <row r="322" spans="1:17" s="42" customFormat="1">
      <c r="A322" s="102" t="s">
        <v>122</v>
      </c>
      <c r="B322" s="113" t="s">
        <v>409</v>
      </c>
      <c r="C322" s="95" t="s">
        <v>124</v>
      </c>
      <c r="D322" s="99">
        <v>4662</v>
      </c>
      <c r="E322" s="90">
        <v>20.37</v>
      </c>
      <c r="F322" s="90">
        <v>0</v>
      </c>
      <c r="G322" s="90">
        <f t="shared" si="52"/>
        <v>20.37</v>
      </c>
      <c r="H322" s="104">
        <f t="shared" si="63"/>
        <v>94964.94</v>
      </c>
      <c r="I322" s="104">
        <f t="shared" si="63"/>
        <v>0</v>
      </c>
      <c r="J322" s="104">
        <f t="shared" si="64"/>
        <v>94964.94</v>
      </c>
      <c r="K322" s="114">
        <f t="shared" si="56"/>
        <v>-0.84000000000000341</v>
      </c>
      <c r="L322" s="114">
        <f t="shared" si="57"/>
        <v>0</v>
      </c>
      <c r="M322" s="114">
        <v>19.529999999999998</v>
      </c>
      <c r="N322" s="114">
        <v>0</v>
      </c>
      <c r="O322" s="114">
        <f t="shared" si="58"/>
        <v>91048.859999999986</v>
      </c>
      <c r="P322" s="114">
        <f t="shared" si="59"/>
        <v>0</v>
      </c>
      <c r="Q322" s="125">
        <f t="shared" si="53"/>
        <v>19.529999999999998</v>
      </c>
    </row>
    <row r="323" spans="1:17" s="42" customFormat="1">
      <c r="A323" s="102" t="s">
        <v>228</v>
      </c>
      <c r="B323" s="113" t="s">
        <v>410</v>
      </c>
      <c r="C323" s="95" t="s">
        <v>124</v>
      </c>
      <c r="D323" s="99">
        <v>4662</v>
      </c>
      <c r="E323" s="90">
        <v>20.37</v>
      </c>
      <c r="F323" s="90">
        <v>0</v>
      </c>
      <c r="G323" s="90">
        <f t="shared" si="52"/>
        <v>20.37</v>
      </c>
      <c r="H323" s="104">
        <f t="shared" si="63"/>
        <v>94964.94</v>
      </c>
      <c r="I323" s="104">
        <f t="shared" si="63"/>
        <v>0</v>
      </c>
      <c r="J323" s="104">
        <f t="shared" si="64"/>
        <v>94964.94</v>
      </c>
      <c r="K323" s="114">
        <f t="shared" si="56"/>
        <v>-0.84000000000000341</v>
      </c>
      <c r="L323" s="114">
        <f t="shared" si="57"/>
        <v>0</v>
      </c>
      <c r="M323" s="114">
        <v>19.529999999999998</v>
      </c>
      <c r="N323" s="114">
        <v>0</v>
      </c>
      <c r="O323" s="114">
        <f t="shared" si="58"/>
        <v>91048.859999999986</v>
      </c>
      <c r="P323" s="114">
        <f t="shared" si="59"/>
        <v>0</v>
      </c>
      <c r="Q323" s="125">
        <f t="shared" si="53"/>
        <v>19.529999999999998</v>
      </c>
    </row>
    <row r="324" spans="1:17" s="42" customFormat="1">
      <c r="A324" s="102" t="s">
        <v>230</v>
      </c>
      <c r="B324" s="113" t="s">
        <v>411</v>
      </c>
      <c r="C324" s="95" t="s">
        <v>124</v>
      </c>
      <c r="D324" s="99">
        <v>4662</v>
      </c>
      <c r="E324" s="90">
        <v>20.37</v>
      </c>
      <c r="F324" s="90">
        <v>0</v>
      </c>
      <c r="G324" s="90">
        <f t="shared" si="52"/>
        <v>20.37</v>
      </c>
      <c r="H324" s="104">
        <f t="shared" si="63"/>
        <v>94964.94</v>
      </c>
      <c r="I324" s="104">
        <f t="shared" si="63"/>
        <v>0</v>
      </c>
      <c r="J324" s="104">
        <f t="shared" si="64"/>
        <v>94964.94</v>
      </c>
      <c r="K324" s="114">
        <f t="shared" si="56"/>
        <v>-0.84000000000000341</v>
      </c>
      <c r="L324" s="114">
        <f t="shared" si="57"/>
        <v>0</v>
      </c>
      <c r="M324" s="114">
        <v>19.529999999999998</v>
      </c>
      <c r="N324" s="114">
        <v>0</v>
      </c>
      <c r="O324" s="114">
        <f t="shared" si="58"/>
        <v>91048.859999999986</v>
      </c>
      <c r="P324" s="114">
        <f t="shared" si="59"/>
        <v>0</v>
      </c>
      <c r="Q324" s="125">
        <f t="shared" si="53"/>
        <v>19.529999999999998</v>
      </c>
    </row>
    <row r="325" spans="1:17" s="42" customFormat="1">
      <c r="A325" s="102" t="s">
        <v>232</v>
      </c>
      <c r="B325" s="113" t="s">
        <v>412</v>
      </c>
      <c r="C325" s="95" t="s">
        <v>124</v>
      </c>
      <c r="D325" s="99">
        <v>4662</v>
      </c>
      <c r="E325" s="90">
        <v>20.37</v>
      </c>
      <c r="F325" s="90">
        <v>0</v>
      </c>
      <c r="G325" s="90">
        <f t="shared" si="52"/>
        <v>20.37</v>
      </c>
      <c r="H325" s="104">
        <f t="shared" si="63"/>
        <v>94964.94</v>
      </c>
      <c r="I325" s="104">
        <f t="shared" si="63"/>
        <v>0</v>
      </c>
      <c r="J325" s="104">
        <f t="shared" si="64"/>
        <v>94964.94</v>
      </c>
      <c r="K325" s="114">
        <f t="shared" si="56"/>
        <v>-0.84000000000000341</v>
      </c>
      <c r="L325" s="114">
        <f t="shared" si="57"/>
        <v>0</v>
      </c>
      <c r="M325" s="114">
        <v>19.529999999999998</v>
      </c>
      <c r="N325" s="114">
        <v>0</v>
      </c>
      <c r="O325" s="114">
        <f t="shared" si="58"/>
        <v>91048.859999999986</v>
      </c>
      <c r="P325" s="114">
        <f t="shared" si="59"/>
        <v>0</v>
      </c>
      <c r="Q325" s="125">
        <f t="shared" si="53"/>
        <v>19.529999999999998</v>
      </c>
    </row>
    <row r="326" spans="1:17" s="42" customFormat="1">
      <c r="A326" s="102" t="s">
        <v>234</v>
      </c>
      <c r="B326" s="113" t="s">
        <v>413</v>
      </c>
      <c r="C326" s="95" t="s">
        <v>124</v>
      </c>
      <c r="D326" s="99">
        <v>4662</v>
      </c>
      <c r="E326" s="90">
        <v>20.37</v>
      </c>
      <c r="F326" s="90">
        <v>0</v>
      </c>
      <c r="G326" s="90">
        <f t="shared" ref="G326:G389" si="65">SUM(E326:F326)</f>
        <v>20.37</v>
      </c>
      <c r="H326" s="104">
        <f t="shared" si="63"/>
        <v>94964.94</v>
      </c>
      <c r="I326" s="104">
        <f t="shared" si="63"/>
        <v>0</v>
      </c>
      <c r="J326" s="104">
        <f t="shared" si="64"/>
        <v>94964.94</v>
      </c>
      <c r="K326" s="114">
        <f t="shared" si="56"/>
        <v>-0.84000000000000341</v>
      </c>
      <c r="L326" s="114">
        <f t="shared" si="57"/>
        <v>0</v>
      </c>
      <c r="M326" s="114">
        <v>19.529999999999998</v>
      </c>
      <c r="N326" s="114">
        <v>0</v>
      </c>
      <c r="O326" s="114">
        <f t="shared" si="58"/>
        <v>91048.859999999986</v>
      </c>
      <c r="P326" s="114">
        <f t="shared" si="59"/>
        <v>0</v>
      </c>
      <c r="Q326" s="125">
        <f t="shared" si="53"/>
        <v>19.529999999999998</v>
      </c>
    </row>
    <row r="327" spans="1:17" s="42" customFormat="1">
      <c r="A327" s="102" t="s">
        <v>236</v>
      </c>
      <c r="B327" s="113" t="s">
        <v>414</v>
      </c>
      <c r="C327" s="95" t="s">
        <v>124</v>
      </c>
      <c r="D327" s="99">
        <v>4662</v>
      </c>
      <c r="E327" s="90">
        <v>20.37</v>
      </c>
      <c r="F327" s="90">
        <v>0</v>
      </c>
      <c r="G327" s="90">
        <f t="shared" si="65"/>
        <v>20.37</v>
      </c>
      <c r="H327" s="104">
        <f t="shared" si="63"/>
        <v>94964.94</v>
      </c>
      <c r="I327" s="104">
        <f t="shared" si="63"/>
        <v>0</v>
      </c>
      <c r="J327" s="104">
        <f t="shared" si="64"/>
        <v>94964.94</v>
      </c>
      <c r="K327" s="114">
        <f t="shared" si="56"/>
        <v>-0.84000000000000341</v>
      </c>
      <c r="L327" s="114">
        <f t="shared" si="57"/>
        <v>0</v>
      </c>
      <c r="M327" s="114">
        <v>19.529999999999998</v>
      </c>
      <c r="N327" s="114">
        <v>0</v>
      </c>
      <c r="O327" s="114">
        <f t="shared" si="58"/>
        <v>91048.859999999986</v>
      </c>
      <c r="P327" s="114">
        <f t="shared" si="59"/>
        <v>0</v>
      </c>
      <c r="Q327" s="125">
        <f t="shared" ref="Q327:Q390" si="66">N327+M327</f>
        <v>19.529999999999998</v>
      </c>
    </row>
    <row r="328" spans="1:17" s="42" customFormat="1">
      <c r="A328" s="102" t="s">
        <v>238</v>
      </c>
      <c r="B328" s="113" t="s">
        <v>415</v>
      </c>
      <c r="C328" s="95" t="s">
        <v>124</v>
      </c>
      <c r="D328" s="99">
        <v>4662</v>
      </c>
      <c r="E328" s="90">
        <v>20.37</v>
      </c>
      <c r="F328" s="90">
        <v>0</v>
      </c>
      <c r="G328" s="90">
        <f t="shared" si="65"/>
        <v>20.37</v>
      </c>
      <c r="H328" s="104">
        <f t="shared" si="63"/>
        <v>94964.94</v>
      </c>
      <c r="I328" s="104">
        <f t="shared" si="63"/>
        <v>0</v>
      </c>
      <c r="J328" s="104">
        <f t="shared" si="64"/>
        <v>94964.94</v>
      </c>
      <c r="K328" s="114">
        <f t="shared" si="56"/>
        <v>-0.84000000000000341</v>
      </c>
      <c r="L328" s="114">
        <f t="shared" si="57"/>
        <v>0</v>
      </c>
      <c r="M328" s="114">
        <v>19.529999999999998</v>
      </c>
      <c r="N328" s="114">
        <v>0</v>
      </c>
      <c r="O328" s="114">
        <f t="shared" si="58"/>
        <v>91048.859999999986</v>
      </c>
      <c r="P328" s="114">
        <f t="shared" si="59"/>
        <v>0</v>
      </c>
      <c r="Q328" s="125">
        <f t="shared" si="66"/>
        <v>19.529999999999998</v>
      </c>
    </row>
    <row r="329" spans="1:17" s="42" customFormat="1">
      <c r="A329" s="102" t="s">
        <v>240</v>
      </c>
      <c r="B329" s="113" t="s">
        <v>416</v>
      </c>
      <c r="C329" s="95" t="s">
        <v>124</v>
      </c>
      <c r="D329" s="99">
        <v>4662</v>
      </c>
      <c r="E329" s="90">
        <v>20.37</v>
      </c>
      <c r="F329" s="90">
        <v>0</v>
      </c>
      <c r="G329" s="90">
        <f t="shared" si="65"/>
        <v>20.37</v>
      </c>
      <c r="H329" s="104">
        <f t="shared" si="63"/>
        <v>94964.94</v>
      </c>
      <c r="I329" s="104">
        <f t="shared" si="63"/>
        <v>0</v>
      </c>
      <c r="J329" s="104">
        <f t="shared" si="64"/>
        <v>94964.94</v>
      </c>
      <c r="K329" s="114">
        <f t="shared" si="56"/>
        <v>-0.84000000000000341</v>
      </c>
      <c r="L329" s="114">
        <f t="shared" si="57"/>
        <v>0</v>
      </c>
      <c r="M329" s="114">
        <v>19.529999999999998</v>
      </c>
      <c r="N329" s="114">
        <v>0</v>
      </c>
      <c r="O329" s="114">
        <f t="shared" si="58"/>
        <v>91048.859999999986</v>
      </c>
      <c r="P329" s="114">
        <f t="shared" si="59"/>
        <v>0</v>
      </c>
      <c r="Q329" s="125">
        <f t="shared" si="66"/>
        <v>19.529999999999998</v>
      </c>
    </row>
    <row r="330" spans="1:17" s="42" customFormat="1">
      <c r="A330" s="102" t="s">
        <v>242</v>
      </c>
      <c r="B330" s="113" t="s">
        <v>417</v>
      </c>
      <c r="C330" s="95" t="s">
        <v>124</v>
      </c>
      <c r="D330" s="99">
        <v>4662</v>
      </c>
      <c r="E330" s="90">
        <v>20.37</v>
      </c>
      <c r="F330" s="90">
        <v>0</v>
      </c>
      <c r="G330" s="90">
        <f t="shared" si="65"/>
        <v>20.37</v>
      </c>
      <c r="H330" s="104">
        <f t="shared" si="63"/>
        <v>94964.94</v>
      </c>
      <c r="I330" s="104">
        <f t="shared" si="63"/>
        <v>0</v>
      </c>
      <c r="J330" s="104">
        <f t="shared" si="64"/>
        <v>94964.94</v>
      </c>
      <c r="K330" s="114">
        <f t="shared" si="56"/>
        <v>-0.84000000000000341</v>
      </c>
      <c r="L330" s="114">
        <f t="shared" si="57"/>
        <v>0</v>
      </c>
      <c r="M330" s="114">
        <v>19.529999999999998</v>
      </c>
      <c r="N330" s="114">
        <v>0</v>
      </c>
      <c r="O330" s="114">
        <f t="shared" si="58"/>
        <v>91048.859999999986</v>
      </c>
      <c r="P330" s="114">
        <f t="shared" si="59"/>
        <v>0</v>
      </c>
      <c r="Q330" s="125">
        <f t="shared" si="66"/>
        <v>19.529999999999998</v>
      </c>
    </row>
    <row r="331" spans="1:17" s="42" customFormat="1">
      <c r="A331" s="102" t="s">
        <v>244</v>
      </c>
      <c r="B331" s="113" t="s">
        <v>418</v>
      </c>
      <c r="C331" s="95" t="s">
        <v>124</v>
      </c>
      <c r="D331" s="99">
        <v>4662</v>
      </c>
      <c r="E331" s="90">
        <v>20.37</v>
      </c>
      <c r="F331" s="90">
        <v>0</v>
      </c>
      <c r="G331" s="90">
        <f t="shared" si="65"/>
        <v>20.37</v>
      </c>
      <c r="H331" s="104">
        <f t="shared" si="63"/>
        <v>94964.94</v>
      </c>
      <c r="I331" s="104">
        <f t="shared" si="63"/>
        <v>0</v>
      </c>
      <c r="J331" s="104">
        <f t="shared" si="64"/>
        <v>94964.94</v>
      </c>
      <c r="K331" s="114">
        <f t="shared" ref="K331:K394" si="67">M331-E331</f>
        <v>-0.84000000000000341</v>
      </c>
      <c r="L331" s="114">
        <f t="shared" ref="L331:L394" si="68">N331-F331</f>
        <v>0</v>
      </c>
      <c r="M331" s="114">
        <v>19.529999999999998</v>
      </c>
      <c r="N331" s="114">
        <v>0</v>
      </c>
      <c r="O331" s="114">
        <f t="shared" ref="O331:O394" si="69">M331*D331</f>
        <v>91048.859999999986</v>
      </c>
      <c r="P331" s="114">
        <f t="shared" ref="P331:P394" si="70">N331*D331</f>
        <v>0</v>
      </c>
      <c r="Q331" s="125">
        <f t="shared" si="66"/>
        <v>19.529999999999998</v>
      </c>
    </row>
    <row r="332" spans="1:17" s="40" customFormat="1">
      <c r="A332" s="102" t="s">
        <v>246</v>
      </c>
      <c r="B332" s="113" t="s">
        <v>419</v>
      </c>
      <c r="C332" s="95" t="s">
        <v>124</v>
      </c>
      <c r="D332" s="99">
        <v>4662</v>
      </c>
      <c r="E332" s="90">
        <v>20.37</v>
      </c>
      <c r="F332" s="90">
        <v>0</v>
      </c>
      <c r="G332" s="90">
        <f t="shared" si="65"/>
        <v>20.37</v>
      </c>
      <c r="H332" s="104">
        <f t="shared" si="63"/>
        <v>94964.94</v>
      </c>
      <c r="I332" s="104">
        <f t="shared" si="63"/>
        <v>0</v>
      </c>
      <c r="J332" s="104">
        <f t="shared" si="64"/>
        <v>94964.94</v>
      </c>
      <c r="K332" s="114">
        <f t="shared" si="67"/>
        <v>-0.84000000000000341</v>
      </c>
      <c r="L332" s="114">
        <f t="shared" si="68"/>
        <v>0</v>
      </c>
      <c r="M332" s="115">
        <v>19.529999999999998</v>
      </c>
      <c r="N332" s="115">
        <v>0</v>
      </c>
      <c r="O332" s="114">
        <f t="shared" si="69"/>
        <v>91048.859999999986</v>
      </c>
      <c r="P332" s="114">
        <f t="shared" si="70"/>
        <v>0</v>
      </c>
      <c r="Q332" s="125">
        <f t="shared" si="66"/>
        <v>19.529999999999998</v>
      </c>
    </row>
    <row r="333" spans="1:17" s="40" customFormat="1">
      <c r="A333" s="102" t="s">
        <v>248</v>
      </c>
      <c r="B333" s="113" t="s">
        <v>420</v>
      </c>
      <c r="C333" s="95" t="s">
        <v>124</v>
      </c>
      <c r="D333" s="99">
        <v>4662</v>
      </c>
      <c r="E333" s="90">
        <v>20.37</v>
      </c>
      <c r="F333" s="90">
        <v>0</v>
      </c>
      <c r="G333" s="90">
        <f t="shared" si="65"/>
        <v>20.37</v>
      </c>
      <c r="H333" s="104">
        <f t="shared" si="63"/>
        <v>94964.94</v>
      </c>
      <c r="I333" s="104">
        <f t="shared" si="63"/>
        <v>0</v>
      </c>
      <c r="J333" s="104">
        <f t="shared" si="64"/>
        <v>94964.94</v>
      </c>
      <c r="K333" s="114">
        <f t="shared" si="67"/>
        <v>-0.84000000000000341</v>
      </c>
      <c r="L333" s="114">
        <f t="shared" si="68"/>
        <v>0</v>
      </c>
      <c r="M333" s="115">
        <v>19.529999999999998</v>
      </c>
      <c r="N333" s="115">
        <v>0</v>
      </c>
      <c r="O333" s="114">
        <f t="shared" si="69"/>
        <v>91048.859999999986</v>
      </c>
      <c r="P333" s="114">
        <f t="shared" si="70"/>
        <v>0</v>
      </c>
      <c r="Q333" s="125">
        <f t="shared" si="66"/>
        <v>19.529999999999998</v>
      </c>
    </row>
    <row r="334" spans="1:17" s="40" customFormat="1">
      <c r="A334" s="102" t="s">
        <v>250</v>
      </c>
      <c r="B334" s="113" t="s">
        <v>421</v>
      </c>
      <c r="C334" s="95" t="s">
        <v>124</v>
      </c>
      <c r="D334" s="99">
        <v>4662</v>
      </c>
      <c r="E334" s="90">
        <v>20.37</v>
      </c>
      <c r="F334" s="90">
        <v>0</v>
      </c>
      <c r="G334" s="90">
        <f t="shared" si="65"/>
        <v>20.37</v>
      </c>
      <c r="H334" s="104">
        <f t="shared" si="63"/>
        <v>94964.94</v>
      </c>
      <c r="I334" s="104">
        <f t="shared" si="63"/>
        <v>0</v>
      </c>
      <c r="J334" s="104">
        <f t="shared" si="64"/>
        <v>94964.94</v>
      </c>
      <c r="K334" s="114">
        <f t="shared" si="67"/>
        <v>-0.84000000000000341</v>
      </c>
      <c r="L334" s="114">
        <f t="shared" si="68"/>
        <v>0</v>
      </c>
      <c r="M334" s="115">
        <v>19.529999999999998</v>
      </c>
      <c r="N334" s="115">
        <v>0</v>
      </c>
      <c r="O334" s="114">
        <f t="shared" si="69"/>
        <v>91048.859999999986</v>
      </c>
      <c r="P334" s="114">
        <f t="shared" si="70"/>
        <v>0</v>
      </c>
      <c r="Q334" s="125">
        <f t="shared" si="66"/>
        <v>19.529999999999998</v>
      </c>
    </row>
    <row r="335" spans="1:17" s="40" customFormat="1">
      <c r="A335" s="102" t="s">
        <v>252</v>
      </c>
      <c r="B335" s="113" t="s">
        <v>422</v>
      </c>
      <c r="C335" s="95" t="s">
        <v>124</v>
      </c>
      <c r="D335" s="99">
        <v>4662</v>
      </c>
      <c r="E335" s="90">
        <v>0</v>
      </c>
      <c r="F335" s="90">
        <v>0</v>
      </c>
      <c r="G335" s="90">
        <f t="shared" si="65"/>
        <v>0</v>
      </c>
      <c r="H335" s="104">
        <f t="shared" si="63"/>
        <v>0</v>
      </c>
      <c r="I335" s="104">
        <f t="shared" si="63"/>
        <v>0</v>
      </c>
      <c r="J335" s="104">
        <f t="shared" si="64"/>
        <v>0</v>
      </c>
      <c r="K335" s="114">
        <f t="shared" si="67"/>
        <v>0</v>
      </c>
      <c r="L335" s="114">
        <f t="shared" si="68"/>
        <v>0</v>
      </c>
      <c r="M335" s="115">
        <v>0</v>
      </c>
      <c r="N335" s="115">
        <v>0</v>
      </c>
      <c r="O335" s="114">
        <f t="shared" si="69"/>
        <v>0</v>
      </c>
      <c r="P335" s="114">
        <f t="shared" si="70"/>
        <v>0</v>
      </c>
      <c r="Q335" s="125">
        <f t="shared" si="66"/>
        <v>0</v>
      </c>
    </row>
    <row r="336" spans="1:17" s="40" customFormat="1">
      <c r="A336" s="102" t="s">
        <v>254</v>
      </c>
      <c r="B336" s="113" t="s">
        <v>423</v>
      </c>
      <c r="C336" s="95" t="s">
        <v>124</v>
      </c>
      <c r="D336" s="99">
        <v>4662</v>
      </c>
      <c r="E336" s="90">
        <v>0</v>
      </c>
      <c r="F336" s="90">
        <v>0</v>
      </c>
      <c r="G336" s="90">
        <f t="shared" si="65"/>
        <v>0</v>
      </c>
      <c r="H336" s="104">
        <f t="shared" si="63"/>
        <v>0</v>
      </c>
      <c r="I336" s="104">
        <f t="shared" si="63"/>
        <v>0</v>
      </c>
      <c r="J336" s="104">
        <f t="shared" si="64"/>
        <v>0</v>
      </c>
      <c r="K336" s="114">
        <f t="shared" si="67"/>
        <v>0</v>
      </c>
      <c r="L336" s="114">
        <f t="shared" si="68"/>
        <v>0</v>
      </c>
      <c r="M336" s="115">
        <v>0</v>
      </c>
      <c r="N336" s="115">
        <v>0</v>
      </c>
      <c r="O336" s="114">
        <f t="shared" si="69"/>
        <v>0</v>
      </c>
      <c r="P336" s="114">
        <f t="shared" si="70"/>
        <v>0</v>
      </c>
      <c r="Q336" s="125">
        <f t="shared" si="66"/>
        <v>0</v>
      </c>
    </row>
    <row r="337" spans="1:17" s="40" customFormat="1">
      <c r="A337" s="102" t="s">
        <v>256</v>
      </c>
      <c r="B337" s="113" t="s">
        <v>424</v>
      </c>
      <c r="C337" s="95" t="s">
        <v>124</v>
      </c>
      <c r="D337" s="99">
        <v>4662</v>
      </c>
      <c r="E337" s="90">
        <v>0</v>
      </c>
      <c r="F337" s="90">
        <v>0</v>
      </c>
      <c r="G337" s="90">
        <f t="shared" si="65"/>
        <v>0</v>
      </c>
      <c r="H337" s="104">
        <f t="shared" si="63"/>
        <v>0</v>
      </c>
      <c r="I337" s="104">
        <f t="shared" si="63"/>
        <v>0</v>
      </c>
      <c r="J337" s="104">
        <f t="shared" si="64"/>
        <v>0</v>
      </c>
      <c r="K337" s="114">
        <f t="shared" si="67"/>
        <v>0</v>
      </c>
      <c r="L337" s="114">
        <f t="shared" si="68"/>
        <v>0</v>
      </c>
      <c r="M337" s="115">
        <v>0</v>
      </c>
      <c r="N337" s="115">
        <v>0</v>
      </c>
      <c r="O337" s="114">
        <f t="shared" si="69"/>
        <v>0</v>
      </c>
      <c r="P337" s="114">
        <f t="shared" si="70"/>
        <v>0</v>
      </c>
      <c r="Q337" s="125">
        <f t="shared" si="66"/>
        <v>0</v>
      </c>
    </row>
    <row r="338" spans="1:17" s="40" customFormat="1">
      <c r="A338" s="102" t="s">
        <v>258</v>
      </c>
      <c r="B338" s="116" t="s">
        <v>425</v>
      </c>
      <c r="C338" s="95" t="s">
        <v>124</v>
      </c>
      <c r="D338" s="99">
        <v>4662</v>
      </c>
      <c r="E338" s="90">
        <v>0</v>
      </c>
      <c r="F338" s="90">
        <v>0</v>
      </c>
      <c r="G338" s="90">
        <f t="shared" si="65"/>
        <v>0</v>
      </c>
      <c r="H338" s="104">
        <f t="shared" si="63"/>
        <v>0</v>
      </c>
      <c r="I338" s="104">
        <f t="shared" si="63"/>
        <v>0</v>
      </c>
      <c r="J338" s="104">
        <f t="shared" si="64"/>
        <v>0</v>
      </c>
      <c r="K338" s="114">
        <f t="shared" si="67"/>
        <v>0</v>
      </c>
      <c r="L338" s="114">
        <f t="shared" si="68"/>
        <v>0</v>
      </c>
      <c r="M338" s="115">
        <v>0</v>
      </c>
      <c r="N338" s="115">
        <v>0</v>
      </c>
      <c r="O338" s="114">
        <f t="shared" si="69"/>
        <v>0</v>
      </c>
      <c r="P338" s="114">
        <f t="shared" si="70"/>
        <v>0</v>
      </c>
      <c r="Q338" s="125">
        <f t="shared" si="66"/>
        <v>0</v>
      </c>
    </row>
    <row r="339" spans="1:17" s="44" customFormat="1">
      <c r="A339" s="97" t="s">
        <v>862</v>
      </c>
      <c r="B339" s="117" t="s">
        <v>863</v>
      </c>
      <c r="C339" s="95"/>
      <c r="D339" s="99">
        <v>0</v>
      </c>
      <c r="E339" s="100">
        <v>0</v>
      </c>
      <c r="F339" s="100">
        <v>0</v>
      </c>
      <c r="G339" s="100">
        <f t="shared" si="65"/>
        <v>0</v>
      </c>
      <c r="H339" s="89">
        <f>ROUND(D339*E339,0)</f>
        <v>0</v>
      </c>
      <c r="I339" s="89">
        <f>ROUND(D339*F339,0)</f>
        <v>0</v>
      </c>
      <c r="J339" s="90">
        <f t="shared" si="60"/>
        <v>0</v>
      </c>
      <c r="K339" s="114">
        <f t="shared" si="67"/>
        <v>0</v>
      </c>
      <c r="L339" s="114">
        <f t="shared" si="68"/>
        <v>0</v>
      </c>
      <c r="M339" s="118"/>
      <c r="N339" s="118"/>
      <c r="O339" s="114">
        <f t="shared" si="69"/>
        <v>0</v>
      </c>
      <c r="P339" s="114">
        <f t="shared" si="70"/>
        <v>0</v>
      </c>
      <c r="Q339" s="125">
        <f t="shared" si="66"/>
        <v>0</v>
      </c>
    </row>
    <row r="340" spans="1:17" s="42" customFormat="1">
      <c r="A340" s="102" t="s">
        <v>205</v>
      </c>
      <c r="B340" s="113" t="s">
        <v>844</v>
      </c>
      <c r="C340" s="95" t="s">
        <v>124</v>
      </c>
      <c r="D340" s="99">
        <v>4662</v>
      </c>
      <c r="E340" s="90">
        <v>0</v>
      </c>
      <c r="F340" s="90">
        <v>0</v>
      </c>
      <c r="G340" s="90">
        <f t="shared" si="65"/>
        <v>0</v>
      </c>
      <c r="H340" s="104">
        <f t="shared" ref="H340:I364" si="71">$D340*E340</f>
        <v>0</v>
      </c>
      <c r="I340" s="104">
        <f t="shared" si="71"/>
        <v>0</v>
      </c>
      <c r="J340" s="104">
        <f t="shared" ref="J340:J364" si="72">SUBTOTAL(9,H340:I340)</f>
        <v>0</v>
      </c>
      <c r="K340" s="114">
        <f t="shared" si="67"/>
        <v>0</v>
      </c>
      <c r="L340" s="114">
        <f t="shared" si="68"/>
        <v>0</v>
      </c>
      <c r="M340" s="114">
        <v>0</v>
      </c>
      <c r="N340" s="114">
        <v>0</v>
      </c>
      <c r="O340" s="114">
        <f t="shared" si="69"/>
        <v>0</v>
      </c>
      <c r="P340" s="114">
        <f t="shared" si="70"/>
        <v>0</v>
      </c>
      <c r="Q340" s="125">
        <f t="shared" si="66"/>
        <v>0</v>
      </c>
    </row>
    <row r="341" spans="1:17" s="42" customFormat="1">
      <c r="A341" s="102" t="s">
        <v>188</v>
      </c>
      <c r="B341" s="113" t="s">
        <v>402</v>
      </c>
      <c r="C341" s="95" t="s">
        <v>124</v>
      </c>
      <c r="D341" s="99">
        <v>4662</v>
      </c>
      <c r="E341" s="90">
        <v>2.91</v>
      </c>
      <c r="F341" s="90">
        <v>0</v>
      </c>
      <c r="G341" s="90">
        <f t="shared" si="65"/>
        <v>2.91</v>
      </c>
      <c r="H341" s="104">
        <f t="shared" si="71"/>
        <v>13566.42</v>
      </c>
      <c r="I341" s="104">
        <f t="shared" si="71"/>
        <v>0</v>
      </c>
      <c r="J341" s="104">
        <f t="shared" si="72"/>
        <v>13566.42</v>
      </c>
      <c r="K341" s="114">
        <f t="shared" si="67"/>
        <v>-2.91</v>
      </c>
      <c r="L341" s="114">
        <f t="shared" si="68"/>
        <v>0</v>
      </c>
      <c r="M341" s="114">
        <v>0</v>
      </c>
      <c r="N341" s="114">
        <v>0</v>
      </c>
      <c r="O341" s="114">
        <f t="shared" si="69"/>
        <v>0</v>
      </c>
      <c r="P341" s="114">
        <f t="shared" si="70"/>
        <v>0</v>
      </c>
      <c r="Q341" s="125">
        <f t="shared" si="66"/>
        <v>0</v>
      </c>
    </row>
    <row r="342" spans="1:17" s="42" customFormat="1">
      <c r="A342" s="102" t="s">
        <v>190</v>
      </c>
      <c r="B342" s="113" t="s">
        <v>403</v>
      </c>
      <c r="C342" s="95" t="s">
        <v>124</v>
      </c>
      <c r="D342" s="99">
        <v>4662</v>
      </c>
      <c r="E342" s="90">
        <v>2.91</v>
      </c>
      <c r="F342" s="90">
        <v>0</v>
      </c>
      <c r="G342" s="90">
        <f t="shared" si="65"/>
        <v>2.91</v>
      </c>
      <c r="H342" s="104">
        <f t="shared" si="71"/>
        <v>13566.42</v>
      </c>
      <c r="I342" s="104">
        <f t="shared" si="71"/>
        <v>0</v>
      </c>
      <c r="J342" s="104">
        <f t="shared" si="72"/>
        <v>13566.42</v>
      </c>
      <c r="K342" s="114">
        <f t="shared" si="67"/>
        <v>-2.91</v>
      </c>
      <c r="L342" s="114">
        <f t="shared" si="68"/>
        <v>0</v>
      </c>
      <c r="M342" s="114">
        <v>0</v>
      </c>
      <c r="N342" s="114">
        <v>0</v>
      </c>
      <c r="O342" s="114">
        <f t="shared" si="69"/>
        <v>0</v>
      </c>
      <c r="P342" s="114">
        <f t="shared" si="70"/>
        <v>0</v>
      </c>
      <c r="Q342" s="125">
        <f t="shared" si="66"/>
        <v>0</v>
      </c>
    </row>
    <row r="343" spans="1:17" s="42" customFormat="1">
      <c r="A343" s="102" t="s">
        <v>192</v>
      </c>
      <c r="B343" s="113" t="s">
        <v>404</v>
      </c>
      <c r="C343" s="95" t="s">
        <v>124</v>
      </c>
      <c r="D343" s="99">
        <v>4662</v>
      </c>
      <c r="E343" s="90">
        <v>1.94</v>
      </c>
      <c r="F343" s="90">
        <v>0</v>
      </c>
      <c r="G343" s="90">
        <f t="shared" si="65"/>
        <v>1.94</v>
      </c>
      <c r="H343" s="104">
        <f t="shared" si="71"/>
        <v>9044.2800000000007</v>
      </c>
      <c r="I343" s="104">
        <f t="shared" si="71"/>
        <v>0</v>
      </c>
      <c r="J343" s="104">
        <f t="shared" si="72"/>
        <v>9044.2800000000007</v>
      </c>
      <c r="K343" s="114">
        <f t="shared" si="67"/>
        <v>-1.94</v>
      </c>
      <c r="L343" s="114">
        <f t="shared" si="68"/>
        <v>0</v>
      </c>
      <c r="M343" s="114">
        <v>0</v>
      </c>
      <c r="N343" s="114">
        <v>0</v>
      </c>
      <c r="O343" s="114">
        <f t="shared" si="69"/>
        <v>0</v>
      </c>
      <c r="P343" s="114">
        <f t="shared" si="70"/>
        <v>0</v>
      </c>
      <c r="Q343" s="125">
        <f t="shared" si="66"/>
        <v>0</v>
      </c>
    </row>
    <row r="344" spans="1:17" s="42" customFormat="1">
      <c r="A344" s="102" t="s">
        <v>194</v>
      </c>
      <c r="B344" s="113" t="s">
        <v>405</v>
      </c>
      <c r="C344" s="95" t="s">
        <v>124</v>
      </c>
      <c r="D344" s="99">
        <v>4662</v>
      </c>
      <c r="E344" s="90">
        <v>2.91</v>
      </c>
      <c r="F344" s="90">
        <v>0</v>
      </c>
      <c r="G344" s="90">
        <f t="shared" si="65"/>
        <v>2.91</v>
      </c>
      <c r="H344" s="104">
        <f t="shared" si="71"/>
        <v>13566.42</v>
      </c>
      <c r="I344" s="104">
        <f t="shared" si="71"/>
        <v>0</v>
      </c>
      <c r="J344" s="104">
        <f t="shared" si="72"/>
        <v>13566.42</v>
      </c>
      <c r="K344" s="114">
        <f t="shared" si="67"/>
        <v>-2.91</v>
      </c>
      <c r="L344" s="114">
        <f t="shared" si="68"/>
        <v>0</v>
      </c>
      <c r="M344" s="114">
        <v>0</v>
      </c>
      <c r="N344" s="114">
        <v>0</v>
      </c>
      <c r="O344" s="114">
        <f t="shared" si="69"/>
        <v>0</v>
      </c>
      <c r="P344" s="114">
        <f t="shared" si="70"/>
        <v>0</v>
      </c>
      <c r="Q344" s="125">
        <f t="shared" si="66"/>
        <v>0</v>
      </c>
    </row>
    <row r="345" spans="1:17" s="42" customFormat="1">
      <c r="A345" s="102" t="s">
        <v>196</v>
      </c>
      <c r="B345" s="113" t="s">
        <v>406</v>
      </c>
      <c r="C345" s="95" t="s">
        <v>124</v>
      </c>
      <c r="D345" s="99">
        <v>4662</v>
      </c>
      <c r="E345" s="90">
        <v>2.91</v>
      </c>
      <c r="F345" s="90">
        <v>0</v>
      </c>
      <c r="G345" s="90">
        <f t="shared" si="65"/>
        <v>2.91</v>
      </c>
      <c r="H345" s="104">
        <f t="shared" si="71"/>
        <v>13566.42</v>
      </c>
      <c r="I345" s="104">
        <f t="shared" si="71"/>
        <v>0</v>
      </c>
      <c r="J345" s="104">
        <f t="shared" si="72"/>
        <v>13566.42</v>
      </c>
      <c r="K345" s="114">
        <f t="shared" si="67"/>
        <v>-2.91</v>
      </c>
      <c r="L345" s="114">
        <f t="shared" si="68"/>
        <v>0</v>
      </c>
      <c r="M345" s="114">
        <v>0</v>
      </c>
      <c r="N345" s="114">
        <v>0</v>
      </c>
      <c r="O345" s="114">
        <f t="shared" si="69"/>
        <v>0</v>
      </c>
      <c r="P345" s="114">
        <f t="shared" si="70"/>
        <v>0</v>
      </c>
      <c r="Q345" s="125">
        <f t="shared" si="66"/>
        <v>0</v>
      </c>
    </row>
    <row r="346" spans="1:17" s="42" customFormat="1">
      <c r="A346" s="102" t="s">
        <v>198</v>
      </c>
      <c r="B346" s="113" t="s">
        <v>407</v>
      </c>
      <c r="C346" s="95" t="s">
        <v>124</v>
      </c>
      <c r="D346" s="99">
        <v>4662</v>
      </c>
      <c r="E346" s="90">
        <v>2.91</v>
      </c>
      <c r="F346" s="90">
        <v>0</v>
      </c>
      <c r="G346" s="90">
        <f t="shared" si="65"/>
        <v>2.91</v>
      </c>
      <c r="H346" s="104">
        <f t="shared" si="71"/>
        <v>13566.42</v>
      </c>
      <c r="I346" s="104">
        <f t="shared" si="71"/>
        <v>0</v>
      </c>
      <c r="J346" s="104">
        <f t="shared" si="72"/>
        <v>13566.42</v>
      </c>
      <c r="K346" s="114">
        <f t="shared" si="67"/>
        <v>-2.91</v>
      </c>
      <c r="L346" s="114">
        <f t="shared" si="68"/>
        <v>0</v>
      </c>
      <c r="M346" s="114">
        <v>0</v>
      </c>
      <c r="N346" s="114">
        <v>0</v>
      </c>
      <c r="O346" s="114">
        <f t="shared" si="69"/>
        <v>0</v>
      </c>
      <c r="P346" s="114">
        <f t="shared" si="70"/>
        <v>0</v>
      </c>
      <c r="Q346" s="125">
        <f t="shared" si="66"/>
        <v>0</v>
      </c>
    </row>
    <row r="347" spans="1:17" s="42" customFormat="1">
      <c r="A347" s="102" t="s">
        <v>200</v>
      </c>
      <c r="B347" s="113" t="s">
        <v>408</v>
      </c>
      <c r="C347" s="95" t="s">
        <v>124</v>
      </c>
      <c r="D347" s="99">
        <v>4662</v>
      </c>
      <c r="E347" s="90">
        <v>1.94</v>
      </c>
      <c r="F347" s="90">
        <v>0</v>
      </c>
      <c r="G347" s="90">
        <f t="shared" si="65"/>
        <v>1.94</v>
      </c>
      <c r="H347" s="104">
        <f t="shared" si="71"/>
        <v>9044.2800000000007</v>
      </c>
      <c r="I347" s="104">
        <f t="shared" si="71"/>
        <v>0</v>
      </c>
      <c r="J347" s="104">
        <f t="shared" si="72"/>
        <v>9044.2800000000007</v>
      </c>
      <c r="K347" s="114">
        <f t="shared" si="67"/>
        <v>-1.94</v>
      </c>
      <c r="L347" s="114">
        <f t="shared" si="68"/>
        <v>0</v>
      </c>
      <c r="M347" s="114">
        <v>0</v>
      </c>
      <c r="N347" s="114">
        <v>0</v>
      </c>
      <c r="O347" s="114">
        <f t="shared" si="69"/>
        <v>0</v>
      </c>
      <c r="P347" s="114">
        <f t="shared" si="70"/>
        <v>0</v>
      </c>
      <c r="Q347" s="125">
        <f t="shared" si="66"/>
        <v>0</v>
      </c>
    </row>
    <row r="348" spans="1:17" s="42" customFormat="1">
      <c r="A348" s="102" t="s">
        <v>122</v>
      </c>
      <c r="B348" s="113" t="s">
        <v>409</v>
      </c>
      <c r="C348" s="95" t="s">
        <v>124</v>
      </c>
      <c r="D348" s="99">
        <v>4662</v>
      </c>
      <c r="E348" s="90">
        <v>1.94</v>
      </c>
      <c r="F348" s="90">
        <v>0</v>
      </c>
      <c r="G348" s="90">
        <f t="shared" si="65"/>
        <v>1.94</v>
      </c>
      <c r="H348" s="104">
        <f t="shared" si="71"/>
        <v>9044.2800000000007</v>
      </c>
      <c r="I348" s="104">
        <f t="shared" si="71"/>
        <v>0</v>
      </c>
      <c r="J348" s="104">
        <f t="shared" si="72"/>
        <v>9044.2800000000007</v>
      </c>
      <c r="K348" s="114">
        <f t="shared" si="67"/>
        <v>-1.94</v>
      </c>
      <c r="L348" s="114">
        <f t="shared" si="68"/>
        <v>0</v>
      </c>
      <c r="M348" s="114">
        <v>0</v>
      </c>
      <c r="N348" s="114">
        <v>0</v>
      </c>
      <c r="O348" s="114">
        <f t="shared" si="69"/>
        <v>0</v>
      </c>
      <c r="P348" s="114">
        <f t="shared" si="70"/>
        <v>0</v>
      </c>
      <c r="Q348" s="125">
        <f t="shared" si="66"/>
        <v>0</v>
      </c>
    </row>
    <row r="349" spans="1:17" s="42" customFormat="1">
      <c r="A349" s="102" t="s">
        <v>228</v>
      </c>
      <c r="B349" s="113" t="s">
        <v>410</v>
      </c>
      <c r="C349" s="95" t="s">
        <v>124</v>
      </c>
      <c r="D349" s="99">
        <v>4662</v>
      </c>
      <c r="E349" s="90">
        <v>1.94</v>
      </c>
      <c r="F349" s="90">
        <v>0</v>
      </c>
      <c r="G349" s="90">
        <f t="shared" si="65"/>
        <v>1.94</v>
      </c>
      <c r="H349" s="104">
        <f t="shared" si="71"/>
        <v>9044.2800000000007</v>
      </c>
      <c r="I349" s="104">
        <f t="shared" si="71"/>
        <v>0</v>
      </c>
      <c r="J349" s="104">
        <f t="shared" si="72"/>
        <v>9044.2800000000007</v>
      </c>
      <c r="K349" s="114">
        <f t="shared" si="67"/>
        <v>-1.94</v>
      </c>
      <c r="L349" s="114">
        <f t="shared" si="68"/>
        <v>0</v>
      </c>
      <c r="M349" s="114">
        <v>0</v>
      </c>
      <c r="N349" s="114">
        <v>0</v>
      </c>
      <c r="O349" s="114">
        <f t="shared" si="69"/>
        <v>0</v>
      </c>
      <c r="P349" s="114">
        <f t="shared" si="70"/>
        <v>0</v>
      </c>
      <c r="Q349" s="125">
        <f t="shared" si="66"/>
        <v>0</v>
      </c>
    </row>
    <row r="350" spans="1:17" s="42" customFormat="1">
      <c r="A350" s="102" t="s">
        <v>230</v>
      </c>
      <c r="B350" s="113" t="s">
        <v>411</v>
      </c>
      <c r="C350" s="95" t="s">
        <v>124</v>
      </c>
      <c r="D350" s="99">
        <v>4662</v>
      </c>
      <c r="E350" s="90">
        <v>1.94</v>
      </c>
      <c r="F350" s="90">
        <v>0</v>
      </c>
      <c r="G350" s="90">
        <f t="shared" si="65"/>
        <v>1.94</v>
      </c>
      <c r="H350" s="104">
        <f t="shared" si="71"/>
        <v>9044.2800000000007</v>
      </c>
      <c r="I350" s="104">
        <f t="shared" si="71"/>
        <v>0</v>
      </c>
      <c r="J350" s="104">
        <f t="shared" si="72"/>
        <v>9044.2800000000007</v>
      </c>
      <c r="K350" s="114">
        <f t="shared" si="67"/>
        <v>-1.94</v>
      </c>
      <c r="L350" s="114">
        <f t="shared" si="68"/>
        <v>0</v>
      </c>
      <c r="M350" s="114">
        <v>0</v>
      </c>
      <c r="N350" s="114">
        <v>0</v>
      </c>
      <c r="O350" s="114">
        <f t="shared" si="69"/>
        <v>0</v>
      </c>
      <c r="P350" s="114">
        <f t="shared" si="70"/>
        <v>0</v>
      </c>
      <c r="Q350" s="125">
        <f t="shared" si="66"/>
        <v>0</v>
      </c>
    </row>
    <row r="351" spans="1:17" s="42" customFormat="1">
      <c r="A351" s="102" t="s">
        <v>232</v>
      </c>
      <c r="B351" s="113" t="s">
        <v>412</v>
      </c>
      <c r="C351" s="95" t="s">
        <v>124</v>
      </c>
      <c r="D351" s="99">
        <v>4662</v>
      </c>
      <c r="E351" s="90">
        <v>1.94</v>
      </c>
      <c r="F351" s="90">
        <v>0</v>
      </c>
      <c r="G351" s="90">
        <f t="shared" si="65"/>
        <v>1.94</v>
      </c>
      <c r="H351" s="104">
        <f t="shared" si="71"/>
        <v>9044.2800000000007</v>
      </c>
      <c r="I351" s="104">
        <f t="shared" si="71"/>
        <v>0</v>
      </c>
      <c r="J351" s="104">
        <f t="shared" si="72"/>
        <v>9044.2800000000007</v>
      </c>
      <c r="K351" s="114">
        <f t="shared" si="67"/>
        <v>-1.94</v>
      </c>
      <c r="L351" s="114">
        <f t="shared" si="68"/>
        <v>0</v>
      </c>
      <c r="M351" s="114">
        <v>0</v>
      </c>
      <c r="N351" s="114">
        <v>0</v>
      </c>
      <c r="O351" s="114">
        <f t="shared" si="69"/>
        <v>0</v>
      </c>
      <c r="P351" s="114">
        <f t="shared" si="70"/>
        <v>0</v>
      </c>
      <c r="Q351" s="125">
        <f t="shared" si="66"/>
        <v>0</v>
      </c>
    </row>
    <row r="352" spans="1:17" s="42" customFormat="1">
      <c r="A352" s="102" t="s">
        <v>234</v>
      </c>
      <c r="B352" s="113" t="s">
        <v>413</v>
      </c>
      <c r="C352" s="95" t="s">
        <v>124</v>
      </c>
      <c r="D352" s="99">
        <v>4662</v>
      </c>
      <c r="E352" s="90">
        <v>1.94</v>
      </c>
      <c r="F352" s="90">
        <v>0</v>
      </c>
      <c r="G352" s="90">
        <f t="shared" si="65"/>
        <v>1.94</v>
      </c>
      <c r="H352" s="104">
        <f t="shared" si="71"/>
        <v>9044.2800000000007</v>
      </c>
      <c r="I352" s="104">
        <f t="shared" si="71"/>
        <v>0</v>
      </c>
      <c r="J352" s="104">
        <f t="shared" si="72"/>
        <v>9044.2800000000007</v>
      </c>
      <c r="K352" s="114">
        <f t="shared" si="67"/>
        <v>-1.94</v>
      </c>
      <c r="L352" s="114">
        <f t="shared" si="68"/>
        <v>0</v>
      </c>
      <c r="M352" s="114">
        <v>0</v>
      </c>
      <c r="N352" s="114">
        <v>0</v>
      </c>
      <c r="O352" s="114">
        <f t="shared" si="69"/>
        <v>0</v>
      </c>
      <c r="P352" s="114">
        <f t="shared" si="70"/>
        <v>0</v>
      </c>
      <c r="Q352" s="125">
        <f t="shared" si="66"/>
        <v>0</v>
      </c>
    </row>
    <row r="353" spans="1:17" s="42" customFormat="1">
      <c r="A353" s="102" t="s">
        <v>236</v>
      </c>
      <c r="B353" s="113" t="s">
        <v>414</v>
      </c>
      <c r="C353" s="95" t="s">
        <v>124</v>
      </c>
      <c r="D353" s="99">
        <v>4662</v>
      </c>
      <c r="E353" s="90">
        <v>1.94</v>
      </c>
      <c r="F353" s="90">
        <v>0</v>
      </c>
      <c r="G353" s="90">
        <f t="shared" si="65"/>
        <v>1.94</v>
      </c>
      <c r="H353" s="104">
        <f t="shared" si="71"/>
        <v>9044.2800000000007</v>
      </c>
      <c r="I353" s="104">
        <f t="shared" si="71"/>
        <v>0</v>
      </c>
      <c r="J353" s="104">
        <f t="shared" si="72"/>
        <v>9044.2800000000007</v>
      </c>
      <c r="K353" s="114">
        <f t="shared" si="67"/>
        <v>-1.94</v>
      </c>
      <c r="L353" s="114">
        <f t="shared" si="68"/>
        <v>0</v>
      </c>
      <c r="M353" s="114">
        <v>0</v>
      </c>
      <c r="N353" s="114">
        <v>0</v>
      </c>
      <c r="O353" s="114">
        <f t="shared" si="69"/>
        <v>0</v>
      </c>
      <c r="P353" s="114">
        <f t="shared" si="70"/>
        <v>0</v>
      </c>
      <c r="Q353" s="125">
        <f t="shared" si="66"/>
        <v>0</v>
      </c>
    </row>
    <row r="354" spans="1:17" s="42" customFormat="1">
      <c r="A354" s="102" t="s">
        <v>238</v>
      </c>
      <c r="B354" s="113" t="s">
        <v>415</v>
      </c>
      <c r="C354" s="95" t="s">
        <v>124</v>
      </c>
      <c r="D354" s="99">
        <v>4662</v>
      </c>
      <c r="E354" s="90">
        <v>1.94</v>
      </c>
      <c r="F354" s="90">
        <v>0</v>
      </c>
      <c r="G354" s="90">
        <f t="shared" si="65"/>
        <v>1.94</v>
      </c>
      <c r="H354" s="104">
        <f t="shared" si="71"/>
        <v>9044.2800000000007</v>
      </c>
      <c r="I354" s="104">
        <f t="shared" si="71"/>
        <v>0</v>
      </c>
      <c r="J354" s="104">
        <f t="shared" si="72"/>
        <v>9044.2800000000007</v>
      </c>
      <c r="K354" s="114">
        <f t="shared" si="67"/>
        <v>-1.94</v>
      </c>
      <c r="L354" s="114">
        <f t="shared" si="68"/>
        <v>0</v>
      </c>
      <c r="M354" s="114">
        <v>0</v>
      </c>
      <c r="N354" s="114">
        <v>0</v>
      </c>
      <c r="O354" s="114">
        <f t="shared" si="69"/>
        <v>0</v>
      </c>
      <c r="P354" s="114">
        <f t="shared" si="70"/>
        <v>0</v>
      </c>
      <c r="Q354" s="125">
        <f t="shared" si="66"/>
        <v>0</v>
      </c>
    </row>
    <row r="355" spans="1:17" s="42" customFormat="1">
      <c r="A355" s="102" t="s">
        <v>240</v>
      </c>
      <c r="B355" s="113" t="s">
        <v>416</v>
      </c>
      <c r="C355" s="95" t="s">
        <v>124</v>
      </c>
      <c r="D355" s="99">
        <v>4662</v>
      </c>
      <c r="E355" s="90">
        <v>1.94</v>
      </c>
      <c r="F355" s="90">
        <v>0</v>
      </c>
      <c r="G355" s="90">
        <f t="shared" si="65"/>
        <v>1.94</v>
      </c>
      <c r="H355" s="104">
        <f t="shared" si="71"/>
        <v>9044.2800000000007</v>
      </c>
      <c r="I355" s="104">
        <f t="shared" si="71"/>
        <v>0</v>
      </c>
      <c r="J355" s="104">
        <f t="shared" si="72"/>
        <v>9044.2800000000007</v>
      </c>
      <c r="K355" s="114">
        <f t="shared" si="67"/>
        <v>-1.94</v>
      </c>
      <c r="L355" s="114">
        <f t="shared" si="68"/>
        <v>0</v>
      </c>
      <c r="M355" s="114">
        <v>0</v>
      </c>
      <c r="N355" s="114">
        <v>0</v>
      </c>
      <c r="O355" s="114">
        <f t="shared" si="69"/>
        <v>0</v>
      </c>
      <c r="P355" s="114">
        <f t="shared" si="70"/>
        <v>0</v>
      </c>
      <c r="Q355" s="125">
        <f t="shared" si="66"/>
        <v>0</v>
      </c>
    </row>
    <row r="356" spans="1:17" s="42" customFormat="1">
      <c r="A356" s="102" t="s">
        <v>242</v>
      </c>
      <c r="B356" s="113" t="s">
        <v>417</v>
      </c>
      <c r="C356" s="95" t="s">
        <v>124</v>
      </c>
      <c r="D356" s="99">
        <v>4662</v>
      </c>
      <c r="E356" s="90">
        <v>1.94</v>
      </c>
      <c r="F356" s="90">
        <v>0</v>
      </c>
      <c r="G356" s="90">
        <f t="shared" si="65"/>
        <v>1.94</v>
      </c>
      <c r="H356" s="104">
        <f t="shared" si="71"/>
        <v>9044.2800000000007</v>
      </c>
      <c r="I356" s="104">
        <f t="shared" si="71"/>
        <v>0</v>
      </c>
      <c r="J356" s="104">
        <f t="shared" si="72"/>
        <v>9044.2800000000007</v>
      </c>
      <c r="K356" s="114">
        <f t="shared" si="67"/>
        <v>-1.94</v>
      </c>
      <c r="L356" s="114">
        <f t="shared" si="68"/>
        <v>0</v>
      </c>
      <c r="M356" s="114">
        <v>0</v>
      </c>
      <c r="N356" s="114">
        <v>0</v>
      </c>
      <c r="O356" s="114">
        <f t="shared" si="69"/>
        <v>0</v>
      </c>
      <c r="P356" s="114">
        <f t="shared" si="70"/>
        <v>0</v>
      </c>
      <c r="Q356" s="125">
        <f t="shared" si="66"/>
        <v>0</v>
      </c>
    </row>
    <row r="357" spans="1:17" s="42" customFormat="1">
      <c r="A357" s="102" t="s">
        <v>244</v>
      </c>
      <c r="B357" s="113" t="s">
        <v>418</v>
      </c>
      <c r="C357" s="95" t="s">
        <v>124</v>
      </c>
      <c r="D357" s="99">
        <v>4662</v>
      </c>
      <c r="E357" s="90">
        <v>1.94</v>
      </c>
      <c r="F357" s="90">
        <v>0</v>
      </c>
      <c r="G357" s="90">
        <f t="shared" si="65"/>
        <v>1.94</v>
      </c>
      <c r="H357" s="104">
        <f t="shared" si="71"/>
        <v>9044.2800000000007</v>
      </c>
      <c r="I357" s="104">
        <f t="shared" si="71"/>
        <v>0</v>
      </c>
      <c r="J357" s="104">
        <f t="shared" si="72"/>
        <v>9044.2800000000007</v>
      </c>
      <c r="K357" s="114">
        <f t="shared" si="67"/>
        <v>-1.94</v>
      </c>
      <c r="L357" s="114">
        <f t="shared" si="68"/>
        <v>0</v>
      </c>
      <c r="M357" s="114">
        <v>0</v>
      </c>
      <c r="N357" s="114">
        <v>0</v>
      </c>
      <c r="O357" s="114">
        <f t="shared" si="69"/>
        <v>0</v>
      </c>
      <c r="P357" s="114">
        <f t="shared" si="70"/>
        <v>0</v>
      </c>
      <c r="Q357" s="125">
        <f t="shared" si="66"/>
        <v>0</v>
      </c>
    </row>
    <row r="358" spans="1:17" s="42" customFormat="1">
      <c r="A358" s="102" t="s">
        <v>246</v>
      </c>
      <c r="B358" s="113" t="s">
        <v>419</v>
      </c>
      <c r="C358" s="95" t="s">
        <v>124</v>
      </c>
      <c r="D358" s="99">
        <v>4662</v>
      </c>
      <c r="E358" s="90">
        <v>1.94</v>
      </c>
      <c r="F358" s="90">
        <v>0</v>
      </c>
      <c r="G358" s="90">
        <f t="shared" si="65"/>
        <v>1.94</v>
      </c>
      <c r="H358" s="104">
        <f t="shared" si="71"/>
        <v>9044.2800000000007</v>
      </c>
      <c r="I358" s="104">
        <f t="shared" si="71"/>
        <v>0</v>
      </c>
      <c r="J358" s="104">
        <f t="shared" si="72"/>
        <v>9044.2800000000007</v>
      </c>
      <c r="K358" s="114">
        <f t="shared" si="67"/>
        <v>-1.94</v>
      </c>
      <c r="L358" s="114">
        <f t="shared" si="68"/>
        <v>0</v>
      </c>
      <c r="M358" s="114">
        <v>0</v>
      </c>
      <c r="N358" s="114">
        <v>0</v>
      </c>
      <c r="O358" s="114">
        <f t="shared" si="69"/>
        <v>0</v>
      </c>
      <c r="P358" s="114">
        <f t="shared" si="70"/>
        <v>0</v>
      </c>
      <c r="Q358" s="125">
        <f t="shared" si="66"/>
        <v>0</v>
      </c>
    </row>
    <row r="359" spans="1:17" s="42" customFormat="1">
      <c r="A359" s="102" t="s">
        <v>248</v>
      </c>
      <c r="B359" s="113" t="s">
        <v>420</v>
      </c>
      <c r="C359" s="95" t="s">
        <v>124</v>
      </c>
      <c r="D359" s="99">
        <v>4662</v>
      </c>
      <c r="E359" s="90">
        <v>1.94</v>
      </c>
      <c r="F359" s="90">
        <v>0</v>
      </c>
      <c r="G359" s="90">
        <f t="shared" si="65"/>
        <v>1.94</v>
      </c>
      <c r="H359" s="104">
        <f t="shared" si="71"/>
        <v>9044.2800000000007</v>
      </c>
      <c r="I359" s="104">
        <f t="shared" si="71"/>
        <v>0</v>
      </c>
      <c r="J359" s="104">
        <f t="shared" si="72"/>
        <v>9044.2800000000007</v>
      </c>
      <c r="K359" s="114">
        <f t="shared" si="67"/>
        <v>-1.94</v>
      </c>
      <c r="L359" s="114">
        <f t="shared" si="68"/>
        <v>0</v>
      </c>
      <c r="M359" s="114">
        <v>0</v>
      </c>
      <c r="N359" s="114">
        <v>0</v>
      </c>
      <c r="O359" s="114">
        <f t="shared" si="69"/>
        <v>0</v>
      </c>
      <c r="P359" s="114">
        <f t="shared" si="70"/>
        <v>0</v>
      </c>
      <c r="Q359" s="125">
        <f t="shared" si="66"/>
        <v>0</v>
      </c>
    </row>
    <row r="360" spans="1:17" s="42" customFormat="1">
      <c r="A360" s="102" t="s">
        <v>250</v>
      </c>
      <c r="B360" s="113" t="s">
        <v>421</v>
      </c>
      <c r="C360" s="95" t="s">
        <v>124</v>
      </c>
      <c r="D360" s="99">
        <v>4662</v>
      </c>
      <c r="E360" s="90">
        <v>0.97</v>
      </c>
      <c r="F360" s="90">
        <v>0</v>
      </c>
      <c r="G360" s="90">
        <f t="shared" si="65"/>
        <v>0.97</v>
      </c>
      <c r="H360" s="104">
        <f t="shared" si="71"/>
        <v>4522.1400000000003</v>
      </c>
      <c r="I360" s="104">
        <f t="shared" si="71"/>
        <v>0</v>
      </c>
      <c r="J360" s="104">
        <f t="shared" si="72"/>
        <v>4522.1400000000003</v>
      </c>
      <c r="K360" s="114">
        <f t="shared" si="67"/>
        <v>-0.97</v>
      </c>
      <c r="L360" s="114">
        <f t="shared" si="68"/>
        <v>0</v>
      </c>
      <c r="M360" s="114">
        <v>0</v>
      </c>
      <c r="N360" s="114">
        <v>0</v>
      </c>
      <c r="O360" s="114">
        <f t="shared" si="69"/>
        <v>0</v>
      </c>
      <c r="P360" s="114">
        <f t="shared" si="70"/>
        <v>0</v>
      </c>
      <c r="Q360" s="125">
        <f t="shared" si="66"/>
        <v>0</v>
      </c>
    </row>
    <row r="361" spans="1:17" s="42" customFormat="1">
      <c r="A361" s="102" t="s">
        <v>252</v>
      </c>
      <c r="B361" s="113" t="s">
        <v>422</v>
      </c>
      <c r="C361" s="95" t="s">
        <v>124</v>
      </c>
      <c r="D361" s="99">
        <v>4662</v>
      </c>
      <c r="E361" s="90">
        <v>0</v>
      </c>
      <c r="F361" s="90">
        <v>0</v>
      </c>
      <c r="G361" s="90">
        <f t="shared" si="65"/>
        <v>0</v>
      </c>
      <c r="H361" s="104">
        <f t="shared" si="71"/>
        <v>0</v>
      </c>
      <c r="I361" s="104">
        <f t="shared" si="71"/>
        <v>0</v>
      </c>
      <c r="J361" s="104">
        <f t="shared" si="72"/>
        <v>0</v>
      </c>
      <c r="K361" s="114">
        <f t="shared" si="67"/>
        <v>0</v>
      </c>
      <c r="L361" s="114">
        <f t="shared" si="68"/>
        <v>0</v>
      </c>
      <c r="M361" s="114">
        <v>0</v>
      </c>
      <c r="N361" s="114">
        <v>0</v>
      </c>
      <c r="O361" s="114">
        <f t="shared" si="69"/>
        <v>0</v>
      </c>
      <c r="P361" s="114">
        <f t="shared" si="70"/>
        <v>0</v>
      </c>
      <c r="Q361" s="125">
        <f t="shared" si="66"/>
        <v>0</v>
      </c>
    </row>
    <row r="362" spans="1:17" s="42" customFormat="1">
      <c r="A362" s="102" t="s">
        <v>254</v>
      </c>
      <c r="B362" s="113" t="s">
        <v>423</v>
      </c>
      <c r="C362" s="95" t="s">
        <v>124</v>
      </c>
      <c r="D362" s="99">
        <v>4662</v>
      </c>
      <c r="E362" s="90">
        <v>0</v>
      </c>
      <c r="F362" s="90">
        <v>0</v>
      </c>
      <c r="G362" s="90">
        <f t="shared" si="65"/>
        <v>0</v>
      </c>
      <c r="H362" s="104">
        <f t="shared" si="71"/>
        <v>0</v>
      </c>
      <c r="I362" s="104">
        <f t="shared" si="71"/>
        <v>0</v>
      </c>
      <c r="J362" s="104">
        <f t="shared" si="72"/>
        <v>0</v>
      </c>
      <c r="K362" s="114">
        <f t="shared" si="67"/>
        <v>0</v>
      </c>
      <c r="L362" s="114">
        <f t="shared" si="68"/>
        <v>0</v>
      </c>
      <c r="M362" s="114">
        <v>0</v>
      </c>
      <c r="N362" s="114">
        <v>0</v>
      </c>
      <c r="O362" s="114">
        <f t="shared" si="69"/>
        <v>0</v>
      </c>
      <c r="P362" s="114">
        <f t="shared" si="70"/>
        <v>0</v>
      </c>
      <c r="Q362" s="125">
        <f t="shared" si="66"/>
        <v>0</v>
      </c>
    </row>
    <row r="363" spans="1:17" s="42" customFormat="1">
      <c r="A363" s="102" t="s">
        <v>256</v>
      </c>
      <c r="B363" s="113" t="s">
        <v>424</v>
      </c>
      <c r="C363" s="95" t="s">
        <v>124</v>
      </c>
      <c r="D363" s="99">
        <v>4662</v>
      </c>
      <c r="E363" s="90">
        <v>0</v>
      </c>
      <c r="F363" s="90">
        <v>0</v>
      </c>
      <c r="G363" s="90">
        <f t="shared" si="65"/>
        <v>0</v>
      </c>
      <c r="H363" s="104">
        <f t="shared" si="71"/>
        <v>0</v>
      </c>
      <c r="I363" s="104">
        <f t="shared" si="71"/>
        <v>0</v>
      </c>
      <c r="J363" s="104">
        <f t="shared" si="72"/>
        <v>0</v>
      </c>
      <c r="K363" s="114">
        <f t="shared" si="67"/>
        <v>0</v>
      </c>
      <c r="L363" s="114">
        <f t="shared" si="68"/>
        <v>0</v>
      </c>
      <c r="M363" s="114">
        <v>0</v>
      </c>
      <c r="N363" s="114">
        <v>0</v>
      </c>
      <c r="O363" s="114">
        <f t="shared" si="69"/>
        <v>0</v>
      </c>
      <c r="P363" s="114">
        <f t="shared" si="70"/>
        <v>0</v>
      </c>
      <c r="Q363" s="125">
        <f t="shared" si="66"/>
        <v>0</v>
      </c>
    </row>
    <row r="364" spans="1:17" s="42" customFormat="1">
      <c r="A364" s="102" t="s">
        <v>258</v>
      </c>
      <c r="B364" s="116" t="s">
        <v>425</v>
      </c>
      <c r="C364" s="95" t="s">
        <v>124</v>
      </c>
      <c r="D364" s="99">
        <v>4662</v>
      </c>
      <c r="E364" s="90">
        <v>0</v>
      </c>
      <c r="F364" s="90">
        <v>0</v>
      </c>
      <c r="G364" s="90">
        <f t="shared" si="65"/>
        <v>0</v>
      </c>
      <c r="H364" s="104">
        <f t="shared" si="71"/>
        <v>0</v>
      </c>
      <c r="I364" s="104">
        <f t="shared" si="71"/>
        <v>0</v>
      </c>
      <c r="J364" s="104">
        <f t="shared" si="72"/>
        <v>0</v>
      </c>
      <c r="K364" s="114">
        <f t="shared" si="67"/>
        <v>0</v>
      </c>
      <c r="L364" s="114">
        <f t="shared" si="68"/>
        <v>0</v>
      </c>
      <c r="M364" s="114">
        <v>0</v>
      </c>
      <c r="N364" s="114">
        <v>0</v>
      </c>
      <c r="O364" s="114">
        <f t="shared" si="69"/>
        <v>0</v>
      </c>
      <c r="P364" s="114">
        <f t="shared" si="70"/>
        <v>0</v>
      </c>
      <c r="Q364" s="125">
        <f t="shared" si="66"/>
        <v>0</v>
      </c>
    </row>
    <row r="365" spans="1:17" s="44" customFormat="1">
      <c r="A365" s="97" t="s">
        <v>864</v>
      </c>
      <c r="B365" s="117" t="s">
        <v>865</v>
      </c>
      <c r="C365" s="100"/>
      <c r="D365" s="99">
        <v>0</v>
      </c>
      <c r="E365" s="100">
        <v>0</v>
      </c>
      <c r="F365" s="100">
        <v>0</v>
      </c>
      <c r="G365" s="100">
        <f t="shared" si="65"/>
        <v>0</v>
      </c>
      <c r="H365" s="89">
        <f>ROUND(D365*E365,0)</f>
        <v>0</v>
      </c>
      <c r="I365" s="89">
        <f>ROUND(D365*F365,0)</f>
        <v>0</v>
      </c>
      <c r="J365" s="90">
        <f t="shared" ref="J365:J390" si="73">SUM(H365:I365)</f>
        <v>0</v>
      </c>
      <c r="K365" s="114">
        <f t="shared" si="67"/>
        <v>0</v>
      </c>
      <c r="L365" s="114">
        <f t="shared" si="68"/>
        <v>0</v>
      </c>
      <c r="M365" s="118"/>
      <c r="N365" s="118"/>
      <c r="O365" s="114">
        <f t="shared" si="69"/>
        <v>0</v>
      </c>
      <c r="P365" s="114">
        <f t="shared" si="70"/>
        <v>0</v>
      </c>
      <c r="Q365" s="125">
        <f t="shared" si="66"/>
        <v>0</v>
      </c>
    </row>
    <row r="366" spans="1:17" s="42" customFormat="1">
      <c r="A366" s="102" t="s">
        <v>205</v>
      </c>
      <c r="B366" s="113" t="s">
        <v>403</v>
      </c>
      <c r="C366" s="95" t="s">
        <v>124</v>
      </c>
      <c r="D366" s="99">
        <v>4662</v>
      </c>
      <c r="E366" s="90">
        <v>0</v>
      </c>
      <c r="F366" s="90">
        <v>0</v>
      </c>
      <c r="G366" s="90">
        <f t="shared" si="65"/>
        <v>0</v>
      </c>
      <c r="H366" s="104">
        <f t="shared" ref="H366:I388" si="74">$D366*E366</f>
        <v>0</v>
      </c>
      <c r="I366" s="104">
        <f t="shared" si="74"/>
        <v>0</v>
      </c>
      <c r="J366" s="104">
        <f t="shared" ref="J366:J388" si="75">SUBTOTAL(9,H366:I366)</f>
        <v>0</v>
      </c>
      <c r="K366" s="114">
        <f t="shared" si="67"/>
        <v>0</v>
      </c>
      <c r="L366" s="114">
        <f t="shared" si="68"/>
        <v>0</v>
      </c>
      <c r="M366" s="114"/>
      <c r="N366" s="114"/>
      <c r="O366" s="114">
        <f t="shared" si="69"/>
        <v>0</v>
      </c>
      <c r="P366" s="114">
        <f t="shared" si="70"/>
        <v>0</v>
      </c>
      <c r="Q366" s="125">
        <f t="shared" si="66"/>
        <v>0</v>
      </c>
    </row>
    <row r="367" spans="1:17" s="42" customFormat="1">
      <c r="A367" s="102" t="s">
        <v>188</v>
      </c>
      <c r="B367" s="113" t="s">
        <v>404</v>
      </c>
      <c r="C367" s="95" t="s">
        <v>124</v>
      </c>
      <c r="D367" s="99">
        <v>4662</v>
      </c>
      <c r="E367" s="90">
        <v>0</v>
      </c>
      <c r="F367" s="90">
        <v>0</v>
      </c>
      <c r="G367" s="90">
        <f t="shared" si="65"/>
        <v>0</v>
      </c>
      <c r="H367" s="104">
        <f t="shared" si="74"/>
        <v>0</v>
      </c>
      <c r="I367" s="104">
        <f t="shared" si="74"/>
        <v>0</v>
      </c>
      <c r="J367" s="104">
        <f t="shared" si="75"/>
        <v>0</v>
      </c>
      <c r="K367" s="114">
        <f t="shared" si="67"/>
        <v>0</v>
      </c>
      <c r="L367" s="114">
        <f t="shared" si="68"/>
        <v>0</v>
      </c>
      <c r="M367" s="114"/>
      <c r="N367" s="114"/>
      <c r="O367" s="114">
        <f t="shared" si="69"/>
        <v>0</v>
      </c>
      <c r="P367" s="114">
        <f t="shared" si="70"/>
        <v>0</v>
      </c>
      <c r="Q367" s="125">
        <f t="shared" si="66"/>
        <v>0</v>
      </c>
    </row>
    <row r="368" spans="1:17" s="42" customFormat="1">
      <c r="A368" s="102" t="s">
        <v>190</v>
      </c>
      <c r="B368" s="113" t="s">
        <v>405</v>
      </c>
      <c r="C368" s="95" t="s">
        <v>124</v>
      </c>
      <c r="D368" s="99">
        <v>4662</v>
      </c>
      <c r="E368" s="90">
        <v>0</v>
      </c>
      <c r="F368" s="90">
        <v>0</v>
      </c>
      <c r="G368" s="90">
        <f t="shared" si="65"/>
        <v>0</v>
      </c>
      <c r="H368" s="104">
        <f t="shared" si="74"/>
        <v>0</v>
      </c>
      <c r="I368" s="104">
        <f t="shared" si="74"/>
        <v>0</v>
      </c>
      <c r="J368" s="104">
        <f t="shared" si="75"/>
        <v>0</v>
      </c>
      <c r="K368" s="114">
        <f t="shared" si="67"/>
        <v>0</v>
      </c>
      <c r="L368" s="114">
        <f t="shared" si="68"/>
        <v>0</v>
      </c>
      <c r="M368" s="114"/>
      <c r="N368" s="114"/>
      <c r="O368" s="114">
        <f t="shared" si="69"/>
        <v>0</v>
      </c>
      <c r="P368" s="114">
        <f t="shared" si="70"/>
        <v>0</v>
      </c>
      <c r="Q368" s="125">
        <f t="shared" si="66"/>
        <v>0</v>
      </c>
    </row>
    <row r="369" spans="1:17" s="42" customFormat="1">
      <c r="A369" s="102" t="s">
        <v>192</v>
      </c>
      <c r="B369" s="113" t="s">
        <v>406</v>
      </c>
      <c r="C369" s="95" t="s">
        <v>124</v>
      </c>
      <c r="D369" s="99">
        <v>4662</v>
      </c>
      <c r="E369" s="90">
        <v>0</v>
      </c>
      <c r="F369" s="90">
        <v>0</v>
      </c>
      <c r="G369" s="90">
        <f t="shared" si="65"/>
        <v>0</v>
      </c>
      <c r="H369" s="104">
        <f t="shared" si="74"/>
        <v>0</v>
      </c>
      <c r="I369" s="104">
        <f t="shared" si="74"/>
        <v>0</v>
      </c>
      <c r="J369" s="104">
        <f t="shared" si="75"/>
        <v>0</v>
      </c>
      <c r="K369" s="114">
        <f t="shared" si="67"/>
        <v>0</v>
      </c>
      <c r="L369" s="114">
        <f t="shared" si="68"/>
        <v>0</v>
      </c>
      <c r="M369" s="114"/>
      <c r="N369" s="114"/>
      <c r="O369" s="114">
        <f t="shared" si="69"/>
        <v>0</v>
      </c>
      <c r="P369" s="114">
        <f t="shared" si="70"/>
        <v>0</v>
      </c>
      <c r="Q369" s="125">
        <f t="shared" si="66"/>
        <v>0</v>
      </c>
    </row>
    <row r="370" spans="1:17" s="42" customFormat="1">
      <c r="A370" s="102" t="s">
        <v>194</v>
      </c>
      <c r="B370" s="113" t="s">
        <v>407</v>
      </c>
      <c r="C370" s="95" t="s">
        <v>124</v>
      </c>
      <c r="D370" s="99">
        <v>4662</v>
      </c>
      <c r="E370" s="90">
        <v>0</v>
      </c>
      <c r="F370" s="90">
        <v>0</v>
      </c>
      <c r="G370" s="90">
        <f t="shared" si="65"/>
        <v>0</v>
      </c>
      <c r="H370" s="104">
        <f t="shared" si="74"/>
        <v>0</v>
      </c>
      <c r="I370" s="104">
        <f t="shared" si="74"/>
        <v>0</v>
      </c>
      <c r="J370" s="104">
        <f t="shared" si="75"/>
        <v>0</v>
      </c>
      <c r="K370" s="114">
        <f t="shared" si="67"/>
        <v>0</v>
      </c>
      <c r="L370" s="114">
        <f t="shared" si="68"/>
        <v>0</v>
      </c>
      <c r="M370" s="114"/>
      <c r="N370" s="114"/>
      <c r="O370" s="114">
        <f t="shared" si="69"/>
        <v>0</v>
      </c>
      <c r="P370" s="114">
        <f t="shared" si="70"/>
        <v>0</v>
      </c>
      <c r="Q370" s="125">
        <f t="shared" si="66"/>
        <v>0</v>
      </c>
    </row>
    <row r="371" spans="1:17" s="42" customFormat="1">
      <c r="A371" s="102" t="s">
        <v>196</v>
      </c>
      <c r="B371" s="113" t="s">
        <v>408</v>
      </c>
      <c r="C371" s="95" t="s">
        <v>124</v>
      </c>
      <c r="D371" s="99">
        <v>4662</v>
      </c>
      <c r="E371" s="90">
        <v>0</v>
      </c>
      <c r="F371" s="90">
        <v>0</v>
      </c>
      <c r="G371" s="90">
        <f t="shared" si="65"/>
        <v>0</v>
      </c>
      <c r="H371" s="104">
        <f t="shared" si="74"/>
        <v>0</v>
      </c>
      <c r="I371" s="104">
        <f t="shared" si="74"/>
        <v>0</v>
      </c>
      <c r="J371" s="104">
        <f t="shared" si="75"/>
        <v>0</v>
      </c>
      <c r="K371" s="114">
        <f t="shared" si="67"/>
        <v>0</v>
      </c>
      <c r="L371" s="114">
        <f t="shared" si="68"/>
        <v>0</v>
      </c>
      <c r="M371" s="114"/>
      <c r="N371" s="114"/>
      <c r="O371" s="114">
        <f t="shared" si="69"/>
        <v>0</v>
      </c>
      <c r="P371" s="114">
        <f t="shared" si="70"/>
        <v>0</v>
      </c>
      <c r="Q371" s="125">
        <f t="shared" si="66"/>
        <v>0</v>
      </c>
    </row>
    <row r="372" spans="1:17" s="42" customFormat="1">
      <c r="A372" s="102" t="s">
        <v>198</v>
      </c>
      <c r="B372" s="113" t="s">
        <v>409</v>
      </c>
      <c r="C372" s="95" t="s">
        <v>124</v>
      </c>
      <c r="D372" s="99">
        <v>4662</v>
      </c>
      <c r="E372" s="90">
        <v>0</v>
      </c>
      <c r="F372" s="90">
        <v>0</v>
      </c>
      <c r="G372" s="90">
        <f t="shared" si="65"/>
        <v>0</v>
      </c>
      <c r="H372" s="104">
        <f t="shared" si="74"/>
        <v>0</v>
      </c>
      <c r="I372" s="104">
        <f t="shared" si="74"/>
        <v>0</v>
      </c>
      <c r="J372" s="104">
        <f t="shared" si="75"/>
        <v>0</v>
      </c>
      <c r="K372" s="114">
        <f t="shared" si="67"/>
        <v>0</v>
      </c>
      <c r="L372" s="114">
        <f t="shared" si="68"/>
        <v>0</v>
      </c>
      <c r="M372" s="114"/>
      <c r="N372" s="114"/>
      <c r="O372" s="114">
        <f t="shared" si="69"/>
        <v>0</v>
      </c>
      <c r="P372" s="114">
        <f t="shared" si="70"/>
        <v>0</v>
      </c>
      <c r="Q372" s="125">
        <f t="shared" si="66"/>
        <v>0</v>
      </c>
    </row>
    <row r="373" spans="1:17" s="42" customFormat="1">
      <c r="A373" s="102" t="s">
        <v>200</v>
      </c>
      <c r="B373" s="113" t="s">
        <v>410</v>
      </c>
      <c r="C373" s="95" t="s">
        <v>124</v>
      </c>
      <c r="D373" s="99">
        <v>4662</v>
      </c>
      <c r="E373" s="90">
        <v>0</v>
      </c>
      <c r="F373" s="90">
        <v>0</v>
      </c>
      <c r="G373" s="90">
        <f t="shared" si="65"/>
        <v>0</v>
      </c>
      <c r="H373" s="104">
        <f t="shared" si="74"/>
        <v>0</v>
      </c>
      <c r="I373" s="104">
        <f t="shared" si="74"/>
        <v>0</v>
      </c>
      <c r="J373" s="104">
        <f t="shared" si="75"/>
        <v>0</v>
      </c>
      <c r="K373" s="114">
        <f t="shared" si="67"/>
        <v>0</v>
      </c>
      <c r="L373" s="114">
        <f t="shared" si="68"/>
        <v>0</v>
      </c>
      <c r="M373" s="114"/>
      <c r="N373" s="114"/>
      <c r="O373" s="114">
        <f t="shared" si="69"/>
        <v>0</v>
      </c>
      <c r="P373" s="114">
        <f t="shared" si="70"/>
        <v>0</v>
      </c>
      <c r="Q373" s="125">
        <f t="shared" si="66"/>
        <v>0</v>
      </c>
    </row>
    <row r="374" spans="1:17" s="42" customFormat="1">
      <c r="A374" s="102" t="s">
        <v>122</v>
      </c>
      <c r="B374" s="113" t="s">
        <v>411</v>
      </c>
      <c r="C374" s="95" t="s">
        <v>124</v>
      </c>
      <c r="D374" s="99">
        <v>4662</v>
      </c>
      <c r="E374" s="90">
        <v>0</v>
      </c>
      <c r="F374" s="90">
        <v>0</v>
      </c>
      <c r="G374" s="90">
        <f t="shared" si="65"/>
        <v>0</v>
      </c>
      <c r="H374" s="104">
        <f t="shared" si="74"/>
        <v>0</v>
      </c>
      <c r="I374" s="104">
        <f t="shared" si="74"/>
        <v>0</v>
      </c>
      <c r="J374" s="104">
        <f t="shared" si="75"/>
        <v>0</v>
      </c>
      <c r="K374" s="114">
        <f t="shared" si="67"/>
        <v>0</v>
      </c>
      <c r="L374" s="114">
        <f t="shared" si="68"/>
        <v>0</v>
      </c>
      <c r="M374" s="114"/>
      <c r="N374" s="114"/>
      <c r="O374" s="114">
        <f t="shared" si="69"/>
        <v>0</v>
      </c>
      <c r="P374" s="114">
        <f t="shared" si="70"/>
        <v>0</v>
      </c>
      <c r="Q374" s="125">
        <f t="shared" si="66"/>
        <v>0</v>
      </c>
    </row>
    <row r="375" spans="1:17" s="42" customFormat="1">
      <c r="A375" s="102" t="s">
        <v>228</v>
      </c>
      <c r="B375" s="113" t="s">
        <v>412</v>
      </c>
      <c r="C375" s="95" t="s">
        <v>124</v>
      </c>
      <c r="D375" s="99">
        <v>4662</v>
      </c>
      <c r="E375" s="90">
        <v>0</v>
      </c>
      <c r="F375" s="90">
        <v>0</v>
      </c>
      <c r="G375" s="90">
        <f t="shared" si="65"/>
        <v>0</v>
      </c>
      <c r="H375" s="104">
        <f t="shared" si="74"/>
        <v>0</v>
      </c>
      <c r="I375" s="104">
        <f t="shared" si="74"/>
        <v>0</v>
      </c>
      <c r="J375" s="104">
        <f t="shared" si="75"/>
        <v>0</v>
      </c>
      <c r="K375" s="114">
        <f t="shared" si="67"/>
        <v>0</v>
      </c>
      <c r="L375" s="114">
        <f t="shared" si="68"/>
        <v>0</v>
      </c>
      <c r="M375" s="114"/>
      <c r="N375" s="114"/>
      <c r="O375" s="114">
        <f t="shared" si="69"/>
        <v>0</v>
      </c>
      <c r="P375" s="114">
        <f t="shared" si="70"/>
        <v>0</v>
      </c>
      <c r="Q375" s="125">
        <f t="shared" si="66"/>
        <v>0</v>
      </c>
    </row>
    <row r="376" spans="1:17" s="42" customFormat="1">
      <c r="A376" s="102" t="s">
        <v>230</v>
      </c>
      <c r="B376" s="113" t="s">
        <v>413</v>
      </c>
      <c r="C376" s="95" t="s">
        <v>124</v>
      </c>
      <c r="D376" s="99">
        <v>4662</v>
      </c>
      <c r="E376" s="90">
        <v>0</v>
      </c>
      <c r="F376" s="90">
        <v>0</v>
      </c>
      <c r="G376" s="90">
        <f t="shared" si="65"/>
        <v>0</v>
      </c>
      <c r="H376" s="104">
        <f t="shared" si="74"/>
        <v>0</v>
      </c>
      <c r="I376" s="104">
        <f t="shared" si="74"/>
        <v>0</v>
      </c>
      <c r="J376" s="104">
        <f t="shared" si="75"/>
        <v>0</v>
      </c>
      <c r="K376" s="114">
        <f t="shared" si="67"/>
        <v>0</v>
      </c>
      <c r="L376" s="114">
        <f t="shared" si="68"/>
        <v>0</v>
      </c>
      <c r="M376" s="114"/>
      <c r="N376" s="114"/>
      <c r="O376" s="114">
        <f t="shared" si="69"/>
        <v>0</v>
      </c>
      <c r="P376" s="114">
        <f t="shared" si="70"/>
        <v>0</v>
      </c>
      <c r="Q376" s="125">
        <f t="shared" si="66"/>
        <v>0</v>
      </c>
    </row>
    <row r="377" spans="1:17" s="42" customFormat="1">
      <c r="A377" s="102" t="s">
        <v>232</v>
      </c>
      <c r="B377" s="113" t="s">
        <v>414</v>
      </c>
      <c r="C377" s="95" t="s">
        <v>124</v>
      </c>
      <c r="D377" s="99">
        <v>4662</v>
      </c>
      <c r="E377" s="90">
        <v>0</v>
      </c>
      <c r="F377" s="90">
        <v>0</v>
      </c>
      <c r="G377" s="90">
        <f t="shared" si="65"/>
        <v>0</v>
      </c>
      <c r="H377" s="104">
        <f t="shared" si="74"/>
        <v>0</v>
      </c>
      <c r="I377" s="104">
        <f t="shared" si="74"/>
        <v>0</v>
      </c>
      <c r="J377" s="104">
        <f t="shared" si="75"/>
        <v>0</v>
      </c>
      <c r="K377" s="114">
        <f t="shared" si="67"/>
        <v>0</v>
      </c>
      <c r="L377" s="114">
        <f t="shared" si="68"/>
        <v>0</v>
      </c>
      <c r="M377" s="114"/>
      <c r="N377" s="114"/>
      <c r="O377" s="114">
        <f t="shared" si="69"/>
        <v>0</v>
      </c>
      <c r="P377" s="114">
        <f t="shared" si="70"/>
        <v>0</v>
      </c>
      <c r="Q377" s="125">
        <f t="shared" si="66"/>
        <v>0</v>
      </c>
    </row>
    <row r="378" spans="1:17" s="42" customFormat="1">
      <c r="A378" s="102" t="s">
        <v>234</v>
      </c>
      <c r="B378" s="113" t="s">
        <v>415</v>
      </c>
      <c r="C378" s="95" t="s">
        <v>124</v>
      </c>
      <c r="D378" s="99">
        <v>4662</v>
      </c>
      <c r="E378" s="90">
        <v>0</v>
      </c>
      <c r="F378" s="90">
        <v>0</v>
      </c>
      <c r="G378" s="90">
        <f t="shared" si="65"/>
        <v>0</v>
      </c>
      <c r="H378" s="104">
        <f t="shared" si="74"/>
        <v>0</v>
      </c>
      <c r="I378" s="104">
        <f t="shared" si="74"/>
        <v>0</v>
      </c>
      <c r="J378" s="104">
        <f t="shared" si="75"/>
        <v>0</v>
      </c>
      <c r="K378" s="114">
        <f t="shared" si="67"/>
        <v>0</v>
      </c>
      <c r="L378" s="114">
        <f t="shared" si="68"/>
        <v>0</v>
      </c>
      <c r="M378" s="114"/>
      <c r="N378" s="114"/>
      <c r="O378" s="114">
        <f t="shared" si="69"/>
        <v>0</v>
      </c>
      <c r="P378" s="114">
        <f t="shared" si="70"/>
        <v>0</v>
      </c>
      <c r="Q378" s="125">
        <f t="shared" si="66"/>
        <v>0</v>
      </c>
    </row>
    <row r="379" spans="1:17" s="42" customFormat="1">
      <c r="A379" s="102" t="s">
        <v>236</v>
      </c>
      <c r="B379" s="113" t="s">
        <v>416</v>
      </c>
      <c r="C379" s="95" t="s">
        <v>124</v>
      </c>
      <c r="D379" s="99">
        <v>4662</v>
      </c>
      <c r="E379" s="90">
        <v>0</v>
      </c>
      <c r="F379" s="90">
        <v>0</v>
      </c>
      <c r="G379" s="90">
        <f t="shared" si="65"/>
        <v>0</v>
      </c>
      <c r="H379" s="104">
        <f t="shared" si="74"/>
        <v>0</v>
      </c>
      <c r="I379" s="104">
        <f t="shared" si="74"/>
        <v>0</v>
      </c>
      <c r="J379" s="104">
        <f t="shared" si="75"/>
        <v>0</v>
      </c>
      <c r="K379" s="114">
        <f t="shared" si="67"/>
        <v>0</v>
      </c>
      <c r="L379" s="114">
        <f t="shared" si="68"/>
        <v>0</v>
      </c>
      <c r="M379" s="114"/>
      <c r="N379" s="114"/>
      <c r="O379" s="114">
        <f t="shared" si="69"/>
        <v>0</v>
      </c>
      <c r="P379" s="114">
        <f t="shared" si="70"/>
        <v>0</v>
      </c>
      <c r="Q379" s="125">
        <f t="shared" si="66"/>
        <v>0</v>
      </c>
    </row>
    <row r="380" spans="1:17" s="42" customFormat="1">
      <c r="A380" s="102" t="s">
        <v>238</v>
      </c>
      <c r="B380" s="113" t="s">
        <v>417</v>
      </c>
      <c r="C380" s="95" t="s">
        <v>124</v>
      </c>
      <c r="D380" s="99">
        <v>4662</v>
      </c>
      <c r="E380" s="90">
        <v>0</v>
      </c>
      <c r="F380" s="90">
        <v>0</v>
      </c>
      <c r="G380" s="90">
        <f t="shared" si="65"/>
        <v>0</v>
      </c>
      <c r="H380" s="104">
        <f t="shared" si="74"/>
        <v>0</v>
      </c>
      <c r="I380" s="104">
        <f t="shared" si="74"/>
        <v>0</v>
      </c>
      <c r="J380" s="104">
        <f t="shared" si="75"/>
        <v>0</v>
      </c>
      <c r="K380" s="114">
        <f t="shared" si="67"/>
        <v>0</v>
      </c>
      <c r="L380" s="114">
        <f t="shared" si="68"/>
        <v>0</v>
      </c>
      <c r="M380" s="114"/>
      <c r="N380" s="114"/>
      <c r="O380" s="114">
        <f t="shared" si="69"/>
        <v>0</v>
      </c>
      <c r="P380" s="114">
        <f t="shared" si="70"/>
        <v>0</v>
      </c>
      <c r="Q380" s="125">
        <f t="shared" si="66"/>
        <v>0</v>
      </c>
    </row>
    <row r="381" spans="1:17" s="42" customFormat="1">
      <c r="A381" s="102" t="s">
        <v>240</v>
      </c>
      <c r="B381" s="113" t="s">
        <v>418</v>
      </c>
      <c r="C381" s="95" t="s">
        <v>124</v>
      </c>
      <c r="D381" s="99">
        <v>4662</v>
      </c>
      <c r="E381" s="90">
        <v>0</v>
      </c>
      <c r="F381" s="90">
        <v>0</v>
      </c>
      <c r="G381" s="90">
        <f t="shared" si="65"/>
        <v>0</v>
      </c>
      <c r="H381" s="104">
        <f t="shared" si="74"/>
        <v>0</v>
      </c>
      <c r="I381" s="104">
        <f t="shared" si="74"/>
        <v>0</v>
      </c>
      <c r="J381" s="104">
        <f t="shared" si="75"/>
        <v>0</v>
      </c>
      <c r="K381" s="114">
        <f t="shared" si="67"/>
        <v>0</v>
      </c>
      <c r="L381" s="114">
        <f t="shared" si="68"/>
        <v>0</v>
      </c>
      <c r="M381" s="114"/>
      <c r="N381" s="114"/>
      <c r="O381" s="114">
        <f t="shared" si="69"/>
        <v>0</v>
      </c>
      <c r="P381" s="114">
        <f t="shared" si="70"/>
        <v>0</v>
      </c>
      <c r="Q381" s="125">
        <f t="shared" si="66"/>
        <v>0</v>
      </c>
    </row>
    <row r="382" spans="1:17" s="40" customFormat="1">
      <c r="A382" s="102" t="s">
        <v>242</v>
      </c>
      <c r="B382" s="113" t="s">
        <v>419</v>
      </c>
      <c r="C382" s="95" t="s">
        <v>124</v>
      </c>
      <c r="D382" s="99">
        <v>4662</v>
      </c>
      <c r="E382" s="90">
        <v>0</v>
      </c>
      <c r="F382" s="90">
        <v>0</v>
      </c>
      <c r="G382" s="90">
        <f t="shared" si="65"/>
        <v>0</v>
      </c>
      <c r="H382" s="104">
        <f t="shared" si="74"/>
        <v>0</v>
      </c>
      <c r="I382" s="104">
        <f t="shared" si="74"/>
        <v>0</v>
      </c>
      <c r="J382" s="104">
        <f t="shared" si="75"/>
        <v>0</v>
      </c>
      <c r="K382" s="114">
        <f t="shared" si="67"/>
        <v>0</v>
      </c>
      <c r="L382" s="114">
        <f t="shared" si="68"/>
        <v>0</v>
      </c>
      <c r="M382" s="115"/>
      <c r="N382" s="115"/>
      <c r="O382" s="114">
        <f t="shared" si="69"/>
        <v>0</v>
      </c>
      <c r="P382" s="114">
        <f t="shared" si="70"/>
        <v>0</v>
      </c>
      <c r="Q382" s="125">
        <f t="shared" si="66"/>
        <v>0</v>
      </c>
    </row>
    <row r="383" spans="1:17" s="40" customFormat="1">
      <c r="A383" s="102" t="s">
        <v>244</v>
      </c>
      <c r="B383" s="113" t="s">
        <v>420</v>
      </c>
      <c r="C383" s="95" t="s">
        <v>124</v>
      </c>
      <c r="D383" s="99">
        <v>4662</v>
      </c>
      <c r="E383" s="90">
        <v>0</v>
      </c>
      <c r="F383" s="90">
        <v>0</v>
      </c>
      <c r="G383" s="90">
        <f t="shared" si="65"/>
        <v>0</v>
      </c>
      <c r="H383" s="104">
        <f t="shared" si="74"/>
        <v>0</v>
      </c>
      <c r="I383" s="104">
        <f t="shared" si="74"/>
        <v>0</v>
      </c>
      <c r="J383" s="104">
        <f t="shared" si="75"/>
        <v>0</v>
      </c>
      <c r="K383" s="114">
        <f t="shared" si="67"/>
        <v>0</v>
      </c>
      <c r="L383" s="114">
        <f t="shared" si="68"/>
        <v>0</v>
      </c>
      <c r="M383" s="115"/>
      <c r="N383" s="115"/>
      <c r="O383" s="114">
        <f t="shared" si="69"/>
        <v>0</v>
      </c>
      <c r="P383" s="114">
        <f t="shared" si="70"/>
        <v>0</v>
      </c>
      <c r="Q383" s="125">
        <f t="shared" si="66"/>
        <v>0</v>
      </c>
    </row>
    <row r="384" spans="1:17" s="40" customFormat="1">
      <c r="A384" s="102" t="s">
        <v>246</v>
      </c>
      <c r="B384" s="113" t="s">
        <v>421</v>
      </c>
      <c r="C384" s="95" t="s">
        <v>124</v>
      </c>
      <c r="D384" s="99">
        <v>4662</v>
      </c>
      <c r="E384" s="90">
        <v>0</v>
      </c>
      <c r="F384" s="90">
        <v>0</v>
      </c>
      <c r="G384" s="90">
        <f t="shared" si="65"/>
        <v>0</v>
      </c>
      <c r="H384" s="104">
        <f t="shared" si="74"/>
        <v>0</v>
      </c>
      <c r="I384" s="104">
        <f t="shared" si="74"/>
        <v>0</v>
      </c>
      <c r="J384" s="104">
        <f t="shared" si="75"/>
        <v>0</v>
      </c>
      <c r="K384" s="114">
        <f t="shared" si="67"/>
        <v>0</v>
      </c>
      <c r="L384" s="114">
        <f t="shared" si="68"/>
        <v>0</v>
      </c>
      <c r="M384" s="115"/>
      <c r="N384" s="115"/>
      <c r="O384" s="114">
        <f t="shared" si="69"/>
        <v>0</v>
      </c>
      <c r="P384" s="114">
        <f t="shared" si="70"/>
        <v>0</v>
      </c>
      <c r="Q384" s="125">
        <f t="shared" si="66"/>
        <v>0</v>
      </c>
    </row>
    <row r="385" spans="1:17" s="40" customFormat="1">
      <c r="A385" s="102" t="s">
        <v>248</v>
      </c>
      <c r="B385" s="113" t="s">
        <v>422</v>
      </c>
      <c r="C385" s="95" t="s">
        <v>124</v>
      </c>
      <c r="D385" s="99">
        <v>4662</v>
      </c>
      <c r="E385" s="90">
        <v>0</v>
      </c>
      <c r="F385" s="90">
        <v>0</v>
      </c>
      <c r="G385" s="90">
        <f t="shared" si="65"/>
        <v>0</v>
      </c>
      <c r="H385" s="104">
        <f t="shared" si="74"/>
        <v>0</v>
      </c>
      <c r="I385" s="104">
        <f t="shared" si="74"/>
        <v>0</v>
      </c>
      <c r="J385" s="104">
        <f t="shared" si="75"/>
        <v>0</v>
      </c>
      <c r="K385" s="114">
        <f t="shared" si="67"/>
        <v>0</v>
      </c>
      <c r="L385" s="114">
        <f t="shared" si="68"/>
        <v>0</v>
      </c>
      <c r="M385" s="115"/>
      <c r="N385" s="115"/>
      <c r="O385" s="114">
        <f t="shared" si="69"/>
        <v>0</v>
      </c>
      <c r="P385" s="114">
        <f t="shared" si="70"/>
        <v>0</v>
      </c>
      <c r="Q385" s="125">
        <f t="shared" si="66"/>
        <v>0</v>
      </c>
    </row>
    <row r="386" spans="1:17" s="40" customFormat="1">
      <c r="A386" s="102" t="s">
        <v>250</v>
      </c>
      <c r="B386" s="113" t="s">
        <v>423</v>
      </c>
      <c r="C386" s="95" t="s">
        <v>124</v>
      </c>
      <c r="D386" s="99">
        <v>4662</v>
      </c>
      <c r="E386" s="90">
        <v>0</v>
      </c>
      <c r="F386" s="90">
        <v>0</v>
      </c>
      <c r="G386" s="90">
        <f t="shared" si="65"/>
        <v>0</v>
      </c>
      <c r="H386" s="104">
        <f t="shared" si="74"/>
        <v>0</v>
      </c>
      <c r="I386" s="104">
        <f t="shared" si="74"/>
        <v>0</v>
      </c>
      <c r="J386" s="104">
        <f t="shared" si="75"/>
        <v>0</v>
      </c>
      <c r="K386" s="114">
        <f t="shared" si="67"/>
        <v>0</v>
      </c>
      <c r="L386" s="114">
        <f t="shared" si="68"/>
        <v>0</v>
      </c>
      <c r="M386" s="115"/>
      <c r="N386" s="115"/>
      <c r="O386" s="114">
        <f t="shared" si="69"/>
        <v>0</v>
      </c>
      <c r="P386" s="114">
        <f t="shared" si="70"/>
        <v>0</v>
      </c>
      <c r="Q386" s="125">
        <f t="shared" si="66"/>
        <v>0</v>
      </c>
    </row>
    <row r="387" spans="1:17" s="40" customFormat="1">
      <c r="A387" s="102" t="s">
        <v>252</v>
      </c>
      <c r="B387" s="113" t="s">
        <v>424</v>
      </c>
      <c r="C387" s="95" t="s">
        <v>124</v>
      </c>
      <c r="D387" s="99">
        <v>4662</v>
      </c>
      <c r="E387" s="90">
        <v>0</v>
      </c>
      <c r="F387" s="90">
        <v>0</v>
      </c>
      <c r="G387" s="90">
        <f t="shared" si="65"/>
        <v>0</v>
      </c>
      <c r="H387" s="104">
        <f t="shared" si="74"/>
        <v>0</v>
      </c>
      <c r="I387" s="104">
        <f t="shared" si="74"/>
        <v>0</v>
      </c>
      <c r="J387" s="104">
        <f t="shared" si="75"/>
        <v>0</v>
      </c>
      <c r="K387" s="114">
        <f t="shared" si="67"/>
        <v>0</v>
      </c>
      <c r="L387" s="114">
        <f t="shared" si="68"/>
        <v>0</v>
      </c>
      <c r="M387" s="115"/>
      <c r="N387" s="115"/>
      <c r="O387" s="114">
        <f t="shared" si="69"/>
        <v>0</v>
      </c>
      <c r="P387" s="114">
        <f t="shared" si="70"/>
        <v>0</v>
      </c>
      <c r="Q387" s="125">
        <f t="shared" si="66"/>
        <v>0</v>
      </c>
    </row>
    <row r="388" spans="1:17" s="40" customFormat="1">
      <c r="A388" s="102" t="s">
        <v>254</v>
      </c>
      <c r="B388" s="116" t="s">
        <v>425</v>
      </c>
      <c r="C388" s="95" t="s">
        <v>124</v>
      </c>
      <c r="D388" s="99">
        <v>4662</v>
      </c>
      <c r="E388" s="90">
        <v>0</v>
      </c>
      <c r="F388" s="90">
        <v>0</v>
      </c>
      <c r="G388" s="90">
        <f t="shared" si="65"/>
        <v>0</v>
      </c>
      <c r="H388" s="104">
        <f t="shared" si="74"/>
        <v>0</v>
      </c>
      <c r="I388" s="104">
        <f t="shared" si="74"/>
        <v>0</v>
      </c>
      <c r="J388" s="104">
        <f t="shared" si="75"/>
        <v>0</v>
      </c>
      <c r="K388" s="114">
        <f t="shared" si="67"/>
        <v>0</v>
      </c>
      <c r="L388" s="114">
        <f t="shared" si="68"/>
        <v>0</v>
      </c>
      <c r="M388" s="115"/>
      <c r="N388" s="115"/>
      <c r="O388" s="114">
        <f t="shared" si="69"/>
        <v>0</v>
      </c>
      <c r="P388" s="114">
        <f t="shared" si="70"/>
        <v>0</v>
      </c>
      <c r="Q388" s="125">
        <f t="shared" si="66"/>
        <v>0</v>
      </c>
    </row>
    <row r="389" spans="1:17" s="43" customFormat="1" ht="93.75" customHeight="1">
      <c r="A389" s="92">
        <v>7.5</v>
      </c>
      <c r="B389" s="122" t="s">
        <v>951</v>
      </c>
      <c r="C389" s="95"/>
      <c r="D389" s="99">
        <v>0</v>
      </c>
      <c r="E389" s="95">
        <v>0</v>
      </c>
      <c r="F389" s="95">
        <v>0</v>
      </c>
      <c r="G389" s="95">
        <f t="shared" si="65"/>
        <v>0</v>
      </c>
      <c r="H389" s="89">
        <f>ROUND(D389*E389,0)</f>
        <v>0</v>
      </c>
      <c r="I389" s="89">
        <f>ROUND(D389*F389,0)</f>
        <v>0</v>
      </c>
      <c r="J389" s="90">
        <f t="shared" si="73"/>
        <v>0</v>
      </c>
      <c r="K389" s="114">
        <f t="shared" si="67"/>
        <v>0</v>
      </c>
      <c r="L389" s="114">
        <f t="shared" si="68"/>
        <v>0</v>
      </c>
      <c r="M389" s="115"/>
      <c r="N389" s="115"/>
      <c r="O389" s="114">
        <f t="shared" si="69"/>
        <v>0</v>
      </c>
      <c r="P389" s="114">
        <f t="shared" si="70"/>
        <v>0</v>
      </c>
      <c r="Q389" s="125">
        <f t="shared" si="66"/>
        <v>0</v>
      </c>
    </row>
    <row r="390" spans="1:17" s="45" customFormat="1">
      <c r="A390" s="97" t="s">
        <v>867</v>
      </c>
      <c r="B390" s="117" t="s">
        <v>868</v>
      </c>
      <c r="C390" s="100"/>
      <c r="D390" s="99">
        <v>0</v>
      </c>
      <c r="E390" s="100">
        <v>0</v>
      </c>
      <c r="F390" s="100">
        <v>0</v>
      </c>
      <c r="G390" s="100">
        <f t="shared" ref="G390:G438" si="76">SUM(E390:F390)</f>
        <v>0</v>
      </c>
      <c r="H390" s="89">
        <f>ROUND(D390*E390,0)</f>
        <v>0</v>
      </c>
      <c r="I390" s="89">
        <f>ROUND(D390*F390,0)</f>
        <v>0</v>
      </c>
      <c r="J390" s="90">
        <f t="shared" si="73"/>
        <v>0</v>
      </c>
      <c r="K390" s="114">
        <f t="shared" si="67"/>
        <v>0</v>
      </c>
      <c r="L390" s="114">
        <f t="shared" si="68"/>
        <v>0</v>
      </c>
      <c r="M390" s="119"/>
      <c r="N390" s="119"/>
      <c r="O390" s="114">
        <f t="shared" si="69"/>
        <v>0</v>
      </c>
      <c r="P390" s="114">
        <f t="shared" si="70"/>
        <v>0</v>
      </c>
      <c r="Q390" s="125">
        <f t="shared" si="66"/>
        <v>0</v>
      </c>
    </row>
    <row r="391" spans="1:17" s="42" customFormat="1">
      <c r="A391" s="102" t="s">
        <v>205</v>
      </c>
      <c r="B391" s="113" t="s">
        <v>403</v>
      </c>
      <c r="C391" s="95" t="s">
        <v>124</v>
      </c>
      <c r="D391" s="99">
        <v>4662</v>
      </c>
      <c r="E391" s="90">
        <v>32.979999999999997</v>
      </c>
      <c r="F391" s="90">
        <v>21.34</v>
      </c>
      <c r="G391" s="90">
        <f t="shared" si="76"/>
        <v>54.319999999999993</v>
      </c>
      <c r="H391" s="104">
        <f t="shared" ref="H391:I413" si="77">$D391*E391</f>
        <v>153752.75999999998</v>
      </c>
      <c r="I391" s="104">
        <f t="shared" si="77"/>
        <v>99487.08</v>
      </c>
      <c r="J391" s="104">
        <f t="shared" ref="J391:J413" si="78">SUBTOTAL(9,H391:I391)</f>
        <v>253239.83999999997</v>
      </c>
      <c r="K391" s="114">
        <f t="shared" si="67"/>
        <v>7.519999999999996</v>
      </c>
      <c r="L391" s="114">
        <f t="shared" si="68"/>
        <v>0</v>
      </c>
      <c r="M391" s="114">
        <v>40.499999999999993</v>
      </c>
      <c r="N391" s="114">
        <v>21.34</v>
      </c>
      <c r="O391" s="114">
        <f t="shared" si="69"/>
        <v>188810.99999999997</v>
      </c>
      <c r="P391" s="114">
        <f t="shared" si="70"/>
        <v>99487.08</v>
      </c>
      <c r="Q391" s="125">
        <f t="shared" ref="Q391:Q454" si="79">N391+M391</f>
        <v>61.839999999999989</v>
      </c>
    </row>
    <row r="392" spans="1:17" s="42" customFormat="1">
      <c r="A392" s="102" t="s">
        <v>188</v>
      </c>
      <c r="B392" s="113" t="s">
        <v>404</v>
      </c>
      <c r="C392" s="95" t="s">
        <v>124</v>
      </c>
      <c r="D392" s="99">
        <v>4662</v>
      </c>
      <c r="E392" s="90">
        <v>53.35</v>
      </c>
      <c r="F392" s="90">
        <v>21.34</v>
      </c>
      <c r="G392" s="90">
        <f t="shared" si="76"/>
        <v>74.69</v>
      </c>
      <c r="H392" s="104">
        <f t="shared" si="77"/>
        <v>248717.7</v>
      </c>
      <c r="I392" s="104">
        <f t="shared" si="77"/>
        <v>99487.08</v>
      </c>
      <c r="J392" s="104">
        <f t="shared" si="78"/>
        <v>348204.78</v>
      </c>
      <c r="K392" s="114">
        <f t="shared" si="67"/>
        <v>3.0799999999999912</v>
      </c>
      <c r="L392" s="114">
        <f t="shared" si="68"/>
        <v>0</v>
      </c>
      <c r="M392" s="114">
        <v>56.429999999999993</v>
      </c>
      <c r="N392" s="114">
        <v>21.34</v>
      </c>
      <c r="O392" s="114">
        <f t="shared" si="69"/>
        <v>263076.65999999997</v>
      </c>
      <c r="P392" s="114">
        <f t="shared" si="70"/>
        <v>99487.08</v>
      </c>
      <c r="Q392" s="125">
        <f t="shared" si="79"/>
        <v>77.77</v>
      </c>
    </row>
    <row r="393" spans="1:17" s="42" customFormat="1">
      <c r="A393" s="102" t="s">
        <v>190</v>
      </c>
      <c r="B393" s="113" t="s">
        <v>405</v>
      </c>
      <c r="C393" s="95" t="s">
        <v>124</v>
      </c>
      <c r="D393" s="99">
        <v>4662</v>
      </c>
      <c r="E393" s="90">
        <v>53.35</v>
      </c>
      <c r="F393" s="90">
        <v>21.34</v>
      </c>
      <c r="G393" s="90">
        <f t="shared" si="76"/>
        <v>74.69</v>
      </c>
      <c r="H393" s="104">
        <f t="shared" si="77"/>
        <v>248717.7</v>
      </c>
      <c r="I393" s="104">
        <f t="shared" si="77"/>
        <v>99487.08</v>
      </c>
      <c r="J393" s="104">
        <f t="shared" si="78"/>
        <v>348204.78</v>
      </c>
      <c r="K393" s="114">
        <f t="shared" si="67"/>
        <v>3.0799999999999912</v>
      </c>
      <c r="L393" s="114">
        <f t="shared" si="68"/>
        <v>0</v>
      </c>
      <c r="M393" s="114">
        <v>56.429999999999993</v>
      </c>
      <c r="N393" s="114">
        <v>21.34</v>
      </c>
      <c r="O393" s="114">
        <f t="shared" si="69"/>
        <v>263076.65999999997</v>
      </c>
      <c r="P393" s="114">
        <f t="shared" si="70"/>
        <v>99487.08</v>
      </c>
      <c r="Q393" s="125">
        <f t="shared" si="79"/>
        <v>77.77</v>
      </c>
    </row>
    <row r="394" spans="1:17" s="42" customFormat="1">
      <c r="A394" s="102" t="s">
        <v>192</v>
      </c>
      <c r="B394" s="113" t="s">
        <v>406</v>
      </c>
      <c r="C394" s="95" t="s">
        <v>124</v>
      </c>
      <c r="D394" s="99">
        <v>4662</v>
      </c>
      <c r="E394" s="90">
        <v>53.35</v>
      </c>
      <c r="F394" s="90">
        <v>21.34</v>
      </c>
      <c r="G394" s="90">
        <f t="shared" si="76"/>
        <v>74.69</v>
      </c>
      <c r="H394" s="104">
        <f t="shared" si="77"/>
        <v>248717.7</v>
      </c>
      <c r="I394" s="104">
        <f t="shared" si="77"/>
        <v>99487.08</v>
      </c>
      <c r="J394" s="104">
        <f t="shared" si="78"/>
        <v>348204.78</v>
      </c>
      <c r="K394" s="114">
        <f t="shared" si="67"/>
        <v>3.0799999999999912</v>
      </c>
      <c r="L394" s="114">
        <f t="shared" si="68"/>
        <v>0</v>
      </c>
      <c r="M394" s="114">
        <v>56.429999999999993</v>
      </c>
      <c r="N394" s="114">
        <v>21.34</v>
      </c>
      <c r="O394" s="114">
        <f t="shared" si="69"/>
        <v>263076.65999999997</v>
      </c>
      <c r="P394" s="114">
        <f t="shared" si="70"/>
        <v>99487.08</v>
      </c>
      <c r="Q394" s="125">
        <f t="shared" si="79"/>
        <v>77.77</v>
      </c>
    </row>
    <row r="395" spans="1:17" s="42" customFormat="1">
      <c r="A395" s="102" t="s">
        <v>194</v>
      </c>
      <c r="B395" s="113" t="s">
        <v>407</v>
      </c>
      <c r="C395" s="95" t="s">
        <v>124</v>
      </c>
      <c r="D395" s="99">
        <v>4662</v>
      </c>
      <c r="E395" s="90">
        <v>53.35</v>
      </c>
      <c r="F395" s="90">
        <v>21.34</v>
      </c>
      <c r="G395" s="90">
        <f t="shared" si="76"/>
        <v>74.69</v>
      </c>
      <c r="H395" s="104">
        <f t="shared" si="77"/>
        <v>248717.7</v>
      </c>
      <c r="I395" s="104">
        <f t="shared" si="77"/>
        <v>99487.08</v>
      </c>
      <c r="J395" s="104">
        <f t="shared" si="78"/>
        <v>348204.78</v>
      </c>
      <c r="K395" s="114">
        <f t="shared" ref="K395:K438" si="80">M395-E395</f>
        <v>3.0799999999999912</v>
      </c>
      <c r="L395" s="114">
        <f t="shared" ref="L395:L438" si="81">N395-F395</f>
        <v>0</v>
      </c>
      <c r="M395" s="114">
        <v>56.429999999999993</v>
      </c>
      <c r="N395" s="114">
        <v>21.34</v>
      </c>
      <c r="O395" s="114">
        <f t="shared" ref="O395:O438" si="82">M395*D395</f>
        <v>263076.65999999997</v>
      </c>
      <c r="P395" s="114">
        <f t="shared" ref="P395:P438" si="83">N395*D395</f>
        <v>99487.08</v>
      </c>
      <c r="Q395" s="125">
        <f t="shared" si="79"/>
        <v>77.77</v>
      </c>
    </row>
    <row r="396" spans="1:17" s="42" customFormat="1">
      <c r="A396" s="102" t="s">
        <v>196</v>
      </c>
      <c r="B396" s="113" t="s">
        <v>408</v>
      </c>
      <c r="C396" s="95" t="s">
        <v>124</v>
      </c>
      <c r="D396" s="99">
        <v>4662</v>
      </c>
      <c r="E396" s="90">
        <v>78.569999999999993</v>
      </c>
      <c r="F396" s="90">
        <v>21.34</v>
      </c>
      <c r="G396" s="90">
        <f t="shared" si="76"/>
        <v>99.91</v>
      </c>
      <c r="H396" s="104">
        <f t="shared" si="77"/>
        <v>366293.33999999997</v>
      </c>
      <c r="I396" s="104">
        <f t="shared" si="77"/>
        <v>99487.08</v>
      </c>
      <c r="J396" s="104">
        <f t="shared" si="78"/>
        <v>465780.42</v>
      </c>
      <c r="K396" s="114">
        <f t="shared" si="80"/>
        <v>12.200000000000003</v>
      </c>
      <c r="L396" s="114">
        <f t="shared" si="81"/>
        <v>0</v>
      </c>
      <c r="M396" s="114">
        <v>90.77</v>
      </c>
      <c r="N396" s="114">
        <v>21.34</v>
      </c>
      <c r="O396" s="114">
        <f t="shared" si="82"/>
        <v>423169.74</v>
      </c>
      <c r="P396" s="114">
        <f t="shared" si="83"/>
        <v>99487.08</v>
      </c>
      <c r="Q396" s="125">
        <f t="shared" si="79"/>
        <v>112.11</v>
      </c>
    </row>
    <row r="397" spans="1:17" s="42" customFormat="1">
      <c r="A397" s="102" t="s">
        <v>198</v>
      </c>
      <c r="B397" s="113" t="s">
        <v>409</v>
      </c>
      <c r="C397" s="95" t="s">
        <v>124</v>
      </c>
      <c r="D397" s="99">
        <v>4662</v>
      </c>
      <c r="E397" s="90">
        <v>78.569999999999993</v>
      </c>
      <c r="F397" s="90">
        <v>21.34</v>
      </c>
      <c r="G397" s="90">
        <f t="shared" si="76"/>
        <v>99.91</v>
      </c>
      <c r="H397" s="104">
        <f t="shared" si="77"/>
        <v>366293.33999999997</v>
      </c>
      <c r="I397" s="104">
        <f t="shared" si="77"/>
        <v>99487.08</v>
      </c>
      <c r="J397" s="104">
        <f t="shared" si="78"/>
        <v>465780.42</v>
      </c>
      <c r="K397" s="114">
        <f t="shared" si="80"/>
        <v>12.200000000000003</v>
      </c>
      <c r="L397" s="114">
        <f t="shared" si="81"/>
        <v>0</v>
      </c>
      <c r="M397" s="114">
        <v>90.77</v>
      </c>
      <c r="N397" s="114">
        <v>21.34</v>
      </c>
      <c r="O397" s="114">
        <f t="shared" si="82"/>
        <v>423169.74</v>
      </c>
      <c r="P397" s="114">
        <f t="shared" si="83"/>
        <v>99487.08</v>
      </c>
      <c r="Q397" s="125">
        <f t="shared" si="79"/>
        <v>112.11</v>
      </c>
    </row>
    <row r="398" spans="1:17" s="42" customFormat="1">
      <c r="A398" s="102" t="s">
        <v>200</v>
      </c>
      <c r="B398" s="113" t="s">
        <v>410</v>
      </c>
      <c r="C398" s="95" t="s">
        <v>124</v>
      </c>
      <c r="D398" s="99">
        <v>4662</v>
      </c>
      <c r="E398" s="90">
        <v>78.569999999999993</v>
      </c>
      <c r="F398" s="90">
        <v>21.34</v>
      </c>
      <c r="G398" s="90">
        <f t="shared" si="76"/>
        <v>99.91</v>
      </c>
      <c r="H398" s="104">
        <f t="shared" si="77"/>
        <v>366293.33999999997</v>
      </c>
      <c r="I398" s="104">
        <f t="shared" si="77"/>
        <v>99487.08</v>
      </c>
      <c r="J398" s="104">
        <f t="shared" si="78"/>
        <v>465780.42</v>
      </c>
      <c r="K398" s="114">
        <f t="shared" si="80"/>
        <v>12.200000000000003</v>
      </c>
      <c r="L398" s="114">
        <f t="shared" si="81"/>
        <v>0</v>
      </c>
      <c r="M398" s="114">
        <v>90.77</v>
      </c>
      <c r="N398" s="114">
        <v>21.34</v>
      </c>
      <c r="O398" s="114">
        <f t="shared" si="82"/>
        <v>423169.74</v>
      </c>
      <c r="P398" s="114">
        <f t="shared" si="83"/>
        <v>99487.08</v>
      </c>
      <c r="Q398" s="125">
        <f t="shared" si="79"/>
        <v>112.11</v>
      </c>
    </row>
    <row r="399" spans="1:17" s="42" customFormat="1">
      <c r="A399" s="102" t="s">
        <v>122</v>
      </c>
      <c r="B399" s="113" t="s">
        <v>411</v>
      </c>
      <c r="C399" s="95" t="s">
        <v>124</v>
      </c>
      <c r="D399" s="99">
        <v>4662</v>
      </c>
      <c r="E399" s="90">
        <v>78.569999999999993</v>
      </c>
      <c r="F399" s="90">
        <v>21.34</v>
      </c>
      <c r="G399" s="90">
        <f t="shared" si="76"/>
        <v>99.91</v>
      </c>
      <c r="H399" s="104">
        <f t="shared" si="77"/>
        <v>366293.33999999997</v>
      </c>
      <c r="I399" s="104">
        <f t="shared" si="77"/>
        <v>99487.08</v>
      </c>
      <c r="J399" s="104">
        <f t="shared" si="78"/>
        <v>465780.42</v>
      </c>
      <c r="K399" s="114">
        <f t="shared" si="80"/>
        <v>12.200000000000003</v>
      </c>
      <c r="L399" s="114">
        <f t="shared" si="81"/>
        <v>0</v>
      </c>
      <c r="M399" s="114">
        <v>90.77</v>
      </c>
      <c r="N399" s="114">
        <v>21.34</v>
      </c>
      <c r="O399" s="114">
        <f t="shared" si="82"/>
        <v>423169.74</v>
      </c>
      <c r="P399" s="114">
        <f t="shared" si="83"/>
        <v>99487.08</v>
      </c>
      <c r="Q399" s="125">
        <f t="shared" si="79"/>
        <v>112.11</v>
      </c>
    </row>
    <row r="400" spans="1:17" s="42" customFormat="1">
      <c r="A400" s="102" t="s">
        <v>228</v>
      </c>
      <c r="B400" s="113" t="s">
        <v>412</v>
      </c>
      <c r="C400" s="95" t="s">
        <v>124</v>
      </c>
      <c r="D400" s="99">
        <v>4662</v>
      </c>
      <c r="E400" s="90">
        <v>78.569999999999993</v>
      </c>
      <c r="F400" s="90">
        <v>21.34</v>
      </c>
      <c r="G400" s="90">
        <f t="shared" si="76"/>
        <v>99.91</v>
      </c>
      <c r="H400" s="104">
        <f t="shared" si="77"/>
        <v>366293.33999999997</v>
      </c>
      <c r="I400" s="104">
        <f t="shared" si="77"/>
        <v>99487.08</v>
      </c>
      <c r="J400" s="104">
        <f t="shared" si="78"/>
        <v>465780.42</v>
      </c>
      <c r="K400" s="114">
        <f t="shared" si="80"/>
        <v>12.200000000000003</v>
      </c>
      <c r="L400" s="114">
        <f t="shared" si="81"/>
        <v>0</v>
      </c>
      <c r="M400" s="114">
        <v>90.77</v>
      </c>
      <c r="N400" s="114">
        <v>21.34</v>
      </c>
      <c r="O400" s="114">
        <f t="shared" si="82"/>
        <v>423169.74</v>
      </c>
      <c r="P400" s="114">
        <f t="shared" si="83"/>
        <v>99487.08</v>
      </c>
      <c r="Q400" s="125">
        <f t="shared" si="79"/>
        <v>112.11</v>
      </c>
    </row>
    <row r="401" spans="1:17" s="42" customFormat="1">
      <c r="A401" s="102" t="s">
        <v>230</v>
      </c>
      <c r="B401" s="113" t="s">
        <v>413</v>
      </c>
      <c r="C401" s="95" t="s">
        <v>124</v>
      </c>
      <c r="D401" s="99">
        <v>4662</v>
      </c>
      <c r="E401" s="90">
        <v>78.569999999999993</v>
      </c>
      <c r="F401" s="90">
        <v>21.34</v>
      </c>
      <c r="G401" s="90">
        <f t="shared" si="76"/>
        <v>99.91</v>
      </c>
      <c r="H401" s="104">
        <f t="shared" si="77"/>
        <v>366293.33999999997</v>
      </c>
      <c r="I401" s="104">
        <f t="shared" si="77"/>
        <v>99487.08</v>
      </c>
      <c r="J401" s="104">
        <f t="shared" si="78"/>
        <v>465780.42</v>
      </c>
      <c r="K401" s="114">
        <f t="shared" si="80"/>
        <v>12.200000000000003</v>
      </c>
      <c r="L401" s="114">
        <f t="shared" si="81"/>
        <v>0</v>
      </c>
      <c r="M401" s="114">
        <v>90.77</v>
      </c>
      <c r="N401" s="114">
        <v>21.34</v>
      </c>
      <c r="O401" s="114">
        <f t="shared" si="82"/>
        <v>423169.74</v>
      </c>
      <c r="P401" s="114">
        <f t="shared" si="83"/>
        <v>99487.08</v>
      </c>
      <c r="Q401" s="125">
        <f t="shared" si="79"/>
        <v>112.11</v>
      </c>
    </row>
    <row r="402" spans="1:17" s="42" customFormat="1">
      <c r="A402" s="102" t="s">
        <v>232</v>
      </c>
      <c r="B402" s="113" t="s">
        <v>414</v>
      </c>
      <c r="C402" s="95" t="s">
        <v>124</v>
      </c>
      <c r="D402" s="99">
        <v>4662</v>
      </c>
      <c r="E402" s="90">
        <v>78.569999999999993</v>
      </c>
      <c r="F402" s="90">
        <v>21.34</v>
      </c>
      <c r="G402" s="90">
        <f t="shared" si="76"/>
        <v>99.91</v>
      </c>
      <c r="H402" s="104">
        <f t="shared" si="77"/>
        <v>366293.33999999997</v>
      </c>
      <c r="I402" s="104">
        <f t="shared" si="77"/>
        <v>99487.08</v>
      </c>
      <c r="J402" s="104">
        <f t="shared" si="78"/>
        <v>465780.42</v>
      </c>
      <c r="K402" s="114">
        <f t="shared" si="80"/>
        <v>12.200000000000003</v>
      </c>
      <c r="L402" s="114">
        <f t="shared" si="81"/>
        <v>0</v>
      </c>
      <c r="M402" s="114">
        <v>90.77</v>
      </c>
      <c r="N402" s="114">
        <v>21.34</v>
      </c>
      <c r="O402" s="114">
        <f t="shared" si="82"/>
        <v>423169.74</v>
      </c>
      <c r="P402" s="114">
        <f t="shared" si="83"/>
        <v>99487.08</v>
      </c>
      <c r="Q402" s="125">
        <f t="shared" si="79"/>
        <v>112.11</v>
      </c>
    </row>
    <row r="403" spans="1:17" s="42" customFormat="1">
      <c r="A403" s="102" t="s">
        <v>234</v>
      </c>
      <c r="B403" s="113" t="s">
        <v>415</v>
      </c>
      <c r="C403" s="95" t="s">
        <v>124</v>
      </c>
      <c r="D403" s="99">
        <v>4662</v>
      </c>
      <c r="E403" s="90">
        <v>78.569999999999993</v>
      </c>
      <c r="F403" s="90">
        <v>21.34</v>
      </c>
      <c r="G403" s="90">
        <f t="shared" si="76"/>
        <v>99.91</v>
      </c>
      <c r="H403" s="104">
        <f t="shared" si="77"/>
        <v>366293.33999999997</v>
      </c>
      <c r="I403" s="104">
        <f t="shared" si="77"/>
        <v>99487.08</v>
      </c>
      <c r="J403" s="104">
        <f t="shared" si="78"/>
        <v>465780.42</v>
      </c>
      <c r="K403" s="114">
        <f t="shared" si="80"/>
        <v>12.200000000000003</v>
      </c>
      <c r="L403" s="114">
        <f t="shared" si="81"/>
        <v>0</v>
      </c>
      <c r="M403" s="114">
        <v>90.77</v>
      </c>
      <c r="N403" s="114">
        <v>21.34</v>
      </c>
      <c r="O403" s="114">
        <f t="shared" si="82"/>
        <v>423169.74</v>
      </c>
      <c r="P403" s="114">
        <f t="shared" si="83"/>
        <v>99487.08</v>
      </c>
      <c r="Q403" s="125">
        <f t="shared" si="79"/>
        <v>112.11</v>
      </c>
    </row>
    <row r="404" spans="1:17" s="42" customFormat="1">
      <c r="A404" s="102" t="s">
        <v>236</v>
      </c>
      <c r="B404" s="113" t="s">
        <v>416</v>
      </c>
      <c r="C404" s="95" t="s">
        <v>124</v>
      </c>
      <c r="D404" s="99">
        <v>4662</v>
      </c>
      <c r="E404" s="90">
        <v>78.569999999999993</v>
      </c>
      <c r="F404" s="90">
        <v>21.34</v>
      </c>
      <c r="G404" s="90">
        <f t="shared" si="76"/>
        <v>99.91</v>
      </c>
      <c r="H404" s="104">
        <f t="shared" si="77"/>
        <v>366293.33999999997</v>
      </c>
      <c r="I404" s="104">
        <f t="shared" si="77"/>
        <v>99487.08</v>
      </c>
      <c r="J404" s="104">
        <f t="shared" si="78"/>
        <v>465780.42</v>
      </c>
      <c r="K404" s="114">
        <f t="shared" si="80"/>
        <v>12.200000000000003</v>
      </c>
      <c r="L404" s="114">
        <f t="shared" si="81"/>
        <v>0</v>
      </c>
      <c r="M404" s="114">
        <v>90.77</v>
      </c>
      <c r="N404" s="114">
        <v>21.34</v>
      </c>
      <c r="O404" s="114">
        <f t="shared" si="82"/>
        <v>423169.74</v>
      </c>
      <c r="P404" s="114">
        <f t="shared" si="83"/>
        <v>99487.08</v>
      </c>
      <c r="Q404" s="125">
        <f t="shared" si="79"/>
        <v>112.11</v>
      </c>
    </row>
    <row r="405" spans="1:17" s="42" customFormat="1">
      <c r="A405" s="102" t="s">
        <v>238</v>
      </c>
      <c r="B405" s="113" t="s">
        <v>417</v>
      </c>
      <c r="C405" s="95" t="s">
        <v>124</v>
      </c>
      <c r="D405" s="99">
        <v>4662</v>
      </c>
      <c r="E405" s="90">
        <v>78.569999999999993</v>
      </c>
      <c r="F405" s="90">
        <v>21.34</v>
      </c>
      <c r="G405" s="90">
        <f t="shared" si="76"/>
        <v>99.91</v>
      </c>
      <c r="H405" s="104">
        <f t="shared" si="77"/>
        <v>366293.33999999997</v>
      </c>
      <c r="I405" s="104">
        <f t="shared" si="77"/>
        <v>99487.08</v>
      </c>
      <c r="J405" s="104">
        <f t="shared" si="78"/>
        <v>465780.42</v>
      </c>
      <c r="K405" s="114">
        <f t="shared" si="80"/>
        <v>12.200000000000003</v>
      </c>
      <c r="L405" s="114">
        <f t="shared" si="81"/>
        <v>0</v>
      </c>
      <c r="M405" s="114">
        <v>90.77</v>
      </c>
      <c r="N405" s="114">
        <v>21.34</v>
      </c>
      <c r="O405" s="114">
        <f t="shared" si="82"/>
        <v>423169.74</v>
      </c>
      <c r="P405" s="114">
        <f t="shared" si="83"/>
        <v>99487.08</v>
      </c>
      <c r="Q405" s="125">
        <f t="shared" si="79"/>
        <v>112.11</v>
      </c>
    </row>
    <row r="406" spans="1:17" s="42" customFormat="1">
      <c r="A406" s="102" t="s">
        <v>240</v>
      </c>
      <c r="B406" s="113" t="s">
        <v>418</v>
      </c>
      <c r="C406" s="95" t="s">
        <v>124</v>
      </c>
      <c r="D406" s="99">
        <v>4662</v>
      </c>
      <c r="E406" s="90">
        <v>78.569999999999993</v>
      </c>
      <c r="F406" s="90">
        <v>21.34</v>
      </c>
      <c r="G406" s="90">
        <f t="shared" si="76"/>
        <v>99.91</v>
      </c>
      <c r="H406" s="104">
        <f t="shared" si="77"/>
        <v>366293.33999999997</v>
      </c>
      <c r="I406" s="104">
        <f t="shared" si="77"/>
        <v>99487.08</v>
      </c>
      <c r="J406" s="104">
        <f t="shared" si="78"/>
        <v>465780.42</v>
      </c>
      <c r="K406" s="114">
        <f t="shared" si="80"/>
        <v>12.200000000000003</v>
      </c>
      <c r="L406" s="114">
        <f t="shared" si="81"/>
        <v>0</v>
      </c>
      <c r="M406" s="114">
        <v>90.77</v>
      </c>
      <c r="N406" s="114">
        <v>21.34</v>
      </c>
      <c r="O406" s="114">
        <f t="shared" si="82"/>
        <v>423169.74</v>
      </c>
      <c r="P406" s="114">
        <f t="shared" si="83"/>
        <v>99487.08</v>
      </c>
      <c r="Q406" s="125">
        <f t="shared" si="79"/>
        <v>112.11</v>
      </c>
    </row>
    <row r="407" spans="1:17" s="40" customFormat="1">
      <c r="A407" s="102" t="s">
        <v>242</v>
      </c>
      <c r="B407" s="113" t="s">
        <v>419</v>
      </c>
      <c r="C407" s="95" t="s">
        <v>124</v>
      </c>
      <c r="D407" s="99">
        <v>4662</v>
      </c>
      <c r="E407" s="90">
        <v>78.569999999999993</v>
      </c>
      <c r="F407" s="90">
        <v>21.34</v>
      </c>
      <c r="G407" s="90">
        <f t="shared" si="76"/>
        <v>99.91</v>
      </c>
      <c r="H407" s="104">
        <f t="shared" si="77"/>
        <v>366293.33999999997</v>
      </c>
      <c r="I407" s="104">
        <f t="shared" si="77"/>
        <v>99487.08</v>
      </c>
      <c r="J407" s="104">
        <f t="shared" si="78"/>
        <v>465780.42</v>
      </c>
      <c r="K407" s="114">
        <f t="shared" si="80"/>
        <v>12.200000000000003</v>
      </c>
      <c r="L407" s="114">
        <f t="shared" si="81"/>
        <v>0</v>
      </c>
      <c r="M407" s="115">
        <v>90.77</v>
      </c>
      <c r="N407" s="115">
        <v>21.34</v>
      </c>
      <c r="O407" s="114">
        <f t="shared" si="82"/>
        <v>423169.74</v>
      </c>
      <c r="P407" s="114">
        <f t="shared" si="83"/>
        <v>99487.08</v>
      </c>
      <c r="Q407" s="125">
        <f t="shared" si="79"/>
        <v>112.11</v>
      </c>
    </row>
    <row r="408" spans="1:17" s="40" customFormat="1">
      <c r="A408" s="102" t="s">
        <v>244</v>
      </c>
      <c r="B408" s="113" t="s">
        <v>420</v>
      </c>
      <c r="C408" s="95" t="s">
        <v>124</v>
      </c>
      <c r="D408" s="99">
        <v>4662</v>
      </c>
      <c r="E408" s="90">
        <v>78.569999999999993</v>
      </c>
      <c r="F408" s="90">
        <v>21.34</v>
      </c>
      <c r="G408" s="90">
        <f t="shared" si="76"/>
        <v>99.91</v>
      </c>
      <c r="H408" s="104">
        <f t="shared" si="77"/>
        <v>366293.33999999997</v>
      </c>
      <c r="I408" s="104">
        <f t="shared" si="77"/>
        <v>99487.08</v>
      </c>
      <c r="J408" s="104">
        <f t="shared" si="78"/>
        <v>465780.42</v>
      </c>
      <c r="K408" s="114">
        <f t="shared" si="80"/>
        <v>12.200000000000003</v>
      </c>
      <c r="L408" s="114">
        <f t="shared" si="81"/>
        <v>0</v>
      </c>
      <c r="M408" s="115">
        <v>90.77</v>
      </c>
      <c r="N408" s="115">
        <v>21.34</v>
      </c>
      <c r="O408" s="114">
        <f t="shared" si="82"/>
        <v>423169.74</v>
      </c>
      <c r="P408" s="114">
        <f t="shared" si="83"/>
        <v>99487.08</v>
      </c>
      <c r="Q408" s="125">
        <f t="shared" si="79"/>
        <v>112.11</v>
      </c>
    </row>
    <row r="409" spans="1:17" s="40" customFormat="1">
      <c r="A409" s="102" t="s">
        <v>246</v>
      </c>
      <c r="B409" s="113" t="s">
        <v>421</v>
      </c>
      <c r="C409" s="95" t="s">
        <v>124</v>
      </c>
      <c r="D409" s="99">
        <v>4662</v>
      </c>
      <c r="E409" s="90">
        <v>78.569999999999993</v>
      </c>
      <c r="F409" s="90">
        <v>21.34</v>
      </c>
      <c r="G409" s="90">
        <f t="shared" si="76"/>
        <v>99.91</v>
      </c>
      <c r="H409" s="104">
        <f t="shared" si="77"/>
        <v>366293.33999999997</v>
      </c>
      <c r="I409" s="104">
        <f t="shared" si="77"/>
        <v>99487.08</v>
      </c>
      <c r="J409" s="104">
        <f t="shared" si="78"/>
        <v>465780.42</v>
      </c>
      <c r="K409" s="114">
        <f t="shared" si="80"/>
        <v>12.200000000000003</v>
      </c>
      <c r="L409" s="114">
        <f t="shared" si="81"/>
        <v>0</v>
      </c>
      <c r="M409" s="115">
        <v>90.77</v>
      </c>
      <c r="N409" s="115">
        <v>21.34</v>
      </c>
      <c r="O409" s="114">
        <f t="shared" si="82"/>
        <v>423169.74</v>
      </c>
      <c r="P409" s="114">
        <f t="shared" si="83"/>
        <v>99487.08</v>
      </c>
      <c r="Q409" s="125">
        <f t="shared" si="79"/>
        <v>112.11</v>
      </c>
    </row>
    <row r="410" spans="1:17" s="40" customFormat="1">
      <c r="A410" s="102" t="s">
        <v>248</v>
      </c>
      <c r="B410" s="113" t="s">
        <v>422</v>
      </c>
      <c r="C410" s="95" t="s">
        <v>124</v>
      </c>
      <c r="D410" s="99">
        <v>4662</v>
      </c>
      <c r="E410" s="90">
        <v>0</v>
      </c>
      <c r="F410" s="90">
        <v>21.34</v>
      </c>
      <c r="G410" s="90">
        <f t="shared" si="76"/>
        <v>21.34</v>
      </c>
      <c r="H410" s="104">
        <f t="shared" si="77"/>
        <v>0</v>
      </c>
      <c r="I410" s="104">
        <f t="shared" si="77"/>
        <v>99487.08</v>
      </c>
      <c r="J410" s="104">
        <f t="shared" si="78"/>
        <v>99487.08</v>
      </c>
      <c r="K410" s="114">
        <f t="shared" si="80"/>
        <v>0</v>
      </c>
      <c r="L410" s="114">
        <f t="shared" si="81"/>
        <v>0</v>
      </c>
      <c r="M410" s="115">
        <v>0</v>
      </c>
      <c r="N410" s="115">
        <v>21.34</v>
      </c>
      <c r="O410" s="114">
        <f t="shared" si="82"/>
        <v>0</v>
      </c>
      <c r="P410" s="114">
        <f t="shared" si="83"/>
        <v>99487.08</v>
      </c>
      <c r="Q410" s="125">
        <f t="shared" si="79"/>
        <v>21.34</v>
      </c>
    </row>
    <row r="411" spans="1:17" s="40" customFormat="1">
      <c r="A411" s="102" t="s">
        <v>250</v>
      </c>
      <c r="B411" s="113" t="s">
        <v>423</v>
      </c>
      <c r="C411" s="95" t="s">
        <v>124</v>
      </c>
      <c r="D411" s="99">
        <v>4662</v>
      </c>
      <c r="E411" s="90">
        <v>0</v>
      </c>
      <c r="F411" s="90">
        <v>11.64</v>
      </c>
      <c r="G411" s="90">
        <f t="shared" si="76"/>
        <v>11.64</v>
      </c>
      <c r="H411" s="104">
        <f t="shared" si="77"/>
        <v>0</v>
      </c>
      <c r="I411" s="104">
        <f t="shared" si="77"/>
        <v>54265.68</v>
      </c>
      <c r="J411" s="104">
        <f t="shared" si="78"/>
        <v>54265.68</v>
      </c>
      <c r="K411" s="114">
        <f t="shared" si="80"/>
        <v>0</v>
      </c>
      <c r="L411" s="114">
        <f t="shared" si="81"/>
        <v>0</v>
      </c>
      <c r="M411" s="115">
        <v>0</v>
      </c>
      <c r="N411" s="115">
        <v>11.64</v>
      </c>
      <c r="O411" s="114">
        <f t="shared" si="82"/>
        <v>0</v>
      </c>
      <c r="P411" s="114">
        <f t="shared" si="83"/>
        <v>54265.68</v>
      </c>
      <c r="Q411" s="125">
        <f t="shared" si="79"/>
        <v>11.64</v>
      </c>
    </row>
    <row r="412" spans="1:17" s="40" customFormat="1">
      <c r="A412" s="102" t="s">
        <v>252</v>
      </c>
      <c r="B412" s="113" t="s">
        <v>424</v>
      </c>
      <c r="C412" s="95" t="s">
        <v>124</v>
      </c>
      <c r="D412" s="99">
        <v>4662</v>
      </c>
      <c r="E412" s="90">
        <v>0</v>
      </c>
      <c r="F412" s="90">
        <v>11.64</v>
      </c>
      <c r="G412" s="90">
        <f t="shared" si="76"/>
        <v>11.64</v>
      </c>
      <c r="H412" s="104">
        <f t="shared" si="77"/>
        <v>0</v>
      </c>
      <c r="I412" s="104">
        <f t="shared" si="77"/>
        <v>54265.68</v>
      </c>
      <c r="J412" s="104">
        <f t="shared" si="78"/>
        <v>54265.68</v>
      </c>
      <c r="K412" s="114">
        <f t="shared" si="80"/>
        <v>0</v>
      </c>
      <c r="L412" s="114">
        <f t="shared" si="81"/>
        <v>0</v>
      </c>
      <c r="M412" s="115">
        <v>0</v>
      </c>
      <c r="N412" s="115">
        <v>11.64</v>
      </c>
      <c r="O412" s="114">
        <f t="shared" si="82"/>
        <v>0</v>
      </c>
      <c r="P412" s="114">
        <f t="shared" si="83"/>
        <v>54265.68</v>
      </c>
      <c r="Q412" s="125">
        <f t="shared" si="79"/>
        <v>11.64</v>
      </c>
    </row>
    <row r="413" spans="1:17" s="40" customFormat="1">
      <c r="A413" s="102" t="s">
        <v>254</v>
      </c>
      <c r="B413" s="116" t="s">
        <v>425</v>
      </c>
      <c r="C413" s="95" t="s">
        <v>124</v>
      </c>
      <c r="D413" s="99">
        <v>4662</v>
      </c>
      <c r="E413" s="90">
        <v>0</v>
      </c>
      <c r="F413" s="90">
        <v>0</v>
      </c>
      <c r="G413" s="90">
        <f t="shared" si="76"/>
        <v>0</v>
      </c>
      <c r="H413" s="104">
        <f t="shared" si="77"/>
        <v>0</v>
      </c>
      <c r="I413" s="104">
        <f t="shared" si="77"/>
        <v>0</v>
      </c>
      <c r="J413" s="104">
        <f t="shared" si="78"/>
        <v>0</v>
      </c>
      <c r="K413" s="114">
        <f t="shared" si="80"/>
        <v>0</v>
      </c>
      <c r="L413" s="114">
        <f t="shared" si="81"/>
        <v>0</v>
      </c>
      <c r="M413" s="115">
        <v>0</v>
      </c>
      <c r="N413" s="115">
        <v>0</v>
      </c>
      <c r="O413" s="114">
        <f t="shared" si="82"/>
        <v>0</v>
      </c>
      <c r="P413" s="114">
        <f t="shared" si="83"/>
        <v>0</v>
      </c>
      <c r="Q413" s="125">
        <f t="shared" si="79"/>
        <v>0</v>
      </c>
    </row>
    <row r="414" spans="1:17" s="45" customFormat="1">
      <c r="A414" s="97" t="s">
        <v>869</v>
      </c>
      <c r="B414" s="117" t="s">
        <v>870</v>
      </c>
      <c r="C414" s="100"/>
      <c r="D414" s="99">
        <v>0</v>
      </c>
      <c r="E414" s="100">
        <v>0</v>
      </c>
      <c r="F414" s="100">
        <v>0</v>
      </c>
      <c r="G414" s="100">
        <f t="shared" si="76"/>
        <v>0</v>
      </c>
      <c r="H414" s="89">
        <f>ROUND(D414*E414,0)</f>
        <v>0</v>
      </c>
      <c r="I414" s="89">
        <f>ROUND(D414*F414,0)</f>
        <v>0</v>
      </c>
      <c r="J414" s="90">
        <f t="shared" ref="J414" si="84">SUM(H414:I414)</f>
        <v>0</v>
      </c>
      <c r="K414" s="114">
        <f t="shared" si="80"/>
        <v>0</v>
      </c>
      <c r="L414" s="114">
        <f t="shared" si="81"/>
        <v>0</v>
      </c>
      <c r="M414" s="119"/>
      <c r="N414" s="119"/>
      <c r="O414" s="114">
        <f t="shared" si="82"/>
        <v>0</v>
      </c>
      <c r="P414" s="114">
        <f t="shared" si="83"/>
        <v>0</v>
      </c>
      <c r="Q414" s="125">
        <f t="shared" si="79"/>
        <v>0</v>
      </c>
    </row>
    <row r="415" spans="1:17" s="42" customFormat="1">
      <c r="A415" s="102" t="s">
        <v>205</v>
      </c>
      <c r="B415" s="113" t="s">
        <v>402</v>
      </c>
      <c r="C415" s="95" t="s">
        <v>124</v>
      </c>
      <c r="D415" s="99">
        <v>4662</v>
      </c>
      <c r="E415" s="90">
        <v>7.76</v>
      </c>
      <c r="F415" s="90">
        <v>5.82</v>
      </c>
      <c r="G415" s="90">
        <f t="shared" si="76"/>
        <v>13.58</v>
      </c>
      <c r="H415" s="104">
        <f t="shared" ref="H415:I438" si="85">$D415*E415</f>
        <v>36177.120000000003</v>
      </c>
      <c r="I415" s="104">
        <f t="shared" si="85"/>
        <v>27132.84</v>
      </c>
      <c r="J415" s="104">
        <f t="shared" ref="J415:J438" si="86">SUBTOTAL(9,H415:I415)</f>
        <v>63309.960000000006</v>
      </c>
      <c r="K415" s="114">
        <f t="shared" si="80"/>
        <v>-7.76</v>
      </c>
      <c r="L415" s="114">
        <f t="shared" si="81"/>
        <v>-5.82</v>
      </c>
      <c r="M415" s="114">
        <v>0</v>
      </c>
      <c r="N415" s="114">
        <v>0</v>
      </c>
      <c r="O415" s="114">
        <f t="shared" si="82"/>
        <v>0</v>
      </c>
      <c r="P415" s="114">
        <f t="shared" si="83"/>
        <v>0</v>
      </c>
      <c r="Q415" s="125">
        <f t="shared" si="79"/>
        <v>0</v>
      </c>
    </row>
    <row r="416" spans="1:17" s="42" customFormat="1">
      <c r="A416" s="102" t="s">
        <v>188</v>
      </c>
      <c r="B416" s="113" t="s">
        <v>403</v>
      </c>
      <c r="C416" s="95" t="s">
        <v>124</v>
      </c>
      <c r="D416" s="99">
        <v>4662</v>
      </c>
      <c r="E416" s="90">
        <v>15.52</v>
      </c>
      <c r="F416" s="90">
        <v>5.82</v>
      </c>
      <c r="G416" s="90">
        <f t="shared" si="76"/>
        <v>21.34</v>
      </c>
      <c r="H416" s="104">
        <f t="shared" si="85"/>
        <v>72354.240000000005</v>
      </c>
      <c r="I416" s="104">
        <f t="shared" si="85"/>
        <v>27132.84</v>
      </c>
      <c r="J416" s="104">
        <f t="shared" si="86"/>
        <v>99487.08</v>
      </c>
      <c r="K416" s="114">
        <f t="shared" si="80"/>
        <v>-15.52</v>
      </c>
      <c r="L416" s="114">
        <f t="shared" si="81"/>
        <v>-5.82</v>
      </c>
      <c r="M416" s="114">
        <v>0</v>
      </c>
      <c r="N416" s="114">
        <v>0</v>
      </c>
      <c r="O416" s="114">
        <f t="shared" si="82"/>
        <v>0</v>
      </c>
      <c r="P416" s="114">
        <f t="shared" si="83"/>
        <v>0</v>
      </c>
      <c r="Q416" s="125">
        <f t="shared" si="79"/>
        <v>0</v>
      </c>
    </row>
    <row r="417" spans="1:17" s="42" customFormat="1">
      <c r="A417" s="102" t="s">
        <v>190</v>
      </c>
      <c r="B417" s="113" t="s">
        <v>404</v>
      </c>
      <c r="C417" s="95" t="s">
        <v>124</v>
      </c>
      <c r="D417" s="99">
        <v>4662</v>
      </c>
      <c r="E417" s="90">
        <v>20.37</v>
      </c>
      <c r="F417" s="90">
        <v>5.82</v>
      </c>
      <c r="G417" s="90">
        <f t="shared" si="76"/>
        <v>26.19</v>
      </c>
      <c r="H417" s="104">
        <f t="shared" si="85"/>
        <v>94964.94</v>
      </c>
      <c r="I417" s="104">
        <f t="shared" si="85"/>
        <v>27132.84</v>
      </c>
      <c r="J417" s="104">
        <f t="shared" si="86"/>
        <v>122097.78</v>
      </c>
      <c r="K417" s="114">
        <f t="shared" si="80"/>
        <v>-20.37</v>
      </c>
      <c r="L417" s="114">
        <f t="shared" si="81"/>
        <v>-5.82</v>
      </c>
      <c r="M417" s="114">
        <v>0</v>
      </c>
      <c r="N417" s="114">
        <v>0</v>
      </c>
      <c r="O417" s="114">
        <f t="shared" si="82"/>
        <v>0</v>
      </c>
      <c r="P417" s="114">
        <f t="shared" si="83"/>
        <v>0</v>
      </c>
      <c r="Q417" s="125">
        <f t="shared" si="79"/>
        <v>0</v>
      </c>
    </row>
    <row r="418" spans="1:17" s="42" customFormat="1">
      <c r="A418" s="102" t="s">
        <v>192</v>
      </c>
      <c r="B418" s="113" t="s">
        <v>405</v>
      </c>
      <c r="C418" s="95" t="s">
        <v>124</v>
      </c>
      <c r="D418" s="99">
        <v>4662</v>
      </c>
      <c r="E418" s="90">
        <v>16.489999999999998</v>
      </c>
      <c r="F418" s="90">
        <v>5.82</v>
      </c>
      <c r="G418" s="90">
        <f t="shared" si="76"/>
        <v>22.31</v>
      </c>
      <c r="H418" s="104">
        <f t="shared" si="85"/>
        <v>76876.37999999999</v>
      </c>
      <c r="I418" s="104">
        <f t="shared" si="85"/>
        <v>27132.84</v>
      </c>
      <c r="J418" s="104">
        <f t="shared" si="86"/>
        <v>104009.21999999999</v>
      </c>
      <c r="K418" s="114">
        <f t="shared" si="80"/>
        <v>-16.489999999999998</v>
      </c>
      <c r="L418" s="114">
        <f t="shared" si="81"/>
        <v>-5.82</v>
      </c>
      <c r="M418" s="114">
        <v>0</v>
      </c>
      <c r="N418" s="114">
        <v>0</v>
      </c>
      <c r="O418" s="114">
        <f t="shared" si="82"/>
        <v>0</v>
      </c>
      <c r="P418" s="114">
        <f t="shared" si="83"/>
        <v>0</v>
      </c>
      <c r="Q418" s="125">
        <f t="shared" si="79"/>
        <v>0</v>
      </c>
    </row>
    <row r="419" spans="1:17" s="42" customFormat="1">
      <c r="A419" s="102" t="s">
        <v>194</v>
      </c>
      <c r="B419" s="113" t="s">
        <v>406</v>
      </c>
      <c r="C419" s="95" t="s">
        <v>124</v>
      </c>
      <c r="D419" s="99">
        <v>4662</v>
      </c>
      <c r="E419" s="90">
        <v>16.489999999999998</v>
      </c>
      <c r="F419" s="90">
        <v>5.82</v>
      </c>
      <c r="G419" s="90">
        <f t="shared" si="76"/>
        <v>22.31</v>
      </c>
      <c r="H419" s="104">
        <f t="shared" si="85"/>
        <v>76876.37999999999</v>
      </c>
      <c r="I419" s="104">
        <f t="shared" si="85"/>
        <v>27132.84</v>
      </c>
      <c r="J419" s="104">
        <f t="shared" si="86"/>
        <v>104009.21999999999</v>
      </c>
      <c r="K419" s="114">
        <f t="shared" si="80"/>
        <v>-16.489999999999998</v>
      </c>
      <c r="L419" s="114">
        <f t="shared" si="81"/>
        <v>-5.82</v>
      </c>
      <c r="M419" s="114">
        <v>0</v>
      </c>
      <c r="N419" s="114">
        <v>0</v>
      </c>
      <c r="O419" s="114">
        <f t="shared" si="82"/>
        <v>0</v>
      </c>
      <c r="P419" s="114">
        <f t="shared" si="83"/>
        <v>0</v>
      </c>
      <c r="Q419" s="125">
        <f t="shared" si="79"/>
        <v>0</v>
      </c>
    </row>
    <row r="420" spans="1:17" s="42" customFormat="1">
      <c r="A420" s="102" t="s">
        <v>196</v>
      </c>
      <c r="B420" s="113" t="s">
        <v>407</v>
      </c>
      <c r="C420" s="95" t="s">
        <v>124</v>
      </c>
      <c r="D420" s="99">
        <v>4662</v>
      </c>
      <c r="E420" s="90">
        <v>16.489999999999998</v>
      </c>
      <c r="F420" s="90">
        <v>5.82</v>
      </c>
      <c r="G420" s="90">
        <f t="shared" si="76"/>
        <v>22.31</v>
      </c>
      <c r="H420" s="104">
        <f t="shared" si="85"/>
        <v>76876.37999999999</v>
      </c>
      <c r="I420" s="104">
        <f t="shared" si="85"/>
        <v>27132.84</v>
      </c>
      <c r="J420" s="104">
        <f t="shared" si="86"/>
        <v>104009.21999999999</v>
      </c>
      <c r="K420" s="114">
        <f t="shared" si="80"/>
        <v>-16.489999999999998</v>
      </c>
      <c r="L420" s="114">
        <f t="shared" si="81"/>
        <v>-5.82</v>
      </c>
      <c r="M420" s="114">
        <v>0</v>
      </c>
      <c r="N420" s="114">
        <v>0</v>
      </c>
      <c r="O420" s="114">
        <f t="shared" si="82"/>
        <v>0</v>
      </c>
      <c r="P420" s="114">
        <f t="shared" si="83"/>
        <v>0</v>
      </c>
      <c r="Q420" s="125">
        <f t="shared" si="79"/>
        <v>0</v>
      </c>
    </row>
    <row r="421" spans="1:17" s="42" customFormat="1">
      <c r="A421" s="102" t="s">
        <v>198</v>
      </c>
      <c r="B421" s="113" t="s">
        <v>408</v>
      </c>
      <c r="C421" s="95" t="s">
        <v>124</v>
      </c>
      <c r="D421" s="99">
        <v>4662</v>
      </c>
      <c r="E421" s="90">
        <v>24.25</v>
      </c>
      <c r="F421" s="90">
        <v>5.82</v>
      </c>
      <c r="G421" s="90">
        <f t="shared" si="76"/>
        <v>30.07</v>
      </c>
      <c r="H421" s="104">
        <f t="shared" si="85"/>
        <v>113053.5</v>
      </c>
      <c r="I421" s="104">
        <f t="shared" si="85"/>
        <v>27132.84</v>
      </c>
      <c r="J421" s="104">
        <f t="shared" si="86"/>
        <v>140186.34</v>
      </c>
      <c r="K421" s="114">
        <f t="shared" si="80"/>
        <v>-24.25</v>
      </c>
      <c r="L421" s="114">
        <f t="shared" si="81"/>
        <v>-5.82</v>
      </c>
      <c r="M421" s="114">
        <v>0</v>
      </c>
      <c r="N421" s="114">
        <v>0</v>
      </c>
      <c r="O421" s="114">
        <f t="shared" si="82"/>
        <v>0</v>
      </c>
      <c r="P421" s="114">
        <f t="shared" si="83"/>
        <v>0</v>
      </c>
      <c r="Q421" s="125">
        <f t="shared" si="79"/>
        <v>0</v>
      </c>
    </row>
    <row r="422" spans="1:17" s="42" customFormat="1">
      <c r="A422" s="102" t="s">
        <v>200</v>
      </c>
      <c r="B422" s="113" t="s">
        <v>409</v>
      </c>
      <c r="C422" s="95" t="s">
        <v>124</v>
      </c>
      <c r="D422" s="99">
        <v>4662</v>
      </c>
      <c r="E422" s="90">
        <v>24.25</v>
      </c>
      <c r="F422" s="90">
        <v>5.82</v>
      </c>
      <c r="G422" s="90">
        <f t="shared" si="76"/>
        <v>30.07</v>
      </c>
      <c r="H422" s="104">
        <f t="shared" si="85"/>
        <v>113053.5</v>
      </c>
      <c r="I422" s="104">
        <f t="shared" si="85"/>
        <v>27132.84</v>
      </c>
      <c r="J422" s="104">
        <f t="shared" si="86"/>
        <v>140186.34</v>
      </c>
      <c r="K422" s="114">
        <f t="shared" si="80"/>
        <v>-24.25</v>
      </c>
      <c r="L422" s="114">
        <f t="shared" si="81"/>
        <v>-5.82</v>
      </c>
      <c r="M422" s="114">
        <v>0</v>
      </c>
      <c r="N422" s="114">
        <v>0</v>
      </c>
      <c r="O422" s="114">
        <f t="shared" si="82"/>
        <v>0</v>
      </c>
      <c r="P422" s="114">
        <f t="shared" si="83"/>
        <v>0</v>
      </c>
      <c r="Q422" s="125">
        <f t="shared" si="79"/>
        <v>0</v>
      </c>
    </row>
    <row r="423" spans="1:17" s="42" customFormat="1">
      <c r="A423" s="102" t="s">
        <v>122</v>
      </c>
      <c r="B423" s="113" t="s">
        <v>410</v>
      </c>
      <c r="C423" s="95" t="s">
        <v>124</v>
      </c>
      <c r="D423" s="99">
        <v>4662</v>
      </c>
      <c r="E423" s="90">
        <v>24.25</v>
      </c>
      <c r="F423" s="90">
        <v>5.82</v>
      </c>
      <c r="G423" s="90">
        <f t="shared" si="76"/>
        <v>30.07</v>
      </c>
      <c r="H423" s="104">
        <f t="shared" si="85"/>
        <v>113053.5</v>
      </c>
      <c r="I423" s="104">
        <f t="shared" si="85"/>
        <v>27132.84</v>
      </c>
      <c r="J423" s="104">
        <f t="shared" si="86"/>
        <v>140186.34</v>
      </c>
      <c r="K423" s="114">
        <f t="shared" si="80"/>
        <v>-24.25</v>
      </c>
      <c r="L423" s="114">
        <f t="shared" si="81"/>
        <v>-5.82</v>
      </c>
      <c r="M423" s="114">
        <v>0</v>
      </c>
      <c r="N423" s="114">
        <v>0</v>
      </c>
      <c r="O423" s="114">
        <f t="shared" si="82"/>
        <v>0</v>
      </c>
      <c r="P423" s="114">
        <f t="shared" si="83"/>
        <v>0</v>
      </c>
      <c r="Q423" s="125">
        <f t="shared" si="79"/>
        <v>0</v>
      </c>
    </row>
    <row r="424" spans="1:17" s="42" customFormat="1">
      <c r="A424" s="102" t="s">
        <v>228</v>
      </c>
      <c r="B424" s="113" t="s">
        <v>411</v>
      </c>
      <c r="C424" s="95" t="s">
        <v>124</v>
      </c>
      <c r="D424" s="99">
        <v>4662</v>
      </c>
      <c r="E424" s="90">
        <v>24.25</v>
      </c>
      <c r="F424" s="90">
        <v>5.82</v>
      </c>
      <c r="G424" s="90">
        <f t="shared" si="76"/>
        <v>30.07</v>
      </c>
      <c r="H424" s="104">
        <f t="shared" si="85"/>
        <v>113053.5</v>
      </c>
      <c r="I424" s="104">
        <f t="shared" si="85"/>
        <v>27132.84</v>
      </c>
      <c r="J424" s="104">
        <f t="shared" si="86"/>
        <v>140186.34</v>
      </c>
      <c r="K424" s="114">
        <f t="shared" si="80"/>
        <v>-24.25</v>
      </c>
      <c r="L424" s="114">
        <f t="shared" si="81"/>
        <v>-5.82</v>
      </c>
      <c r="M424" s="114">
        <v>0</v>
      </c>
      <c r="N424" s="114">
        <v>0</v>
      </c>
      <c r="O424" s="114">
        <f t="shared" si="82"/>
        <v>0</v>
      </c>
      <c r="P424" s="114">
        <f t="shared" si="83"/>
        <v>0</v>
      </c>
      <c r="Q424" s="125">
        <f t="shared" si="79"/>
        <v>0</v>
      </c>
    </row>
    <row r="425" spans="1:17" s="42" customFormat="1">
      <c r="A425" s="102" t="s">
        <v>230</v>
      </c>
      <c r="B425" s="113" t="s">
        <v>412</v>
      </c>
      <c r="C425" s="95" t="s">
        <v>124</v>
      </c>
      <c r="D425" s="99">
        <v>4662</v>
      </c>
      <c r="E425" s="90">
        <v>24.25</v>
      </c>
      <c r="F425" s="90">
        <v>5.82</v>
      </c>
      <c r="G425" s="90">
        <f t="shared" si="76"/>
        <v>30.07</v>
      </c>
      <c r="H425" s="104">
        <f t="shared" si="85"/>
        <v>113053.5</v>
      </c>
      <c r="I425" s="104">
        <f t="shared" si="85"/>
        <v>27132.84</v>
      </c>
      <c r="J425" s="104">
        <f t="shared" si="86"/>
        <v>140186.34</v>
      </c>
      <c r="K425" s="114">
        <f t="shared" si="80"/>
        <v>-24.25</v>
      </c>
      <c r="L425" s="114">
        <f t="shared" si="81"/>
        <v>-5.82</v>
      </c>
      <c r="M425" s="114">
        <v>0</v>
      </c>
      <c r="N425" s="114">
        <v>0</v>
      </c>
      <c r="O425" s="114">
        <f t="shared" si="82"/>
        <v>0</v>
      </c>
      <c r="P425" s="114">
        <f t="shared" si="83"/>
        <v>0</v>
      </c>
      <c r="Q425" s="125">
        <f t="shared" si="79"/>
        <v>0</v>
      </c>
    </row>
    <row r="426" spans="1:17" s="42" customFormat="1">
      <c r="A426" s="102" t="s">
        <v>232</v>
      </c>
      <c r="B426" s="113" t="s">
        <v>413</v>
      </c>
      <c r="C426" s="95" t="s">
        <v>124</v>
      </c>
      <c r="D426" s="99">
        <v>4662</v>
      </c>
      <c r="E426" s="90">
        <v>24.25</v>
      </c>
      <c r="F426" s="90">
        <v>5.82</v>
      </c>
      <c r="G426" s="90">
        <f t="shared" si="76"/>
        <v>30.07</v>
      </c>
      <c r="H426" s="104">
        <f t="shared" si="85"/>
        <v>113053.5</v>
      </c>
      <c r="I426" s="104">
        <f t="shared" si="85"/>
        <v>27132.84</v>
      </c>
      <c r="J426" s="104">
        <f t="shared" si="86"/>
        <v>140186.34</v>
      </c>
      <c r="K426" s="114">
        <f t="shared" si="80"/>
        <v>-24.25</v>
      </c>
      <c r="L426" s="114">
        <f t="shared" si="81"/>
        <v>-5.82</v>
      </c>
      <c r="M426" s="114">
        <v>0</v>
      </c>
      <c r="N426" s="114">
        <v>0</v>
      </c>
      <c r="O426" s="114">
        <f t="shared" si="82"/>
        <v>0</v>
      </c>
      <c r="P426" s="114">
        <f t="shared" si="83"/>
        <v>0</v>
      </c>
      <c r="Q426" s="125">
        <f t="shared" si="79"/>
        <v>0</v>
      </c>
    </row>
    <row r="427" spans="1:17" s="42" customFormat="1">
      <c r="A427" s="102" t="s">
        <v>234</v>
      </c>
      <c r="B427" s="113" t="s">
        <v>414</v>
      </c>
      <c r="C427" s="95" t="s">
        <v>124</v>
      </c>
      <c r="D427" s="99">
        <v>4662</v>
      </c>
      <c r="E427" s="90">
        <v>24.25</v>
      </c>
      <c r="F427" s="90">
        <v>5.82</v>
      </c>
      <c r="G427" s="90">
        <f t="shared" si="76"/>
        <v>30.07</v>
      </c>
      <c r="H427" s="104">
        <f t="shared" si="85"/>
        <v>113053.5</v>
      </c>
      <c r="I427" s="104">
        <f t="shared" si="85"/>
        <v>27132.84</v>
      </c>
      <c r="J427" s="104">
        <f t="shared" si="86"/>
        <v>140186.34</v>
      </c>
      <c r="K427" s="114">
        <f t="shared" si="80"/>
        <v>-24.25</v>
      </c>
      <c r="L427" s="114">
        <f t="shared" si="81"/>
        <v>-5.82</v>
      </c>
      <c r="M427" s="114">
        <v>0</v>
      </c>
      <c r="N427" s="114">
        <v>0</v>
      </c>
      <c r="O427" s="114">
        <f t="shared" si="82"/>
        <v>0</v>
      </c>
      <c r="P427" s="114">
        <f t="shared" si="83"/>
        <v>0</v>
      </c>
      <c r="Q427" s="125">
        <f t="shared" si="79"/>
        <v>0</v>
      </c>
    </row>
    <row r="428" spans="1:17" s="42" customFormat="1">
      <c r="A428" s="102" t="s">
        <v>236</v>
      </c>
      <c r="B428" s="113" t="s">
        <v>415</v>
      </c>
      <c r="C428" s="95" t="s">
        <v>124</v>
      </c>
      <c r="D428" s="99">
        <v>4662</v>
      </c>
      <c r="E428" s="90">
        <v>24.25</v>
      </c>
      <c r="F428" s="90">
        <v>5.82</v>
      </c>
      <c r="G428" s="90">
        <f t="shared" si="76"/>
        <v>30.07</v>
      </c>
      <c r="H428" s="104">
        <f t="shared" si="85"/>
        <v>113053.5</v>
      </c>
      <c r="I428" s="104">
        <f t="shared" si="85"/>
        <v>27132.84</v>
      </c>
      <c r="J428" s="104">
        <f t="shared" si="86"/>
        <v>140186.34</v>
      </c>
      <c r="K428" s="114">
        <f t="shared" si="80"/>
        <v>-24.25</v>
      </c>
      <c r="L428" s="114">
        <f t="shared" si="81"/>
        <v>-5.82</v>
      </c>
      <c r="M428" s="114">
        <v>0</v>
      </c>
      <c r="N428" s="114">
        <v>0</v>
      </c>
      <c r="O428" s="114">
        <f t="shared" si="82"/>
        <v>0</v>
      </c>
      <c r="P428" s="114">
        <f t="shared" si="83"/>
        <v>0</v>
      </c>
      <c r="Q428" s="125">
        <f t="shared" si="79"/>
        <v>0</v>
      </c>
    </row>
    <row r="429" spans="1:17" s="42" customFormat="1">
      <c r="A429" s="102" t="s">
        <v>238</v>
      </c>
      <c r="B429" s="113" t="s">
        <v>416</v>
      </c>
      <c r="C429" s="95" t="s">
        <v>124</v>
      </c>
      <c r="D429" s="99">
        <v>4662</v>
      </c>
      <c r="E429" s="90">
        <v>24.25</v>
      </c>
      <c r="F429" s="90">
        <v>5.82</v>
      </c>
      <c r="G429" s="90">
        <f t="shared" si="76"/>
        <v>30.07</v>
      </c>
      <c r="H429" s="104">
        <f t="shared" si="85"/>
        <v>113053.5</v>
      </c>
      <c r="I429" s="104">
        <f t="shared" si="85"/>
        <v>27132.84</v>
      </c>
      <c r="J429" s="104">
        <f t="shared" si="86"/>
        <v>140186.34</v>
      </c>
      <c r="K429" s="114">
        <f t="shared" si="80"/>
        <v>-24.25</v>
      </c>
      <c r="L429" s="114">
        <f t="shared" si="81"/>
        <v>-5.82</v>
      </c>
      <c r="M429" s="114">
        <v>0</v>
      </c>
      <c r="N429" s="114">
        <v>0</v>
      </c>
      <c r="O429" s="114">
        <f t="shared" si="82"/>
        <v>0</v>
      </c>
      <c r="P429" s="114">
        <f t="shared" si="83"/>
        <v>0</v>
      </c>
      <c r="Q429" s="125">
        <f t="shared" si="79"/>
        <v>0</v>
      </c>
    </row>
    <row r="430" spans="1:17" s="42" customFormat="1">
      <c r="A430" s="102" t="s">
        <v>240</v>
      </c>
      <c r="B430" s="113" t="s">
        <v>417</v>
      </c>
      <c r="C430" s="95" t="s">
        <v>124</v>
      </c>
      <c r="D430" s="99">
        <v>4662</v>
      </c>
      <c r="E430" s="90">
        <v>24.25</v>
      </c>
      <c r="F430" s="90">
        <v>5.82</v>
      </c>
      <c r="G430" s="90">
        <f t="shared" si="76"/>
        <v>30.07</v>
      </c>
      <c r="H430" s="104">
        <f t="shared" si="85"/>
        <v>113053.5</v>
      </c>
      <c r="I430" s="104">
        <f t="shared" si="85"/>
        <v>27132.84</v>
      </c>
      <c r="J430" s="104">
        <f t="shared" si="86"/>
        <v>140186.34</v>
      </c>
      <c r="K430" s="114">
        <f t="shared" si="80"/>
        <v>-24.25</v>
      </c>
      <c r="L430" s="114">
        <f t="shared" si="81"/>
        <v>-5.82</v>
      </c>
      <c r="M430" s="114">
        <v>0</v>
      </c>
      <c r="N430" s="114">
        <v>0</v>
      </c>
      <c r="O430" s="114">
        <f t="shared" si="82"/>
        <v>0</v>
      </c>
      <c r="P430" s="114">
        <f t="shared" si="83"/>
        <v>0</v>
      </c>
      <c r="Q430" s="125">
        <f t="shared" si="79"/>
        <v>0</v>
      </c>
    </row>
    <row r="431" spans="1:17" s="42" customFormat="1">
      <c r="A431" s="102" t="s">
        <v>242</v>
      </c>
      <c r="B431" s="113" t="s">
        <v>418</v>
      </c>
      <c r="C431" s="95" t="s">
        <v>124</v>
      </c>
      <c r="D431" s="99">
        <v>4662</v>
      </c>
      <c r="E431" s="90">
        <v>24.25</v>
      </c>
      <c r="F431" s="90">
        <v>5.82</v>
      </c>
      <c r="G431" s="90">
        <f t="shared" si="76"/>
        <v>30.07</v>
      </c>
      <c r="H431" s="104">
        <f t="shared" si="85"/>
        <v>113053.5</v>
      </c>
      <c r="I431" s="104">
        <f t="shared" si="85"/>
        <v>27132.84</v>
      </c>
      <c r="J431" s="104">
        <f t="shared" si="86"/>
        <v>140186.34</v>
      </c>
      <c r="K431" s="114">
        <f t="shared" si="80"/>
        <v>-24.25</v>
      </c>
      <c r="L431" s="114">
        <f t="shared" si="81"/>
        <v>-5.82</v>
      </c>
      <c r="M431" s="114">
        <v>0</v>
      </c>
      <c r="N431" s="114">
        <v>0</v>
      </c>
      <c r="O431" s="114">
        <f t="shared" si="82"/>
        <v>0</v>
      </c>
      <c r="P431" s="114">
        <f t="shared" si="83"/>
        <v>0</v>
      </c>
      <c r="Q431" s="125">
        <f t="shared" si="79"/>
        <v>0</v>
      </c>
    </row>
    <row r="432" spans="1:17" s="40" customFormat="1">
      <c r="A432" s="102" t="s">
        <v>244</v>
      </c>
      <c r="B432" s="113" t="s">
        <v>419</v>
      </c>
      <c r="C432" s="95" t="s">
        <v>124</v>
      </c>
      <c r="D432" s="99">
        <v>4662</v>
      </c>
      <c r="E432" s="90">
        <v>24.25</v>
      </c>
      <c r="F432" s="90">
        <v>5.82</v>
      </c>
      <c r="G432" s="90">
        <f t="shared" si="76"/>
        <v>30.07</v>
      </c>
      <c r="H432" s="104">
        <f t="shared" si="85"/>
        <v>113053.5</v>
      </c>
      <c r="I432" s="104">
        <f t="shared" si="85"/>
        <v>27132.84</v>
      </c>
      <c r="J432" s="104">
        <f t="shared" si="86"/>
        <v>140186.34</v>
      </c>
      <c r="K432" s="114">
        <f t="shared" si="80"/>
        <v>-24.25</v>
      </c>
      <c r="L432" s="114">
        <f t="shared" si="81"/>
        <v>-5.82</v>
      </c>
      <c r="M432" s="115">
        <v>0</v>
      </c>
      <c r="N432" s="115">
        <v>0</v>
      </c>
      <c r="O432" s="114">
        <f t="shared" si="82"/>
        <v>0</v>
      </c>
      <c r="P432" s="114">
        <f t="shared" si="83"/>
        <v>0</v>
      </c>
      <c r="Q432" s="125">
        <f t="shared" si="79"/>
        <v>0</v>
      </c>
    </row>
    <row r="433" spans="1:17" s="40" customFormat="1">
      <c r="A433" s="102" t="s">
        <v>246</v>
      </c>
      <c r="B433" s="113" t="s">
        <v>420</v>
      </c>
      <c r="C433" s="95" t="s">
        <v>124</v>
      </c>
      <c r="D433" s="99">
        <v>4662</v>
      </c>
      <c r="E433" s="90">
        <v>24.25</v>
      </c>
      <c r="F433" s="90">
        <v>5.82</v>
      </c>
      <c r="G433" s="90">
        <f t="shared" si="76"/>
        <v>30.07</v>
      </c>
      <c r="H433" s="104">
        <f t="shared" si="85"/>
        <v>113053.5</v>
      </c>
      <c r="I433" s="104">
        <f t="shared" si="85"/>
        <v>27132.84</v>
      </c>
      <c r="J433" s="104">
        <f t="shared" si="86"/>
        <v>140186.34</v>
      </c>
      <c r="K433" s="114">
        <f t="shared" si="80"/>
        <v>-24.25</v>
      </c>
      <c r="L433" s="114">
        <f t="shared" si="81"/>
        <v>-5.82</v>
      </c>
      <c r="M433" s="115">
        <v>0</v>
      </c>
      <c r="N433" s="115">
        <v>0</v>
      </c>
      <c r="O433" s="114">
        <f t="shared" si="82"/>
        <v>0</v>
      </c>
      <c r="P433" s="114">
        <f t="shared" si="83"/>
        <v>0</v>
      </c>
      <c r="Q433" s="125">
        <f t="shared" si="79"/>
        <v>0</v>
      </c>
    </row>
    <row r="434" spans="1:17" s="40" customFormat="1">
      <c r="A434" s="102" t="s">
        <v>248</v>
      </c>
      <c r="B434" s="113" t="s">
        <v>421</v>
      </c>
      <c r="C434" s="95" t="s">
        <v>124</v>
      </c>
      <c r="D434" s="99">
        <v>4662</v>
      </c>
      <c r="E434" s="90">
        <v>24.25</v>
      </c>
      <c r="F434" s="90">
        <v>5.82</v>
      </c>
      <c r="G434" s="90">
        <f t="shared" si="76"/>
        <v>30.07</v>
      </c>
      <c r="H434" s="104">
        <f t="shared" si="85"/>
        <v>113053.5</v>
      </c>
      <c r="I434" s="104">
        <f t="shared" si="85"/>
        <v>27132.84</v>
      </c>
      <c r="J434" s="104">
        <f t="shared" si="86"/>
        <v>140186.34</v>
      </c>
      <c r="K434" s="114">
        <f t="shared" si="80"/>
        <v>-24.25</v>
      </c>
      <c r="L434" s="114">
        <f t="shared" si="81"/>
        <v>-5.82</v>
      </c>
      <c r="M434" s="115">
        <v>0</v>
      </c>
      <c r="N434" s="115">
        <v>0</v>
      </c>
      <c r="O434" s="114">
        <f t="shared" si="82"/>
        <v>0</v>
      </c>
      <c r="P434" s="114">
        <f t="shared" si="83"/>
        <v>0</v>
      </c>
      <c r="Q434" s="125">
        <f t="shared" si="79"/>
        <v>0</v>
      </c>
    </row>
    <row r="435" spans="1:17" s="40" customFormat="1">
      <c r="A435" s="102" t="s">
        <v>250</v>
      </c>
      <c r="B435" s="113" t="s">
        <v>422</v>
      </c>
      <c r="C435" s="95" t="s">
        <v>124</v>
      </c>
      <c r="D435" s="99">
        <v>4662</v>
      </c>
      <c r="E435" s="90">
        <v>2.91</v>
      </c>
      <c r="F435" s="90">
        <v>2.91</v>
      </c>
      <c r="G435" s="90">
        <f t="shared" si="76"/>
        <v>5.82</v>
      </c>
      <c r="H435" s="104">
        <f t="shared" si="85"/>
        <v>13566.42</v>
      </c>
      <c r="I435" s="104">
        <f t="shared" si="85"/>
        <v>13566.42</v>
      </c>
      <c r="J435" s="104">
        <f t="shared" si="86"/>
        <v>27132.84</v>
      </c>
      <c r="K435" s="114">
        <f t="shared" si="80"/>
        <v>-2.91</v>
      </c>
      <c r="L435" s="114">
        <f t="shared" si="81"/>
        <v>-2.91</v>
      </c>
      <c r="M435" s="115">
        <v>0</v>
      </c>
      <c r="N435" s="115">
        <v>0</v>
      </c>
      <c r="O435" s="114">
        <f t="shared" si="82"/>
        <v>0</v>
      </c>
      <c r="P435" s="114">
        <f t="shared" si="83"/>
        <v>0</v>
      </c>
      <c r="Q435" s="125">
        <f t="shared" si="79"/>
        <v>0</v>
      </c>
    </row>
    <row r="436" spans="1:17" s="40" customFormat="1">
      <c r="A436" s="102" t="s">
        <v>252</v>
      </c>
      <c r="B436" s="113" t="s">
        <v>423</v>
      </c>
      <c r="C436" s="95" t="s">
        <v>124</v>
      </c>
      <c r="D436" s="99">
        <v>4662</v>
      </c>
      <c r="E436" s="90">
        <v>0</v>
      </c>
      <c r="F436" s="90">
        <v>2.91</v>
      </c>
      <c r="G436" s="90">
        <f t="shared" si="76"/>
        <v>2.91</v>
      </c>
      <c r="H436" s="104">
        <f t="shared" si="85"/>
        <v>0</v>
      </c>
      <c r="I436" s="104">
        <f t="shared" si="85"/>
        <v>13566.42</v>
      </c>
      <c r="J436" s="104">
        <f t="shared" si="86"/>
        <v>13566.42</v>
      </c>
      <c r="K436" s="114">
        <f t="shared" si="80"/>
        <v>0</v>
      </c>
      <c r="L436" s="114">
        <f t="shared" si="81"/>
        <v>-2.91</v>
      </c>
      <c r="M436" s="115">
        <v>0</v>
      </c>
      <c r="N436" s="115">
        <v>0</v>
      </c>
      <c r="O436" s="114">
        <f t="shared" si="82"/>
        <v>0</v>
      </c>
      <c r="P436" s="114">
        <f t="shared" si="83"/>
        <v>0</v>
      </c>
      <c r="Q436" s="125">
        <f t="shared" si="79"/>
        <v>0</v>
      </c>
    </row>
    <row r="437" spans="1:17" s="40" customFormat="1">
      <c r="A437" s="102" t="s">
        <v>254</v>
      </c>
      <c r="B437" s="113" t="s">
        <v>424</v>
      </c>
      <c r="C437" s="95" t="s">
        <v>124</v>
      </c>
      <c r="D437" s="99">
        <v>4662</v>
      </c>
      <c r="E437" s="90">
        <v>0</v>
      </c>
      <c r="F437" s="90">
        <v>2.91</v>
      </c>
      <c r="G437" s="90">
        <f t="shared" si="76"/>
        <v>2.91</v>
      </c>
      <c r="H437" s="104">
        <f t="shared" si="85"/>
        <v>0</v>
      </c>
      <c r="I437" s="104">
        <f t="shared" si="85"/>
        <v>13566.42</v>
      </c>
      <c r="J437" s="104">
        <f t="shared" si="86"/>
        <v>13566.42</v>
      </c>
      <c r="K437" s="114">
        <f t="shared" si="80"/>
        <v>0</v>
      </c>
      <c r="L437" s="114">
        <f t="shared" si="81"/>
        <v>-2.91</v>
      </c>
      <c r="M437" s="115">
        <v>0</v>
      </c>
      <c r="N437" s="115">
        <v>0</v>
      </c>
      <c r="O437" s="114">
        <f t="shared" si="82"/>
        <v>0</v>
      </c>
      <c r="P437" s="114">
        <f t="shared" si="83"/>
        <v>0</v>
      </c>
      <c r="Q437" s="125">
        <f t="shared" si="79"/>
        <v>0</v>
      </c>
    </row>
    <row r="438" spans="1:17" s="40" customFormat="1">
      <c r="A438" s="102" t="s">
        <v>256</v>
      </c>
      <c r="B438" s="116" t="s">
        <v>425</v>
      </c>
      <c r="C438" s="95" t="s">
        <v>124</v>
      </c>
      <c r="D438" s="99">
        <v>4662</v>
      </c>
      <c r="E438" s="90">
        <v>0</v>
      </c>
      <c r="F438" s="90">
        <v>0</v>
      </c>
      <c r="G438" s="90">
        <f t="shared" si="76"/>
        <v>0</v>
      </c>
      <c r="H438" s="104">
        <f t="shared" si="85"/>
        <v>0</v>
      </c>
      <c r="I438" s="104">
        <f t="shared" si="85"/>
        <v>0</v>
      </c>
      <c r="J438" s="104">
        <f t="shared" si="86"/>
        <v>0</v>
      </c>
      <c r="K438" s="114">
        <f t="shared" si="80"/>
        <v>0</v>
      </c>
      <c r="L438" s="114">
        <f t="shared" si="81"/>
        <v>0</v>
      </c>
      <c r="M438" s="115">
        <v>0</v>
      </c>
      <c r="N438" s="115">
        <v>0</v>
      </c>
      <c r="O438" s="114">
        <f t="shared" si="82"/>
        <v>0</v>
      </c>
      <c r="P438" s="114">
        <f t="shared" si="83"/>
        <v>0</v>
      </c>
      <c r="Q438" s="125">
        <f t="shared" si="79"/>
        <v>0</v>
      </c>
    </row>
    <row r="439" spans="1:17" s="40" customFormat="1">
      <c r="A439" s="102"/>
      <c r="B439" s="116"/>
      <c r="C439" s="95"/>
      <c r="D439" s="99"/>
      <c r="E439" s="90"/>
      <c r="F439" s="90"/>
      <c r="G439" s="90"/>
      <c r="H439" s="104"/>
      <c r="I439" s="104"/>
      <c r="J439" s="104"/>
      <c r="K439" s="114"/>
      <c r="L439" s="114"/>
      <c r="M439" s="115"/>
      <c r="N439" s="115"/>
      <c r="O439" s="114">
        <f t="shared" ref="O439:O455" si="87">M439*D439</f>
        <v>0</v>
      </c>
      <c r="P439" s="114">
        <f t="shared" ref="P439:P455" si="88">N439*D439</f>
        <v>0</v>
      </c>
      <c r="Q439" s="125">
        <f t="shared" si="79"/>
        <v>0</v>
      </c>
    </row>
    <row r="440" spans="1:17" s="40" customFormat="1">
      <c r="A440" s="102"/>
      <c r="B440" s="116" t="s">
        <v>952</v>
      </c>
      <c r="C440" s="95" t="s">
        <v>124</v>
      </c>
      <c r="D440" s="99">
        <v>4662</v>
      </c>
      <c r="E440" s="90"/>
      <c r="F440" s="90"/>
      <c r="G440" s="90"/>
      <c r="H440" s="104"/>
      <c r="I440" s="104"/>
      <c r="J440" s="104"/>
      <c r="K440" s="114">
        <f t="shared" ref="K440:K455" si="89">M440-E440</f>
        <v>22.051000000000002</v>
      </c>
      <c r="L440" s="114">
        <f t="shared" ref="L440:L455" si="90">N440-F440</f>
        <v>0</v>
      </c>
      <c r="M440" s="115">
        <v>22.051000000000002</v>
      </c>
      <c r="N440" s="115">
        <v>0</v>
      </c>
      <c r="O440" s="114">
        <f t="shared" si="87"/>
        <v>102801.762</v>
      </c>
      <c r="P440" s="114">
        <f t="shared" si="88"/>
        <v>0</v>
      </c>
      <c r="Q440" s="125">
        <f t="shared" si="79"/>
        <v>22.051000000000002</v>
      </c>
    </row>
    <row r="441" spans="1:17" s="40" customFormat="1">
      <c r="A441" s="102"/>
      <c r="B441" s="116" t="s">
        <v>953</v>
      </c>
      <c r="C441" s="95" t="s">
        <v>124</v>
      </c>
      <c r="D441" s="99">
        <v>4662</v>
      </c>
      <c r="E441" s="90"/>
      <c r="F441" s="90"/>
      <c r="G441" s="90"/>
      <c r="H441" s="104"/>
      <c r="I441" s="104"/>
      <c r="J441" s="104"/>
      <c r="K441" s="114">
        <f t="shared" si="89"/>
        <v>45.76</v>
      </c>
      <c r="L441" s="114">
        <f t="shared" si="90"/>
        <v>0</v>
      </c>
      <c r="M441" s="115">
        <v>45.76</v>
      </c>
      <c r="N441" s="115">
        <v>0</v>
      </c>
      <c r="O441" s="114">
        <f t="shared" si="87"/>
        <v>213333.12</v>
      </c>
      <c r="P441" s="114">
        <f t="shared" si="88"/>
        <v>0</v>
      </c>
      <c r="Q441" s="125">
        <f t="shared" si="79"/>
        <v>45.76</v>
      </c>
    </row>
    <row r="442" spans="1:17" s="40" customFormat="1">
      <c r="A442" s="102"/>
      <c r="B442" s="116" t="s">
        <v>954</v>
      </c>
      <c r="C442" s="95" t="s">
        <v>124</v>
      </c>
      <c r="D442" s="99">
        <v>4662</v>
      </c>
      <c r="E442" s="90"/>
      <c r="F442" s="90"/>
      <c r="G442" s="90"/>
      <c r="H442" s="104"/>
      <c r="I442" s="104"/>
      <c r="J442" s="104"/>
      <c r="K442" s="114">
        <f t="shared" si="89"/>
        <v>194.40000000000003</v>
      </c>
      <c r="L442" s="114">
        <f t="shared" si="90"/>
        <v>0</v>
      </c>
      <c r="M442" s="115">
        <v>194.40000000000003</v>
      </c>
      <c r="N442" s="115">
        <v>0</v>
      </c>
      <c r="O442" s="114">
        <f t="shared" si="87"/>
        <v>906292.80000000016</v>
      </c>
      <c r="P442" s="114">
        <f t="shared" si="88"/>
        <v>0</v>
      </c>
      <c r="Q442" s="125">
        <f t="shared" si="79"/>
        <v>194.40000000000003</v>
      </c>
    </row>
    <row r="443" spans="1:17" s="40" customFormat="1">
      <c r="A443" s="102"/>
      <c r="B443" s="116" t="s">
        <v>955</v>
      </c>
      <c r="C443" s="95" t="s">
        <v>124</v>
      </c>
      <c r="D443" s="99">
        <v>4662</v>
      </c>
      <c r="E443" s="90"/>
      <c r="F443" s="90"/>
      <c r="G443" s="90"/>
      <c r="H443" s="104"/>
      <c r="I443" s="104"/>
      <c r="J443" s="104"/>
      <c r="K443" s="114">
        <f t="shared" si="89"/>
        <v>14.85</v>
      </c>
      <c r="L443" s="114">
        <f t="shared" si="90"/>
        <v>0</v>
      </c>
      <c r="M443" s="115">
        <v>14.85</v>
      </c>
      <c r="N443" s="115">
        <v>0</v>
      </c>
      <c r="O443" s="114">
        <f t="shared" si="87"/>
        <v>69230.7</v>
      </c>
      <c r="P443" s="114">
        <f t="shared" si="88"/>
        <v>0</v>
      </c>
      <c r="Q443" s="125">
        <f t="shared" si="79"/>
        <v>14.85</v>
      </c>
    </row>
    <row r="444" spans="1:17" s="40" customFormat="1">
      <c r="A444" s="102"/>
      <c r="B444" s="116" t="s">
        <v>956</v>
      </c>
      <c r="C444" s="95" t="s">
        <v>124</v>
      </c>
      <c r="D444" s="99">
        <v>4662</v>
      </c>
      <c r="E444" s="90"/>
      <c r="F444" s="90"/>
      <c r="G444" s="90"/>
      <c r="H444" s="104"/>
      <c r="I444" s="104"/>
      <c r="J444" s="104"/>
      <c r="K444" s="114">
        <f t="shared" si="89"/>
        <v>836.76750000000015</v>
      </c>
      <c r="L444" s="114">
        <f t="shared" si="90"/>
        <v>0</v>
      </c>
      <c r="M444" s="115">
        <v>836.76750000000015</v>
      </c>
      <c r="N444" s="115">
        <v>0</v>
      </c>
      <c r="O444" s="114">
        <f t="shared" si="87"/>
        <v>3901010.0850000009</v>
      </c>
      <c r="P444" s="114">
        <f t="shared" si="88"/>
        <v>0</v>
      </c>
      <c r="Q444" s="125">
        <f t="shared" si="79"/>
        <v>836.76750000000015</v>
      </c>
    </row>
    <row r="445" spans="1:17" s="40" customFormat="1">
      <c r="A445" s="102"/>
      <c r="B445" s="116" t="s">
        <v>957</v>
      </c>
      <c r="C445" s="95" t="s">
        <v>124</v>
      </c>
      <c r="D445" s="99">
        <v>4662</v>
      </c>
      <c r="E445" s="90"/>
      <c r="F445" s="90"/>
      <c r="G445" s="90"/>
      <c r="H445" s="104"/>
      <c r="I445" s="104"/>
      <c r="J445" s="104"/>
      <c r="K445" s="114">
        <f t="shared" si="89"/>
        <v>419.8950000000001</v>
      </c>
      <c r="L445" s="114">
        <f t="shared" si="90"/>
        <v>0</v>
      </c>
      <c r="M445" s="115">
        <v>419.8950000000001</v>
      </c>
      <c r="N445" s="115">
        <v>0</v>
      </c>
      <c r="O445" s="114">
        <f t="shared" si="87"/>
        <v>1957550.4900000005</v>
      </c>
      <c r="P445" s="114">
        <f t="shared" si="88"/>
        <v>0</v>
      </c>
      <c r="Q445" s="125">
        <f t="shared" si="79"/>
        <v>419.8950000000001</v>
      </c>
    </row>
    <row r="446" spans="1:17" s="40" customFormat="1">
      <c r="A446" s="102"/>
      <c r="B446" s="116" t="s">
        <v>958</v>
      </c>
      <c r="C446" s="95" t="s">
        <v>124</v>
      </c>
      <c r="D446" s="99">
        <v>4662</v>
      </c>
      <c r="E446" s="90"/>
      <c r="F446" s="90"/>
      <c r="G446" s="90"/>
      <c r="H446" s="104"/>
      <c r="I446" s="104"/>
      <c r="J446" s="104"/>
      <c r="K446" s="114">
        <f t="shared" si="89"/>
        <v>47.04</v>
      </c>
      <c r="L446" s="114">
        <f t="shared" si="90"/>
        <v>0</v>
      </c>
      <c r="M446" s="115">
        <v>47.04</v>
      </c>
      <c r="N446" s="115">
        <v>0</v>
      </c>
      <c r="O446" s="114">
        <f t="shared" si="87"/>
        <v>219300.48000000001</v>
      </c>
      <c r="P446" s="114">
        <f t="shared" si="88"/>
        <v>0</v>
      </c>
      <c r="Q446" s="125">
        <f t="shared" si="79"/>
        <v>47.04</v>
      </c>
    </row>
    <row r="447" spans="1:17" s="40" customFormat="1">
      <c r="A447" s="102"/>
      <c r="B447" s="116" t="s">
        <v>959</v>
      </c>
      <c r="C447" s="95" t="s">
        <v>124</v>
      </c>
      <c r="D447" s="99">
        <v>4662</v>
      </c>
      <c r="E447" s="90"/>
      <c r="F447" s="90"/>
      <c r="G447" s="90"/>
      <c r="H447" s="104"/>
      <c r="I447" s="104"/>
      <c r="J447" s="104"/>
      <c r="K447" s="114">
        <f t="shared" si="89"/>
        <v>54</v>
      </c>
      <c r="L447" s="114">
        <f t="shared" si="90"/>
        <v>0</v>
      </c>
      <c r="M447" s="115">
        <v>54</v>
      </c>
      <c r="N447" s="115">
        <v>0</v>
      </c>
      <c r="O447" s="114">
        <f t="shared" si="87"/>
        <v>251748</v>
      </c>
      <c r="P447" s="114">
        <f t="shared" si="88"/>
        <v>0</v>
      </c>
      <c r="Q447" s="125">
        <f t="shared" si="79"/>
        <v>54</v>
      </c>
    </row>
    <row r="448" spans="1:17" s="40" customFormat="1">
      <c r="A448" s="102"/>
      <c r="B448" s="116" t="s">
        <v>960</v>
      </c>
      <c r="C448" s="95" t="s">
        <v>124</v>
      </c>
      <c r="D448" s="99">
        <v>4662</v>
      </c>
      <c r="E448" s="90"/>
      <c r="F448" s="90"/>
      <c r="G448" s="90"/>
      <c r="H448" s="104"/>
      <c r="I448" s="104"/>
      <c r="J448" s="104"/>
      <c r="K448" s="114">
        <f t="shared" si="89"/>
        <v>66.149999999999977</v>
      </c>
      <c r="L448" s="114">
        <f t="shared" si="90"/>
        <v>0</v>
      </c>
      <c r="M448" s="115">
        <v>66.149999999999977</v>
      </c>
      <c r="N448" s="115">
        <v>0</v>
      </c>
      <c r="O448" s="114">
        <f t="shared" si="87"/>
        <v>308391.29999999987</v>
      </c>
      <c r="P448" s="114">
        <f t="shared" si="88"/>
        <v>0</v>
      </c>
      <c r="Q448" s="125">
        <f t="shared" si="79"/>
        <v>66.149999999999977</v>
      </c>
    </row>
    <row r="449" spans="1:17" s="40" customFormat="1">
      <c r="A449" s="102"/>
      <c r="B449" s="116" t="s">
        <v>961</v>
      </c>
      <c r="C449" s="95" t="s">
        <v>124</v>
      </c>
      <c r="D449" s="99">
        <v>4662</v>
      </c>
      <c r="E449" s="90"/>
      <c r="F449" s="90"/>
      <c r="G449" s="90"/>
      <c r="H449" s="104"/>
      <c r="I449" s="104"/>
      <c r="J449" s="104"/>
      <c r="K449" s="114">
        <f t="shared" si="89"/>
        <v>661.5</v>
      </c>
      <c r="L449" s="114">
        <f t="shared" si="90"/>
        <v>212.43</v>
      </c>
      <c r="M449" s="115">
        <v>661.5</v>
      </c>
      <c r="N449" s="115">
        <v>212.43</v>
      </c>
      <c r="O449" s="114">
        <f t="shared" si="87"/>
        <v>3083913</v>
      </c>
      <c r="P449" s="114">
        <f t="shared" si="88"/>
        <v>990348.66</v>
      </c>
      <c r="Q449" s="125">
        <f t="shared" si="79"/>
        <v>873.93000000000006</v>
      </c>
    </row>
    <row r="450" spans="1:17" s="40" customFormat="1">
      <c r="A450" s="102"/>
      <c r="B450" s="116" t="s">
        <v>962</v>
      </c>
      <c r="C450" s="95" t="s">
        <v>124</v>
      </c>
      <c r="D450" s="99">
        <v>4662</v>
      </c>
      <c r="E450" s="90"/>
      <c r="F450" s="90"/>
      <c r="G450" s="90"/>
      <c r="H450" s="104"/>
      <c r="I450" s="104"/>
      <c r="J450" s="104"/>
      <c r="K450" s="114">
        <f t="shared" si="89"/>
        <v>253.8</v>
      </c>
      <c r="L450" s="114">
        <f t="shared" si="90"/>
        <v>172.66000000000003</v>
      </c>
      <c r="M450" s="115">
        <v>253.8</v>
      </c>
      <c r="N450" s="115">
        <v>172.66000000000003</v>
      </c>
      <c r="O450" s="114">
        <f t="shared" si="87"/>
        <v>1183215.6000000001</v>
      </c>
      <c r="P450" s="114">
        <f t="shared" si="88"/>
        <v>804940.92000000016</v>
      </c>
      <c r="Q450" s="125">
        <f t="shared" si="79"/>
        <v>426.46000000000004</v>
      </c>
    </row>
    <row r="451" spans="1:17" s="40" customFormat="1">
      <c r="A451" s="102"/>
      <c r="B451" s="116" t="s">
        <v>963</v>
      </c>
      <c r="C451" s="95" t="s">
        <v>124</v>
      </c>
      <c r="D451" s="99">
        <v>4662</v>
      </c>
      <c r="E451" s="90"/>
      <c r="F451" s="90"/>
      <c r="G451" s="90"/>
      <c r="H451" s="104"/>
      <c r="I451" s="104"/>
      <c r="J451" s="104"/>
      <c r="K451" s="114">
        <f t="shared" si="89"/>
        <v>0</v>
      </c>
      <c r="L451" s="114">
        <f t="shared" si="90"/>
        <v>3.6</v>
      </c>
      <c r="M451" s="115">
        <v>0</v>
      </c>
      <c r="N451" s="115">
        <v>3.6</v>
      </c>
      <c r="O451" s="114">
        <f t="shared" si="87"/>
        <v>0</v>
      </c>
      <c r="P451" s="114">
        <f t="shared" si="88"/>
        <v>16783.2</v>
      </c>
      <c r="Q451" s="125">
        <f t="shared" si="79"/>
        <v>3.6</v>
      </c>
    </row>
    <row r="452" spans="1:17" s="40" customFormat="1">
      <c r="A452" s="102"/>
      <c r="B452" s="116" t="s">
        <v>947</v>
      </c>
      <c r="C452" s="95" t="s">
        <v>124</v>
      </c>
      <c r="D452" s="99">
        <v>4662</v>
      </c>
      <c r="E452" s="90"/>
      <c r="F452" s="90"/>
      <c r="G452" s="90"/>
      <c r="H452" s="104"/>
      <c r="I452" s="104"/>
      <c r="J452" s="104"/>
      <c r="K452" s="114">
        <f t="shared" si="89"/>
        <v>137.69999999999999</v>
      </c>
      <c r="L452" s="114">
        <f t="shared" si="90"/>
        <v>125.13000000000001</v>
      </c>
      <c r="M452" s="115">
        <v>137.69999999999999</v>
      </c>
      <c r="N452" s="115">
        <v>125.13000000000001</v>
      </c>
      <c r="O452" s="114">
        <f t="shared" si="87"/>
        <v>641957.39999999991</v>
      </c>
      <c r="P452" s="114">
        <f t="shared" si="88"/>
        <v>583356.06000000006</v>
      </c>
      <c r="Q452" s="125">
        <f t="shared" si="79"/>
        <v>262.83</v>
      </c>
    </row>
    <row r="453" spans="1:17" s="40" customFormat="1">
      <c r="A453" s="102"/>
      <c r="B453" s="116" t="s">
        <v>964</v>
      </c>
      <c r="C453" s="95" t="s">
        <v>124</v>
      </c>
      <c r="D453" s="99">
        <v>4662</v>
      </c>
      <c r="E453" s="90"/>
      <c r="F453" s="90"/>
      <c r="G453" s="90"/>
      <c r="H453" s="104"/>
      <c r="I453" s="104"/>
      <c r="J453" s="104"/>
      <c r="K453" s="114">
        <f t="shared" si="89"/>
        <v>135.54</v>
      </c>
      <c r="L453" s="114">
        <f t="shared" si="90"/>
        <v>39.599999999999994</v>
      </c>
      <c r="M453" s="115">
        <v>135.54</v>
      </c>
      <c r="N453" s="115">
        <v>39.599999999999994</v>
      </c>
      <c r="O453" s="114">
        <f t="shared" si="87"/>
        <v>631887.48</v>
      </c>
      <c r="P453" s="114">
        <f t="shared" si="88"/>
        <v>184615.19999999998</v>
      </c>
      <c r="Q453" s="125">
        <f t="shared" si="79"/>
        <v>175.14</v>
      </c>
    </row>
    <row r="454" spans="1:17" s="40" customFormat="1">
      <c r="A454" s="102"/>
      <c r="B454" s="116" t="s">
        <v>965</v>
      </c>
      <c r="C454" s="95" t="s">
        <v>124</v>
      </c>
      <c r="D454" s="99">
        <v>4662</v>
      </c>
      <c r="E454" s="90"/>
      <c r="F454" s="90"/>
      <c r="G454" s="90"/>
      <c r="H454" s="104"/>
      <c r="I454" s="104"/>
      <c r="J454" s="104"/>
      <c r="K454" s="114">
        <f t="shared" si="89"/>
        <v>135.54</v>
      </c>
      <c r="L454" s="114">
        <f t="shared" si="90"/>
        <v>0</v>
      </c>
      <c r="M454" s="115">
        <v>135.54</v>
      </c>
      <c r="N454" s="115">
        <v>0</v>
      </c>
      <c r="O454" s="114">
        <f t="shared" si="87"/>
        <v>631887.48</v>
      </c>
      <c r="P454" s="114">
        <f t="shared" si="88"/>
        <v>0</v>
      </c>
      <c r="Q454" s="125">
        <f t="shared" si="79"/>
        <v>135.54</v>
      </c>
    </row>
    <row r="455" spans="1:17" s="40" customFormat="1">
      <c r="A455" s="102"/>
      <c r="B455" s="116" t="s">
        <v>966</v>
      </c>
      <c r="C455" s="95" t="s">
        <v>124</v>
      </c>
      <c r="D455" s="99">
        <v>4662</v>
      </c>
      <c r="E455" s="90"/>
      <c r="F455" s="90"/>
      <c r="G455" s="90"/>
      <c r="H455" s="104"/>
      <c r="I455" s="104"/>
      <c r="J455" s="104"/>
      <c r="K455" s="114">
        <f t="shared" si="89"/>
        <v>0</v>
      </c>
      <c r="L455" s="114">
        <f t="shared" si="90"/>
        <v>39.599999999999994</v>
      </c>
      <c r="M455" s="115">
        <v>0</v>
      </c>
      <c r="N455" s="115">
        <v>39.599999999999994</v>
      </c>
      <c r="O455" s="114">
        <f t="shared" si="87"/>
        <v>0</v>
      </c>
      <c r="P455" s="114">
        <f t="shared" si="88"/>
        <v>184615.19999999998</v>
      </c>
      <c r="Q455" s="125">
        <f>N455+M455</f>
        <v>39.599999999999994</v>
      </c>
    </row>
    <row r="456" spans="1:17" s="40" customFormat="1">
      <c r="A456" s="102"/>
      <c r="B456" s="116"/>
      <c r="C456" s="95"/>
      <c r="D456" s="99"/>
      <c r="E456" s="90"/>
      <c r="F456" s="90"/>
      <c r="G456" s="90"/>
      <c r="H456" s="104"/>
      <c r="I456" s="104"/>
      <c r="J456" s="104"/>
      <c r="K456" s="114"/>
      <c r="L456" s="114"/>
      <c r="M456" s="115"/>
      <c r="N456" s="115"/>
      <c r="O456" s="114"/>
      <c r="P456" s="114"/>
    </row>
    <row r="457" spans="1:17" s="46" customFormat="1">
      <c r="A457" s="47"/>
      <c r="B457" s="120" t="s">
        <v>33</v>
      </c>
      <c r="C457" s="121"/>
      <c r="D457" s="49"/>
      <c r="E457" s="48"/>
      <c r="F457" s="48"/>
      <c r="G457" s="48"/>
      <c r="H457" s="48">
        <f>SUM(H7:H438)</f>
        <v>80864907.480000079</v>
      </c>
      <c r="I457" s="48">
        <f t="shared" ref="I457:J457" si="91">SUM(I7:I438)</f>
        <v>24243192.539999973</v>
      </c>
      <c r="J457" s="48">
        <f t="shared" si="91"/>
        <v>105108100.02000023</v>
      </c>
      <c r="K457" s="121"/>
      <c r="L457" s="121"/>
      <c r="M457" s="48">
        <f t="shared" ref="M457:N457" si="92">SUM(M7:M456)</f>
        <v>17729.068500000041</v>
      </c>
      <c r="N457" s="48">
        <f t="shared" si="92"/>
        <v>5282.9700000000075</v>
      </c>
      <c r="O457" s="48">
        <f>SUM(O7:O456)</f>
        <v>82652917.347000018</v>
      </c>
      <c r="P457" s="48">
        <f>SUM(P7:P456)</f>
        <v>24629206.139999978</v>
      </c>
    </row>
    <row r="460" spans="1:17">
      <c r="J460" s="123">
        <f>H457+I457</f>
        <v>105108100.02000006</v>
      </c>
      <c r="Q460" s="123">
        <f>O457+P457</f>
        <v>107282123.48699999</v>
      </c>
    </row>
    <row r="461" spans="1:17">
      <c r="N461" s="123">
        <f>Q460-J460</f>
        <v>2174023.4669999331</v>
      </c>
    </row>
    <row r="463" spans="1:17">
      <c r="L463" t="s">
        <v>899</v>
      </c>
      <c r="M463" s="124">
        <f>M457+N457</f>
        <v>23012.03850000005</v>
      </c>
    </row>
  </sheetData>
  <mergeCells count="13">
    <mergeCell ref="A2:J2"/>
    <mergeCell ref="E3:J3"/>
    <mergeCell ref="K3:L3"/>
    <mergeCell ref="K4:L4"/>
    <mergeCell ref="M3:O3"/>
    <mergeCell ref="M4:N4"/>
    <mergeCell ref="O4:P4"/>
    <mergeCell ref="A4:A5"/>
    <mergeCell ref="B4:B5"/>
    <mergeCell ref="C4:C5"/>
    <mergeCell ref="D4:D5"/>
    <mergeCell ref="E4:G4"/>
    <mergeCell ref="H4:J4"/>
  </mergeCells>
  <conditionalFormatting sqref="A157:B157 A183:B183 A239:B239 A263:B263 A287:B287 A313:B313 A365:B365">
    <cfRule type="cellIs" dxfId="2" priority="2" stopIfTrue="1" operator="equal">
      <formula>"""Item"""</formula>
    </cfRule>
  </conditionalFormatting>
  <conditionalFormatting sqref="D7:D8 A7:C9 E7:G9 C10:C32 A33:C33 E33:I33 A57:C57 E57:I57 A81:C81 E81:I81 A105:C106 E105:G106 A130:C131 E130:G131 C132:C213 H157:I157 E157:G159 H183:I183 E183:G185 A214:C215 E214:G215 C216:C388 E239:I239 E263:I263 H287:I287 E287:G289 E313:I313 A339:B339 E339:I339 E365:I365 A389:C390 E389:I390 C391:C413 A414:C414 E414:I414">
    <cfRule type="cellIs" dxfId="1" priority="1" stopIfTrue="1" operator="equal">
      <formula>"""Item"""</formula>
    </cfRule>
  </conditionalFormatting>
  <conditionalFormatting sqref="H7:J8 H9:I9 H105:J105 H106:I106 H130:J130 H131:I131 H214:J214 H215:I215 J389 C415:C456">
    <cfRule type="cellIs" dxfId="0" priority="3" stopIfTrue="1" operator="equal">
      <formula>"""Item"""</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C8F4-9E83-445D-A3AD-C7F43555321D}">
  <dimension ref="A1:F8"/>
  <sheetViews>
    <sheetView workbookViewId="0">
      <selection activeCell="D3" sqref="D3:D4"/>
    </sheetView>
  </sheetViews>
  <sheetFormatPr defaultRowHeight="15"/>
  <cols>
    <col min="1" max="1" width="5.7109375" style="50" customWidth="1"/>
    <col min="2" max="2" width="38" style="50" customWidth="1"/>
    <col min="3" max="4" width="6.85546875" style="50" customWidth="1"/>
    <col min="5" max="5" width="10.7109375" style="50" customWidth="1"/>
    <col min="6" max="6" width="14.42578125" style="50" customWidth="1"/>
    <col min="7" max="16384" width="9.140625" style="50"/>
  </cols>
  <sheetData>
    <row r="1" spans="1:6">
      <c r="A1" s="210"/>
      <c r="B1" s="211"/>
      <c r="C1" s="211"/>
      <c r="D1" s="211"/>
      <c r="E1" s="211"/>
      <c r="F1" s="211"/>
    </row>
    <row r="3" spans="1:6" s="56" customFormat="1" ht="25.5" customHeight="1">
      <c r="A3" s="620" t="s">
        <v>967</v>
      </c>
      <c r="B3" s="621"/>
      <c r="C3" s="621"/>
      <c r="D3" s="621"/>
      <c r="E3" s="621"/>
      <c r="F3" s="622"/>
    </row>
    <row r="4" spans="1:6" ht="25.5">
      <c r="A4" s="51" t="s">
        <v>968</v>
      </c>
      <c r="B4" s="52" t="s">
        <v>969</v>
      </c>
      <c r="C4" s="52" t="s">
        <v>970</v>
      </c>
      <c r="D4" s="52" t="s">
        <v>971</v>
      </c>
      <c r="E4" s="52" t="s">
        <v>972</v>
      </c>
      <c r="F4" s="52" t="s">
        <v>973</v>
      </c>
    </row>
    <row r="5" spans="1:6" s="56" customFormat="1">
      <c r="A5" s="53" t="s">
        <v>974</v>
      </c>
      <c r="B5" s="54" t="s">
        <v>975</v>
      </c>
      <c r="C5" s="55"/>
      <c r="D5" s="55"/>
      <c r="E5" s="55"/>
      <c r="F5" s="55"/>
    </row>
    <row r="6" spans="1:6" s="60" customFormat="1" ht="38.25">
      <c r="A6" s="57" t="s">
        <v>976</v>
      </c>
      <c r="B6" s="58" t="s">
        <v>977</v>
      </c>
      <c r="C6" s="59"/>
      <c r="D6" s="59"/>
      <c r="E6" s="59"/>
      <c r="F6" s="59"/>
    </row>
    <row r="7" spans="1:6" s="60" customFormat="1" ht="63.75">
      <c r="A7" s="57" t="s">
        <v>978</v>
      </c>
      <c r="B7" s="61" t="s">
        <v>979</v>
      </c>
      <c r="C7" s="57" t="s">
        <v>980</v>
      </c>
      <c r="D7" s="62">
        <v>1</v>
      </c>
      <c r="E7" s="63" t="s">
        <v>981</v>
      </c>
      <c r="F7" s="63" t="s">
        <v>981</v>
      </c>
    </row>
    <row r="8" spans="1:6" s="56" customFormat="1">
      <c r="A8" s="623" t="s">
        <v>982</v>
      </c>
      <c r="B8" s="622"/>
      <c r="C8" s="55"/>
      <c r="D8" s="55"/>
      <c r="E8" s="55"/>
      <c r="F8" s="197">
        <v>1000000</v>
      </c>
    </row>
  </sheetData>
  <mergeCells count="2">
    <mergeCell ref="A3:F3"/>
    <mergeCell ref="A8:B8"/>
  </mergeCells>
  <printOptions horizontalCentered="1"/>
  <pageMargins left="0.11811023622047245" right="0.11811023622047245" top="0.74803149606299213" bottom="0.74803149606299213" header="0.31496062992125984" footer="0.31496062992125984"/>
  <pageSetup paperSize="9" orientation="portrait" verticalDpi="0" r:id="rId1"/>
  <headerFooter>
    <oddHeader>&amp;LProvident Ecopolitan&amp;CAnneure - 1&amp;RPHL/ECO/GC/LOA/2023-24/886/VO#03</oddHeader>
    <oddFooter>&amp;LClient&amp;CPage&amp;Pof&amp;N&amp;RContractor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0C5C-BD5F-43CF-B70E-1F77DFF87520}">
  <sheetPr>
    <pageSetUpPr fitToPage="1"/>
  </sheetPr>
  <dimension ref="A1:H23"/>
  <sheetViews>
    <sheetView topLeftCell="A20" workbookViewId="0">
      <selection activeCell="D3" sqref="D3:D4"/>
    </sheetView>
  </sheetViews>
  <sheetFormatPr defaultColWidth="9.140625" defaultRowHeight="15"/>
  <cols>
    <col min="1" max="1" width="8.85546875" style="232" customWidth="1"/>
    <col min="2" max="2" width="69.5703125" style="247" customWidth="1"/>
    <col min="3" max="3" width="8.140625" style="248" customWidth="1"/>
    <col min="4" max="4" width="8" style="232" bestFit="1" customWidth="1"/>
    <col min="5" max="5" width="7.7109375" style="232" bestFit="1" customWidth="1"/>
    <col min="6" max="6" width="12.140625" style="232" bestFit="1" customWidth="1"/>
    <col min="7" max="7" width="10" style="232" bestFit="1" customWidth="1"/>
    <col min="8" max="8" width="9.140625" style="232"/>
    <col min="9" max="9" width="10.28515625" style="232" bestFit="1" customWidth="1"/>
    <col min="10" max="16384" width="9.140625" style="232"/>
  </cols>
  <sheetData>
    <row r="1" spans="1:8" s="215" customFormat="1">
      <c r="A1" s="212" t="s">
        <v>983</v>
      </c>
      <c r="B1" s="213"/>
      <c r="C1" s="214"/>
    </row>
    <row r="2" spans="1:8" s="215" customFormat="1">
      <c r="A2" s="216" t="s">
        <v>984</v>
      </c>
      <c r="B2" s="217"/>
      <c r="C2" s="218"/>
      <c r="D2" s="219"/>
    </row>
    <row r="3" spans="1:8" s="225" customFormat="1">
      <c r="A3" s="220"/>
      <c r="B3" s="221"/>
      <c r="C3" s="222"/>
      <c r="D3" s="223"/>
      <c r="E3" s="224"/>
      <c r="F3" s="224"/>
      <c r="G3" s="224"/>
    </row>
    <row r="4" spans="1:8" s="225" customFormat="1" ht="15" customHeight="1">
      <c r="A4" s="760" t="s">
        <v>985</v>
      </c>
      <c r="B4" s="761" t="s">
        <v>986</v>
      </c>
      <c r="C4" s="762" t="s">
        <v>987</v>
      </c>
      <c r="D4" s="762" t="s">
        <v>899</v>
      </c>
      <c r="E4" s="762" t="s">
        <v>86</v>
      </c>
      <c r="F4" s="762" t="s">
        <v>91</v>
      </c>
      <c r="G4" s="762" t="s">
        <v>51</v>
      </c>
      <c r="H4" s="226"/>
    </row>
    <row r="5" spans="1:8" s="225" customFormat="1">
      <c r="A5" s="625"/>
      <c r="B5" s="626"/>
      <c r="C5" s="624"/>
      <c r="D5" s="624"/>
      <c r="E5" s="624"/>
      <c r="F5" s="624"/>
      <c r="G5" s="624"/>
      <c r="H5" s="226"/>
    </row>
    <row r="6" spans="1:8">
      <c r="A6" s="227"/>
      <c r="B6" s="228" t="s">
        <v>988</v>
      </c>
      <c r="C6" s="229"/>
      <c r="D6" s="229"/>
      <c r="E6" s="230"/>
      <c r="F6" s="230"/>
      <c r="G6" s="230"/>
      <c r="H6" s="231"/>
    </row>
    <row r="7" spans="1:8" ht="45">
      <c r="A7" s="227">
        <v>1</v>
      </c>
      <c r="B7" s="233" t="s">
        <v>989</v>
      </c>
      <c r="C7" s="229" t="s">
        <v>990</v>
      </c>
      <c r="D7" s="229">
        <v>22830.032999999996</v>
      </c>
      <c r="E7" s="234">
        <v>170</v>
      </c>
      <c r="F7" s="229">
        <f t="shared" ref="F7:F20" si="0">$D7*E7</f>
        <v>3881105.6099999994</v>
      </c>
      <c r="G7" s="235"/>
      <c r="H7" s="231"/>
    </row>
    <row r="8" spans="1:8" ht="60">
      <c r="A8" s="227">
        <v>2</v>
      </c>
      <c r="B8" s="233" t="s">
        <v>991</v>
      </c>
      <c r="C8" s="229" t="s">
        <v>362</v>
      </c>
      <c r="D8" s="229">
        <v>127</v>
      </c>
      <c r="E8" s="234">
        <v>212</v>
      </c>
      <c r="F8" s="229">
        <f t="shared" si="0"/>
        <v>26924</v>
      </c>
      <c r="G8" s="230"/>
      <c r="H8" s="231"/>
    </row>
    <row r="9" spans="1:8" ht="60">
      <c r="A9" s="227">
        <v>3</v>
      </c>
      <c r="B9" s="233" t="s">
        <v>992</v>
      </c>
      <c r="C9" s="229" t="s">
        <v>362</v>
      </c>
      <c r="D9" s="229">
        <v>138</v>
      </c>
      <c r="E9" s="234">
        <v>250</v>
      </c>
      <c r="F9" s="229">
        <f t="shared" si="0"/>
        <v>34500</v>
      </c>
      <c r="G9" s="230"/>
      <c r="H9" s="231"/>
    </row>
    <row r="10" spans="1:8" ht="60">
      <c r="A10" s="227">
        <v>4</v>
      </c>
      <c r="B10" s="233" t="s">
        <v>993</v>
      </c>
      <c r="C10" s="229" t="s">
        <v>362</v>
      </c>
      <c r="D10" s="229">
        <v>134</v>
      </c>
      <c r="E10" s="234">
        <v>365</v>
      </c>
      <c r="F10" s="229">
        <f t="shared" si="0"/>
        <v>48910</v>
      </c>
      <c r="G10" s="236"/>
      <c r="H10" s="231"/>
    </row>
    <row r="11" spans="1:8" ht="60">
      <c r="A11" s="227">
        <v>5</v>
      </c>
      <c r="B11" s="233" t="s">
        <v>994</v>
      </c>
      <c r="C11" s="229" t="s">
        <v>362</v>
      </c>
      <c r="D11" s="229">
        <v>318</v>
      </c>
      <c r="E11" s="234">
        <v>535</v>
      </c>
      <c r="F11" s="229">
        <f t="shared" si="0"/>
        <v>170130</v>
      </c>
      <c r="G11" s="230"/>
      <c r="H11" s="231"/>
    </row>
    <row r="12" spans="1:8" ht="60">
      <c r="A12" s="227">
        <v>6</v>
      </c>
      <c r="B12" s="233" t="s">
        <v>995</v>
      </c>
      <c r="C12" s="229" t="s">
        <v>362</v>
      </c>
      <c r="D12" s="229">
        <v>220</v>
      </c>
      <c r="E12" s="234">
        <v>780</v>
      </c>
      <c r="F12" s="229">
        <f t="shared" si="0"/>
        <v>171600</v>
      </c>
      <c r="G12" s="237"/>
      <c r="H12" s="231"/>
    </row>
    <row r="13" spans="1:8" ht="36" customHeight="1">
      <c r="A13" s="227">
        <v>7</v>
      </c>
      <c r="B13" s="233" t="s">
        <v>996</v>
      </c>
      <c r="C13" s="229" t="s">
        <v>116</v>
      </c>
      <c r="D13" s="229">
        <v>11665.632274999998</v>
      </c>
      <c r="E13" s="234">
        <v>185</v>
      </c>
      <c r="F13" s="229">
        <f t="shared" si="0"/>
        <v>2158141.9708749996</v>
      </c>
      <c r="G13" s="230"/>
      <c r="H13" s="231"/>
    </row>
    <row r="14" spans="1:8" ht="33" customHeight="1">
      <c r="A14" s="227">
        <v>8</v>
      </c>
      <c r="B14" s="233" t="s">
        <v>997</v>
      </c>
      <c r="C14" s="229" t="s">
        <v>362</v>
      </c>
      <c r="D14" s="229">
        <v>9984</v>
      </c>
      <c r="E14" s="234">
        <v>205</v>
      </c>
      <c r="F14" s="229">
        <f t="shared" si="0"/>
        <v>2046720</v>
      </c>
      <c r="G14" s="235"/>
      <c r="H14" s="231"/>
    </row>
    <row r="15" spans="1:8" ht="60" customHeight="1">
      <c r="A15" s="227">
        <v>9</v>
      </c>
      <c r="B15" s="233" t="s">
        <v>998</v>
      </c>
      <c r="C15" s="229" t="s">
        <v>398</v>
      </c>
      <c r="D15" s="229">
        <v>9719.0149999999994</v>
      </c>
      <c r="E15" s="234">
        <v>385</v>
      </c>
      <c r="F15" s="229">
        <f t="shared" si="0"/>
        <v>3741820.7749999999</v>
      </c>
      <c r="G15" s="230"/>
      <c r="H15" s="231"/>
    </row>
    <row r="16" spans="1:8" ht="114.75" customHeight="1">
      <c r="A16" s="227">
        <v>10</v>
      </c>
      <c r="B16" s="233" t="s">
        <v>999</v>
      </c>
      <c r="C16" s="229" t="s">
        <v>1000</v>
      </c>
      <c r="D16" s="229">
        <v>4134</v>
      </c>
      <c r="E16" s="234">
        <v>340</v>
      </c>
      <c r="F16" s="229">
        <f t="shared" si="0"/>
        <v>1405560</v>
      </c>
      <c r="G16" s="235"/>
      <c r="H16" s="231"/>
    </row>
    <row r="17" spans="1:8" ht="108" customHeight="1">
      <c r="A17" s="227">
        <v>11</v>
      </c>
      <c r="B17" s="233" t="s">
        <v>1001</v>
      </c>
      <c r="C17" s="229" t="s">
        <v>1000</v>
      </c>
      <c r="D17" s="229">
        <v>4677</v>
      </c>
      <c r="E17" s="234">
        <v>300</v>
      </c>
      <c r="F17" s="229">
        <f t="shared" si="0"/>
        <v>1403100</v>
      </c>
      <c r="G17" s="235"/>
      <c r="H17" s="231"/>
    </row>
    <row r="18" spans="1:8" ht="111" customHeight="1">
      <c r="A18" s="227">
        <v>12</v>
      </c>
      <c r="B18" s="233" t="s">
        <v>1002</v>
      </c>
      <c r="C18" s="229" t="s">
        <v>1000</v>
      </c>
      <c r="D18" s="229">
        <v>3979</v>
      </c>
      <c r="E18" s="234">
        <v>265</v>
      </c>
      <c r="F18" s="229">
        <f t="shared" si="0"/>
        <v>1054435</v>
      </c>
      <c r="G18" s="230"/>
      <c r="H18" s="231"/>
    </row>
    <row r="19" spans="1:8" ht="244.5" customHeight="1">
      <c r="A19" s="227">
        <v>13</v>
      </c>
      <c r="B19" s="233" t="s">
        <v>1003</v>
      </c>
      <c r="C19" s="229" t="str">
        <f>[8]ABS!$C$9</f>
        <v>Sqm</v>
      </c>
      <c r="D19" s="229">
        <v>113</v>
      </c>
      <c r="E19" s="234">
        <v>920</v>
      </c>
      <c r="F19" s="229">
        <f t="shared" si="0"/>
        <v>103960</v>
      </c>
      <c r="G19" s="230"/>
      <c r="H19" s="231"/>
    </row>
    <row r="20" spans="1:8" ht="120">
      <c r="A20" s="227">
        <v>14</v>
      </c>
      <c r="B20" s="233" t="s">
        <v>1004</v>
      </c>
      <c r="C20" s="229" t="s">
        <v>1005</v>
      </c>
      <c r="D20" s="229">
        <v>2035</v>
      </c>
      <c r="E20" s="234">
        <v>4500</v>
      </c>
      <c r="F20" s="229">
        <f t="shared" si="0"/>
        <v>9157500</v>
      </c>
      <c r="G20" s="235"/>
      <c r="H20" s="231"/>
    </row>
    <row r="21" spans="1:8" s="243" customFormat="1" ht="24.75" customHeight="1">
      <c r="A21" s="238"/>
      <c r="B21" s="239" t="s">
        <v>897</v>
      </c>
      <c r="C21" s="240"/>
      <c r="D21" s="241"/>
      <c r="E21" s="241"/>
      <c r="F21" s="241">
        <f>SUM(F7:F20)</f>
        <v>25404407.355875</v>
      </c>
      <c r="G21" s="241"/>
      <c r="H21" s="242"/>
    </row>
    <row r="23" spans="1:8">
      <c r="A23" s="244"/>
      <c r="B23" s="245"/>
      <c r="C23" s="246"/>
      <c r="D23" s="244"/>
      <c r="E23" s="244"/>
      <c r="F23" s="244"/>
      <c r="G23" s="244"/>
    </row>
  </sheetData>
  <mergeCells count="7">
    <mergeCell ref="E4:E5"/>
    <mergeCell ref="F4:F5"/>
    <mergeCell ref="G4:G5"/>
    <mergeCell ref="A4:A5"/>
    <mergeCell ref="B4:B5"/>
    <mergeCell ref="C4:C5"/>
    <mergeCell ref="D4:D5"/>
  </mergeCells>
  <printOptions horizontalCentered="1"/>
  <pageMargins left="0.11811023622047245" right="0.11811023622047245" top="0.74803149606299213" bottom="0.74803149606299213" header="0.31496062992125984" footer="0.31496062992125984"/>
  <pageSetup paperSize="9" scale="80" fitToHeight="0" orientation="portrait" verticalDpi="0" r:id="rId1"/>
  <headerFooter>
    <oddHeader>&amp;LProvident Ecopolitan&amp;CAnnexure - 1&amp;RPHL/ECO/GC/LOA/2023-24/886/VO#03</oddHeader>
    <oddFooter>&amp;LClient&amp;CPage&amp;Pof&amp;N&amp;RContractor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468F-F8AD-4478-BC68-4203DCE820C5}">
  <sheetPr>
    <pageSetUpPr fitToPage="1"/>
  </sheetPr>
  <dimension ref="A1:K13"/>
  <sheetViews>
    <sheetView workbookViewId="0">
      <selection activeCell="D3" sqref="D3:D4"/>
    </sheetView>
  </sheetViews>
  <sheetFormatPr defaultRowHeight="15"/>
  <cols>
    <col min="1" max="1" width="5.7109375" customWidth="1"/>
    <col min="2" max="2" width="48.5703125" customWidth="1"/>
    <col min="3" max="3" width="7.140625" bestFit="1" customWidth="1"/>
    <col min="4" max="4" width="9.5703125" bestFit="1" customWidth="1"/>
    <col min="5" max="5" width="8" bestFit="1" customWidth="1"/>
    <col min="6" max="6" width="10.42578125" customWidth="1"/>
    <col min="7" max="7" width="9" bestFit="1" customWidth="1"/>
    <col min="8" max="8" width="10.5703125" bestFit="1" customWidth="1"/>
    <col min="9" max="9" width="9.5703125" bestFit="1" customWidth="1"/>
    <col min="10" max="10" width="10.5703125" bestFit="1" customWidth="1"/>
    <col min="11" max="11" width="18" customWidth="1"/>
  </cols>
  <sheetData>
    <row r="1" spans="1:11">
      <c r="A1" s="212" t="s">
        <v>983</v>
      </c>
      <c r="B1" s="213"/>
      <c r="C1" s="214"/>
      <c r="D1" s="215"/>
      <c r="E1" s="215"/>
      <c r="F1" s="215"/>
      <c r="G1" s="215"/>
      <c r="H1" s="215"/>
      <c r="I1" s="215"/>
      <c r="J1" s="215"/>
      <c r="K1" s="215"/>
    </row>
    <row r="2" spans="1:11">
      <c r="A2" s="216" t="s">
        <v>1006</v>
      </c>
      <c r="B2" s="217"/>
      <c r="C2" s="218"/>
      <c r="D2" s="219"/>
      <c r="E2" s="219"/>
      <c r="F2" s="219"/>
      <c r="G2" s="215"/>
      <c r="H2" s="215"/>
      <c r="I2" s="215"/>
      <c r="J2" s="215"/>
      <c r="K2" s="215"/>
    </row>
    <row r="3" spans="1:11">
      <c r="A3" s="220"/>
      <c r="B3" s="221"/>
      <c r="C3" s="222"/>
      <c r="D3" s="215"/>
      <c r="E3" s="215"/>
      <c r="F3" s="215"/>
      <c r="G3" s="215"/>
      <c r="H3" s="215"/>
      <c r="I3" s="215"/>
      <c r="J3" s="215"/>
      <c r="K3" s="224"/>
    </row>
    <row r="4" spans="1:11">
      <c r="A4" s="632" t="s">
        <v>985</v>
      </c>
      <c r="B4" s="634" t="s">
        <v>986</v>
      </c>
      <c r="C4" s="627" t="s">
        <v>987</v>
      </c>
      <c r="D4" s="636" t="s">
        <v>899</v>
      </c>
      <c r="E4" s="637"/>
      <c r="F4" s="638"/>
      <c r="G4" s="627" t="s">
        <v>86</v>
      </c>
      <c r="H4" s="636" t="s">
        <v>91</v>
      </c>
      <c r="I4" s="637"/>
      <c r="J4" s="638"/>
      <c r="K4" s="627" t="s">
        <v>51</v>
      </c>
    </row>
    <row r="5" spans="1:11">
      <c r="A5" s="633"/>
      <c r="B5" s="635"/>
      <c r="C5" s="628"/>
      <c r="D5" s="639"/>
      <c r="E5" s="640"/>
      <c r="F5" s="641"/>
      <c r="G5" s="631"/>
      <c r="H5" s="639"/>
      <c r="I5" s="640"/>
      <c r="J5" s="641"/>
      <c r="K5" s="628"/>
    </row>
    <row r="6" spans="1:11" ht="19.5" customHeight="1">
      <c r="A6" s="391"/>
      <c r="B6" s="392" t="s">
        <v>1007</v>
      </c>
      <c r="C6" s="393"/>
      <c r="D6" s="394" t="s">
        <v>1008</v>
      </c>
      <c r="E6" s="394" t="s">
        <v>1009</v>
      </c>
      <c r="F6" s="394" t="s">
        <v>1010</v>
      </c>
      <c r="G6" s="628"/>
      <c r="H6" s="394" t="s">
        <v>1008</v>
      </c>
      <c r="I6" s="394" t="s">
        <v>1009</v>
      </c>
      <c r="J6" s="394" t="s">
        <v>1010</v>
      </c>
      <c r="K6" s="395"/>
    </row>
    <row r="7" spans="1:11" ht="123" customHeight="1">
      <c r="A7" s="227">
        <v>1</v>
      </c>
      <c r="B7" s="233" t="s">
        <v>1011</v>
      </c>
      <c r="C7" s="227" t="s">
        <v>124</v>
      </c>
      <c r="D7" s="229">
        <v>275.55</v>
      </c>
      <c r="E7" s="229">
        <v>34.19</v>
      </c>
      <c r="F7" s="229">
        <f>D7+E7</f>
        <v>309.74</v>
      </c>
      <c r="G7" s="396">
        <f>ROUND(1790*1.15,2)</f>
        <v>2058.5</v>
      </c>
      <c r="H7" s="229">
        <f>$D7*G7</f>
        <v>567219.67500000005</v>
      </c>
      <c r="I7" s="229">
        <f>E7*G7</f>
        <v>70380.114999999991</v>
      </c>
      <c r="J7" s="229">
        <f>H7+I7</f>
        <v>637599.79</v>
      </c>
      <c r="K7" s="629" t="s">
        <v>1012</v>
      </c>
    </row>
    <row r="8" spans="1:11" ht="99.75" customHeight="1">
      <c r="A8" s="227">
        <f>A7+1</f>
        <v>2</v>
      </c>
      <c r="B8" s="233" t="s">
        <v>1013</v>
      </c>
      <c r="C8" s="227" t="s">
        <v>124</v>
      </c>
      <c r="D8" s="229">
        <v>2379.9260000000004</v>
      </c>
      <c r="E8" s="229">
        <v>10.6515</v>
      </c>
      <c r="F8" s="229">
        <f>D8+E8</f>
        <v>2390.5775000000003</v>
      </c>
      <c r="G8" s="396">
        <f>ROUND(2251*1.15,0)</f>
        <v>2589</v>
      </c>
      <c r="H8" s="229">
        <f>$D8*G8</f>
        <v>6161628.4140000008</v>
      </c>
      <c r="I8" s="229">
        <f>E8*G8</f>
        <v>27576.733500000002</v>
      </c>
      <c r="J8" s="229">
        <f>H8+I8</f>
        <v>6189205.1475000009</v>
      </c>
      <c r="K8" s="630"/>
    </row>
    <row r="9" spans="1:11" ht="32.25" customHeight="1">
      <c r="A9" s="227">
        <v>3</v>
      </c>
      <c r="B9" s="233" t="s">
        <v>1014</v>
      </c>
      <c r="C9" s="229" t="s">
        <v>124</v>
      </c>
      <c r="D9" s="229">
        <v>137455.41048750005</v>
      </c>
      <c r="E9" s="229">
        <v>46714.304122499991</v>
      </c>
      <c r="F9" s="229">
        <f>D9+E9</f>
        <v>184169.71461000002</v>
      </c>
      <c r="G9" s="234">
        <v>9.1</v>
      </c>
      <c r="H9" s="229">
        <f>$D9*G9</f>
        <v>1250844.2354362505</v>
      </c>
      <c r="I9" s="229">
        <f>E9*G9</f>
        <v>425100.16751474992</v>
      </c>
      <c r="J9" s="229">
        <f>H9+I9</f>
        <v>1675944.4029510003</v>
      </c>
      <c r="K9" s="236"/>
    </row>
    <row r="10" spans="1:11" ht="29.25" customHeight="1">
      <c r="A10" s="238"/>
      <c r="B10" s="239" t="s">
        <v>897</v>
      </c>
      <c r="C10" s="240"/>
      <c r="D10" s="241"/>
      <c r="E10" s="241"/>
      <c r="F10" s="241"/>
      <c r="G10" s="241"/>
      <c r="H10" s="241">
        <f>SUM(H7:H9)</f>
        <v>7979692.3244362511</v>
      </c>
      <c r="I10" s="241">
        <f>SUM(I7:I9)</f>
        <v>523057.01601474988</v>
      </c>
      <c r="J10" s="241">
        <f>SUM(J7:J9)</f>
        <v>8502749.3404510021</v>
      </c>
      <c r="K10" s="241"/>
    </row>
    <row r="13" spans="1:11">
      <c r="H13">
        <v>23319824</v>
      </c>
    </row>
  </sheetData>
  <mergeCells count="8">
    <mergeCell ref="K4:K5"/>
    <mergeCell ref="K7:K8"/>
    <mergeCell ref="G4:G6"/>
    <mergeCell ref="A4:A5"/>
    <mergeCell ref="B4:B5"/>
    <mergeCell ref="C4:C5"/>
    <mergeCell ref="D4:F5"/>
    <mergeCell ref="H4:J5"/>
  </mergeCells>
  <printOptions horizontalCentered="1"/>
  <pageMargins left="0.11811023622047245" right="0.11811023622047245" top="0.74803149606299213" bottom="0.74803149606299213" header="0.31496062992125984" footer="0.31496062992125984"/>
  <pageSetup paperSize="9" scale="68" orientation="portrait" verticalDpi="0" r:id="rId1"/>
  <headerFooter>
    <oddHeader>&amp;LProvident Ecopolitan&amp;CAnnexure 1&amp;RPHL/ECO/GC/LOA/2023-24/886/VO#03</oddHeader>
    <oddFooter>&amp;LClient&amp;CPage&amp;Pof&amp;N&amp;RContractor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DC83-E06C-483D-A3C1-F701F4CF9629}">
  <sheetPr>
    <pageSetUpPr fitToPage="1"/>
  </sheetPr>
  <dimension ref="B1:G54"/>
  <sheetViews>
    <sheetView workbookViewId="0">
      <selection activeCell="D3" sqref="D3:D4"/>
    </sheetView>
  </sheetViews>
  <sheetFormatPr defaultColWidth="9.140625" defaultRowHeight="15"/>
  <cols>
    <col min="1" max="1" width="1.85546875" style="263" customWidth="1"/>
    <col min="2" max="2" width="9.140625" style="263"/>
    <col min="3" max="3" width="86.42578125" style="263" customWidth="1"/>
    <col min="4" max="4" width="5.140625" style="263" bestFit="1" customWidth="1"/>
    <col min="5" max="5" width="8.85546875" style="264" customWidth="1"/>
    <col min="6" max="6" width="11.5703125" style="264" customWidth="1"/>
    <col min="7" max="7" width="15.42578125" style="264" customWidth="1"/>
    <col min="8" max="8" width="15.28515625" style="263" customWidth="1"/>
    <col min="9" max="16384" width="9.140625" style="263"/>
  </cols>
  <sheetData>
    <row r="1" spans="2:7">
      <c r="B1" s="262" t="s">
        <v>1015</v>
      </c>
      <c r="C1" s="262" t="s">
        <v>1016</v>
      </c>
    </row>
    <row r="2" spans="2:7">
      <c r="B2" s="262" t="s">
        <v>1017</v>
      </c>
      <c r="C2" s="262" t="s">
        <v>1018</v>
      </c>
    </row>
    <row r="4" spans="2:7" s="267" customFormat="1">
      <c r="B4" s="265" t="s">
        <v>1019</v>
      </c>
      <c r="C4" s="265" t="s">
        <v>1020</v>
      </c>
      <c r="D4" s="265" t="s">
        <v>85</v>
      </c>
      <c r="E4" s="266" t="s">
        <v>1021</v>
      </c>
      <c r="F4" s="266" t="s">
        <v>1022</v>
      </c>
      <c r="G4" s="266" t="s">
        <v>1023</v>
      </c>
    </row>
    <row r="5" spans="2:7" s="272" customFormat="1">
      <c r="B5" s="268" t="s">
        <v>19</v>
      </c>
      <c r="C5" s="269" t="s">
        <v>1024</v>
      </c>
      <c r="D5" s="270"/>
      <c r="E5" s="271"/>
      <c r="F5" s="271"/>
      <c r="G5" s="271"/>
    </row>
    <row r="6" spans="2:7" s="276" customFormat="1" ht="105.95" customHeight="1">
      <c r="B6" s="273">
        <v>1</v>
      </c>
      <c r="C6" s="274" t="s">
        <v>1025</v>
      </c>
      <c r="D6" s="273"/>
      <c r="E6" s="275"/>
      <c r="F6" s="275"/>
      <c r="G6" s="275"/>
    </row>
    <row r="7" spans="2:7" s="276" customFormat="1">
      <c r="B7" s="273" t="s">
        <v>122</v>
      </c>
      <c r="C7" s="274" t="s">
        <v>1026</v>
      </c>
      <c r="D7" s="273" t="s">
        <v>116</v>
      </c>
      <c r="E7" s="275">
        <v>1285.76</v>
      </c>
      <c r="F7" s="337">
        <v>243</v>
      </c>
      <c r="G7" s="275">
        <f>ROUND(E7*F7,0)</f>
        <v>312440</v>
      </c>
    </row>
    <row r="8" spans="2:7" s="276" customFormat="1">
      <c r="B8" s="273" t="s">
        <v>366</v>
      </c>
      <c r="C8" s="274" t="s">
        <v>1027</v>
      </c>
      <c r="D8" s="273" t="s">
        <v>116</v>
      </c>
      <c r="E8" s="275">
        <v>708.42</v>
      </c>
      <c r="F8" s="337">
        <v>243</v>
      </c>
      <c r="G8" s="275">
        <f t="shared" ref="G8:G33" si="0">ROUND(E8*F8,0)</f>
        <v>172146</v>
      </c>
    </row>
    <row r="9" spans="2:7" s="276" customFormat="1">
      <c r="B9" s="273" t="s">
        <v>434</v>
      </c>
      <c r="C9" s="274" t="s">
        <v>1028</v>
      </c>
      <c r="D9" s="273" t="s">
        <v>116</v>
      </c>
      <c r="E9" s="275">
        <v>3890.36</v>
      </c>
      <c r="F9" s="337">
        <v>243</v>
      </c>
      <c r="G9" s="275">
        <f t="shared" si="0"/>
        <v>945357</v>
      </c>
    </row>
    <row r="10" spans="2:7" s="276" customFormat="1" ht="180">
      <c r="B10" s="273">
        <v>2</v>
      </c>
      <c r="C10" s="277" t="s">
        <v>1029</v>
      </c>
      <c r="D10" s="273" t="s">
        <v>116</v>
      </c>
      <c r="E10" s="278">
        <v>5</v>
      </c>
      <c r="F10" s="275">
        <v>2774</v>
      </c>
      <c r="G10" s="275">
        <f t="shared" si="0"/>
        <v>13870</v>
      </c>
    </row>
    <row r="11" spans="2:7" s="276" customFormat="1" ht="135">
      <c r="B11" s="273">
        <v>3</v>
      </c>
      <c r="C11" s="274" t="s">
        <v>1030</v>
      </c>
      <c r="D11" s="273"/>
      <c r="E11" s="275"/>
      <c r="F11" s="275">
        <v>0</v>
      </c>
      <c r="G11" s="275">
        <f t="shared" si="0"/>
        <v>0</v>
      </c>
    </row>
    <row r="12" spans="2:7" s="276" customFormat="1">
      <c r="B12" s="273" t="s">
        <v>122</v>
      </c>
      <c r="C12" s="274" t="s">
        <v>1031</v>
      </c>
      <c r="D12" s="273" t="s">
        <v>116</v>
      </c>
      <c r="E12" s="275">
        <v>1767.99</v>
      </c>
      <c r="F12" s="275">
        <v>150</v>
      </c>
      <c r="G12" s="275">
        <f t="shared" si="0"/>
        <v>265199</v>
      </c>
    </row>
    <row r="13" spans="2:7" s="276" customFormat="1" ht="120">
      <c r="B13" s="273">
        <v>4</v>
      </c>
      <c r="C13" s="274" t="s">
        <v>120</v>
      </c>
      <c r="D13" s="273" t="s">
        <v>116</v>
      </c>
      <c r="E13" s="275">
        <v>4121.54</v>
      </c>
      <c r="F13" s="275">
        <v>278</v>
      </c>
      <c r="G13" s="275">
        <f t="shared" si="0"/>
        <v>1145788</v>
      </c>
    </row>
    <row r="14" spans="2:7" s="272" customFormat="1">
      <c r="B14" s="268" t="s">
        <v>34</v>
      </c>
      <c r="C14" s="269" t="s">
        <v>1032</v>
      </c>
      <c r="D14" s="270"/>
      <c r="E14" s="271"/>
      <c r="F14" s="271">
        <v>0</v>
      </c>
      <c r="G14" s="271"/>
    </row>
    <row r="15" spans="2:7" s="282" customFormat="1" ht="75">
      <c r="B15" s="273">
        <v>1</v>
      </c>
      <c r="C15" s="279" t="s">
        <v>1033</v>
      </c>
      <c r="D15" s="273" t="s">
        <v>116</v>
      </c>
      <c r="E15" s="280">
        <v>159.26</v>
      </c>
      <c r="F15" s="281">
        <v>6027</v>
      </c>
      <c r="G15" s="275">
        <f t="shared" si="0"/>
        <v>959860</v>
      </c>
    </row>
    <row r="16" spans="2:7" s="282" customFormat="1" ht="90">
      <c r="B16" s="273">
        <v>2</v>
      </c>
      <c r="C16" s="279" t="s">
        <v>1034</v>
      </c>
      <c r="D16" s="273" t="s">
        <v>116</v>
      </c>
      <c r="E16" s="281">
        <v>5</v>
      </c>
      <c r="F16" s="281">
        <v>5787</v>
      </c>
      <c r="G16" s="275">
        <f t="shared" si="0"/>
        <v>28935</v>
      </c>
    </row>
    <row r="17" spans="2:7" s="272" customFormat="1">
      <c r="B17" s="268" t="s">
        <v>58</v>
      </c>
      <c r="C17" s="269" t="s">
        <v>1035</v>
      </c>
      <c r="D17" s="270"/>
      <c r="E17" s="271"/>
      <c r="F17" s="271">
        <v>0</v>
      </c>
      <c r="G17" s="271"/>
    </row>
    <row r="18" spans="2:7" s="276" customFormat="1" ht="150">
      <c r="B18" s="273">
        <v>1</v>
      </c>
      <c r="C18" s="274" t="s">
        <v>1036</v>
      </c>
      <c r="D18" s="273"/>
      <c r="E18" s="275"/>
      <c r="F18" s="275">
        <v>0</v>
      </c>
      <c r="G18" s="275">
        <f t="shared" si="0"/>
        <v>0</v>
      </c>
    </row>
    <row r="19" spans="2:7" s="286" customFormat="1">
      <c r="B19" s="283" t="s">
        <v>205</v>
      </c>
      <c r="C19" s="284" t="s">
        <v>1037</v>
      </c>
      <c r="D19" s="283"/>
      <c r="E19" s="285"/>
      <c r="F19" s="285">
        <v>0</v>
      </c>
      <c r="G19" s="285"/>
    </row>
    <row r="20" spans="2:7" s="276" customFormat="1">
      <c r="B20" s="273" t="s">
        <v>122</v>
      </c>
      <c r="C20" s="274" t="s">
        <v>1038</v>
      </c>
      <c r="D20" s="273" t="s">
        <v>116</v>
      </c>
      <c r="E20" s="275">
        <v>571.99</v>
      </c>
      <c r="F20" s="275">
        <v>6835</v>
      </c>
      <c r="G20" s="275">
        <f t="shared" si="0"/>
        <v>3909552</v>
      </c>
    </row>
    <row r="21" spans="2:7" s="276" customFormat="1">
      <c r="B21" s="273" t="s">
        <v>366</v>
      </c>
      <c r="C21" s="274" t="s">
        <v>1039</v>
      </c>
      <c r="D21" s="273" t="s">
        <v>116</v>
      </c>
      <c r="E21" s="275">
        <v>735.74</v>
      </c>
      <c r="F21" s="275">
        <v>6835</v>
      </c>
      <c r="G21" s="275">
        <f t="shared" si="0"/>
        <v>5028783</v>
      </c>
    </row>
    <row r="22" spans="2:7" s="276" customFormat="1">
      <c r="B22" s="273" t="s">
        <v>598</v>
      </c>
      <c r="C22" s="274" t="s">
        <v>1040</v>
      </c>
      <c r="D22" s="273" t="s">
        <v>116</v>
      </c>
      <c r="E22" s="275">
        <v>22.68</v>
      </c>
      <c r="F22" s="275">
        <v>6835</v>
      </c>
      <c r="G22" s="275">
        <f t="shared" si="0"/>
        <v>155018</v>
      </c>
    </row>
    <row r="23" spans="2:7" s="276" customFormat="1">
      <c r="B23" s="273" t="s">
        <v>252</v>
      </c>
      <c r="C23" s="274" t="s">
        <v>1041</v>
      </c>
      <c r="D23" s="273" t="s">
        <v>116</v>
      </c>
      <c r="E23" s="275">
        <v>34.85</v>
      </c>
      <c r="F23" s="275">
        <v>6835</v>
      </c>
      <c r="G23" s="275">
        <f t="shared" si="0"/>
        <v>238200</v>
      </c>
    </row>
    <row r="24" spans="2:7" s="272" customFormat="1">
      <c r="B24" s="268" t="s">
        <v>62</v>
      </c>
      <c r="C24" s="269" t="s">
        <v>1042</v>
      </c>
      <c r="D24" s="270"/>
      <c r="E24" s="271"/>
      <c r="F24" s="271">
        <v>0</v>
      </c>
      <c r="G24" s="271"/>
    </row>
    <row r="25" spans="2:7" s="276" customFormat="1" ht="165">
      <c r="B25" s="273">
        <v>1</v>
      </c>
      <c r="C25" s="274" t="s">
        <v>1043</v>
      </c>
      <c r="D25" s="273"/>
      <c r="E25" s="275"/>
      <c r="F25" s="275">
        <v>0</v>
      </c>
      <c r="G25" s="275">
        <f t="shared" si="0"/>
        <v>0</v>
      </c>
    </row>
    <row r="26" spans="2:7" s="276" customFormat="1" ht="75">
      <c r="B26" s="273"/>
      <c r="C26" s="274" t="s">
        <v>1044</v>
      </c>
      <c r="D26" s="273"/>
      <c r="E26" s="275"/>
      <c r="F26" s="275">
        <v>0</v>
      </c>
      <c r="G26" s="275">
        <f t="shared" si="0"/>
        <v>0</v>
      </c>
    </row>
    <row r="27" spans="2:7" s="276" customFormat="1">
      <c r="B27" s="273" t="s">
        <v>122</v>
      </c>
      <c r="C27" s="274" t="s">
        <v>1045</v>
      </c>
      <c r="D27" s="273" t="s">
        <v>356</v>
      </c>
      <c r="E27" s="275">
        <v>123.64</v>
      </c>
      <c r="F27" s="275">
        <v>69511</v>
      </c>
      <c r="G27" s="275">
        <f t="shared" si="0"/>
        <v>8594340</v>
      </c>
    </row>
    <row r="28" spans="2:7" s="272" customFormat="1">
      <c r="B28" s="268" t="s">
        <v>65</v>
      </c>
      <c r="C28" s="269" t="s">
        <v>1046</v>
      </c>
      <c r="D28" s="270"/>
      <c r="E28" s="271"/>
      <c r="F28" s="271">
        <v>0</v>
      </c>
      <c r="G28" s="271"/>
    </row>
    <row r="29" spans="2:7" s="276" customFormat="1" ht="150">
      <c r="B29" s="273">
        <v>1</v>
      </c>
      <c r="C29" s="284" t="s">
        <v>1047</v>
      </c>
      <c r="D29" s="273"/>
      <c r="E29" s="275"/>
      <c r="F29" s="275">
        <v>0</v>
      </c>
      <c r="G29" s="275">
        <f t="shared" si="0"/>
        <v>0</v>
      </c>
    </row>
    <row r="30" spans="2:7" s="276" customFormat="1">
      <c r="B30" s="273" t="s">
        <v>122</v>
      </c>
      <c r="C30" s="274" t="s">
        <v>1038</v>
      </c>
      <c r="D30" s="273" t="s">
        <v>124</v>
      </c>
      <c r="E30" s="275">
        <v>705.65</v>
      </c>
      <c r="F30" s="275">
        <v>761</v>
      </c>
      <c r="G30" s="275">
        <f t="shared" si="0"/>
        <v>537000</v>
      </c>
    </row>
    <row r="31" spans="2:7" s="276" customFormat="1">
      <c r="B31" s="273" t="s">
        <v>366</v>
      </c>
      <c r="C31" s="274" t="s">
        <v>1039</v>
      </c>
      <c r="D31" s="273" t="s">
        <v>124</v>
      </c>
      <c r="E31" s="275">
        <v>7357.35</v>
      </c>
      <c r="F31" s="275">
        <v>761</v>
      </c>
      <c r="G31" s="275">
        <f t="shared" si="0"/>
        <v>5598943</v>
      </c>
    </row>
    <row r="32" spans="2:7" s="276" customFormat="1">
      <c r="B32" s="273" t="s">
        <v>434</v>
      </c>
      <c r="C32" s="274" t="s">
        <v>1040</v>
      </c>
      <c r="D32" s="273" t="s">
        <v>124</v>
      </c>
      <c r="E32" s="275">
        <v>378</v>
      </c>
      <c r="F32" s="275">
        <v>761</v>
      </c>
      <c r="G32" s="275">
        <f t="shared" si="0"/>
        <v>287658</v>
      </c>
    </row>
    <row r="33" spans="2:7" s="276" customFormat="1">
      <c r="B33" s="273" t="s">
        <v>598</v>
      </c>
      <c r="C33" s="274" t="s">
        <v>1048</v>
      </c>
      <c r="D33" s="273" t="s">
        <v>124</v>
      </c>
      <c r="E33" s="275">
        <v>348.5</v>
      </c>
      <c r="F33" s="275">
        <v>761</v>
      </c>
      <c r="G33" s="275">
        <f t="shared" si="0"/>
        <v>265209</v>
      </c>
    </row>
    <row r="34" spans="2:7" s="272" customFormat="1">
      <c r="B34" s="268" t="s">
        <v>68</v>
      </c>
      <c r="C34" s="269" t="s">
        <v>529</v>
      </c>
      <c r="D34" s="270"/>
      <c r="E34" s="271"/>
      <c r="F34" s="271">
        <v>0</v>
      </c>
      <c r="G34" s="271"/>
    </row>
    <row r="35" spans="2:7" s="276" customFormat="1" ht="75">
      <c r="B35" s="273">
        <v>1</v>
      </c>
      <c r="C35" s="274" t="s">
        <v>1049</v>
      </c>
      <c r="D35" s="273" t="s">
        <v>362</v>
      </c>
      <c r="E35" s="275">
        <v>90</v>
      </c>
      <c r="F35" s="337">
        <v>5330</v>
      </c>
      <c r="G35" s="275">
        <f t="shared" ref="G35:G42" si="1">ROUND(E35*F35,0)</f>
        <v>479700</v>
      </c>
    </row>
    <row r="36" spans="2:7" s="276" customFormat="1" ht="105">
      <c r="B36" s="273">
        <v>2</v>
      </c>
      <c r="C36" s="287" t="s">
        <v>1050</v>
      </c>
      <c r="D36" s="273" t="s">
        <v>124</v>
      </c>
      <c r="E36" s="275">
        <v>1002.43</v>
      </c>
      <c r="F36" s="337">
        <v>4810</v>
      </c>
      <c r="G36" s="275">
        <f t="shared" si="1"/>
        <v>4821688</v>
      </c>
    </row>
    <row r="37" spans="2:7" s="272" customFormat="1">
      <c r="B37" s="268" t="s">
        <v>71</v>
      </c>
      <c r="C37" s="269" t="s">
        <v>35</v>
      </c>
      <c r="D37" s="270"/>
      <c r="E37" s="271"/>
      <c r="F37" s="271">
        <v>0</v>
      </c>
      <c r="G37" s="271"/>
    </row>
    <row r="38" spans="2:7" s="276" customFormat="1" ht="120">
      <c r="B38" s="288">
        <v>1</v>
      </c>
      <c r="C38" s="289" t="s">
        <v>1051</v>
      </c>
      <c r="D38" s="273" t="s">
        <v>124</v>
      </c>
      <c r="E38" s="275">
        <v>601.89</v>
      </c>
      <c r="F38" s="275">
        <v>1469</v>
      </c>
      <c r="G38" s="275">
        <f t="shared" si="1"/>
        <v>884176</v>
      </c>
    </row>
    <row r="39" spans="2:7" s="276" customFormat="1" ht="180">
      <c r="B39" s="288">
        <v>2</v>
      </c>
      <c r="C39" s="289" t="s">
        <v>1052</v>
      </c>
      <c r="D39" s="273" t="s">
        <v>124</v>
      </c>
      <c r="E39" s="275">
        <v>1332.76</v>
      </c>
      <c r="F39" s="275">
        <v>776</v>
      </c>
      <c r="G39" s="275">
        <f t="shared" si="1"/>
        <v>1034222</v>
      </c>
    </row>
    <row r="40" spans="2:7" s="276" customFormat="1" ht="270">
      <c r="B40" s="288">
        <v>3</v>
      </c>
      <c r="C40" s="290" t="s">
        <v>698</v>
      </c>
      <c r="D40" s="273" t="s">
        <v>124</v>
      </c>
      <c r="E40" s="275">
        <v>1590.71</v>
      </c>
      <c r="F40" s="275">
        <v>391</v>
      </c>
      <c r="G40" s="275">
        <f t="shared" si="1"/>
        <v>621968</v>
      </c>
    </row>
    <row r="41" spans="2:7" s="276" customFormat="1" ht="167.45" customHeight="1">
      <c r="B41" s="288">
        <v>4</v>
      </c>
      <c r="C41" s="291" t="s">
        <v>1053</v>
      </c>
      <c r="D41" s="273" t="s">
        <v>356</v>
      </c>
      <c r="E41" s="275">
        <v>35</v>
      </c>
      <c r="F41" s="275">
        <v>137033</v>
      </c>
      <c r="G41" s="275">
        <f t="shared" si="1"/>
        <v>4796155</v>
      </c>
    </row>
    <row r="42" spans="2:7" s="276" customFormat="1" ht="75">
      <c r="B42" s="273">
        <v>5</v>
      </c>
      <c r="C42" s="290" t="s">
        <v>1054</v>
      </c>
      <c r="D42" s="273" t="s">
        <v>362</v>
      </c>
      <c r="E42" s="275">
        <v>1350</v>
      </c>
      <c r="F42" s="337">
        <v>743</v>
      </c>
      <c r="G42" s="275">
        <f t="shared" si="1"/>
        <v>1003050</v>
      </c>
    </row>
    <row r="43" spans="2:7" s="276" customFormat="1" ht="18.75" customHeight="1">
      <c r="B43" s="292"/>
      <c r="C43" s="293" t="s">
        <v>1055</v>
      </c>
      <c r="D43" s="292"/>
      <c r="E43" s="294"/>
      <c r="F43" s="294"/>
      <c r="G43" s="295">
        <f>SUM(G5:G42)</f>
        <v>42099257</v>
      </c>
    </row>
    <row r="46" spans="2:7" s="262" customFormat="1">
      <c r="E46" s="296"/>
      <c r="F46" s="296"/>
      <c r="G46" s="296"/>
    </row>
    <row r="54" ht="63.75" customHeight="1"/>
  </sheetData>
  <printOptions horizontalCentered="1"/>
  <pageMargins left="0.11811023622047245" right="0.11811023622047245" top="0.74803149606299213" bottom="0.74803149606299213" header="0.31496062992125984" footer="0.31496062992125984"/>
  <pageSetup paperSize="9" scale="73" fitToHeight="0" orientation="portrait" verticalDpi="0" r:id="rId1"/>
  <headerFooter>
    <oddHeader>&amp;LProvident Ecopolitan&amp;CAnnexure 1&amp;RPHL/ECO/GC/LOA/2023-24/886/VO#03</oddHeader>
    <oddFooter>&amp;LClient&amp;CPage&amp;Pof&amp;N&amp;RContractor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5AE69-CB13-4168-A5C3-F782174D0B1B}">
  <sheetPr>
    <pageSetUpPr fitToPage="1"/>
  </sheetPr>
  <dimension ref="A1:G94"/>
  <sheetViews>
    <sheetView topLeftCell="A29" workbookViewId="0">
      <selection activeCell="D3" sqref="D3:D4"/>
    </sheetView>
  </sheetViews>
  <sheetFormatPr defaultColWidth="8.42578125" defaultRowHeight="15"/>
  <cols>
    <col min="1" max="1" width="4.85546875" style="386" customWidth="1"/>
    <col min="2" max="2" width="86.7109375" style="387" customWidth="1"/>
    <col min="3" max="3" width="6.85546875" style="388" customWidth="1"/>
    <col min="4" max="4" width="10" style="389" bestFit="1" customWidth="1"/>
    <col min="5" max="5" width="9" style="390" bestFit="1" customWidth="1"/>
    <col min="6" max="6" width="13.140625" style="389" bestFit="1" customWidth="1"/>
    <col min="7" max="7" width="25.5703125" style="390" customWidth="1"/>
    <col min="8" max="161" width="8.42578125" style="276"/>
    <col min="162" max="162" width="9.28515625" style="276" customWidth="1"/>
    <col min="163" max="163" width="74.42578125" style="276" customWidth="1"/>
    <col min="164" max="164" width="6.42578125" style="276" bestFit="1" customWidth="1"/>
    <col min="165" max="165" width="8.28515625" style="276" customWidth="1"/>
    <col min="166" max="166" width="9.28515625" style="276" customWidth="1"/>
    <col min="167" max="168" width="11.28515625" style="276" customWidth="1"/>
    <col min="169" max="169" width="8.7109375" style="276" customWidth="1"/>
    <col min="170" max="170" width="9.28515625" style="276" customWidth="1"/>
    <col min="171" max="171" width="12.7109375" style="276" customWidth="1"/>
    <col min="172" max="172" width="9.7109375" style="276" customWidth="1"/>
    <col min="173" max="173" width="11.7109375" style="276" customWidth="1"/>
    <col min="174" max="174" width="9.28515625" style="276" customWidth="1"/>
    <col min="175" max="175" width="11.7109375" style="276" customWidth="1"/>
    <col min="176" max="176" width="10.42578125" style="276" customWidth="1"/>
    <col min="177" max="197" width="13.5703125" style="276" customWidth="1"/>
    <col min="198" max="199" width="12" style="276" customWidth="1"/>
    <col min="200" max="200" width="13.5703125" style="276" customWidth="1"/>
    <col min="201" max="201" width="5.5703125" style="276" bestFit="1" customWidth="1"/>
    <col min="202" max="202" width="8.28515625" style="276" bestFit="1" customWidth="1"/>
    <col min="203" max="417" width="8.42578125" style="276"/>
    <col min="418" max="418" width="9.28515625" style="276" customWidth="1"/>
    <col min="419" max="419" width="74.42578125" style="276" customWidth="1"/>
    <col min="420" max="420" width="6.42578125" style="276" bestFit="1" customWidth="1"/>
    <col min="421" max="421" width="8.28515625" style="276" customWidth="1"/>
    <col min="422" max="422" width="9.28515625" style="276" customWidth="1"/>
    <col min="423" max="424" width="11.28515625" style="276" customWidth="1"/>
    <col min="425" max="425" width="8.7109375" style="276" customWidth="1"/>
    <col min="426" max="426" width="9.28515625" style="276" customWidth="1"/>
    <col min="427" max="427" width="12.7109375" style="276" customWidth="1"/>
    <col min="428" max="428" width="9.7109375" style="276" customWidth="1"/>
    <col min="429" max="429" width="11.7109375" style="276" customWidth="1"/>
    <col min="430" max="430" width="9.28515625" style="276" customWidth="1"/>
    <col min="431" max="431" width="11.7109375" style="276" customWidth="1"/>
    <col min="432" max="432" width="10.42578125" style="276" customWidth="1"/>
    <col min="433" max="453" width="13.5703125" style="276" customWidth="1"/>
    <col min="454" max="455" width="12" style="276" customWidth="1"/>
    <col min="456" max="456" width="13.5703125" style="276" customWidth="1"/>
    <col min="457" max="457" width="5.5703125" style="276" bestFit="1" customWidth="1"/>
    <col min="458" max="458" width="8.28515625" style="276" bestFit="1" customWidth="1"/>
    <col min="459" max="673" width="8.42578125" style="276"/>
    <col min="674" max="674" width="9.28515625" style="276" customWidth="1"/>
    <col min="675" max="675" width="74.42578125" style="276" customWidth="1"/>
    <col min="676" max="676" width="6.42578125" style="276" bestFit="1" customWidth="1"/>
    <col min="677" max="677" width="8.28515625" style="276" customWidth="1"/>
    <col min="678" max="678" width="9.28515625" style="276" customWidth="1"/>
    <col min="679" max="680" width="11.28515625" style="276" customWidth="1"/>
    <col min="681" max="681" width="8.7109375" style="276" customWidth="1"/>
    <col min="682" max="682" width="9.28515625" style="276" customWidth="1"/>
    <col min="683" max="683" width="12.7109375" style="276" customWidth="1"/>
    <col min="684" max="684" width="9.7109375" style="276" customWidth="1"/>
    <col min="685" max="685" width="11.7109375" style="276" customWidth="1"/>
    <col min="686" max="686" width="9.28515625" style="276" customWidth="1"/>
    <col min="687" max="687" width="11.7109375" style="276" customWidth="1"/>
    <col min="688" max="688" width="10.42578125" style="276" customWidth="1"/>
    <col min="689" max="709" width="13.5703125" style="276" customWidth="1"/>
    <col min="710" max="711" width="12" style="276" customWidth="1"/>
    <col min="712" max="712" width="13.5703125" style="276" customWidth="1"/>
    <col min="713" max="713" width="5.5703125" style="276" bestFit="1" customWidth="1"/>
    <col min="714" max="714" width="8.28515625" style="276" bestFit="1" customWidth="1"/>
    <col min="715" max="929" width="8.42578125" style="276"/>
    <col min="930" max="930" width="9.28515625" style="276" customWidth="1"/>
    <col min="931" max="931" width="74.42578125" style="276" customWidth="1"/>
    <col min="932" max="932" width="6.42578125" style="276" bestFit="1" customWidth="1"/>
    <col min="933" max="933" width="8.28515625" style="276" customWidth="1"/>
    <col min="934" max="934" width="9.28515625" style="276" customWidth="1"/>
    <col min="935" max="936" width="11.28515625" style="276" customWidth="1"/>
    <col min="937" max="937" width="8.7109375" style="276" customWidth="1"/>
    <col min="938" max="938" width="9.28515625" style="276" customWidth="1"/>
    <col min="939" max="939" width="12.7109375" style="276" customWidth="1"/>
    <col min="940" max="940" width="9.7109375" style="276" customWidth="1"/>
    <col min="941" max="941" width="11.7109375" style="276" customWidth="1"/>
    <col min="942" max="942" width="9.28515625" style="276" customWidth="1"/>
    <col min="943" max="943" width="11.7109375" style="276" customWidth="1"/>
    <col min="944" max="944" width="10.42578125" style="276" customWidth="1"/>
    <col min="945" max="965" width="13.5703125" style="276" customWidth="1"/>
    <col min="966" max="967" width="12" style="276" customWidth="1"/>
    <col min="968" max="968" width="13.5703125" style="276" customWidth="1"/>
    <col min="969" max="969" width="5.5703125" style="276" bestFit="1" customWidth="1"/>
    <col min="970" max="970" width="8.28515625" style="276" bestFit="1" customWidth="1"/>
    <col min="971" max="1185" width="8.42578125" style="276"/>
    <col min="1186" max="1186" width="9.28515625" style="276" customWidth="1"/>
    <col min="1187" max="1187" width="74.42578125" style="276" customWidth="1"/>
    <col min="1188" max="1188" width="6.42578125" style="276" bestFit="1" customWidth="1"/>
    <col min="1189" max="1189" width="8.28515625" style="276" customWidth="1"/>
    <col min="1190" max="1190" width="9.28515625" style="276" customWidth="1"/>
    <col min="1191" max="1192" width="11.28515625" style="276" customWidth="1"/>
    <col min="1193" max="1193" width="8.7109375" style="276" customWidth="1"/>
    <col min="1194" max="1194" width="9.28515625" style="276" customWidth="1"/>
    <col min="1195" max="1195" width="12.7109375" style="276" customWidth="1"/>
    <col min="1196" max="1196" width="9.7109375" style="276" customWidth="1"/>
    <col min="1197" max="1197" width="11.7109375" style="276" customWidth="1"/>
    <col min="1198" max="1198" width="9.28515625" style="276" customWidth="1"/>
    <col min="1199" max="1199" width="11.7109375" style="276" customWidth="1"/>
    <col min="1200" max="1200" width="10.42578125" style="276" customWidth="1"/>
    <col min="1201" max="1221" width="13.5703125" style="276" customWidth="1"/>
    <col min="1222" max="1223" width="12" style="276" customWidth="1"/>
    <col min="1224" max="1224" width="13.5703125" style="276" customWidth="1"/>
    <col min="1225" max="1225" width="5.5703125" style="276" bestFit="1" customWidth="1"/>
    <col min="1226" max="1226" width="8.28515625" style="276" bestFit="1" customWidth="1"/>
    <col min="1227" max="1441" width="8.42578125" style="276"/>
    <col min="1442" max="1442" width="9.28515625" style="276" customWidth="1"/>
    <col min="1443" max="1443" width="74.42578125" style="276" customWidth="1"/>
    <col min="1444" max="1444" width="6.42578125" style="276" bestFit="1" customWidth="1"/>
    <col min="1445" max="1445" width="8.28515625" style="276" customWidth="1"/>
    <col min="1446" max="1446" width="9.28515625" style="276" customWidth="1"/>
    <col min="1447" max="1448" width="11.28515625" style="276" customWidth="1"/>
    <col min="1449" max="1449" width="8.7109375" style="276" customWidth="1"/>
    <col min="1450" max="1450" width="9.28515625" style="276" customWidth="1"/>
    <col min="1451" max="1451" width="12.7109375" style="276" customWidth="1"/>
    <col min="1452" max="1452" width="9.7109375" style="276" customWidth="1"/>
    <col min="1453" max="1453" width="11.7109375" style="276" customWidth="1"/>
    <col min="1454" max="1454" width="9.28515625" style="276" customWidth="1"/>
    <col min="1455" max="1455" width="11.7109375" style="276" customWidth="1"/>
    <col min="1456" max="1456" width="10.42578125" style="276" customWidth="1"/>
    <col min="1457" max="1477" width="13.5703125" style="276" customWidth="1"/>
    <col min="1478" max="1479" width="12" style="276" customWidth="1"/>
    <col min="1480" max="1480" width="13.5703125" style="276" customWidth="1"/>
    <col min="1481" max="1481" width="5.5703125" style="276" bestFit="1" customWidth="1"/>
    <col min="1482" max="1482" width="8.28515625" style="276" bestFit="1" customWidth="1"/>
    <col min="1483" max="1697" width="8.42578125" style="276"/>
    <col min="1698" max="1698" width="9.28515625" style="276" customWidth="1"/>
    <col min="1699" max="1699" width="74.42578125" style="276" customWidth="1"/>
    <col min="1700" max="1700" width="6.42578125" style="276" bestFit="1" customWidth="1"/>
    <col min="1701" max="1701" width="8.28515625" style="276" customWidth="1"/>
    <col min="1702" max="1702" width="9.28515625" style="276" customWidth="1"/>
    <col min="1703" max="1704" width="11.28515625" style="276" customWidth="1"/>
    <col min="1705" max="1705" width="8.7109375" style="276" customWidth="1"/>
    <col min="1706" max="1706" width="9.28515625" style="276" customWidth="1"/>
    <col min="1707" max="1707" width="12.7109375" style="276" customWidth="1"/>
    <col min="1708" max="1708" width="9.7109375" style="276" customWidth="1"/>
    <col min="1709" max="1709" width="11.7109375" style="276" customWidth="1"/>
    <col min="1710" max="1710" width="9.28515625" style="276" customWidth="1"/>
    <col min="1711" max="1711" width="11.7109375" style="276" customWidth="1"/>
    <col min="1712" max="1712" width="10.42578125" style="276" customWidth="1"/>
    <col min="1713" max="1733" width="13.5703125" style="276" customWidth="1"/>
    <col min="1734" max="1735" width="12" style="276" customWidth="1"/>
    <col min="1736" max="1736" width="13.5703125" style="276" customWidth="1"/>
    <col min="1737" max="1737" width="5.5703125" style="276" bestFit="1" customWidth="1"/>
    <col min="1738" max="1738" width="8.28515625" style="276" bestFit="1" customWidth="1"/>
    <col min="1739" max="1953" width="8.42578125" style="276"/>
    <col min="1954" max="1954" width="9.28515625" style="276" customWidth="1"/>
    <col min="1955" max="1955" width="74.42578125" style="276" customWidth="1"/>
    <col min="1956" max="1956" width="6.42578125" style="276" bestFit="1" customWidth="1"/>
    <col min="1957" max="1957" width="8.28515625" style="276" customWidth="1"/>
    <col min="1958" max="1958" width="9.28515625" style="276" customWidth="1"/>
    <col min="1959" max="1960" width="11.28515625" style="276" customWidth="1"/>
    <col min="1961" max="1961" width="8.7109375" style="276" customWidth="1"/>
    <col min="1962" max="1962" width="9.28515625" style="276" customWidth="1"/>
    <col min="1963" max="1963" width="12.7109375" style="276" customWidth="1"/>
    <col min="1964" max="1964" width="9.7109375" style="276" customWidth="1"/>
    <col min="1965" max="1965" width="11.7109375" style="276" customWidth="1"/>
    <col min="1966" max="1966" width="9.28515625" style="276" customWidth="1"/>
    <col min="1967" max="1967" width="11.7109375" style="276" customWidth="1"/>
    <col min="1968" max="1968" width="10.42578125" style="276" customWidth="1"/>
    <col min="1969" max="1989" width="13.5703125" style="276" customWidth="1"/>
    <col min="1990" max="1991" width="12" style="276" customWidth="1"/>
    <col min="1992" max="1992" width="13.5703125" style="276" customWidth="1"/>
    <col min="1993" max="1993" width="5.5703125" style="276" bestFit="1" customWidth="1"/>
    <col min="1994" max="1994" width="8.28515625" style="276" bestFit="1" customWidth="1"/>
    <col min="1995" max="2209" width="8.42578125" style="276"/>
    <col min="2210" max="2210" width="9.28515625" style="276" customWidth="1"/>
    <col min="2211" max="2211" width="74.42578125" style="276" customWidth="1"/>
    <col min="2212" max="2212" width="6.42578125" style="276" bestFit="1" customWidth="1"/>
    <col min="2213" max="2213" width="8.28515625" style="276" customWidth="1"/>
    <col min="2214" max="2214" width="9.28515625" style="276" customWidth="1"/>
    <col min="2215" max="2216" width="11.28515625" style="276" customWidth="1"/>
    <col min="2217" max="2217" width="8.7109375" style="276" customWidth="1"/>
    <col min="2218" max="2218" width="9.28515625" style="276" customWidth="1"/>
    <col min="2219" max="2219" width="12.7109375" style="276" customWidth="1"/>
    <col min="2220" max="2220" width="9.7109375" style="276" customWidth="1"/>
    <col min="2221" max="2221" width="11.7109375" style="276" customWidth="1"/>
    <col min="2222" max="2222" width="9.28515625" style="276" customWidth="1"/>
    <col min="2223" max="2223" width="11.7109375" style="276" customWidth="1"/>
    <col min="2224" max="2224" width="10.42578125" style="276" customWidth="1"/>
    <col min="2225" max="2245" width="13.5703125" style="276" customWidth="1"/>
    <col min="2246" max="2247" width="12" style="276" customWidth="1"/>
    <col min="2248" max="2248" width="13.5703125" style="276" customWidth="1"/>
    <col min="2249" max="2249" width="5.5703125" style="276" bestFit="1" customWidth="1"/>
    <col min="2250" max="2250" width="8.28515625" style="276" bestFit="1" customWidth="1"/>
    <col min="2251" max="2465" width="8.42578125" style="276"/>
    <col min="2466" max="2466" width="9.28515625" style="276" customWidth="1"/>
    <col min="2467" max="2467" width="74.42578125" style="276" customWidth="1"/>
    <col min="2468" max="2468" width="6.42578125" style="276" bestFit="1" customWidth="1"/>
    <col min="2469" max="2469" width="8.28515625" style="276" customWidth="1"/>
    <col min="2470" max="2470" width="9.28515625" style="276" customWidth="1"/>
    <col min="2471" max="2472" width="11.28515625" style="276" customWidth="1"/>
    <col min="2473" max="2473" width="8.7109375" style="276" customWidth="1"/>
    <col min="2474" max="2474" width="9.28515625" style="276" customWidth="1"/>
    <col min="2475" max="2475" width="12.7109375" style="276" customWidth="1"/>
    <col min="2476" max="2476" width="9.7109375" style="276" customWidth="1"/>
    <col min="2477" max="2477" width="11.7109375" style="276" customWidth="1"/>
    <col min="2478" max="2478" width="9.28515625" style="276" customWidth="1"/>
    <col min="2479" max="2479" width="11.7109375" style="276" customWidth="1"/>
    <col min="2480" max="2480" width="10.42578125" style="276" customWidth="1"/>
    <col min="2481" max="2501" width="13.5703125" style="276" customWidth="1"/>
    <col min="2502" max="2503" width="12" style="276" customWidth="1"/>
    <col min="2504" max="2504" width="13.5703125" style="276" customWidth="1"/>
    <col min="2505" max="2505" width="5.5703125" style="276" bestFit="1" customWidth="1"/>
    <col min="2506" max="2506" width="8.28515625" style="276" bestFit="1" customWidth="1"/>
    <col min="2507" max="2721" width="8.42578125" style="276"/>
    <col min="2722" max="2722" width="9.28515625" style="276" customWidth="1"/>
    <col min="2723" max="2723" width="74.42578125" style="276" customWidth="1"/>
    <col min="2724" max="2724" width="6.42578125" style="276" bestFit="1" customWidth="1"/>
    <col min="2725" max="2725" width="8.28515625" style="276" customWidth="1"/>
    <col min="2726" max="2726" width="9.28515625" style="276" customWidth="1"/>
    <col min="2727" max="2728" width="11.28515625" style="276" customWidth="1"/>
    <col min="2729" max="2729" width="8.7109375" style="276" customWidth="1"/>
    <col min="2730" max="2730" width="9.28515625" style="276" customWidth="1"/>
    <col min="2731" max="2731" width="12.7109375" style="276" customWidth="1"/>
    <col min="2732" max="2732" width="9.7109375" style="276" customWidth="1"/>
    <col min="2733" max="2733" width="11.7109375" style="276" customWidth="1"/>
    <col min="2734" max="2734" width="9.28515625" style="276" customWidth="1"/>
    <col min="2735" max="2735" width="11.7109375" style="276" customWidth="1"/>
    <col min="2736" max="2736" width="10.42578125" style="276" customWidth="1"/>
    <col min="2737" max="2757" width="13.5703125" style="276" customWidth="1"/>
    <col min="2758" max="2759" width="12" style="276" customWidth="1"/>
    <col min="2760" max="2760" width="13.5703125" style="276" customWidth="1"/>
    <col min="2761" max="2761" width="5.5703125" style="276" bestFit="1" customWidth="1"/>
    <col min="2762" max="2762" width="8.28515625" style="276" bestFit="1" customWidth="1"/>
    <col min="2763" max="2977" width="8.42578125" style="276"/>
    <col min="2978" max="2978" width="9.28515625" style="276" customWidth="1"/>
    <col min="2979" max="2979" width="74.42578125" style="276" customWidth="1"/>
    <col min="2980" max="2980" width="6.42578125" style="276" bestFit="1" customWidth="1"/>
    <col min="2981" max="2981" width="8.28515625" style="276" customWidth="1"/>
    <col min="2982" max="2982" width="9.28515625" style="276" customWidth="1"/>
    <col min="2983" max="2984" width="11.28515625" style="276" customWidth="1"/>
    <col min="2985" max="2985" width="8.7109375" style="276" customWidth="1"/>
    <col min="2986" max="2986" width="9.28515625" style="276" customWidth="1"/>
    <col min="2987" max="2987" width="12.7109375" style="276" customWidth="1"/>
    <col min="2988" max="2988" width="9.7109375" style="276" customWidth="1"/>
    <col min="2989" max="2989" width="11.7109375" style="276" customWidth="1"/>
    <col min="2990" max="2990" width="9.28515625" style="276" customWidth="1"/>
    <col min="2991" max="2991" width="11.7109375" style="276" customWidth="1"/>
    <col min="2992" max="2992" width="10.42578125" style="276" customWidth="1"/>
    <col min="2993" max="3013" width="13.5703125" style="276" customWidth="1"/>
    <col min="3014" max="3015" width="12" style="276" customWidth="1"/>
    <col min="3016" max="3016" width="13.5703125" style="276" customWidth="1"/>
    <col min="3017" max="3017" width="5.5703125" style="276" bestFit="1" customWidth="1"/>
    <col min="3018" max="3018" width="8.28515625" style="276" bestFit="1" customWidth="1"/>
    <col min="3019" max="3233" width="8.42578125" style="276"/>
    <col min="3234" max="3234" width="9.28515625" style="276" customWidth="1"/>
    <col min="3235" max="3235" width="74.42578125" style="276" customWidth="1"/>
    <col min="3236" max="3236" width="6.42578125" style="276" bestFit="1" customWidth="1"/>
    <col min="3237" max="3237" width="8.28515625" style="276" customWidth="1"/>
    <col min="3238" max="3238" width="9.28515625" style="276" customWidth="1"/>
    <col min="3239" max="3240" width="11.28515625" style="276" customWidth="1"/>
    <col min="3241" max="3241" width="8.7109375" style="276" customWidth="1"/>
    <col min="3242" max="3242" width="9.28515625" style="276" customWidth="1"/>
    <col min="3243" max="3243" width="12.7109375" style="276" customWidth="1"/>
    <col min="3244" max="3244" width="9.7109375" style="276" customWidth="1"/>
    <col min="3245" max="3245" width="11.7109375" style="276" customWidth="1"/>
    <col min="3246" max="3246" width="9.28515625" style="276" customWidth="1"/>
    <col min="3247" max="3247" width="11.7109375" style="276" customWidth="1"/>
    <col min="3248" max="3248" width="10.42578125" style="276" customWidth="1"/>
    <col min="3249" max="3269" width="13.5703125" style="276" customWidth="1"/>
    <col min="3270" max="3271" width="12" style="276" customWidth="1"/>
    <col min="3272" max="3272" width="13.5703125" style="276" customWidth="1"/>
    <col min="3273" max="3273" width="5.5703125" style="276" bestFit="1" customWidth="1"/>
    <col min="3274" max="3274" width="8.28515625" style="276" bestFit="1" customWidth="1"/>
    <col min="3275" max="3489" width="8.42578125" style="276"/>
    <col min="3490" max="3490" width="9.28515625" style="276" customWidth="1"/>
    <col min="3491" max="3491" width="74.42578125" style="276" customWidth="1"/>
    <col min="3492" max="3492" width="6.42578125" style="276" bestFit="1" customWidth="1"/>
    <col min="3493" max="3493" width="8.28515625" style="276" customWidth="1"/>
    <col min="3494" max="3494" width="9.28515625" style="276" customWidth="1"/>
    <col min="3495" max="3496" width="11.28515625" style="276" customWidth="1"/>
    <col min="3497" max="3497" width="8.7109375" style="276" customWidth="1"/>
    <col min="3498" max="3498" width="9.28515625" style="276" customWidth="1"/>
    <col min="3499" max="3499" width="12.7109375" style="276" customWidth="1"/>
    <col min="3500" max="3500" width="9.7109375" style="276" customWidth="1"/>
    <col min="3501" max="3501" width="11.7109375" style="276" customWidth="1"/>
    <col min="3502" max="3502" width="9.28515625" style="276" customWidth="1"/>
    <col min="3503" max="3503" width="11.7109375" style="276" customWidth="1"/>
    <col min="3504" max="3504" width="10.42578125" style="276" customWidth="1"/>
    <col min="3505" max="3525" width="13.5703125" style="276" customWidth="1"/>
    <col min="3526" max="3527" width="12" style="276" customWidth="1"/>
    <col min="3528" max="3528" width="13.5703125" style="276" customWidth="1"/>
    <col min="3529" max="3529" width="5.5703125" style="276" bestFit="1" customWidth="1"/>
    <col min="3530" max="3530" width="8.28515625" style="276" bestFit="1" customWidth="1"/>
    <col min="3531" max="3745" width="8.42578125" style="276"/>
    <col min="3746" max="3746" width="9.28515625" style="276" customWidth="1"/>
    <col min="3747" max="3747" width="74.42578125" style="276" customWidth="1"/>
    <col min="3748" max="3748" width="6.42578125" style="276" bestFit="1" customWidth="1"/>
    <col min="3749" max="3749" width="8.28515625" style="276" customWidth="1"/>
    <col min="3750" max="3750" width="9.28515625" style="276" customWidth="1"/>
    <col min="3751" max="3752" width="11.28515625" style="276" customWidth="1"/>
    <col min="3753" max="3753" width="8.7109375" style="276" customWidth="1"/>
    <col min="3754" max="3754" width="9.28515625" style="276" customWidth="1"/>
    <col min="3755" max="3755" width="12.7109375" style="276" customWidth="1"/>
    <col min="3756" max="3756" width="9.7109375" style="276" customWidth="1"/>
    <col min="3757" max="3757" width="11.7109375" style="276" customWidth="1"/>
    <col min="3758" max="3758" width="9.28515625" style="276" customWidth="1"/>
    <col min="3759" max="3759" width="11.7109375" style="276" customWidth="1"/>
    <col min="3760" max="3760" width="10.42578125" style="276" customWidth="1"/>
    <col min="3761" max="3781" width="13.5703125" style="276" customWidth="1"/>
    <col min="3782" max="3783" width="12" style="276" customWidth="1"/>
    <col min="3784" max="3784" width="13.5703125" style="276" customWidth="1"/>
    <col min="3785" max="3785" width="5.5703125" style="276" bestFit="1" customWidth="1"/>
    <col min="3786" max="3786" width="8.28515625" style="276" bestFit="1" customWidth="1"/>
    <col min="3787" max="4001" width="8.42578125" style="276"/>
    <col min="4002" max="4002" width="9.28515625" style="276" customWidth="1"/>
    <col min="4003" max="4003" width="74.42578125" style="276" customWidth="1"/>
    <col min="4004" max="4004" width="6.42578125" style="276" bestFit="1" customWidth="1"/>
    <col min="4005" max="4005" width="8.28515625" style="276" customWidth="1"/>
    <col min="4006" max="4006" width="9.28515625" style="276" customWidth="1"/>
    <col min="4007" max="4008" width="11.28515625" style="276" customWidth="1"/>
    <col min="4009" max="4009" width="8.7109375" style="276" customWidth="1"/>
    <col min="4010" max="4010" width="9.28515625" style="276" customWidth="1"/>
    <col min="4011" max="4011" width="12.7109375" style="276" customWidth="1"/>
    <col min="4012" max="4012" width="9.7109375" style="276" customWidth="1"/>
    <col min="4013" max="4013" width="11.7109375" style="276" customWidth="1"/>
    <col min="4014" max="4014" width="9.28515625" style="276" customWidth="1"/>
    <col min="4015" max="4015" width="11.7109375" style="276" customWidth="1"/>
    <col min="4016" max="4016" width="10.42578125" style="276" customWidth="1"/>
    <col min="4017" max="4037" width="13.5703125" style="276" customWidth="1"/>
    <col min="4038" max="4039" width="12" style="276" customWidth="1"/>
    <col min="4040" max="4040" width="13.5703125" style="276" customWidth="1"/>
    <col min="4041" max="4041" width="5.5703125" style="276" bestFit="1" customWidth="1"/>
    <col min="4042" max="4042" width="8.28515625" style="276" bestFit="1" customWidth="1"/>
    <col min="4043" max="4257" width="8.42578125" style="276"/>
    <col min="4258" max="4258" width="9.28515625" style="276" customWidth="1"/>
    <col min="4259" max="4259" width="74.42578125" style="276" customWidth="1"/>
    <col min="4260" max="4260" width="6.42578125" style="276" bestFit="1" customWidth="1"/>
    <col min="4261" max="4261" width="8.28515625" style="276" customWidth="1"/>
    <col min="4262" max="4262" width="9.28515625" style="276" customWidth="1"/>
    <col min="4263" max="4264" width="11.28515625" style="276" customWidth="1"/>
    <col min="4265" max="4265" width="8.7109375" style="276" customWidth="1"/>
    <col min="4266" max="4266" width="9.28515625" style="276" customWidth="1"/>
    <col min="4267" max="4267" width="12.7109375" style="276" customWidth="1"/>
    <col min="4268" max="4268" width="9.7109375" style="276" customWidth="1"/>
    <col min="4269" max="4269" width="11.7109375" style="276" customWidth="1"/>
    <col min="4270" max="4270" width="9.28515625" style="276" customWidth="1"/>
    <col min="4271" max="4271" width="11.7109375" style="276" customWidth="1"/>
    <col min="4272" max="4272" width="10.42578125" style="276" customWidth="1"/>
    <col min="4273" max="4293" width="13.5703125" style="276" customWidth="1"/>
    <col min="4294" max="4295" width="12" style="276" customWidth="1"/>
    <col min="4296" max="4296" width="13.5703125" style="276" customWidth="1"/>
    <col min="4297" max="4297" width="5.5703125" style="276" bestFit="1" customWidth="1"/>
    <col min="4298" max="4298" width="8.28515625" style="276" bestFit="1" customWidth="1"/>
    <col min="4299" max="4513" width="8.42578125" style="276"/>
    <col min="4514" max="4514" width="9.28515625" style="276" customWidth="1"/>
    <col min="4515" max="4515" width="74.42578125" style="276" customWidth="1"/>
    <col min="4516" max="4516" width="6.42578125" style="276" bestFit="1" customWidth="1"/>
    <col min="4517" max="4517" width="8.28515625" style="276" customWidth="1"/>
    <col min="4518" max="4518" width="9.28515625" style="276" customWidth="1"/>
    <col min="4519" max="4520" width="11.28515625" style="276" customWidth="1"/>
    <col min="4521" max="4521" width="8.7109375" style="276" customWidth="1"/>
    <col min="4522" max="4522" width="9.28515625" style="276" customWidth="1"/>
    <col min="4523" max="4523" width="12.7109375" style="276" customWidth="1"/>
    <col min="4524" max="4524" width="9.7109375" style="276" customWidth="1"/>
    <col min="4525" max="4525" width="11.7109375" style="276" customWidth="1"/>
    <col min="4526" max="4526" width="9.28515625" style="276" customWidth="1"/>
    <col min="4527" max="4527" width="11.7109375" style="276" customWidth="1"/>
    <col min="4528" max="4528" width="10.42578125" style="276" customWidth="1"/>
    <col min="4529" max="4549" width="13.5703125" style="276" customWidth="1"/>
    <col min="4550" max="4551" width="12" style="276" customWidth="1"/>
    <col min="4552" max="4552" width="13.5703125" style="276" customWidth="1"/>
    <col min="4553" max="4553" width="5.5703125" style="276" bestFit="1" customWidth="1"/>
    <col min="4554" max="4554" width="8.28515625" style="276" bestFit="1" customWidth="1"/>
    <col min="4555" max="4769" width="8.42578125" style="276"/>
    <col min="4770" max="4770" width="9.28515625" style="276" customWidth="1"/>
    <col min="4771" max="4771" width="74.42578125" style="276" customWidth="1"/>
    <col min="4772" max="4772" width="6.42578125" style="276" bestFit="1" customWidth="1"/>
    <col min="4773" max="4773" width="8.28515625" style="276" customWidth="1"/>
    <col min="4774" max="4774" width="9.28515625" style="276" customWidth="1"/>
    <col min="4775" max="4776" width="11.28515625" style="276" customWidth="1"/>
    <col min="4777" max="4777" width="8.7109375" style="276" customWidth="1"/>
    <col min="4778" max="4778" width="9.28515625" style="276" customWidth="1"/>
    <col min="4779" max="4779" width="12.7109375" style="276" customWidth="1"/>
    <col min="4780" max="4780" width="9.7109375" style="276" customWidth="1"/>
    <col min="4781" max="4781" width="11.7109375" style="276" customWidth="1"/>
    <col min="4782" max="4782" width="9.28515625" style="276" customWidth="1"/>
    <col min="4783" max="4783" width="11.7109375" style="276" customWidth="1"/>
    <col min="4784" max="4784" width="10.42578125" style="276" customWidth="1"/>
    <col min="4785" max="4805" width="13.5703125" style="276" customWidth="1"/>
    <col min="4806" max="4807" width="12" style="276" customWidth="1"/>
    <col min="4808" max="4808" width="13.5703125" style="276" customWidth="1"/>
    <col min="4809" max="4809" width="5.5703125" style="276" bestFit="1" customWidth="1"/>
    <col min="4810" max="4810" width="8.28515625" style="276" bestFit="1" customWidth="1"/>
    <col min="4811" max="5025" width="8.42578125" style="276"/>
    <col min="5026" max="5026" width="9.28515625" style="276" customWidth="1"/>
    <col min="5027" max="5027" width="74.42578125" style="276" customWidth="1"/>
    <col min="5028" max="5028" width="6.42578125" style="276" bestFit="1" customWidth="1"/>
    <col min="5029" max="5029" width="8.28515625" style="276" customWidth="1"/>
    <col min="5030" max="5030" width="9.28515625" style="276" customWidth="1"/>
    <col min="5031" max="5032" width="11.28515625" style="276" customWidth="1"/>
    <col min="5033" max="5033" width="8.7109375" style="276" customWidth="1"/>
    <col min="5034" max="5034" width="9.28515625" style="276" customWidth="1"/>
    <col min="5035" max="5035" width="12.7109375" style="276" customWidth="1"/>
    <col min="5036" max="5036" width="9.7109375" style="276" customWidth="1"/>
    <col min="5037" max="5037" width="11.7109375" style="276" customWidth="1"/>
    <col min="5038" max="5038" width="9.28515625" style="276" customWidth="1"/>
    <col min="5039" max="5039" width="11.7109375" style="276" customWidth="1"/>
    <col min="5040" max="5040" width="10.42578125" style="276" customWidth="1"/>
    <col min="5041" max="5061" width="13.5703125" style="276" customWidth="1"/>
    <col min="5062" max="5063" width="12" style="276" customWidth="1"/>
    <col min="5064" max="5064" width="13.5703125" style="276" customWidth="1"/>
    <col min="5065" max="5065" width="5.5703125" style="276" bestFit="1" customWidth="1"/>
    <col min="5066" max="5066" width="8.28515625" style="276" bestFit="1" customWidth="1"/>
    <col min="5067" max="5281" width="8.42578125" style="276"/>
    <col min="5282" max="5282" width="9.28515625" style="276" customWidth="1"/>
    <col min="5283" max="5283" width="74.42578125" style="276" customWidth="1"/>
    <col min="5284" max="5284" width="6.42578125" style="276" bestFit="1" customWidth="1"/>
    <col min="5285" max="5285" width="8.28515625" style="276" customWidth="1"/>
    <col min="5286" max="5286" width="9.28515625" style="276" customWidth="1"/>
    <col min="5287" max="5288" width="11.28515625" style="276" customWidth="1"/>
    <col min="5289" max="5289" width="8.7109375" style="276" customWidth="1"/>
    <col min="5290" max="5290" width="9.28515625" style="276" customWidth="1"/>
    <col min="5291" max="5291" width="12.7109375" style="276" customWidth="1"/>
    <col min="5292" max="5292" width="9.7109375" style="276" customWidth="1"/>
    <col min="5293" max="5293" width="11.7109375" style="276" customWidth="1"/>
    <col min="5294" max="5294" width="9.28515625" style="276" customWidth="1"/>
    <col min="5295" max="5295" width="11.7109375" style="276" customWidth="1"/>
    <col min="5296" max="5296" width="10.42578125" style="276" customWidth="1"/>
    <col min="5297" max="5317" width="13.5703125" style="276" customWidth="1"/>
    <col min="5318" max="5319" width="12" style="276" customWidth="1"/>
    <col min="5320" max="5320" width="13.5703125" style="276" customWidth="1"/>
    <col min="5321" max="5321" width="5.5703125" style="276" bestFit="1" customWidth="1"/>
    <col min="5322" max="5322" width="8.28515625" style="276" bestFit="1" customWidth="1"/>
    <col min="5323" max="5537" width="8.42578125" style="276"/>
    <col min="5538" max="5538" width="9.28515625" style="276" customWidth="1"/>
    <col min="5539" max="5539" width="74.42578125" style="276" customWidth="1"/>
    <col min="5540" max="5540" width="6.42578125" style="276" bestFit="1" customWidth="1"/>
    <col min="5541" max="5541" width="8.28515625" style="276" customWidth="1"/>
    <col min="5542" max="5542" width="9.28515625" style="276" customWidth="1"/>
    <col min="5543" max="5544" width="11.28515625" style="276" customWidth="1"/>
    <col min="5545" max="5545" width="8.7109375" style="276" customWidth="1"/>
    <col min="5546" max="5546" width="9.28515625" style="276" customWidth="1"/>
    <col min="5547" max="5547" width="12.7109375" style="276" customWidth="1"/>
    <col min="5548" max="5548" width="9.7109375" style="276" customWidth="1"/>
    <col min="5549" max="5549" width="11.7109375" style="276" customWidth="1"/>
    <col min="5550" max="5550" width="9.28515625" style="276" customWidth="1"/>
    <col min="5551" max="5551" width="11.7109375" style="276" customWidth="1"/>
    <col min="5552" max="5552" width="10.42578125" style="276" customWidth="1"/>
    <col min="5553" max="5573" width="13.5703125" style="276" customWidth="1"/>
    <col min="5574" max="5575" width="12" style="276" customWidth="1"/>
    <col min="5576" max="5576" width="13.5703125" style="276" customWidth="1"/>
    <col min="5577" max="5577" width="5.5703125" style="276" bestFit="1" customWidth="1"/>
    <col min="5578" max="5578" width="8.28515625" style="276" bestFit="1" customWidth="1"/>
    <col min="5579" max="5793" width="8.42578125" style="276"/>
    <col min="5794" max="5794" width="9.28515625" style="276" customWidth="1"/>
    <col min="5795" max="5795" width="74.42578125" style="276" customWidth="1"/>
    <col min="5796" max="5796" width="6.42578125" style="276" bestFit="1" customWidth="1"/>
    <col min="5797" max="5797" width="8.28515625" style="276" customWidth="1"/>
    <col min="5798" max="5798" width="9.28515625" style="276" customWidth="1"/>
    <col min="5799" max="5800" width="11.28515625" style="276" customWidth="1"/>
    <col min="5801" max="5801" width="8.7109375" style="276" customWidth="1"/>
    <col min="5802" max="5802" width="9.28515625" style="276" customWidth="1"/>
    <col min="5803" max="5803" width="12.7109375" style="276" customWidth="1"/>
    <col min="5804" max="5804" width="9.7109375" style="276" customWidth="1"/>
    <col min="5805" max="5805" width="11.7109375" style="276" customWidth="1"/>
    <col min="5806" max="5806" width="9.28515625" style="276" customWidth="1"/>
    <col min="5807" max="5807" width="11.7109375" style="276" customWidth="1"/>
    <col min="5808" max="5808" width="10.42578125" style="276" customWidth="1"/>
    <col min="5809" max="5829" width="13.5703125" style="276" customWidth="1"/>
    <col min="5830" max="5831" width="12" style="276" customWidth="1"/>
    <col min="5832" max="5832" width="13.5703125" style="276" customWidth="1"/>
    <col min="5833" max="5833" width="5.5703125" style="276" bestFit="1" customWidth="1"/>
    <col min="5834" max="5834" width="8.28515625" style="276" bestFit="1" customWidth="1"/>
    <col min="5835" max="6049" width="8.42578125" style="276"/>
    <col min="6050" max="6050" width="9.28515625" style="276" customWidth="1"/>
    <col min="6051" max="6051" width="74.42578125" style="276" customWidth="1"/>
    <col min="6052" max="6052" width="6.42578125" style="276" bestFit="1" customWidth="1"/>
    <col min="6053" max="6053" width="8.28515625" style="276" customWidth="1"/>
    <col min="6054" max="6054" width="9.28515625" style="276" customWidth="1"/>
    <col min="6055" max="6056" width="11.28515625" style="276" customWidth="1"/>
    <col min="6057" max="6057" width="8.7109375" style="276" customWidth="1"/>
    <col min="6058" max="6058" width="9.28515625" style="276" customWidth="1"/>
    <col min="6059" max="6059" width="12.7109375" style="276" customWidth="1"/>
    <col min="6060" max="6060" width="9.7109375" style="276" customWidth="1"/>
    <col min="6061" max="6061" width="11.7109375" style="276" customWidth="1"/>
    <col min="6062" max="6062" width="9.28515625" style="276" customWidth="1"/>
    <col min="6063" max="6063" width="11.7109375" style="276" customWidth="1"/>
    <col min="6064" max="6064" width="10.42578125" style="276" customWidth="1"/>
    <col min="6065" max="6085" width="13.5703125" style="276" customWidth="1"/>
    <col min="6086" max="6087" width="12" style="276" customWidth="1"/>
    <col min="6088" max="6088" width="13.5703125" style="276" customWidth="1"/>
    <col min="6089" max="6089" width="5.5703125" style="276" bestFit="1" customWidth="1"/>
    <col min="6090" max="6090" width="8.28515625" style="276" bestFit="1" customWidth="1"/>
    <col min="6091" max="6305" width="8.42578125" style="276"/>
    <col min="6306" max="6306" width="9.28515625" style="276" customWidth="1"/>
    <col min="6307" max="6307" width="74.42578125" style="276" customWidth="1"/>
    <col min="6308" max="6308" width="6.42578125" style="276" bestFit="1" customWidth="1"/>
    <col min="6309" max="6309" width="8.28515625" style="276" customWidth="1"/>
    <col min="6310" max="6310" width="9.28515625" style="276" customWidth="1"/>
    <col min="6311" max="6312" width="11.28515625" style="276" customWidth="1"/>
    <col min="6313" max="6313" width="8.7109375" style="276" customWidth="1"/>
    <col min="6314" max="6314" width="9.28515625" style="276" customWidth="1"/>
    <col min="6315" max="6315" width="12.7109375" style="276" customWidth="1"/>
    <col min="6316" max="6316" width="9.7109375" style="276" customWidth="1"/>
    <col min="6317" max="6317" width="11.7109375" style="276" customWidth="1"/>
    <col min="6318" max="6318" width="9.28515625" style="276" customWidth="1"/>
    <col min="6319" max="6319" width="11.7109375" style="276" customWidth="1"/>
    <col min="6320" max="6320" width="10.42578125" style="276" customWidth="1"/>
    <col min="6321" max="6341" width="13.5703125" style="276" customWidth="1"/>
    <col min="6342" max="6343" width="12" style="276" customWidth="1"/>
    <col min="6344" max="6344" width="13.5703125" style="276" customWidth="1"/>
    <col min="6345" max="6345" width="5.5703125" style="276" bestFit="1" customWidth="1"/>
    <col min="6346" max="6346" width="8.28515625" style="276" bestFit="1" customWidth="1"/>
    <col min="6347" max="6561" width="8.42578125" style="276"/>
    <col min="6562" max="6562" width="9.28515625" style="276" customWidth="1"/>
    <col min="6563" max="6563" width="74.42578125" style="276" customWidth="1"/>
    <col min="6564" max="6564" width="6.42578125" style="276" bestFit="1" customWidth="1"/>
    <col min="6565" max="6565" width="8.28515625" style="276" customWidth="1"/>
    <col min="6566" max="6566" width="9.28515625" style="276" customWidth="1"/>
    <col min="6567" max="6568" width="11.28515625" style="276" customWidth="1"/>
    <col min="6569" max="6569" width="8.7109375" style="276" customWidth="1"/>
    <col min="6570" max="6570" width="9.28515625" style="276" customWidth="1"/>
    <col min="6571" max="6571" width="12.7109375" style="276" customWidth="1"/>
    <col min="6572" max="6572" width="9.7109375" style="276" customWidth="1"/>
    <col min="6573" max="6573" width="11.7109375" style="276" customWidth="1"/>
    <col min="6574" max="6574" width="9.28515625" style="276" customWidth="1"/>
    <col min="6575" max="6575" width="11.7109375" style="276" customWidth="1"/>
    <col min="6576" max="6576" width="10.42578125" style="276" customWidth="1"/>
    <col min="6577" max="6597" width="13.5703125" style="276" customWidth="1"/>
    <col min="6598" max="6599" width="12" style="276" customWidth="1"/>
    <col min="6600" max="6600" width="13.5703125" style="276" customWidth="1"/>
    <col min="6601" max="6601" width="5.5703125" style="276" bestFit="1" customWidth="1"/>
    <col min="6602" max="6602" width="8.28515625" style="276" bestFit="1" customWidth="1"/>
    <col min="6603" max="6817" width="8.42578125" style="276"/>
    <col min="6818" max="6818" width="9.28515625" style="276" customWidth="1"/>
    <col min="6819" max="6819" width="74.42578125" style="276" customWidth="1"/>
    <col min="6820" max="6820" width="6.42578125" style="276" bestFit="1" customWidth="1"/>
    <col min="6821" max="6821" width="8.28515625" style="276" customWidth="1"/>
    <col min="6822" max="6822" width="9.28515625" style="276" customWidth="1"/>
    <col min="6823" max="6824" width="11.28515625" style="276" customWidth="1"/>
    <col min="6825" max="6825" width="8.7109375" style="276" customWidth="1"/>
    <col min="6826" max="6826" width="9.28515625" style="276" customWidth="1"/>
    <col min="6827" max="6827" width="12.7109375" style="276" customWidth="1"/>
    <col min="6828" max="6828" width="9.7109375" style="276" customWidth="1"/>
    <col min="6829" max="6829" width="11.7109375" style="276" customWidth="1"/>
    <col min="6830" max="6830" width="9.28515625" style="276" customWidth="1"/>
    <col min="6831" max="6831" width="11.7109375" style="276" customWidth="1"/>
    <col min="6832" max="6832" width="10.42578125" style="276" customWidth="1"/>
    <col min="6833" max="6853" width="13.5703125" style="276" customWidth="1"/>
    <col min="6854" max="6855" width="12" style="276" customWidth="1"/>
    <col min="6856" max="6856" width="13.5703125" style="276" customWidth="1"/>
    <col min="6857" max="6857" width="5.5703125" style="276" bestFit="1" customWidth="1"/>
    <col min="6858" max="6858" width="8.28515625" style="276" bestFit="1" customWidth="1"/>
    <col min="6859" max="7073" width="8.42578125" style="276"/>
    <col min="7074" max="7074" width="9.28515625" style="276" customWidth="1"/>
    <col min="7075" max="7075" width="74.42578125" style="276" customWidth="1"/>
    <col min="7076" max="7076" width="6.42578125" style="276" bestFit="1" customWidth="1"/>
    <col min="7077" max="7077" width="8.28515625" style="276" customWidth="1"/>
    <col min="7078" max="7078" width="9.28515625" style="276" customWidth="1"/>
    <col min="7079" max="7080" width="11.28515625" style="276" customWidth="1"/>
    <col min="7081" max="7081" width="8.7109375" style="276" customWidth="1"/>
    <col min="7082" max="7082" width="9.28515625" style="276" customWidth="1"/>
    <col min="7083" max="7083" width="12.7109375" style="276" customWidth="1"/>
    <col min="7084" max="7084" width="9.7109375" style="276" customWidth="1"/>
    <col min="7085" max="7085" width="11.7109375" style="276" customWidth="1"/>
    <col min="7086" max="7086" width="9.28515625" style="276" customWidth="1"/>
    <col min="7087" max="7087" width="11.7109375" style="276" customWidth="1"/>
    <col min="7088" max="7088" width="10.42578125" style="276" customWidth="1"/>
    <col min="7089" max="7109" width="13.5703125" style="276" customWidth="1"/>
    <col min="7110" max="7111" width="12" style="276" customWidth="1"/>
    <col min="7112" max="7112" width="13.5703125" style="276" customWidth="1"/>
    <col min="7113" max="7113" width="5.5703125" style="276" bestFit="1" customWidth="1"/>
    <col min="7114" max="7114" width="8.28515625" style="276" bestFit="1" customWidth="1"/>
    <col min="7115" max="7329" width="8.42578125" style="276"/>
    <col min="7330" max="7330" width="9.28515625" style="276" customWidth="1"/>
    <col min="7331" max="7331" width="74.42578125" style="276" customWidth="1"/>
    <col min="7332" max="7332" width="6.42578125" style="276" bestFit="1" customWidth="1"/>
    <col min="7333" max="7333" width="8.28515625" style="276" customWidth="1"/>
    <col min="7334" max="7334" width="9.28515625" style="276" customWidth="1"/>
    <col min="7335" max="7336" width="11.28515625" style="276" customWidth="1"/>
    <col min="7337" max="7337" width="8.7109375" style="276" customWidth="1"/>
    <col min="7338" max="7338" width="9.28515625" style="276" customWidth="1"/>
    <col min="7339" max="7339" width="12.7109375" style="276" customWidth="1"/>
    <col min="7340" max="7340" width="9.7109375" style="276" customWidth="1"/>
    <col min="7341" max="7341" width="11.7109375" style="276" customWidth="1"/>
    <col min="7342" max="7342" width="9.28515625" style="276" customWidth="1"/>
    <col min="7343" max="7343" width="11.7109375" style="276" customWidth="1"/>
    <col min="7344" max="7344" width="10.42578125" style="276" customWidth="1"/>
    <col min="7345" max="7365" width="13.5703125" style="276" customWidth="1"/>
    <col min="7366" max="7367" width="12" style="276" customWidth="1"/>
    <col min="7368" max="7368" width="13.5703125" style="276" customWidth="1"/>
    <col min="7369" max="7369" width="5.5703125" style="276" bestFit="1" customWidth="1"/>
    <col min="7370" max="7370" width="8.28515625" style="276" bestFit="1" customWidth="1"/>
    <col min="7371" max="7585" width="8.42578125" style="276"/>
    <col min="7586" max="7586" width="9.28515625" style="276" customWidth="1"/>
    <col min="7587" max="7587" width="74.42578125" style="276" customWidth="1"/>
    <col min="7588" max="7588" width="6.42578125" style="276" bestFit="1" customWidth="1"/>
    <col min="7589" max="7589" width="8.28515625" style="276" customWidth="1"/>
    <col min="7590" max="7590" width="9.28515625" style="276" customWidth="1"/>
    <col min="7591" max="7592" width="11.28515625" style="276" customWidth="1"/>
    <col min="7593" max="7593" width="8.7109375" style="276" customWidth="1"/>
    <col min="7594" max="7594" width="9.28515625" style="276" customWidth="1"/>
    <col min="7595" max="7595" width="12.7109375" style="276" customWidth="1"/>
    <col min="7596" max="7596" width="9.7109375" style="276" customWidth="1"/>
    <col min="7597" max="7597" width="11.7109375" style="276" customWidth="1"/>
    <col min="7598" max="7598" width="9.28515625" style="276" customWidth="1"/>
    <col min="7599" max="7599" width="11.7109375" style="276" customWidth="1"/>
    <col min="7600" max="7600" width="10.42578125" style="276" customWidth="1"/>
    <col min="7601" max="7621" width="13.5703125" style="276" customWidth="1"/>
    <col min="7622" max="7623" width="12" style="276" customWidth="1"/>
    <col min="7624" max="7624" width="13.5703125" style="276" customWidth="1"/>
    <col min="7625" max="7625" width="5.5703125" style="276" bestFit="1" customWidth="1"/>
    <col min="7626" max="7626" width="8.28515625" style="276" bestFit="1" customWidth="1"/>
    <col min="7627" max="7841" width="8.42578125" style="276"/>
    <col min="7842" max="7842" width="9.28515625" style="276" customWidth="1"/>
    <col min="7843" max="7843" width="74.42578125" style="276" customWidth="1"/>
    <col min="7844" max="7844" width="6.42578125" style="276" bestFit="1" customWidth="1"/>
    <col min="7845" max="7845" width="8.28515625" style="276" customWidth="1"/>
    <col min="7846" max="7846" width="9.28515625" style="276" customWidth="1"/>
    <col min="7847" max="7848" width="11.28515625" style="276" customWidth="1"/>
    <col min="7849" max="7849" width="8.7109375" style="276" customWidth="1"/>
    <col min="7850" max="7850" width="9.28515625" style="276" customWidth="1"/>
    <col min="7851" max="7851" width="12.7109375" style="276" customWidth="1"/>
    <col min="7852" max="7852" width="9.7109375" style="276" customWidth="1"/>
    <col min="7853" max="7853" width="11.7109375" style="276" customWidth="1"/>
    <col min="7854" max="7854" width="9.28515625" style="276" customWidth="1"/>
    <col min="7855" max="7855" width="11.7109375" style="276" customWidth="1"/>
    <col min="7856" max="7856" width="10.42578125" style="276" customWidth="1"/>
    <col min="7857" max="7877" width="13.5703125" style="276" customWidth="1"/>
    <col min="7878" max="7879" width="12" style="276" customWidth="1"/>
    <col min="7880" max="7880" width="13.5703125" style="276" customWidth="1"/>
    <col min="7881" max="7881" width="5.5703125" style="276" bestFit="1" customWidth="1"/>
    <col min="7882" max="7882" width="8.28515625" style="276" bestFit="1" customWidth="1"/>
    <col min="7883" max="8097" width="8.42578125" style="276"/>
    <col min="8098" max="8098" width="9.28515625" style="276" customWidth="1"/>
    <col min="8099" max="8099" width="74.42578125" style="276" customWidth="1"/>
    <col min="8100" max="8100" width="6.42578125" style="276" bestFit="1" customWidth="1"/>
    <col min="8101" max="8101" width="8.28515625" style="276" customWidth="1"/>
    <col min="8102" max="8102" width="9.28515625" style="276" customWidth="1"/>
    <col min="8103" max="8104" width="11.28515625" style="276" customWidth="1"/>
    <col min="8105" max="8105" width="8.7109375" style="276" customWidth="1"/>
    <col min="8106" max="8106" width="9.28515625" style="276" customWidth="1"/>
    <col min="8107" max="8107" width="12.7109375" style="276" customWidth="1"/>
    <col min="8108" max="8108" width="9.7109375" style="276" customWidth="1"/>
    <col min="8109" max="8109" width="11.7109375" style="276" customWidth="1"/>
    <col min="8110" max="8110" width="9.28515625" style="276" customWidth="1"/>
    <col min="8111" max="8111" width="11.7109375" style="276" customWidth="1"/>
    <col min="8112" max="8112" width="10.42578125" style="276" customWidth="1"/>
    <col min="8113" max="8133" width="13.5703125" style="276" customWidth="1"/>
    <col min="8134" max="8135" width="12" style="276" customWidth="1"/>
    <col min="8136" max="8136" width="13.5703125" style="276" customWidth="1"/>
    <col min="8137" max="8137" width="5.5703125" style="276" bestFit="1" customWidth="1"/>
    <col min="8138" max="8138" width="8.28515625" style="276" bestFit="1" customWidth="1"/>
    <col min="8139" max="8353" width="8.42578125" style="276"/>
    <col min="8354" max="8354" width="9.28515625" style="276" customWidth="1"/>
    <col min="8355" max="8355" width="74.42578125" style="276" customWidth="1"/>
    <col min="8356" max="8356" width="6.42578125" style="276" bestFit="1" customWidth="1"/>
    <col min="8357" max="8357" width="8.28515625" style="276" customWidth="1"/>
    <col min="8358" max="8358" width="9.28515625" style="276" customWidth="1"/>
    <col min="8359" max="8360" width="11.28515625" style="276" customWidth="1"/>
    <col min="8361" max="8361" width="8.7109375" style="276" customWidth="1"/>
    <col min="8362" max="8362" width="9.28515625" style="276" customWidth="1"/>
    <col min="8363" max="8363" width="12.7109375" style="276" customWidth="1"/>
    <col min="8364" max="8364" width="9.7109375" style="276" customWidth="1"/>
    <col min="8365" max="8365" width="11.7109375" style="276" customWidth="1"/>
    <col min="8366" max="8366" width="9.28515625" style="276" customWidth="1"/>
    <col min="8367" max="8367" width="11.7109375" style="276" customWidth="1"/>
    <col min="8368" max="8368" width="10.42578125" style="276" customWidth="1"/>
    <col min="8369" max="8389" width="13.5703125" style="276" customWidth="1"/>
    <col min="8390" max="8391" width="12" style="276" customWidth="1"/>
    <col min="8392" max="8392" width="13.5703125" style="276" customWidth="1"/>
    <col min="8393" max="8393" width="5.5703125" style="276" bestFit="1" customWidth="1"/>
    <col min="8394" max="8394" width="8.28515625" style="276" bestFit="1" customWidth="1"/>
    <col min="8395" max="8609" width="8.42578125" style="276"/>
    <col min="8610" max="8610" width="9.28515625" style="276" customWidth="1"/>
    <col min="8611" max="8611" width="74.42578125" style="276" customWidth="1"/>
    <col min="8612" max="8612" width="6.42578125" style="276" bestFit="1" customWidth="1"/>
    <col min="8613" max="8613" width="8.28515625" style="276" customWidth="1"/>
    <col min="8614" max="8614" width="9.28515625" style="276" customWidth="1"/>
    <col min="8615" max="8616" width="11.28515625" style="276" customWidth="1"/>
    <col min="8617" max="8617" width="8.7109375" style="276" customWidth="1"/>
    <col min="8618" max="8618" width="9.28515625" style="276" customWidth="1"/>
    <col min="8619" max="8619" width="12.7109375" style="276" customWidth="1"/>
    <col min="8620" max="8620" width="9.7109375" style="276" customWidth="1"/>
    <col min="8621" max="8621" width="11.7109375" style="276" customWidth="1"/>
    <col min="8622" max="8622" width="9.28515625" style="276" customWidth="1"/>
    <col min="8623" max="8623" width="11.7109375" style="276" customWidth="1"/>
    <col min="8624" max="8624" width="10.42578125" style="276" customWidth="1"/>
    <col min="8625" max="8645" width="13.5703125" style="276" customWidth="1"/>
    <col min="8646" max="8647" width="12" style="276" customWidth="1"/>
    <col min="8648" max="8648" width="13.5703125" style="276" customWidth="1"/>
    <col min="8649" max="8649" width="5.5703125" style="276" bestFit="1" customWidth="1"/>
    <col min="8650" max="8650" width="8.28515625" style="276" bestFit="1" customWidth="1"/>
    <col min="8651" max="8865" width="8.42578125" style="276"/>
    <col min="8866" max="8866" width="9.28515625" style="276" customWidth="1"/>
    <col min="8867" max="8867" width="74.42578125" style="276" customWidth="1"/>
    <col min="8868" max="8868" width="6.42578125" style="276" bestFit="1" customWidth="1"/>
    <col min="8869" max="8869" width="8.28515625" style="276" customWidth="1"/>
    <col min="8870" max="8870" width="9.28515625" style="276" customWidth="1"/>
    <col min="8871" max="8872" width="11.28515625" style="276" customWidth="1"/>
    <col min="8873" max="8873" width="8.7109375" style="276" customWidth="1"/>
    <col min="8874" max="8874" width="9.28515625" style="276" customWidth="1"/>
    <col min="8875" max="8875" width="12.7109375" style="276" customWidth="1"/>
    <col min="8876" max="8876" width="9.7109375" style="276" customWidth="1"/>
    <col min="8877" max="8877" width="11.7109375" style="276" customWidth="1"/>
    <col min="8878" max="8878" width="9.28515625" style="276" customWidth="1"/>
    <col min="8879" max="8879" width="11.7109375" style="276" customWidth="1"/>
    <col min="8880" max="8880" width="10.42578125" style="276" customWidth="1"/>
    <col min="8881" max="8901" width="13.5703125" style="276" customWidth="1"/>
    <col min="8902" max="8903" width="12" style="276" customWidth="1"/>
    <col min="8904" max="8904" width="13.5703125" style="276" customWidth="1"/>
    <col min="8905" max="8905" width="5.5703125" style="276" bestFit="1" customWidth="1"/>
    <col min="8906" max="8906" width="8.28515625" style="276" bestFit="1" customWidth="1"/>
    <col min="8907" max="9121" width="8.42578125" style="276"/>
    <col min="9122" max="9122" width="9.28515625" style="276" customWidth="1"/>
    <col min="9123" max="9123" width="74.42578125" style="276" customWidth="1"/>
    <col min="9124" max="9124" width="6.42578125" style="276" bestFit="1" customWidth="1"/>
    <col min="9125" max="9125" width="8.28515625" style="276" customWidth="1"/>
    <col min="9126" max="9126" width="9.28515625" style="276" customWidth="1"/>
    <col min="9127" max="9128" width="11.28515625" style="276" customWidth="1"/>
    <col min="9129" max="9129" width="8.7109375" style="276" customWidth="1"/>
    <col min="9130" max="9130" width="9.28515625" style="276" customWidth="1"/>
    <col min="9131" max="9131" width="12.7109375" style="276" customWidth="1"/>
    <col min="9132" max="9132" width="9.7109375" style="276" customWidth="1"/>
    <col min="9133" max="9133" width="11.7109375" style="276" customWidth="1"/>
    <col min="9134" max="9134" width="9.28515625" style="276" customWidth="1"/>
    <col min="9135" max="9135" width="11.7109375" style="276" customWidth="1"/>
    <col min="9136" max="9136" width="10.42578125" style="276" customWidth="1"/>
    <col min="9137" max="9157" width="13.5703125" style="276" customWidth="1"/>
    <col min="9158" max="9159" width="12" style="276" customWidth="1"/>
    <col min="9160" max="9160" width="13.5703125" style="276" customWidth="1"/>
    <col min="9161" max="9161" width="5.5703125" style="276" bestFit="1" customWidth="1"/>
    <col min="9162" max="9162" width="8.28515625" style="276" bestFit="1" customWidth="1"/>
    <col min="9163" max="9377" width="8.42578125" style="276"/>
    <col min="9378" max="9378" width="9.28515625" style="276" customWidth="1"/>
    <col min="9379" max="9379" width="74.42578125" style="276" customWidth="1"/>
    <col min="9380" max="9380" width="6.42578125" style="276" bestFit="1" customWidth="1"/>
    <col min="9381" max="9381" width="8.28515625" style="276" customWidth="1"/>
    <col min="9382" max="9382" width="9.28515625" style="276" customWidth="1"/>
    <col min="9383" max="9384" width="11.28515625" style="276" customWidth="1"/>
    <col min="9385" max="9385" width="8.7109375" style="276" customWidth="1"/>
    <col min="9386" max="9386" width="9.28515625" style="276" customWidth="1"/>
    <col min="9387" max="9387" width="12.7109375" style="276" customWidth="1"/>
    <col min="9388" max="9388" width="9.7109375" style="276" customWidth="1"/>
    <col min="9389" max="9389" width="11.7109375" style="276" customWidth="1"/>
    <col min="9390" max="9390" width="9.28515625" style="276" customWidth="1"/>
    <col min="9391" max="9391" width="11.7109375" style="276" customWidth="1"/>
    <col min="9392" max="9392" width="10.42578125" style="276" customWidth="1"/>
    <col min="9393" max="9413" width="13.5703125" style="276" customWidth="1"/>
    <col min="9414" max="9415" width="12" style="276" customWidth="1"/>
    <col min="9416" max="9416" width="13.5703125" style="276" customWidth="1"/>
    <col min="9417" max="9417" width="5.5703125" style="276" bestFit="1" customWidth="1"/>
    <col min="9418" max="9418" width="8.28515625" style="276" bestFit="1" customWidth="1"/>
    <col min="9419" max="9633" width="8.42578125" style="276"/>
    <col min="9634" max="9634" width="9.28515625" style="276" customWidth="1"/>
    <col min="9635" max="9635" width="74.42578125" style="276" customWidth="1"/>
    <col min="9636" max="9636" width="6.42578125" style="276" bestFit="1" customWidth="1"/>
    <col min="9637" max="9637" width="8.28515625" style="276" customWidth="1"/>
    <col min="9638" max="9638" width="9.28515625" style="276" customWidth="1"/>
    <col min="9639" max="9640" width="11.28515625" style="276" customWidth="1"/>
    <col min="9641" max="9641" width="8.7109375" style="276" customWidth="1"/>
    <col min="9642" max="9642" width="9.28515625" style="276" customWidth="1"/>
    <col min="9643" max="9643" width="12.7109375" style="276" customWidth="1"/>
    <col min="9644" max="9644" width="9.7109375" style="276" customWidth="1"/>
    <col min="9645" max="9645" width="11.7109375" style="276" customWidth="1"/>
    <col min="9646" max="9646" width="9.28515625" style="276" customWidth="1"/>
    <col min="9647" max="9647" width="11.7109375" style="276" customWidth="1"/>
    <col min="9648" max="9648" width="10.42578125" style="276" customWidth="1"/>
    <col min="9649" max="9669" width="13.5703125" style="276" customWidth="1"/>
    <col min="9670" max="9671" width="12" style="276" customWidth="1"/>
    <col min="9672" max="9672" width="13.5703125" style="276" customWidth="1"/>
    <col min="9673" max="9673" width="5.5703125" style="276" bestFit="1" customWidth="1"/>
    <col min="9674" max="9674" width="8.28515625" style="276" bestFit="1" customWidth="1"/>
    <col min="9675" max="9889" width="8.42578125" style="276"/>
    <col min="9890" max="9890" width="9.28515625" style="276" customWidth="1"/>
    <col min="9891" max="9891" width="74.42578125" style="276" customWidth="1"/>
    <col min="9892" max="9892" width="6.42578125" style="276" bestFit="1" customWidth="1"/>
    <col min="9893" max="9893" width="8.28515625" style="276" customWidth="1"/>
    <col min="9894" max="9894" width="9.28515625" style="276" customWidth="1"/>
    <col min="9895" max="9896" width="11.28515625" style="276" customWidth="1"/>
    <col min="9897" max="9897" width="8.7109375" style="276" customWidth="1"/>
    <col min="9898" max="9898" width="9.28515625" style="276" customWidth="1"/>
    <col min="9899" max="9899" width="12.7109375" style="276" customWidth="1"/>
    <col min="9900" max="9900" width="9.7109375" style="276" customWidth="1"/>
    <col min="9901" max="9901" width="11.7109375" style="276" customWidth="1"/>
    <col min="9902" max="9902" width="9.28515625" style="276" customWidth="1"/>
    <col min="9903" max="9903" width="11.7109375" style="276" customWidth="1"/>
    <col min="9904" max="9904" width="10.42578125" style="276" customWidth="1"/>
    <col min="9905" max="9925" width="13.5703125" style="276" customWidth="1"/>
    <col min="9926" max="9927" width="12" style="276" customWidth="1"/>
    <col min="9928" max="9928" width="13.5703125" style="276" customWidth="1"/>
    <col min="9929" max="9929" width="5.5703125" style="276" bestFit="1" customWidth="1"/>
    <col min="9930" max="9930" width="8.28515625" style="276" bestFit="1" customWidth="1"/>
    <col min="9931" max="10145" width="8.42578125" style="276"/>
    <col min="10146" max="10146" width="9.28515625" style="276" customWidth="1"/>
    <col min="10147" max="10147" width="74.42578125" style="276" customWidth="1"/>
    <col min="10148" max="10148" width="6.42578125" style="276" bestFit="1" customWidth="1"/>
    <col min="10149" max="10149" width="8.28515625" style="276" customWidth="1"/>
    <col min="10150" max="10150" width="9.28515625" style="276" customWidth="1"/>
    <col min="10151" max="10152" width="11.28515625" style="276" customWidth="1"/>
    <col min="10153" max="10153" width="8.7109375" style="276" customWidth="1"/>
    <col min="10154" max="10154" width="9.28515625" style="276" customWidth="1"/>
    <col min="10155" max="10155" width="12.7109375" style="276" customWidth="1"/>
    <col min="10156" max="10156" width="9.7109375" style="276" customWidth="1"/>
    <col min="10157" max="10157" width="11.7109375" style="276" customWidth="1"/>
    <col min="10158" max="10158" width="9.28515625" style="276" customWidth="1"/>
    <col min="10159" max="10159" width="11.7109375" style="276" customWidth="1"/>
    <col min="10160" max="10160" width="10.42578125" style="276" customWidth="1"/>
    <col min="10161" max="10181" width="13.5703125" style="276" customWidth="1"/>
    <col min="10182" max="10183" width="12" style="276" customWidth="1"/>
    <col min="10184" max="10184" width="13.5703125" style="276" customWidth="1"/>
    <col min="10185" max="10185" width="5.5703125" style="276" bestFit="1" customWidth="1"/>
    <col min="10186" max="10186" width="8.28515625" style="276" bestFit="1" customWidth="1"/>
    <col min="10187" max="10401" width="8.42578125" style="276"/>
    <col min="10402" max="10402" width="9.28515625" style="276" customWidth="1"/>
    <col min="10403" max="10403" width="74.42578125" style="276" customWidth="1"/>
    <col min="10404" max="10404" width="6.42578125" style="276" bestFit="1" customWidth="1"/>
    <col min="10405" max="10405" width="8.28515625" style="276" customWidth="1"/>
    <col min="10406" max="10406" width="9.28515625" style="276" customWidth="1"/>
    <col min="10407" max="10408" width="11.28515625" style="276" customWidth="1"/>
    <col min="10409" max="10409" width="8.7109375" style="276" customWidth="1"/>
    <col min="10410" max="10410" width="9.28515625" style="276" customWidth="1"/>
    <col min="10411" max="10411" width="12.7109375" style="276" customWidth="1"/>
    <col min="10412" max="10412" width="9.7109375" style="276" customWidth="1"/>
    <col min="10413" max="10413" width="11.7109375" style="276" customWidth="1"/>
    <col min="10414" max="10414" width="9.28515625" style="276" customWidth="1"/>
    <col min="10415" max="10415" width="11.7109375" style="276" customWidth="1"/>
    <col min="10416" max="10416" width="10.42578125" style="276" customWidth="1"/>
    <col min="10417" max="10437" width="13.5703125" style="276" customWidth="1"/>
    <col min="10438" max="10439" width="12" style="276" customWidth="1"/>
    <col min="10440" max="10440" width="13.5703125" style="276" customWidth="1"/>
    <col min="10441" max="10441" width="5.5703125" style="276" bestFit="1" customWidth="1"/>
    <col min="10442" max="10442" width="8.28515625" style="276" bestFit="1" customWidth="1"/>
    <col min="10443" max="10657" width="8.42578125" style="276"/>
    <col min="10658" max="10658" width="9.28515625" style="276" customWidth="1"/>
    <col min="10659" max="10659" width="74.42578125" style="276" customWidth="1"/>
    <col min="10660" max="10660" width="6.42578125" style="276" bestFit="1" customWidth="1"/>
    <col min="10661" max="10661" width="8.28515625" style="276" customWidth="1"/>
    <col min="10662" max="10662" width="9.28515625" style="276" customWidth="1"/>
    <col min="10663" max="10664" width="11.28515625" style="276" customWidth="1"/>
    <col min="10665" max="10665" width="8.7109375" style="276" customWidth="1"/>
    <col min="10666" max="10666" width="9.28515625" style="276" customWidth="1"/>
    <col min="10667" max="10667" width="12.7109375" style="276" customWidth="1"/>
    <col min="10668" max="10668" width="9.7109375" style="276" customWidth="1"/>
    <col min="10669" max="10669" width="11.7109375" style="276" customWidth="1"/>
    <col min="10670" max="10670" width="9.28515625" style="276" customWidth="1"/>
    <col min="10671" max="10671" width="11.7109375" style="276" customWidth="1"/>
    <col min="10672" max="10672" width="10.42578125" style="276" customWidth="1"/>
    <col min="10673" max="10693" width="13.5703125" style="276" customWidth="1"/>
    <col min="10694" max="10695" width="12" style="276" customWidth="1"/>
    <col min="10696" max="10696" width="13.5703125" style="276" customWidth="1"/>
    <col min="10697" max="10697" width="5.5703125" style="276" bestFit="1" customWidth="1"/>
    <col min="10698" max="10698" width="8.28515625" style="276" bestFit="1" customWidth="1"/>
    <col min="10699" max="10913" width="8.42578125" style="276"/>
    <col min="10914" max="10914" width="9.28515625" style="276" customWidth="1"/>
    <col min="10915" max="10915" width="74.42578125" style="276" customWidth="1"/>
    <col min="10916" max="10916" width="6.42578125" style="276" bestFit="1" customWidth="1"/>
    <col min="10917" max="10917" width="8.28515625" style="276" customWidth="1"/>
    <col min="10918" max="10918" width="9.28515625" style="276" customWidth="1"/>
    <col min="10919" max="10920" width="11.28515625" style="276" customWidth="1"/>
    <col min="10921" max="10921" width="8.7109375" style="276" customWidth="1"/>
    <col min="10922" max="10922" width="9.28515625" style="276" customWidth="1"/>
    <col min="10923" max="10923" width="12.7109375" style="276" customWidth="1"/>
    <col min="10924" max="10924" width="9.7109375" style="276" customWidth="1"/>
    <col min="10925" max="10925" width="11.7109375" style="276" customWidth="1"/>
    <col min="10926" max="10926" width="9.28515625" style="276" customWidth="1"/>
    <col min="10927" max="10927" width="11.7109375" style="276" customWidth="1"/>
    <col min="10928" max="10928" width="10.42578125" style="276" customWidth="1"/>
    <col min="10929" max="10949" width="13.5703125" style="276" customWidth="1"/>
    <col min="10950" max="10951" width="12" style="276" customWidth="1"/>
    <col min="10952" max="10952" width="13.5703125" style="276" customWidth="1"/>
    <col min="10953" max="10953" width="5.5703125" style="276" bestFit="1" customWidth="1"/>
    <col min="10954" max="10954" width="8.28515625" style="276" bestFit="1" customWidth="1"/>
    <col min="10955" max="11169" width="8.42578125" style="276"/>
    <col min="11170" max="11170" width="9.28515625" style="276" customWidth="1"/>
    <col min="11171" max="11171" width="74.42578125" style="276" customWidth="1"/>
    <col min="11172" max="11172" width="6.42578125" style="276" bestFit="1" customWidth="1"/>
    <col min="11173" max="11173" width="8.28515625" style="276" customWidth="1"/>
    <col min="11174" max="11174" width="9.28515625" style="276" customWidth="1"/>
    <col min="11175" max="11176" width="11.28515625" style="276" customWidth="1"/>
    <col min="11177" max="11177" width="8.7109375" style="276" customWidth="1"/>
    <col min="11178" max="11178" width="9.28515625" style="276" customWidth="1"/>
    <col min="11179" max="11179" width="12.7109375" style="276" customWidth="1"/>
    <col min="11180" max="11180" width="9.7109375" style="276" customWidth="1"/>
    <col min="11181" max="11181" width="11.7109375" style="276" customWidth="1"/>
    <col min="11182" max="11182" width="9.28515625" style="276" customWidth="1"/>
    <col min="11183" max="11183" width="11.7109375" style="276" customWidth="1"/>
    <col min="11184" max="11184" width="10.42578125" style="276" customWidth="1"/>
    <col min="11185" max="11205" width="13.5703125" style="276" customWidth="1"/>
    <col min="11206" max="11207" width="12" style="276" customWidth="1"/>
    <col min="11208" max="11208" width="13.5703125" style="276" customWidth="1"/>
    <col min="11209" max="11209" width="5.5703125" style="276" bestFit="1" customWidth="1"/>
    <col min="11210" max="11210" width="8.28515625" style="276" bestFit="1" customWidth="1"/>
    <col min="11211" max="11425" width="8.42578125" style="276"/>
    <col min="11426" max="11426" width="9.28515625" style="276" customWidth="1"/>
    <col min="11427" max="11427" width="74.42578125" style="276" customWidth="1"/>
    <col min="11428" max="11428" width="6.42578125" style="276" bestFit="1" customWidth="1"/>
    <col min="11429" max="11429" width="8.28515625" style="276" customWidth="1"/>
    <col min="11430" max="11430" width="9.28515625" style="276" customWidth="1"/>
    <col min="11431" max="11432" width="11.28515625" style="276" customWidth="1"/>
    <col min="11433" max="11433" width="8.7109375" style="276" customWidth="1"/>
    <col min="11434" max="11434" width="9.28515625" style="276" customWidth="1"/>
    <col min="11435" max="11435" width="12.7109375" style="276" customWidth="1"/>
    <col min="11436" max="11436" width="9.7109375" style="276" customWidth="1"/>
    <col min="11437" max="11437" width="11.7109375" style="276" customWidth="1"/>
    <col min="11438" max="11438" width="9.28515625" style="276" customWidth="1"/>
    <col min="11439" max="11439" width="11.7109375" style="276" customWidth="1"/>
    <col min="11440" max="11440" width="10.42578125" style="276" customWidth="1"/>
    <col min="11441" max="11461" width="13.5703125" style="276" customWidth="1"/>
    <col min="11462" max="11463" width="12" style="276" customWidth="1"/>
    <col min="11464" max="11464" width="13.5703125" style="276" customWidth="1"/>
    <col min="11465" max="11465" width="5.5703125" style="276" bestFit="1" customWidth="1"/>
    <col min="11466" max="11466" width="8.28515625" style="276" bestFit="1" customWidth="1"/>
    <col min="11467" max="11681" width="8.42578125" style="276"/>
    <col min="11682" max="11682" width="9.28515625" style="276" customWidth="1"/>
    <col min="11683" max="11683" width="74.42578125" style="276" customWidth="1"/>
    <col min="11684" max="11684" width="6.42578125" style="276" bestFit="1" customWidth="1"/>
    <col min="11685" max="11685" width="8.28515625" style="276" customWidth="1"/>
    <col min="11686" max="11686" width="9.28515625" style="276" customWidth="1"/>
    <col min="11687" max="11688" width="11.28515625" style="276" customWidth="1"/>
    <col min="11689" max="11689" width="8.7109375" style="276" customWidth="1"/>
    <col min="11690" max="11690" width="9.28515625" style="276" customWidth="1"/>
    <col min="11691" max="11691" width="12.7109375" style="276" customWidth="1"/>
    <col min="11692" max="11692" width="9.7109375" style="276" customWidth="1"/>
    <col min="11693" max="11693" width="11.7109375" style="276" customWidth="1"/>
    <col min="11694" max="11694" width="9.28515625" style="276" customWidth="1"/>
    <col min="11695" max="11695" width="11.7109375" style="276" customWidth="1"/>
    <col min="11696" max="11696" width="10.42578125" style="276" customWidth="1"/>
    <col min="11697" max="11717" width="13.5703125" style="276" customWidth="1"/>
    <col min="11718" max="11719" width="12" style="276" customWidth="1"/>
    <col min="11720" max="11720" width="13.5703125" style="276" customWidth="1"/>
    <col min="11721" max="11721" width="5.5703125" style="276" bestFit="1" customWidth="1"/>
    <col min="11722" max="11722" width="8.28515625" style="276" bestFit="1" customWidth="1"/>
    <col min="11723" max="11937" width="8.42578125" style="276"/>
    <col min="11938" max="11938" width="9.28515625" style="276" customWidth="1"/>
    <col min="11939" max="11939" width="74.42578125" style="276" customWidth="1"/>
    <col min="11940" max="11940" width="6.42578125" style="276" bestFit="1" customWidth="1"/>
    <col min="11941" max="11941" width="8.28515625" style="276" customWidth="1"/>
    <col min="11942" max="11942" width="9.28515625" style="276" customWidth="1"/>
    <col min="11943" max="11944" width="11.28515625" style="276" customWidth="1"/>
    <col min="11945" max="11945" width="8.7109375" style="276" customWidth="1"/>
    <col min="11946" max="11946" width="9.28515625" style="276" customWidth="1"/>
    <col min="11947" max="11947" width="12.7109375" style="276" customWidth="1"/>
    <col min="11948" max="11948" width="9.7109375" style="276" customWidth="1"/>
    <col min="11949" max="11949" width="11.7109375" style="276" customWidth="1"/>
    <col min="11950" max="11950" width="9.28515625" style="276" customWidth="1"/>
    <col min="11951" max="11951" width="11.7109375" style="276" customWidth="1"/>
    <col min="11952" max="11952" width="10.42578125" style="276" customWidth="1"/>
    <col min="11953" max="11973" width="13.5703125" style="276" customWidth="1"/>
    <col min="11974" max="11975" width="12" style="276" customWidth="1"/>
    <col min="11976" max="11976" width="13.5703125" style="276" customWidth="1"/>
    <col min="11977" max="11977" width="5.5703125" style="276" bestFit="1" customWidth="1"/>
    <col min="11978" max="11978" width="8.28515625" style="276" bestFit="1" customWidth="1"/>
    <col min="11979" max="12193" width="8.42578125" style="276"/>
    <col min="12194" max="12194" width="9.28515625" style="276" customWidth="1"/>
    <col min="12195" max="12195" width="74.42578125" style="276" customWidth="1"/>
    <col min="12196" max="12196" width="6.42578125" style="276" bestFit="1" customWidth="1"/>
    <col min="12197" max="12197" width="8.28515625" style="276" customWidth="1"/>
    <col min="12198" max="12198" width="9.28515625" style="276" customWidth="1"/>
    <col min="12199" max="12200" width="11.28515625" style="276" customWidth="1"/>
    <col min="12201" max="12201" width="8.7109375" style="276" customWidth="1"/>
    <col min="12202" max="12202" width="9.28515625" style="276" customWidth="1"/>
    <col min="12203" max="12203" width="12.7109375" style="276" customWidth="1"/>
    <col min="12204" max="12204" width="9.7109375" style="276" customWidth="1"/>
    <col min="12205" max="12205" width="11.7109375" style="276" customWidth="1"/>
    <col min="12206" max="12206" width="9.28515625" style="276" customWidth="1"/>
    <col min="12207" max="12207" width="11.7109375" style="276" customWidth="1"/>
    <col min="12208" max="12208" width="10.42578125" style="276" customWidth="1"/>
    <col min="12209" max="12229" width="13.5703125" style="276" customWidth="1"/>
    <col min="12230" max="12231" width="12" style="276" customWidth="1"/>
    <col min="12232" max="12232" width="13.5703125" style="276" customWidth="1"/>
    <col min="12233" max="12233" width="5.5703125" style="276" bestFit="1" customWidth="1"/>
    <col min="12234" max="12234" width="8.28515625" style="276" bestFit="1" customWidth="1"/>
    <col min="12235" max="12449" width="8.42578125" style="276"/>
    <col min="12450" max="12450" width="9.28515625" style="276" customWidth="1"/>
    <col min="12451" max="12451" width="74.42578125" style="276" customWidth="1"/>
    <col min="12452" max="12452" width="6.42578125" style="276" bestFit="1" customWidth="1"/>
    <col min="12453" max="12453" width="8.28515625" style="276" customWidth="1"/>
    <col min="12454" max="12454" width="9.28515625" style="276" customWidth="1"/>
    <col min="12455" max="12456" width="11.28515625" style="276" customWidth="1"/>
    <col min="12457" max="12457" width="8.7109375" style="276" customWidth="1"/>
    <col min="12458" max="12458" width="9.28515625" style="276" customWidth="1"/>
    <col min="12459" max="12459" width="12.7109375" style="276" customWidth="1"/>
    <col min="12460" max="12460" width="9.7109375" style="276" customWidth="1"/>
    <col min="12461" max="12461" width="11.7109375" style="276" customWidth="1"/>
    <col min="12462" max="12462" width="9.28515625" style="276" customWidth="1"/>
    <col min="12463" max="12463" width="11.7109375" style="276" customWidth="1"/>
    <col min="12464" max="12464" width="10.42578125" style="276" customWidth="1"/>
    <col min="12465" max="12485" width="13.5703125" style="276" customWidth="1"/>
    <col min="12486" max="12487" width="12" style="276" customWidth="1"/>
    <col min="12488" max="12488" width="13.5703125" style="276" customWidth="1"/>
    <col min="12489" max="12489" width="5.5703125" style="276" bestFit="1" customWidth="1"/>
    <col min="12490" max="12490" width="8.28515625" style="276" bestFit="1" customWidth="1"/>
    <col min="12491" max="12705" width="8.42578125" style="276"/>
    <col min="12706" max="12706" width="9.28515625" style="276" customWidth="1"/>
    <col min="12707" max="12707" width="74.42578125" style="276" customWidth="1"/>
    <col min="12708" max="12708" width="6.42578125" style="276" bestFit="1" customWidth="1"/>
    <col min="12709" max="12709" width="8.28515625" style="276" customWidth="1"/>
    <col min="12710" max="12710" width="9.28515625" style="276" customWidth="1"/>
    <col min="12711" max="12712" width="11.28515625" style="276" customWidth="1"/>
    <col min="12713" max="12713" width="8.7109375" style="276" customWidth="1"/>
    <col min="12714" max="12714" width="9.28515625" style="276" customWidth="1"/>
    <col min="12715" max="12715" width="12.7109375" style="276" customWidth="1"/>
    <col min="12716" max="12716" width="9.7109375" style="276" customWidth="1"/>
    <col min="12717" max="12717" width="11.7109375" style="276" customWidth="1"/>
    <col min="12718" max="12718" width="9.28515625" style="276" customWidth="1"/>
    <col min="12719" max="12719" width="11.7109375" style="276" customWidth="1"/>
    <col min="12720" max="12720" width="10.42578125" style="276" customWidth="1"/>
    <col min="12721" max="12741" width="13.5703125" style="276" customWidth="1"/>
    <col min="12742" max="12743" width="12" style="276" customWidth="1"/>
    <col min="12744" max="12744" width="13.5703125" style="276" customWidth="1"/>
    <col min="12745" max="12745" width="5.5703125" style="276" bestFit="1" customWidth="1"/>
    <col min="12746" max="12746" width="8.28515625" style="276" bestFit="1" customWidth="1"/>
    <col min="12747" max="12961" width="8.42578125" style="276"/>
    <col min="12962" max="12962" width="9.28515625" style="276" customWidth="1"/>
    <col min="12963" max="12963" width="74.42578125" style="276" customWidth="1"/>
    <col min="12964" max="12964" width="6.42578125" style="276" bestFit="1" customWidth="1"/>
    <col min="12965" max="12965" width="8.28515625" style="276" customWidth="1"/>
    <col min="12966" max="12966" width="9.28515625" style="276" customWidth="1"/>
    <col min="12967" max="12968" width="11.28515625" style="276" customWidth="1"/>
    <col min="12969" max="12969" width="8.7109375" style="276" customWidth="1"/>
    <col min="12970" max="12970" width="9.28515625" style="276" customWidth="1"/>
    <col min="12971" max="12971" width="12.7109375" style="276" customWidth="1"/>
    <col min="12972" max="12972" width="9.7109375" style="276" customWidth="1"/>
    <col min="12973" max="12973" width="11.7109375" style="276" customWidth="1"/>
    <col min="12974" max="12974" width="9.28515625" style="276" customWidth="1"/>
    <col min="12975" max="12975" width="11.7109375" style="276" customWidth="1"/>
    <col min="12976" max="12976" width="10.42578125" style="276" customWidth="1"/>
    <col min="12977" max="12997" width="13.5703125" style="276" customWidth="1"/>
    <col min="12998" max="12999" width="12" style="276" customWidth="1"/>
    <col min="13000" max="13000" width="13.5703125" style="276" customWidth="1"/>
    <col min="13001" max="13001" width="5.5703125" style="276" bestFit="1" customWidth="1"/>
    <col min="13002" max="13002" width="8.28515625" style="276" bestFit="1" customWidth="1"/>
    <col min="13003" max="13217" width="8.42578125" style="276"/>
    <col min="13218" max="13218" width="9.28515625" style="276" customWidth="1"/>
    <col min="13219" max="13219" width="74.42578125" style="276" customWidth="1"/>
    <col min="13220" max="13220" width="6.42578125" style="276" bestFit="1" customWidth="1"/>
    <col min="13221" max="13221" width="8.28515625" style="276" customWidth="1"/>
    <col min="13222" max="13222" width="9.28515625" style="276" customWidth="1"/>
    <col min="13223" max="13224" width="11.28515625" style="276" customWidth="1"/>
    <col min="13225" max="13225" width="8.7109375" style="276" customWidth="1"/>
    <col min="13226" max="13226" width="9.28515625" style="276" customWidth="1"/>
    <col min="13227" max="13227" width="12.7109375" style="276" customWidth="1"/>
    <col min="13228" max="13228" width="9.7109375" style="276" customWidth="1"/>
    <col min="13229" max="13229" width="11.7109375" style="276" customWidth="1"/>
    <col min="13230" max="13230" width="9.28515625" style="276" customWidth="1"/>
    <col min="13231" max="13231" width="11.7109375" style="276" customWidth="1"/>
    <col min="13232" max="13232" width="10.42578125" style="276" customWidth="1"/>
    <col min="13233" max="13253" width="13.5703125" style="276" customWidth="1"/>
    <col min="13254" max="13255" width="12" style="276" customWidth="1"/>
    <col min="13256" max="13256" width="13.5703125" style="276" customWidth="1"/>
    <col min="13257" max="13257" width="5.5703125" style="276" bestFit="1" customWidth="1"/>
    <col min="13258" max="13258" width="8.28515625" style="276" bestFit="1" customWidth="1"/>
    <col min="13259" max="13473" width="8.42578125" style="276"/>
    <col min="13474" max="13474" width="9.28515625" style="276" customWidth="1"/>
    <col min="13475" max="13475" width="74.42578125" style="276" customWidth="1"/>
    <col min="13476" max="13476" width="6.42578125" style="276" bestFit="1" customWidth="1"/>
    <col min="13477" max="13477" width="8.28515625" style="276" customWidth="1"/>
    <col min="13478" max="13478" width="9.28515625" style="276" customWidth="1"/>
    <col min="13479" max="13480" width="11.28515625" style="276" customWidth="1"/>
    <col min="13481" max="13481" width="8.7109375" style="276" customWidth="1"/>
    <col min="13482" max="13482" width="9.28515625" style="276" customWidth="1"/>
    <col min="13483" max="13483" width="12.7109375" style="276" customWidth="1"/>
    <col min="13484" max="13484" width="9.7109375" style="276" customWidth="1"/>
    <col min="13485" max="13485" width="11.7109375" style="276" customWidth="1"/>
    <col min="13486" max="13486" width="9.28515625" style="276" customWidth="1"/>
    <col min="13487" max="13487" width="11.7109375" style="276" customWidth="1"/>
    <col min="13488" max="13488" width="10.42578125" style="276" customWidth="1"/>
    <col min="13489" max="13509" width="13.5703125" style="276" customWidth="1"/>
    <col min="13510" max="13511" width="12" style="276" customWidth="1"/>
    <col min="13512" max="13512" width="13.5703125" style="276" customWidth="1"/>
    <col min="13513" max="13513" width="5.5703125" style="276" bestFit="1" customWidth="1"/>
    <col min="13514" max="13514" width="8.28515625" style="276" bestFit="1" customWidth="1"/>
    <col min="13515" max="13729" width="8.42578125" style="276"/>
    <col min="13730" max="13730" width="9.28515625" style="276" customWidth="1"/>
    <col min="13731" max="13731" width="74.42578125" style="276" customWidth="1"/>
    <col min="13732" max="13732" width="6.42578125" style="276" bestFit="1" customWidth="1"/>
    <col min="13733" max="13733" width="8.28515625" style="276" customWidth="1"/>
    <col min="13734" max="13734" width="9.28515625" style="276" customWidth="1"/>
    <col min="13735" max="13736" width="11.28515625" style="276" customWidth="1"/>
    <col min="13737" max="13737" width="8.7109375" style="276" customWidth="1"/>
    <col min="13738" max="13738" width="9.28515625" style="276" customWidth="1"/>
    <col min="13739" max="13739" width="12.7109375" style="276" customWidth="1"/>
    <col min="13740" max="13740" width="9.7109375" style="276" customWidth="1"/>
    <col min="13741" max="13741" width="11.7109375" style="276" customWidth="1"/>
    <col min="13742" max="13742" width="9.28515625" style="276" customWidth="1"/>
    <col min="13743" max="13743" width="11.7109375" style="276" customWidth="1"/>
    <col min="13744" max="13744" width="10.42578125" style="276" customWidth="1"/>
    <col min="13745" max="13765" width="13.5703125" style="276" customWidth="1"/>
    <col min="13766" max="13767" width="12" style="276" customWidth="1"/>
    <col min="13768" max="13768" width="13.5703125" style="276" customWidth="1"/>
    <col min="13769" max="13769" width="5.5703125" style="276" bestFit="1" customWidth="1"/>
    <col min="13770" max="13770" width="8.28515625" style="276" bestFit="1" customWidth="1"/>
    <col min="13771" max="13985" width="8.42578125" style="276"/>
    <col min="13986" max="13986" width="9.28515625" style="276" customWidth="1"/>
    <col min="13987" max="13987" width="74.42578125" style="276" customWidth="1"/>
    <col min="13988" max="13988" width="6.42578125" style="276" bestFit="1" customWidth="1"/>
    <col min="13989" max="13989" width="8.28515625" style="276" customWidth="1"/>
    <col min="13990" max="13990" width="9.28515625" style="276" customWidth="1"/>
    <col min="13991" max="13992" width="11.28515625" style="276" customWidth="1"/>
    <col min="13993" max="13993" width="8.7109375" style="276" customWidth="1"/>
    <col min="13994" max="13994" width="9.28515625" style="276" customWidth="1"/>
    <col min="13995" max="13995" width="12.7109375" style="276" customWidth="1"/>
    <col min="13996" max="13996" width="9.7109375" style="276" customWidth="1"/>
    <col min="13997" max="13997" width="11.7109375" style="276" customWidth="1"/>
    <col min="13998" max="13998" width="9.28515625" style="276" customWidth="1"/>
    <col min="13999" max="13999" width="11.7109375" style="276" customWidth="1"/>
    <col min="14000" max="14000" width="10.42578125" style="276" customWidth="1"/>
    <col min="14001" max="14021" width="13.5703125" style="276" customWidth="1"/>
    <col min="14022" max="14023" width="12" style="276" customWidth="1"/>
    <col min="14024" max="14024" width="13.5703125" style="276" customWidth="1"/>
    <col min="14025" max="14025" width="5.5703125" style="276" bestFit="1" customWidth="1"/>
    <col min="14026" max="14026" width="8.28515625" style="276" bestFit="1" customWidth="1"/>
    <col min="14027" max="14241" width="8.42578125" style="276"/>
    <col min="14242" max="14242" width="9.28515625" style="276" customWidth="1"/>
    <col min="14243" max="14243" width="74.42578125" style="276" customWidth="1"/>
    <col min="14244" max="14244" width="6.42578125" style="276" bestFit="1" customWidth="1"/>
    <col min="14245" max="14245" width="8.28515625" style="276" customWidth="1"/>
    <col min="14246" max="14246" width="9.28515625" style="276" customWidth="1"/>
    <col min="14247" max="14248" width="11.28515625" style="276" customWidth="1"/>
    <col min="14249" max="14249" width="8.7109375" style="276" customWidth="1"/>
    <col min="14250" max="14250" width="9.28515625" style="276" customWidth="1"/>
    <col min="14251" max="14251" width="12.7109375" style="276" customWidth="1"/>
    <col min="14252" max="14252" width="9.7109375" style="276" customWidth="1"/>
    <col min="14253" max="14253" width="11.7109375" style="276" customWidth="1"/>
    <col min="14254" max="14254" width="9.28515625" style="276" customWidth="1"/>
    <col min="14255" max="14255" width="11.7109375" style="276" customWidth="1"/>
    <col min="14256" max="14256" width="10.42578125" style="276" customWidth="1"/>
    <col min="14257" max="14277" width="13.5703125" style="276" customWidth="1"/>
    <col min="14278" max="14279" width="12" style="276" customWidth="1"/>
    <col min="14280" max="14280" width="13.5703125" style="276" customWidth="1"/>
    <col min="14281" max="14281" width="5.5703125" style="276" bestFit="1" customWidth="1"/>
    <col min="14282" max="14282" width="8.28515625" style="276" bestFit="1" customWidth="1"/>
    <col min="14283" max="14497" width="8.42578125" style="276"/>
    <col min="14498" max="14498" width="9.28515625" style="276" customWidth="1"/>
    <col min="14499" max="14499" width="74.42578125" style="276" customWidth="1"/>
    <col min="14500" max="14500" width="6.42578125" style="276" bestFit="1" customWidth="1"/>
    <col min="14501" max="14501" width="8.28515625" style="276" customWidth="1"/>
    <col min="14502" max="14502" width="9.28515625" style="276" customWidth="1"/>
    <col min="14503" max="14504" width="11.28515625" style="276" customWidth="1"/>
    <col min="14505" max="14505" width="8.7109375" style="276" customWidth="1"/>
    <col min="14506" max="14506" width="9.28515625" style="276" customWidth="1"/>
    <col min="14507" max="14507" width="12.7109375" style="276" customWidth="1"/>
    <col min="14508" max="14508" width="9.7109375" style="276" customWidth="1"/>
    <col min="14509" max="14509" width="11.7109375" style="276" customWidth="1"/>
    <col min="14510" max="14510" width="9.28515625" style="276" customWidth="1"/>
    <col min="14511" max="14511" width="11.7109375" style="276" customWidth="1"/>
    <col min="14512" max="14512" width="10.42578125" style="276" customWidth="1"/>
    <col min="14513" max="14533" width="13.5703125" style="276" customWidth="1"/>
    <col min="14534" max="14535" width="12" style="276" customWidth="1"/>
    <col min="14536" max="14536" width="13.5703125" style="276" customWidth="1"/>
    <col min="14537" max="14537" width="5.5703125" style="276" bestFit="1" customWidth="1"/>
    <col min="14538" max="14538" width="8.28515625" style="276" bestFit="1" customWidth="1"/>
    <col min="14539" max="14753" width="8.42578125" style="276"/>
    <col min="14754" max="14754" width="9.28515625" style="276" customWidth="1"/>
    <col min="14755" max="14755" width="74.42578125" style="276" customWidth="1"/>
    <col min="14756" max="14756" width="6.42578125" style="276" bestFit="1" customWidth="1"/>
    <col min="14757" max="14757" width="8.28515625" style="276" customWidth="1"/>
    <col min="14758" max="14758" width="9.28515625" style="276" customWidth="1"/>
    <col min="14759" max="14760" width="11.28515625" style="276" customWidth="1"/>
    <col min="14761" max="14761" width="8.7109375" style="276" customWidth="1"/>
    <col min="14762" max="14762" width="9.28515625" style="276" customWidth="1"/>
    <col min="14763" max="14763" width="12.7109375" style="276" customWidth="1"/>
    <col min="14764" max="14764" width="9.7109375" style="276" customWidth="1"/>
    <col min="14765" max="14765" width="11.7109375" style="276" customWidth="1"/>
    <col min="14766" max="14766" width="9.28515625" style="276" customWidth="1"/>
    <col min="14767" max="14767" width="11.7109375" style="276" customWidth="1"/>
    <col min="14768" max="14768" width="10.42578125" style="276" customWidth="1"/>
    <col min="14769" max="14789" width="13.5703125" style="276" customWidth="1"/>
    <col min="14790" max="14791" width="12" style="276" customWidth="1"/>
    <col min="14792" max="14792" width="13.5703125" style="276" customWidth="1"/>
    <col min="14793" max="14793" width="5.5703125" style="276" bestFit="1" customWidth="1"/>
    <col min="14794" max="14794" width="8.28515625" style="276" bestFit="1" customWidth="1"/>
    <col min="14795" max="15009" width="8.42578125" style="276"/>
    <col min="15010" max="15010" width="9.28515625" style="276" customWidth="1"/>
    <col min="15011" max="15011" width="74.42578125" style="276" customWidth="1"/>
    <col min="15012" max="15012" width="6.42578125" style="276" bestFit="1" customWidth="1"/>
    <col min="15013" max="15013" width="8.28515625" style="276" customWidth="1"/>
    <col min="15014" max="15014" width="9.28515625" style="276" customWidth="1"/>
    <col min="15015" max="15016" width="11.28515625" style="276" customWidth="1"/>
    <col min="15017" max="15017" width="8.7109375" style="276" customWidth="1"/>
    <col min="15018" max="15018" width="9.28515625" style="276" customWidth="1"/>
    <col min="15019" max="15019" width="12.7109375" style="276" customWidth="1"/>
    <col min="15020" max="15020" width="9.7109375" style="276" customWidth="1"/>
    <col min="15021" max="15021" width="11.7109375" style="276" customWidth="1"/>
    <col min="15022" max="15022" width="9.28515625" style="276" customWidth="1"/>
    <col min="15023" max="15023" width="11.7109375" style="276" customWidth="1"/>
    <col min="15024" max="15024" width="10.42578125" style="276" customWidth="1"/>
    <col min="15025" max="15045" width="13.5703125" style="276" customWidth="1"/>
    <col min="15046" max="15047" width="12" style="276" customWidth="1"/>
    <col min="15048" max="15048" width="13.5703125" style="276" customWidth="1"/>
    <col min="15049" max="15049" width="5.5703125" style="276" bestFit="1" customWidth="1"/>
    <col min="15050" max="15050" width="8.28515625" style="276" bestFit="1" customWidth="1"/>
    <col min="15051" max="15265" width="8.42578125" style="276"/>
    <col min="15266" max="15266" width="9.28515625" style="276" customWidth="1"/>
    <col min="15267" max="15267" width="74.42578125" style="276" customWidth="1"/>
    <col min="15268" max="15268" width="6.42578125" style="276" bestFit="1" customWidth="1"/>
    <col min="15269" max="15269" width="8.28515625" style="276" customWidth="1"/>
    <col min="15270" max="15270" width="9.28515625" style="276" customWidth="1"/>
    <col min="15271" max="15272" width="11.28515625" style="276" customWidth="1"/>
    <col min="15273" max="15273" width="8.7109375" style="276" customWidth="1"/>
    <col min="15274" max="15274" width="9.28515625" style="276" customWidth="1"/>
    <col min="15275" max="15275" width="12.7109375" style="276" customWidth="1"/>
    <col min="15276" max="15276" width="9.7109375" style="276" customWidth="1"/>
    <col min="15277" max="15277" width="11.7109375" style="276" customWidth="1"/>
    <col min="15278" max="15278" width="9.28515625" style="276" customWidth="1"/>
    <col min="15279" max="15279" width="11.7109375" style="276" customWidth="1"/>
    <col min="15280" max="15280" width="10.42578125" style="276" customWidth="1"/>
    <col min="15281" max="15301" width="13.5703125" style="276" customWidth="1"/>
    <col min="15302" max="15303" width="12" style="276" customWidth="1"/>
    <col min="15304" max="15304" width="13.5703125" style="276" customWidth="1"/>
    <col min="15305" max="15305" width="5.5703125" style="276" bestFit="1" customWidth="1"/>
    <col min="15306" max="15306" width="8.28515625" style="276" bestFit="1" customWidth="1"/>
    <col min="15307" max="15521" width="8.42578125" style="276"/>
    <col min="15522" max="15522" width="9.28515625" style="276" customWidth="1"/>
    <col min="15523" max="15523" width="74.42578125" style="276" customWidth="1"/>
    <col min="15524" max="15524" width="6.42578125" style="276" bestFit="1" customWidth="1"/>
    <col min="15525" max="15525" width="8.28515625" style="276" customWidth="1"/>
    <col min="15526" max="15526" width="9.28515625" style="276" customWidth="1"/>
    <col min="15527" max="15528" width="11.28515625" style="276" customWidth="1"/>
    <col min="15529" max="15529" width="8.7109375" style="276" customWidth="1"/>
    <col min="15530" max="15530" width="9.28515625" style="276" customWidth="1"/>
    <col min="15531" max="15531" width="12.7109375" style="276" customWidth="1"/>
    <col min="15532" max="15532" width="9.7109375" style="276" customWidth="1"/>
    <col min="15533" max="15533" width="11.7109375" style="276" customWidth="1"/>
    <col min="15534" max="15534" width="9.28515625" style="276" customWidth="1"/>
    <col min="15535" max="15535" width="11.7109375" style="276" customWidth="1"/>
    <col min="15536" max="15536" width="10.42578125" style="276" customWidth="1"/>
    <col min="15537" max="15557" width="13.5703125" style="276" customWidth="1"/>
    <col min="15558" max="15559" width="12" style="276" customWidth="1"/>
    <col min="15560" max="15560" width="13.5703125" style="276" customWidth="1"/>
    <col min="15561" max="15561" width="5.5703125" style="276" bestFit="1" customWidth="1"/>
    <col min="15562" max="15562" width="8.28515625" style="276" bestFit="1" customWidth="1"/>
    <col min="15563" max="15777" width="8.42578125" style="276"/>
    <col min="15778" max="15778" width="9.28515625" style="276" customWidth="1"/>
    <col min="15779" max="15779" width="74.42578125" style="276" customWidth="1"/>
    <col min="15780" max="15780" width="6.42578125" style="276" bestFit="1" customWidth="1"/>
    <col min="15781" max="15781" width="8.28515625" style="276" customWidth="1"/>
    <col min="15782" max="15782" width="9.28515625" style="276" customWidth="1"/>
    <col min="15783" max="15784" width="11.28515625" style="276" customWidth="1"/>
    <col min="15785" max="15785" width="8.7109375" style="276" customWidth="1"/>
    <col min="15786" max="15786" width="9.28515625" style="276" customWidth="1"/>
    <col min="15787" max="15787" width="12.7109375" style="276" customWidth="1"/>
    <col min="15788" max="15788" width="9.7109375" style="276" customWidth="1"/>
    <col min="15789" max="15789" width="11.7109375" style="276" customWidth="1"/>
    <col min="15790" max="15790" width="9.28515625" style="276" customWidth="1"/>
    <col min="15791" max="15791" width="11.7109375" style="276" customWidth="1"/>
    <col min="15792" max="15792" width="10.42578125" style="276" customWidth="1"/>
    <col min="15793" max="15813" width="13.5703125" style="276" customWidth="1"/>
    <col min="15814" max="15815" width="12" style="276" customWidth="1"/>
    <col min="15816" max="15816" width="13.5703125" style="276" customWidth="1"/>
    <col min="15817" max="15817" width="5.5703125" style="276" bestFit="1" customWidth="1"/>
    <col min="15818" max="15818" width="8.28515625" style="276" bestFit="1" customWidth="1"/>
    <col min="15819" max="16033" width="8.42578125" style="276"/>
    <col min="16034" max="16034" width="9.28515625" style="276" customWidth="1"/>
    <col min="16035" max="16035" width="74.42578125" style="276" customWidth="1"/>
    <col min="16036" max="16036" width="6.42578125" style="276" bestFit="1" customWidth="1"/>
    <col min="16037" max="16037" width="8.28515625" style="276" customWidth="1"/>
    <col min="16038" max="16038" width="9.28515625" style="276" customWidth="1"/>
    <col min="16039" max="16040" width="11.28515625" style="276" customWidth="1"/>
    <col min="16041" max="16041" width="8.7109375" style="276" customWidth="1"/>
    <col min="16042" max="16042" width="9.28515625" style="276" customWidth="1"/>
    <col min="16043" max="16043" width="12.7109375" style="276" customWidth="1"/>
    <col min="16044" max="16044" width="9.7109375" style="276" customWidth="1"/>
    <col min="16045" max="16045" width="11.7109375" style="276" customWidth="1"/>
    <col min="16046" max="16046" width="9.28515625" style="276" customWidth="1"/>
    <col min="16047" max="16047" width="11.7109375" style="276" customWidth="1"/>
    <col min="16048" max="16048" width="10.42578125" style="276" customWidth="1"/>
    <col min="16049" max="16069" width="13.5703125" style="276" customWidth="1"/>
    <col min="16070" max="16071" width="12" style="276" customWidth="1"/>
    <col min="16072" max="16072" width="13.5703125" style="276" customWidth="1"/>
    <col min="16073" max="16073" width="5.5703125" style="276" bestFit="1" customWidth="1"/>
    <col min="16074" max="16074" width="8.28515625" style="276" bestFit="1" customWidth="1"/>
    <col min="16075" max="16384" width="8.42578125" style="276"/>
  </cols>
  <sheetData>
    <row r="1" spans="1:7" s="272" customFormat="1">
      <c r="A1" s="338" t="s">
        <v>1056</v>
      </c>
      <c r="B1" s="339"/>
      <c r="C1" s="340"/>
      <c r="D1" s="341"/>
      <c r="E1" s="342"/>
      <c r="F1" s="341"/>
      <c r="G1" s="342"/>
    </row>
    <row r="2" spans="1:7" s="272" customFormat="1">
      <c r="A2" s="343" t="s">
        <v>1057</v>
      </c>
      <c r="B2" s="339"/>
      <c r="C2" s="340"/>
      <c r="D2" s="341"/>
      <c r="E2" s="342"/>
      <c r="F2" s="341"/>
      <c r="G2" s="342"/>
    </row>
    <row r="3" spans="1:7" s="272" customFormat="1">
      <c r="A3" s="343"/>
      <c r="B3" s="339"/>
      <c r="C3" s="339"/>
      <c r="D3" s="339"/>
      <c r="E3" s="344"/>
      <c r="F3" s="339"/>
      <c r="G3" s="344"/>
    </row>
    <row r="4" spans="1:7" s="272" customFormat="1" ht="39.75" customHeight="1">
      <c r="A4" s="345" t="s">
        <v>1058</v>
      </c>
      <c r="B4" s="345" t="s">
        <v>1059</v>
      </c>
      <c r="C4" s="345" t="s">
        <v>1060</v>
      </c>
      <c r="D4" s="346" t="s">
        <v>899</v>
      </c>
      <c r="E4" s="347" t="s">
        <v>86</v>
      </c>
      <c r="F4" s="346" t="s">
        <v>52</v>
      </c>
      <c r="G4" s="347" t="s">
        <v>51</v>
      </c>
    </row>
    <row r="5" spans="1:7" s="272" customFormat="1">
      <c r="A5" s="348" t="s">
        <v>19</v>
      </c>
      <c r="B5" s="349" t="s">
        <v>1061</v>
      </c>
      <c r="C5" s="270"/>
      <c r="D5" s="350"/>
      <c r="E5" s="351"/>
      <c r="F5" s="350"/>
      <c r="G5" s="351"/>
    </row>
    <row r="6" spans="1:7" s="282" customFormat="1" ht="97.5" customHeight="1">
      <c r="A6" s="273">
        <v>1</v>
      </c>
      <c r="B6" s="352" t="s">
        <v>1062</v>
      </c>
      <c r="C6" s="273" t="s">
        <v>116</v>
      </c>
      <c r="D6" s="353">
        <v>6980</v>
      </c>
      <c r="E6" s="354">
        <v>243</v>
      </c>
      <c r="F6" s="355">
        <f>$D6*E6</f>
        <v>1696140</v>
      </c>
      <c r="G6" s="356" t="s">
        <v>1063</v>
      </c>
    </row>
    <row r="7" spans="1:7" ht="138.75" customHeight="1">
      <c r="A7" s="273">
        <v>2</v>
      </c>
      <c r="B7" s="352" t="s">
        <v>1064</v>
      </c>
      <c r="C7" s="273"/>
      <c r="D7" s="353"/>
      <c r="E7" s="354">
        <v>0</v>
      </c>
      <c r="F7" s="355">
        <f t="shared" ref="F7" si="0">ROUND(D7*E7,0)</f>
        <v>0</v>
      </c>
      <c r="G7" s="356" t="s">
        <v>1065</v>
      </c>
    </row>
    <row r="8" spans="1:7">
      <c r="A8" s="273" t="s">
        <v>122</v>
      </c>
      <c r="B8" s="352" t="s">
        <v>1066</v>
      </c>
      <c r="C8" s="273" t="s">
        <v>116</v>
      </c>
      <c r="D8" s="353">
        <v>1832</v>
      </c>
      <c r="E8" s="354">
        <v>243</v>
      </c>
      <c r="F8" s="355">
        <f t="shared" ref="F8:F69" si="1">$D8*E8</f>
        <v>445176</v>
      </c>
      <c r="G8" s="354"/>
    </row>
    <row r="9" spans="1:7">
      <c r="A9" s="273" t="s">
        <v>366</v>
      </c>
      <c r="B9" s="352" t="s">
        <v>1067</v>
      </c>
      <c r="C9" s="273" t="s">
        <v>116</v>
      </c>
      <c r="D9" s="353">
        <v>338</v>
      </c>
      <c r="E9" s="354">
        <v>243</v>
      </c>
      <c r="F9" s="355">
        <f t="shared" si="1"/>
        <v>82134</v>
      </c>
      <c r="G9" s="354"/>
    </row>
    <row r="10" spans="1:7" s="358" customFormat="1" ht="105">
      <c r="A10" s="273">
        <v>3</v>
      </c>
      <c r="B10" s="357" t="s">
        <v>1068</v>
      </c>
      <c r="C10" s="273" t="s">
        <v>124</v>
      </c>
      <c r="D10" s="353">
        <v>15054</v>
      </c>
      <c r="E10" s="354">
        <v>85</v>
      </c>
      <c r="F10" s="355">
        <f t="shared" si="1"/>
        <v>1279590</v>
      </c>
      <c r="G10" s="356" t="s">
        <v>1069</v>
      </c>
    </row>
    <row r="11" spans="1:7" s="358" customFormat="1" ht="135">
      <c r="A11" s="273">
        <f>A10+1</f>
        <v>4</v>
      </c>
      <c r="B11" s="359" t="s">
        <v>1070</v>
      </c>
      <c r="C11" s="360"/>
      <c r="D11" s="353"/>
      <c r="E11" s="354">
        <v>0</v>
      </c>
      <c r="F11" s="355">
        <f t="shared" si="1"/>
        <v>0</v>
      </c>
      <c r="G11" s="354"/>
    </row>
    <row r="12" spans="1:7" s="358" customFormat="1">
      <c r="A12" s="273" t="s">
        <v>122</v>
      </c>
      <c r="B12" s="361" t="s">
        <v>1031</v>
      </c>
      <c r="C12" s="360" t="s">
        <v>116</v>
      </c>
      <c r="D12" s="353">
        <f>4188+1362</f>
        <v>5550</v>
      </c>
      <c r="E12" s="354">
        <v>150</v>
      </c>
      <c r="F12" s="355">
        <f t="shared" si="1"/>
        <v>832500</v>
      </c>
      <c r="G12" s="354"/>
    </row>
    <row r="13" spans="1:7" s="358" customFormat="1">
      <c r="A13" s="273" t="s">
        <v>366</v>
      </c>
      <c r="B13" s="361" t="s">
        <v>1071</v>
      </c>
      <c r="C13" s="360" t="s">
        <v>116</v>
      </c>
      <c r="D13" s="353">
        <f>100+100</f>
        <v>200</v>
      </c>
      <c r="E13" s="354">
        <v>700</v>
      </c>
      <c r="F13" s="355">
        <f t="shared" si="1"/>
        <v>140000</v>
      </c>
      <c r="G13" s="354"/>
    </row>
    <row r="14" spans="1:7" ht="63" customHeight="1">
      <c r="A14" s="273">
        <v>5</v>
      </c>
      <c r="B14" s="352" t="s">
        <v>1072</v>
      </c>
      <c r="C14" s="273" t="s">
        <v>124</v>
      </c>
      <c r="D14" s="353">
        <v>775</v>
      </c>
      <c r="E14" s="354">
        <v>85</v>
      </c>
      <c r="F14" s="355">
        <f>$D14*E14</f>
        <v>65875</v>
      </c>
      <c r="G14" s="354"/>
    </row>
    <row r="15" spans="1:7" ht="105">
      <c r="A15" s="273">
        <f>A14+1</f>
        <v>6</v>
      </c>
      <c r="B15" s="352" t="s">
        <v>1073</v>
      </c>
      <c r="C15" s="273" t="s">
        <v>116</v>
      </c>
      <c r="D15" s="353">
        <v>700</v>
      </c>
      <c r="E15" s="354">
        <v>278</v>
      </c>
      <c r="F15" s="355">
        <f>$D15*E15</f>
        <v>194600</v>
      </c>
      <c r="G15" s="356" t="s">
        <v>1074</v>
      </c>
    </row>
    <row r="16" spans="1:7" ht="150">
      <c r="A16" s="273">
        <f>A15+1</f>
        <v>7</v>
      </c>
      <c r="B16" s="352" t="s">
        <v>1075</v>
      </c>
      <c r="C16" s="273" t="s">
        <v>124</v>
      </c>
      <c r="D16" s="353">
        <v>342</v>
      </c>
      <c r="E16" s="354">
        <v>96</v>
      </c>
      <c r="F16" s="355">
        <f>$D16*E16</f>
        <v>32832</v>
      </c>
      <c r="G16" s="354"/>
    </row>
    <row r="17" spans="1:7" ht="30">
      <c r="A17" s="273">
        <f>A16+1</f>
        <v>8</v>
      </c>
      <c r="B17" s="352" t="s">
        <v>1076</v>
      </c>
      <c r="C17" s="273" t="s">
        <v>116</v>
      </c>
      <c r="D17" s="353">
        <v>47</v>
      </c>
      <c r="E17" s="354">
        <v>2083</v>
      </c>
      <c r="F17" s="355">
        <f>$D17*E17</f>
        <v>97901</v>
      </c>
      <c r="G17" s="354"/>
    </row>
    <row r="18" spans="1:7" s="358" customFormat="1" ht="305.25" customHeight="1">
      <c r="A18" s="273">
        <v>9</v>
      </c>
      <c r="B18" s="352" t="s">
        <v>1077</v>
      </c>
      <c r="C18" s="273" t="s">
        <v>116</v>
      </c>
      <c r="D18" s="353">
        <v>1890</v>
      </c>
      <c r="E18" s="354">
        <v>2730</v>
      </c>
      <c r="F18" s="355">
        <f t="shared" si="1"/>
        <v>5159700</v>
      </c>
      <c r="G18" s="356"/>
    </row>
    <row r="19" spans="1:7" s="358" customFormat="1" ht="75">
      <c r="A19" s="273">
        <f>A18+1</f>
        <v>10</v>
      </c>
      <c r="B19" s="352" t="s">
        <v>1078</v>
      </c>
      <c r="C19" s="273" t="s">
        <v>116</v>
      </c>
      <c r="D19" s="353">
        <v>1750</v>
      </c>
      <c r="E19" s="354">
        <v>2830</v>
      </c>
      <c r="F19" s="355">
        <f t="shared" si="1"/>
        <v>4952500</v>
      </c>
      <c r="G19" s="356"/>
    </row>
    <row r="20" spans="1:7" s="282" customFormat="1" ht="70.5" customHeight="1">
      <c r="A20" s="273">
        <v>11</v>
      </c>
      <c r="B20" s="279" t="s">
        <v>1033</v>
      </c>
      <c r="C20" s="273" t="s">
        <v>116</v>
      </c>
      <c r="D20" s="353">
        <f>343+466</f>
        <v>809</v>
      </c>
      <c r="E20" s="354">
        <v>6055</v>
      </c>
      <c r="F20" s="355">
        <f t="shared" si="1"/>
        <v>4898495</v>
      </c>
      <c r="G20" s="356" t="s">
        <v>1079</v>
      </c>
    </row>
    <row r="21" spans="1:7" ht="153.75" customHeight="1">
      <c r="A21" s="273">
        <v>12</v>
      </c>
      <c r="B21" s="357" t="s">
        <v>1080</v>
      </c>
      <c r="C21" s="273" t="s">
        <v>124</v>
      </c>
      <c r="D21" s="353">
        <v>4287</v>
      </c>
      <c r="E21" s="354">
        <v>800</v>
      </c>
      <c r="F21" s="355">
        <f>$D21*E21</f>
        <v>3429600</v>
      </c>
      <c r="G21" s="356" t="s">
        <v>1081</v>
      </c>
    </row>
    <row r="22" spans="1:7" s="358" customFormat="1" ht="165">
      <c r="A22" s="273">
        <v>13</v>
      </c>
      <c r="B22" s="279" t="s">
        <v>1082</v>
      </c>
      <c r="C22" s="273" t="s">
        <v>116</v>
      </c>
      <c r="D22" s="353">
        <v>1045</v>
      </c>
      <c r="E22" s="354">
        <v>8031</v>
      </c>
      <c r="F22" s="355">
        <f t="shared" si="1"/>
        <v>8392395</v>
      </c>
      <c r="G22" s="356" t="s">
        <v>1083</v>
      </c>
    </row>
    <row r="23" spans="1:7" ht="150">
      <c r="A23" s="273">
        <v>14</v>
      </c>
      <c r="B23" s="352" t="s">
        <v>1084</v>
      </c>
      <c r="C23" s="273"/>
      <c r="D23" s="353"/>
      <c r="E23" s="354">
        <v>0</v>
      </c>
      <c r="F23" s="355">
        <f>$D23*E23</f>
        <v>0</v>
      </c>
      <c r="G23" s="356" t="s">
        <v>1083</v>
      </c>
    </row>
    <row r="24" spans="1:7">
      <c r="A24" s="273" t="s">
        <v>122</v>
      </c>
      <c r="B24" s="352" t="s">
        <v>1085</v>
      </c>
      <c r="C24" s="273" t="s">
        <v>116</v>
      </c>
      <c r="D24" s="353">
        <v>30</v>
      </c>
      <c r="E24" s="354">
        <v>6765</v>
      </c>
      <c r="F24" s="355">
        <f>$D24*E24</f>
        <v>202950</v>
      </c>
      <c r="G24" s="354"/>
    </row>
    <row r="25" spans="1:7">
      <c r="A25" s="273" t="s">
        <v>366</v>
      </c>
      <c r="B25" s="352" t="s">
        <v>1086</v>
      </c>
      <c r="C25" s="273" t="s">
        <v>116</v>
      </c>
      <c r="D25" s="353">
        <v>575</v>
      </c>
      <c r="E25" s="354">
        <v>6969</v>
      </c>
      <c r="F25" s="355">
        <f>$D25*E25</f>
        <v>4007175</v>
      </c>
      <c r="G25" s="354"/>
    </row>
    <row r="26" spans="1:7">
      <c r="A26" s="273" t="s">
        <v>434</v>
      </c>
      <c r="B26" s="352" t="s">
        <v>1087</v>
      </c>
      <c r="C26" s="273" t="s">
        <v>116</v>
      </c>
      <c r="D26" s="353">
        <v>165</v>
      </c>
      <c r="E26" s="354">
        <v>7094</v>
      </c>
      <c r="F26" s="355">
        <f>$D26*E26</f>
        <v>1170510</v>
      </c>
      <c r="G26" s="354"/>
    </row>
    <row r="27" spans="1:7" s="358" customFormat="1" ht="51" customHeight="1">
      <c r="A27" s="273">
        <v>15</v>
      </c>
      <c r="B27" s="279" t="s">
        <v>1088</v>
      </c>
      <c r="C27" s="273" t="s">
        <v>124</v>
      </c>
      <c r="D27" s="353">
        <v>6765</v>
      </c>
      <c r="E27" s="354">
        <v>45</v>
      </c>
      <c r="F27" s="355">
        <f t="shared" si="1"/>
        <v>304425</v>
      </c>
      <c r="G27" s="356" t="s">
        <v>1089</v>
      </c>
    </row>
    <row r="28" spans="1:7" s="358" customFormat="1" ht="90">
      <c r="A28" s="273">
        <f t="shared" ref="A28:A30" si="2">A27+1</f>
        <v>16</v>
      </c>
      <c r="B28" s="279" t="s">
        <v>1090</v>
      </c>
      <c r="C28" s="273" t="s">
        <v>391</v>
      </c>
      <c r="D28" s="353">
        <v>1015</v>
      </c>
      <c r="E28" s="354">
        <v>366</v>
      </c>
      <c r="F28" s="355">
        <f t="shared" si="1"/>
        <v>371490</v>
      </c>
      <c r="G28" s="354"/>
    </row>
    <row r="29" spans="1:7" s="358" customFormat="1" ht="120">
      <c r="A29" s="273">
        <f t="shared" si="2"/>
        <v>17</v>
      </c>
      <c r="B29" s="279" t="s">
        <v>1091</v>
      </c>
      <c r="C29" s="273" t="s">
        <v>391</v>
      </c>
      <c r="D29" s="353">
        <v>33825</v>
      </c>
      <c r="E29" s="354">
        <v>21</v>
      </c>
      <c r="F29" s="355">
        <f t="shared" si="1"/>
        <v>710325</v>
      </c>
      <c r="G29" s="356" t="s">
        <v>1092</v>
      </c>
    </row>
    <row r="30" spans="1:7" s="358" customFormat="1" ht="75">
      <c r="A30" s="273">
        <f t="shared" si="2"/>
        <v>18</v>
      </c>
      <c r="B30" s="279" t="s">
        <v>1093</v>
      </c>
      <c r="C30" s="273" t="s">
        <v>398</v>
      </c>
      <c r="D30" s="353">
        <v>3637</v>
      </c>
      <c r="E30" s="354">
        <v>345</v>
      </c>
      <c r="F30" s="355">
        <f t="shared" si="1"/>
        <v>1254765</v>
      </c>
      <c r="G30" s="354"/>
    </row>
    <row r="31" spans="1:7" ht="159.75" customHeight="1">
      <c r="A31" s="273">
        <v>19</v>
      </c>
      <c r="B31" s="352" t="s">
        <v>1094</v>
      </c>
      <c r="C31" s="273"/>
      <c r="D31" s="353"/>
      <c r="E31" s="354">
        <v>0</v>
      </c>
      <c r="F31" s="355">
        <f t="shared" si="1"/>
        <v>0</v>
      </c>
      <c r="G31" s="356" t="s">
        <v>1095</v>
      </c>
    </row>
    <row r="32" spans="1:7" ht="84" customHeight="1">
      <c r="A32" s="273"/>
      <c r="B32" s="352" t="s">
        <v>1096</v>
      </c>
      <c r="C32" s="273" t="s">
        <v>356</v>
      </c>
      <c r="D32" s="353">
        <f>40+58</f>
        <v>98</v>
      </c>
      <c r="E32" s="354">
        <v>70511</v>
      </c>
      <c r="F32" s="355">
        <f t="shared" si="1"/>
        <v>6910078</v>
      </c>
      <c r="G32" s="356" t="s">
        <v>1095</v>
      </c>
    </row>
    <row r="33" spans="1:7" ht="60">
      <c r="A33" s="273">
        <f>A31+1</f>
        <v>20</v>
      </c>
      <c r="B33" s="352" t="s">
        <v>1097</v>
      </c>
      <c r="C33" s="273" t="s">
        <v>362</v>
      </c>
      <c r="D33" s="353">
        <v>676</v>
      </c>
      <c r="E33" s="354">
        <v>137</v>
      </c>
      <c r="F33" s="355">
        <f t="shared" si="1"/>
        <v>92612</v>
      </c>
      <c r="G33" s="356" t="s">
        <v>1098</v>
      </c>
    </row>
    <row r="34" spans="1:7" ht="174.75" customHeight="1">
      <c r="A34" s="273">
        <v>21</v>
      </c>
      <c r="B34" s="352" t="s">
        <v>1099</v>
      </c>
      <c r="C34" s="273" t="s">
        <v>356</v>
      </c>
      <c r="D34" s="353">
        <f>110</f>
        <v>110</v>
      </c>
      <c r="E34" s="354">
        <v>149609</v>
      </c>
      <c r="F34" s="355">
        <f>$D34*E34</f>
        <v>16456990</v>
      </c>
      <c r="G34" s="356" t="s">
        <v>1100</v>
      </c>
    </row>
    <row r="35" spans="1:7" ht="75">
      <c r="A35" s="273">
        <v>22</v>
      </c>
      <c r="B35" s="352" t="s">
        <v>1101</v>
      </c>
      <c r="C35" s="273" t="s">
        <v>124</v>
      </c>
      <c r="D35" s="398">
        <v>1051</v>
      </c>
      <c r="E35" s="354">
        <v>806</v>
      </c>
      <c r="F35" s="355">
        <f>$D35*E35</f>
        <v>847106</v>
      </c>
      <c r="G35" s="354"/>
    </row>
    <row r="36" spans="1:7" s="358" customFormat="1" ht="112.5" customHeight="1">
      <c r="A36" s="273">
        <f>A35+1</f>
        <v>23</v>
      </c>
      <c r="B36" s="362" t="s">
        <v>1102</v>
      </c>
      <c r="C36" s="273" t="s">
        <v>124</v>
      </c>
      <c r="D36" s="353">
        <v>1697</v>
      </c>
      <c r="E36" s="354">
        <v>2875</v>
      </c>
      <c r="F36" s="355">
        <f t="shared" si="1"/>
        <v>4878875</v>
      </c>
      <c r="G36" s="356" t="s">
        <v>1103</v>
      </c>
    </row>
    <row r="37" spans="1:7" s="358" customFormat="1" ht="165">
      <c r="A37" s="273">
        <f>A36+1</f>
        <v>24</v>
      </c>
      <c r="B37" s="363" t="s">
        <v>1104</v>
      </c>
      <c r="C37" s="273" t="s">
        <v>124</v>
      </c>
      <c r="D37" s="353">
        <v>2013</v>
      </c>
      <c r="E37" s="354">
        <v>2595</v>
      </c>
      <c r="F37" s="355">
        <f t="shared" si="1"/>
        <v>5223735</v>
      </c>
      <c r="G37" s="356" t="s">
        <v>1105</v>
      </c>
    </row>
    <row r="38" spans="1:7" s="358" customFormat="1" ht="110.25" customHeight="1">
      <c r="A38" s="273">
        <f>A37+1</f>
        <v>25</v>
      </c>
      <c r="B38" s="362" t="s">
        <v>1106</v>
      </c>
      <c r="C38" s="273" t="s">
        <v>124</v>
      </c>
      <c r="D38" s="353">
        <v>6380</v>
      </c>
      <c r="E38" s="354">
        <v>1522</v>
      </c>
      <c r="F38" s="355">
        <f t="shared" si="1"/>
        <v>9710360</v>
      </c>
      <c r="G38" s="356" t="s">
        <v>1107</v>
      </c>
    </row>
    <row r="39" spans="1:7" s="367" customFormat="1" ht="228" customHeight="1">
      <c r="A39" s="273">
        <f>A38+1</f>
        <v>26</v>
      </c>
      <c r="B39" s="365" t="s">
        <v>1108</v>
      </c>
      <c r="C39" s="364"/>
      <c r="D39" s="366"/>
      <c r="E39" s="354">
        <v>0</v>
      </c>
      <c r="F39" s="355">
        <f t="shared" si="1"/>
        <v>0</v>
      </c>
      <c r="G39" s="356" t="s">
        <v>1109</v>
      </c>
    </row>
    <row r="40" spans="1:7" s="367" customFormat="1">
      <c r="A40" s="364" t="s">
        <v>122</v>
      </c>
      <c r="B40" s="365" t="s">
        <v>1110</v>
      </c>
      <c r="C40" s="364" t="s">
        <v>398</v>
      </c>
      <c r="D40" s="366">
        <v>1355</v>
      </c>
      <c r="E40" s="354">
        <v>1234</v>
      </c>
      <c r="F40" s="355">
        <f t="shared" si="1"/>
        <v>1672070</v>
      </c>
      <c r="G40" s="368"/>
    </row>
    <row r="41" spans="1:7" s="367" customFormat="1">
      <c r="A41" s="364" t="s">
        <v>366</v>
      </c>
      <c r="B41" s="365" t="s">
        <v>1111</v>
      </c>
      <c r="C41" s="364" t="s">
        <v>398</v>
      </c>
      <c r="D41" s="366">
        <v>581</v>
      </c>
      <c r="E41" s="354">
        <v>1234</v>
      </c>
      <c r="F41" s="355">
        <f t="shared" si="1"/>
        <v>716954</v>
      </c>
      <c r="G41" s="368"/>
    </row>
    <row r="42" spans="1:7" s="367" customFormat="1" ht="135">
      <c r="A42" s="364">
        <v>27</v>
      </c>
      <c r="B42" s="369" t="s">
        <v>1112</v>
      </c>
      <c r="C42" s="364" t="s">
        <v>398</v>
      </c>
      <c r="D42" s="366">
        <v>954</v>
      </c>
      <c r="E42" s="354">
        <v>1234</v>
      </c>
      <c r="F42" s="355">
        <f t="shared" si="1"/>
        <v>1177236</v>
      </c>
      <c r="G42" s="356" t="s">
        <v>1109</v>
      </c>
    </row>
    <row r="43" spans="1:7" ht="90">
      <c r="A43" s="364">
        <f>A42+1</f>
        <v>28</v>
      </c>
      <c r="B43" s="352" t="s">
        <v>1113</v>
      </c>
      <c r="C43" s="273" t="s">
        <v>116</v>
      </c>
      <c r="D43" s="353">
        <v>93</v>
      </c>
      <c r="E43" s="354">
        <v>8757</v>
      </c>
      <c r="F43" s="355">
        <f t="shared" si="1"/>
        <v>814401</v>
      </c>
      <c r="G43" s="356" t="s">
        <v>1114</v>
      </c>
    </row>
    <row r="44" spans="1:7" ht="120">
      <c r="A44" s="364">
        <f>A43+1</f>
        <v>29</v>
      </c>
      <c r="B44" s="352" t="s">
        <v>1115</v>
      </c>
      <c r="C44" s="273" t="s">
        <v>124</v>
      </c>
      <c r="D44" s="353">
        <v>198</v>
      </c>
      <c r="E44" s="354">
        <v>1569</v>
      </c>
      <c r="F44" s="355">
        <f t="shared" si="1"/>
        <v>310662</v>
      </c>
      <c r="G44" s="356" t="s">
        <v>1114</v>
      </c>
    </row>
    <row r="45" spans="1:7" ht="120">
      <c r="A45" s="273">
        <f t="shared" ref="A45:A60" si="3">A44+1</f>
        <v>30</v>
      </c>
      <c r="B45" s="352" t="s">
        <v>1116</v>
      </c>
      <c r="C45" s="273" t="s">
        <v>124</v>
      </c>
      <c r="D45" s="353">
        <v>56</v>
      </c>
      <c r="E45" s="354">
        <v>1376</v>
      </c>
      <c r="F45" s="355">
        <f t="shared" si="1"/>
        <v>77056</v>
      </c>
      <c r="G45" s="356" t="s">
        <v>1114</v>
      </c>
    </row>
    <row r="46" spans="1:7" ht="75">
      <c r="A46" s="273">
        <f t="shared" si="3"/>
        <v>31</v>
      </c>
      <c r="B46" s="352" t="s">
        <v>1117</v>
      </c>
      <c r="C46" s="273" t="s">
        <v>116</v>
      </c>
      <c r="D46" s="353">
        <v>43</v>
      </c>
      <c r="E46" s="354">
        <v>11500</v>
      </c>
      <c r="F46" s="355">
        <f t="shared" si="1"/>
        <v>494500</v>
      </c>
      <c r="G46" s="354"/>
    </row>
    <row r="47" spans="1:7" ht="75">
      <c r="A47" s="273">
        <f t="shared" si="3"/>
        <v>32</v>
      </c>
      <c r="B47" s="352" t="s">
        <v>1118</v>
      </c>
      <c r="C47" s="273" t="s">
        <v>116</v>
      </c>
      <c r="D47" s="353">
        <v>5</v>
      </c>
      <c r="E47" s="354">
        <v>6670</v>
      </c>
      <c r="F47" s="355">
        <f t="shared" si="1"/>
        <v>33350</v>
      </c>
      <c r="G47" s="354"/>
    </row>
    <row r="48" spans="1:7" ht="210">
      <c r="A48" s="273">
        <f t="shared" si="3"/>
        <v>33</v>
      </c>
      <c r="B48" s="352" t="s">
        <v>1119</v>
      </c>
      <c r="C48" s="273" t="s">
        <v>124</v>
      </c>
      <c r="D48" s="353">
        <v>2232</v>
      </c>
      <c r="E48" s="354">
        <v>776</v>
      </c>
      <c r="F48" s="355">
        <f t="shared" si="1"/>
        <v>1732032</v>
      </c>
      <c r="G48" s="356" t="s">
        <v>1120</v>
      </c>
    </row>
    <row r="49" spans="1:7" ht="210">
      <c r="A49" s="273">
        <f t="shared" si="3"/>
        <v>34</v>
      </c>
      <c r="B49" s="352" t="s">
        <v>1121</v>
      </c>
      <c r="C49" s="273" t="s">
        <v>124</v>
      </c>
      <c r="D49" s="353">
        <v>254</v>
      </c>
      <c r="E49" s="354">
        <v>483</v>
      </c>
      <c r="F49" s="355">
        <f t="shared" si="1"/>
        <v>122682</v>
      </c>
      <c r="G49" s="356" t="s">
        <v>1122</v>
      </c>
    </row>
    <row r="50" spans="1:7" ht="90">
      <c r="A50" s="273">
        <f t="shared" si="3"/>
        <v>35</v>
      </c>
      <c r="B50" s="370" t="s">
        <v>1123</v>
      </c>
      <c r="C50" s="273" t="s">
        <v>124</v>
      </c>
      <c r="D50" s="353">
        <v>29</v>
      </c>
      <c r="E50" s="354">
        <v>445</v>
      </c>
      <c r="F50" s="355">
        <f t="shared" si="1"/>
        <v>12905</v>
      </c>
      <c r="G50" s="356" t="s">
        <v>1124</v>
      </c>
    </row>
    <row r="51" spans="1:7" ht="270">
      <c r="A51" s="273">
        <f t="shared" si="3"/>
        <v>36</v>
      </c>
      <c r="B51" s="371" t="s">
        <v>1125</v>
      </c>
      <c r="C51" s="273" t="s">
        <v>124</v>
      </c>
      <c r="D51" s="353">
        <v>997</v>
      </c>
      <c r="E51" s="354">
        <v>391</v>
      </c>
      <c r="F51" s="355">
        <f t="shared" si="1"/>
        <v>389827</v>
      </c>
      <c r="G51" s="356" t="s">
        <v>1126</v>
      </c>
    </row>
    <row r="52" spans="1:7" ht="195">
      <c r="A52" s="273">
        <f t="shared" si="3"/>
        <v>37</v>
      </c>
      <c r="B52" s="371" t="s">
        <v>1127</v>
      </c>
      <c r="C52" s="273" t="s">
        <v>124</v>
      </c>
      <c r="D52" s="353">
        <v>273</v>
      </c>
      <c r="E52" s="354">
        <v>205</v>
      </c>
      <c r="F52" s="355">
        <f t="shared" si="1"/>
        <v>55965</v>
      </c>
      <c r="G52" s="356" t="s">
        <v>1128</v>
      </c>
    </row>
    <row r="53" spans="1:7" ht="195">
      <c r="A53" s="273">
        <f t="shared" si="3"/>
        <v>38</v>
      </c>
      <c r="B53" s="372" t="s">
        <v>1129</v>
      </c>
      <c r="C53" s="273" t="s">
        <v>124</v>
      </c>
      <c r="D53" s="353">
        <f>79+10</f>
        <v>89</v>
      </c>
      <c r="E53" s="354">
        <v>1516</v>
      </c>
      <c r="F53" s="355">
        <f t="shared" si="1"/>
        <v>134924</v>
      </c>
      <c r="G53" s="356" t="s">
        <v>1130</v>
      </c>
    </row>
    <row r="54" spans="1:7" ht="189" customHeight="1">
      <c r="A54" s="273">
        <f>A53+1</f>
        <v>39</v>
      </c>
      <c r="B54" s="372" t="s">
        <v>1131</v>
      </c>
      <c r="C54" s="273" t="s">
        <v>124</v>
      </c>
      <c r="D54" s="353">
        <v>29</v>
      </c>
      <c r="E54" s="354">
        <v>1641</v>
      </c>
      <c r="F54" s="355">
        <f t="shared" si="1"/>
        <v>47589</v>
      </c>
      <c r="G54" s="356" t="s">
        <v>1126</v>
      </c>
    </row>
    <row r="55" spans="1:7" ht="75">
      <c r="A55" s="273">
        <f t="shared" si="3"/>
        <v>40</v>
      </c>
      <c r="B55" s="372" t="s">
        <v>1132</v>
      </c>
      <c r="C55" s="273" t="s">
        <v>124</v>
      </c>
      <c r="D55" s="353">
        <v>89</v>
      </c>
      <c r="E55" s="354">
        <v>381</v>
      </c>
      <c r="F55" s="355">
        <f t="shared" si="1"/>
        <v>33909</v>
      </c>
      <c r="G55" s="354"/>
    </row>
    <row r="56" spans="1:7" ht="225">
      <c r="A56" s="273">
        <f t="shared" si="3"/>
        <v>41</v>
      </c>
      <c r="B56" s="373" t="s">
        <v>1133</v>
      </c>
      <c r="C56" s="273" t="s">
        <v>124</v>
      </c>
      <c r="D56" s="353">
        <v>8</v>
      </c>
      <c r="E56" s="354">
        <v>8245</v>
      </c>
      <c r="F56" s="355">
        <f t="shared" si="1"/>
        <v>65960</v>
      </c>
      <c r="G56" s="356" t="s">
        <v>1134</v>
      </c>
    </row>
    <row r="57" spans="1:7" ht="215.25" customHeight="1">
      <c r="A57" s="273">
        <f t="shared" si="3"/>
        <v>42</v>
      </c>
      <c r="B57" s="372" t="s">
        <v>1135</v>
      </c>
      <c r="C57" s="273" t="s">
        <v>362</v>
      </c>
      <c r="D57" s="353">
        <v>1</v>
      </c>
      <c r="E57" s="354">
        <v>13700</v>
      </c>
      <c r="F57" s="355">
        <f t="shared" si="1"/>
        <v>13700</v>
      </c>
      <c r="G57" s="356" t="s">
        <v>1136</v>
      </c>
    </row>
    <row r="58" spans="1:7" ht="210">
      <c r="A58" s="273">
        <f t="shared" si="3"/>
        <v>43</v>
      </c>
      <c r="B58" s="372" t="s">
        <v>1137</v>
      </c>
      <c r="C58" s="273" t="s">
        <v>362</v>
      </c>
      <c r="D58" s="353">
        <v>1</v>
      </c>
      <c r="E58" s="354">
        <v>12597</v>
      </c>
      <c r="F58" s="355">
        <f t="shared" si="1"/>
        <v>12597</v>
      </c>
      <c r="G58" s="356" t="s">
        <v>1138</v>
      </c>
    </row>
    <row r="59" spans="1:7" ht="276" customHeight="1">
      <c r="A59" s="273">
        <f t="shared" si="3"/>
        <v>44</v>
      </c>
      <c r="B59" s="352" t="s">
        <v>1139</v>
      </c>
      <c r="C59" s="273" t="s">
        <v>124</v>
      </c>
      <c r="D59" s="353">
        <v>274</v>
      </c>
      <c r="E59" s="354">
        <v>230</v>
      </c>
      <c r="F59" s="355">
        <f t="shared" si="1"/>
        <v>63020</v>
      </c>
      <c r="G59" s="354"/>
    </row>
    <row r="60" spans="1:7" ht="105">
      <c r="A60" s="273">
        <f t="shared" si="3"/>
        <v>45</v>
      </c>
      <c r="B60" s="352" t="s">
        <v>1140</v>
      </c>
      <c r="C60" s="273"/>
      <c r="D60" s="353"/>
      <c r="E60" s="354">
        <v>0</v>
      </c>
      <c r="F60" s="355">
        <f t="shared" si="1"/>
        <v>0</v>
      </c>
      <c r="G60" s="356" t="s">
        <v>1141</v>
      </c>
    </row>
    <row r="61" spans="1:7">
      <c r="A61" s="273" t="s">
        <v>122</v>
      </c>
      <c r="B61" s="352" t="s">
        <v>1142</v>
      </c>
      <c r="C61" s="273" t="s">
        <v>398</v>
      </c>
      <c r="D61" s="353">
        <v>714</v>
      </c>
      <c r="E61" s="354">
        <v>1322</v>
      </c>
      <c r="F61" s="355">
        <f t="shared" si="1"/>
        <v>943908</v>
      </c>
      <c r="G61" s="354"/>
    </row>
    <row r="62" spans="1:7">
      <c r="A62" s="273" t="s">
        <v>366</v>
      </c>
      <c r="B62" s="352" t="s">
        <v>1143</v>
      </c>
      <c r="C62" s="273" t="s">
        <v>398</v>
      </c>
      <c r="D62" s="353">
        <v>652</v>
      </c>
      <c r="E62" s="354">
        <v>1399</v>
      </c>
      <c r="F62" s="355">
        <f t="shared" si="1"/>
        <v>912148</v>
      </c>
      <c r="G62" s="354"/>
    </row>
    <row r="63" spans="1:7">
      <c r="A63" s="273" t="s">
        <v>434</v>
      </c>
      <c r="B63" s="352" t="s">
        <v>1144</v>
      </c>
      <c r="C63" s="273" t="s">
        <v>398</v>
      </c>
      <c r="D63" s="353">
        <v>29</v>
      </c>
      <c r="E63" s="354">
        <v>1591</v>
      </c>
      <c r="F63" s="355">
        <f t="shared" si="1"/>
        <v>46139</v>
      </c>
      <c r="G63" s="354"/>
    </row>
    <row r="64" spans="1:7">
      <c r="A64" s="273" t="s">
        <v>598</v>
      </c>
      <c r="B64" s="352" t="s">
        <v>1145</v>
      </c>
      <c r="C64" s="273" t="s">
        <v>398</v>
      </c>
      <c r="D64" s="353">
        <v>14</v>
      </c>
      <c r="E64" s="354">
        <v>1825</v>
      </c>
      <c r="F64" s="355">
        <f t="shared" si="1"/>
        <v>25550</v>
      </c>
      <c r="G64" s="354"/>
    </row>
    <row r="65" spans="1:7">
      <c r="A65" s="273" t="s">
        <v>598</v>
      </c>
      <c r="B65" s="352" t="s">
        <v>1146</v>
      </c>
      <c r="C65" s="273" t="s">
        <v>398</v>
      </c>
      <c r="D65" s="353">
        <v>97</v>
      </c>
      <c r="E65" s="354">
        <v>2294</v>
      </c>
      <c r="F65" s="355">
        <f t="shared" si="1"/>
        <v>222518</v>
      </c>
      <c r="G65" s="354"/>
    </row>
    <row r="66" spans="1:7">
      <c r="A66" s="273" t="s">
        <v>252</v>
      </c>
      <c r="B66" s="352" t="s">
        <v>1147</v>
      </c>
      <c r="C66" s="273" t="s">
        <v>398</v>
      </c>
      <c r="D66" s="353">
        <v>49</v>
      </c>
      <c r="E66" s="354">
        <v>2528</v>
      </c>
      <c r="F66" s="355">
        <f t="shared" si="1"/>
        <v>123872</v>
      </c>
      <c r="G66" s="354"/>
    </row>
    <row r="67" spans="1:7" s="375" customFormat="1" ht="75">
      <c r="A67" s="364">
        <f>A60+1</f>
        <v>46</v>
      </c>
      <c r="B67" s="365" t="s">
        <v>1148</v>
      </c>
      <c r="C67" s="364" t="s">
        <v>124</v>
      </c>
      <c r="D67" s="366">
        <v>274</v>
      </c>
      <c r="E67" s="354">
        <v>391</v>
      </c>
      <c r="F67" s="355">
        <f t="shared" si="1"/>
        <v>107134</v>
      </c>
      <c r="G67" s="374" t="str">
        <f>+G51</f>
        <v>Basic price applicable as per Civil Agreement</v>
      </c>
    </row>
    <row r="68" spans="1:7" s="375" customFormat="1" ht="126.75" customHeight="1">
      <c r="A68" s="364">
        <f t="shared" ref="A68:A73" si="4">A67+1</f>
        <v>47</v>
      </c>
      <c r="B68" s="365" t="s">
        <v>1149</v>
      </c>
      <c r="C68" s="364" t="s">
        <v>124</v>
      </c>
      <c r="D68" s="353">
        <v>88</v>
      </c>
      <c r="E68" s="354">
        <v>5618</v>
      </c>
      <c r="F68" s="355">
        <f t="shared" si="1"/>
        <v>494384</v>
      </c>
      <c r="G68" s="356" t="s">
        <v>1126</v>
      </c>
    </row>
    <row r="69" spans="1:7" s="375" customFormat="1" ht="105">
      <c r="A69" s="364">
        <f t="shared" si="4"/>
        <v>48</v>
      </c>
      <c r="B69" s="365" t="s">
        <v>1150</v>
      </c>
      <c r="C69" s="364" t="s">
        <v>124</v>
      </c>
      <c r="D69" s="366">
        <v>500</v>
      </c>
      <c r="E69" s="354">
        <v>600</v>
      </c>
      <c r="F69" s="355">
        <f t="shared" si="1"/>
        <v>300000</v>
      </c>
      <c r="G69" s="368"/>
    </row>
    <row r="70" spans="1:7" ht="135">
      <c r="A70" s="273">
        <f t="shared" si="4"/>
        <v>49</v>
      </c>
      <c r="B70" s="352" t="s">
        <v>1151</v>
      </c>
      <c r="C70" s="273" t="s">
        <v>116</v>
      </c>
      <c r="D70" s="353">
        <v>809</v>
      </c>
      <c r="E70" s="354">
        <v>5815</v>
      </c>
      <c r="F70" s="355">
        <f t="shared" ref="F70:F88" si="5">$D70*E70</f>
        <v>4704335</v>
      </c>
      <c r="G70" s="354"/>
    </row>
    <row r="71" spans="1:7" ht="90">
      <c r="A71" s="273">
        <f t="shared" si="4"/>
        <v>50</v>
      </c>
      <c r="B71" s="352" t="s">
        <v>1152</v>
      </c>
      <c r="C71" s="273" t="s">
        <v>124</v>
      </c>
      <c r="D71" s="353">
        <v>19</v>
      </c>
      <c r="E71" s="354">
        <v>5818</v>
      </c>
      <c r="F71" s="355">
        <f t="shared" si="5"/>
        <v>110542</v>
      </c>
      <c r="G71" s="356" t="str">
        <f>+G68</f>
        <v>Basic price applicable as per Civil Agreement</v>
      </c>
    </row>
    <row r="72" spans="1:7" ht="105">
      <c r="A72" s="273">
        <f t="shared" si="4"/>
        <v>51</v>
      </c>
      <c r="B72" s="352" t="s">
        <v>1153</v>
      </c>
      <c r="C72" s="273" t="s">
        <v>124</v>
      </c>
      <c r="D72" s="353">
        <v>155</v>
      </c>
      <c r="E72" s="354">
        <v>5818</v>
      </c>
      <c r="F72" s="355">
        <f t="shared" si="5"/>
        <v>901790</v>
      </c>
      <c r="G72" s="356" t="str">
        <f>+G71</f>
        <v>Basic price applicable as per Civil Agreement</v>
      </c>
    </row>
    <row r="73" spans="1:7" ht="105">
      <c r="A73" s="273">
        <f t="shared" si="4"/>
        <v>52</v>
      </c>
      <c r="B73" s="352" t="s">
        <v>1154</v>
      </c>
      <c r="C73" s="273" t="s">
        <v>124</v>
      </c>
      <c r="D73" s="353">
        <v>399</v>
      </c>
      <c r="E73" s="354">
        <v>1791</v>
      </c>
      <c r="F73" s="355">
        <f t="shared" si="5"/>
        <v>714609</v>
      </c>
      <c r="G73" s="356" t="str">
        <f>+G72</f>
        <v>Basic price applicable as per Civil Agreement</v>
      </c>
    </row>
    <row r="74" spans="1:7" ht="30">
      <c r="A74" s="273" t="s">
        <v>122</v>
      </c>
      <c r="B74" s="352" t="s">
        <v>1155</v>
      </c>
      <c r="C74" s="273" t="s">
        <v>398</v>
      </c>
      <c r="D74" s="353">
        <v>284</v>
      </c>
      <c r="E74" s="354">
        <v>260</v>
      </c>
      <c r="F74" s="355">
        <f t="shared" si="5"/>
        <v>73840</v>
      </c>
      <c r="G74" s="356" t="str">
        <f>+G73</f>
        <v>Basic price applicable as per Civil Agreement</v>
      </c>
    </row>
    <row r="75" spans="1:7" ht="99" customHeight="1">
      <c r="A75" s="273">
        <f>A73+1</f>
        <v>53</v>
      </c>
      <c r="B75" s="352" t="s">
        <v>1156</v>
      </c>
      <c r="C75" s="273" t="s">
        <v>398</v>
      </c>
      <c r="D75" s="353">
        <v>13</v>
      </c>
      <c r="E75" s="354">
        <v>2250</v>
      </c>
      <c r="F75" s="355">
        <f t="shared" si="5"/>
        <v>29250</v>
      </c>
      <c r="G75" s="356" t="str">
        <f>+G74</f>
        <v>Basic price applicable as per Civil Agreement</v>
      </c>
    </row>
    <row r="76" spans="1:7" ht="60">
      <c r="A76" s="273">
        <f t="shared" ref="A76:A85" si="6">A75+1</f>
        <v>54</v>
      </c>
      <c r="B76" s="352" t="s">
        <v>1157</v>
      </c>
      <c r="C76" s="273" t="s">
        <v>124</v>
      </c>
      <c r="D76" s="353">
        <v>396</v>
      </c>
      <c r="E76" s="354">
        <v>1375</v>
      </c>
      <c r="F76" s="355">
        <f t="shared" si="5"/>
        <v>544500</v>
      </c>
      <c r="G76" s="354"/>
    </row>
    <row r="77" spans="1:7" ht="90">
      <c r="A77" s="273">
        <f>A76+1</f>
        <v>55</v>
      </c>
      <c r="B77" s="352" t="s">
        <v>1158</v>
      </c>
      <c r="C77" s="273" t="s">
        <v>124</v>
      </c>
      <c r="D77" s="353">
        <v>73</v>
      </c>
      <c r="E77" s="354">
        <v>5618</v>
      </c>
      <c r="F77" s="355">
        <f t="shared" si="5"/>
        <v>410114</v>
      </c>
      <c r="G77" s="356" t="str">
        <f>+G75</f>
        <v>Basic price applicable as per Civil Agreement</v>
      </c>
    </row>
    <row r="78" spans="1:7" ht="90">
      <c r="A78" s="273">
        <f>A77+1</f>
        <v>56</v>
      </c>
      <c r="B78" s="376" t="s">
        <v>1159</v>
      </c>
      <c r="C78" s="273" t="s">
        <v>398</v>
      </c>
      <c r="D78" s="353">
        <v>191</v>
      </c>
      <c r="E78" s="354">
        <v>1970</v>
      </c>
      <c r="F78" s="355">
        <f t="shared" si="5"/>
        <v>376270</v>
      </c>
      <c r="G78" s="356" t="str">
        <f>+G77</f>
        <v>Basic price applicable as per Civil Agreement</v>
      </c>
    </row>
    <row r="79" spans="1:7" ht="120">
      <c r="A79" s="273">
        <f t="shared" si="6"/>
        <v>57</v>
      </c>
      <c r="B79" s="376" t="s">
        <v>1160</v>
      </c>
      <c r="C79" s="273" t="s">
        <v>124</v>
      </c>
      <c r="D79" s="353">
        <v>345</v>
      </c>
      <c r="E79" s="354">
        <v>1791</v>
      </c>
      <c r="F79" s="355">
        <f t="shared" si="5"/>
        <v>617895</v>
      </c>
      <c r="G79" s="356" t="str">
        <f>+G78</f>
        <v>Basic price applicable as per Civil Agreement</v>
      </c>
    </row>
    <row r="80" spans="1:7" ht="105">
      <c r="A80" s="273">
        <f t="shared" si="6"/>
        <v>58</v>
      </c>
      <c r="B80" s="377" t="s">
        <v>1161</v>
      </c>
      <c r="C80" s="273" t="s">
        <v>124</v>
      </c>
      <c r="D80" s="353">
        <v>85</v>
      </c>
      <c r="E80" s="354">
        <v>6118</v>
      </c>
      <c r="F80" s="355">
        <f t="shared" si="5"/>
        <v>520030</v>
      </c>
      <c r="G80" s="356" t="str">
        <f>+G79</f>
        <v>Basic price applicable as per Civil Agreement</v>
      </c>
    </row>
    <row r="81" spans="1:7" ht="105">
      <c r="A81" s="273">
        <f t="shared" si="6"/>
        <v>59</v>
      </c>
      <c r="B81" s="357" t="s">
        <v>1162</v>
      </c>
      <c r="C81" s="273" t="s">
        <v>124</v>
      </c>
      <c r="D81" s="353">
        <v>31</v>
      </c>
      <c r="E81" s="354">
        <v>5618</v>
      </c>
      <c r="F81" s="355">
        <f t="shared" si="5"/>
        <v>174158</v>
      </c>
      <c r="G81" s="356" t="str">
        <f>+G80</f>
        <v>Basic price applicable as per Civil Agreement</v>
      </c>
    </row>
    <row r="82" spans="1:7" ht="105">
      <c r="A82" s="273">
        <f t="shared" si="6"/>
        <v>60</v>
      </c>
      <c r="B82" s="378" t="s">
        <v>1163</v>
      </c>
      <c r="C82" s="273" t="s">
        <v>124</v>
      </c>
      <c r="D82" s="353">
        <v>1314</v>
      </c>
      <c r="E82" s="354">
        <v>1050</v>
      </c>
      <c r="F82" s="355">
        <f t="shared" si="5"/>
        <v>1379700</v>
      </c>
      <c r="G82" s="354"/>
    </row>
    <row r="83" spans="1:7" ht="135">
      <c r="A83" s="273">
        <f t="shared" si="6"/>
        <v>61</v>
      </c>
      <c r="B83" s="378" t="s">
        <v>1164</v>
      </c>
      <c r="C83" s="273" t="s">
        <v>391</v>
      </c>
      <c r="D83" s="353">
        <v>10515</v>
      </c>
      <c r="E83" s="354">
        <v>145</v>
      </c>
      <c r="F83" s="355">
        <f t="shared" si="5"/>
        <v>1524675</v>
      </c>
      <c r="G83" s="356" t="s">
        <v>1165</v>
      </c>
    </row>
    <row r="84" spans="1:7" ht="75">
      <c r="A84" s="273">
        <f t="shared" si="6"/>
        <v>62</v>
      </c>
      <c r="B84" s="352" t="s">
        <v>1166</v>
      </c>
      <c r="C84" s="273" t="s">
        <v>124</v>
      </c>
      <c r="D84" s="353">
        <v>100</v>
      </c>
      <c r="E84" s="354">
        <v>1150</v>
      </c>
      <c r="F84" s="355">
        <f t="shared" si="5"/>
        <v>115000</v>
      </c>
      <c r="G84" s="354"/>
    </row>
    <row r="85" spans="1:7">
      <c r="A85" s="273">
        <f t="shared" si="6"/>
        <v>63</v>
      </c>
      <c r="B85" s="357" t="s">
        <v>1167</v>
      </c>
      <c r="C85" s="273"/>
      <c r="D85" s="353"/>
      <c r="E85" s="354">
        <v>0</v>
      </c>
      <c r="F85" s="355">
        <f t="shared" si="5"/>
        <v>0</v>
      </c>
      <c r="G85" s="354"/>
    </row>
    <row r="86" spans="1:7" ht="75">
      <c r="A86" s="273" t="s">
        <v>122</v>
      </c>
      <c r="B86" s="352" t="s">
        <v>1168</v>
      </c>
      <c r="C86" s="273"/>
      <c r="D86" s="353"/>
      <c r="E86" s="354">
        <v>0</v>
      </c>
      <c r="F86" s="355">
        <f t="shared" si="5"/>
        <v>0</v>
      </c>
      <c r="G86" s="356" t="s">
        <v>1098</v>
      </c>
    </row>
    <row r="87" spans="1:7">
      <c r="A87" s="273" t="s">
        <v>205</v>
      </c>
      <c r="B87" s="352" t="s">
        <v>1169</v>
      </c>
      <c r="C87" s="273" t="s">
        <v>362</v>
      </c>
      <c r="D87" s="353">
        <v>34</v>
      </c>
      <c r="E87" s="354">
        <v>5854</v>
      </c>
      <c r="F87" s="355">
        <f t="shared" si="5"/>
        <v>199036</v>
      </c>
      <c r="G87" s="354"/>
    </row>
    <row r="88" spans="1:7">
      <c r="A88" s="273" t="s">
        <v>188</v>
      </c>
      <c r="B88" s="352" t="s">
        <v>1170</v>
      </c>
      <c r="C88" s="273" t="s">
        <v>362</v>
      </c>
      <c r="D88" s="353">
        <v>69</v>
      </c>
      <c r="E88" s="354">
        <v>5175</v>
      </c>
      <c r="F88" s="355">
        <f t="shared" si="5"/>
        <v>357075</v>
      </c>
      <c r="G88" s="354"/>
    </row>
    <row r="89" spans="1:7" ht="29.25" customHeight="1">
      <c r="A89" s="379"/>
      <c r="B89" s="380" t="s">
        <v>897</v>
      </c>
      <c r="C89" s="381"/>
      <c r="D89" s="382"/>
      <c r="E89" s="383"/>
      <c r="F89" s="384">
        <f>SUM(F6:F88)</f>
        <v>107750645</v>
      </c>
      <c r="G89" s="385"/>
    </row>
    <row r="92" spans="1:7">
      <c r="F92" s="397">
        <v>99000000.271594822</v>
      </c>
    </row>
    <row r="94" spans="1:7">
      <c r="F94" s="397">
        <f>F89-F92</f>
        <v>8750644.7284051776</v>
      </c>
    </row>
  </sheetData>
  <printOptions horizontalCentered="1"/>
  <pageMargins left="0.11811023622047245" right="0.11811023622047245" top="0.74803149606299213" bottom="0.74803149606299213" header="0.31496062992125984" footer="0.31496062992125984"/>
  <pageSetup paperSize="9" scale="64" fitToHeight="0" orientation="portrait" verticalDpi="0" r:id="rId1"/>
  <headerFooter>
    <oddHeader>&amp;LProvident Ecopolitan&amp;CAnnexure 1&amp;RPHL/ECO/GC/LOA/2023-24/886/VO#03</oddHeader>
    <oddFooter>&amp;LClient&amp;CPage&amp;Pof&amp;N&amp;RContractor</oddFooter>
  </headerFooter>
  <ignoredErrors>
    <ignoredError sqref="G67 G71:G72" unlockedFormula="1"/>
    <ignoredError sqref="F7"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917C-0086-4D7E-A18D-679E6A6B9AF9}">
  <dimension ref="A3:M17"/>
  <sheetViews>
    <sheetView workbookViewId="0">
      <selection activeCell="A3" sqref="A3:G9"/>
    </sheetView>
  </sheetViews>
  <sheetFormatPr defaultRowHeight="15"/>
  <cols>
    <col min="1" max="1" width="6.28515625" style="65" bestFit="1" customWidth="1"/>
    <col min="2" max="2" width="17.7109375" style="65" bestFit="1" customWidth="1"/>
    <col min="3" max="3" width="14.28515625" style="65" customWidth="1"/>
    <col min="4" max="4" width="13.42578125" style="65" bestFit="1" customWidth="1"/>
    <col min="5" max="7" width="14.28515625" style="65" bestFit="1" customWidth="1"/>
    <col min="8" max="10" width="9.140625" style="65"/>
    <col min="11" max="11" width="22.28515625" style="65" customWidth="1"/>
    <col min="12" max="12" width="15.85546875" style="65" customWidth="1"/>
    <col min="13" max="13" width="35.7109375" style="65" customWidth="1"/>
    <col min="14" max="16384" width="9.140625" style="65"/>
  </cols>
  <sheetData>
    <row r="3" spans="1:13" ht="21" customHeight="1">
      <c r="A3" s="642" t="s">
        <v>1171</v>
      </c>
      <c r="B3" s="642" t="s">
        <v>14</v>
      </c>
      <c r="C3" s="642" t="s">
        <v>1172</v>
      </c>
      <c r="D3" s="642"/>
      <c r="E3" s="642"/>
      <c r="F3" s="642"/>
      <c r="G3" s="642"/>
    </row>
    <row r="4" spans="1:13">
      <c r="A4" s="642"/>
      <c r="B4" s="642"/>
      <c r="C4" s="643" t="s">
        <v>1173</v>
      </c>
      <c r="D4" s="643" t="s">
        <v>1174</v>
      </c>
      <c r="E4" s="643"/>
      <c r="F4" s="643"/>
      <c r="G4" s="643" t="s">
        <v>1175</v>
      </c>
    </row>
    <row r="5" spans="1:13" s="66" customFormat="1" ht="26.25" customHeight="1">
      <c r="A5" s="642"/>
      <c r="B5" s="642"/>
      <c r="C5" s="643"/>
      <c r="D5" s="199" t="s">
        <v>1176</v>
      </c>
      <c r="E5" s="200" t="s">
        <v>1177</v>
      </c>
      <c r="F5" s="199" t="s">
        <v>1178</v>
      </c>
      <c r="G5" s="643"/>
    </row>
    <row r="6" spans="1:13" ht="23.25" customHeight="1">
      <c r="A6" s="67">
        <v>1</v>
      </c>
      <c r="B6" s="68" t="s">
        <v>1179</v>
      </c>
      <c r="C6" s="69">
        <v>3165595306</v>
      </c>
      <c r="D6" s="69">
        <v>0</v>
      </c>
      <c r="E6" s="69">
        <v>0</v>
      </c>
      <c r="F6" s="69">
        <v>0</v>
      </c>
      <c r="G6" s="69">
        <f>C6</f>
        <v>3165595306</v>
      </c>
      <c r="J6" s="70" t="s">
        <v>985</v>
      </c>
      <c r="K6" s="70" t="s">
        <v>986</v>
      </c>
      <c r="L6" s="70" t="s">
        <v>1180</v>
      </c>
      <c r="M6" s="70" t="s">
        <v>51</v>
      </c>
    </row>
    <row r="7" spans="1:13" ht="23.25" customHeight="1">
      <c r="A7" s="67">
        <v>2</v>
      </c>
      <c r="B7" s="68" t="s">
        <v>1181</v>
      </c>
      <c r="C7" s="69">
        <f>G6</f>
        <v>3165595306</v>
      </c>
      <c r="D7" s="69">
        <v>0</v>
      </c>
      <c r="E7" s="69">
        <v>0</v>
      </c>
      <c r="F7" s="69">
        <v>0</v>
      </c>
      <c r="G7" s="69">
        <f>F7+C7+1000000</f>
        <v>3166595306</v>
      </c>
      <c r="J7" s="73">
        <v>1</v>
      </c>
      <c r="K7" s="74" t="s">
        <v>1182</v>
      </c>
      <c r="L7" s="75">
        <f>C7</f>
        <v>3165595306</v>
      </c>
      <c r="M7" s="76"/>
    </row>
    <row r="8" spans="1:13" s="72" customFormat="1" ht="28.5">
      <c r="A8" s="67">
        <v>3</v>
      </c>
      <c r="B8" s="68" t="s">
        <v>1183</v>
      </c>
      <c r="C8" s="69">
        <f>G7</f>
        <v>3166595306</v>
      </c>
      <c r="D8" s="69">
        <v>0</v>
      </c>
      <c r="E8" s="69">
        <v>0</v>
      </c>
      <c r="F8" s="69">
        <v>0</v>
      </c>
      <c r="G8" s="69">
        <f>F8+C8+29515583</f>
        <v>3196110889</v>
      </c>
      <c r="J8" s="73">
        <v>2</v>
      </c>
      <c r="K8" s="74" t="s">
        <v>1184</v>
      </c>
      <c r="L8" s="75">
        <f>F7</f>
        <v>0</v>
      </c>
      <c r="M8" s="76" t="s">
        <v>1185</v>
      </c>
    </row>
    <row r="9" spans="1:13" ht="24.75" customHeight="1">
      <c r="A9" s="64">
        <v>4</v>
      </c>
      <c r="B9" s="68" t="s">
        <v>1186</v>
      </c>
      <c r="C9" s="71">
        <f>G8</f>
        <v>3196110889</v>
      </c>
      <c r="D9" s="71">
        <f>Summary_Final!D29+Summary_Final!D19</f>
        <v>-31364948.749554787</v>
      </c>
      <c r="E9" s="405">
        <f>Summary_Final!D39+Summary_Final!D41+Summary_Final!D43+Summary_Final!D45</f>
        <v>200239713.59467101</v>
      </c>
      <c r="F9" s="71">
        <f>D9+E9</f>
        <v>168874764.84511623</v>
      </c>
      <c r="G9" s="71">
        <f>ROUNDUP(F9+C9,0)</f>
        <v>3364985654</v>
      </c>
      <c r="J9" s="74"/>
      <c r="K9" s="77" t="s">
        <v>1187</v>
      </c>
      <c r="L9" s="78">
        <f>SUM(L7:L8)</f>
        <v>3165595306</v>
      </c>
      <c r="M9" s="74"/>
    </row>
    <row r="11" spans="1:13" s="79" customFormat="1">
      <c r="C11" s="65"/>
      <c r="D11" s="65"/>
      <c r="E11" s="65"/>
      <c r="F11" s="65"/>
    </row>
    <row r="12" spans="1:13" s="79" customFormat="1">
      <c r="C12" s="65"/>
      <c r="D12" s="65"/>
      <c r="E12" s="65"/>
      <c r="F12" s="65"/>
    </row>
    <row r="13" spans="1:13" s="79" customFormat="1">
      <c r="C13" s="65"/>
      <c r="D13" s="65"/>
      <c r="E13" s="65"/>
      <c r="F13" s="65"/>
    </row>
    <row r="14" spans="1:13" s="79" customFormat="1">
      <c r="C14" s="65"/>
      <c r="D14" s="65"/>
      <c r="E14" s="65"/>
      <c r="F14" s="65"/>
    </row>
    <row r="15" spans="1:13" s="79" customFormat="1"/>
    <row r="16" spans="1:13" s="79" customFormat="1"/>
    <row r="17" s="79" customFormat="1"/>
  </sheetData>
  <mergeCells count="6">
    <mergeCell ref="A3:A5"/>
    <mergeCell ref="B3:B5"/>
    <mergeCell ref="C3:G3"/>
    <mergeCell ref="C4:C5"/>
    <mergeCell ref="D4:F4"/>
    <mergeCell ref="G4:G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400886C2AF4D46918AD73AB84D86CA" ma:contentTypeVersion="26" ma:contentTypeDescription="Create a new document." ma:contentTypeScope="" ma:versionID="754b3efc03792203678b8b5137160fe8">
  <xsd:schema xmlns:xsd="http://www.w3.org/2001/XMLSchema" xmlns:xs="http://www.w3.org/2001/XMLSchema" xmlns:p="http://schemas.microsoft.com/office/2006/metadata/properties" xmlns:ns2="cb89baa1-f255-44fe-95be-68e13d970dfd" xmlns:ns3="8c9cf531-8ecb-4609-a46d-d48f17f83627" targetNamespace="http://schemas.microsoft.com/office/2006/metadata/properties" ma:root="true" ma:fieldsID="8250baee0e2930315d895b52a01138b6" ns2:_="" ns3:_="">
    <xsd:import namespace="cb89baa1-f255-44fe-95be-68e13d970dfd"/>
    <xsd:import namespace="8c9cf531-8ecb-4609-a46d-d48f17f836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DocumentNumber" minOccurs="0"/>
                <xsd:element ref="ns2:Issue_Date" minOccurs="0"/>
                <xsd:element ref="ns2:Due_Date" minOccurs="0"/>
                <xsd:element ref="ns2:Status"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89baa1-f255-44fe-95be-68e13d970d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954728-2fcf-4610-916d-6ec5a49df38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DocumentNumber" ma:index="17" nillable="true" ma:displayName="Document Number" ma:format="Dropdown" ma:internalName="DocumentNumber">
      <xsd:simpleType>
        <xsd:restriction base="dms:Text">
          <xsd:maxLength value="255"/>
        </xsd:restriction>
      </xsd:simpleType>
    </xsd:element>
    <xsd:element name="Issue_Date" ma:index="18" nillable="true" ma:displayName="Issue_Date" ma:format="DateOnly" ma:internalName="Issue_Date">
      <xsd:simpleType>
        <xsd:restriction base="dms:DateTime"/>
      </xsd:simpleType>
    </xsd:element>
    <xsd:element name="Due_Date" ma:index="19" nillable="true" ma:displayName="Due_Date" ma:format="DateOnly" ma:internalName="Due_Date">
      <xsd:simpleType>
        <xsd:restriction base="dms:DateTime"/>
      </xsd:simpleType>
    </xsd:element>
    <xsd:element name="Status" ma:index="20" nillable="true" ma:displayName="Status" ma:format="Dropdown" ma:internalName="Status">
      <xsd:simpleType>
        <xsd:restriction base="dms:Choice">
          <xsd:enumeration value="Valid"/>
          <xsd:enumeration value="Expired"/>
          <xsd:enumeration value="Renewal"/>
          <xsd:enumeration value="Applied"/>
          <xsd:enumeration value="TBA"/>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9cf531-8ecb-4609-a46d-d48f17f8362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2e73275-777d-45c4-a87c-20d8a09f5c0f}" ma:internalName="TaxCatchAll" ma:showField="CatchAllData" ma:web="8c9cf531-8ecb-4609-a46d-d48f17f836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_OG"/>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Number xmlns="cb89baa1-f255-44fe-95be-68e13d970dfd" xsi:nil="true"/>
    <TaxCatchAll xmlns="8c9cf531-8ecb-4609-a46d-d48f17f83627" xsi:nil="true"/>
    <Due_Date xmlns="cb89baa1-f255-44fe-95be-68e13d970dfd" xsi:nil="true"/>
    <lcf76f155ced4ddcb4097134ff3c332f xmlns="cb89baa1-f255-44fe-95be-68e13d970dfd">
      <Terms xmlns="http://schemas.microsoft.com/office/infopath/2007/PartnerControls"/>
    </lcf76f155ced4ddcb4097134ff3c332f>
    <Issue_Date xmlns="cb89baa1-f255-44fe-95be-68e13d970dfd" xsi:nil="true"/>
    <Status xmlns="cb89baa1-f255-44fe-95be-68e13d970df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8D531D-B1C1-4CFD-8AC6-E1CD1297848A}"/>
</file>

<file path=customXml/itemProps2.xml><?xml version="1.0" encoding="utf-8"?>
<ds:datastoreItem xmlns:ds="http://schemas.openxmlformats.org/officeDocument/2006/customXml" ds:itemID="{DC005B44-11C6-4E88-8C86-24D9257C6CAF}"/>
</file>

<file path=customXml/itemProps3.xml><?xml version="1.0" encoding="utf-8"?>
<ds:datastoreItem xmlns:ds="http://schemas.openxmlformats.org/officeDocument/2006/customXml" ds:itemID="{626002AA-08BA-4B01-A165-1737E46BB6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ankithdprabhu46</cp:lastModifiedBy>
  <cp:revision/>
  <dcterms:created xsi:type="dcterms:W3CDTF">2006-09-16T00:00:00Z</dcterms:created>
  <dcterms:modified xsi:type="dcterms:W3CDTF">2026-08-05T06:11:49Z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0x010100BE400886C2AF4D46918AD73AB84D86CA</vt:lpwstr>
  </property>
  <property fmtid="{D5CDD505-2E9C-101B-9397-08002B2CF9AE}" pid="3" name="MediaServiceImageTags">
    <vt:lpwstr/>
  </property>
</Properties>
</file>